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EEAE2C24-7F73-48F9-8DD1-FB4E9A1DD4E9}" xr6:coauthVersionLast="45" xr6:coauthVersionMax="45" xr10:uidLastSave="{00000000-0000-0000-0000-000000000000}"/>
  <bookViews>
    <workbookView xWindow="1320" yWindow="2340" windowWidth="27480" windowHeight="11910"/>
  </bookViews>
  <sheets>
    <sheet name="Introduction" sheetId="117" r:id="rId1"/>
    <sheet name="Water" sheetId="85" r:id="rId2"/>
    <sheet name="Sanitation" sheetId="105" r:id="rId3"/>
    <sheet name="Hygiene" sheetId="116" r:id="rId4"/>
    <sheet name="MICS00" sheetId="139" r:id="rId5"/>
    <sheet name="HBS02" sheetId="140" r:id="rId6"/>
    <sheet name="DHS04" sheetId="141" r:id="rId7"/>
    <sheet name="DHS09" sheetId="142" r:id="rId8"/>
    <sheet name="DHS14" sheetId="143" r:id="rId9"/>
    <sheet name="MICS18" sheetId="146" r:id="rId10"/>
    <sheet name="data_summary" sheetId="147" r:id="rId11"/>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<sst xmlns="http://schemas.openxmlformats.org/spreadsheetml/2006/main" count="37914" uniqueCount="791">
  <si>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</si>
  <si>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</si>
  <si>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</si>
  <si>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</si>
  <si>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</si>
  <si>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</si>
  <si>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</si>
  <si>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</si>
  <si>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</si>
  <si>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</si>
  <si>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</si>
  <si>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</si>
  <si>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</si>
  <si>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</si>
  <si>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</si>
  <si>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</si>
  <si>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</si>
  <si>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</si>
  <si>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</si>
  <si>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</si>
  <si>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</si>
  <si>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</si>
  <si>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</si>
  <si>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</si>
  <si>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</si>
  <si>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</si>
  <si>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</si>
  <si>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</si>
  <si>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</si>
  <si>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</si>
  <si>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</si>
  <si>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</si>
  <si>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</si>
  <si>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</si>
  <si>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</si>
  <si>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</si>
  <si>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</si>
  <si>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</si>
  <si>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</si>
  <si>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</si>
  <si>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</si>
  <si>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</si>
  <si>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</si>
  <si>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</si>
  <si>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</si>
  <si>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</si>
  <si>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</si>
  <si>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</si>
  <si>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</si>
  <si>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</si>
  <si>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</si>
  <si>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</si>
  <si>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</si>
  <si>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</si>
  <si>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</si>
  <si>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</si>
  <si>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</si>
  <si>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</si>
  <si>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</si>
  <si>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</si>
  <si>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</si>
  <si>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</si>
  <si>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</si>
  <si>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</si>
  <si>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</si>
  <si>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</si>
  <si>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</si>
  <si>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</si>
  <si>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</si>
  <si>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</si>
  <si>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</si>
  <si>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</si>
  <si>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</si>
  <si>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</si>
  <si>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</si>
  <si>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</si>
  <si>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</si>
  <si>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</si>
  <si>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</si>
  <si>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</si>
  <si>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</si>
  <si>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</si>
  <si>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</si>
  <si>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</si>
  <si>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</si>
  <si>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</si>
  <si>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</si>
  <si>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</si>
  <si>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</si>
  <si>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</si>
  <si>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</si>
  <si>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</si>
  <si>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</si>
  <si>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</si>
  <si>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</si>
  <si>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</si>
  <si>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</si>
  <si>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</si>
  <si>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</si>
  <si>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</si>
  <si>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</si>
  <si>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</si>
  <si>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</si>
  <si>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</si>
  <si>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</si>
  <si>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</si>
  <si>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</si>
  <si>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</si>
  <si>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</si>
  <si>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</si>
  <si>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</si>
  <si>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</si>
  <si>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</si>
  <si>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</si>
  <si>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</si>
  <si>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</si>
  <si>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</si>
  <si>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</si>
  <si>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</si>
  <si>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</si>
  <si>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</si>
  <si>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</si>
  <si>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</si>
  <si>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</si>
  <si>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</si>
  <si>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</si>
  <si>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</si>
  <si>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</si>
  <si>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</si>
  <si>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</si>
  <si>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</si>
  <si>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</si>
  <si>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</si>
  <si>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</si>
  <si>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</si>
  <si>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</si>
  <si>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</si>
  <si>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</si>
  <si>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</si>
  <si>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t>MICS00</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</si>
  <si>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</si>
  <si>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</si>
  <si>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</si>
  <si>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</si>
  <si>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</si>
  <si>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</si>
  <si>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</si>
  <si>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</si>
  <si>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</si>
  <si>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</si>
  <si>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</si>
  <si>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</si>
  <si>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</si>
  <si>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</si>
  <si>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</si>
  <si>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</si>
  <si>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</si>
  <si>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berea</t>
  </si>
  <si>
    <t>butha-buthe</t>
  </si>
  <si>
    <t>leribe</t>
  </si>
  <si>
    <t>mafeteng</t>
  </si>
  <si>
    <t>maseru</t>
  </si>
  <si>
    <t>mohale's hoek</t>
  </si>
  <si>
    <t>mokhotlong</t>
  </si>
  <si>
    <t>qacha's nek</t>
  </si>
  <si>
    <t>quthing</t>
  </si>
  <si>
    <t>thaba-tseka</t>
  </si>
  <si>
    <t>Improved Water source on premises</t>
  </si>
  <si>
    <t>main source of water</t>
  </si>
  <si>
    <t>piped into dwelling</t>
  </si>
  <si>
    <t>piped into yard or plot</t>
  </si>
  <si>
    <t>public tap</t>
  </si>
  <si>
    <t>tubewell/borehole with pump</t>
  </si>
  <si>
    <t>protected dug well</t>
  </si>
  <si>
    <t>protected spring</t>
  </si>
  <si>
    <t>rainwater collection</t>
  </si>
  <si>
    <t>bottled water</t>
  </si>
  <si>
    <t>unprotected dug well</t>
  </si>
  <si>
    <t>unprotected spring</t>
  </si>
  <si>
    <t>pond, river or stream</t>
  </si>
  <si>
    <t>tanker truck vendor</t>
  </si>
  <si>
    <t>other</t>
  </si>
  <si>
    <t>don't know</t>
  </si>
  <si>
    <t>Ratio of Improved latrines based on:</t>
  </si>
  <si>
    <t>DHS09</t>
  </si>
  <si>
    <t>Ratio of Shared improved based on:</t>
  </si>
  <si>
    <t>Shared among Improved Sanitation</t>
  </si>
  <si>
    <t>type of toilet facility</t>
  </si>
  <si>
    <t>flush to sewage system/septic tank</t>
  </si>
  <si>
    <t>pour flush latrine</t>
  </si>
  <si>
    <t>improved pit latrine</t>
  </si>
  <si>
    <t>traditional pit latrine</t>
  </si>
  <si>
    <t>open pit</t>
  </si>
  <si>
    <t>bucket</t>
  </si>
  <si>
    <t>no facilities/bush/field</t>
  </si>
  <si>
    <t>Total</t>
  </si>
  <si>
    <t>Lesotho</t>
  </si>
  <si>
    <t>Count</t>
  </si>
  <si>
    <t>W_text_t</t>
  </si>
  <si>
    <t/>
  </si>
  <si>
    <t>W_text_i</t>
  </si>
  <si>
    <t>S_text_s</t>
  </si>
  <si>
    <t>S_text_i</t>
  </si>
  <si>
    <t>Urban/Rural</t>
  </si>
  <si>
    <t>Urban</t>
  </si>
  <si>
    <t>Rural</t>
  </si>
  <si>
    <t>Missing</t>
  </si>
  <si>
    <t>2000</t>
  </si>
  <si>
    <t>Component Matrix</t>
  </si>
  <si>
    <t>Component</t>
  </si>
  <si>
    <t>1</t>
  </si>
  <si>
    <t>Household member owns: asset2c</t>
  </si>
  <si>
    <t>Household member owns: asset2e</t>
  </si>
  <si>
    <t>Household member owns: asset2d</t>
  </si>
  <si>
    <t>Household member owns: asset2b</t>
  </si>
  <si>
    <t>fuel7</t>
  </si>
  <si>
    <t>Household member owns: asset2a</t>
  </si>
  <si>
    <t>Household member owns: asset2h</t>
  </si>
  <si>
    <t>Household member owns: asset2k</t>
  </si>
  <si>
    <t>fuel2</t>
  </si>
  <si>
    <t>fuel4</t>
  </si>
  <si>
    <t>floor2</t>
  </si>
  <si>
    <t>floor9</t>
  </si>
  <si>
    <t>fuel1</t>
  </si>
  <si>
    <t>floor1</t>
  </si>
  <si>
    <t>floor7</t>
  </si>
  <si>
    <t>floor8</t>
  </si>
  <si>
    <t>Persons per sleeping rooms</t>
  </si>
  <si>
    <t>Household member owns: asset2i</t>
  </si>
  <si>
    <t>Household member owns: asset2f</t>
  </si>
  <si>
    <t>Household member owns: asset2g</t>
  </si>
  <si>
    <t>fuel3</t>
  </si>
  <si>
    <t>Household member owns: asset2j</t>
  </si>
  <si>
    <t>floor10</t>
  </si>
  <si>
    <t>fuel9</t>
  </si>
  <si>
    <t>floor6</t>
  </si>
  <si>
    <t>fuel5</t>
  </si>
  <si>
    <t>floor3</t>
  </si>
  <si>
    <t>fuel8</t>
  </si>
  <si>
    <t>fuel6</t>
  </si>
  <si>
    <t>floor5</t>
  </si>
  <si>
    <t>floor4</t>
  </si>
  <si>
    <t>Communalities</t>
  </si>
  <si>
    <t>Extraction</t>
  </si>
  <si>
    <t>Total Variance Explained</t>
  </si>
  <si>
    <t>Extraction Sums of Squared Loadings</t>
  </si>
  <si>
    <t>% of Variance</t>
  </si>
  <si>
    <t>Cumulative %</t>
  </si>
  <si>
    <t>Component Score Coefficient Matrix</t>
  </si>
  <si>
    <t>Component Score Covariance Matrix</t>
  </si>
  <si>
    <t>Berea</t>
  </si>
  <si>
    <t>Butha Buthe</t>
  </si>
  <si>
    <t>Leribe</t>
  </si>
  <si>
    <t>Mafeteng</t>
  </si>
  <si>
    <t>Maseru</t>
  </si>
  <si>
    <t>Mohale's Hoek</t>
  </si>
  <si>
    <t>Mokhotlong</t>
  </si>
  <si>
    <t>Qacha's Nek</t>
  </si>
  <si>
    <t>Quthing</t>
  </si>
  <si>
    <t>Thaba Tseka</t>
  </si>
  <si>
    <t>Source of Water</t>
  </si>
  <si>
    <t>Piped water prem</t>
  </si>
  <si>
    <t>Community water</t>
  </si>
  <si>
    <t>Catchment tank</t>
  </si>
  <si>
    <t>Public well</t>
  </si>
  <si>
    <t>Private Well</t>
  </si>
  <si>
    <t>Covered spring</t>
  </si>
  <si>
    <t>Uncovered spring</t>
  </si>
  <si>
    <t>River</t>
  </si>
  <si>
    <t>Borehole</t>
  </si>
  <si>
    <t>Type of Toilet</t>
  </si>
  <si>
    <t>No toilet</t>
  </si>
  <si>
    <t>Sewage sytem</t>
  </si>
  <si>
    <t>Own pit latrine</t>
  </si>
  <si>
    <t>Own VIP</t>
  </si>
  <si>
    <t>Bucket</t>
  </si>
  <si>
    <t>Public/shared to</t>
  </si>
  <si>
    <t>HBS02</t>
  </si>
  <si>
    <t>Time to improved source based on:</t>
  </si>
  <si>
    <t>Ratio of Improved wells based on:</t>
  </si>
  <si>
    <t>2002</t>
  </si>
  <si>
    <t>roof1</t>
  </si>
  <si>
    <t>Number of Rooms</t>
  </si>
  <si>
    <t>house1</t>
  </si>
  <si>
    <t>FREEZERS</t>
  </si>
  <si>
    <t>roof3</t>
  </si>
  <si>
    <t>ELECTRICST</t>
  </si>
  <si>
    <t>house3</t>
  </si>
  <si>
    <t>BANKACCOUN</t>
  </si>
  <si>
    <t>CELLULAR</t>
  </si>
  <si>
    <t>TELEVISION</t>
  </si>
  <si>
    <t>roof4</t>
  </si>
  <si>
    <t>IRON</t>
  </si>
  <si>
    <t>RADIO</t>
  </si>
  <si>
    <t>house5</t>
  </si>
  <si>
    <t>roof5</t>
  </si>
  <si>
    <t>WHEELBARRO</t>
  </si>
  <si>
    <t>house4</t>
  </si>
  <si>
    <t>house2</t>
  </si>
  <si>
    <t>FAN</t>
  </si>
  <si>
    <t>VIDEOPLAYE</t>
  </si>
  <si>
    <t>house6</t>
  </si>
  <si>
    <t>Q21_RENT</t>
  </si>
  <si>
    <t>PLOUGHING</t>
  </si>
  <si>
    <t>BICYCLE</t>
  </si>
  <si>
    <t>SEWINGMACH</t>
  </si>
  <si>
    <t>6+ cattle</t>
  </si>
  <si>
    <t>LANDLINE</t>
  </si>
  <si>
    <t>CAMERA</t>
  </si>
  <si>
    <t>1-3 pigs</t>
  </si>
  <si>
    <t>3-5 cattle</t>
  </si>
  <si>
    <t>2-3 donkeys, mules</t>
  </si>
  <si>
    <t>10+ chickens</t>
  </si>
  <si>
    <t>4-9 pigs</t>
  </si>
  <si>
    <t>VACUUMCLEA</t>
  </si>
  <si>
    <t>DISHWASHER</t>
  </si>
  <si>
    <t>WATERHEATE</t>
  </si>
  <si>
    <t>PC</t>
  </si>
  <si>
    <t>CONDITIONE</t>
  </si>
  <si>
    <t>MICROWAVE</t>
  </si>
  <si>
    <t>SOLARSYSTE</t>
  </si>
  <si>
    <t>OTHERMAJOR</t>
  </si>
  <si>
    <t>SCOTCHCART</t>
  </si>
  <si>
    <t>4+ donkeys, mules</t>
  </si>
  <si>
    <t>10+ more goats</t>
  </si>
  <si>
    <t>Medium land</t>
  </si>
  <si>
    <t>SATELLITE</t>
  </si>
  <si>
    <t>1-3 chickens</t>
  </si>
  <si>
    <t>GENERATOR</t>
  </si>
  <si>
    <t>1-4 sheep</t>
  </si>
  <si>
    <t>5-9 sheep</t>
  </si>
  <si>
    <t>roof6</t>
  </si>
  <si>
    <t>10+ more sheep</t>
  </si>
  <si>
    <t>1-2 cattle</t>
  </si>
  <si>
    <t>MCSCOOTER</t>
  </si>
  <si>
    <t>COMBINED</t>
  </si>
  <si>
    <t>OTHPEQUIP</t>
  </si>
  <si>
    <t>WASHMACHIN</t>
  </si>
  <si>
    <t>4+ horses</t>
  </si>
  <si>
    <t>1 horse</t>
  </si>
  <si>
    <t>DRYER</t>
  </si>
  <si>
    <t>TRACTOR</t>
  </si>
  <si>
    <t>roof7</t>
  </si>
  <si>
    <t>Big land</t>
  </si>
  <si>
    <t>Small land</t>
  </si>
  <si>
    <t>roof2</t>
  </si>
  <si>
    <t>VIDEOCAME</t>
  </si>
  <si>
    <t>house7</t>
  </si>
  <si>
    <t>2-3 horses</t>
  </si>
  <si>
    <t>1-4 goats</t>
  </si>
  <si>
    <t>4-9 chickens</t>
  </si>
  <si>
    <t>5-9 goats</t>
  </si>
  <si>
    <t>10+ pigs</t>
  </si>
  <si>
    <t>1 donkey, mule</t>
  </si>
  <si>
    <t>Butha-Buthe</t>
  </si>
  <si>
    <t>Qasha's Nek</t>
  </si>
  <si>
    <t>Thaba-Tseka</t>
  </si>
  <si>
    <t>Source of drinking water</t>
  </si>
  <si>
    <t>Piped into dwelling</t>
  </si>
  <si>
    <t>Piped into yard/plot</t>
  </si>
  <si>
    <t>Piped into someone else's yard/plot</t>
  </si>
  <si>
    <t>Public tap</t>
  </si>
  <si>
    <t>Open well in dwelling</t>
  </si>
  <si>
    <t>Open well in yard/plot</t>
  </si>
  <si>
    <t>Open public well</t>
  </si>
  <si>
    <t>Protected well in dwelling</t>
  </si>
  <si>
    <t>Protected well in yard/plot</t>
  </si>
  <si>
    <t>Protected well in someone else's yard/plot</t>
  </si>
  <si>
    <t>Protected public well</t>
  </si>
  <si>
    <t>Spring</t>
  </si>
  <si>
    <t>River, stream</t>
  </si>
  <si>
    <t>Dam</t>
  </si>
  <si>
    <t>Rainwater</t>
  </si>
  <si>
    <t>Tanker truck</t>
  </si>
  <si>
    <t>Flush toilet</t>
  </si>
  <si>
    <t>Traditional pit toilet</t>
  </si>
  <si>
    <t>Ventilated improved pit latrine</t>
  </si>
  <si>
    <t>No facility, bush, field</t>
  </si>
  <si>
    <t>DHS04</t>
  </si>
  <si>
    <t>2004</t>
  </si>
  <si>
    <t>if has a floor made of natural materials</t>
  </si>
  <si>
    <t>Has electricity</t>
  </si>
  <si>
    <t>Has television</t>
  </si>
  <si>
    <t>Battery or generator</t>
  </si>
  <si>
    <t>Has refrigerator</t>
  </si>
  <si>
    <t>if cooking fuel is gas</t>
  </si>
  <si>
    <t>if cooking fuel is wood (+14 cases coal/charcoal)</t>
  </si>
  <si>
    <t>if has a tile floor - parquet, brick, or ceramic tiles</t>
  </si>
  <si>
    <t>if cooking fuel is kero</t>
  </si>
  <si>
    <t>Has radio</t>
  </si>
  <si>
    <t>Has car/truck</t>
  </si>
  <si>
    <t>Sofa or mattress</t>
  </si>
  <si>
    <t>if cooking fuel is electric</t>
  </si>
  <si>
    <t>Scotch Cart</t>
  </si>
  <si>
    <t>if has a vinyl/asphalt strip floor</t>
  </si>
  <si>
    <t>Has bicycle</t>
  </si>
  <si>
    <t>if has a cement floor</t>
  </si>
  <si>
    <t>if has a carpeted floor</t>
  </si>
  <si>
    <t>if cooking fuel is dung</t>
  </si>
  <si>
    <t>if cooking fuel is crop residue</t>
  </si>
  <si>
    <t>Horse, Donkey, or Mule</t>
  </si>
  <si>
    <t>Butha-Bothe</t>
  </si>
  <si>
    <t>Qacha's-Nek</t>
  </si>
  <si>
    <t>Piped to yard/plot</t>
  </si>
  <si>
    <t>Public tap/standpipe</t>
  </si>
  <si>
    <t>Tube well or borehole</t>
  </si>
  <si>
    <t>Protected well</t>
  </si>
  <si>
    <t>Unprotected well</t>
  </si>
  <si>
    <t>Protected spring</t>
  </si>
  <si>
    <t>Unprotected spring</t>
  </si>
  <si>
    <t>River/stream</t>
  </si>
  <si>
    <t>Dam/lake/pond</t>
  </si>
  <si>
    <t>Bottled water</t>
  </si>
  <si>
    <t>Sewer among flush</t>
  </si>
  <si>
    <t>Flush to piped sewer system</t>
  </si>
  <si>
    <t>Flush to septic tank</t>
  </si>
  <si>
    <t>Flush to pit latrine</t>
  </si>
  <si>
    <t>Flush to somewhere else</t>
  </si>
  <si>
    <t>Flush, don't know where</t>
  </si>
  <si>
    <t>Pit latrine ventilated improved pit latrine</t>
  </si>
  <si>
    <t>Pit latrine with slab</t>
  </si>
  <si>
    <t>Pit latrine without slab/ open pit</t>
  </si>
  <si>
    <t>No facility/bush/field</t>
  </si>
  <si>
    <t>Composting toilet</t>
  </si>
  <si>
    <t>Bucket toilet</t>
  </si>
  <si>
    <t>OTHER</t>
  </si>
  <si>
    <t>2009</t>
  </si>
  <si>
    <t>if floor is earth/sand</t>
  </si>
  <si>
    <t>if household has electric</t>
  </si>
  <si>
    <t>if uses wood, straw (+83) or crop/dung (+5) for cooking fuel</t>
  </si>
  <si>
    <t>if household has tv</t>
  </si>
  <si>
    <t>if has grass/thatch/sod roofing</t>
  </si>
  <si>
    <t>if household has fridge</t>
  </si>
  <si>
    <t>if household has car or truck</t>
  </si>
  <si>
    <t>if roof made of corrugated iron + 3 other</t>
  </si>
  <si>
    <t>if uses electricity for cooking</t>
  </si>
  <si>
    <t>if household has mobile phone</t>
  </si>
  <si>
    <t>if owns a bank account</t>
  </si>
  <si>
    <t>if roof made of finished materials/roofing tiles</t>
  </si>
  <si>
    <t>if household has computer</t>
  </si>
  <si>
    <t>if wall made of stone/mud +14 rud. materials</t>
  </si>
  <si>
    <t>if flooring is of ceramic tiles</t>
  </si>
  <si>
    <t>if uses LPG, natural gas or biogas for cooking</t>
  </si>
  <si>
    <t>if uses kerosene for cooking</t>
  </si>
  <si>
    <t>if wall made of cemt block + 10 wood planks</t>
  </si>
  <si>
    <t>if household has radio</t>
  </si>
  <si>
    <t>if household has watch</t>
  </si>
  <si>
    <t>if floor is of cement</t>
  </si>
  <si>
    <t>if household has battery or generator</t>
  </si>
  <si>
    <t>if wall made of brick</t>
  </si>
  <si>
    <t>if household has internet access</t>
  </si>
  <si>
    <t>if household has bed or mattress</t>
  </si>
  <si>
    <t>number of members per sleeping room</t>
  </si>
  <si>
    <t>if household has bicycle</t>
  </si>
  <si>
    <t>if has linoleum flooring</t>
  </si>
  <si>
    <t>if has carpeted flooring</t>
  </si>
  <si>
    <t>if wall made of cane/palm/trunks/grass materials (+35 no walls)</t>
  </si>
  <si>
    <t>if family owns livestock, herds or farm animals</t>
  </si>
  <si>
    <t>if wall made of cement</t>
  </si>
  <si>
    <t>if floor is of brick tiles</t>
  </si>
  <si>
    <t>if household has motorcycle or scooter</t>
  </si>
  <si>
    <t>if family owns land usable for ag</t>
  </si>
  <si>
    <t>if has parquet/polished wood flooring</t>
  </si>
  <si>
    <t>if wall made of stone with cement</t>
  </si>
  <si>
    <t>if uses charcoal or lignite/coal for cooking</t>
  </si>
  <si>
    <t>Botha-bothe</t>
  </si>
  <si>
    <t>Mohale's hoek</t>
  </si>
  <si>
    <t>Qacha's-nek</t>
  </si>
  <si>
    <t>Neighbour's tap</t>
  </si>
  <si>
    <t>River/dam/lake/ponds/stream/canal/irrigation channel</t>
  </si>
  <si>
    <t>Ventilated Improved Pit latrine (VIP)</t>
  </si>
  <si>
    <t>Pit latrine without slab/open pit</t>
  </si>
  <si>
    <t>Place where household members wash their hands</t>
  </si>
  <si>
    <t>Observed</t>
  </si>
  <si>
    <t>Not observed: not in dwelling</t>
  </si>
  <si>
    <t>Not observed: no permission to see</t>
  </si>
  <si>
    <t>Not observed: other reason</t>
  </si>
  <si>
    <t>Not observed, no specific place</t>
  </si>
  <si>
    <t>DHS14</t>
  </si>
  <si>
    <t>2014</t>
  </si>
  <si>
    <t>Dung floor</t>
  </si>
  <si>
    <t>Thatch, palm leaf roof</t>
  </si>
  <si>
    <t>Hay with mud walls</t>
  </si>
  <si>
    <t>Wood for cooking</t>
  </si>
  <si>
    <t>Household cooks outside house</t>
  </si>
  <si>
    <t>Has bank account</t>
  </si>
  <si>
    <t>Internet access</t>
  </si>
  <si>
    <t>Metal roof</t>
  </si>
  <si>
    <t>Computer</t>
  </si>
  <si>
    <t>Cement block walls</t>
  </si>
  <si>
    <t>Electricity for cooking</t>
  </si>
  <si>
    <t>No horses, donkeys, mules</t>
  </si>
  <si>
    <t>Household has separate room used as kitchen</t>
  </si>
  <si>
    <t>LPG for cooking</t>
  </si>
  <si>
    <t>No goats</t>
  </si>
  <si>
    <t>Terrazo, ceramic tile floor</t>
  </si>
  <si>
    <t>No cattle</t>
  </si>
  <si>
    <t>Has mobile telephone</t>
  </si>
  <si>
    <t>Has watch</t>
  </si>
  <si>
    <t>Concrete, cement floor</t>
  </si>
  <si>
    <t>2-3 horses, donkeys, mules</t>
  </si>
  <si>
    <t>Has animal-drawn cart</t>
  </si>
  <si>
    <t>Tile roof</t>
  </si>
  <si>
    <t>No sheep</t>
  </si>
  <si>
    <t>Cement walls</t>
  </si>
  <si>
    <t>1 horse, donkey, mule</t>
  </si>
  <si>
    <t>Bed/mattress</t>
  </si>
  <si>
    <t>Brick walls</t>
  </si>
  <si>
    <t>Vinyl, asphalt strips floor</t>
  </si>
  <si>
    <t>Number of members per sleeping room</t>
  </si>
  <si>
    <t>Biogas for cooking</t>
  </si>
  <si>
    <t>Solar panel</t>
  </si>
  <si>
    <t>No chickens</t>
  </si>
  <si>
    <t>Dung for cooking</t>
  </si>
  <si>
    <t>No walls</t>
  </si>
  <si>
    <t>Kerosene for cooking</t>
  </si>
  <si>
    <t>Household cooks in other house</t>
  </si>
  <si>
    <t>Straw/shrubs/grass for cooking</t>
  </si>
  <si>
    <t>Rug or mat floor</t>
  </si>
  <si>
    <t>Rudimentary wood plank floor</t>
  </si>
  <si>
    <t>No milk cows or bulls</t>
  </si>
  <si>
    <t>Calamine, cement fiber roof</t>
  </si>
  <si>
    <t>1-2 cmilk cows or bulls</t>
  </si>
  <si>
    <t>Roofing shingles roof</t>
  </si>
  <si>
    <t>Uncovered adobe walls</t>
  </si>
  <si>
    <t>4+ horses, donkeys, mules</t>
  </si>
  <si>
    <t>Prepared muds walls</t>
  </si>
  <si>
    <t>Has motorcycle/scooter</t>
  </si>
  <si>
    <t>Parquet, wood tile floor</t>
  </si>
  <si>
    <t>Agricultural crop for cooking</t>
  </si>
  <si>
    <t>Stone walls with lime/cement</t>
  </si>
  <si>
    <t>Stone with mud walls</t>
  </si>
  <si>
    <t>Finished wood roof</t>
  </si>
  <si>
    <t>Rustic mat roof</t>
  </si>
  <si>
    <t>Other type of walls</t>
  </si>
  <si>
    <t>Covered adobe walls</t>
  </si>
  <si>
    <t>Mud and hay roof</t>
  </si>
  <si>
    <t>Concrete roof</t>
  </si>
  <si>
    <t>Coal, lignite for cooking</t>
  </si>
  <si>
    <t>Other fuel for cooking</t>
  </si>
  <si>
    <t>Sod roof</t>
  </si>
  <si>
    <t>Plywood walls</t>
  </si>
  <si>
    <t>6+ milk cows or bulls</t>
  </si>
  <si>
    <t>Other type of flooring</t>
  </si>
  <si>
    <t>Does not cook</t>
  </si>
  <si>
    <t>5-5 milk cows or bulls</t>
  </si>
  <si>
    <t>Foothills</t>
  </si>
  <si>
    <t>Lowlands</t>
  </si>
  <si>
    <t>Mountains</t>
  </si>
  <si>
    <t>Senqu river valley</t>
  </si>
  <si>
    <t>Main source of drinking water</t>
  </si>
  <si>
    <t>PIPED WATER :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</si>
  <si>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</si>
  <si>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</si>
  <si>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</si>
  <si>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</si>
  <si>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</si>
  <si>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</si>
  <si>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</si>
  <si>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</si>
  <si>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</si>
  <si>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</si>
  <si>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CART WITH SMALL TANK</t>
  </si>
  <si>
    <t>SURFACE WATER (RIVER, DAM, LAKE, POND, STREAM, CANAL, IRRIGATION CHANNEL)</t>
  </si>
  <si>
    <t>PACKAGED WATER: BOTTLED WATER</t>
  </si>
  <si>
    <t>NO RESPONSE</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</si>
  <si>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</si>
  <si>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</si>
  <si>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</si>
  <si>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</si>
  <si>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</si>
  <si>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</si>
  <si>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 / SEAT</t>
  </si>
  <si>
    <t>PIT LATRINE: PIT LATRINE WITHOUT SLAB / OPEN PIT</t>
  </si>
  <si>
    <t>COMPOSTING TOILET</t>
  </si>
  <si>
    <t>NO FACILITY / BUSH / FIELD</t>
  </si>
  <si>
    <t>Place where household members most often wash their hands</t>
  </si>
  <si>
    <t>OBSERVED: FIXED FACILITY OBSERVED (SINK / TAP) IN DWELLING</t>
  </si>
  <si>
    <t>OBSERVED: FIXED FACILITY OBSERVED (SINK / TAP) IN YARD /PLOT</t>
  </si>
  <si>
    <t>OBSERVED: MOBILE OBJECT OBSERVED (BUCKET / JUG / KETTLE)</t>
  </si>
  <si>
    <t>NOT OBSERVED: NO HANDWASHING PLACE IN DWELLING / YARD / PLOT</t>
  </si>
  <si>
    <t>NOT OBSERVED: NO PERMISSION TO SEE</t>
  </si>
  <si>
    <t>OTHER REASON</t>
  </si>
  <si>
    <t>An electric iron</t>
  </si>
  <si>
    <t>Television</t>
  </si>
  <si>
    <t>Refrigetaror</t>
  </si>
  <si>
    <t>Yes, interconnected grid</t>
  </si>
  <si>
    <t>An electric kettle</t>
  </si>
  <si>
    <t>No electricity</t>
  </si>
  <si>
    <t>An electric stove</t>
  </si>
  <si>
    <t>A DVD player/ VCR</t>
  </si>
  <si>
    <t>A paraffin heater</t>
  </si>
  <si>
    <t>A sofa set</t>
  </si>
  <si>
    <t>An electric heater</t>
  </si>
  <si>
    <t>Thatch/palm leaf roof</t>
  </si>
  <si>
    <t>Car/truck/van</t>
  </si>
  <si>
    <t>A paraffin stove</t>
  </si>
  <si>
    <t>Internet at home</t>
  </si>
  <si>
    <t>Computer/tablet</t>
  </si>
  <si>
    <t>Earth/sand floor</t>
  </si>
  <si>
    <t>A wardrobe</t>
  </si>
  <si>
    <t>A cupboard/ cabinet</t>
  </si>
  <si>
    <t>Wristwatch</t>
  </si>
  <si>
    <t>A geyser</t>
  </si>
  <si>
    <t>Metal/tin roof</t>
  </si>
  <si>
    <t>Ceramic tiles floor</t>
  </si>
  <si>
    <t>Radio</t>
  </si>
  <si>
    <t>Cement blocks walls</t>
  </si>
  <si>
    <t>A nkuke</t>
  </si>
  <si>
    <t>Cement floor</t>
  </si>
  <si>
    <t>A paola</t>
  </si>
  <si>
    <t>Mobile telephone</t>
  </si>
  <si>
    <t>Bicycle</t>
  </si>
  <si>
    <t>A table and chairs</t>
  </si>
  <si>
    <t>A paraffin lamp</t>
  </si>
  <si>
    <t>One or more live-in servants</t>
  </si>
  <si>
    <t>A bed and/ matress</t>
  </si>
  <si>
    <t>Ceramic tiles roof</t>
  </si>
  <si>
    <t>A coal/ wood stove</t>
  </si>
  <si>
    <t>A torch or battery lamp</t>
  </si>
  <si>
    <t>An iron(ntsoele)</t>
  </si>
  <si>
    <t>Dirt walls</t>
  </si>
  <si>
    <t>Vinyl/asphalt strip floor</t>
  </si>
  <si>
    <t>Fixed telephone line</t>
  </si>
  <si>
    <t>pig0</t>
  </si>
  <si>
    <t>Carpet floor</t>
  </si>
  <si>
    <t>horse1</t>
  </si>
  <si>
    <t>Animal drawn cart</t>
  </si>
  <si>
    <t>Animal drawn plough</t>
  </si>
  <si>
    <t>horse0</t>
  </si>
  <si>
    <t>chicken30</t>
  </si>
  <si>
    <t>goat0</t>
  </si>
  <si>
    <t>sheep30</t>
  </si>
  <si>
    <t>A tractor</t>
  </si>
  <si>
    <t>milkcowbulls0</t>
  </si>
  <si>
    <t>Metal/corrugated (zinc sheets)</t>
  </si>
  <si>
    <t>pig1</t>
  </si>
  <si>
    <t>Calamine/cement fibre roof</t>
  </si>
  <si>
    <t>rabbit1</t>
  </si>
  <si>
    <t>Motorcycle/scooter</t>
  </si>
  <si>
    <t>goat1</t>
  </si>
  <si>
    <t>horse10</t>
  </si>
  <si>
    <t>Wood planks floor</t>
  </si>
  <si>
    <t>rabbit0</t>
  </si>
  <si>
    <t>Parquet/polished wood floor</t>
  </si>
  <si>
    <t>othercattle10</t>
  </si>
  <si>
    <t>Cane/palm/trunks walls</t>
  </si>
  <si>
    <t>chicken1</t>
  </si>
  <si>
    <t>milkcowbulls1</t>
  </si>
  <si>
    <t>No roof</t>
  </si>
  <si>
    <t>sheep0</t>
  </si>
  <si>
    <t>pig10</t>
  </si>
  <si>
    <t>Yes, off-grid (generator/solar/isolated system)</t>
  </si>
  <si>
    <t>othercattle0</t>
  </si>
  <si>
    <t>Wood planks/shingles walls</t>
  </si>
  <si>
    <t>goat30</t>
  </si>
  <si>
    <t>milkcowbulls5</t>
  </si>
  <si>
    <t>Stone with lime/cement walls</t>
  </si>
  <si>
    <t>othercattle1</t>
  </si>
  <si>
    <t>Wood roof</t>
  </si>
  <si>
    <t>Reused wood walls</t>
  </si>
  <si>
    <t>goat10</t>
  </si>
  <si>
    <t>chicken0</t>
  </si>
  <si>
    <t>pig5</t>
  </si>
  <si>
    <t>geeseduck1</t>
  </si>
  <si>
    <t>Cardboard walls</t>
  </si>
  <si>
    <t>geeseduck0</t>
  </si>
  <si>
    <t>othercattle5</t>
  </si>
  <si>
    <t>Cement roof</t>
  </si>
  <si>
    <t>chicken10</t>
  </si>
  <si>
    <t>sheep10</t>
  </si>
  <si>
    <t>sheep1</t>
  </si>
  <si>
    <t>MICS18</t>
  </si>
  <si>
    <t>Area of residence</t>
  </si>
  <si>
    <t>National</t>
  </si>
  <si>
    <t>2018</t>
  </si>
  <si>
    <t>Input</t>
  </si>
  <si>
    <t>% Improved
&lt; = 30min</t>
  </si>
  <si>
    <t>iso3</t>
  </si>
  <si>
    <t>LSO</t>
  </si>
  <si>
    <t>year</t>
  </si>
  <si>
    <t>data_source</t>
  </si>
  <si>
    <t>LSO_2000_MICS</t>
  </si>
  <si>
    <t>LSO_2002_HBS</t>
  </si>
  <si>
    <t>LSO_2004_DHS</t>
  </si>
  <si>
    <t>LSO_2009_DHS</t>
  </si>
  <si>
    <t>LSO_2014_DHS</t>
  </si>
  <si>
    <t>LSO_2018_MICS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</si>
  <si>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</si>
  <si>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</si>
  <si>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</si>
  <si>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</si>
  <si>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</si>
  <si>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</si>
  <si>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</si>
  <si>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</si>
  <si>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</si>
  <si>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</si>
  <si>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</si>
  <si>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</si>
  <si>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</si>
  <si>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</si>
  <si>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</si>
  <si>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</si>
  <si>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</si>
  <si>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</si>
  <si>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s_sew</t>
  </si>
  <si>
    <t>s_sep</t>
  </si>
  <si>
    <t>s_lat</t>
  </si>
  <si>
    <t>s_shared</t>
  </si>
  <si>
    <t>h_bas</t>
  </si>
  <si>
    <t>h_lim</t>
  </si>
  <si>
    <t>h_nfac</t>
  </si>
  <si>
    <t>w_available</t>
  </si>
  <si>
    <t>w_quality</t>
  </si>
  <si>
    <t>s_sep_nemp</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</si>
  <si>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</si>
  <si>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</si>
  <si>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</si>
  <si>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</si>
  <si>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</si>
  <si>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</si>
  <si>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</si>
  <si>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</si>
  <si>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</si>
  <si>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</si>
  <si>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</si>
  <si>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</si>
  <si>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</si>
  <si>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</si>
  <si>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</si>
  <si>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</si>
  <si>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</si>
  <si>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</si>
  <si>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</si>
  <si>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</si>
  <si>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</si>
  <si>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</si>
  <si>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</si>
  <si>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</si>
  <si>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</si>
  <si>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</si>
  <si>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</si>
  <si>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</si>
  <si>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</si>
  <si>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</si>
  <si>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</si>
  <si>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</si>
  <si>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</si>
  <si>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</si>
  <si>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</si>
  <si>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</si>
  <si>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t>
  </si>
  <si>
    <t>region_2</t>
  </si>
  <si>
    <t>region_3</t>
  </si>
  <si>
    <t>region_4</t>
  </si>
  <si>
    <t>region_5</t>
  </si>
  <si>
    <t>region_6</t>
  </si>
  <si>
    <t>region_7</t>
  </si>
  <si>
    <t>region_8</t>
  </si>
  <si>
    <t>region_9</t>
  </si>
  <si>
    <t>region_10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</si>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</sst>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4" x14ac:knownFonts="1">
    <font>
      <sz val="10"/>
      <name val="Arial"/>
    </font>
    <font>
      <sz val="11"/>
      <color theme="1"/>
      <name val="Calibri"/>
      <family val="2"/>
      <scheme val="minor"/>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2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1173">
    <xf numFmtId="0" fontId="0" fillId="0" borderId="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 fillId="3" borderId="10"/>
  </cellStyleXfs>
  <cellXfs count="1132">
    <xf numFmtId="0" fontId="0" fillId="0" borderId="0" xfId="0"/>
    <xf numFmtId="165" fontId="22" fillId="18" borderId="127" xfId="19" applyNumberFormat="true" applyFont="true" applyFill="true" applyBorder="true" applyAlignment="true">
      <alignment horizontal="right" vertical="top" wrapText="true"/>
    </xf>
    <xf numFmtId="165" fontId="22" fillId="18" borderId="126" xfId="20" applyNumberFormat="true" applyFont="true" applyFill="true" applyBorder="true" applyAlignment="true">
      <alignment horizontal="right" vertical="top" wrapText="true"/>
    </xf>
    <xf numFmtId="165" fontId="22" fillId="18" borderId="125" xfId="21" applyNumberFormat="true" applyFont="true" applyFill="true" applyBorder="true" applyAlignment="true">
      <alignment horizontal="right" vertical="top" wrapText="true"/>
    </xf>
    <xf numFmtId="0" fontId="22" fillId="3" borderId="49" xfId="23" applyFont="true" applyBorder="true" applyAlignment="true">
      <alignment horizontal="right" vertical="top" wrapText="true"/>
    </xf>
    <xf numFmtId="0" fontId="22" fillId="3" borderId="48" xfId="24" applyFont="true" applyBorder="true" applyAlignment="true">
      <alignment horizontal="right" vertical="top" wrapText="true"/>
    </xf>
    <xf numFmtId="0" fontId="22" fillId="3" borderId="124" xfId="25" applyFont="true" applyBorder="true" applyAlignment="true">
      <alignment horizontal="right" vertical="top" wrapText="true"/>
    </xf>
    <xf numFmtId="165" fontId="22" fillId="18" borderId="127" xfId="30" applyNumberFormat="true" applyFont="true" applyFill="true" applyBorder="true" applyAlignment="true">
      <alignment horizontal="right" vertical="top" wrapText="true"/>
    </xf>
    <xf numFmtId="165" fontId="22" fillId="18" borderId="126" xfId="31" applyNumberFormat="true" applyFont="true" applyFill="true" applyBorder="true" applyAlignment="true">
      <alignment horizontal="right" vertical="top" wrapText="true"/>
    </xf>
    <xf numFmtId="165" fontId="22" fillId="18" borderId="125" xfId="32" applyNumberFormat="true" applyFont="true" applyFill="true" applyBorder="true" applyAlignment="true">
      <alignment horizontal="right" vertical="top" wrapText="true"/>
    </xf>
    <xf numFmtId="0" fontId="22" fillId="3" borderId="49" xfId="34" applyFont="true" applyBorder="true" applyAlignment="true">
      <alignment horizontal="right" vertical="top" wrapText="true"/>
    </xf>
    <xf numFmtId="0" fontId="22" fillId="3" borderId="48" xfId="35" applyFont="true" applyBorder="true" applyAlignment="true">
      <alignment horizontal="right" vertical="top" wrapText="true"/>
    </xf>
    <xf numFmtId="0" fontId="22" fillId="3" borderId="124" xfId="36" applyFont="true" applyBorder="true" applyAlignment="true">
      <alignment horizontal="right" vertical="top" wrapText="true"/>
    </xf>
    <xf numFmtId="165" fontId="22" fillId="18" borderId="127" xfId="41" applyNumberFormat="true" applyFont="true" applyFill="true" applyBorder="true" applyAlignment="true">
      <alignment horizontal="right" vertical="top" wrapText="true"/>
    </xf>
    <xf numFmtId="165" fontId="22" fillId="18" borderId="126" xfId="42" applyNumberFormat="true" applyFont="true" applyFill="true" applyBorder="true" applyAlignment="true">
      <alignment horizontal="right" vertical="top" wrapText="true"/>
    </xf>
    <xf numFmtId="165" fontId="22" fillId="18" borderId="125" xfId="43" applyNumberFormat="true" applyFont="true" applyFill="true" applyBorder="true" applyAlignment="true">
      <alignment horizontal="right" vertical="top" wrapText="true"/>
    </xf>
    <xf numFmtId="0" fontId="22" fillId="3" borderId="49" xfId="45" applyFont="true" applyBorder="true" applyAlignment="true">
      <alignment horizontal="right" vertical="top" wrapText="true"/>
    </xf>
    <xf numFmtId="0" fontId="22" fillId="3" borderId="48" xfId="46" applyFont="true" applyBorder="true" applyAlignment="true">
      <alignment horizontal="right" vertical="top" wrapText="true"/>
    </xf>
    <xf numFmtId="0" fontId="22" fillId="3" borderId="124" xfId="47" applyFont="true" applyBorder="true" applyAlignment="true">
      <alignment horizontal="right" vertical="top" wrapText="true"/>
    </xf>
    <xf numFmtId="166" fontId="22" fillId="18" borderId="53" xfId="51" applyNumberFormat="true" applyFont="true" applyFill="true" applyBorder="true" applyAlignment="true">
      <alignment horizontal="right" vertical="top" wrapText="true"/>
    </xf>
    <xf numFmtId="166" fontId="22" fillId="18" borderId="53" xfId="53" applyNumberFormat="true" applyFont="true" applyFill="true" applyBorder="true" applyAlignment="true">
      <alignment horizontal="right" vertical="top" wrapText="true"/>
    </xf>
    <xf numFmtId="166" fontId="22" fillId="18" borderId="53" xfId="54" applyNumberFormat="true" applyFont="true" applyFill="true" applyBorder="true" applyAlignment="true">
      <alignment horizontal="right" vertical="top" wrapText="true"/>
    </xf>
    <xf numFmtId="0" fontId="22" fillId="3" borderId="51" xfId="55" applyFont="true" applyBorder="true" applyAlignment="true">
      <alignment horizontal="right" vertical="top" wrapText="true"/>
    </xf>
    <xf numFmtId="0" fontId="22" fillId="3" borderId="51" xfId="57" applyFont="true" applyBorder="true" applyAlignment="true">
      <alignment horizontal="right" vertical="top" wrapText="true"/>
    </xf>
    <xf numFmtId="165" fontId="22" fillId="18" borderId="54" xfId="59" applyNumberFormat="true" applyFont="true" applyFill="true" applyBorder="true" applyAlignment="true">
      <alignment horizontal="right" vertical="top" wrapText="true"/>
    </xf>
    <xf numFmtId="165" fontId="22" fillId="18" borderId="54" xfId="61" applyNumberFormat="true" applyFont="true" applyFill="true" applyBorder="true" applyAlignment="true">
      <alignment horizontal="right" vertical="top" wrapText="true"/>
    </xf>
    <xf numFmtId="0" fontId="22" fillId="3" borderId="51" xfId="63" applyFont="true" applyBorder="true" applyAlignment="true">
      <alignment horizontal="right" vertical="top" wrapText="true"/>
    </xf>
    <xf numFmtId="165" fontId="22" fillId="18" borderId="54" xfId="65" applyNumberFormat="true" applyFont="true" applyFill="true" applyBorder="true" applyAlignment="true">
      <alignment horizontal="right" vertical="top" wrapText="true"/>
    </xf>
    <xf numFmtId="165" fontId="22" fillId="18" borderId="53" xfId="67" applyNumberFormat="true" applyFont="true" applyFill="true" applyBorder="true" applyAlignment="true">
      <alignment horizontal="right" vertical="top" wrapText="true"/>
    </xf>
    <xf numFmtId="165" fontId="22" fillId="18" borderId="53" xfId="69" applyNumberFormat="true" applyFont="true" applyFill="true" applyBorder="true" applyAlignment="true">
      <alignment horizontal="right" vertical="top" wrapText="true"/>
    </xf>
    <xf numFmtId="165" fontId="22" fillId="18" borderId="53" xfId="71" applyNumberFormat="true" applyFont="true" applyFill="true" applyBorder="true" applyAlignment="true">
      <alignment horizontal="right" vertical="top" wrapText="true"/>
    </xf>
    <xf numFmtId="165" fontId="22" fillId="18" borderId="52" xfId="73" applyNumberFormat="true" applyFont="true" applyFill="true" applyBorder="true" applyAlignment="true">
      <alignment horizontal="right" vertical="top" wrapText="true"/>
    </xf>
    <xf numFmtId="165" fontId="22" fillId="18" borderId="52" xfId="75" applyNumberFormat="true" applyFont="true" applyFill="true" applyBorder="true" applyAlignment="true">
      <alignment horizontal="right" vertical="top" wrapText="true"/>
    </xf>
    <xf numFmtId="165" fontId="22" fillId="18" borderId="52" xfId="77" applyNumberFormat="true" applyFont="true" applyFill="true" applyBorder="true" applyAlignment="true">
      <alignment horizontal="right" vertical="top" wrapText="true"/>
    </xf>
    <xf numFmtId="0" fontId="22" fillId="3" borderId="51" xfId="79" applyFont="true" applyBorder="true" applyAlignment="true">
      <alignment horizontal="right" vertical="top" wrapText="true"/>
    </xf>
    <xf numFmtId="0" fontId="22" fillId="3" borderId="51" xfId="81" applyFont="true" applyBorder="true" applyAlignment="true">
      <alignment horizontal="right" vertical="top" wrapText="true"/>
    </xf>
    <xf numFmtId="0" fontId="22" fillId="3" borderId="51" xfId="83" applyFont="true" applyBorder="true" applyAlignment="true">
      <alignment horizontal="right" vertical="top" wrapText="true"/>
    </xf>
    <xf numFmtId="0" fontId="22" fillId="3" borderId="10" xfId="85" applyFont="true" applyAlignment="true">
      <alignment horizontal="right" vertical="top" wrapText="true"/>
    </xf>
    <xf numFmtId="0" fontId="22" fillId="3" borderId="10" xfId="87" applyFont="true" applyAlignment="true">
      <alignment horizontal="right" vertical="top" wrapText="true"/>
    </xf>
    <xf numFmtId="0" fontId="22" fillId="3" borderId="10" xfId="89" applyFont="true" applyAlignment="true">
      <alignment horizontal="right" vertical="top" wrapText="true"/>
    </xf>
    <xf numFmtId="167" fontId="39" fillId="18" borderId="54" xfId="4" applyNumberFormat="true" applyFont="true" applyFill="true" applyBorder="true" applyAlignment="true">
      <alignment horizontal="right" vertical="top"/>
    </xf>
    <xf numFmtId="0" fontId="40" fillId="16" borderId="54" xfId="5" applyFont="true" applyFill="true" applyBorder="true" applyAlignment="true">
      <alignment horizontal="left" vertical="top" wrapText="true"/>
    </xf>
    <xf numFmtId="0" fontId="40" fillId="16" borderId="54" xfId="6" applyFont="true" applyFill="true" applyBorder="true" applyAlignment="true">
      <alignment horizontal="left" vertical="top" wrapText="true"/>
    </xf>
    <xf numFmtId="167" fontId="39" fillId="18" borderId="53" xfId="7" applyNumberFormat="true" applyFont="true" applyFill="true" applyBorder="true" applyAlignment="true">
      <alignment horizontal="right" vertical="top"/>
    </xf>
    <xf numFmtId="0" fontId="40" fillId="16" borderId="53" xfId="8" applyFont="true" applyFill="true" applyBorder="true" applyAlignment="true">
      <alignment horizontal="left" vertical="top" wrapText="true"/>
    </xf>
    <xf numFmtId="0" fontId="40" fillId="16" borderId="53" xfId="9" applyFont="true" applyFill="true" applyBorder="true" applyAlignment="true">
      <alignment horizontal="left" vertical="top" wrapText="true"/>
    </xf>
    <xf numFmtId="167" fontId="39" fillId="18" borderId="52" xfId="10" applyNumberFormat="true" applyFont="true" applyFill="true" applyBorder="true" applyAlignment="true">
      <alignment horizontal="right" vertical="top"/>
    </xf>
    <xf numFmtId="0" fontId="40" fillId="16" borderId="52" xfId="11" applyFont="true" applyFill="true" applyBorder="true" applyAlignment="true">
      <alignment horizontal="left" vertical="top" wrapText="true"/>
    </xf>
    <xf numFmtId="0" fontId="40" fillId="16" borderId="52" xfId="12" applyFont="true" applyFill="true" applyBorder="true" applyAlignment="true">
      <alignment horizontal="left" vertical="top" wrapText="true"/>
    </xf>
    <xf numFmtId="0" fontId="40" fillId="3" borderId="51" xfId="13" applyFont="true" applyBorder="true" applyAlignment="true">
      <alignment horizontal="center" wrapText="true"/>
    </xf>
    <xf numFmtId="0" fontId="73" fillId="0" borderId="10" xfId="0" applyFont="true" applyFill="true" applyBorder="true" applyAlignment="true">
      <alignment horizontal="center" vertical="center"/>
    </xf>
    <xf numFmtId="168" fontId="39" fillId="0" borderId="10" xfId="0" applyNumberFormat="true" applyFont="true" applyFill="true" applyBorder="true" applyAlignment="true">
      <alignment horizontal="center" vertical="center"/>
    </xf>
    <xf numFmtId="169" fontId="44" fillId="0" borderId="10" xfId="0" applyNumberFormat="true" applyFont="true" applyFill="true" applyBorder="true" applyAlignment="true">
      <alignment horizontal="center" vertical="center"/>
    </xf>
    <xf numFmtId="0" fontId="40" fillId="0" borderId="10" xfId="0" applyFont="true" applyFill="true" applyBorder="true" applyAlignment="true">
      <alignment horizontal="center" vertical="center"/>
    </xf>
    <xf numFmtId="0" fontId="0" fillId="0" borderId="10" xfId="0" applyFill="true" applyBorder="true" applyAlignment="true">
      <alignment horizontal="center" vertical="center"/>
    </xf>
    <xf numFmtId="169" fontId="44" fillId="17" borderId="150" xfId="0" applyNumberFormat="true" applyFont="true" applyFill="true" applyBorder="true" applyAlignment="true">
      <alignment horizontal="center" vertical="center"/>
    </xf>
    <xf numFmtId="169" fontId="44" fillId="17" borderId="149" xfId="0" applyNumberFormat="true" applyFont="true" applyFill="true" applyBorder="true" applyAlignment="true">
      <alignment horizontal="center" vertical="center"/>
    </xf>
    <xf numFmtId="169" fontId="44" fillId="17" borderId="148" xfId="0" applyNumberFormat="true" applyFont="true" applyFill="true" applyBorder="true" applyAlignment="true">
      <alignment horizontal="center" vertical="center"/>
    </xf>
    <xf numFmtId="169" fontId="44" fillId="17" borderId="147" xfId="0" applyNumberFormat="true" applyFont="true" applyFill="true" applyBorder="true" applyAlignment="true">
      <alignment horizontal="center" vertical="center"/>
    </xf>
    <xf numFmtId="168" fontId="73" fillId="18" borderId="81" xfId="0" applyNumberFormat="true" applyFont="true" applyFill="true" applyBorder="true" applyAlignment="true">
      <alignment horizontal="center" vertical="center"/>
    </xf>
    <xf numFmtId="0" fontId="73" fillId="18" borderId="87" xfId="0" applyFont="true" applyFill="true" applyBorder="true" applyAlignment="true">
      <alignment horizontal="center" vertical="center"/>
    </xf>
    <xf numFmtId="168" fontId="73" fillId="18" borderId="58" xfId="0" applyNumberFormat="true" applyFont="true" applyFill="true" applyBorder="true" applyAlignment="true">
      <alignment horizontal="center" vertical="center"/>
    </xf>
    <xf numFmtId="0" fontId="73" fillId="18" borderId="72" xfId="0" applyFont="true" applyFill="true" applyBorder="true" applyAlignment="true">
      <alignment horizontal="center" vertical="center"/>
    </xf>
    <xf numFmtId="168" fontId="73" fillId="18" borderId="57" xfId="0" applyNumberFormat="true" applyFont="true" applyFill="true" applyBorder="true" applyAlignment="true">
      <alignment horizontal="center" vertical="center"/>
    </xf>
    <xf numFmtId="168" fontId="73" fillId="18" borderId="92" xfId="0" applyNumberFormat="true" applyFont="true" applyFill="true" applyBorder="true" applyAlignment="true">
      <alignment horizontal="center" vertical="center"/>
    </xf>
    <xf numFmtId="168" fontId="73" fillId="18" borderId="87" xfId="0" applyNumberFormat="true" applyFont="true" applyFill="true" applyBorder="true" applyAlignment="true">
      <alignment horizontal="center" vertical="center"/>
    </xf>
    <xf numFmtId="0" fontId="73" fillId="18" borderId="50" xfId="0" applyFont="true" applyFill="true" applyBorder="true" applyAlignment="true">
      <alignment horizontal="center" vertical="center"/>
    </xf>
    <xf numFmtId="168" fontId="73" fillId="18" borderId="80" xfId="0" applyNumberFormat="true" applyFont="true" applyFill="true" applyBorder="true" applyAlignment="true">
      <alignment horizontal="center" vertical="center"/>
    </xf>
    <xf numFmtId="168" fontId="73" fillId="18" borderId="50" xfId="0" applyNumberFormat="true" applyFont="true" applyFill="true" applyBorder="true" applyAlignment="true">
      <alignment horizontal="center" vertical="center"/>
    </xf>
    <xf numFmtId="168" fontId="73" fillId="18" borderId="79" xfId="0" applyNumberFormat="true" applyFont="true" applyFill="true" applyBorder="true" applyAlignment="true">
      <alignment horizontal="center" vertical="center"/>
    </xf>
    <xf numFmtId="168" fontId="73" fillId="18" borderId="72" xfId="0" applyNumberFormat="true" applyFont="true" applyFill="true" applyBorder="true" applyAlignment="true">
      <alignment horizontal="center" vertical="center"/>
    </xf>
    <xf numFmtId="0" fontId="22" fillId="0" borderId="0" xfId="0" applyFont="true" applyAlignment="true">
      <alignment horizontal="right" vertical="top" wrapText="true"/>
    </xf>
    <xf numFmtId="168" fontId="12" fillId="0" borderId="10" xfId="0" applyNumberFormat="true" applyFont="true" applyFill="true" applyBorder="true" applyAlignment="true">
      <alignment horizontal="center" vertical="center"/>
    </xf>
    <xf numFmtId="167" fontId="12" fillId="0" borderId="10" xfId="0" applyNumberFormat="true" applyFont="true" applyFill="true" applyBorder="true" applyAlignment="true">
      <alignment horizontal="center" vertical="center"/>
    </xf>
    <xf numFmtId="167" fontId="39" fillId="0" borderId="10" xfId="0" applyNumberFormat="true" applyFont="true" applyFill="true" applyBorder="true" applyAlignment="true">
      <alignment horizontal="center" vertical="center"/>
    </xf>
    <xf numFmtId="167" fontId="73" fillId="0" borderId="10" xfId="0" applyNumberFormat="true" applyFont="true" applyFill="true" applyBorder="true" applyAlignment="true">
      <alignment horizontal="center" vertical="center"/>
    </xf>
    <xf numFmtId="0" fontId="2" fillId="0" borderId="10" xfId="0" applyFont="true" applyFill="true" applyBorder="true"/>
    <xf numFmtId="168" fontId="73" fillId="0" borderId="10" xfId="0" applyNumberFormat="true" applyFont="true" applyFill="true" applyBorder="true" applyAlignment="true">
      <alignment horizontal="center" vertical="center"/>
    </xf>
    <xf numFmtId="168" fontId="73" fillId="25" borderId="117" xfId="0" applyNumberFormat="true" applyFont="true" applyFill="true" applyBorder="true" applyAlignment="true">
      <alignment horizontal="center" vertical="center"/>
    </xf>
    <xf numFmtId="169" fontId="44" fillId="17" borderId="146" xfId="0" applyNumberFormat="true" applyFont="true" applyFill="true" applyBorder="true" applyAlignment="true">
      <alignment horizontal="center" vertical="center"/>
    </xf>
    <xf numFmtId="167" fontId="73" fillId="18" borderId="129" xfId="0" applyNumberFormat="true" applyFont="true" applyFill="true" applyBorder="true" applyAlignment="true">
      <alignment horizontal="center" vertical="center"/>
    </xf>
    <xf numFmtId="167" fontId="73" fillId="18" borderId="145" xfId="0" applyNumberFormat="true" applyFont="true" applyFill="true" applyBorder="true" applyAlignment="true">
      <alignment horizontal="center" vertical="center"/>
    </xf>
    <xf numFmtId="168" fontId="73" fillId="25" borderId="144" xfId="0" applyNumberFormat="true" applyFont="true" applyFill="true" applyBorder="true" applyAlignment="true">
      <alignment horizontal="center" vertical="center"/>
    </xf>
    <xf numFmtId="168" fontId="73" fillId="25" borderId="139" xfId="0" applyNumberFormat="true" applyFont="true" applyFill="true" applyBorder="true" applyAlignment="true">
      <alignment horizontal="center" vertical="center"/>
    </xf>
    <xf numFmtId="169" fontId="44" fillId="17" borderId="143" xfId="0" applyNumberFormat="true" applyFont="true" applyFill="true" applyBorder="true" applyAlignment="true">
      <alignment horizontal="center" vertical="center"/>
    </xf>
    <xf numFmtId="169" fontId="44" fillId="17" borderId="142" xfId="0" applyNumberFormat="true" applyFont="true" applyFill="true" applyBorder="true" applyAlignment="true">
      <alignment horizontal="center" vertical="center"/>
    </xf>
    <xf numFmtId="0" fontId="12" fillId="3" borderId="10" xfId="0" applyFont="true" applyFill="true" applyBorder="true" applyAlignment="true">
      <alignment horizontal="center" vertical="center"/>
    </xf>
    <xf numFmtId="0" fontId="73" fillId="3" borderId="10" xfId="0" applyFont="true" applyFill="true" applyBorder="true" applyAlignment="true">
      <alignment horizontal="center" vertical="center"/>
    </xf>
    <xf numFmtId="0" fontId="40" fillId="0" borderId="104" xfId="0" applyFont="true" applyFill="true" applyBorder="true" applyAlignment="true">
      <alignment horizontal="left" vertical="center"/>
    </xf>
    <xf numFmtId="0" fontId="2" fillId="3" borderId="103" xfId="0" applyFont="true" applyFill="true" applyBorder="true" applyAlignment="true">
      <alignment vertical="center"/>
    </xf>
    <xf numFmtId="0" fontId="2" fillId="3" borderId="141" xfId="0" applyFont="true" applyFill="true" applyBorder="true" applyAlignment="true">
      <alignment vertical="center"/>
    </xf>
    <xf numFmtId="169" fontId="70" fillId="17" borderId="45" xfId="0" applyNumberFormat="true" applyFont="true" applyFill="true" applyBorder="true" applyAlignment="true">
      <alignment horizontal="center" vertical="center"/>
    </xf>
    <xf numFmtId="0" fontId="40" fillId="0" borderId="101" xfId="0" applyFont="true" applyFill="true" applyBorder="true" applyAlignment="true">
      <alignment horizontal="left" vertical="center" wrapText="true"/>
    </xf>
    <xf numFmtId="0" fontId="2" fillId="3" borderId="140" xfId="0" applyFont="true" applyFill="true" applyBorder="true" applyAlignment="true">
      <alignment vertical="center" wrapText="true"/>
    </xf>
    <xf numFmtId="0" fontId="2" fillId="3" borderId="104" xfId="0" applyFont="true" applyFill="true" applyBorder="true" applyAlignment="true">
      <alignment vertical="center"/>
    </xf>
    <xf numFmtId="168" fontId="39" fillId="25" borderId="103" xfId="0" applyNumberFormat="true" applyFont="true" applyFill="true" applyBorder="true" applyAlignment="true">
      <alignment horizontal="center" vertical="center" wrapText="true"/>
    </xf>
    <xf numFmtId="168" fontId="39" fillId="25" borderId="137" xfId="0" applyNumberFormat="true" applyFont="true" applyFill="true" applyBorder="true" applyAlignment="true">
      <alignment horizontal="center" vertical="center" wrapText="true"/>
    </xf>
    <xf numFmtId="168" fontId="39" fillId="25" borderId="133" xfId="0" applyNumberFormat="true" applyFont="true" applyFill="true" applyBorder="true" applyAlignment="true">
      <alignment horizontal="center" vertical="center" wrapText="true"/>
    </xf>
    <xf numFmtId="168" fontId="39" fillId="25" borderId="132" xfId="0" applyNumberFormat="true" applyFont="true" applyFill="true" applyBorder="true" applyAlignment="true">
      <alignment horizontal="center" vertical="center" wrapText="true"/>
    </xf>
    <xf numFmtId="168" fontId="39" fillId="25" borderId="96" xfId="0" applyNumberFormat="true" applyFont="true" applyFill="true" applyBorder="true" applyAlignment="true">
      <alignment horizontal="center" vertical="center" wrapText="true"/>
    </xf>
    <xf numFmtId="0" fontId="2" fillId="3" borderId="101" xfId="0" applyFont="true" applyFill="true" applyBorder="true" applyAlignment="true">
      <alignment vertical="center" wrapText="true"/>
    </xf>
    <xf numFmtId="0" fontId="2" fillId="3" borderId="96" xfId="0" applyFont="true" applyFill="true" applyBorder="true" applyAlignment="true">
      <alignment vertical="center" wrapText="true"/>
    </xf>
    <xf numFmtId="167" fontId="73" fillId="18" borderId="53" xfId="0" applyNumberFormat="true" applyFont="true" applyFill="true" applyBorder="true" applyAlignment="true">
      <alignment horizontal="center" vertical="center"/>
    </xf>
    <xf numFmtId="167" fontId="73" fillId="18" borderId="81" xfId="0" applyNumberFormat="true" applyFont="true" applyFill="true" applyBorder="true" applyAlignment="true">
      <alignment horizontal="center" vertical="center"/>
    </xf>
    <xf numFmtId="167" fontId="73" fillId="18" borderId="58" xfId="0" applyNumberFormat="true" applyFont="true" applyFill="true" applyBorder="true" applyAlignment="true">
      <alignment horizontal="center" vertical="center"/>
    </xf>
    <xf numFmtId="167" fontId="73" fillId="18" borderId="56" xfId="0" applyNumberFormat="true" applyFont="true" applyFill="true" applyBorder="true" applyAlignment="true">
      <alignment horizontal="center" vertical="center"/>
    </xf>
    <xf numFmtId="167" fontId="73" fillId="18" borderId="60" xfId="0" applyNumberFormat="true" applyFont="true" applyFill="true" applyBorder="true" applyAlignment="true">
      <alignment horizontal="center" vertical="center"/>
    </xf>
    <xf numFmtId="167" fontId="73" fillId="18" borderId="94" xfId="0" applyNumberFormat="true" applyFont="true" applyFill="true" applyBorder="true" applyAlignment="true">
      <alignment horizontal="center" vertical="center"/>
    </xf>
    <xf numFmtId="167" fontId="73" fillId="18" borderId="88" xfId="0" applyNumberFormat="true" applyFont="true" applyFill="true" applyBorder="true" applyAlignment="true">
      <alignment horizontal="center" vertical="center"/>
    </xf>
    <xf numFmtId="167" fontId="73" fillId="18" borderId="92" xfId="0" applyNumberFormat="true" applyFont="true" applyFill="true" applyBorder="true" applyAlignment="true">
      <alignment horizontal="center" vertical="center"/>
    </xf>
    <xf numFmtId="167" fontId="73" fillId="18" borderId="87" xfId="0" applyNumberFormat="true" applyFont="true" applyFill="true" applyBorder="true" applyAlignment="true">
      <alignment horizontal="center" vertical="center"/>
    </xf>
    <xf numFmtId="167" fontId="73" fillId="18" borderId="86" xfId="0" applyNumberFormat="true" applyFont="true" applyFill="true" applyBorder="true" applyAlignment="true">
      <alignment horizontal="center" vertical="center"/>
    </xf>
    <xf numFmtId="167" fontId="73" fillId="18" borderId="57" xfId="0" applyNumberFormat="true" applyFont="true" applyFill="true" applyBorder="true" applyAlignment="true">
      <alignment horizontal="center" vertical="center"/>
    </xf>
    <xf numFmtId="167" fontId="73" fillId="18" borderId="59" xfId="0" applyNumberFormat="true" applyFont="true" applyFill="true" applyBorder="true" applyAlignment="true">
      <alignment horizontal="center" vertical="center"/>
    </xf>
    <xf numFmtId="167" fontId="73" fillId="18" borderId="80" xfId="0" applyNumberFormat="true" applyFont="true" applyFill="true" applyBorder="true" applyAlignment="true">
      <alignment horizontal="center" vertical="center"/>
    </xf>
    <xf numFmtId="167" fontId="73" fillId="18" borderId="50" xfId="0" applyNumberFormat="true" applyFont="true" applyFill="true" applyBorder="true" applyAlignment="true">
      <alignment horizontal="center" vertical="center"/>
    </xf>
    <xf numFmtId="167" fontId="73" fillId="18" borderId="55" xfId="0" applyNumberFormat="true" applyFont="true" applyFill="true" applyBorder="true" applyAlignment="true">
      <alignment horizontal="center" vertical="center"/>
    </xf>
    <xf numFmtId="167" fontId="73" fillId="18" borderId="73" xfId="0" applyNumberFormat="true" applyFont="true" applyFill="true" applyBorder="true" applyAlignment="true">
      <alignment horizontal="center" vertical="center"/>
    </xf>
    <xf numFmtId="167" fontId="73" fillId="18" borderId="79" xfId="0" applyNumberFormat="true" applyFont="true" applyFill="true" applyBorder="true" applyAlignment="true">
      <alignment horizontal="center" vertical="center"/>
    </xf>
    <xf numFmtId="167" fontId="73" fillId="18" borderId="72" xfId="0" applyNumberFormat="true" applyFont="true" applyFill="true" applyBorder="true" applyAlignment="true">
      <alignment horizontal="center" vertical="center"/>
    </xf>
    <xf numFmtId="167" fontId="73" fillId="18" borderId="71" xfId="0" applyNumberFormat="true" applyFont="true" applyFill="true" applyBorder="true" applyAlignment="true">
      <alignment horizontal="center" vertical="center"/>
    </xf>
    <xf numFmtId="168" fontId="73" fillId="25" borderId="102" xfId="0" applyNumberFormat="true" applyFont="true" applyFill="true" applyBorder="true" applyAlignment="true">
      <alignment horizontal="center" vertical="center"/>
    </xf>
    <xf numFmtId="168" fontId="73" fillId="25" borderId="104" xfId="0" applyNumberFormat="true" applyFont="true" applyFill="true" applyBorder="true" applyAlignment="true">
      <alignment horizontal="center" vertical="center"/>
    </xf>
    <xf numFmtId="168" fontId="73" fillId="25" borderId="103" xfId="0" applyNumberFormat="true" applyFont="true" applyFill="true" applyBorder="true" applyAlignment="true">
      <alignment horizontal="center" vertical="center"/>
    </xf>
    <xf numFmtId="168" fontId="73" fillId="25" borderId="136" xfId="0" applyNumberFormat="true" applyFont="true" applyFill="true" applyBorder="true" applyAlignment="true">
      <alignment horizontal="center" vertical="center"/>
    </xf>
    <xf numFmtId="168" fontId="73" fillId="25" borderId="138" xfId="0" applyNumberFormat="true" applyFont="true" applyFill="true" applyBorder="true" applyAlignment="true">
      <alignment horizontal="center" vertical="center"/>
    </xf>
    <xf numFmtId="168" fontId="73" fillId="25" borderId="137" xfId="0" applyNumberFormat="true" applyFont="true" applyFill="true" applyBorder="true" applyAlignment="true">
      <alignment horizontal="center" vertical="center"/>
    </xf>
    <xf numFmtId="168" fontId="73" fillId="25" borderId="131" xfId="0" applyNumberFormat="true" applyFont="true" applyFill="true" applyBorder="true" applyAlignment="true">
      <alignment horizontal="center" vertical="center"/>
    </xf>
    <xf numFmtId="168" fontId="73" fillId="25" borderId="135" xfId="0" applyNumberFormat="true" applyFont="true" applyFill="true" applyBorder="true" applyAlignment="true">
      <alignment horizontal="center" vertical="center"/>
    </xf>
    <xf numFmtId="168" fontId="73" fillId="25" borderId="133" xfId="0" applyNumberFormat="true" applyFont="true" applyFill="true" applyBorder="true" applyAlignment="true">
      <alignment horizontal="center" vertical="center"/>
    </xf>
    <xf numFmtId="168" fontId="73" fillId="25" borderId="130" xfId="0" applyNumberFormat="true" applyFont="true" applyFill="true" applyBorder="true" applyAlignment="true">
      <alignment horizontal="center" vertical="center"/>
    </xf>
    <xf numFmtId="168" fontId="73" fillId="25" borderId="134" xfId="0" applyNumberFormat="true" applyFont="true" applyFill="true" applyBorder="true" applyAlignment="true">
      <alignment horizontal="center" vertical="center"/>
    </xf>
    <xf numFmtId="168" fontId="73" fillId="25" borderId="132" xfId="0" applyNumberFormat="true" applyFont="true" applyFill="true" applyBorder="true" applyAlignment="true">
      <alignment horizontal="center" vertical="center"/>
    </xf>
    <xf numFmtId="168" fontId="73" fillId="25" borderId="98" xfId="0" applyNumberFormat="true" applyFont="true" applyFill="true" applyBorder="true" applyAlignment="true">
      <alignment horizontal="center" vertical="center"/>
    </xf>
    <xf numFmtId="168" fontId="73" fillId="25" borderId="101" xfId="0" applyNumberFormat="true" applyFont="true" applyFill="true" applyBorder="true" applyAlignment="true">
      <alignment horizontal="center" vertical="center"/>
    </xf>
    <xf numFmtId="168" fontId="73" fillId="25" borderId="96" xfId="0" applyNumberFormat="true" applyFont="true" applyFill="true" applyBorder="true" applyAlignment="true">
      <alignment horizontal="center" vertical="center"/>
    </xf>
    <xf numFmtId="0" fontId="40" fillId="0" borderId="102" xfId="0" applyFont="true" applyFill="true" applyBorder="true" applyAlignment="true">
      <alignment horizontal="left" vertical="center"/>
    </xf>
    <xf numFmtId="0" fontId="2" fillId="0" borderId="96" xfId="0" applyFont="true" applyFill="true" applyBorder="true" applyAlignment="true">
      <alignment horizontal="center" vertical="center" wrapText="true"/>
    </xf>
    <xf numFmtId="0" fontId="2" fillId="0" borderId="101" xfId="0" applyFont="true" applyFill="true" applyBorder="true" applyAlignment="true">
      <alignment vertical="center" wrapText="true"/>
    </xf>
    <xf numFmtId="0" fontId="2" fillId="0" borderId="98" xfId="0" applyFont="true" applyFill="true" applyBorder="true" applyAlignment="true">
      <alignment vertical="center" wrapText="true"/>
    </xf>
    <xf numFmtId="0" fontId="2" fillId="25" borderId="104" xfId="0" applyFont="true" applyFill="true" applyBorder="true" applyAlignment="true">
      <alignment horizontal="center" vertical="center"/>
    </xf>
    <xf numFmtId="0" fontId="2" fillId="25" borderId="138" xfId="0" applyFont="true" applyFill="true" applyBorder="true" applyAlignment="true">
      <alignment horizontal="center" vertical="center"/>
    </xf>
    <xf numFmtId="0" fontId="2" fillId="25" borderId="101" xfId="0" applyFont="true" applyFill="true" applyBorder="true" applyAlignment="true">
      <alignment horizontal="center" vertical="center"/>
    </xf>
    <xf numFmtId="0" fontId="2" fillId="25" borderId="104" xfId="0" applyFont="true" applyFill="true" applyBorder="true" applyAlignment="true">
      <alignment horizontal="center" vertical="center" wrapText="true"/>
    </xf>
    <xf numFmtId="0" fontId="2" fillId="25" borderId="138" xfId="0" applyFont="true" applyFill="true" applyBorder="true" applyAlignment="true">
      <alignment horizontal="center" vertical="center" wrapText="true"/>
    </xf>
    <xf numFmtId="0" fontId="2" fillId="25" borderId="101" xfId="0" applyFont="true" applyFill="true" applyBorder="true" applyAlignment="true">
      <alignment horizontal="center" vertical="center" wrapText="true"/>
    </xf>
    <xf numFmtId="167" fontId="44" fillId="25" borderId="103" xfId="0" applyNumberFormat="true" applyFont="true" applyFill="true" applyBorder="true" applyAlignment="true">
      <alignment horizontal="center" vertical="center" wrapText="true"/>
    </xf>
    <xf numFmtId="167" fontId="44" fillId="25" borderId="137" xfId="0" applyNumberFormat="true" applyFont="true" applyFill="true" applyBorder="true" applyAlignment="true">
      <alignment horizontal="center" vertical="center" wrapText="true"/>
    </xf>
    <xf numFmtId="167" fontId="44" fillId="25" borderId="133" xfId="0" applyNumberFormat="true" applyFont="true" applyFill="true" applyBorder="true" applyAlignment="true">
      <alignment horizontal="center" vertical="center" wrapText="true"/>
    </xf>
    <xf numFmtId="167" fontId="44" fillId="25" borderId="132" xfId="0" applyNumberFormat="true" applyFont="true" applyFill="true" applyBorder="true" applyAlignment="true">
      <alignment horizontal="center" vertical="center" wrapText="true"/>
    </xf>
    <xf numFmtId="167" fontId="44" fillId="25" borderId="96" xfId="0" applyNumberFormat="true"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wrapText="true"/>
    </xf>
    <xf numFmtId="167" fontId="39" fillId="25" borderId="137" xfId="0" applyNumberFormat="true" applyFont="true" applyFill="true" applyBorder="true" applyAlignment="true">
      <alignment horizontal="center" vertical="center" wrapText="true"/>
    </xf>
    <xf numFmtId="167" fontId="39" fillId="25" borderId="133" xfId="0" applyNumberFormat="true" applyFont="true" applyFill="true" applyBorder="true" applyAlignment="true">
      <alignment horizontal="center" vertical="center" wrapText="true"/>
    </xf>
    <xf numFmtId="167" fontId="39" fillId="25" borderId="132" xfId="0" applyNumberFormat="true" applyFont="true" applyFill="true" applyBorder="true" applyAlignment="true">
      <alignment horizontal="center" vertical="center" wrapText="true"/>
    </xf>
    <xf numFmtId="167" fontId="39" fillId="25" borderId="96" xfId="0" applyNumberFormat="true" applyFont="true" applyFill="true" applyBorder="true" applyAlignment="true">
      <alignment horizontal="center" vertical="center" wrapText="true"/>
    </xf>
    <xf numFmtId="0" fontId="2" fillId="25" borderId="137" xfId="0" applyFont="true" applyFill="true" applyBorder="true" applyAlignment="true">
      <alignment horizontal="center" vertical="center"/>
    </xf>
    <xf numFmtId="0" fontId="2" fillId="25" borderId="96" xfId="0" applyFont="true" applyFill="true" applyBorder="true" applyAlignment="true">
      <alignment horizontal="center" vertical="center"/>
    </xf>
    <xf numFmtId="0" fontId="2" fillId="25" borderId="135" xfId="0" applyFont="true" applyFill="true" applyBorder="true" applyAlignment="true">
      <alignment horizontal="center" vertical="center" wrapText="true"/>
    </xf>
    <xf numFmtId="0" fontId="2" fillId="25" borderId="134" xfId="0" applyFont="true" applyFill="true" applyBorder="true" applyAlignment="true">
      <alignment horizontal="center" vertical="center" wrapText="true"/>
    </xf>
    <xf numFmtId="169" fontId="44" fillId="25" borderId="104" xfId="0" applyNumberFormat="true" applyFont="true" applyFill="true" applyBorder="true" applyAlignment="true">
      <alignment horizontal="center" vertical="center"/>
    </xf>
    <xf numFmtId="169" fontId="44" fillId="25" borderId="138" xfId="0" applyNumberFormat="true" applyFont="true" applyFill="true" applyBorder="true" applyAlignment="true">
      <alignment horizontal="center" vertical="center"/>
    </xf>
    <xf numFmtId="169" fontId="44" fillId="25" borderId="135" xfId="0" applyNumberFormat="true" applyFont="true" applyFill="true" applyBorder="true" applyAlignment="true">
      <alignment horizontal="center" vertical="center"/>
    </xf>
    <xf numFmtId="169" fontId="44" fillId="25" borderId="134" xfId="0" applyNumberFormat="true" applyFont="true" applyFill="true" applyBorder="true" applyAlignment="true">
      <alignment horizontal="center" vertical="center"/>
    </xf>
    <xf numFmtId="169" fontId="44" fillId="25" borderId="101" xfId="0" applyNumberFormat="true" applyFont="true" applyFill="true" applyBorder="true" applyAlignment="true">
      <alignment horizontal="center" vertical="center"/>
    </xf>
    <xf numFmtId="169" fontId="44" fillId="25" borderId="103" xfId="0" applyNumberFormat="true" applyFont="true" applyFill="true" applyBorder="true" applyAlignment="true">
      <alignment horizontal="center" vertical="center"/>
    </xf>
    <xf numFmtId="169" fontId="44" fillId="25" borderId="137" xfId="0" applyNumberFormat="true" applyFont="true" applyFill="true" applyBorder="true" applyAlignment="true">
      <alignment horizontal="center" vertical="center"/>
    </xf>
    <xf numFmtId="169" fontId="44" fillId="25" borderId="133" xfId="0" applyNumberFormat="true" applyFont="true" applyFill="true" applyBorder="true" applyAlignment="true">
      <alignment horizontal="center" vertical="center"/>
    </xf>
    <xf numFmtId="169" fontId="44" fillId="25" borderId="132" xfId="0" applyNumberFormat="true" applyFont="true" applyFill="true" applyBorder="true" applyAlignment="true">
      <alignment horizontal="center" vertical="center"/>
    </xf>
    <xf numFmtId="169" fontId="44" fillId="25" borderId="96" xfId="0" applyNumberFormat="true" applyFont="true" applyFill="true" applyBorder="true" applyAlignment="true">
      <alignment horizontal="center" vertical="center"/>
    </xf>
    <xf numFmtId="0" fontId="2" fillId="25" borderId="103" xfId="0" applyFont="true" applyFill="true" applyBorder="true" applyAlignment="true">
      <alignment horizontal="center" vertical="center" wrapText="true"/>
    </xf>
    <xf numFmtId="0" fontId="2" fillId="25" borderId="137" xfId="0" applyFont="true" applyFill="true" applyBorder="true" applyAlignment="true">
      <alignment horizontal="center" vertical="center" wrapText="true"/>
    </xf>
    <xf numFmtId="0" fontId="2" fillId="25" borderId="96"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wrapText="true"/>
    </xf>
    <xf numFmtId="167" fontId="39" fillId="25" borderId="103" xfId="0" applyNumberFormat="true" applyFont="true" applyFill="true" applyBorder="true" applyAlignment="true">
      <alignment horizontal="center" vertical="center"/>
    </xf>
    <xf numFmtId="167" fontId="39" fillId="25" borderId="137" xfId="0" applyNumberFormat="true" applyFont="true" applyFill="true" applyBorder="true" applyAlignment="true">
      <alignment horizontal="center" vertical="center"/>
    </xf>
    <xf numFmtId="167" fontId="39" fillId="25" borderId="133" xfId="0" applyNumberFormat="true" applyFont="true" applyFill="true" applyBorder="true" applyAlignment="true">
      <alignment horizontal="center" vertical="center"/>
    </xf>
    <xf numFmtId="167" fontId="39" fillId="25" borderId="132" xfId="0" applyNumberFormat="true" applyFont="true" applyFill="true" applyBorder="true" applyAlignment="true">
      <alignment horizontal="center" vertical="center"/>
    </xf>
    <xf numFmtId="167" fontId="39" fillId="25" borderId="96" xfId="0" applyNumberFormat="true" applyFont="true" applyFill="true" applyBorder="true" applyAlignment="true">
      <alignment horizontal="center" vertical="center"/>
    </xf>
    <xf numFmtId="0" fontId="2" fillId="25" borderId="135" xfId="0" applyFont="true" applyFill="true" applyBorder="true" applyAlignment="true">
      <alignment horizontal="center" vertical="center"/>
    </xf>
    <xf numFmtId="0" fontId="2" fillId="25" borderId="134" xfId="0" applyFont="true" applyFill="true" applyBorder="true" applyAlignment="true">
      <alignment horizontal="center" vertical="center"/>
    </xf>
    <xf numFmtId="168" fontId="39" fillId="25" borderId="104" xfId="0" applyNumberFormat="true" applyFont="true" applyFill="true" applyBorder="true" applyAlignment="true">
      <alignment horizontal="center" vertical="center"/>
    </xf>
    <xf numFmtId="168" fontId="39" fillId="25" borderId="138" xfId="0" applyNumberFormat="true" applyFont="true" applyFill="true" applyBorder="true" applyAlignment="true">
      <alignment horizontal="center" vertical="center"/>
    </xf>
    <xf numFmtId="168" fontId="39" fillId="25" borderId="135" xfId="0" applyNumberFormat="true" applyFont="true" applyFill="true" applyBorder="true" applyAlignment="true">
      <alignment horizontal="center" vertical="center"/>
    </xf>
    <xf numFmtId="168" fontId="39" fillId="25" borderId="134" xfId="0" applyNumberFormat="true" applyFont="true" applyFill="true" applyBorder="true" applyAlignment="true">
      <alignment horizontal="center" vertical="center"/>
    </xf>
    <xf numFmtId="168" fontId="39" fillId="25" borderId="101" xfId="0" applyNumberFormat="true" applyFont="true" applyFill="true" applyBorder="true" applyAlignment="true">
      <alignment horizontal="center" vertical="center"/>
    </xf>
    <xf numFmtId="168" fontId="39" fillId="25" borderId="103" xfId="0" applyNumberFormat="true" applyFont="true" applyFill="true" applyBorder="true" applyAlignment="true">
      <alignment horizontal="center" vertical="center"/>
    </xf>
    <xf numFmtId="168" fontId="39" fillId="25" borderId="137" xfId="0" applyNumberFormat="true" applyFont="true" applyFill="true" applyBorder="true" applyAlignment="true">
      <alignment horizontal="center" vertical="center"/>
    </xf>
    <xf numFmtId="168" fontId="39" fillId="25" borderId="133" xfId="0" applyNumberFormat="true" applyFont="true" applyFill="true" applyBorder="true" applyAlignment="true">
      <alignment horizontal="center" vertical="center"/>
    </xf>
    <xf numFmtId="168" fontId="39" fillId="25" borderId="132" xfId="0" applyNumberFormat="true" applyFont="true" applyFill="true" applyBorder="true" applyAlignment="true">
      <alignment horizontal="center" vertical="center"/>
    </xf>
    <xf numFmtId="168" fontId="39" fillId="25" borderId="96" xfId="0" applyNumberFormat="true" applyFont="true" applyFill="true" applyBorder="true" applyAlignment="true">
      <alignment horizontal="center" vertical="center"/>
    </xf>
    <xf numFmtId="168" fontId="39" fillId="25" borderId="102" xfId="0" applyNumberFormat="true" applyFont="true" applyFill="true" applyBorder="true" applyAlignment="true">
      <alignment horizontal="center" vertical="center"/>
    </xf>
    <xf numFmtId="168" fontId="39" fillId="25" borderId="136" xfId="0" applyNumberFormat="true" applyFont="true" applyFill="true" applyBorder="true" applyAlignment="true">
      <alignment horizontal="center" vertical="center"/>
    </xf>
    <xf numFmtId="168" fontId="39" fillId="25" borderId="131" xfId="0" applyNumberFormat="true" applyFont="true" applyFill="true" applyBorder="true" applyAlignment="true">
      <alignment horizontal="center" vertical="center"/>
    </xf>
    <xf numFmtId="168" fontId="39" fillId="25" borderId="130" xfId="0" applyNumberFormat="true" applyFont="true" applyFill="true" applyBorder="true" applyAlignment="true">
      <alignment horizontal="center" vertical="center"/>
    </xf>
    <xf numFmtId="168" fontId="39" fillId="25" borderId="98" xfId="0" applyNumberFormat="true" applyFont="true" applyFill="true" applyBorder="true" applyAlignment="true">
      <alignment horizontal="center" vertical="center"/>
    </xf>
    <xf numFmtId="0" fontId="2" fillId="0" borderId="104" xfId="0" applyFont="true" applyFill="true" applyBorder="true" applyAlignment="true">
      <alignment vertical="center"/>
    </xf>
    <xf numFmtId="0" fontId="2" fillId="0" borderId="102" xfId="0" applyFont="true" applyFill="true" applyBorder="true" applyAlignment="true">
      <alignment vertical="center"/>
    </xf>
    <xf numFmtId="0" fontId="2" fillId="17" borderId="104" xfId="0" applyFont="true" applyFill="true" applyBorder="true" applyAlignment="true">
      <alignment vertical="center"/>
    </xf>
    <xf numFmtId="0" fontId="44" fillId="17" borderId="103" xfId="0" applyFont="true" applyFill="true" applyBorder="true" applyAlignment="true">
      <alignment horizontal="left" vertical="center"/>
    </xf>
    <xf numFmtId="0" fontId="2" fillId="17" borderId="103" xfId="0" applyFont="true" applyFill="true" applyBorder="true" applyAlignment="true">
      <alignment vertical="center"/>
    </xf>
    <xf numFmtId="0" fontId="2" fillId="15" borderId="103" xfId="0" applyFont="true" applyFill="true" applyBorder="true" applyAlignment="true">
      <alignment vertical="center"/>
    </xf>
    <xf numFmtId="0" fontId="40" fillId="15" borderId="103" xfId="0" applyFont="true" applyFill="true" applyBorder="true" applyAlignment="true">
      <alignment horizontal="left" vertical="center"/>
    </xf>
    <xf numFmtId="0" fontId="44" fillId="0" borderId="104" xfId="0" applyFont="true" applyFill="true" applyBorder="true" applyAlignment="true">
      <alignment horizontal="left" vertical="center"/>
    </xf>
    <xf numFmtId="0" fontId="44" fillId="0" borderId="103" xfId="0" applyFont="true" applyFill="true" applyBorder="true" applyAlignment="true">
      <alignment horizontal="left" vertical="center"/>
    </xf>
    <xf numFmtId="0" fontId="2" fillId="0" borderId="103" xfId="0" applyFont="true" applyFill="true" applyBorder="true" applyAlignment="true">
      <alignment horizontal="center" vertical="center"/>
    </xf>
    <xf numFmtId="0" fontId="2" fillId="0" borderId="103" xfId="0" applyFont="true" applyFill="true" applyBorder="true" applyAlignment="true">
      <alignment vertical="center"/>
    </xf>
    <xf numFmtId="0" fontId="40" fillId="0" borderId="103" xfId="0" applyFont="true" applyFill="true" applyBorder="true" applyAlignment="true">
      <alignment horizontal="left" vertical="center"/>
    </xf>
    <xf numFmtId="0" fontId="44" fillId="0" borderId="101" xfId="0" applyFont="true" applyFill="true" applyBorder="true" applyAlignment="true">
      <alignment horizontal="left" vertical="center" wrapText="true"/>
    </xf>
    <xf numFmtId="0" fontId="40" fillId="0" borderId="98" xfId="0" applyFont="true" applyFill="true" applyBorder="true" applyAlignment="true">
      <alignment horizontal="left" vertical="center" wrapText="true"/>
    </xf>
    <xf numFmtId="0" fontId="2" fillId="17" borderId="96" xfId="0" applyFont="true" applyFill="true" applyBorder="true" applyAlignment="true">
      <alignment horizontal="center" vertical="center" wrapText="true"/>
    </xf>
    <xf numFmtId="0" fontId="40" fillId="15" borderId="96" xfId="0" applyFont="true" applyFill="true" applyBorder="true" applyAlignment="true">
      <alignment horizontal="left" vertical="center" wrapText="true"/>
    </xf>
    <xf numFmtId="0" fontId="44" fillId="0" borderId="96" xfId="0" applyFont="true" applyFill="true" applyBorder="true" applyAlignment="true">
      <alignment horizontal="left" vertical="center" wrapText="true"/>
    </xf>
    <xf numFmtId="0" fontId="40" fillId="0" borderId="96" xfId="0" applyFont="true" applyFill="true" applyBorder="true" applyAlignment="true">
      <alignment horizontal="left" vertical="center" wrapText="true"/>
    </xf>
    <xf numFmtId="0" fontId="40" fillId="25" borderId="133" xfId="0" applyFont="true" applyFill="true" applyBorder="true" applyAlignment="true">
      <alignment horizontal="center" vertical="center" wrapText="true"/>
    </xf>
    <xf numFmtId="0" fontId="44" fillId="25" borderId="133" xfId="0" applyFont="true" applyFill="true" applyBorder="true" applyAlignment="true">
      <alignment horizontal="center" vertical="center" wrapText="true"/>
    </xf>
    <xf numFmtId="0" fontId="2" fillId="25" borderId="133" xfId="0" applyFont="true" applyFill="true" applyBorder="true" applyAlignment="true">
      <alignment horizontal="center" vertical="center"/>
    </xf>
    <xf numFmtId="0" fontId="40" fillId="25" borderId="137" xfId="0" applyFont="true" applyFill="true" applyBorder="true" applyAlignment="true">
      <alignment horizontal="center" vertical="center" wrapText="true"/>
    </xf>
    <xf numFmtId="0" fontId="44" fillId="25" borderId="137" xfId="0" applyFont="true" applyFill="true" applyBorder="true" applyAlignment="true">
      <alignment horizontal="center" vertical="center" wrapText="true"/>
    </xf>
    <xf numFmtId="168" fontId="12" fillId="25" borderId="137" xfId="0" applyNumberFormat="true" applyFont="true" applyFill="true" applyBorder="true" applyAlignment="true">
      <alignment horizontal="center" vertical="center"/>
    </xf>
    <xf numFmtId="0" fontId="40" fillId="25" borderId="103" xfId="0" applyFont="true" applyFill="true" applyBorder="true" applyAlignment="true">
      <alignment horizontal="center" vertical="center" wrapText="true"/>
    </xf>
    <xf numFmtId="0" fontId="44" fillId="25" borderId="103" xfId="0" applyFont="true" applyFill="true" applyBorder="true" applyAlignment="true">
      <alignment horizontal="center" vertical="center" wrapText="true"/>
    </xf>
    <xf numFmtId="0" fontId="2" fillId="25" borderId="103" xfId="0" applyFont="true" applyFill="true" applyBorder="true" applyAlignment="true">
      <alignment horizontal="center" vertical="center"/>
    </xf>
    <xf numFmtId="168" fontId="12" fillId="25" borderId="103" xfId="0" applyNumberFormat="true" applyFont="true" applyFill="true" applyBorder="true" applyAlignment="true">
      <alignment horizontal="center" vertical="center"/>
    </xf>
    <xf numFmtId="0" fontId="40" fillId="25" borderId="132" xfId="0" applyFont="true" applyFill="true" applyBorder="true" applyAlignment="true">
      <alignment horizontal="center" vertical="center" wrapText="true"/>
    </xf>
    <xf numFmtId="0" fontId="40" fillId="25" borderId="96" xfId="0" applyFont="true" applyFill="true" applyBorder="true" applyAlignment="true">
      <alignment horizontal="center" vertical="center" wrapText="true"/>
    </xf>
    <xf numFmtId="0" fontId="44" fillId="25" borderId="132" xfId="0" applyFont="true" applyFill="true" applyBorder="true" applyAlignment="true">
      <alignment horizontal="center" vertical="center" wrapText="true"/>
    </xf>
    <xf numFmtId="0" fontId="2" fillId="25" borderId="132" xfId="0" applyFont="true" applyFill="true" applyBorder="true" applyAlignment="true">
      <alignment horizontal="center" vertical="center"/>
    </xf>
    <xf numFmtId="0" fontId="44" fillId="25" borderId="96" xfId="0" applyFont="true" applyFill="true" applyBorder="true" applyAlignment="true">
      <alignment horizontal="center" vertical="center" wrapText="true"/>
    </xf>
    <xf numFmtId="168" fontId="12" fillId="25" borderId="133" xfId="0" applyNumberFormat="true" applyFont="true" applyFill="true" applyBorder="true" applyAlignment="true">
      <alignment horizontal="center" vertical="center"/>
    </xf>
    <xf numFmtId="168" fontId="12" fillId="25" borderId="132" xfId="0" applyNumberFormat="true" applyFont="true" applyFill="true" applyBorder="true" applyAlignment="true">
      <alignment horizontal="center" vertical="center"/>
    </xf>
    <xf numFmtId="168" fontId="12" fillId="25" borderId="96" xfId="0" applyNumberFormat="true" applyFont="true" applyFill="true" applyBorder="true" applyAlignment="true">
      <alignment horizontal="center" vertical="center"/>
    </xf>
    <xf numFmtId="0" fontId="2" fillId="17" borderId="101" xfId="0" applyFont="true" applyFill="true" applyBorder="true" applyAlignment="true">
      <alignment vertical="center" wrapText="true"/>
    </xf>
    <xf numFmtId="0" fontId="2" fillId="17" borderId="96" xfId="0" applyFont="true" applyFill="true" applyBorder="true" applyAlignment="true">
      <alignment vertical="center" wrapText="true"/>
    </xf>
    <xf numFmtId="0" fontId="2" fillId="15" borderId="96" xfId="0" applyFont="true" applyFill="true" applyBorder="true" applyAlignment="true">
      <alignment vertical="center" wrapText="true"/>
    </xf>
    <xf numFmtId="0" fontId="2" fillId="0" borderId="96" xfId="0" applyFont="true" applyFill="true" applyBorder="true" applyAlignment="true">
      <alignment vertical="center" wrapText="true"/>
    </xf>
    <xf numFmtId="0" fontId="40" fillId="15" borderId="10" xfId="0" applyFont="true" applyFill="true" applyBorder="true" applyAlignment="true">
      <alignment horizontal="center" vertical="center" wrapText="true"/>
    </xf>
    <xf numFmtId="167" fontId="39" fillId="15" borderId="10" xfId="0" applyNumberFormat="true" applyFont="true" applyFill="true" applyBorder="true" applyAlignment="true">
      <alignment horizontal="right" vertical="center" wrapText="true"/>
    </xf>
    <xf numFmtId="0" fontId="40" fillId="15" borderId="10" xfId="0" applyFont="true" applyFill="true" applyBorder="true" applyAlignment="true">
      <alignment horizontal="left" vertical="center"/>
    </xf>
    <xf numFmtId="169" fontId="44" fillId="17" borderId="10" xfId="0" applyNumberFormat="true" applyFont="true" applyFill="true" applyBorder="true" applyAlignment="true">
      <alignment horizontal="right" vertical="center"/>
    </xf>
    <xf numFmtId="0" fontId="44" fillId="17" borderId="10" xfId="0" applyFont="true" applyFill="true" applyBorder="true" applyAlignment="true">
      <alignment horizontal="left" vertical="center"/>
    </xf>
    <xf numFmtId="0" fontId="72" fillId="17" borderId="6" xfId="0" applyFont="true" applyFill="true" applyBorder="true" applyAlignment="true">
      <alignment wrapText="true"/>
    </xf>
    <xf numFmtId="0" fontId="72" fillId="17" borderId="5" xfId="0" applyFont="true" applyFill="true" applyBorder="true" applyAlignment="true">
      <alignment wrapText="true"/>
    </xf>
    <xf numFmtId="0" fontId="72" fillId="17" borderId="3" xfId="0" applyFont="true" applyFill="true" applyBorder="true" applyAlignment="true">
      <alignment wrapText="true"/>
    </xf>
    <xf numFmtId="0" fontId="72" fillId="3" borderId="4" xfId="0" applyFont="true" applyFill="true" applyBorder="true"/>
    <xf numFmtId="0" fontId="72" fillId="17" borderId="4" xfId="0" applyFont="true" applyFill="true" applyBorder="true" applyAlignment="true">
      <alignment wrapText="true"/>
    </xf>
    <xf numFmtId="0" fontId="72" fillId="17" borderId="3" xfId="0" applyFont="true" applyFill="true" applyBorder="true" applyAlignment="true">
      <alignment horizontal="left" wrapText="true"/>
    </xf>
    <xf numFmtId="164" fontId="12" fillId="3" borderId="27"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0" fontId="19" fillId="3" borderId="10" xfId="0" applyFont="true" applyFill="true" applyBorder="true" applyProtection="true">
      <protection locked="false"/>
    </xf>
    <xf numFmtId="0" fontId="23" fillId="15" borderId="10" xfId="0" applyFont="true" applyFill="true" applyBorder="true"/>
    <xf numFmtId="0" fontId="24" fillId="15" borderId="10" xfId="0" applyFont="true" applyFill="true" applyBorder="true"/>
    <xf numFmtId="0" fontId="2" fillId="15" borderId="10" xfId="0" applyFont="true" applyFill="true" applyBorder="true"/>
    <xf numFmtId="0" fontId="2" fillId="3" borderId="10" xfId="0" applyFont="true" applyFill="true" applyBorder="true"/>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8" fillId="15" borderId="10" xfId="0" applyFont="true" applyFill="true" applyBorder="true" applyAlignment="true">
      <alignment horizontal="center"/>
    </xf>
    <xf numFmtId="0" fontId="22" fillId="15" borderId="10" xfId="0" applyFont="true" applyFill="true" applyBorder="true" applyAlignment="true">
      <alignment horizontal="center" wrapText="true"/>
    </xf>
    <xf numFmtId="0" fontId="29" fillId="15" borderId="10" xfId="0" applyFont="true" applyFill="true" applyBorder="true"/>
    <xf numFmtId="0" fontId="30" fillId="15" borderId="10" xfId="0" applyFont="true" applyFill="true" applyBorder="true" applyAlignment="true">
      <alignment horizontal="center"/>
    </xf>
    <xf numFmtId="0" fontId="31" fillId="15" borderId="10" xfId="0" applyFont="true" applyFill="true" applyBorder="true" applyAlignment="true">
      <alignment horizontal="center"/>
    </xf>
    <xf numFmtId="0" fontId="13" fillId="15" borderId="10" xfId="0" applyFont="true" applyFill="true" applyBorder="true" applyAlignment="true">
      <alignment horizontal="center"/>
    </xf>
    <xf numFmtId="0" fontId="32" fillId="15" borderId="10" xfId="0" applyFont="true" applyFill="true" applyBorder="true"/>
    <xf numFmtId="0" fontId="4" fillId="15" borderId="10" xfId="0" applyFont="true" applyFill="true" applyBorder="true" applyAlignment="true">
      <alignment horizontal="center"/>
    </xf>
    <xf numFmtId="0" fontId="22" fillId="15" borderId="10" xfId="0" applyFont="true" applyFill="true" applyBorder="true"/>
    <xf numFmtId="0" fontId="33" fillId="15" borderId="10" xfId="0" applyFont="true" applyFill="true" applyBorder="true" applyAlignment="true">
      <alignment horizontal="center"/>
    </xf>
    <xf numFmtId="0" fontId="34" fillId="15" borderId="10" xfId="0" applyFont="true" applyFill="true" applyBorder="true"/>
    <xf numFmtId="0" fontId="35" fillId="15" borderId="10" xfId="0" applyFont="true" applyFill="true" applyBorder="true"/>
    <xf numFmtId="0" fontId="36" fillId="15" borderId="10" xfId="0" applyFont="true" applyFill="true" applyBorder="true"/>
    <xf numFmtId="0" fontId="21" fillId="15" borderId="10" xfId="0" applyFont="true" applyFill="true" applyBorder="true" applyAlignment="true">
      <alignment horizontal="center" vertical="center"/>
    </xf>
    <xf numFmtId="0" fontId="37" fillId="4" borderId="10" xfId="0" applyFont="true" applyFill="true" applyBorder="true" applyAlignment="true">
      <alignment horizontal="center" vertical="center"/>
    </xf>
    <xf numFmtId="0" fontId="11" fillId="15" borderId="10" xfId="0" applyFont="true" applyFill="true" applyBorder="true"/>
    <xf numFmtId="0" fontId="5" fillId="15" borderId="10" xfId="0" applyFont="true" applyFill="true" applyBorder="true" applyAlignment="true">
      <alignment horizontal="left" indent="1"/>
    </xf>
    <xf numFmtId="0" fontId="31" fillId="15" borderId="10" xfId="0" applyFont="true" applyFill="true" applyBorder="true" applyAlignment="true">
      <alignment horizontal="left" indent="1"/>
    </xf>
    <xf numFmtId="0" fontId="38" fillId="15" borderId="10" xfId="0" applyFont="true" applyFill="true" applyBorder="true" applyAlignment="true">
      <alignment horizontal="left" indent="1"/>
    </xf>
    <xf numFmtId="0" fontId="31" fillId="15" borderId="10" xfId="0" applyFont="true" applyFill="true" applyBorder="true" applyAlignment="true">
      <alignment horizontal="left" indent="2"/>
    </xf>
    <xf numFmtId="0" fontId="19" fillId="3" borderId="10" xfId="0" applyFont="true" applyFill="true" applyBorder="true"/>
    <xf numFmtId="1" fontId="2" fillId="4" borderId="2" xfId="0" applyNumberFormat="true" applyFont="true" applyFill="true" applyBorder="true" applyAlignment="true" applyProtection="true">
      <alignment horizontal="center"/>
    </xf>
    <xf numFmtId="1" fontId="2" fillId="4" borderId="6" xfId="0" applyNumberFormat="true" applyFont="true" applyFill="true" applyBorder="true" applyAlignment="true" applyProtection="true">
      <alignment horizontal="center"/>
    </xf>
    <xf numFmtId="164" fontId="17" fillId="3" borderId="10" xfId="0" applyNumberFormat="true" applyFont="true" applyFill="true" applyBorder="true" applyAlignment="true" applyProtection="true">
      <protection locked="false"/>
    </xf>
    <xf numFmtId="0" fontId="2" fillId="3" borderId="10" xfId="0" applyFont="true" applyFill="true" applyBorder="true" applyProtection="true">
      <protection locked="false"/>
    </xf>
    <xf numFmtId="0" fontId="2" fillId="3" borderId="10" xfId="0" applyNumberFormat="true" applyFont="true" applyFill="true" applyBorder="true" applyProtection="true">
      <protection locked="false"/>
    </xf>
    <xf numFmtId="0" fontId="2" fillId="3" borderId="10" xfId="0" applyFont="true" applyFill="true" applyBorder="true" applyAlignment="true" applyProtection="true">
      <alignment horizontal="center"/>
      <protection locked="false"/>
    </xf>
    <xf numFmtId="1" fontId="7" fillId="3" borderId="10" xfId="0" applyNumberFormat="true" applyFont="true" applyFill="true" applyBorder="true" applyAlignment="true" applyProtection="true">
      <alignment horizontal="center"/>
      <protection locked="false"/>
    </xf>
    <xf numFmtId="0" fontId="5" fillId="3" borderId="10" xfId="0" applyFont="true" applyFill="true" applyBorder="true" applyProtection="true">
      <protection locked="false"/>
    </xf>
    <xf numFmtId="0" fontId="10" fillId="4" borderId="13" xfId="0" applyFont="true" applyFill="true" applyBorder="true" applyAlignment="true" applyProtection="true">
      <alignment horizontal="center" vertical="center" wrapText="true"/>
      <protection locked="false"/>
    </xf>
    <xf numFmtId="1" fontId="10" fillId="4" borderId="14" xfId="0" applyNumberFormat="true" applyFont="true" applyFill="true" applyBorder="true" applyAlignment="true" applyProtection="true">
      <alignment horizontal="center" vertical="center" wrapText="true"/>
      <protection locked="false"/>
    </xf>
    <xf numFmtId="0" fontId="10" fillId="4" borderId="15" xfId="0" applyFont="true" applyFill="true" applyBorder="true" applyAlignment="true" applyProtection="true">
      <alignment horizontal="center" vertical="center" wrapText="true"/>
      <protection locked="false"/>
    </xf>
    <xf numFmtId="0" fontId="10" fillId="3" borderId="10" xfId="0" applyFont="true" applyFill="true" applyBorder="true" applyProtection="true">
      <protection locked="false"/>
    </xf>
    <xf numFmtId="164" fontId="12" fillId="9" borderId="16" xfId="0" applyNumberFormat="true" applyFont="true" applyFill="true" applyBorder="true" applyAlignment="true" applyProtection="true">
      <alignment horizontal="center"/>
      <protection locked="false"/>
    </xf>
    <xf numFmtId="164" fontId="12" fillId="6" borderId="17" xfId="0" applyNumberFormat="true" applyFont="true" applyFill="true" applyBorder="true" applyAlignment="true" applyProtection="true">
      <alignment horizontal="center"/>
      <protection locked="false"/>
    </xf>
    <xf numFmtId="164" fontId="12" fillId="7" borderId="17" xfId="0" applyNumberFormat="true" applyFont="true" applyFill="true" applyBorder="true" applyAlignment="true" applyProtection="true">
      <alignment horizontal="center"/>
      <protection locked="false"/>
    </xf>
    <xf numFmtId="164" fontId="12" fillId="8" borderId="20" xfId="0" applyNumberFormat="true" applyFont="true" applyFill="true"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protection locked="false"/>
    </xf>
    <xf numFmtId="164" fontId="12" fillId="9" borderId="8" xfId="0" applyNumberFormat="true" applyFont="true" applyFill="true" applyBorder="true" applyAlignment="true" applyProtection="true">
      <alignment horizontal="center"/>
      <protection locked="false"/>
    </xf>
    <xf numFmtId="164" fontId="12" fillId="6" borderId="9" xfId="0" applyNumberFormat="true" applyFont="true" applyFill="true" applyBorder="true" applyAlignment="true" applyProtection="true">
      <alignment horizontal="center"/>
      <protection locked="false"/>
    </xf>
    <xf numFmtId="164" fontId="12" fillId="7" borderId="9" xfId="0" applyNumberFormat="true" applyFont="true" applyFill="true" applyBorder="true" applyAlignment="true" applyProtection="true">
      <alignment horizontal="center"/>
      <protection locked="false"/>
    </xf>
    <xf numFmtId="164" fontId="12" fillId="8" borderId="22" xfId="0" applyNumberFormat="true" applyFont="true" applyFill="true" applyBorder="true" applyAlignment="true" applyProtection="true">
      <alignment horizontal="center"/>
      <protection locked="false"/>
    </xf>
    <xf numFmtId="0" fontId="10" fillId="4" borderId="18" xfId="0" applyFont="true" applyFill="true" applyBorder="true" applyAlignment="true" applyProtection="true">
      <alignment horizontal="center" vertical="center" wrapText="true"/>
      <protection locked="false"/>
    </xf>
    <xf numFmtId="0" fontId="10" fillId="4" borderId="14" xfId="0" applyFont="true" applyFill="true" applyBorder="true" applyAlignment="true" applyProtection="true">
      <alignment horizontal="center" vertical="center" wrapText="true"/>
      <protection locked="false"/>
    </xf>
    <xf numFmtId="164" fontId="12" fillId="4" borderId="16" xfId="0" applyNumberFormat="true" applyFont="true" applyFill="true" applyBorder="true" applyAlignment="true" applyProtection="true">
      <alignment horizontal="center" vertical="center"/>
      <protection locked="false"/>
    </xf>
    <xf numFmtId="164" fontId="12" fillId="9" borderId="17"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1" borderId="17" xfId="0" applyNumberFormat="true" applyFont="true" applyFill="true" applyBorder="true" applyAlignment="true" applyProtection="true">
      <alignment horizontal="center" vertical="center"/>
      <protection locked="false"/>
    </xf>
    <xf numFmtId="164" fontId="12" fillId="12" borderId="20" xfId="0" applyNumberFormat="true" applyFont="true" applyFill="true" applyBorder="true" applyAlignment="true" applyProtection="true">
      <alignment horizontal="center" vertical="center"/>
      <protection locked="false"/>
    </xf>
    <xf numFmtId="164" fontId="12" fillId="6" borderId="17" xfId="0" applyNumberFormat="true" applyFont="true" applyFill="true" applyBorder="true" applyAlignment="true" applyProtection="true">
      <alignment horizontal="center" vertical="center"/>
      <protection locked="false"/>
    </xf>
    <xf numFmtId="164" fontId="12" fillId="7" borderId="17" xfId="0" applyNumberFormat="true" applyFont="true" applyFill="true" applyBorder="true" applyAlignment="true" applyProtection="true">
      <alignment horizontal="center" vertical="center"/>
      <protection locked="false"/>
    </xf>
    <xf numFmtId="164" fontId="12" fillId="8" borderId="20" xfId="0" applyNumberFormat="true"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vertical="center"/>
      <protection locked="false"/>
    </xf>
    <xf numFmtId="164" fontId="12" fillId="4" borderId="8" xfId="0" applyNumberFormat="true" applyFont="true" applyFill="true" applyBorder="true" applyAlignment="true" applyProtection="true">
      <alignment horizontal="center" vertical="center"/>
      <protection locked="false"/>
    </xf>
    <xf numFmtId="164" fontId="12" fillId="9" borderId="9" xfId="0" applyNumberFormat="true" applyFont="true" applyFill="true" applyBorder="true" applyAlignment="true" applyProtection="true">
      <alignment horizontal="center" vertical="center"/>
      <protection locked="false"/>
    </xf>
    <xf numFmtId="164" fontId="12" fillId="6" borderId="9" xfId="0" applyNumberFormat="true" applyFont="true" applyFill="true" applyBorder="true" applyAlignment="true" applyProtection="true">
      <alignment horizontal="center" vertical="center"/>
      <protection locked="false"/>
    </xf>
    <xf numFmtId="164" fontId="12" fillId="7" borderId="9" xfId="0" applyNumberFormat="true" applyFont="true" applyFill="true" applyBorder="true" applyAlignment="true" applyProtection="true">
      <alignment horizontal="center" vertical="center"/>
      <protection locked="false"/>
    </xf>
    <xf numFmtId="164" fontId="12" fillId="8" borderId="22" xfId="0" applyNumberFormat="true" applyFont="true" applyFill="true" applyBorder="true" applyAlignment="true" applyProtection="true">
      <alignment horizontal="center" vertical="center"/>
      <protection locked="false"/>
    </xf>
    <xf numFmtId="1" fontId="2" fillId="4" borderId="4" xfId="0" applyNumberFormat="true" applyFont="true" applyFill="true" applyBorder="true" applyAlignment="true" applyProtection="true">
      <alignment horizontal="center"/>
      <protection locked="false"/>
    </xf>
    <xf numFmtId="164" fontId="12" fillId="3" borderId="19" xfId="0" applyNumberFormat="true" applyFont="true" applyFill="true" applyBorder="true" applyAlignment="true" applyProtection="true">
      <alignment horizontal="center"/>
      <protection locked="false"/>
    </xf>
    <xf numFmtId="164" fontId="12" fillId="3" borderId="23" xfId="0" applyNumberFormat="true" applyFont="true" applyFill="true" applyBorder="true" applyAlignment="true" applyProtection="true">
      <alignment horizontal="center"/>
      <protection locked="false"/>
    </xf>
    <xf numFmtId="164" fontId="12" fillId="3" borderId="11" xfId="0" applyNumberFormat="true" applyFont="true" applyFill="true" applyBorder="true" applyAlignment="true" applyProtection="true">
      <alignment horizontal="center"/>
      <protection locked="false"/>
    </xf>
    <xf numFmtId="164" fontId="12" fillId="3" borderId="20" xfId="0" applyNumberFormat="true" applyFont="true" applyFill="true" applyBorder="true" applyAlignment="true" applyProtection="true">
      <alignment horizontal="center"/>
      <protection locked="false"/>
    </xf>
    <xf numFmtId="164" fontId="12" fillId="3" borderId="21" xfId="0" applyNumberFormat="true" applyFont="true" applyFill="true" applyBorder="true" applyAlignment="true" applyProtection="true">
      <alignment horizontal="center"/>
      <protection locked="false"/>
    </xf>
    <xf numFmtId="164" fontId="12" fillId="3" borderId="7" xfId="0" applyNumberFormat="true" applyFont="true" applyFill="true" applyBorder="true" applyAlignment="true" applyProtection="true">
      <alignment horizontal="center"/>
      <protection locked="false"/>
    </xf>
    <xf numFmtId="164" fontId="12" fillId="3" borderId="12" xfId="0" applyNumberFormat="true" applyFont="true" applyFill="true" applyBorder="true" applyAlignment="true" applyProtection="true">
      <alignment horizontal="center"/>
      <protection locked="false"/>
    </xf>
    <xf numFmtId="164" fontId="12" fillId="3" borderId="22" xfId="0" applyNumberFormat="true" applyFont="true" applyFill="true" applyBorder="true" applyAlignment="true" applyProtection="true">
      <alignment horizontal="center"/>
      <protection locked="false"/>
    </xf>
    <xf numFmtId="0" fontId="2" fillId="3" borderId="24" xfId="0" applyFont="true" applyFill="true" applyBorder="true" applyProtection="true">
      <protection locked="false"/>
    </xf>
    <xf numFmtId="0" fontId="2" fillId="3" borderId="25" xfId="0" applyFont="true" applyFill="true" applyBorder="true" applyProtection="true">
      <protection locked="false"/>
    </xf>
    <xf numFmtId="0" fontId="5" fillId="4" borderId="26" xfId="0" applyFont="true" applyFill="true" applyBorder="true" applyAlignment="true" applyProtection="true">
      <alignment horizontal="center" vertical="center"/>
      <protection locked="false"/>
    </xf>
    <xf numFmtId="0" fontId="10" fillId="4" borderId="25" xfId="0" applyFont="true" applyFill="true" applyBorder="true" applyAlignment="true" applyProtection="true">
      <alignment horizontal="center" vertical="center"/>
      <protection locked="false"/>
    </xf>
    <xf numFmtId="0" fontId="10" fillId="4" borderId="18" xfId="0" applyFont="true" applyFill="true" applyBorder="true" applyAlignment="true" applyProtection="true">
      <alignment horizontal="center" vertical="center"/>
      <protection locked="false"/>
    </xf>
    <xf numFmtId="0" fontId="12" fillId="3" borderId="10" xfId="0" applyFont="true" applyFill="true" applyBorder="true" applyProtection="true">
      <protection locked="false"/>
    </xf>
    <xf numFmtId="0" fontId="10" fillId="4" borderId="26" xfId="0" applyFont="true" applyFill="true" applyBorder="true" applyAlignment="true" applyProtection="true">
      <alignment horizontal="center" vertical="center" wrapText="true"/>
      <protection locked="false"/>
    </xf>
    <xf numFmtId="164" fontId="2" fillId="3" borderId="10" xfId="0" applyNumberFormat="true" applyFont="true" applyFill="true" applyBorder="true" applyProtection="true">
      <protection locked="false"/>
    </xf>
    <xf numFmtId="0" fontId="14" fillId="3" borderId="4" xfId="0" applyFont="true" applyFill="true" applyBorder="true" applyAlignment="true" applyProtection="true">
      <alignment vertical="center" textRotation="90"/>
      <protection locked="false"/>
    </xf>
    <xf numFmtId="164" fontId="12" fillId="3" borderId="29"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164" fontId="12" fillId="3" borderId="28" xfId="0" applyNumberFormat="true" applyFont="true" applyFill="true" applyBorder="true" applyAlignment="true" applyProtection="true">
      <alignment horizontal="center"/>
      <protection locked="false"/>
    </xf>
    <xf numFmtId="164" fontId="12" fillId="3" borderId="32" xfId="0" applyNumberFormat="true" applyFont="true" applyFill="true" applyBorder="true" applyAlignment="true" applyProtection="true">
      <alignment horizontal="center"/>
      <protection locked="false"/>
    </xf>
    <xf numFmtId="164" fontId="12" fillId="3" borderId="31" xfId="0" applyNumberFormat="true" applyFont="true" applyFill="true" applyBorder="true" applyAlignment="true" applyProtection="true">
      <alignment horizontal="center"/>
      <protection locked="false"/>
    </xf>
    <xf numFmtId="1" fontId="2" fillId="3" borderId="10" xfId="0" applyNumberFormat="true" applyFont="true" applyFill="true" applyBorder="true" applyProtection="true">
      <protection locked="false"/>
    </xf>
    <xf numFmtId="164" fontId="12" fillId="3" borderId="35" xfId="0" applyNumberFormat="true" applyFont="true" applyFill="true" applyBorder="true" applyAlignment="true" applyProtection="true">
      <alignment horizontal="center"/>
      <protection locked="false"/>
    </xf>
    <xf numFmtId="164" fontId="12" fillId="3" borderId="5" xfId="0" applyNumberFormat="true" applyFont="true" applyFill="true" applyBorder="true" applyAlignment="true" applyProtection="true">
      <alignment horizontal="center"/>
      <protection locked="false"/>
    </xf>
    <xf numFmtId="164" fontId="12" fillId="3" borderId="6" xfId="0" applyNumberFormat="true" applyFont="true" applyFill="true" applyBorder="true" applyAlignment="true" applyProtection="true">
      <alignment horizontal="center"/>
      <protection locked="false"/>
    </xf>
    <xf numFmtId="164" fontId="12" fillId="3" borderId="34" xfId="0" applyNumberFormat="true" applyFont="true" applyFill="true" applyBorder="true" applyAlignment="true" applyProtection="true">
      <alignment horizontal="center"/>
      <protection locked="false"/>
    </xf>
    <xf numFmtId="0" fontId="2" fillId="3" borderId="12" xfId="0" applyFont="true" applyFill="true" applyBorder="true" applyProtection="true">
      <protection locked="false"/>
    </xf>
    <xf numFmtId="0" fontId="2" fillId="3" borderId="10" xfId="0" applyFont="true" applyFill="true" applyBorder="true" applyProtection="true">
      <protection locked="false"/>
    </xf>
    <xf numFmtId="164" fontId="2" fillId="3" borderId="10" xfId="0" applyNumberFormat="true" applyFont="true" applyFill="true" applyBorder="true" applyAlignment="true" applyProtection="true">
      <alignment horizontal="center"/>
      <protection locked="false"/>
    </xf>
    <xf numFmtId="164" fontId="12" fillId="3" borderId="10" xfId="0" applyNumberFormat="true" applyFont="true" applyFill="true" applyBorder="true" applyAlignment="true" applyProtection="true">
      <alignment horizontal="center"/>
      <protection locked="false"/>
    </xf>
    <xf numFmtId="0" fontId="2" fillId="4" borderId="26" xfId="0" applyFont="true" applyFill="true" applyBorder="true" applyAlignment="true" applyProtection="true">
      <alignment horizontal="center" vertical="center"/>
      <protection locked="false"/>
    </xf>
    <xf numFmtId="164" fontId="12" fillId="5" borderId="16" xfId="0" applyNumberFormat="true" applyFont="true" applyFill="true" applyBorder="true" applyAlignment="true" applyProtection="true">
      <alignment horizontal="center"/>
      <protection locked="false"/>
    </xf>
    <xf numFmtId="164" fontId="12" fillId="5" borderId="8" xfId="0" applyNumberFormat="true" applyFont="true" applyFill="true" applyBorder="true" applyAlignment="true" applyProtection="true">
      <alignment horizontal="center"/>
      <protection locked="false"/>
    </xf>
    <xf numFmtId="164" fontId="12" fillId="5" borderId="17" xfId="0" applyNumberFormat="true" applyFont="true" applyFill="true" applyBorder="true" applyAlignment="true" applyProtection="true">
      <alignment horizontal="center" vertical="center"/>
      <protection locked="false"/>
    </xf>
    <xf numFmtId="164" fontId="12" fillId="5" borderId="9" xfId="0" applyNumberFormat="true" applyFont="true" applyFill="true" applyBorder="true" applyAlignment="true" applyProtection="true">
      <alignment horizontal="center" vertical="center"/>
      <protection locked="false"/>
    </xf>
    <xf numFmtId="0" fontId="4" fillId="0" borderId="10" xfId="0" applyFont="true" applyFill="true" applyBorder="true" applyAlignment="true" applyProtection="true">
      <alignment horizontal="center" vertical="center"/>
      <protection locked="false"/>
    </xf>
    <xf numFmtId="0" fontId="2" fillId="3" borderId="10" xfId="0" applyFont="true" applyFill="true" applyBorder="true" applyAlignment="true" applyProtection="true">
      <alignment horizontal="center" vertical="center"/>
      <protection locked="false"/>
    </xf>
    <xf numFmtId="0" fontId="2" fillId="0" borderId="10" xfId="0" applyFont="true" applyFill="true" applyBorder="true" applyProtection="true">
      <protection locked="false"/>
    </xf>
    <xf numFmtId="1" fontId="7" fillId="3" borderId="10" xfId="0" applyNumberFormat="true" applyFont="true" applyFill="true" applyBorder="true" applyAlignment="true" applyProtection="true">
      <alignment horizontal="center" vertical="center"/>
      <protection locked="false"/>
    </xf>
    <xf numFmtId="0" fontId="2" fillId="17" borderId="10" xfId="0" applyFont="true" applyFill="true" applyBorder="true" applyAlignment="true">
      <alignment wrapText="true"/>
    </xf>
    <xf numFmtId="0" fontId="44" fillId="17" borderId="10" xfId="0" applyFont="true" applyFill="true" applyBorder="true" applyAlignment="true">
      <alignment horizontal="left" vertical="top"/>
    </xf>
    <xf numFmtId="169" fontId="44" fillId="17" borderId="10" xfId="0" applyNumberFormat="true" applyFont="true" applyFill="true" applyBorder="true" applyAlignment="true">
      <alignment horizontal="right" vertical="top" wrapText="true"/>
    </xf>
    <xf numFmtId="0" fontId="48" fillId="20" borderId="61" xfId="0" applyFont="true" applyFill="true" applyBorder="true" applyAlignment="true">
      <alignment vertical="center"/>
    </xf>
    <xf numFmtId="0" fontId="48" fillId="9" borderId="61" xfId="0" applyFont="true" applyFill="true" applyBorder="true" applyAlignment="true">
      <alignment vertical="center"/>
    </xf>
    <xf numFmtId="0" fontId="48" fillId="21" borderId="61" xfId="0" applyFont="true" applyFill="true" applyBorder="true" applyAlignment="true">
      <alignment vertical="center"/>
    </xf>
    <xf numFmtId="0" fontId="48" fillId="22" borderId="1" xfId="0" applyFont="true" applyFill="true" applyBorder="true" applyAlignment="true">
      <alignment vertical="center"/>
    </xf>
    <xf numFmtId="0" fontId="13" fillId="3" borderId="10" xfId="0" applyFont="true" applyFill="true" applyBorder="true" applyAlignment="true">
      <alignment horizontal="right"/>
    </xf>
    <xf numFmtId="0" fontId="42" fillId="17" borderId="10" xfId="0" applyFont="true" applyFill="true" applyBorder="true" applyAlignment="true">
      <alignment horizontal="left"/>
    </xf>
    <xf numFmtId="0" fontId="42" fillId="17" borderId="10" xfId="0" applyFont="true" applyFill="true" applyBorder="true" applyAlignment="true"/>
    <xf numFmtId="0" fontId="2" fillId="3" borderId="10" xfId="0" applyFont="true" applyFill="true" applyBorder="true" applyAlignment="true"/>
    <xf numFmtId="0" fontId="2" fillId="3" borderId="10" xfId="0" applyFont="true" applyFill="true" applyBorder="true"/>
    <xf numFmtId="0" fontId="2" fillId="17" borderId="10" xfId="0" applyFont="true" applyFill="true" applyBorder="true" applyAlignment="true">
      <alignment wrapText="true"/>
    </xf>
    <xf numFmtId="0" fontId="42" fillId="15" borderId="10" xfId="0" applyFont="true" applyFill="true" applyBorder="true" applyAlignment="true">
      <alignment horizontal="left"/>
    </xf>
    <xf numFmtId="0" fontId="41" fillId="17" borderId="10" xfId="0" applyFont="true" applyFill="true" applyBorder="true" applyAlignment="true">
      <alignment wrapText="true"/>
    </xf>
    <xf numFmtId="0" fontId="43" fillId="3" borderId="10" xfId="0" applyFont="true" applyFill="true" applyBorder="true"/>
    <xf numFmtId="0" fontId="50" fillId="17" borderId="10" xfId="0" applyFont="true" applyFill="true" applyBorder="true" applyAlignment="true">
      <alignment wrapText="true"/>
    </xf>
    <xf numFmtId="0" fontId="49" fillId="17" borderId="10" xfId="0" applyFont="true" applyFill="true" applyBorder="true" applyAlignment="true">
      <alignment wrapText="true"/>
    </xf>
    <xf numFmtId="169" fontId="44" fillId="17" borderId="10" xfId="0" applyNumberFormat="true" applyFont="true" applyFill="true" applyBorder="true" applyAlignment="true">
      <alignment horizontal="right" vertical="top" wrapText="true"/>
    </xf>
    <xf numFmtId="0" fontId="0" fillId="0" borderId="0" xfId="0" applyAlignment="true">
      <alignment vertical="center"/>
    </xf>
    <xf numFmtId="0" fontId="2" fillId="17" borderId="10" xfId="0" applyFont="true" applyFill="true" applyBorder="true" applyAlignment="true">
      <alignment vertical="center" wrapText="true"/>
    </xf>
    <xf numFmtId="0" fontId="0" fillId="0" borderId="10" xfId="0" applyBorder="true" applyAlignment="true">
      <alignment vertical="center"/>
    </xf>
    <xf numFmtId="0" fontId="2" fillId="17" borderId="10" xfId="0" applyFont="true" applyFill="true" applyBorder="true" applyAlignment="true">
      <alignment vertical="center"/>
    </xf>
    <xf numFmtId="0" fontId="2" fillId="17" borderId="10" xfId="0" applyFont="true" applyFill="true" applyBorder="true" applyAlignment="true"/>
    <xf numFmtId="0" fontId="2" fillId="3" borderId="10" xfId="0" applyFont="true" applyFill="true" applyBorder="true" applyAlignment="true">
      <alignment vertical="center"/>
    </xf>
    <xf numFmtId="0" fontId="2" fillId="15" borderId="10" xfId="0" applyFont="true" applyFill="true" applyBorder="true" applyAlignment="true"/>
    <xf numFmtId="0" fontId="48" fillId="19" borderId="1" xfId="0" applyFont="true" applyFill="true" applyBorder="true" applyAlignment="true">
      <alignment vertical="center"/>
    </xf>
    <xf numFmtId="0" fontId="53" fillId="15" borderId="3" xfId="0" applyFont="true" applyFill="true" applyBorder="true" applyAlignment="true">
      <alignment horizontal="left"/>
    </xf>
    <xf numFmtId="0" fontId="25" fillId="17" borderId="4" xfId="0" applyFont="true" applyFill="true" applyBorder="true" applyAlignment="true"/>
    <xf numFmtId="0" fontId="53" fillId="17" borderId="10" xfId="0" applyFont="true" applyFill="true" applyBorder="true" applyAlignment="true"/>
    <xf numFmtId="0" fontId="55" fillId="3" borderId="4" xfId="0" applyFont="true" applyFill="true" applyBorder="true" applyAlignment="true"/>
    <xf numFmtId="0" fontId="53" fillId="17" borderId="10" xfId="0" applyFont="true" applyFill="true" applyBorder="true" applyAlignment="true">
      <alignment horizontal="left"/>
    </xf>
    <xf numFmtId="0" fontId="53" fillId="17" borderId="3" xfId="0" applyFont="true" applyFill="true" applyBorder="true" applyAlignment="true">
      <alignment horizontal="left"/>
    </xf>
    <xf numFmtId="0" fontId="53" fillId="15" borderId="3" xfId="0" applyFont="true" applyFill="true" applyBorder="true" applyAlignment="true">
      <alignment vertical="center"/>
    </xf>
    <xf numFmtId="0" fontId="25" fillId="17" borderId="4" xfId="0" applyFont="true" applyFill="true" applyBorder="true" applyAlignment="true">
      <alignment vertical="center"/>
    </xf>
    <xf numFmtId="0" fontId="53" fillId="17" borderId="1" xfId="0" applyFont="true" applyFill="true" applyBorder="true" applyAlignment="true">
      <alignment vertical="center"/>
    </xf>
    <xf numFmtId="0" fontId="25" fillId="3" borderId="2" xfId="0" applyFont="true" applyFill="true" applyBorder="true" applyAlignment="true">
      <alignment vertical="center"/>
    </xf>
    <xf numFmtId="0" fontId="53" fillId="17" borderId="3" xfId="0" applyFont="true" applyFill="true" applyBorder="true" applyAlignment="true">
      <alignment vertical="center"/>
    </xf>
    <xf numFmtId="0" fontId="25" fillId="3" borderId="4" xfId="0" applyFont="true" applyFill="true" applyBorder="true" applyAlignment="true">
      <alignment vertical="center"/>
    </xf>
    <xf numFmtId="0" fontId="54" fillId="17" borderId="3" xfId="0" applyFont="true" applyFill="true" applyBorder="true" applyAlignment="true">
      <alignment vertical="center"/>
    </xf>
    <xf numFmtId="0" fontId="54" fillId="3" borderId="4" xfId="0" applyFont="true" applyFill="true" applyBorder="true" applyAlignment="true">
      <alignment vertical="center"/>
    </xf>
    <xf numFmtId="0" fontId="54" fillId="3" borderId="3" xfId="0" applyFont="true" applyFill="true" applyBorder="true" applyAlignment="true">
      <alignment vertical="center"/>
    </xf>
    <xf numFmtId="0" fontId="54" fillId="17" borderId="4" xfId="0" applyFont="true" applyFill="true" applyBorder="true" applyAlignment="true">
      <alignment vertical="center"/>
    </xf>
    <xf numFmtId="0" fontId="40" fillId="3" borderId="51" xfId="0" applyFont="true" applyFill="true" applyBorder="true" applyAlignment="true">
      <alignment horizontal="left" vertical="center"/>
    </xf>
    <xf numFmtId="0" fontId="51" fillId="3" borderId="10" xfId="0" applyFont="true" applyFill="true" applyBorder="true" applyAlignment="true">
      <alignment horizontal="left" vertical="center"/>
    </xf>
    <xf numFmtId="0" fontId="40" fillId="23" borderId="10" xfId="0" applyFont="true" applyFill="true" applyBorder="true" applyAlignment="true">
      <alignment horizontal="left" vertical="center"/>
    </xf>
    <xf numFmtId="0" fontId="40" fillId="24" borderId="10" xfId="0" applyFont="true" applyFill="true" applyBorder="true" applyAlignment="true">
      <alignment horizontal="left" vertical="center"/>
    </xf>
    <xf numFmtId="0" fontId="40" fillId="20" borderId="10" xfId="0" applyFont="true" applyFill="true" applyBorder="true" applyAlignment="true">
      <alignment horizontal="left" vertical="center"/>
    </xf>
    <xf numFmtId="0" fontId="40" fillId="21" borderId="10" xfId="0" applyFont="true" applyFill="true" applyBorder="true" applyAlignment="true">
      <alignment horizontal="left" vertical="center"/>
    </xf>
    <xf numFmtId="0" fontId="40" fillId="9" borderId="10" xfId="0" applyFont="true" applyFill="true" applyBorder="true" applyAlignment="true">
      <alignment horizontal="left" vertical="center"/>
    </xf>
    <xf numFmtId="1" fontId="5" fillId="4" borderId="39" xfId="0" applyNumberFormat="true" applyFont="true" applyFill="true" applyBorder="true" applyAlignment="true" applyProtection="true">
      <alignment horizontal="center" vertical="center"/>
    </xf>
    <xf numFmtId="1" fontId="5" fillId="4" borderId="42" xfId="0" applyNumberFormat="true" applyFont="true" applyFill="true" applyBorder="true" applyAlignment="true" applyProtection="true">
      <alignment horizontal="center" vertical="center"/>
    </xf>
    <xf numFmtId="0" fontId="2" fillId="0" borderId="10" xfId="0" applyFont="true" applyFill="true" applyBorder="true" applyAlignment="true">
      <alignment wrapText="true"/>
    </xf>
    <xf numFmtId="0" fontId="2" fillId="0" borderId="10" xfId="0" applyFont="true" applyFill="true" applyBorder="true" applyAlignment="true">
      <alignment vertical="top" wrapText="true"/>
    </xf>
    <xf numFmtId="0" fontId="25" fillId="15" borderId="10" xfId="0" applyFont="true" applyFill="true" applyBorder="true" applyAlignment="true">
      <alignment vertical="top" wrapText="true"/>
    </xf>
    <xf numFmtId="0" fontId="25" fillId="0" borderId="10" xfId="0" applyFont="true" applyFill="true" applyBorder="true" applyAlignment="true">
      <alignment vertical="top" wrapText="true"/>
    </xf>
    <xf numFmtId="0" fontId="0" fillId="0" borderId="10" xfId="0" applyFill="true" applyBorder="true" applyAlignment="true">
      <alignment vertical="center"/>
    </xf>
    <xf numFmtId="0" fontId="2" fillId="0" borderId="10" xfId="0" applyFont="true" applyFill="true" applyBorder="true" applyAlignment="true">
      <alignment vertical="center" wrapText="true"/>
    </xf>
    <xf numFmtId="0" fontId="48" fillId="22" borderId="11" xfId="0" applyFont="true" applyFill="true" applyBorder="true" applyAlignment="true">
      <alignment vertical="center"/>
    </xf>
    <xf numFmtId="0" fontId="2" fillId="15" borderId="10" xfId="0" applyFont="true" applyFill="true" applyBorder="true" applyAlignment="true">
      <alignment wrapText="true"/>
    </xf>
    <xf numFmtId="0" fontId="12" fillId="3" borderId="10" xfId="0" applyFont="true" applyFill="true" applyBorder="true" applyAlignment="true" applyProtection="true">
      <alignment horizontal="center" vertical="center"/>
      <protection locked="false"/>
    </xf>
    <xf numFmtId="164" fontId="2" fillId="3" borderId="10" xfId="0" applyNumberFormat="true" applyFont="true" applyFill="true" applyBorder="true" applyAlignment="true" applyProtection="true">
      <alignment horizontal="center" vertical="center"/>
      <protection locked="false"/>
    </xf>
    <xf numFmtId="0" fontId="54" fillId="17" borderId="5" xfId="0" applyFont="true" applyFill="true" applyBorder="true" applyAlignment="true">
      <alignment vertical="center"/>
    </xf>
    <xf numFmtId="0" fontId="63" fillId="17" borderId="6" xfId="0" applyFont="true" applyFill="true" applyBorder="true" applyAlignment="true">
      <alignment vertical="center"/>
    </xf>
    <xf numFmtId="0" fontId="63" fillId="17" borderId="4" xfId="0" applyFont="true" applyFill="true" applyBorder="true" applyAlignment="true">
      <alignment vertical="center"/>
    </xf>
    <xf numFmtId="0" fontId="54" fillId="17" borderId="4" xfId="0" applyFont="true" applyFill="true" applyBorder="true" applyAlignment="true"/>
    <xf numFmtId="0" fontId="54" fillId="17" borderId="6" xfId="0" applyFont="true" applyFill="true" applyBorder="true" applyAlignment="true"/>
    <xf numFmtId="0" fontId="0" fillId="0" borderId="10" xfId="0" applyBorder="true"/>
    <xf numFmtId="0" fontId="0" fillId="0" borderId="10" xfId="0" applyFill="true" applyBorder="true"/>
    <xf numFmtId="0" fontId="53" fillId="15" borderId="1" xfId="0" applyFont="true" applyFill="true" applyBorder="true" applyAlignment="true"/>
    <xf numFmtId="0" fontId="25" fillId="15" borderId="2" xfId="0" applyFont="true" applyFill="true" applyBorder="true" applyAlignment="true"/>
    <xf numFmtId="0" fontId="53" fillId="15" borderId="3" xfId="0" applyFont="true" applyFill="true" applyBorder="true" applyAlignment="true"/>
    <xf numFmtId="0" fontId="25" fillId="15" borderId="4" xfId="0" applyFont="true" applyFill="true" applyBorder="true" applyAlignment="true"/>
    <xf numFmtId="0" fontId="54" fillId="15" borderId="3" xfId="0" applyFont="true" applyFill="true" applyBorder="true" applyAlignment="true"/>
    <xf numFmtId="0" fontId="54" fillId="15" borderId="4" xfId="0" applyFont="true" applyFill="true" applyBorder="true" applyAlignment="true"/>
    <xf numFmtId="0" fontId="54" fillId="15" borderId="3" xfId="0" applyFont="true" applyFill="true" applyBorder="true" applyAlignment="true">
      <alignment vertical="center"/>
    </xf>
    <xf numFmtId="0" fontId="54" fillId="15" borderId="4" xfId="0" applyFont="true" applyFill="true" applyBorder="true" applyAlignment="true">
      <alignment vertical="center"/>
    </xf>
    <xf numFmtId="0" fontId="63" fillId="15" borderId="4" xfId="0" applyFont="true" applyFill="true" applyBorder="true" applyAlignment="true">
      <alignment vertical="center"/>
    </xf>
    <xf numFmtId="0" fontId="40" fillId="16" borderId="64" xfId="0" applyFont="true" applyFill="true" applyBorder="true" applyAlignment="true">
      <alignment horizontal="left" vertical="center"/>
    </xf>
    <xf numFmtId="0" fontId="2" fillId="3" borderId="10" xfId="0" applyFont="true" applyFill="true" applyBorder="true" applyAlignment="true"/>
    <xf numFmtId="0" fontId="66" fillId="17" borderId="4" xfId="0" applyFont="true" applyFill="true" applyBorder="true" applyAlignment="true"/>
    <xf numFmtId="0" fontId="66" fillId="3" borderId="4" xfId="0" applyFont="true" applyFill="true" applyBorder="true" applyAlignment="true"/>
    <xf numFmtId="0" fontId="66" fillId="17" borderId="6" xfId="0" applyFont="true" applyFill="true" applyBorder="true" applyAlignment="true"/>
    <xf numFmtId="0" fontId="2" fillId="3" borderId="10" xfId="0" applyFont="true" applyFill="true" applyBorder="true" applyAlignment="true">
      <alignment vertical="center" wrapText="true"/>
    </xf>
    <xf numFmtId="169" fontId="45" fillId="2" borderId="68" xfId="0" applyNumberFormat="true" applyFont="true" applyFill="true" applyBorder="true" applyAlignment="true">
      <alignment vertical="center"/>
    </xf>
    <xf numFmtId="169" fontId="45" fillId="2" borderId="69" xfId="0" applyNumberFormat="true" applyFont="true" applyFill="true" applyBorder="true" applyAlignment="true">
      <alignment vertical="center"/>
    </xf>
    <xf numFmtId="0" fontId="40" fillId="3" borderId="10" xfId="0" applyFont="true" applyFill="true" applyBorder="true" applyAlignment="true">
      <alignment horizontal="left" vertical="center"/>
    </xf>
    <xf numFmtId="169" fontId="45" fillId="2" borderId="100" xfId="0" applyNumberFormat="true" applyFont="true" applyFill="true" applyBorder="true" applyAlignment="true">
      <alignment vertical="center"/>
    </xf>
    <xf numFmtId="0" fontId="40" fillId="16" borderId="102" xfId="0" applyFont="true" applyFill="true" applyBorder="true" applyAlignment="true">
      <alignment horizontal="left" vertical="center"/>
    </xf>
    <xf numFmtId="0" fontId="40" fillId="16" borderId="103" xfId="0" applyFont="true" applyFill="true" applyBorder="true" applyAlignment="true">
      <alignment horizontal="left" vertical="center"/>
    </xf>
    <xf numFmtId="0" fontId="40" fillId="16" borderId="104" xfId="0" applyFont="true" applyFill="true" applyBorder="true" applyAlignment="true">
      <alignment horizontal="left" vertical="center"/>
    </xf>
    <xf numFmtId="0" fontId="40" fillId="3" borderId="106" xfId="0" applyFont="true" applyFill="true" applyBorder="true" applyAlignment="true">
      <alignment horizontal="center" vertical="center" wrapText="true"/>
    </xf>
    <xf numFmtId="0" fontId="40" fillId="3" borderId="105" xfId="0" applyFont="true" applyFill="true" applyBorder="true" applyAlignment="true">
      <alignment horizontal="center" vertical="center" wrapText="true"/>
    </xf>
    <xf numFmtId="169" fontId="44" fillId="17" borderId="112" xfId="0" applyNumberFormat="true" applyFont="true" applyFill="true" applyBorder="true" applyAlignment="true">
      <alignment horizontal="center" vertical="center"/>
    </xf>
    <xf numFmtId="169" fontId="44" fillId="17" borderId="113" xfId="0" applyNumberFormat="true" applyFont="true" applyFill="true" applyBorder="true" applyAlignment="true">
      <alignment horizontal="center" vertical="center"/>
    </xf>
    <xf numFmtId="169" fontId="44" fillId="17" borderId="114" xfId="0" applyNumberFormat="true" applyFont="true" applyFill="true" applyBorder="true" applyAlignment="true">
      <alignment horizontal="center" vertical="center"/>
    </xf>
    <xf numFmtId="169" fontId="44" fillId="17" borderId="115" xfId="0" applyNumberFormat="true" applyFont="true" applyFill="true" applyBorder="true" applyAlignment="true">
      <alignment horizontal="center" vertical="center"/>
    </xf>
    <xf numFmtId="169" fontId="44" fillId="17" borderId="116" xfId="0" applyNumberFormat="true" applyFont="true" applyFill="true" applyBorder="true" applyAlignment="true">
      <alignment horizontal="center" vertical="center"/>
    </xf>
    <xf numFmtId="169" fontId="44" fillId="17" borderId="74" xfId="0" applyNumberFormat="true" applyFont="true" applyFill="true" applyBorder="true" applyAlignment="true">
      <alignment horizontal="center" vertical="center"/>
    </xf>
    <xf numFmtId="169" fontId="44" fillId="17" borderId="45" xfId="0" applyNumberFormat="true" applyFont="true" applyFill="true" applyBorder="true" applyAlignment="true">
      <alignment horizontal="center" vertical="center"/>
    </xf>
    <xf numFmtId="169" fontId="44" fillId="17" borderId="89" xfId="0" applyNumberFormat="true" applyFont="true" applyFill="true" applyBorder="true" applyAlignment="true">
      <alignment horizontal="center" vertical="center"/>
    </xf>
    <xf numFmtId="169" fontId="44" fillId="17" borderId="82" xfId="0" applyNumberFormat="true" applyFont="true" applyFill="true" applyBorder="true" applyAlignment="true">
      <alignment horizontal="center" vertical="center"/>
    </xf>
    <xf numFmtId="169" fontId="44" fillId="17" borderId="62" xfId="0" applyNumberFormat="true" applyFont="true" applyFill="true" applyBorder="true" applyAlignment="true">
      <alignment horizontal="center" vertical="center"/>
    </xf>
    <xf numFmtId="169" fontId="44" fillId="17" borderId="75" xfId="0" applyNumberFormat="true" applyFont="true" applyFill="true" applyBorder="true" applyAlignment="true">
      <alignment horizontal="center" vertical="center"/>
    </xf>
    <xf numFmtId="169" fontId="44" fillId="17" borderId="44" xfId="0" applyNumberFormat="true" applyFont="true" applyFill="true" applyBorder="true" applyAlignment="true">
      <alignment horizontal="center" vertical="center"/>
    </xf>
    <xf numFmtId="169" fontId="44" fillId="17" borderId="90" xfId="0" applyNumberFormat="true" applyFont="true" applyFill="true" applyBorder="true" applyAlignment="true">
      <alignment horizontal="center" vertical="center"/>
    </xf>
    <xf numFmtId="169" fontId="44" fillId="17" borderId="83" xfId="0" applyNumberFormat="true" applyFont="true" applyFill="true" applyBorder="true" applyAlignment="true">
      <alignment horizontal="center" vertical="center"/>
    </xf>
    <xf numFmtId="169" fontId="44" fillId="17" borderId="63" xfId="0" applyNumberFormat="true" applyFont="true" applyFill="true" applyBorder="true" applyAlignment="true">
      <alignment horizontal="center" vertical="center"/>
    </xf>
    <xf numFmtId="168" fontId="39" fillId="18" borderId="108" xfId="0" applyNumberFormat="true" applyFont="true" applyFill="true" applyBorder="true" applyAlignment="true">
      <alignment horizontal="center" vertical="center"/>
    </xf>
    <xf numFmtId="168" fontId="39" fillId="18" borderId="110" xfId="0" applyNumberFormat="true" applyFont="true" applyFill="true" applyBorder="true" applyAlignment="true">
      <alignment horizontal="center" vertical="center"/>
    </xf>
    <xf numFmtId="168" fontId="39" fillId="18" borderId="107" xfId="0" applyNumberFormat="true" applyFont="true" applyFill="true" applyBorder="true" applyAlignment="true">
      <alignment horizontal="center" vertical="center"/>
    </xf>
    <xf numFmtId="168" fontId="39" fillId="18" borderId="111" xfId="0" applyNumberFormat="true" applyFont="true" applyFill="true" applyBorder="true" applyAlignment="true">
      <alignment horizontal="center" vertical="center"/>
    </xf>
    <xf numFmtId="168" fontId="39" fillId="18" borderId="109" xfId="0" applyNumberFormat="true" applyFont="true" applyFill="true" applyBorder="true" applyAlignment="true">
      <alignment horizontal="center" vertical="center"/>
    </xf>
    <xf numFmtId="168" fontId="39" fillId="18" borderId="50" xfId="0" applyNumberFormat="true" applyFont="true" applyFill="true" applyBorder="true" applyAlignment="true">
      <alignment horizontal="center" vertical="center"/>
    </xf>
    <xf numFmtId="168" fontId="39" fillId="18" borderId="57" xfId="0" applyNumberFormat="true" applyFont="true" applyFill="true" applyBorder="true" applyAlignment="true">
      <alignment horizontal="center" vertical="center"/>
    </xf>
    <xf numFmtId="168" fontId="39" fillId="18" borderId="72" xfId="0" applyNumberFormat="true" applyFont="true" applyFill="true" applyBorder="true" applyAlignment="true">
      <alignment horizontal="center" vertical="center"/>
    </xf>
    <xf numFmtId="168" fontId="39" fillId="18" borderId="58" xfId="0" applyNumberFormat="true" applyFont="true" applyFill="true" applyBorder="true" applyAlignment="true">
      <alignment horizontal="center" vertical="center"/>
    </xf>
    <xf numFmtId="168" fontId="39" fillId="18" borderId="87" xfId="0" applyNumberFormat="true" applyFont="true" applyFill="true" applyBorder="true" applyAlignment="true">
      <alignment horizontal="center" vertical="center"/>
    </xf>
    <xf numFmtId="168" fontId="39" fillId="18" borderId="80" xfId="0" applyNumberFormat="true" applyFont="true" applyFill="true" applyBorder="true" applyAlignment="true">
      <alignment horizontal="center" vertical="center"/>
    </xf>
    <xf numFmtId="168" fontId="39" fillId="18" borderId="95" xfId="0" applyNumberFormat="true" applyFont="true" applyFill="true" applyBorder="true" applyAlignment="true">
      <alignment horizontal="center" vertical="center"/>
    </xf>
    <xf numFmtId="168" fontId="39" fillId="18" borderId="79" xfId="0" applyNumberFormat="true" applyFont="true" applyFill="true" applyBorder="true" applyAlignment="true">
      <alignment horizontal="center" vertical="center"/>
    </xf>
    <xf numFmtId="168" fontId="39" fillId="18" borderId="81" xfId="0" applyNumberFormat="true" applyFont="true" applyFill="true" applyBorder="true" applyAlignment="true">
      <alignment horizontal="center" vertical="center"/>
    </xf>
    <xf numFmtId="168" fontId="39" fillId="18" borderId="92" xfId="0" applyNumberFormat="true" applyFont="true" applyFill="true" applyBorder="true" applyAlignment="true">
      <alignment horizontal="center" vertical="center"/>
    </xf>
    <xf numFmtId="0" fontId="54" fillId="17" borderId="3" xfId="0" applyFont="true" applyFill="true" applyBorder="true" applyAlignment="true">
      <alignment horizontal="left"/>
    </xf>
    <xf numFmtId="0" fontId="54" fillId="17" borderId="5" xfId="0" applyFont="true" applyFill="true" applyBorder="true" applyAlignment="true"/>
    <xf numFmtId="169" fontId="44" fillId="17" borderId="10" xfId="0" applyNumberFormat="true" applyFont="true" applyFill="true" applyBorder="true" applyAlignment="true">
      <alignment horizontal="right" vertical="top"/>
    </xf>
    <xf numFmtId="0" fontId="66" fillId="17" borderId="3" xfId="0" applyFont="true" applyFill="true" applyBorder="true" applyAlignment="true"/>
    <xf numFmtId="0" fontId="66" fillId="17" borderId="5" xfId="0" applyFont="true" applyFill="true" applyBorder="true" applyAlignment="true"/>
    <xf numFmtId="0" fontId="40" fillId="3" borderId="105" xfId="0" applyFont="true" applyFill="true" applyBorder="true" applyAlignment="true">
      <alignment horizontal="center" vertical="center"/>
    </xf>
    <xf numFmtId="0" fontId="40" fillId="3" borderId="48" xfId="0" applyFont="true" applyFill="true" applyBorder="true" applyAlignment="true">
      <alignment horizontal="center" vertical="center"/>
    </xf>
    <xf numFmtId="0" fontId="25" fillId="15" borderId="10" xfId="0" applyFont="true" applyFill="true" applyBorder="true" applyAlignment="true">
      <alignment vertical="top"/>
    </xf>
    <xf numFmtId="0" fontId="25" fillId="0" borderId="10" xfId="0" applyFont="true" applyFill="true" applyBorder="true" applyAlignment="true">
      <alignment vertical="top"/>
    </xf>
    <xf numFmtId="0" fontId="2" fillId="0" borderId="10" xfId="0" applyFont="true" applyFill="true" applyBorder="true" applyAlignment="true">
      <alignment vertical="top"/>
    </xf>
    <xf numFmtId="0" fontId="0" fillId="0" borderId="0" xfId="0" applyAlignment="true"/>
    <xf numFmtId="0" fontId="13" fillId="3" borderId="10" xfId="0" applyFont="true" applyFill="true" applyBorder="true" applyAlignment="true"/>
    <xf numFmtId="3" fontId="2" fillId="3" borderId="10" xfId="0" applyNumberFormat="true" applyFont="true" applyFill="true" applyBorder="true" applyAlignment="true"/>
    <xf numFmtId="0" fontId="40" fillId="16" borderId="117" xfId="0" applyFont="true" applyFill="true" applyBorder="true" applyAlignment="true">
      <alignment horizontal="left" vertical="center"/>
    </xf>
    <xf numFmtId="0" fontId="40"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9" fontId="44" fillId="17" borderId="118" xfId="0" applyNumberFormat="true" applyFont="true" applyFill="true" applyBorder="true" applyAlignment="true">
      <alignment horizontal="center" vertical="center"/>
    </xf>
    <xf numFmtId="167" fontId="39" fillId="18" borderId="55" xfId="0" applyNumberFormat="true" applyFont="true" applyFill="true" applyBorder="true" applyAlignment="true">
      <alignment horizontal="center" vertical="center"/>
    </xf>
    <xf numFmtId="167" fontId="39" fillId="18" borderId="56" xfId="0" applyNumberFormat="true" applyFont="true" applyFill="true" applyBorder="true" applyAlignment="true">
      <alignment horizontal="center" vertical="center"/>
    </xf>
    <xf numFmtId="167" fontId="39" fillId="18" borderId="66" xfId="0" applyNumberFormat="true" applyFont="true" applyFill="true" applyBorder="true" applyAlignment="true">
      <alignment horizontal="center" vertical="center"/>
    </xf>
    <xf numFmtId="167" fontId="39" fillId="18" borderId="67" xfId="0" applyNumberFormat="true" applyFont="true" applyFill="true" applyBorder="true" applyAlignment="true">
      <alignment horizontal="center" vertical="center"/>
    </xf>
    <xf numFmtId="167" fontId="39" fillId="18" borderId="50" xfId="0" applyNumberFormat="true" applyFont="true" applyFill="true" applyBorder="true" applyAlignment="true">
      <alignment horizontal="center" vertical="center"/>
    </xf>
    <xf numFmtId="167" fontId="39" fillId="18" borderId="58" xfId="0" applyNumberFormat="true" applyFont="true" applyFill="true" applyBorder="true" applyAlignment="true">
      <alignment horizontal="center" vertical="center"/>
    </xf>
    <xf numFmtId="0" fontId="2" fillId="3" borderId="10" xfId="0" applyFont="true" applyFill="true" applyBorder="true" applyAlignment="true">
      <alignment horizontal="center" vertical="center"/>
    </xf>
    <xf numFmtId="0" fontId="2" fillId="0" borderId="10" xfId="0" applyFont="true" applyFill="true" applyBorder="true" applyAlignment="true">
      <alignment horizontal="center" vertical="center"/>
    </xf>
    <xf numFmtId="0" fontId="40" fillId="3" borderId="70" xfId="0" applyFont="true" applyFill="true" applyBorder="true" applyAlignment="true">
      <alignment horizontal="center" vertical="center"/>
    </xf>
    <xf numFmtId="0" fontId="40" fillId="3" borderId="85" xfId="0" applyFont="true" applyFill="true" applyBorder="true" applyAlignment="true">
      <alignment horizontal="center" vertical="center"/>
    </xf>
    <xf numFmtId="0" fontId="0" fillId="0" borderId="11" xfId="0" applyFill="true" applyBorder="true" applyAlignment="true">
      <alignment vertical="center"/>
    </xf>
    <xf numFmtId="0" fontId="2" fillId="17" borderId="3" xfId="0" applyFont="true" applyFill="true" applyBorder="true" applyAlignment="true">
      <alignment wrapText="true"/>
    </xf>
    <xf numFmtId="169" fontId="44" fillId="17" borderId="119" xfId="0" applyNumberFormat="true" applyFont="true" applyFill="true" applyBorder="true" applyAlignment="true">
      <alignment horizontal="center" vertical="center"/>
    </xf>
    <xf numFmtId="169" fontId="44" fillId="17" borderId="120" xfId="0" applyNumberFormat="true" applyFont="true" applyFill="true" applyBorder="true" applyAlignment="true">
      <alignment horizontal="center" vertical="center"/>
    </xf>
    <xf numFmtId="169" fontId="44" fillId="17" borderId="122" xfId="0" applyNumberFormat="true" applyFont="true" applyFill="true" applyBorder="true" applyAlignment="true">
      <alignment horizontal="center" vertical="center"/>
    </xf>
    <xf numFmtId="167" fontId="39" fillId="18" borderId="71" xfId="0" applyNumberFormat="true" applyFont="true" applyFill="true" applyBorder="true" applyAlignment="true">
      <alignment horizontal="center" vertical="center"/>
    </xf>
    <xf numFmtId="167" fontId="39" fillId="18" borderId="86" xfId="0" applyNumberFormat="true" applyFont="true" applyFill="true" applyBorder="true" applyAlignment="true">
      <alignment horizontal="center" vertical="center"/>
    </xf>
    <xf numFmtId="167" fontId="39" fillId="18" borderId="76" xfId="0" applyNumberFormat="true" applyFont="true" applyFill="true" applyBorder="true" applyAlignment="true">
      <alignment horizontal="center" vertical="center"/>
    </xf>
    <xf numFmtId="167" fontId="39" fillId="18" borderId="72" xfId="0" applyNumberFormat="true" applyFont="true" applyFill="true" applyBorder="true" applyAlignment="true">
      <alignment horizontal="center" vertical="center"/>
    </xf>
    <xf numFmtId="167" fontId="39" fillId="18" borderId="93" xfId="0" applyNumberFormat="true" applyFont="true" applyFill="true" applyBorder="true" applyAlignment="true">
      <alignment horizontal="center" vertical="center"/>
    </xf>
    <xf numFmtId="167" fontId="39" fillId="18" borderId="80" xfId="0" applyNumberFormat="true" applyFont="true" applyFill="true" applyBorder="true" applyAlignment="true">
      <alignment horizontal="center" vertical="center"/>
    </xf>
    <xf numFmtId="167" fontId="39" fillId="18" borderId="79" xfId="0" applyNumberFormat="true" applyFont="true" applyFill="true" applyBorder="true" applyAlignment="true">
      <alignment horizontal="center" vertical="center"/>
    </xf>
    <xf numFmtId="167" fontId="39" fillId="18" borderId="87" xfId="0" applyNumberFormat="true" applyFont="true" applyFill="true" applyBorder="true" applyAlignment="true">
      <alignment horizontal="center" vertical="center"/>
    </xf>
    <xf numFmtId="167" fontId="39" fillId="18" borderId="81" xfId="0" applyNumberFormat="true" applyFont="true" applyFill="true" applyBorder="true" applyAlignment="true">
      <alignment horizontal="center" vertical="center"/>
    </xf>
    <xf numFmtId="167" fontId="39" fillId="18" borderId="92" xfId="0" applyNumberFormat="true" applyFont="true" applyFill="true" applyBorder="true" applyAlignment="true">
      <alignment horizontal="center" vertical="center"/>
    </xf>
    <xf numFmtId="0" fontId="40" fillId="3" borderId="11" xfId="0" applyFont="true" applyFill="true" applyBorder="true" applyAlignment="true">
      <alignment horizontal="center" vertical="center"/>
    </xf>
    <xf numFmtId="0" fontId="40" fillId="3" borderId="70" xfId="0" applyFont="true" applyFill="true" applyBorder="true" applyAlignment="true">
      <alignment horizontal="center" vertical="center" wrapText="true"/>
    </xf>
    <xf numFmtId="0" fontId="40" fillId="3" borderId="85" xfId="0" applyFont="true" applyFill="true" applyBorder="true" applyAlignment="true">
      <alignment horizontal="center" vertical="center" wrapText="true"/>
    </xf>
    <xf numFmtId="168" fontId="12" fillId="18" borderId="108" xfId="0" applyNumberFormat="true" applyFont="true" applyFill="true" applyBorder="true" applyAlignment="true">
      <alignment horizontal="center" vertical="center"/>
    </xf>
    <xf numFmtId="167" fontId="12" fillId="18" borderId="57" xfId="0" applyNumberFormat="true" applyFont="true" applyFill="true" applyBorder="true" applyAlignment="true">
      <alignment horizontal="center" vertical="center"/>
    </xf>
    <xf numFmtId="168" fontId="12" fillId="18" borderId="55" xfId="0" applyNumberFormat="true" applyFont="true" applyFill="true" applyBorder="true" applyAlignment="true">
      <alignment horizontal="center" vertical="center"/>
    </xf>
    <xf numFmtId="168" fontId="12" fillId="18" borderId="50" xfId="0" applyNumberFormat="true" applyFont="true" applyFill="true" applyBorder="true" applyAlignment="true">
      <alignment horizontal="center" vertical="center"/>
    </xf>
    <xf numFmtId="168" fontId="12" fillId="18" borderId="80" xfId="0" applyNumberFormat="true" applyFont="true" applyFill="true" applyBorder="true" applyAlignment="true">
      <alignment horizontal="center" vertical="center"/>
    </xf>
    <xf numFmtId="168" fontId="12" fillId="18" borderId="95" xfId="0" applyNumberFormat="true" applyFont="true" applyFill="true" applyBorder="true" applyAlignment="true">
      <alignment horizontal="center" vertical="center"/>
    </xf>
    <xf numFmtId="168" fontId="12" fillId="18" borderId="110" xfId="0" applyNumberFormat="true" applyFont="true" applyFill="true" applyBorder="true" applyAlignment="true">
      <alignment horizontal="center" vertical="center"/>
    </xf>
    <xf numFmtId="168" fontId="12" fillId="18" borderId="57" xfId="0" applyNumberFormat="true" applyFont="true" applyFill="true" applyBorder="true" applyAlignment="true">
      <alignment horizontal="center" vertical="center"/>
    </xf>
    <xf numFmtId="168" fontId="12" fillId="18" borderId="71" xfId="0" applyNumberFormat="true" applyFont="true" applyFill="true" applyBorder="true" applyAlignment="true">
      <alignment horizontal="center" vertical="center"/>
    </xf>
    <xf numFmtId="168" fontId="12" fillId="18" borderId="79" xfId="0" applyNumberFormat="true" applyFont="true" applyFill="true" applyBorder="true" applyAlignment="true">
      <alignment horizontal="center" vertical="center"/>
    </xf>
    <xf numFmtId="168" fontId="12" fillId="18" borderId="107" xfId="0" applyNumberFormat="true" applyFont="true" applyFill="true" applyBorder="true" applyAlignment="true">
      <alignment horizontal="center" vertical="center"/>
    </xf>
    <xf numFmtId="168" fontId="12" fillId="18" borderId="72" xfId="0" applyNumberFormat="true" applyFont="true" applyFill="true" applyBorder="true" applyAlignment="true">
      <alignment horizontal="center" vertical="center"/>
    </xf>
    <xf numFmtId="168" fontId="12" fillId="18" borderId="121" xfId="0" applyNumberFormat="true" applyFont="true" applyFill="true" applyBorder="true" applyAlignment="true">
      <alignment horizontal="center" vertical="center"/>
    </xf>
    <xf numFmtId="168" fontId="12" fillId="18" borderId="111" xfId="0" applyNumberFormat="true" applyFont="true" applyFill="true" applyBorder="true" applyAlignment="true">
      <alignment horizontal="center" vertical="center"/>
    </xf>
    <xf numFmtId="168" fontId="12" fillId="18" borderId="56" xfId="0" applyNumberFormat="true" applyFont="true" applyFill="true" applyBorder="true" applyAlignment="true">
      <alignment horizontal="center" vertical="center"/>
    </xf>
    <xf numFmtId="168" fontId="12" fillId="18" borderId="58" xfId="0" applyNumberFormat="true" applyFont="true" applyFill="true" applyBorder="true" applyAlignment="true">
      <alignment horizontal="center" vertical="center"/>
    </xf>
    <xf numFmtId="168" fontId="12" fillId="18" borderId="81" xfId="0" applyNumberFormat="true" applyFont="true" applyFill="true" applyBorder="true" applyAlignment="true">
      <alignment horizontal="center" vertical="center"/>
    </xf>
    <xf numFmtId="168" fontId="12" fillId="18" borderId="109" xfId="0" applyNumberFormat="true" applyFont="true" applyFill="true" applyBorder="true" applyAlignment="true">
      <alignment horizontal="center" vertical="center"/>
    </xf>
    <xf numFmtId="168" fontId="12" fillId="18" borderId="86" xfId="0" applyNumberFormat="true" applyFont="true" applyFill="true" applyBorder="true" applyAlignment="true">
      <alignment horizontal="center" vertical="center"/>
    </xf>
    <xf numFmtId="168" fontId="12" fillId="18" borderId="87" xfId="0" applyNumberFormat="true" applyFont="true" applyFill="true" applyBorder="true" applyAlignment="true">
      <alignment horizontal="center" vertical="center"/>
    </xf>
    <xf numFmtId="168" fontId="12" fillId="18" borderId="92" xfId="0" applyNumberFormat="true" applyFont="true" applyFill="true" applyBorder="true" applyAlignment="true">
      <alignment horizontal="center" vertical="center"/>
    </xf>
    <xf numFmtId="167" fontId="12" fillId="18" borderId="59" xfId="0" applyNumberFormat="true" applyFont="true" applyFill="true" applyBorder="true" applyAlignment="true">
      <alignment horizontal="center" vertical="center"/>
    </xf>
    <xf numFmtId="167" fontId="12" fillId="18" borderId="55" xfId="0" applyNumberFormat="true" applyFont="true" applyFill="true" applyBorder="true" applyAlignment="true">
      <alignment horizontal="center" vertical="center"/>
    </xf>
    <xf numFmtId="167" fontId="12" fillId="18" borderId="50" xfId="0" applyNumberFormat="true" applyFont="true" applyFill="true" applyBorder="true" applyAlignment="true">
      <alignment horizontal="center" vertical="center"/>
    </xf>
    <xf numFmtId="167" fontId="12" fillId="18" borderId="80" xfId="0" applyNumberFormat="true" applyFont="true" applyFill="true" applyBorder="true" applyAlignment="true">
      <alignment horizontal="center" vertical="center"/>
    </xf>
    <xf numFmtId="167" fontId="12" fillId="18" borderId="73" xfId="0" applyNumberFormat="true" applyFont="true" applyFill="true" applyBorder="true" applyAlignment="true">
      <alignment horizontal="center" vertical="center"/>
    </xf>
    <xf numFmtId="167" fontId="12" fillId="18" borderId="71" xfId="0" applyNumberFormat="true" applyFont="true" applyFill="true" applyBorder="true" applyAlignment="true">
      <alignment horizontal="center" vertical="center"/>
    </xf>
    <xf numFmtId="167" fontId="12" fillId="18" borderId="72" xfId="0" applyNumberFormat="true" applyFont="true" applyFill="true" applyBorder="true" applyAlignment="true">
      <alignment horizontal="center" vertical="center"/>
    </xf>
    <xf numFmtId="167" fontId="12" fillId="18" borderId="79" xfId="0" applyNumberFormat="true" applyFont="true" applyFill="true" applyBorder="true" applyAlignment="true">
      <alignment horizontal="center" vertical="center"/>
    </xf>
    <xf numFmtId="167" fontId="12" fillId="18" borderId="123" xfId="0" applyNumberFormat="true" applyFont="true" applyFill="true" applyBorder="true" applyAlignment="true">
      <alignment horizontal="center" vertical="center"/>
    </xf>
    <xf numFmtId="167" fontId="12" fillId="18" borderId="56" xfId="0" applyNumberFormat="true" applyFont="true" applyFill="true" applyBorder="true" applyAlignment="true">
      <alignment horizontal="center" vertical="center"/>
    </xf>
    <xf numFmtId="167" fontId="12" fillId="18" borderId="58" xfId="0" applyNumberFormat="true" applyFont="true" applyFill="true" applyBorder="true" applyAlignment="true">
      <alignment horizontal="center" vertical="center"/>
    </xf>
    <xf numFmtId="167" fontId="12" fillId="18" borderId="81" xfId="0" applyNumberFormat="true" applyFont="true" applyFill="true" applyBorder="true" applyAlignment="true">
      <alignment horizontal="center" vertical="center"/>
    </xf>
    <xf numFmtId="167" fontId="12" fillId="18" borderId="60" xfId="0" applyNumberFormat="true" applyFont="true" applyFill="true" applyBorder="true" applyAlignment="true">
      <alignment horizontal="center" vertical="center"/>
    </xf>
    <xf numFmtId="167" fontId="12" fillId="18" borderId="88" xfId="0" applyNumberFormat="true" applyFont="true" applyFill="true" applyBorder="true" applyAlignment="true">
      <alignment horizontal="center" vertical="center"/>
    </xf>
    <xf numFmtId="167" fontId="12" fillId="18" borderId="86" xfId="0" applyNumberFormat="true" applyFont="true" applyFill="true" applyBorder="true" applyAlignment="true">
      <alignment horizontal="center" vertical="center"/>
    </xf>
    <xf numFmtId="167" fontId="12" fillId="18" borderId="87" xfId="0" applyNumberFormat="true" applyFont="true" applyFill="true" applyBorder="true" applyAlignment="true">
      <alignment horizontal="center" vertical="center"/>
    </xf>
    <xf numFmtId="167" fontId="12" fillId="18" borderId="92" xfId="0" applyNumberFormat="true" applyFont="true" applyFill="true" applyBorder="true" applyAlignment="true">
      <alignment horizontal="center" vertical="center"/>
    </xf>
    <xf numFmtId="0" fontId="0" fillId="0" borderId="11" xfId="0" applyBorder="true" applyAlignment="true">
      <alignment vertical="center"/>
    </xf>
    <xf numFmtId="168" fontId="12" fillId="18" borderId="66" xfId="0" applyNumberFormat="true" applyFont="true" applyFill="true" applyBorder="true" applyAlignment="true">
      <alignment horizontal="center" vertical="center"/>
    </xf>
    <xf numFmtId="168" fontId="12" fillId="18" borderId="65" xfId="0" applyNumberFormat="true" applyFont="true" applyFill="true" applyBorder="true" applyAlignment="true">
      <alignment horizontal="center" vertical="center"/>
    </xf>
    <xf numFmtId="168" fontId="12" fillId="18" borderId="76" xfId="0" applyNumberFormat="true" applyFont="true" applyFill="true" applyBorder="true" applyAlignment="true">
      <alignment horizontal="center" vertical="center"/>
    </xf>
    <xf numFmtId="168" fontId="12" fillId="18" borderId="67" xfId="0" applyNumberFormat="true" applyFont="true" applyFill="true" applyBorder="true" applyAlignment="true">
      <alignment horizontal="center" vertical="center"/>
    </xf>
    <xf numFmtId="168" fontId="12" fillId="18" borderId="93" xfId="0" applyNumberFormat="true" applyFont="true" applyFill="true" applyBorder="true" applyAlignment="true">
      <alignment horizontal="center" vertical="center"/>
    </xf>
    <xf numFmtId="0" fontId="12" fillId="3" borderId="3" xfId="0" applyFont="true" applyFill="true" applyBorder="true" applyAlignment="true">
      <alignment horizontal="center" vertical="center"/>
    </xf>
    <xf numFmtId="0" fontId="12" fillId="3" borderId="1" xfId="0" applyFont="true" applyFill="true" applyBorder="true" applyAlignment="true">
      <alignment horizontal="center" vertical="center"/>
    </xf>
    <xf numFmtId="0" fontId="2" fillId="17" borderId="10" xfId="0" applyFont="true" applyFill="true" applyBorder="true" applyAlignment="true">
      <alignment horizontal="center" wrapText="true"/>
    </xf>
    <xf numFmtId="0" fontId="68" fillId="17" borderId="10" xfId="0" applyFont="true" applyFill="true" applyBorder="true" applyAlignment="true">
      <alignment horizontal="center" wrapText="true"/>
    </xf>
    <xf numFmtId="0" fontId="69" fillId="17" borderId="10" xfId="0" applyFont="true" applyFill="true" applyBorder="true" applyAlignment="true">
      <alignment horizontal="center" wrapText="true"/>
    </xf>
    <xf numFmtId="0" fontId="2" fillId="3" borderId="10" xfId="0" applyFont="true" applyFill="true" applyBorder="true" applyAlignment="true">
      <alignment wrapText="true"/>
    </xf>
    <xf numFmtId="0" fontId="2" fillId="3" borderId="10" xfId="0" applyFont="true" applyFill="true" applyBorder="true" applyAlignment="true">
      <alignment wrapText="true"/>
    </xf>
    <xf numFmtId="0" fontId="2" fillId="3" borderId="10" xfId="0" applyFont="true" applyFill="true" applyBorder="true"/>
    <xf numFmtId="0" fontId="2" fillId="15" borderId="10" xfId="0" applyFont="true" applyFill="true" applyBorder="true"/>
    <xf numFmtId="0" fontId="2" fillId="17" borderId="10" xfId="0" applyFont="true" applyFill="true" applyBorder="true" applyAlignment="true">
      <alignment horizontal="center" vertic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71" fillId="15" borderId="10" xfId="0" applyFont="true" applyFill="true" applyBorder="true" applyAlignment="true">
      <alignment horizontal="center" vertical="center"/>
    </xf>
    <xf numFmtId="0" fontId="71" fillId="15" borderId="10" xfId="0" applyFont="true" applyFill="true" applyBorder="true" applyAlignment="true">
      <alignment horizontal="center" vertical="center" wrapText="true"/>
    </xf>
    <xf numFmtId="0" fontId="2" fillId="15" borderId="10" xfId="0" applyFont="true" applyFill="true" applyBorder="true" applyAlignment="true">
      <alignment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2" fillId="15" borderId="10" xfId="0" applyFont="true" applyFill="true" applyBorder="true" applyAlignment="true">
      <alignment vertical="center"/>
    </xf>
    <xf numFmtId="0" fontId="40" fillId="15" borderId="10" xfId="0" applyFont="true" applyFill="true" applyBorder="true" applyAlignment="true">
      <alignment horizontal="left"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48" xfId="0" applyFont="true" applyFill="true" applyBorder="true" applyAlignment="true">
      <alignment horizontal="center" vertical="center" wrapText="true"/>
    </xf>
    <xf numFmtId="0" fontId="40" fillId="3" borderId="49" xfId="0" applyFont="true" applyFill="true" applyBorder="true" applyAlignment="true">
      <alignment horizontal="center" vertical="center" wrapText="true"/>
    </xf>
    <xf numFmtId="0" fontId="40" fillId="3" borderId="51" xfId="0" applyFont="true" applyFill="true" applyBorder="true" applyAlignment="true">
      <alignment horizontal="center" wrapText="true"/>
    </xf>
    <xf numFmtId="0" fontId="40" fillId="16" borderId="52" xfId="0" applyFont="true" applyFill="true" applyBorder="true" applyAlignment="true">
      <alignment horizontal="left" vertical="top" wrapText="true"/>
    </xf>
    <xf numFmtId="0" fontId="40" fillId="16" borderId="52" xfId="0" applyFont="true" applyFill="true" applyBorder="true" applyAlignment="true">
      <alignment horizontal="left" vertical="top" wrapText="true"/>
    </xf>
    <xf numFmtId="167" fontId="39" fillId="3" borderId="52" xfId="0" applyNumberFormat="true" applyFont="true" applyFill="true" applyBorder="true" applyAlignment="true">
      <alignment horizontal="right" vertical="top"/>
    </xf>
    <xf numFmtId="0" fontId="40" fillId="16" borderId="53" xfId="0" applyFont="true" applyFill="true" applyBorder="true" applyAlignment="true">
      <alignment horizontal="left" vertical="top" wrapText="true"/>
    </xf>
    <xf numFmtId="0" fontId="40" fillId="16" borderId="53" xfId="0" applyFont="true" applyFill="true" applyBorder="true" applyAlignment="true">
      <alignment horizontal="left" vertical="top" wrapText="true"/>
    </xf>
    <xf numFmtId="167" fontId="39" fillId="3" borderId="53" xfId="0" applyNumberFormat="true" applyFont="true" applyFill="true" applyBorder="true" applyAlignment="true">
      <alignment horizontal="right" vertical="top"/>
    </xf>
    <xf numFmtId="0" fontId="40" fillId="16" borderId="54" xfId="0" applyFont="true" applyFill="true" applyBorder="true" applyAlignment="true">
      <alignment horizontal="left" vertical="top" wrapText="true"/>
    </xf>
    <xf numFmtId="167" fontId="39" fillId="3" borderId="54" xfId="0" applyNumberFormat="true" applyFont="true" applyFill="true" applyBorder="true" applyAlignment="true">
      <alignment horizontal="right" vertical="top"/>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10" xfId="0" applyFont="true" applyFill="true" applyBorder="true" applyAlignment="true">
      <alignment horizontal="center" wrapText="true"/>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0" fontId="40" fillId="3" borderId="51" xfId="0" applyFont="true" applyFill="true" applyBorder="true" applyAlignment="true">
      <alignment horizontal="center"/>
    </xf>
    <xf numFmtId="164" fontId="12" fillId="3" borderId="27" xfId="0" applyNumberFormat="true" applyFont="true" applyFill="true" applyBorder="true" applyAlignment="true" applyProtection="true">
      <alignment horizontal="center"/>
      <protection locked="false"/>
    </xf>
    <xf numFmtId="1" fontId="12" fillId="3" borderId="28" xfId="0" applyNumberFormat="true" applyFont="true" applyFill="true" applyBorder="true" applyAlignment="true" applyProtection="true">
      <alignment horizontal="center"/>
      <protection locked="false"/>
    </xf>
    <xf numFmtId="164" fontId="12" fillId="3" borderId="30" xfId="0" applyNumberFormat="true" applyFont="true" applyFill="true" applyBorder="true" applyAlignment="true" applyProtection="true">
      <alignment horizontal="center"/>
      <protection locked="false"/>
    </xf>
    <xf numFmtId="1" fontId="12" fillId="3" borderId="31" xfId="0" applyNumberFormat="true" applyFont="true" applyFill="true" applyBorder="true" applyAlignment="true" applyProtection="true">
      <alignment horizontal="center"/>
      <protection locked="false"/>
    </xf>
    <xf numFmtId="164" fontId="12" fillId="3" borderId="33" xfId="0" applyNumberFormat="true" applyFont="true" applyFill="true" applyBorder="true" applyAlignment="true" applyProtection="true">
      <alignment horizontal="center"/>
      <protection locked="false"/>
    </xf>
    <xf numFmtId="1" fontId="12" fillId="3" borderId="34" xfId="0" applyNumberFormat="true" applyFont="true" applyFill="true" applyBorder="true" applyAlignment="true" applyProtection="true">
      <alignment horizontal="center"/>
      <protection locked="false"/>
    </xf>
    <xf numFmtId="0" fontId="2" fillId="3" borderId="10" xfId="0" applyFont="true" applyFill="true" applyBorder="true" applyAlignment="true">
      <alignment wrapText="true"/>
    </xf>
    <xf numFmtId="0" fontId="40" fillId="3" borderId="91" xfId="0" applyFont="true" applyFill="true" applyBorder="true" applyAlignment="true">
      <alignment horizontal="center" vertical="center" wrapText="true"/>
    </xf>
    <xf numFmtId="0" fontId="40" fillId="16" borderId="101" xfId="0" applyFont="true" applyFill="true" applyBorder="true" applyAlignment="true">
      <alignment horizontal="left" vertical="center" wrapText="true"/>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0" fontId="53" fillId="17" borderId="3" xfId="0" applyFont="true" applyFill="true" applyBorder="true" applyAlignment="true"/>
    <xf numFmtId="0" fontId="40" fillId="16" borderId="96" xfId="0" applyFont="true" applyFill="true" applyBorder="true" applyAlignment="true">
      <alignment horizontal="left" vertical="center" wrapText="true"/>
    </xf>
    <xf numFmtId="0" fontId="40" fillId="3" borderId="46"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54" fillId="17" borderId="3" xfId="0" applyFont="true" applyFill="true" applyBorder="true" applyAlignment="true"/>
    <xf numFmtId="0" fontId="54" fillId="3" borderId="4" xfId="0" applyFont="true" applyFill="true" applyBorder="true" applyAlignment="true"/>
    <xf numFmtId="0" fontId="40"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6" fontId="39" fillId="3" borderId="53"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0" fontId="40" fillId="3" borderId="124" xfId="0" applyFont="true" applyFill="true" applyBorder="true" applyAlignment="true">
      <alignment horizontal="right" vertical="top" wrapText="true"/>
    </xf>
    <xf numFmtId="0" fontId="40" fillId="3" borderId="48" xfId="0" applyFont="true" applyFill="true" applyBorder="true" applyAlignment="true">
      <alignment horizontal="right" vertical="top" wrapText="true"/>
    </xf>
    <xf numFmtId="0" fontId="40" fillId="3" borderId="49" xfId="0" applyFont="true" applyFill="true" applyBorder="true" applyAlignment="true">
      <alignment horizontal="right" vertical="top" wrapText="true"/>
    </xf>
    <xf numFmtId="0" fontId="40" fillId="3" borderId="10" xfId="0"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2"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3"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54" xfId="0" applyNumberFormat="true"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5" xfId="0" applyNumberFormat="true" applyFont="true" applyFill="true" applyBorder="true" applyAlignment="true">
      <alignment horizontal="right" vertical="top" wrapText="true"/>
    </xf>
    <xf numFmtId="165" fontId="39" fillId="3" borderId="126" xfId="0" applyNumberFormat="true" applyFont="true" applyFill="true" applyBorder="true" applyAlignment="true">
      <alignment horizontal="right" vertical="top" wrapText="true"/>
    </xf>
    <xf numFmtId="165" fontId="39" fillId="3" borderId="127"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3" borderId="51" xfId="0" applyFont="true" applyFill="true" applyBorder="true" applyAlignment="true">
      <alignment horizontal="right" vertical="top" wrapText="true"/>
    </xf>
    <xf numFmtId="165" fontId="39" fillId="3" borderId="128" xfId="0" applyNumberFormat="true" applyFont="true" applyFill="true" applyBorder="true" applyAlignment="true">
      <alignment horizontal="righ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vertical="top"/>
    </xf>
    <xf numFmtId="169" fontId="44" fillId="0" borderId="10" xfId="0" applyNumberFormat="true" applyFont="true" applyFill="true" applyBorder="true" applyAlignment="true">
      <alignment horizontal="right" vertical="top"/>
    </xf>
    <xf numFmtId="0" fontId="44" fillId="0" borderId="10" xfId="0" applyFont="true" applyFill="true" applyBorder="true" applyAlignment="true">
      <alignment horizontal="left" wrapText="true"/>
    </xf>
    <xf numFmtId="0" fontId="44" fillId="0" borderId="10" xfId="0" applyFont="true" applyFill="true" applyBorder="true" applyAlignment="true">
      <alignment horizontal="center" wrapText="true"/>
    </xf>
    <xf numFmtId="0" fontId="2" fillId="0" borderId="10" xfId="0" applyFont="true" applyFill="true" applyBorder="true" applyAlignment="true">
      <alignment horizontal="center" vertical="center" wrapText="true"/>
    </xf>
    <xf numFmtId="0" fontId="2" fillId="0" borderId="10" xfId="0" applyFont="true" applyFill="true" applyBorder="true" applyAlignment="true"/>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15" borderId="10" xfId="0" applyFont="true" applyFill="true" applyBorder="true" applyAlignment="true">
      <alignment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168" fontId="39" fillId="0" borderId="10" xfId="0" applyNumberFormat="true" applyFont="true" applyFill="true" applyBorder="true" applyAlignment="true">
      <alignment horizontal="right" vertical="top"/>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40" fillId="0" borderId="10" xfId="0" applyFont="true" applyFill="true" applyBorder="true" applyAlignment="true">
      <alignment horizontal="left" vertical="top" wrapText="true"/>
    </xf>
    <xf numFmtId="0" fontId="2" fillId="0" borderId="10" xfId="0" applyFont="true" applyFill="true" applyBorder="true" applyAlignment="true">
      <alignment vertical="center"/>
    </xf>
    <xf numFmtId="0" fontId="2" fillId="3" borderId="10" xfId="0" applyFont="true" applyFill="true" applyBorder="true" applyAlignment="true">
      <alignment horizontal="left" vertical="center" wrapText="true"/>
    </xf>
    <xf numFmtId="0" fontId="40" fillId="0" borderId="10" xfId="0" applyFont="true" applyFill="true" applyBorder="true" applyAlignment="true">
      <alignment horizontal="left" vertical="center"/>
    </xf>
    <xf numFmtId="168" fontId="39" fillId="0" borderId="10" xfId="0" applyNumberFormat="true" applyFont="true" applyFill="true" applyBorder="true" applyAlignment="true">
      <alignment horizontal="right" vertical="center"/>
    </xf>
    <xf numFmtId="0" fontId="40" fillId="16" borderId="53" xfId="0" applyFont="true" applyFill="true" applyBorder="true" applyAlignment="true">
      <alignment horizontal="left" vertical="center" wrapText="true"/>
    </xf>
    <xf numFmtId="0" fontId="40" fillId="0" borderId="10" xfId="0" applyFont="true" applyFill="true" applyBorder="true" applyAlignment="true">
      <alignment horizontal="center" vertical="center" wrapText="true"/>
    </xf>
    <xf numFmtId="0" fontId="40" fillId="0" borderId="10" xfId="0" applyFont="true" applyFill="true" applyBorder="true" applyAlignment="true">
      <alignment horizontal="left" vertical="center" wrapText="true"/>
    </xf>
    <xf numFmtId="0" fontId="10" fillId="4" borderId="15" xfId="1172" applyFont="true" applyFill="true" applyBorder="true" applyAlignment="true" applyProtection="true">
      <alignment horizontal="center" wrapText="true"/>
      <protection locked="false"/>
    </xf>
    <xf numFmtId="0" fontId="42" fillId="17" borderId="10" xfId="0" applyFont="true" applyFill="true" applyBorder="true" applyAlignment="true">
      <alignment wrapText="true"/>
    </xf>
    <xf numFmtId="0" fontId="2" fillId="3" borderId="10" xfId="0" applyFont="true" applyFill="true" applyBorder="true" applyAlignment="true">
      <alignment wrapText="true"/>
    </xf>
    <xf numFmtId="0" fontId="50" fillId="17" borderId="10" xfId="0" applyFont="true" applyFill="true" applyBorder="true" applyAlignment="true">
      <alignment wrapText="true"/>
    </xf>
    <xf numFmtId="0" fontId="14" fillId="3" borderId="10" xfId="0" applyFont="true" applyFill="true" applyBorder="true" applyAlignment="true">
      <alignment wrapText="true"/>
    </xf>
    <xf numFmtId="0" fontId="50" fillId="3" borderId="10" xfId="0" applyFont="true" applyFill="true" applyBorder="true"/>
    <xf numFmtId="0" fontId="41" fillId="3" borderId="10" xfId="0" applyFont="true" applyFill="true" applyBorder="true"/>
    <xf numFmtId="0" fontId="41" fillId="17" borderId="10" xfId="0" applyFont="true" applyFill="true" applyBorder="true" applyAlignment="true">
      <alignment wrapText="true"/>
    </xf>
    <xf numFmtId="0" fontId="41" fillId="3" borderId="10" xfId="0" applyFont="true" applyFill="true" applyBorder="true" applyAlignment="true">
      <alignment wrapText="true"/>
    </xf>
    <xf numFmtId="0" fontId="50" fillId="3" borderId="10" xfId="0" applyFont="true" applyFill="true" applyBorder="true" applyAlignment="true">
      <alignment wrapText="true"/>
    </xf>
    <xf numFmtId="164" fontId="17" fillId="3" borderId="10" xfId="0" applyNumberFormat="true" applyFont="true" applyFill="true" applyBorder="true" applyAlignment="true" applyProtection="true">
      <alignment horizontal="center"/>
      <protection locked="false"/>
    </xf>
    <xf numFmtId="0" fontId="16"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5" fillId="4" borderId="1" xfId="0" applyFont="true" applyFill="true" applyBorder="true" applyAlignment="true" applyProtection="true">
      <alignment horizontal="center" vertical="center"/>
      <protection locked="false"/>
    </xf>
    <xf numFmtId="0" fontId="2" fillId="3" borderId="11" xfId="0" applyFont="true" applyFill="true" applyBorder="true" applyAlignment="true" applyProtection="true">
      <alignment horizontal="center" vertical="center"/>
      <protection locked="false"/>
    </xf>
    <xf numFmtId="0" fontId="2" fillId="3" borderId="2" xfId="0" applyFont="true" applyFill="true" applyBorder="true" applyAlignment="true" applyProtection="true">
      <alignment horizontal="center" vertical="center"/>
      <protection locked="false"/>
    </xf>
    <xf numFmtId="0" fontId="5" fillId="4" borderId="37" xfId="0" applyFont="true" applyFill="true" applyBorder="true" applyAlignment="true" applyProtection="true">
      <alignment horizontal="right" vertical="center" wrapText="true"/>
      <protection locked="false"/>
    </xf>
    <xf numFmtId="0" fontId="2" fillId="4" borderId="38" xfId="0" applyFont="true" applyFill="true" applyBorder="true" applyAlignment="true" applyProtection="true">
      <alignment horizontal="right" vertical="center" wrapText="true"/>
      <protection locked="false"/>
    </xf>
    <xf numFmtId="0" fontId="2" fillId="4" borderId="40" xfId="0" applyFont="true" applyFill="true" applyBorder="true" applyAlignment="true" applyProtection="true">
      <alignment horizontal="right" vertical="center" wrapText="true"/>
      <protection locked="false"/>
    </xf>
    <xf numFmtId="0" fontId="2" fillId="4" borderId="41" xfId="0" applyFont="true" applyFill="true" applyBorder="true" applyAlignment="true" applyProtection="true">
      <alignment horizontal="right" vertical="center" wrapText="true"/>
      <protection locked="false"/>
    </xf>
    <xf numFmtId="0" fontId="2" fillId="4" borderId="3" xfId="0" applyFont="true" applyFill="true" applyBorder="true" applyAlignment="true" applyProtection="true">
      <alignment horizontal="right" vertical="center"/>
      <protection locked="false"/>
    </xf>
    <xf numFmtId="0" fontId="2" fillId="3" borderId="10" xfId="0" applyFont="true" applyFill="true" applyBorder="true" applyAlignment="true" applyProtection="true">
      <alignment horizontal="right"/>
      <protection locked="false"/>
    </xf>
    <xf numFmtId="0" fontId="2" fillId="3" borderId="5" xfId="0" applyFont="true" applyFill="true" applyBorder="true" applyAlignment="true" applyProtection="true">
      <alignment horizontal="right"/>
      <protection locked="false"/>
    </xf>
    <xf numFmtId="0" fontId="2" fillId="3" borderId="12" xfId="0" applyFont="true" applyFill="true" applyBorder="true" applyAlignment="true" applyProtection="true">
      <alignment horizontal="right"/>
      <protection locked="false"/>
    </xf>
    <xf numFmtId="0" fontId="13" fillId="4" borderId="11" xfId="0" applyFont="true" applyFill="true" applyBorder="true" applyAlignment="true" applyProtection="true">
      <alignment horizontal="center" vertical="center"/>
      <protection locked="false"/>
    </xf>
    <xf numFmtId="0" fontId="13" fillId="4" borderId="10" xfId="0" applyFont="true" applyFill="true" applyBorder="true" applyAlignment="true" applyProtection="true">
      <alignment horizontal="center" vertical="center"/>
      <protection locked="false"/>
    </xf>
    <xf numFmtId="0" fontId="13" fillId="4" borderId="12" xfId="0" applyFont="true" applyFill="true" applyBorder="true" applyAlignment="true" applyProtection="true">
      <alignment horizontal="center" vertical="center"/>
      <protection locked="false"/>
    </xf>
    <xf numFmtId="1" fontId="15"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2" fillId="4" borderId="11" xfId="0" applyFont="true" applyFill="true" applyBorder="true" applyAlignment="true" applyProtection="true">
      <alignment horizontal="center" vertical="center"/>
      <protection locked="false"/>
    </xf>
    <xf numFmtId="0" fontId="2" fillId="4" borderId="12" xfId="0" applyFont="true" applyFill="true" applyBorder="true" applyAlignment="true" applyProtection="true">
      <alignment horizontal="center" vertical="center"/>
      <protection locked="false"/>
    </xf>
    <xf numFmtId="0" fontId="11" fillId="4" borderId="1" xfId="0" applyFont="true" applyFill="true" applyBorder="true" applyAlignment="true" applyProtection="true">
      <alignment horizontal="center" vertical="center"/>
      <protection locked="false"/>
    </xf>
    <xf numFmtId="0" fontId="2" fillId="3" borderId="5" xfId="0" applyFont="true" applyFill="true" applyBorder="true" applyAlignment="true" applyProtection="true">
      <alignment horizontal="center" vertical="center"/>
      <protection locked="false"/>
    </xf>
    <xf numFmtId="0" fontId="2"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7" fillId="3" borderId="10" xfId="0" applyNumberFormat="true" applyFont="true" applyFill="true" applyBorder="true" applyAlignment="true" applyProtection="true">
      <alignment horizontal="center" vertical="center"/>
      <protection locked="false"/>
    </xf>
    <xf numFmtId="0" fontId="5" fillId="4" borderId="1" xfId="0" applyFont="true" applyFill="true" applyBorder="true" applyAlignment="true" applyProtection="true">
      <alignment horizontal="center"/>
      <protection locked="false"/>
    </xf>
    <xf numFmtId="0" fontId="5" fillId="4" borderId="11" xfId="0" applyFont="true" applyFill="true" applyBorder="true" applyAlignment="true" applyProtection="true">
      <alignment horizontal="center"/>
      <protection locked="false"/>
    </xf>
    <xf numFmtId="0" fontId="5" fillId="4" borderId="2" xfId="0" applyFont="true" applyFill="true" applyBorder="true" applyAlignment="true" applyProtection="true">
      <alignment horizontal="center"/>
      <protection locked="false"/>
    </xf>
    <xf numFmtId="0" fontId="64" fillId="2" borderId="1" xfId="0" applyFont="true" applyFill="true" applyBorder="true" applyAlignment="true" applyProtection="true">
      <alignment horizontal="center" vertical="center" wrapText="true"/>
      <protection locked="false"/>
    </xf>
    <xf numFmtId="0" fontId="65" fillId="2" borderId="11" xfId="0" applyFont="true" applyFill="true" applyBorder="true" applyAlignment="true" applyProtection="true">
      <alignment horizontal="center" vertical="center" wrapText="true"/>
      <protection locked="false"/>
    </xf>
    <xf numFmtId="0" fontId="65" fillId="2" borderId="2" xfId="0" applyFont="true" applyFill="true" applyBorder="true" applyAlignment="true" applyProtection="true">
      <alignment horizontal="center" vertical="center" wrapText="true"/>
      <protection locked="false"/>
    </xf>
    <xf numFmtId="0" fontId="65" fillId="2" borderId="5" xfId="0" applyFont="true" applyFill="true" applyBorder="true" applyAlignment="true" applyProtection="true">
      <alignment horizontal="center" vertical="center" wrapText="true"/>
      <protection locked="false"/>
    </xf>
    <xf numFmtId="0" fontId="65" fillId="2" borderId="12" xfId="0" applyFont="true" applyFill="true" applyBorder="true" applyAlignment="true" applyProtection="true">
      <alignment horizontal="center" vertical="center" wrapText="true"/>
      <protection locked="false"/>
    </xf>
    <xf numFmtId="0" fontId="65" fillId="2" borderId="6" xfId="0" applyFont="true" applyFill="true" applyBorder="true" applyAlignment="true" applyProtection="true">
      <alignment horizontal="center" vertical="center" wrapText="true"/>
      <protection locked="false"/>
    </xf>
    <xf numFmtId="0" fontId="18"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7" fillId="3" borderId="10" xfId="0" applyFont="true" applyFill="true" applyBorder="true" applyAlignment="true" applyProtection="true">
      <alignment horizontal="center" vertical="center"/>
      <protection locked="false"/>
    </xf>
    <xf numFmtId="0" fontId="17" fillId="0" borderId="0" xfId="0" applyFont="true" applyAlignment="true" applyProtection="true">
      <alignment horizontal="center" vertical="center"/>
      <protection locked="false"/>
    </xf>
    <xf numFmtId="0" fontId="15" fillId="0" borderId="0" xfId="0" applyFont="true" applyAlignment="true" applyProtection="true">
      <alignment horizontal="center"/>
      <protection locked="false"/>
    </xf>
    <xf numFmtId="164" fontId="52" fillId="13" borderId="19" xfId="0" applyNumberFormat="true" applyFont="true" applyFill="true" applyBorder="true" applyAlignment="true" applyProtection="true">
      <alignment horizontal="center" vertical="center"/>
      <protection locked="false"/>
    </xf>
    <xf numFmtId="164" fontId="52" fillId="13" borderId="21" xfId="0" applyNumberFormat="true" applyFont="true" applyFill="true" applyBorder="true" applyAlignment="true" applyProtection="true">
      <alignment horizontal="center" vertical="center"/>
      <protection locked="false"/>
    </xf>
    <xf numFmtId="164" fontId="12" fillId="10" borderId="17" xfId="0" applyNumberFormat="true" applyFont="true" applyFill="true" applyBorder="true" applyAlignment="true" applyProtection="true">
      <alignment horizontal="center" vertical="center"/>
      <protection locked="false"/>
    </xf>
    <xf numFmtId="164" fontId="12" fillId="10" borderId="9" xfId="0" applyNumberFormat="true" applyFont="true" applyFill="true" applyBorder="true" applyAlignment="true" applyProtection="true">
      <alignment horizontal="center" vertical="center"/>
      <protection locked="false"/>
    </xf>
    <xf numFmtId="164" fontId="12" fillId="14" borderId="20" xfId="0" applyNumberFormat="true" applyFont="true" applyFill="true" applyBorder="true" applyAlignment="true" applyProtection="true">
      <alignment horizontal="center" vertical="center"/>
      <protection locked="false"/>
    </xf>
    <xf numFmtId="164" fontId="12" fillId="14" borderId="22" xfId="0" applyNumberFormat="true" applyFont="true" applyFill="true" applyBorder="true" applyAlignment="true" applyProtection="true">
      <alignment horizontal="center" vertical="center"/>
      <protection locked="false"/>
    </xf>
    <xf numFmtId="0" fontId="13" fillId="4" borderId="1" xfId="0" applyFont="true" applyFill="true" applyBorder="true" applyAlignment="true" applyProtection="true">
      <alignment horizontal="center" vertical="center"/>
    </xf>
    <xf numFmtId="0" fontId="13" fillId="4" borderId="2" xfId="0" applyFont="true" applyFill="true" applyBorder="true" applyAlignment="true" applyProtection="true">
      <alignment horizontal="center" vertical="center"/>
    </xf>
    <xf numFmtId="0" fontId="13" fillId="4" borderId="5" xfId="0" applyFont="true" applyFill="true" applyBorder="true" applyAlignment="true" applyProtection="true">
      <alignment horizontal="center" vertical="center"/>
    </xf>
    <xf numFmtId="0" fontId="13" fillId="4" borderId="6" xfId="0" applyFont="true" applyFill="true" applyBorder="true" applyAlignment="true" applyProtection="true">
      <alignment horizontal="center" vertical="center"/>
    </xf>
    <xf numFmtId="1" fontId="2"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5" fillId="3" borderId="10" xfId="0" applyFont="true" applyFill="true" applyBorder="true" applyAlignment="true" applyProtection="true">
      <alignment horizontal="center"/>
      <protection locked="false"/>
    </xf>
    <xf numFmtId="0" fontId="15" fillId="0" borderId="10" xfId="0" applyFont="true" applyBorder="true" applyAlignment="true">
      <alignment horizontal="center"/>
    </xf>
    <xf numFmtId="1" fontId="17" fillId="3" borderId="10" xfId="0" applyNumberFormat="true" applyFont="true" applyFill="true" applyBorder="true" applyAlignment="true" applyProtection="true">
      <alignment horizontal="center"/>
      <protection locked="false"/>
    </xf>
    <xf numFmtId="0" fontId="17" fillId="0" borderId="0" xfId="0" applyFont="true" applyAlignment="true" applyProtection="true">
      <alignment horizontal="center"/>
      <protection locked="false"/>
    </xf>
    <xf numFmtId="0" fontId="17" fillId="3" borderId="10" xfId="0" applyFont="true" applyFill="true" applyBorder="true" applyAlignment="true" applyProtection="true">
      <alignment horizontal="center"/>
      <protection locked="false"/>
    </xf>
    <xf numFmtId="0" fontId="11" fillId="4" borderId="1" xfId="0" applyFont="true" applyFill="true" applyBorder="true" applyAlignment="true" applyProtection="true">
      <alignment horizontal="right" vertical="center"/>
      <protection locked="false"/>
    </xf>
    <xf numFmtId="0" fontId="11" fillId="0" borderId="11" xfId="0" applyFont="true" applyBorder="true" applyAlignment="true" applyProtection="true">
      <alignment horizontal="right"/>
      <protection locked="false"/>
    </xf>
    <xf numFmtId="0" fontId="11" fillId="0" borderId="5" xfId="0" applyFont="true" applyBorder="true" applyAlignment="true" applyProtection="true">
      <alignment horizontal="right"/>
      <protection locked="false"/>
    </xf>
    <xf numFmtId="0" fontId="11" fillId="0" borderId="12" xfId="0" applyFont="true" applyBorder="true" applyAlignment="true" applyProtection="true">
      <alignment horizontal="right"/>
      <protection locked="false"/>
    </xf>
    <xf numFmtId="0" fontId="8" fillId="2" borderId="1" xfId="0" applyFont="true" applyFill="true" applyBorder="true" applyAlignment="true" applyProtection="true">
      <alignment horizontal="center" vertical="center" wrapText="true"/>
      <protection locked="false"/>
    </xf>
    <xf numFmtId="0" fontId="9" fillId="2" borderId="11" xfId="0" applyFont="true" applyFill="true" applyBorder="true" applyAlignment="true" applyProtection="true">
      <alignment horizontal="center" vertical="center" wrapText="true"/>
      <protection locked="false"/>
    </xf>
    <xf numFmtId="0" fontId="9" fillId="2" borderId="2" xfId="0" applyFont="true" applyFill="true" applyBorder="true" applyAlignment="true" applyProtection="true">
      <alignment horizontal="center" vertical="center" wrapText="true"/>
      <protection locked="false"/>
    </xf>
    <xf numFmtId="0" fontId="9" fillId="2" borderId="5" xfId="0" applyFont="true" applyFill="true" applyBorder="true" applyAlignment="true" applyProtection="true">
      <alignment horizontal="center" vertical="center" wrapText="true"/>
      <protection locked="false"/>
    </xf>
    <xf numFmtId="0" fontId="9" fillId="2" borderId="12" xfId="0" applyFont="true" applyFill="true" applyBorder="true" applyAlignment="true" applyProtection="true">
      <alignment horizontal="center" vertical="center" wrapText="true"/>
      <protection locked="false"/>
    </xf>
    <xf numFmtId="0" fontId="9" fillId="2" borderId="6" xfId="0" applyFont="true" applyFill="true" applyBorder="true" applyAlignment="true" applyProtection="true">
      <alignment horizontal="center" vertical="center" wrapText="true"/>
      <protection locked="false"/>
    </xf>
    <xf numFmtId="0" fontId="5"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5"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 fillId="4" borderId="6" xfId="0" applyNumberFormat="true" applyFont="true" applyFill="true" applyBorder="true" applyAlignment="true" applyProtection="true">
      <alignment horizontal="center" vertical="center"/>
      <protection locked="false"/>
    </xf>
    <xf numFmtId="0" fontId="67" fillId="16" borderId="52" xfId="0" applyFont="true" applyFill="true" applyBorder="true" applyAlignment="true">
      <alignment horizontal="left" vertical="center" wrapText="true"/>
    </xf>
    <xf numFmtId="0" fontId="40" fillId="16" borderId="53" xfId="0" applyFont="true" applyFill="true" applyBorder="true" applyAlignment="true">
      <alignment horizontal="left" vertical="center" wrapText="true"/>
    </xf>
    <xf numFmtId="0" fontId="67" fillId="16" borderId="53" xfId="0" applyFont="true" applyFill="true" applyBorder="true" applyAlignment="true">
      <alignment horizontal="left" vertical="center" wrapText="true"/>
    </xf>
    <xf numFmtId="0" fontId="40" fillId="16" borderId="54" xfId="0" applyFont="true" applyFill="true" applyBorder="true" applyAlignment="true">
      <alignment horizontal="left" vertical="center" wrapText="true"/>
    </xf>
    <xf numFmtId="0" fontId="40" fillId="16" borderId="52" xfId="0" applyFont="true" applyFill="true" applyBorder="true" applyAlignment="true">
      <alignment horizontal="left" vertical="center" wrapText="true"/>
    </xf>
    <xf numFmtId="0" fontId="40" fillId="3" borderId="1" xfId="0" applyFont="true" applyFill="true" applyBorder="true" applyAlignment="true">
      <alignment horizontal="center" vertical="center" wrapText="true"/>
    </xf>
    <xf numFmtId="0" fontId="40" fillId="3" borderId="77" xfId="0" applyFont="true" applyFill="true" applyBorder="true" applyAlignment="true">
      <alignment horizontal="center" vertical="center" wrapText="true"/>
    </xf>
    <xf numFmtId="0" fontId="40" fillId="3" borderId="84" xfId="0" applyFont="true" applyFill="true" applyBorder="true" applyAlignment="true">
      <alignment horizontal="center" vertical="center" wrapText="true"/>
    </xf>
    <xf numFmtId="0" fontId="40" fillId="3" borderId="78" xfId="0" applyFont="true" applyFill="true" applyBorder="true" applyAlignment="true">
      <alignment horizontal="center" vertical="center" wrapText="true"/>
    </xf>
    <xf numFmtId="0" fontId="40" fillId="3" borderId="3" xfId="0" applyFont="true" applyFill="true" applyBorder="true" applyAlignment="true">
      <alignment horizontal="center" vertical="center" wrapText="true"/>
    </xf>
    <xf numFmtId="0" fontId="40" fillId="3" borderId="46" xfId="0" applyFont="true" applyFill="true" applyBorder="true" applyAlignment="true">
      <alignment horizontal="center" vertical="center" wrapText="true"/>
    </xf>
    <xf numFmtId="0" fontId="40" fillId="3" borderId="91" xfId="0" applyFont="true" applyFill="true" applyBorder="true" applyAlignment="true">
      <alignment horizontal="center" vertical="center" wrapText="true"/>
    </xf>
    <xf numFmtId="0" fontId="40" fillId="3" borderId="47" xfId="0" applyFont="true" applyFill="true" applyBorder="true" applyAlignment="true">
      <alignment horizontal="center" vertical="center" wrapText="true"/>
    </xf>
    <xf numFmtId="0" fontId="40" fillId="16" borderId="96" xfId="0" applyFont="true" applyFill="true" applyBorder="true" applyAlignment="true">
      <alignment horizontal="left" vertical="center" wrapText="true"/>
    </xf>
    <xf numFmtId="0" fontId="40" fillId="16" borderId="101" xfId="0" applyFont="true" applyFill="true" applyBorder="true" applyAlignment="true">
      <alignment horizontal="left" vertical="center" wrapText="true"/>
    </xf>
    <xf numFmtId="0" fontId="40" fillId="3" borderId="1" xfId="0" applyFont="true" applyFill="true" applyBorder="true" applyAlignment="true">
      <alignment horizontal="center" vertical="center"/>
    </xf>
    <xf numFmtId="0" fontId="40" fillId="3" borderId="77" xfId="0" applyFont="true" applyFill="true" applyBorder="true" applyAlignment="true">
      <alignment horizontal="center" vertical="center"/>
    </xf>
    <xf numFmtId="0" fontId="40" fillId="3" borderId="84" xfId="0" applyFont="true" applyFill="true" applyBorder="true" applyAlignment="true">
      <alignment horizontal="center" vertical="center"/>
    </xf>
    <xf numFmtId="0" fontId="40" fillId="3" borderId="10" xfId="0" applyFont="true" applyFill="true" applyBorder="true" applyAlignment="true">
      <alignment horizontal="center" vertical="center" wrapText="true"/>
    </xf>
    <xf numFmtId="0" fontId="40" fillId="16" borderId="98" xfId="0" applyFont="true" applyFill="true" applyBorder="true" applyAlignment="true">
      <alignment horizontal="left" vertical="center" wrapText="true"/>
    </xf>
    <xf numFmtId="0" fontId="40" fillId="3" borderId="3" xfId="0" applyFont="true" applyFill="true" applyBorder="true" applyAlignment="true">
      <alignment horizontal="center" vertical="center"/>
    </xf>
    <xf numFmtId="0" fontId="40" fillId="3" borderId="46" xfId="0" applyFont="true" applyFill="true" applyBorder="true" applyAlignment="true">
      <alignment horizontal="center" vertical="center"/>
    </xf>
    <xf numFmtId="0" fontId="40" fillId="3" borderId="91" xfId="0" applyFont="true" applyFill="true" applyBorder="true" applyAlignment="true">
      <alignment horizontal="center" vertical="center"/>
    </xf>
    <xf numFmtId="169" fontId="45" fillId="2" borderId="99" xfId="0" applyNumberFormat="true" applyFont="true" applyFill="true" applyBorder="true" applyAlignment="true">
      <alignment vertical="center" wrapText="true"/>
    </xf>
    <xf numFmtId="0" fontId="46" fillId="2" borderId="10" xfId="0" applyFont="true" applyFill="true" applyBorder="true" applyAlignment="true">
      <alignment vertical="center" wrapText="true"/>
    </xf>
    <xf numFmtId="0" fontId="46" fillId="2" borderId="8" xfId="0" applyFont="true" applyFill="true" applyBorder="true" applyAlignment="true">
      <alignment vertical="center" wrapText="true"/>
    </xf>
    <xf numFmtId="0" fontId="53" fillId="17" borderId="1" xfId="0" applyFont="true" applyFill="true" applyBorder="true" applyAlignment="true"/>
    <xf numFmtId="0" fontId="25" fillId="3" borderId="2" xfId="0" applyFont="true" applyFill="true" applyBorder="true" applyAlignment="true"/>
    <xf numFmtId="0" fontId="47" fillId="3" borderId="10" xfId="0" applyFont="true" applyFill="true" applyBorder="true" applyAlignment="true">
      <alignment horizontal="center" vertical="center" wrapText="true"/>
    </xf>
    <xf numFmtId="0" fontId="70" fillId="3" borderId="51" xfId="0" applyFont="true" applyFill="true" applyBorder="true" applyAlignment="true">
      <alignment horizontal="left" wrapText="true"/>
    </xf>
    <xf numFmtId="0" fontId="40" fillId="16" borderId="53" xfId="0" applyFont="true" applyFill="true" applyBorder="true" applyAlignment="true">
      <alignment horizontal="left" vertical="top" wrapText="true"/>
    </xf>
    <xf numFmtId="0" fontId="40" fillId="16" borderId="54" xfId="0" applyFont="true" applyFill="true" applyBorder="true" applyAlignment="true">
      <alignment horizontal="left" vertical="top" wrapText="true"/>
    </xf>
    <xf numFmtId="0" fontId="2" fillId="15" borderId="10" xfId="0" applyFont="true" applyFill="true" applyBorder="true" applyAlignment="true">
      <alignment horizontal="right" vertical="top" wrapText="true"/>
    </xf>
    <xf numFmtId="0" fontId="2" fillId="3" borderId="10" xfId="0" applyFont="true" applyFill="true" applyBorder="true" applyAlignment="true">
      <alignment horizontal="right" vertical="top" wrapText="true"/>
    </xf>
    <xf numFmtId="0" fontId="39" fillId="3" borderId="10" xfId="0" applyFont="true" applyFill="true" applyBorder="true" applyAlignment="true">
      <alignment horizontal="left" vertical="top" wrapText="true"/>
    </xf>
    <xf numFmtId="0" fontId="4" fillId="15" borderId="10" xfId="0" applyFont="true" applyFill="true" applyBorder="true" applyAlignment="true"/>
    <xf numFmtId="0" fontId="4" fillId="3" borderId="10" xfId="0" applyFont="true" applyFill="true" applyBorder="true" applyAlignment="true"/>
    <xf numFmtId="0" fontId="2" fillId="15" borderId="10" xfId="0" applyFont="true" applyFill="true" applyBorder="true" applyAlignment="true">
      <alignment vertical="top" wrapText="true"/>
    </xf>
    <xf numFmtId="0" fontId="4" fillId="15" borderId="10" xfId="0" applyFont="true" applyFill="true" applyBorder="true"/>
    <xf numFmtId="0" fontId="4" fillId="3" borderId="10" xfId="0" applyFont="true" applyFill="true" applyBorder="true"/>
    <xf numFmtId="0" fontId="2" fillId="15" borderId="10" xfId="0" applyFont="true" applyFill="true" applyBorder="true" applyAlignment="true">
      <alignment wrapText="true"/>
    </xf>
    <xf numFmtId="0" fontId="2" fillId="3" borderId="10" xfId="0" applyFont="true" applyFill="true" applyBorder="true"/>
    <xf numFmtId="0" fontId="40" fillId="3" borderId="10" xfId="0" applyFont="true" applyFill="true" applyBorder="true" applyAlignment="true">
      <alignment horizontal="right" vertical="top" wrapText="true"/>
    </xf>
    <xf numFmtId="0" fontId="40" fillId="3" borderId="46" xfId="0" applyFont="true" applyFill="true" applyBorder="true" applyAlignment="true">
      <alignment horizontal="right" vertical="top" wrapText="true"/>
    </xf>
    <xf numFmtId="0" fontId="40" fillId="3" borderId="47" xfId="0" applyFont="true" applyFill="true" applyBorder="true" applyAlignment="true">
      <alignment horizontal="right" vertical="top" wrapText="true"/>
    </xf>
    <xf numFmtId="0" fontId="40" fillId="15" borderId="96" xfId="0" applyFont="true" applyFill="true" applyBorder="true" applyAlignment="true">
      <alignment horizontal="left" vertical="center" wrapText="true"/>
    </xf>
    <xf numFmtId="0" fontId="71" fillId="3" borderId="10" xfId="0" applyFont="true" applyFill="true" applyBorder="true" applyAlignment="true">
      <alignment horizontal="center" vertical="center" wrapText="true"/>
    </xf>
    <xf numFmtId="0" fontId="40" fillId="16" borderId="10" xfId="0" applyFont="true" applyFill="true" applyBorder="true" applyAlignment="true">
      <alignment horizontal="right" vertical="top" wrapText="true"/>
    </xf>
    <xf numFmtId="0" fontId="71" fillId="3" borderId="10" xfId="0" applyFont="true" applyFill="true" applyBorder="true" applyAlignment="true">
      <alignment horizontal="right" vertical="top" wrapText="true"/>
    </xf>
    <xf numFmtId="0" fontId="40" fillId="16" borderId="97" xfId="0" applyFont="true" applyFill="true" applyBorder="true" applyAlignment="true">
      <alignment horizontal="left" vertical="center" wrapText="true"/>
    </xf>
    <xf numFmtId="169" fontId="45" fillId="2" borderId="99" xfId="0" applyNumberFormat="true" applyFont="true" applyFill="true" applyBorder="true" applyAlignment="true">
      <alignment vertical="center"/>
    </xf>
    <xf numFmtId="0" fontId="46" fillId="2" borderId="10" xfId="0" applyFont="true" applyFill="true" applyBorder="true" applyAlignment="true">
      <alignment vertical="center"/>
    </xf>
    <xf numFmtId="0" fontId="46" fillId="2" borderId="8" xfId="0" applyFont="true" applyFill="true" applyBorder="true" applyAlignment="true">
      <alignment vertical="center"/>
    </xf>
    <xf numFmtId="0" fontId="53" fillId="17" borderId="3" xfId="0" applyFont="true" applyFill="true" applyBorder="true" applyAlignment="true"/>
    <xf numFmtId="0" fontId="25" fillId="3" borderId="4" xfId="0" applyFont="true" applyFill="true" applyBorder="true" applyAlignment="true"/>
    <xf numFmtId="0" fontId="54" fillId="17" borderId="3" xfId="0" applyFont="true" applyFill="true" applyBorder="true" applyAlignment="true"/>
    <xf numFmtId="0" fontId="54" fillId="3" borderId="4" xfId="0" applyFont="true" applyFill="true" applyBorder="true" applyAlignment="true"/>
    <xf numFmtId="0" fontId="40" fillId="16" borderId="52" xfId="426" applyFont="true" applyFill="true" applyBorder="true" applyAlignment="true">
      <alignment horizontal="left" vertical="center" wrapText="true"/>
    </xf>
    <xf numFmtId="0" fontId="40" fillId="16" borderId="53" xfId="414" applyFont="true" applyFill="true" applyBorder="true" applyAlignment="true">
      <alignment horizontal="left" vertical="center" wrapText="true"/>
    </xf>
    <xf numFmtId="0" fontId="40" fillId="16" borderId="54" xfId="402" applyFont="true" applyFill="true" applyBorder="true" applyAlignment="true">
      <alignment horizontal="left" vertical="center" wrapText="true"/>
    </xf>
    <xf numFmtId="0" fontId="40" fillId="16" borderId="53" xfId="294" applyFont="true" applyFill="true" applyBorder="true" applyAlignment="true">
      <alignment horizontal="left" vertical="center" wrapText="true"/>
    </xf>
    <xf numFmtId="0" fontId="40" fillId="16" borderId="54" xfId="282" applyFont="true" applyFill="true" applyBorder="true" applyAlignment="true">
      <alignment horizontal="left" vertical="center" wrapText="true"/>
    </xf>
    <xf numFmtId="0" fontId="40" fillId="16" borderId="53" xfId="234" applyFont="true" applyFill="true" applyBorder="true" applyAlignment="true">
      <alignment horizontal="left" vertical="center" wrapText="true"/>
    </xf>
    <xf numFmtId="0" fontId="40" fillId="16" borderId="54" xfId="222" applyFont="true" applyFill="true" applyBorder="true" applyAlignment="true">
      <alignment horizontal="left" vertical="center" wrapText="true"/>
    </xf>
    <xf numFmtId="0" fontId="47" fillId="3" borderId="10" xfId="18" applyFont="true" applyAlignment="true">
      <alignment horizontal="center" vertical="center" wrapText="true"/>
    </xf>
    <xf numFmtId="0" fontId="47" fillId="3" borderId="10" xfId="17" applyFont="true" applyAlignment="true">
      <alignment horizontal="center" vertical="center" wrapText="true"/>
    </xf>
    <xf numFmtId="0" fontId="47" fillId="3" borderId="10" xfId="16" applyFont="true" applyAlignment="true">
      <alignment horizontal="center" vertical="center" wrapText="true"/>
    </xf>
    <xf numFmtId="0" fontId="40" fillId="3" borderId="51" xfId="15" applyFont="true" applyBorder="true" applyAlignment="true">
      <alignment horizontal="left" wrapText="true"/>
    </xf>
    <xf numFmtId="0" fontId="40" fillId="3" borderId="51" xfId="14" applyFont="true" applyBorder="true" applyAlignment="true">
      <alignment horizontal="left" wrapText="true"/>
    </xf>
    <xf numFmtId="0" fontId="40" fillId="16" borderId="53" xfId="9" applyFont="true" applyFill="true" applyBorder="true" applyAlignment="true">
      <alignment horizontal="left" vertical="top" wrapText="true"/>
    </xf>
    <xf numFmtId="0" fontId="39" fillId="3" borderId="10" xfId="3" applyFont="true" applyAlignment="true">
      <alignment horizontal="left" vertical="top" wrapText="true"/>
    </xf>
    <xf numFmtId="0" fontId="39" fillId="3" borderId="10" xfId="2" applyFont="true" applyAlignment="true">
      <alignment horizontal="left" vertical="top" wrapText="true"/>
    </xf>
    <xf numFmtId="0" fontId="39" fillId="3" borderId="10" xfId="1" applyFont="true" applyAlignment="true">
      <alignment horizontal="left" vertical="top" wrapText="true"/>
    </xf>
    <xf numFmtId="0" fontId="40" fillId="16" borderId="52" xfId="432" applyFont="true" applyFill="true" applyBorder="true" applyAlignment="true">
      <alignment horizontal="left" vertical="center" wrapText="true"/>
    </xf>
    <xf numFmtId="0" fontId="40" fillId="16" borderId="53" xfId="420" applyFont="true" applyFill="true" applyBorder="true" applyAlignment="true">
      <alignment horizontal="left" vertical="center" wrapText="true"/>
    </xf>
    <xf numFmtId="0" fontId="40" fillId="16" borderId="54" xfId="408" applyFont="true" applyFill="true" applyBorder="true" applyAlignment="true">
      <alignment horizontal="left" vertical="center" wrapText="true"/>
    </xf>
    <xf numFmtId="0" fontId="40" fillId="16" borderId="53" xfId="300" applyFont="true" applyFill="true" applyBorder="true" applyAlignment="true">
      <alignment horizontal="left" vertical="center" wrapText="true"/>
    </xf>
    <xf numFmtId="0" fontId="40" fillId="16" borderId="54" xfId="288" applyFont="true" applyFill="true" applyBorder="true" applyAlignment="true">
      <alignment horizontal="left" vertical="center" wrapText="true"/>
    </xf>
    <xf numFmtId="0" fontId="40" fillId="16" borderId="53" xfId="240" applyFont="true" applyFill="true" applyBorder="true" applyAlignment="true">
      <alignment horizontal="left" vertical="center" wrapText="true"/>
    </xf>
    <xf numFmtId="0" fontId="40" fillId="16" borderId="54" xfId="228" applyFont="true" applyFill="true" applyBorder="true" applyAlignment="true">
      <alignment horizontal="left" vertical="center" wrapText="true"/>
    </xf>
    <xf numFmtId="0" fontId="62" fillId="0" borderId="10" xfId="0" applyFont="true" applyFill="true" applyBorder="true" applyAlignment="true">
      <alignment vertical="top"/>
    </xf>
    <xf numFmtId="0" fontId="0" fillId="0" borderId="10" xfId="0" applyBorder="true" applyAlignment="true"/>
    <xf numFmtId="0" fontId="22" fillId="0" borderId="10" xfId="0" applyFont="true" applyFill="true" applyBorder="true" applyAlignment="true">
      <alignment horizontal="right" vertical="top" wrapText="true"/>
    </xf>
    <xf numFmtId="0" fontId="22" fillId="0" borderId="10" xfId="0" applyFont="true" applyBorder="true" applyAlignment="true">
      <alignment horizontal="right" vertical="top" wrapText="true"/>
    </xf>
    <xf numFmtId="0" fontId="40" fillId="16" borderId="53" xfId="0" applyFont="true" applyFill="true" applyBorder="true" applyAlignment="true">
      <alignment horizontal="left" vertical="center"/>
    </xf>
    <xf numFmtId="0" fontId="40" fillId="16" borderId="54" xfId="0" applyFont="true" applyFill="true" applyBorder="true" applyAlignment="true">
      <alignment horizontal="left" vertical="center"/>
    </xf>
    <xf numFmtId="0" fontId="40" fillId="16" borderId="52" xfId="0" applyFont="true" applyFill="true" applyBorder="true" applyAlignment="true">
      <alignment horizontal="left" vertical="center"/>
    </xf>
    <xf numFmtId="0" fontId="22" fillId="3" borderId="10" xfId="39" applyFont="true" applyAlignment="true">
      <alignment horizontal="right" vertical="top" wrapText="true"/>
    </xf>
    <xf numFmtId="0" fontId="22" fillId="3" borderId="46" xfId="38" applyFont="true" applyBorder="true" applyAlignment="true">
      <alignment horizontal="right" vertical="top" wrapText="true"/>
    </xf>
    <xf numFmtId="0" fontId="22" fillId="3" borderId="47" xfId="37" applyFont="true" applyBorder="true" applyAlignment="true">
      <alignment horizontal="right" vertical="top" wrapText="true"/>
    </xf>
    <xf numFmtId="0" fontId="22" fillId="3" borderId="10" xfId="28" applyFont="true" applyAlignment="true">
      <alignment horizontal="right" vertical="top" wrapText="true"/>
    </xf>
    <xf numFmtId="0" fontId="22" fillId="3" borderId="46" xfId="27" applyFont="true" applyBorder="true" applyAlignment="true">
      <alignment horizontal="right" vertical="top" wrapText="true"/>
    </xf>
    <xf numFmtId="0" fontId="22" fillId="3" borderId="47" xfId="26" applyFont="true" applyBorder="true" applyAlignment="true">
      <alignment horizontal="right" vertical="top" wrapText="true"/>
    </xf>
    <xf numFmtId="0" fontId="22" fillId="3" borderId="10" xfId="50" applyFont="true" applyAlignment="true">
      <alignment horizontal="right" vertical="top" wrapText="true"/>
    </xf>
    <xf numFmtId="0" fontId="22" fillId="3" borderId="46" xfId="49" applyFont="true" applyBorder="true" applyAlignment="true">
      <alignment horizontal="right" vertical="top" wrapText="true"/>
    </xf>
    <xf numFmtId="0" fontId="22" fillId="3" borderId="47" xfId="48" applyFont="true" applyBorder="true" applyAlignment="true">
      <alignment horizontal="right" vertical="top" wrapText="true"/>
    </xf>
    <xf numFmtId="0" fontId="22" fillId="0" borderId="0" xfId="0" applyFont="true" applyAlignment="true">
      <alignment horizontal="right" vertical="top" wrapText="true"/>
    </xf>
    <xf numFmtId="0" fontId="22" fillId="3" borderId="10" xfId="0" applyFont="true" applyFill="true" applyBorder="true" applyAlignment="true">
      <alignment horizontal="right" vertical="top" wrapText="true"/>
    </xf>
  </cellXfs>
  <cellStyles count="1173">
    <cellStyle name="Normal" xfId="0" builtinId="0"/>
    <cellStyle name="Normal 3" xfId="1172" xr:uid="{FD77A471-DC32-4EEB-884E-DADDD32DCE7B}"/>
    <cellStyle name="style1617985192367" xfId="618" xr:uid="{408C9A7B-BC43-4911-90AE-7E89DAD40346}"/>
    <cellStyle name="style1617985192398" xfId="620" xr:uid="{63D6A347-CFE3-4C5F-9D5B-9D961280208E}"/>
    <cellStyle name="style1617985192420" xfId="617" xr:uid="{E93B8D37-F223-4057-97F3-CB9DE09737DF}"/>
    <cellStyle name="style1617985192436" xfId="613" xr:uid="{083D39B9-B3D6-4FC6-9555-1330688AC995}"/>
    <cellStyle name="style1617985192536" xfId="655" xr:uid="{1966CDCE-8D29-4C4D-A6DA-18FDF055CFB3}"/>
    <cellStyle name="style1617985192567" xfId="653" xr:uid="{20FD2E26-B351-4064-8B27-3298612ECD0C}"/>
    <cellStyle name="style1617985192599" xfId="637" xr:uid="{101F6BEB-D599-460B-B49A-E284CB1BA376}"/>
    <cellStyle name="style1617985192614" xfId="654" xr:uid="{9359E25C-F6A2-420F-9A2C-4F9BBB7E2CC7}"/>
    <cellStyle name="style1617985192636" xfId="652" xr:uid="{52195EF6-3F51-4730-A335-8F014050CE6B}"/>
    <cellStyle name="style1617985192683" xfId="638" xr:uid="{AA0D0C71-A0F6-4A8E-943B-F57110F6A0D2}"/>
    <cellStyle name="style1617985192715" xfId="621" xr:uid="{CC22C358-75A4-48EF-AFA4-8858C8DAE9EE}"/>
    <cellStyle name="style1617985192721" xfId="619" xr:uid="{24273BC7-CEF8-41E4-87DC-10EDB45CA5CB}"/>
    <cellStyle name="style1617985192768" xfId="615" xr:uid="{4FE53356-0D1F-47FE-841B-ADBD747FC64A}"/>
    <cellStyle name="style1617985192799" xfId="614" xr:uid="{81B8BBD2-8C5F-4B7E-860E-B5F7E81373EC}"/>
    <cellStyle name="style1617985192821" xfId="616" xr:uid="{F85229B8-971D-4A1B-9F06-4EE4368899C8}"/>
    <cellStyle name="style1617985192837" xfId="612" xr:uid="{2FB3685F-98D7-4D0C-A822-34411EB45148}"/>
    <cellStyle name="style1617985192853" xfId="611" xr:uid="{5E5BC0D8-874E-4791-AB64-7CAAA349C7DB}"/>
    <cellStyle name="style1617985192884" xfId="610" xr:uid="{636FF31A-FC3A-4349-960A-CD1A91573794}"/>
    <cellStyle name="style1617985192922" xfId="609" xr:uid="{D23DF12B-F80A-4DAE-AC55-721964126634}"/>
    <cellStyle name="style1617985192937" xfId="608" xr:uid="{6B3FBEEB-55E9-4348-8AC4-041C1744CFD6}"/>
    <cellStyle name="style1617985192969" xfId="607" xr:uid="{56565C47-B0AF-4053-845E-8C8A866E6C70}"/>
    <cellStyle name="style1617985192984" xfId="606" xr:uid="{4E47D16E-00B6-4D49-B87E-75846245B850}"/>
    <cellStyle name="style1617985973410" xfId="690" xr:uid="{DD320A9B-9EA6-46EC-A351-6B0A483D603E}"/>
    <cellStyle name="style1617985973425" xfId="691" xr:uid="{35321176-CAE5-48D4-BC0A-F166FE5BAB47}"/>
    <cellStyle name="style1617985973457" xfId="685" xr:uid="{0EBDC92C-D7A4-4741-A3BA-B9DF56F88EF3}"/>
    <cellStyle name="style1617985973472" xfId="679" xr:uid="{4FAB4F3E-2E9C-4A5F-969D-5B8C4ABADD6C}"/>
    <cellStyle name="style1617985973494" xfId="684" xr:uid="{4E46850C-E152-408A-BC40-638D0D393E9F}"/>
    <cellStyle name="style1617985973541" xfId="678" xr:uid="{00B4B4E8-A575-4AF6-AE3C-9B754F04C151}"/>
    <cellStyle name="style1617985973557" xfId="673" xr:uid="{A18A72F5-5AA1-4A6D-BFDC-E003BF1D4C88}"/>
    <cellStyle name="style1617985973573" xfId="667" xr:uid="{CCDAC6EE-DFF6-4646-B967-8E341221F149}"/>
    <cellStyle name="style1617985973610" xfId="661" xr:uid="{B0D73FD8-0FFB-483F-B399-54B53EB2F5D8}"/>
    <cellStyle name="style1617985973626" xfId="672" xr:uid="{0014C6A2-77EB-4B15-B2BB-3DAAD7A83B28}"/>
    <cellStyle name="style1617985973657" xfId="666" xr:uid="{EE4DCABB-2574-4E66-8A03-FCCC2A58E9DD}"/>
    <cellStyle name="style1617985973673" xfId="660" xr:uid="{0ACB373E-AC5B-4B82-A0EF-AC3401FC31B3}"/>
    <cellStyle name="style1617985973695" xfId="659" xr:uid="{1675C565-045F-498C-B24F-34708100CE92}"/>
    <cellStyle name="style1617985973707" xfId="658" xr:uid="{F8A62783-4AF0-4322-80FF-4EEAD0285864}"/>
    <cellStyle name="style1617985973738" xfId="633" xr:uid="{661F797F-83CB-4578-A1E1-A2CF5F1D6540}"/>
    <cellStyle name="style1617985973754" xfId="632" xr:uid="{EC1E9C58-761B-4BEF-9FC7-CAA06D9FCBB2}"/>
    <cellStyle name="style1617985973795" xfId="630" xr:uid="{0164C90B-6DE2-4CAF-89E9-044334676EC1}"/>
    <cellStyle name="style1617985973826" xfId="629" xr:uid="{CBE843D2-5C71-481D-BA13-BF13479FD324}"/>
    <cellStyle name="style1617985973842" xfId="631" xr:uid="{35FDD27D-F605-495C-B6E1-4C2965D23967}"/>
    <cellStyle name="style1617985973858" xfId="628" xr:uid="{D9303F9E-EE2A-463C-868F-1AEA67695773}"/>
    <cellStyle name="style1617985973889" xfId="627" xr:uid="{797E1345-BDDC-4233-BBCA-42F2DAFC9EEA}"/>
    <cellStyle name="style1617985973911" xfId="626" xr:uid="{792E628E-415C-4AA3-950A-2DC819DB2D4E}"/>
    <cellStyle name="style1617985973942" xfId="625" xr:uid="{BF298CE6-0250-48B6-948E-7AD9ABFCF6C4}"/>
    <cellStyle name="style1617985973958" xfId="624" xr:uid="{8D0FA594-53FE-422E-AB18-2068C9A2EE60}"/>
    <cellStyle name="style1617985973989" xfId="623" xr:uid="{C3055F41-F341-4545-92CA-2E18883AFFCB}"/>
    <cellStyle name="style1617985974011" xfId="622" xr:uid="{2A895D1C-41F6-4288-84BE-0C480FE57970}"/>
    <cellStyle name="style1617985974828" xfId="688" xr:uid="{1950D688-1653-4E29-89BC-D41E251A53F9}"/>
    <cellStyle name="style1617985974844" xfId="689" xr:uid="{4879115A-04F6-45B9-B661-3455421DC13A}"/>
    <cellStyle name="style1617985974875" xfId="683" xr:uid="{A3C725B9-1E79-4A7C-A587-511B488F118B}"/>
    <cellStyle name="style1617985974897" xfId="677" xr:uid="{92CDEA84-0256-41B0-A28D-956C57CEEDA0}"/>
    <cellStyle name="style1617985974913" xfId="682" xr:uid="{0EF9EB73-9C26-4115-8525-0E4D242E9BD4}"/>
    <cellStyle name="style1617985974960" xfId="676" xr:uid="{F08C430D-F3C8-428E-8C20-3B9383B68178}"/>
    <cellStyle name="style1617985974975" xfId="671" xr:uid="{60BACFC8-2C6A-4F5D-9750-08660165DD20}"/>
    <cellStyle name="style1617985974998" xfId="665" xr:uid="{7D932DCB-AA73-4223-9F5E-DF55D1F367D4}"/>
    <cellStyle name="style1617985975029" xfId="650" xr:uid="{A67483FE-6E40-41DF-A619-783C88D3B172}"/>
    <cellStyle name="style1617985975044" xfId="670" xr:uid="{35740297-D6CC-45CB-B2D8-E0878638D937}"/>
    <cellStyle name="style1617985975076" xfId="664" xr:uid="{4C365C16-5FA7-4CEA-B3BE-F46CC6BB16DB}"/>
    <cellStyle name="style1617985975098" xfId="649" xr:uid="{7012911E-8F4B-4255-B690-847B11D6D1AB}"/>
    <cellStyle name="style1617985975113" xfId="636" xr:uid="{6E0BF903-8882-4571-8D53-1D54333870A0}"/>
    <cellStyle name="style1617985975129" xfId="635" xr:uid="{033503FC-74A8-49A7-AC8D-6F3117161BDC}"/>
    <cellStyle name="style1617985975160" xfId="634" xr:uid="{F631E034-0E19-475E-B743-4F28D060EAD1}"/>
    <cellStyle name="style1617985975192" xfId="605" xr:uid="{B8599203-F3A2-42DF-9FCB-BE28F1582CF4}"/>
    <cellStyle name="style1617985975229" xfId="603" xr:uid="{42A954A5-DC1B-499B-9422-6D430DDA4819}"/>
    <cellStyle name="style1617985975245" xfId="602" xr:uid="{20400613-43B2-491E-9F0E-B59DBC2B4F98}"/>
    <cellStyle name="style1617985975276" xfId="604" xr:uid="{078073D5-E743-40D0-83B5-BF532989D172}"/>
    <cellStyle name="style1617985975298" xfId="601" xr:uid="{1B565D71-FD01-45F9-9277-CC311B94FCC8}"/>
    <cellStyle name="style1617985975314" xfId="600" xr:uid="{5F123C4A-2A3D-4739-BFD2-83F9F4CC0045}"/>
    <cellStyle name="style1617985975330" xfId="599" xr:uid="{55CCC7E0-64D3-46CD-9427-270DDA35017A}"/>
    <cellStyle name="style1617985975377" xfId="598" xr:uid="{3BA68666-9916-43D5-A486-13A44A6C381D}"/>
    <cellStyle name="style1617985975399" xfId="597" xr:uid="{9CC6AC29-1080-4ED4-A416-78F06C6721E7}"/>
    <cellStyle name="style1617985975414" xfId="596" xr:uid="{7B6F6640-6641-4F30-8C1F-2A7E9149EB36}"/>
    <cellStyle name="style1617985975430" xfId="595" xr:uid="{B2333ADC-3BAE-4CC7-ACBB-51AF1C303E02}"/>
    <cellStyle name="style1617985976216" xfId="686" xr:uid="{E76CB14A-4460-44A3-823A-2003ADBA9711}"/>
    <cellStyle name="style1617985976247" xfId="687" xr:uid="{C61AC016-A464-43A9-955B-2FFF5D31359E}"/>
    <cellStyle name="style1617985976263" xfId="681" xr:uid="{5E95387B-68BB-4026-BD1A-76C9509AF26A}"/>
    <cellStyle name="style1617985976294" xfId="675" xr:uid="{9BCA355E-EAA2-452B-BCBC-3D5B4EA6D4E5}"/>
    <cellStyle name="style1617985976301" xfId="680" xr:uid="{D45204C6-631F-4446-A8B9-42C61622EB91}"/>
    <cellStyle name="style1617985976348" xfId="674" xr:uid="{CD082CFB-5F2B-414C-9141-390CD7239F33}"/>
    <cellStyle name="style1617985976363" xfId="669" xr:uid="{32F29044-3950-48BC-8E1D-25DD8D93299D}"/>
    <cellStyle name="style1617985976401" xfId="663" xr:uid="{864FD97D-1B5E-47F1-BA94-A1A23D64CB60}"/>
    <cellStyle name="style1617985976432" xfId="657" xr:uid="{BE4BF536-7BFD-4E15-9E6E-6E1461228462}"/>
    <cellStyle name="style1617985976448" xfId="668" xr:uid="{2D727ECD-3A0C-41E7-879F-AE651232026B}"/>
    <cellStyle name="style1617985976463" xfId="662" xr:uid="{481AEFB2-6670-4638-B074-37D5A242F4BE}"/>
    <cellStyle name="style1617985976495" xfId="656" xr:uid="{7686C786-BB34-4069-854B-34C4EFD973AF}"/>
    <cellStyle name="style1617985976564" xfId="651" xr:uid="{4434E8BD-BEEF-4D5B-B473-7A1CFD42FD37}"/>
    <cellStyle name="style1617985976601" xfId="647" xr:uid="{F048EB9E-2011-406A-BFDD-6ACC0A949A18}"/>
    <cellStyle name="style1617985976633" xfId="646" xr:uid="{6A45882B-A70B-471A-837D-17AAE0EC5E61}"/>
    <cellStyle name="style1617985976648" xfId="648" xr:uid="{D509C5DA-8F6E-49E9-B7EF-E738CDB5F57C}"/>
    <cellStyle name="style1617985976664" xfId="645" xr:uid="{C8F5B88D-1CE2-48AE-A124-D62F1FD401D4}"/>
    <cellStyle name="style1617985976695" xfId="644" xr:uid="{C2B5F0F8-B80A-45ED-9392-8224AED66F76}"/>
    <cellStyle name="style1617985976708" xfId="643" xr:uid="{7B637937-35A8-4737-BE37-DB6409066338}"/>
    <cellStyle name="style1617985976755" xfId="642" xr:uid="{C9B71362-CC93-400A-BE7A-2BCC23439107}"/>
    <cellStyle name="style1617985976771" xfId="641" xr:uid="{52945486-F9B9-4A3F-B50F-1F9D03DD2247}"/>
    <cellStyle name="style1617985976786" xfId="640" xr:uid="{A0855F58-D853-401A-BFB6-0389DEAD2842}"/>
    <cellStyle name="style1617985976818" xfId="639" xr:uid="{9AF79872-D521-42B3-866B-91CF98AD5986}"/>
    <cellStyle name="style1620204335706" xfId="1171" xr:uid="{6993401E-B78B-4118-B0C0-651895A8C362}"/>
    <cellStyle name="style1620204335737" xfId="1170" xr:uid="{D03C9FC1-6F02-43B7-9B3B-4C984E2EE4A6}"/>
    <cellStyle name="style1620204335753" xfId="1159" xr:uid="{804D8E39-95D2-4B99-A4F9-864764F75E11}"/>
    <cellStyle name="style1620204335784" xfId="1158" xr:uid="{FA7EDF1D-05D1-4DF6-A6C0-5FD8B28764BE}"/>
    <cellStyle name="style1620204335822" xfId="1168" xr:uid="{86CEF856-47CC-4DD5-A5CF-18DA9682F617}"/>
    <cellStyle name="style1620204335853" xfId="1167" xr:uid="{5A9BBED4-B53F-4B01-804C-C5BB9B184ACA}"/>
    <cellStyle name="style1620204335869" xfId="1169" xr:uid="{5803CE72-2D65-4B4E-B9B2-B32A6BABE768}"/>
    <cellStyle name="style1620204335901" xfId="1166" xr:uid="{DED36068-97B2-4515-9170-A418EB8C695E}"/>
    <cellStyle name="style1620204335927" xfId="1157" xr:uid="{1F62F916-10C4-465E-B15A-0FA120EBB70D}"/>
    <cellStyle name="style1620204335943" xfId="1156" xr:uid="{BB132ECA-42C4-49B0-8E02-2D96DE4E11F1}"/>
    <cellStyle name="style1620204335974" xfId="1155" xr:uid="{A6A10AB7-256C-46DE-A906-FDA776DFD114}"/>
    <cellStyle name="style1620204335990" xfId="1154" xr:uid="{99B18066-5541-46BD-BEB0-13808C8A2E14}"/>
    <cellStyle name="style1620204336024" xfId="1147" xr:uid="{C97624DC-7538-44CA-BB31-DD9F2BD0B873}"/>
    <cellStyle name="style1620204336052" xfId="1135" xr:uid="{81D82465-A032-4494-A3B2-938BC20983C3}"/>
    <cellStyle name="style1620204336075" xfId="1146" xr:uid="{D9FB9D51-E85A-4908-8615-2350C9127C0F}"/>
    <cellStyle name="style1620204336095" xfId="1134" xr:uid="{45D4A3C1-5C29-487B-B892-18F3B0F22CC9}"/>
    <cellStyle name="style1620204336125" xfId="1123" xr:uid="{8CA1AD79-7C5B-4180-BACF-97B86DE86896}"/>
    <cellStyle name="style1620204336146" xfId="1122" xr:uid="{A42D31CB-5D3B-444D-A75F-98E80459C522}"/>
    <cellStyle name="style1620204336174" xfId="1145" xr:uid="{964251DF-6791-4090-9F05-82A80F22A74F}"/>
    <cellStyle name="style1620204336196" xfId="1144" xr:uid="{51793A68-CBF2-44F8-B3C5-105609A07710}"/>
    <cellStyle name="style1620204336225" xfId="1143" xr:uid="{911113B3-A15E-4E86-812E-D0FA180EA55F}"/>
    <cellStyle name="style1620204336247" xfId="1142" xr:uid="{9046A44A-190D-4D7D-B129-116F68F1ADA5}"/>
    <cellStyle name="style1620204336268" xfId="1133" xr:uid="{AECF9A2C-6FB4-4E06-9385-06B2604F532E}"/>
    <cellStyle name="style1620204336296" xfId="1132" xr:uid="{325E1200-E822-467F-A733-0206EC727BD4}"/>
    <cellStyle name="style1620204336319" xfId="1131" xr:uid="{6E5D41E8-4ED0-4D9C-894C-B50EB5641B82}"/>
    <cellStyle name="style1620204336339" xfId="1130" xr:uid="{4FA8590C-C9B7-47D7-BC33-F03EBEDF4AA2}"/>
    <cellStyle name="style1620204336370" xfId="1121" xr:uid="{BE30B16C-F517-4133-A1C9-96696C307F6A}"/>
    <cellStyle name="style1620204336390" xfId="1120" xr:uid="{91C0309D-6F3A-4395-AA5F-7F278439EA1D}"/>
    <cellStyle name="style1620204336418" xfId="1119" xr:uid="{1004101F-D533-48DF-9E43-D209F5A5E7D4}"/>
    <cellStyle name="style1620204336441" xfId="1118" xr:uid="{FCF899A7-89C1-4EFF-887B-489DBED31069}"/>
    <cellStyle name="style1620204337311" xfId="1111" xr:uid="{73A698F4-D33B-4CED-8E5A-BC745822DD8A}"/>
    <cellStyle name="style1620204337333" xfId="1110" xr:uid="{5D8527F4-8181-49D0-BCFB-DA9245482245}"/>
    <cellStyle name="style1620204337354" xfId="1099" xr:uid="{FCCB927C-E011-4BA3-829A-F15A66978825}"/>
    <cellStyle name="style1620204337374" xfId="1098" xr:uid="{371BB1A6-9A38-4072-B64B-C799F15BF12B}"/>
    <cellStyle name="style1620204337415" xfId="1108" xr:uid="{C1EDF4B3-92E0-4BE6-AC44-E67117B3BCE8}"/>
    <cellStyle name="style1620204337435" xfId="1107" xr:uid="{A61F2AE2-B06C-4A44-804C-0499CB59EE03}"/>
    <cellStyle name="style1620204337455" xfId="1109" xr:uid="{9ADA9EA5-574D-4310-92FD-879FDE3F011F}"/>
    <cellStyle name="style1620204337476" xfId="1106" xr:uid="{A431AF79-6251-4832-8309-99B5188436A4}"/>
    <cellStyle name="style1620204337496" xfId="1097" xr:uid="{C58696E7-618D-419D-9107-DA138FA9BD2B}"/>
    <cellStyle name="style1620204337524" xfId="1096" xr:uid="{B3AB5A37-0862-46A1-8AB5-361D6207E7DD}"/>
    <cellStyle name="style1620204337547" xfId="1095" xr:uid="{1C62EDED-3489-4517-A7F2-F59AF01A781D}"/>
    <cellStyle name="style1620204337567" xfId="1094" xr:uid="{14B4E3C0-B49F-4AC3-9464-9F1D73F65E36}"/>
    <cellStyle name="style1620204337588" xfId="1087" xr:uid="{2B40FD71-4308-4162-8E33-52071F2971B3}"/>
    <cellStyle name="style1620204337608" xfId="1075" xr:uid="{3136F0F4-C0CE-4A1C-BF14-9F8940B01270}"/>
    <cellStyle name="style1620204337628" xfId="1086" xr:uid="{2B34D018-D90F-49C0-A52D-B7080FD705CF}"/>
    <cellStyle name="style1620204337649" xfId="1074" xr:uid="{19EB956E-E494-40A2-A150-7740CF4464DD}"/>
    <cellStyle name="style1620204337669" xfId="1063" xr:uid="{42B3DA49-8C96-4261-AF5D-B6C44031317D}"/>
    <cellStyle name="style1620204337697" xfId="1062" xr:uid="{8F55D6C8-DD0D-4D91-B751-9EF80E89D532}"/>
    <cellStyle name="style1620204337718" xfId="1085" xr:uid="{455D7482-8A17-4ACD-B435-CF66054093AD}"/>
    <cellStyle name="style1620204337740" xfId="1084" xr:uid="{69C909DB-B251-414B-8931-89AFDE88E116}"/>
    <cellStyle name="style1620204337760" xfId="1083" xr:uid="{BA1508C9-5690-4F70-ADD4-66F6EF21ED49}"/>
    <cellStyle name="style1620204337781" xfId="1082" xr:uid="{52117BCA-FC69-46CE-BC15-D9848F687515}"/>
    <cellStyle name="style1620204337801" xfId="1073" xr:uid="{C2A3B16A-1C10-4AE3-AE49-C1DCBD222192}"/>
    <cellStyle name="style1620204337821" xfId="1072" xr:uid="{4FB6C82C-7727-4F4E-BDD4-506B6F91B2A2}"/>
    <cellStyle name="style1620204337841" xfId="1071" xr:uid="{F25518FD-3F63-4E6B-BC55-58808A4FA288}"/>
    <cellStyle name="style1620204337862" xfId="1070" xr:uid="{FDE47B4A-48E7-4280-A6F9-905D5F88ADE4}"/>
    <cellStyle name="style1620204337900" xfId="1061" xr:uid="{74B50FB8-23F8-4319-A925-C3E2B9E6225C}"/>
    <cellStyle name="style1620204337910" xfId="1060" xr:uid="{433D59F4-3CE5-469D-A304-E7E7D1867710}"/>
    <cellStyle name="style1620204337937" xfId="1059" xr:uid="{81C8BAEF-AF89-469A-93B1-F2FC6D9FC698}"/>
    <cellStyle name="style1620204337960" xfId="1058" xr:uid="{0BF1D943-AEAE-4D28-AA92-043C93154B94}"/>
    <cellStyle name="style1620204338812" xfId="1051" xr:uid="{43B179F7-0E12-4BB7-ABF4-8041C1D132D8}"/>
    <cellStyle name="style1620204338835" xfId="1050" xr:uid="{891198AD-BBF5-4FE9-B79F-D4A74564E735}"/>
    <cellStyle name="style1620204338855" xfId="1039" xr:uid="{DF7F14DC-D605-4BD6-9882-FD89810C16B3}"/>
    <cellStyle name="style1620204338875" xfId="1038" xr:uid="{07FD9E5E-48BD-4471-9C56-A0482D676CBD}"/>
    <cellStyle name="style1620204338916" xfId="1048" xr:uid="{0B6FCC38-DD45-44BB-8DFD-DFE9A64CEE94}"/>
    <cellStyle name="style1620204338936" xfId="1047" xr:uid="{DC45B701-BB70-4835-ACF4-33C6C7F6CD63}"/>
    <cellStyle name="style1620204338957" xfId="1049" xr:uid="{73B3D9F8-D329-4DA5-AA59-FAB08EEBB7F5}"/>
    <cellStyle name="style1620204338987" xfId="1046" xr:uid="{76CA49BE-99C2-4168-8C69-31714B35C043}"/>
    <cellStyle name="style1620204339008" xfId="1037" xr:uid="{FDD19A83-D5D6-4261-AC87-69A456528A99}"/>
    <cellStyle name="style1620204339028" xfId="1036" xr:uid="{8B8FC590-7DFC-46FC-99C2-5EFFDC20A45B}"/>
    <cellStyle name="style1620204339048" xfId="1035" xr:uid="{C27BAA4F-CFF3-471E-AB05-B8692A98E9BB}"/>
    <cellStyle name="style1620204339068" xfId="1034" xr:uid="{420061A9-5F65-4EDD-A508-54A56D8F9366}"/>
    <cellStyle name="style1620204339089" xfId="1027" xr:uid="{353DBB26-0639-4AA8-8E93-2D3DCB2BE612}"/>
    <cellStyle name="style1620204339109" xfId="1015" xr:uid="{F8B389DF-D8BB-4C70-A5C2-ADED17D7D65B}"/>
    <cellStyle name="style1620204339137" xfId="1003" xr:uid="{07F40E29-AFE0-418F-B8E6-E388A20D198F}"/>
    <cellStyle name="style1620204339153" xfId="1026" xr:uid="{4911CD70-F343-45DE-9707-5C96B0FC605B}"/>
    <cellStyle name="style1620204339184" xfId="1014" xr:uid="{5CA2B6BF-1BBD-44C9-A139-0D8FFBA1BE51}"/>
    <cellStyle name="style1620204339200" xfId="1002" xr:uid="{9D949EE6-21E9-44CA-AC5B-516A9FE27E54}"/>
    <cellStyle name="style1620204339215" xfId="1025" xr:uid="{658D32D4-29D6-427C-8FF2-F5BB40F405DE}"/>
    <cellStyle name="style1620204339248" xfId="1024" xr:uid="{D607E8FF-F225-4A95-BA03-73C779F8909D}"/>
    <cellStyle name="style1620204339270" xfId="1023" xr:uid="{FF99878A-43C1-4D65-8C62-DB7264F4B432}"/>
    <cellStyle name="style1620204339290" xfId="1022" xr:uid="{97BFB5B4-77CA-484A-A2E1-40DE241DCDC8}"/>
    <cellStyle name="style1620204339311" xfId="1013" xr:uid="{7470EDE4-F8F4-4CCE-8473-D4772AC84671}"/>
    <cellStyle name="style1620204339331" xfId="1012" xr:uid="{3D3A8002-5BAE-46C8-88B1-2A1070188786}"/>
    <cellStyle name="style1620204339351" xfId="1011" xr:uid="{3B1ABDDF-572A-49BD-8866-73BF13925511}"/>
    <cellStyle name="style1620204339372" xfId="1010" xr:uid="{2280E069-8A39-49E6-8619-2E0097371C9A}"/>
    <cellStyle name="style1620204339400" xfId="1001" xr:uid="{BAED7DB0-3E8B-4AA2-B843-E04C657957B0}"/>
    <cellStyle name="style1620204339422" xfId="1000" xr:uid="{1F655123-756C-4A12-84E8-6818E5CB1B46}"/>
    <cellStyle name="style1620204339442" xfId="999" xr:uid="{7585F1A2-C561-4FEC-9195-7412646B983E}"/>
    <cellStyle name="style1620204339463" xfId="998" xr:uid="{A8942823-4C79-4B61-8E8F-E2BADDCA6B47}"/>
    <cellStyle name="style1620204340309" xfId="1165" xr:uid="{6075BC06-1B99-4C6F-86AD-AE85BCA32CC9}"/>
    <cellStyle name="style1620204340329" xfId="1164" xr:uid="{DD6DB608-4ACC-4E98-B0B9-CC1E386BDE6F}"/>
    <cellStyle name="style1620204340350" xfId="1153" xr:uid="{E44604E7-68D7-474D-814F-700962E41D39}"/>
    <cellStyle name="style1620204340370" xfId="1152" xr:uid="{994E8D6E-AB17-4D4E-A1F6-811BFD6225F3}"/>
    <cellStyle name="style1620204340408" xfId="1162" xr:uid="{02152D3E-AD6C-4D71-A7CC-22F229DE00C1}"/>
    <cellStyle name="style1620204340429" xfId="1161" xr:uid="{F205646B-006D-4A5A-8EB0-545DB6A5FE54}"/>
    <cellStyle name="style1620204340449" xfId="1163" xr:uid="{619C010F-A44A-4E83-B6BE-C09847993880}"/>
    <cellStyle name="style1620204340469" xfId="1160" xr:uid="{05098656-8664-423D-AEC0-431EB75EEF71}"/>
    <cellStyle name="style1620204340490" xfId="1151" xr:uid="{0E57FE81-CE2E-41F0-A31E-7DB66CA736A8}"/>
    <cellStyle name="style1620204340512" xfId="1150" xr:uid="{EFDDF27C-AB5C-4B23-B37A-CF22BBA3CF34}"/>
    <cellStyle name="style1620204340533" xfId="1149" xr:uid="{84E92E3C-4C5A-4647-A7B3-A0A068706B34}"/>
    <cellStyle name="style1620204340553" xfId="1148" xr:uid="{755E05F9-0879-4588-9C10-854EF06ABF58}"/>
    <cellStyle name="style1620204340573" xfId="1141" xr:uid="{12726EE0-1ADF-4BD0-98E3-6801C4B70078}"/>
    <cellStyle name="style1620204340593" xfId="1129" xr:uid="{F7100779-0D87-4270-9547-368F43B9E886}"/>
    <cellStyle name="style1620204340622" xfId="1140" xr:uid="{FBB8830F-3DD2-4FF0-B400-0D7AEBE6A34A}"/>
    <cellStyle name="style1620204340642" xfId="1128" xr:uid="{F3D4C5F7-8478-4890-9CB4-62B91C832FEA}"/>
    <cellStyle name="style1620204340662" xfId="1117" xr:uid="{A03B514B-488C-490D-AF8D-A29F6E25E3D3}"/>
    <cellStyle name="style1620204340683" xfId="1116" xr:uid="{77455568-345F-4518-A1BC-4AB8E5836D49}"/>
    <cellStyle name="style1620204340703" xfId="1139" xr:uid="{EB40E0BF-3C6F-4052-A856-849AF1DF8955}"/>
    <cellStyle name="style1620204340725" xfId="1138" xr:uid="{2DE13A1E-BF5F-41D3-B315-C9740488CDFA}"/>
    <cellStyle name="style1620204340746" xfId="1137" xr:uid="{B9108685-1D77-43F1-9CC1-C1F752302D96}"/>
    <cellStyle name="style1620204340766" xfId="1136" xr:uid="{8311CC57-403A-423D-B59D-A57A6A1F3F7B}"/>
    <cellStyle name="style1620204340786" xfId="1127" xr:uid="{410D6711-C9AA-4B2C-B87A-44AFDFB628CE}"/>
    <cellStyle name="style1620204340807" xfId="1126" xr:uid="{F5F90AD5-C107-4BA5-9B42-DE216A441A96}"/>
    <cellStyle name="style1620204340827" xfId="1125" xr:uid="{7433F440-AAFD-4A1D-B96D-981D3371BEE7}"/>
    <cellStyle name="style1620204340847" xfId="1124" xr:uid="{B43D090A-7566-4CB8-A768-366DDE1C000A}"/>
    <cellStyle name="style1620204340878" xfId="1115" xr:uid="{FCE2DAAC-05A7-4248-9898-AA3F1DCC0E69}"/>
    <cellStyle name="style1620204340898" xfId="1114" xr:uid="{6CAFC9EF-6E02-4F16-979C-70BB82E30511}"/>
    <cellStyle name="style1620204340919" xfId="1113" xr:uid="{DB617393-ADE3-49B4-B671-EA59C36B3828}"/>
    <cellStyle name="style1620204340939" xfId="1112" xr:uid="{8BD4348D-50FD-4AFC-8866-25DEA5F515BF}"/>
    <cellStyle name="style1620204341797" xfId="1105" xr:uid="{DB9DFFD1-DF05-4AE3-A776-D54F1301BFFA}"/>
    <cellStyle name="style1620204341817" xfId="1104" xr:uid="{5A9AE2A4-2F2C-41A9-A020-ACAB8743EB8A}"/>
    <cellStyle name="style1620204341837" xfId="1093" xr:uid="{5D538E73-C9A5-4C8B-855A-9B68B553EC9A}"/>
    <cellStyle name="style1620204341858" xfId="1092" xr:uid="{04841DB8-7B10-4AD3-B732-1ADF45F5C963}"/>
    <cellStyle name="style1620204341899" xfId="1102" xr:uid="{5D7C311F-2467-4027-9434-09195672B2B4}"/>
    <cellStyle name="style1620204341919" xfId="1101" xr:uid="{C6BA967D-70A4-4AA0-A097-152E2E933986}"/>
    <cellStyle name="style1620204341940" xfId="1103" xr:uid="{15238068-A8E0-4193-8965-62F6BAAABB6F}"/>
    <cellStyle name="style1620204341962" xfId="1100" xr:uid="{625A55D6-64A1-4874-8E9F-D3F17D7DF51B}"/>
    <cellStyle name="style1620204341980" xfId="1091" xr:uid="{A8C76222-5514-4C63-9CC5-D807DE4CCD9E}"/>
    <cellStyle name="style1620204342001" xfId="1090" xr:uid="{EFE6C182-8BDC-4C7E-B4B7-47D335EEB0D0}"/>
    <cellStyle name="style1620204342021" xfId="1089" xr:uid="{138D0206-706E-47BF-81A2-DE80398D42E8}"/>
    <cellStyle name="style1620204342041" xfId="1088" xr:uid="{04A42D73-1F69-431E-9305-6970E6C7B484}"/>
    <cellStyle name="style1620204342062" xfId="1081" xr:uid="{B556A81A-B4A8-42C7-8DC7-B0BD702AE631}"/>
    <cellStyle name="style1620204342082" xfId="1069" xr:uid="{799BEF53-128B-4F34-8FA4-6F91B8E6C0A9}"/>
    <cellStyle name="style1620204342102" xfId="1080" xr:uid="{DBB6192F-89D0-4EC1-9687-7625DDC99845}"/>
    <cellStyle name="style1620204342123" xfId="1068" xr:uid="{16B27513-5DD8-4D39-B030-9184405AEC3B}"/>
    <cellStyle name="style1620204342143" xfId="1057" xr:uid="{AE605B9A-E826-4369-81E7-C11FD0C3F90A}"/>
    <cellStyle name="style1620204342164" xfId="1056" xr:uid="{91F8C9C9-884B-48A9-813E-02E52647A3DB}"/>
    <cellStyle name="style1620204342184" xfId="1079" xr:uid="{4E42DF5C-F378-44D9-B4BD-4852B0ED0AEE}"/>
    <cellStyle name="style1620204342212" xfId="1078" xr:uid="{FCD9005C-179B-4810-800F-B4E2A8FE275B}"/>
    <cellStyle name="style1620204342233" xfId="1077" xr:uid="{53E46790-48FF-41BA-93A9-F84F06DE26FD}"/>
    <cellStyle name="style1620204342255" xfId="1076" xr:uid="{1FDAE675-ECEC-421B-BE3D-DDB69F028CEB}"/>
    <cellStyle name="style1620204342276" xfId="1067" xr:uid="{23C9B511-AA34-474A-B05B-A2ABCFEA1BE0}"/>
    <cellStyle name="style1620204342296" xfId="1066" xr:uid="{47C78259-93FC-44E8-A9A0-43F2752357F1}"/>
    <cellStyle name="style1620204342316" xfId="1065" xr:uid="{B6B5648A-1EF0-45F4-82F1-6F3661990F9A}"/>
    <cellStyle name="style1620204342337" xfId="1064" xr:uid="{C655542D-0E3C-40DF-9D3E-6CBAD92E0193}"/>
    <cellStyle name="style1620204342375" xfId="1055" xr:uid="{A65A5AC3-C8A1-445A-A333-873C3A7C0CF0}"/>
    <cellStyle name="style1620204342398" xfId="1054" xr:uid="{8C6D3395-902C-4B86-AA6C-13BBDC5E58A7}"/>
    <cellStyle name="style1620204342418" xfId="1053" xr:uid="{13AEAD9D-159F-42E2-8FFC-F7DBA13A0519}"/>
    <cellStyle name="style1620204342438" xfId="1052" xr:uid="{AC54DF1B-F681-488D-93A1-82DBB24C8F96}"/>
    <cellStyle name="style1620204343374" xfId="1045" xr:uid="{3BEB55DD-E558-440C-8D93-0A6271643ABB}"/>
    <cellStyle name="style1620204343394" xfId="1044" xr:uid="{CD1A6FFB-F75C-44DC-B2F0-AC517773013C}"/>
    <cellStyle name="style1620204343417" xfId="1033" xr:uid="{CB3BD23D-4CA6-4B03-8F7A-8D9BE8188563}"/>
    <cellStyle name="style1620204343437" xfId="1032" xr:uid="{623895A2-10B9-43F9-A210-735766420330}"/>
    <cellStyle name="style1620204343486" xfId="1042" xr:uid="{471B68EB-7A89-4FD7-AEB5-6B98D2EE67DA}"/>
    <cellStyle name="style1620204343506" xfId="1041" xr:uid="{CAA2C5BA-E3DC-4409-A0D1-E77A43A43D2C}"/>
    <cellStyle name="style1620204343526" xfId="1043" xr:uid="{7D1CEBFE-4AA3-4C2C-8FCB-BFDA26ADF34F}"/>
    <cellStyle name="style1620204343548" xfId="1040" xr:uid="{48BB7E28-304C-4CEE-BA84-A4112F81793A}"/>
    <cellStyle name="style1620204343568" xfId="1031" xr:uid="{465430D3-80B4-4CA9-94F4-58337DB9854C}"/>
    <cellStyle name="style1620204343589" xfId="1030" xr:uid="{DCB0E1F0-B9CF-4061-AB99-37937FA8DF61}"/>
    <cellStyle name="style1620204343609" xfId="1029" xr:uid="{DDB6011B-3F53-44E3-8239-9A24CD81DF12}"/>
    <cellStyle name="style1620204343629" xfId="1028" xr:uid="{0EAF4256-A044-404F-B867-163B7DFEAEA5}"/>
    <cellStyle name="style1620204343658" xfId="1021" xr:uid="{B3C999AB-5DBF-43D6-BFF7-3BBB304E4B8E}"/>
    <cellStyle name="style1620204343680" xfId="1009" xr:uid="{057295CF-46B9-44FB-845B-F37B91184272}"/>
    <cellStyle name="style1620204343700" xfId="997" xr:uid="{CEEA0A22-C464-423E-A773-77FE48B14AAB}"/>
    <cellStyle name="style1620204343721" xfId="1020" xr:uid="{080534C9-F275-4730-8249-52A2E68E0CEF}"/>
    <cellStyle name="style1620204343741" xfId="1008" xr:uid="{E365D487-E984-4531-A5FF-96B8CDD5E03D}"/>
    <cellStyle name="style1620204343761" xfId="996" xr:uid="{5B954598-F228-45BB-B578-4E3D025A602E}"/>
    <cellStyle name="style1620204343782" xfId="1019" xr:uid="{259A3143-3C99-48FD-986E-541B48405830}"/>
    <cellStyle name="style1620204343802" xfId="1018" xr:uid="{B432BAC3-11C8-47A8-9E40-CC6E507EC66F}"/>
    <cellStyle name="style1620204343822" xfId="1017" xr:uid="{7CCA5234-9981-4F5E-BF85-F3E860784559}"/>
    <cellStyle name="style1620204343843" xfId="1016" xr:uid="{9DFBCD21-8A86-4C46-83EF-9A63AE9B3B46}"/>
    <cellStyle name="style1620204343863" xfId="1007" xr:uid="{192AE3E6-50D6-4234-BEBF-654ECE9208DD}"/>
    <cellStyle name="style1620204343883" xfId="1006" xr:uid="{311269E9-5386-4A6C-8F30-6B4CF73B3C7F}"/>
    <cellStyle name="style1620204343904" xfId="1005" xr:uid="{3C46E13F-50F7-458C-A0C1-B881018C19F7}"/>
    <cellStyle name="style1620204343924" xfId="1004" xr:uid="{741A1020-389A-4280-99BF-07053AAF1A77}"/>
    <cellStyle name="style1620204343955" xfId="995" xr:uid="{DD354518-4911-4147-914F-9B417046D3B8}"/>
    <cellStyle name="style1620204343974" xfId="994" xr:uid="{80364DF1-7D88-47A0-9670-47C529DA55C0}"/>
    <cellStyle name="style1620204343996" xfId="993" xr:uid="{DF81BBB4-ACEC-46CD-8A31-2127958B56F3}"/>
    <cellStyle name="style1620204344017" xfId="992" xr:uid="{023676CE-1BDB-463D-8291-7867A539B517}"/>
    <cellStyle name="style1620204345616" xfId="991" xr:uid="{B43732DB-4FB9-41A7-AA2D-78C639DC54CC}"/>
    <cellStyle name="style1620204345636" xfId="990" xr:uid="{06504E25-8B46-4AE9-BE87-064DF911E96A}"/>
    <cellStyle name="style1620204345656" xfId="979" xr:uid="{D08CD8FD-AC33-4E05-97CA-369B657662DD}"/>
    <cellStyle name="style1620204345677" xfId="978" xr:uid="{7550F0CD-A31F-42CB-B239-6CE053D86EB7}"/>
    <cellStyle name="style1620204345727" xfId="988" xr:uid="{3860FECA-A829-41AE-B4D3-0CC4E7A4B589}"/>
    <cellStyle name="style1620204345748" xfId="987" xr:uid="{57B51002-020B-4FC8-B960-D6E5EE4D5F93}"/>
    <cellStyle name="style1620204345768" xfId="989" xr:uid="{7D63DCA2-7D1B-4897-B339-A6FE07122213}"/>
    <cellStyle name="style1620204345788" xfId="986" xr:uid="{C4D863BC-F4FF-4A6C-A270-0AAD55B0DAA7}"/>
    <cellStyle name="style1620204345809" xfId="977" xr:uid="{F7EF0E7C-516B-4295-9575-9336449CCADA}"/>
    <cellStyle name="style1620204345829" xfId="976" xr:uid="{ACB5924C-6974-4DE4-856E-E2CF9F97100D}"/>
    <cellStyle name="style1620204345849" xfId="975" xr:uid="{526BE7B3-4438-47A0-91E8-7DC4C252D671}"/>
    <cellStyle name="style1620204345870" xfId="974" xr:uid="{B2FB74F2-0306-4614-B0EE-6DBCE69E854A}"/>
    <cellStyle name="style1620204345890" xfId="967" xr:uid="{54A5913A-047A-4C37-BED5-CD4A1EE9D6DF}"/>
    <cellStyle name="style1620204345910" xfId="955" xr:uid="{06713886-0516-4A12-A00D-CCBCB02FB4F5}"/>
    <cellStyle name="style1620204345931" xfId="966" xr:uid="{CD4C6817-AD5B-4072-9950-0D97FD522EFF}"/>
    <cellStyle name="style1620204345951" xfId="954" xr:uid="{C6880F77-3F17-4A48-90F4-E903D678EA89}"/>
    <cellStyle name="style1620204345972" xfId="943" xr:uid="{3B02D2BA-B1E2-410E-A8F5-44E59DD8729F}"/>
    <cellStyle name="style1620204345992" xfId="942" xr:uid="{AE1B7F7C-9036-46A4-B3DF-7B1BDB0611F5}"/>
    <cellStyle name="style1620204346013" xfId="965" xr:uid="{8D857A7D-BDF5-4575-AB22-8D0AA0AA6BE2}"/>
    <cellStyle name="style1620204346033" xfId="964" xr:uid="{7619DFC3-3E6E-4A79-822D-58CB85A6ABB2}"/>
    <cellStyle name="style1620204346053" xfId="963" xr:uid="{4CDFDFE3-63B2-4B37-82FB-4793522D3AA1}"/>
    <cellStyle name="style1620204346074" xfId="962" xr:uid="{61824884-20C0-4BCB-A3B6-78DC34E19BDD}"/>
    <cellStyle name="style1620204346092" xfId="953" xr:uid="{4EF6BA36-A3B6-40B3-BED2-4A70E7F6E122}"/>
    <cellStyle name="style1620204346114" xfId="952" xr:uid="{DA9297C1-79A7-436B-838C-E0B745162E3A}"/>
    <cellStyle name="style1620204346134" xfId="951" xr:uid="{C70618FB-446F-4411-886C-E9734E507F28}"/>
    <cellStyle name="style1620204346155" xfId="950" xr:uid="{FA036A6B-E973-4595-A4A2-623A5C472052}"/>
    <cellStyle name="style1620204346175" xfId="941" xr:uid="{9678BAE8-764F-4D82-AA2B-A1EB0A40838B}"/>
    <cellStyle name="style1620204346195" xfId="940" xr:uid="{56BCEDFA-C858-42BE-9C29-2AD6E513D0EE}"/>
    <cellStyle name="style1620204346216" xfId="939" xr:uid="{D4B7F0DB-9A70-4205-952B-546C58CA1BD9}"/>
    <cellStyle name="style1620204346236" xfId="938" xr:uid="{DA58685F-7C78-4B92-892D-0DB51122E4C8}"/>
    <cellStyle name="style1620204347127" xfId="931" xr:uid="{C3022E8A-42A3-412E-B3E0-168ADBC3024C}"/>
    <cellStyle name="style1620204347149" xfId="930" xr:uid="{65F74AF9-AC8A-4DE1-8AA8-E9F7282A4B1E}"/>
    <cellStyle name="style1620204347170" xfId="919" xr:uid="{C595FBA1-3192-44A3-B47A-2AE37B461FCE}"/>
    <cellStyle name="style1620204347190" xfId="918" xr:uid="{FC3B3CC7-4343-41FE-80CF-A6E3A3F22194}"/>
    <cellStyle name="style1620204347231" xfId="928" xr:uid="{D76AA808-ABFC-4437-9C64-5FBC73C5CBA2}"/>
    <cellStyle name="style1620204347251" xfId="927" xr:uid="{0EFE0763-C9DA-4142-B13A-16F876A0538D}"/>
    <cellStyle name="style1620204347271" xfId="929" xr:uid="{510DE73F-4230-42A2-AC58-DCB96886C2D6}"/>
    <cellStyle name="style1620204347300" xfId="926" xr:uid="{C1B41C00-D46E-4555-B46E-66C63F2DC462}"/>
    <cellStyle name="style1620204347315" xfId="917" xr:uid="{4B7BFE75-E146-4FC0-B152-E3B944BB97BA}"/>
    <cellStyle name="style1620204347331" xfId="916" xr:uid="{ACB99A5F-80A2-41D6-B91E-EDA484B0327D}"/>
    <cellStyle name="style1620204347366" xfId="915" xr:uid="{59DBBF76-3591-4047-8555-C639E4C107F8}"/>
    <cellStyle name="style1620204347385" xfId="914" xr:uid="{4466D6F2-C925-44AB-BBB0-928F9AAB717B}"/>
    <cellStyle name="style1620204347402" xfId="907" xr:uid="{7330C712-4BC9-4E1F-9112-1F456428D3B4}"/>
    <cellStyle name="style1620204347430" xfId="895" xr:uid="{BDC9BE44-8F32-4E5E-9221-70FBE46A8782}"/>
    <cellStyle name="style1620204347450" xfId="906" xr:uid="{31C4626F-2D78-4421-A064-11AEACD62CB9}"/>
    <cellStyle name="style1620204347470" xfId="894" xr:uid="{C67A17F6-CE11-478F-97BD-8B486D574FDE}"/>
    <cellStyle name="style1620204347493" xfId="883" xr:uid="{4DFCC03A-F00E-4D68-B0FB-6FD159C31BDE}"/>
    <cellStyle name="style1620204347513" xfId="882" xr:uid="{DAC2D777-F180-4D92-B847-FBD195CEAAA2}"/>
    <cellStyle name="style1620204347533" xfId="905" xr:uid="{FB3689EC-3FFB-440B-9A3B-B6F1C7E853A7}"/>
    <cellStyle name="style1620204347553" xfId="904" xr:uid="{6A45D37A-B2D6-4BEA-AF81-B93A16F42462}"/>
    <cellStyle name="style1620204347573" xfId="903" xr:uid="{C716805A-295E-4DFA-ADE9-FA5204BEA42A}"/>
    <cellStyle name="style1620204347594" xfId="902" xr:uid="{A9888FAF-AAF7-470D-AD69-EE0952DB5F21}"/>
    <cellStyle name="style1620204347614" xfId="893" xr:uid="{03FB705B-A61C-4AF9-B276-EB15C401F35C}"/>
    <cellStyle name="style1620204347634" xfId="892" xr:uid="{A05FD87D-86BE-44AF-89CF-2ED690E5CFF4}"/>
    <cellStyle name="style1620204347655" xfId="891" xr:uid="{1B2FD580-AE1B-48C2-BB8B-DCF168716E18}"/>
    <cellStyle name="style1620204347675" xfId="890" xr:uid="{0596A5DF-51A1-46C9-B677-2E757447FF8B}"/>
    <cellStyle name="style1620204347714" xfId="881" xr:uid="{54725469-26DC-48EA-B3CA-23CB3C7FE476}"/>
    <cellStyle name="style1620204347736" xfId="880" xr:uid="{22C4C4A1-D1A9-4EDF-85EE-DEC5DB357911}"/>
    <cellStyle name="style1620204347756" xfId="879" xr:uid="{AE99ADFE-FB54-4687-BF1E-2F44143D8558}"/>
    <cellStyle name="style1620204347776" xfId="878" xr:uid="{5D327DF6-0A6E-46A6-836F-F6D9527C1886}"/>
    <cellStyle name="style1620204348550" xfId="985" xr:uid="{4A897C45-5A5B-4204-9CE7-FE8691060F24}"/>
    <cellStyle name="style1620204348573" xfId="984" xr:uid="{1F589EDA-A74B-40D3-926F-6E2C16A42D7C}"/>
    <cellStyle name="style1620204348593" xfId="973" xr:uid="{BA624591-5767-42D0-B3CE-42F2EA31EA7D}"/>
    <cellStyle name="style1620204348613" xfId="972" xr:uid="{24E2014B-402E-4AAC-AC6A-8ECBCD8CDA8D}"/>
    <cellStyle name="style1620204348654" xfId="982" xr:uid="{07BEA1B2-FD62-415E-B5E9-1DC56E1B199E}"/>
    <cellStyle name="style1620204348674" xfId="981" xr:uid="{4A96BED7-5BC4-4643-BAD6-3E20966B37F3}"/>
    <cellStyle name="style1620204348695" xfId="983" xr:uid="{1A654C4E-66B4-4718-9A45-B17A2F2106AE}"/>
    <cellStyle name="style1620204348715" xfId="980" xr:uid="{1F321D7C-DE2B-4E18-9BAD-F70A4CE4C6F2}"/>
    <cellStyle name="style1620204348736" xfId="971" xr:uid="{A2F54D45-922F-457A-A3BC-19984D5E353F}"/>
    <cellStyle name="style1620204348756" xfId="970" xr:uid="{790C68B2-4051-4FF8-9E23-F250D4DA26B8}"/>
    <cellStyle name="style1620204348774" xfId="969" xr:uid="{B0DDEC35-D3C4-4E6B-BEB7-3ED8ADA2077C}"/>
    <cellStyle name="style1620204348800" xfId="968" xr:uid="{B2FCAD14-B89F-422C-9821-90DA826B24CF}"/>
    <cellStyle name="style1620204348816" xfId="961" xr:uid="{FA270726-D09D-4529-B357-C39A1A935B14}"/>
    <cellStyle name="style1620204348847" xfId="949" xr:uid="{255581DC-9975-42BB-B025-DD5095EEC24C}"/>
    <cellStyle name="style1620204348862" xfId="960" xr:uid="{017B6A50-8A22-49D4-9408-C19E5D2BA1A5}"/>
    <cellStyle name="style1620204348887" xfId="948" xr:uid="{F68B6EED-C317-4762-A538-5D5FD210C7CA}"/>
    <cellStyle name="style1620204348907" xfId="937" xr:uid="{C0E592F5-7DE7-4AC2-A88D-0ED3E0F01366}"/>
    <cellStyle name="style1620204348927" xfId="936" xr:uid="{35F920EF-B3FA-4558-B934-E83C1D7DFA01}"/>
    <cellStyle name="style1620204348948" xfId="959" xr:uid="{14646C69-AC4B-46DB-9D5A-1AF58AEA9143}"/>
    <cellStyle name="style1620204348968" xfId="958" xr:uid="{F6908CFD-E2EF-4A44-9A57-BDAA98BD0270}"/>
    <cellStyle name="style1620204348989" xfId="957" xr:uid="{78577305-4317-4FE1-8112-6A5B06AC7952}"/>
    <cellStyle name="style1620204349009" xfId="956" xr:uid="{805C0439-8B61-4F9B-AA84-D5DE77FB3966}"/>
    <cellStyle name="style1620204349029" xfId="947" xr:uid="{B44D66B7-CCE0-4BF3-811C-26DECD167205}"/>
    <cellStyle name="style1620204349050" xfId="946" xr:uid="{3325E088-0A6D-474F-AB53-6EBB0D4BEBA7}"/>
    <cellStyle name="style1620204349070" xfId="945" xr:uid="{4A367241-49B9-48D7-8971-591DB6182439}"/>
    <cellStyle name="style1620204349090" xfId="944" xr:uid="{69D11269-40FE-429D-98D7-98438E24C627}"/>
    <cellStyle name="style1620204349119" xfId="935" xr:uid="{EA1052A5-1C7B-453B-96B8-C1814D679954}"/>
    <cellStyle name="style1620204349131" xfId="934" xr:uid="{D98B6BB3-EA46-4835-AC97-1395CFE4D397}"/>
    <cellStyle name="style1620204349160" xfId="933" xr:uid="{E86446E2-E5A7-468B-BC3D-8A401EB560C7}"/>
    <cellStyle name="style1620204349180" xfId="932" xr:uid="{BCC54BB7-47FA-4446-8B1B-8B5B7B545875}"/>
    <cellStyle name="style1620204350079" xfId="925" xr:uid="{5CEE36FC-6B6D-409D-8C69-EFBCBD3BD8D4}"/>
    <cellStyle name="style1620204350100" xfId="924" xr:uid="{5D77477C-F214-4B40-8A41-EB8C6959A6A1}"/>
    <cellStyle name="style1620204350120" xfId="913" xr:uid="{9CF33842-7636-4CE1-B610-15F09E49A5F6}"/>
    <cellStyle name="style1620204350140" xfId="912" xr:uid="{357D6D5F-FAFA-4A0A-8613-20B35AF058F8}"/>
    <cellStyle name="style1620204350181" xfId="922" xr:uid="{29C5017B-4F68-4500-951C-C544A02C34BC}"/>
    <cellStyle name="style1620204350201" xfId="921" xr:uid="{3588D7F1-427D-4C57-A1C3-36583C3B4235}"/>
    <cellStyle name="style1620204350221" xfId="923" xr:uid="{83E4421D-A59E-47C0-AB14-05C5F43DF961}"/>
    <cellStyle name="style1620204350242" xfId="920" xr:uid="{711E665D-5848-4EAD-87D5-B87D33498B27}"/>
    <cellStyle name="style1620204350262" xfId="911" xr:uid="{E623D21C-3597-49FC-8668-113C7BF81E5B}"/>
    <cellStyle name="style1620204350282" xfId="910" xr:uid="{DEBC339F-8F51-4E03-9486-0F98E0EBB5B0}"/>
    <cellStyle name="style1620204350303" xfId="909" xr:uid="{E4E1D978-3D1F-4E85-B9E7-82F51CA93A21}"/>
    <cellStyle name="style1620204350331" xfId="908" xr:uid="{5F0571B2-BB31-4B11-B6D7-C3A72AD69FF1}"/>
    <cellStyle name="style1620204350351" xfId="901" xr:uid="{02EE7B9D-CC0E-4942-86B9-34B68009245C}"/>
    <cellStyle name="style1620204350374" xfId="889" xr:uid="{AB454152-D5DB-46CA-A9E6-45B3625FD1C5}"/>
    <cellStyle name="style1620204350394" xfId="900" xr:uid="{F1A5C095-4838-42FF-9C3A-4F4207288303}"/>
    <cellStyle name="style1620204350414" xfId="888" xr:uid="{B528BFBB-54AE-47B2-9A36-25FE7C91914A}"/>
    <cellStyle name="style1620204350443" xfId="877" xr:uid="{4B1A3CEA-55EA-4D61-A75C-BAB1697A7238}"/>
    <cellStyle name="style1620204350465" xfId="876" xr:uid="{E9650298-0237-44B6-A7AB-C186FEECDE53}"/>
    <cellStyle name="style1620204350485" xfId="899" xr:uid="{44CE7D50-2A23-4B9C-82EC-8D70E6003859}"/>
    <cellStyle name="style1620204350506" xfId="898" xr:uid="{5A4E4820-A295-4977-AE1D-9F41974A8AD0}"/>
    <cellStyle name="style1620204350526" xfId="897" xr:uid="{38B15362-5D8D-43B0-A463-19C57D34CEEB}"/>
    <cellStyle name="style1620204350546" xfId="896" xr:uid="{13DE200E-3EF7-4E99-965E-8B2EC9ECE01E}"/>
    <cellStyle name="style1620204350567" xfId="887" xr:uid="{F7BA5646-3F8C-4401-99AE-95710CE26266}"/>
    <cellStyle name="style1620204350587" xfId="886" xr:uid="{71760E00-84A8-41DE-8410-9C346D32081B}"/>
    <cellStyle name="style1620204350607" xfId="885" xr:uid="{70ACB0BC-20DC-4DB4-B64B-C519FA358DA8}"/>
    <cellStyle name="style1620204350628" xfId="884" xr:uid="{E7964677-0C75-4490-B6BB-D5348227E70B}"/>
    <cellStyle name="style1620204350668" xfId="875" xr:uid="{E8ADF375-7BC7-4AA9-9ED3-A9AF02947392}"/>
    <cellStyle name="style1620204350688" xfId="874" xr:uid="{883E62EF-0CE5-4489-95A5-5CAF3FC998DB}"/>
    <cellStyle name="style1620204350709" xfId="873" xr:uid="{7A4849D9-A842-4411-A102-9A774E4984BA}"/>
    <cellStyle name="style1620204350729" xfId="872" xr:uid="{7333E3FA-D1DD-42DF-9241-50A23F8666B3}"/>
    <cellStyle name="style1620204352427" xfId="871" xr:uid="{9BFEAC18-A6F2-498F-9490-80F97A164E56}"/>
    <cellStyle name="style1620204352448" xfId="870" xr:uid="{8C161187-375C-4B61-A02C-E9681969168E}"/>
    <cellStyle name="style1620204352468" xfId="859" xr:uid="{05C36E62-E50F-482E-9901-DA278234A873}"/>
    <cellStyle name="style1620204352488" xfId="858" xr:uid="{6C67213E-47E7-4E19-8F55-337DCD2873DB}"/>
    <cellStyle name="style1620204352529" xfId="868" xr:uid="{AF8671EA-2D1B-4502-978F-E371F93A12BF}"/>
    <cellStyle name="style1620204352549" xfId="867" xr:uid="{2ACDC716-67EC-4473-BA58-1683AA3BC6F8}"/>
    <cellStyle name="style1620204352570" xfId="869" xr:uid="{98278510-1776-4BB6-A42F-150A37B80E9C}"/>
    <cellStyle name="style1620204352590" xfId="866" xr:uid="{4EE94811-2589-499C-82BB-78993C74E03A}"/>
    <cellStyle name="style1620204352610" xfId="857" xr:uid="{2519FB24-043E-43F7-9B5F-00A0F7D44813}"/>
    <cellStyle name="style1620204352631" xfId="856" xr:uid="{2433AAA7-A544-4218-86E9-D9521C8B0F48}"/>
    <cellStyle name="style1620204352651" xfId="855" xr:uid="{7D030D48-F92B-45B1-BC9F-23173821FAE8}"/>
    <cellStyle name="style1620204352680" xfId="854" xr:uid="{7D9C7646-7302-4F05-9D8E-EFCFBCEC118F}"/>
    <cellStyle name="style1620204352702" xfId="847" xr:uid="{0758FC17-EF93-4AA7-97CD-03B70FF55598}"/>
    <cellStyle name="style1620204352731" xfId="835" xr:uid="{F3334E3F-8F82-4984-8F4E-29D830DEA296}"/>
    <cellStyle name="style1620204352751" xfId="846" xr:uid="{F995D256-58A6-4884-AF5A-1D6CA61CF334}"/>
    <cellStyle name="style1620204352771" xfId="834" xr:uid="{D1C39005-6A38-4CE2-8B60-200DA825E339}"/>
    <cellStyle name="style1620204352794" xfId="823" xr:uid="{0F060035-A05F-49D2-9C5D-344B35EA7C15}"/>
    <cellStyle name="style1620204352814" xfId="822" xr:uid="{CF5BA7F9-4153-4723-A73F-9BCDF3083BCD}"/>
    <cellStyle name="style1620204352834" xfId="845" xr:uid="{3B402A46-2570-4037-B5C1-E5CB9255FA97}"/>
    <cellStyle name="style1620204352855" xfId="844" xr:uid="{9666E11E-090F-4903-ABB6-A42E7A0191A8}"/>
    <cellStyle name="style1620204352875" xfId="843" xr:uid="{B8CF07E0-FF4F-4AFB-B6D4-A6093068C9B6}"/>
    <cellStyle name="style1620204352895" xfId="842" xr:uid="{CDA45F98-F55B-4ED2-B891-0B9860669DA6}"/>
    <cellStyle name="style1620204352916" xfId="833" xr:uid="{0B1C8C4C-930B-4050-9C14-9FAE8DFF560E}"/>
    <cellStyle name="style1620204352936" xfId="832" xr:uid="{ABAD0CC2-BA69-4243-9893-312AB9FC1054}"/>
    <cellStyle name="style1620204352956" xfId="831" xr:uid="{7D876A82-4A39-4511-80B4-FFF79318AAAA}"/>
    <cellStyle name="style1620204352975" xfId="830" xr:uid="{607A779D-4788-4505-BCC6-C3250E617BA3}"/>
    <cellStyle name="style1620204352997" xfId="821" xr:uid="{292A17D1-3FDB-4817-B0A3-FAB5C52AC625}"/>
    <cellStyle name="style1620204353025" xfId="820" xr:uid="{8BF4A909-A663-4CB3-8546-0A61B43255E4}"/>
    <cellStyle name="style1620204353038" xfId="819" xr:uid="{095A12EF-BE64-4920-A68D-8579012F463C}"/>
    <cellStyle name="style1620204353066" xfId="818" xr:uid="{3CBFBC57-186E-4812-B5CE-DD54E64B7D98}"/>
    <cellStyle name="style1620204353866" xfId="865" xr:uid="{E1D50674-F02A-45A0-B38E-019FFA19A969}"/>
    <cellStyle name="style1620204353886" xfId="864" xr:uid="{28384D43-1055-4818-A924-F2CF16879A00}"/>
    <cellStyle name="style1620204353907" xfId="853" xr:uid="{6AAF5526-B470-4C5F-BCA3-77A7C8FE4D99}"/>
    <cellStyle name="style1620204353927" xfId="852" xr:uid="{57BAE14A-9839-4642-B187-465A61B03FBD}"/>
    <cellStyle name="style1620204353969" xfId="862" xr:uid="{F02E503E-C55F-41AA-A5FB-CD1717368932}"/>
    <cellStyle name="style1620204353988" xfId="861" xr:uid="{43014D5D-4FF7-4E42-8D3B-E0EFFDF451AB}"/>
    <cellStyle name="style1620204354008" xfId="863" xr:uid="{F24DD77B-7715-4D45-9AF4-401C69700FBC}"/>
    <cellStyle name="style1620204354029" xfId="860" xr:uid="{6F057F5E-102D-4925-828C-1F2F073591E3}"/>
    <cellStyle name="style1620204354049" xfId="851" xr:uid="{A47BA37E-B904-42A4-AEC5-7F4E317D8C98}"/>
    <cellStyle name="style1620204354070" xfId="850" xr:uid="{E0EBED9D-D41F-487E-9BAF-F96EF39995BF}"/>
    <cellStyle name="style1620204354090" xfId="849" xr:uid="{3EB51F0F-1064-4437-ACE7-4DA42FBED289}"/>
    <cellStyle name="style1620204354110" xfId="848" xr:uid="{99B34A75-2918-4B0D-885E-E6AC5032503C}"/>
    <cellStyle name="style1620204354131" xfId="841" xr:uid="{FBD995EF-D1E6-4672-9BE4-70AF632A4858}"/>
    <cellStyle name="style1620204354159" xfId="829" xr:uid="{C8A907C8-E1E1-4F6E-9D96-1ED60CAF1B77}"/>
    <cellStyle name="style1620204354181" xfId="840" xr:uid="{8940E021-69F4-408D-87C4-6F191EBD4DBE}"/>
    <cellStyle name="style1620204354207" xfId="828" xr:uid="{22D48083-0966-4F05-A060-CE1FB946A588}"/>
    <cellStyle name="style1620204354229" xfId="817" xr:uid="{1C6BCA46-A86F-484A-A5B0-147B890B8B89}"/>
    <cellStyle name="style1620204354250" xfId="816" xr:uid="{3095EEF4-9C29-4DEC-A34F-E7538B7F3439}"/>
    <cellStyle name="style1620204354268" xfId="839" xr:uid="{07D3D614-A677-410A-8833-2D6B7934C589}"/>
    <cellStyle name="style1620204354292" xfId="838" xr:uid="{41B143D7-6BAB-4460-B2E9-D65861109660}"/>
    <cellStyle name="style1620204354312" xfId="837" xr:uid="{4EBCF585-7EB1-43CA-9D53-616FE5AC6CC7}"/>
    <cellStyle name="style1620204354335" xfId="836" xr:uid="{8B6403D1-F85C-4D17-B863-2A7C6A67D501}"/>
    <cellStyle name="style1620204354355" xfId="827" xr:uid="{65EC85FA-F179-4D44-9C0B-B6674F252189}"/>
    <cellStyle name="style1620204354375" xfId="826" xr:uid="{70E169AE-C655-4548-9062-5E44A6CA0055}"/>
    <cellStyle name="style1620204354396" xfId="825" xr:uid="{BB17D09A-6318-4BF1-A8D9-2DBD4EBD236C}"/>
    <cellStyle name="style1620204354416" xfId="824" xr:uid="{AC100023-6D56-40FA-8328-6B2C49BF171A}"/>
    <cellStyle name="style1620204354446" xfId="815" xr:uid="{209F6CA5-A715-432E-B5AA-43DDD75570E9}"/>
    <cellStyle name="style1620204354467" xfId="814" xr:uid="{D39D6CFD-CC6C-49AA-B295-3898C51FC3C4}"/>
    <cellStyle name="style1620204354487" xfId="813" xr:uid="{DB6B0B25-96A0-4275-A751-717CFA095308}"/>
    <cellStyle name="style1620204354507" xfId="812" xr:uid="{E1E33B58-2028-4F42-906D-4D7716BBE9FD}"/>
    <cellStyle name="style1620204355946" xfId="593" xr:uid="{2A1A698F-4B05-4678-A242-8B434F6D95C3}"/>
    <cellStyle name="style1620204355977" xfId="592" xr:uid="{F0DD34E1-7D56-4801-AEF1-653DF66580B2}"/>
    <cellStyle name="style1620204355997" xfId="594" xr:uid="{6F4060CF-8884-47F1-A148-E1D9A274809D}"/>
    <cellStyle name="style1620204356017" xfId="591" xr:uid="{5F101FB2-CEF9-4EC0-9A37-F4AA6D1861DA}"/>
    <cellStyle name="style1620204356038" xfId="590" xr:uid="{B93821A0-510A-4860-95E2-4629CCF8C614}"/>
    <cellStyle name="style1620204356066" xfId="589" xr:uid="{FEDEB3AC-78B4-42ED-8012-1A71AD18E295}"/>
    <cellStyle name="style1620204356087" xfId="588" xr:uid="{0F06220A-022A-4CD5-9E15-76B4FC44C2B0}"/>
    <cellStyle name="style1620204356109" xfId="587" xr:uid="{1F0CB2F0-73D8-4E9F-9948-37084ED57F5B}"/>
    <cellStyle name="style1620204356130" xfId="585" xr:uid="{765C5484-516D-493C-8047-7AE0E5522049}"/>
    <cellStyle name="style1620204356150" xfId="584" xr:uid="{B757799C-84AC-44D6-A86E-B6DB45D48913}"/>
    <cellStyle name="style1620204356170" xfId="582" xr:uid="{725780C6-9B3C-4DAA-876F-A83CB644578F}"/>
    <cellStyle name="style1620204356191" xfId="581" xr:uid="{F3A7B345-6CC2-4BC2-82BA-1FFEC4C68FBC}"/>
    <cellStyle name="style1620204356211" xfId="586" xr:uid="{DC412BD5-298B-4653-9B0F-BA292F381669}"/>
    <cellStyle name="style1620204356231" xfId="583" xr:uid="{D47E7C07-4554-41EC-B689-399F3DA6C8D9}"/>
    <cellStyle name="style1620204356260" xfId="580" xr:uid="{37AA0264-DC18-4454-9AF0-8B5A6847807F}"/>
    <cellStyle name="style1620204356312" xfId="578" xr:uid="{D49DE0BD-522E-421A-97B3-6992A9E2DAA7}"/>
    <cellStyle name="style1620204356333" xfId="577" xr:uid="{062F14A4-B767-4F6E-A4F9-C3FCF8D43BD9}"/>
    <cellStyle name="style1620204356363" xfId="579" xr:uid="{E407A6C7-714A-401F-A3B0-4DAB35B48A01}"/>
    <cellStyle name="style1620204357491" xfId="751" xr:uid="{56B6A234-7940-4FFF-80AE-BA74A53BF3CB}"/>
    <cellStyle name="style1620204357518" xfId="750" xr:uid="{ADEF152A-B421-426E-A188-A17771C5DAB3}"/>
    <cellStyle name="style1620204357538" xfId="739" xr:uid="{6653B2FD-C1E3-4690-99AF-118D00CF5970}"/>
    <cellStyle name="style1620204357559" xfId="738" xr:uid="{F25F3C2C-3A99-4A24-A0F7-B3BA149B495A}"/>
    <cellStyle name="style1620204357600" xfId="748" xr:uid="{3F7E3CE8-6DE4-4DEA-A088-09CC8132FC13}"/>
    <cellStyle name="style1620204357620" xfId="747" xr:uid="{4898851A-04DC-4B69-9B74-6747536CB7D3}"/>
    <cellStyle name="style1620204357640" xfId="749" xr:uid="{D0082742-0D83-41E6-A355-07FB388968D2}"/>
    <cellStyle name="style1620204357662" xfId="746" xr:uid="{F85E59E8-8574-4F2A-92B8-E6DAEC1F5D93}"/>
    <cellStyle name="style1620204357681" xfId="737" xr:uid="{664EEAD8-D76F-4837-9E9F-625D4DA9492F}"/>
    <cellStyle name="style1620204357701" xfId="736" xr:uid="{9D27B470-10C2-44FE-81B0-EA62067FE9DA}"/>
    <cellStyle name="style1620204357722" xfId="735" xr:uid="{9CAE1245-D4F2-4869-ABE8-0CC8D87E14D9}"/>
    <cellStyle name="style1620204357742" xfId="734" xr:uid="{FDC248EE-98EF-4034-AC27-C5CB964177B4}"/>
    <cellStyle name="style1620204357762" xfId="727" xr:uid="{324CEC20-6739-4FF4-9D27-3ECC59352750}"/>
    <cellStyle name="style1620204357785" xfId="715" xr:uid="{3C03978D-FE27-49ED-B4BB-29137B512316}"/>
    <cellStyle name="style1620204357805" xfId="726" xr:uid="{24F49E78-25DF-48E6-AA46-E45EF4FE88CE}"/>
    <cellStyle name="style1620204357825" xfId="714" xr:uid="{1736A652-2C80-4830-9A9E-C38598531A78}"/>
    <cellStyle name="style1620204357846" xfId="703" xr:uid="{A3E0E261-9B1B-46BD-B505-9DA05145A560}"/>
    <cellStyle name="style1620204357866" xfId="702" xr:uid="{CEE89F5F-D754-4A84-AB6D-AEC5BA440A6B}"/>
    <cellStyle name="style1620204357886" xfId="725" xr:uid="{2B5CC4F7-A43C-46A9-AFA7-B1F9E19FBC50}"/>
    <cellStyle name="style1620204357907" xfId="724" xr:uid="{71899F56-AE7E-48EE-B757-FF40AF3D4F4C}"/>
    <cellStyle name="style1620204357927" xfId="723" xr:uid="{99C1AEFC-EA28-45C3-B648-6A455B08A376}"/>
    <cellStyle name="style1620204357947" xfId="722" xr:uid="{0A0F2698-E789-4661-8499-426C36C61ED7}"/>
    <cellStyle name="style1620204357975" xfId="713" xr:uid="{0E717E0B-85DD-4467-B193-98A247C15521}"/>
    <cellStyle name="style1620204357998" xfId="712" xr:uid="{1B6942B8-4BD7-40A6-BC38-AAE5B0D31BC0}"/>
    <cellStyle name="style1620204358018" xfId="711" xr:uid="{86B3164C-2CE8-40FD-833B-AFF7A1DD9480}"/>
    <cellStyle name="style1620204358038" xfId="710" xr:uid="{37258B1C-9C57-4C7D-89BF-B4562A3FFAAA}"/>
    <cellStyle name="style1620204358067" xfId="701" xr:uid="{CF24262E-B658-411B-B1CD-CB2072FA64A9}"/>
    <cellStyle name="style1620204358089" xfId="700" xr:uid="{D38F1DE2-36CE-46C0-A38C-6F3C83918C84}"/>
    <cellStyle name="style1620204358110" xfId="699" xr:uid="{ED696560-ED95-47B4-AE79-4DBD9CF25AEF}"/>
    <cellStyle name="style1620204358130" xfId="698" xr:uid="{A37523EF-13B4-4EEC-99BF-ACA588C5A66E}"/>
    <cellStyle name="style1620204359106" xfId="745" xr:uid="{7CE75AFC-1B37-45D6-A102-1362189556F7}"/>
    <cellStyle name="style1620204359128" xfId="744" xr:uid="{2610CB49-0913-47BE-84B5-6DCC90F67D48}"/>
    <cellStyle name="style1620204359149" xfId="733" xr:uid="{907F4992-17EC-4AA6-AB9F-945F5DC0F50C}"/>
    <cellStyle name="style1620204359167" xfId="732" xr:uid="{6400ED85-7AF7-477F-94E0-0A7066F0589E}"/>
    <cellStyle name="style1620204359208" xfId="742" xr:uid="{7BA000F6-7A25-4296-ABBF-C0AB5BED633F}"/>
    <cellStyle name="style1620204359230" xfId="741" xr:uid="{496EED20-8A27-4EE7-9724-12E331E103F9}"/>
    <cellStyle name="style1620204359250" xfId="743" xr:uid="{9CFEA157-8FCB-419A-904B-5EBBAD06F466}"/>
    <cellStyle name="style1620204359270" xfId="740" xr:uid="{FE2F2C70-7472-4653-B087-F246CFF315D2}"/>
    <cellStyle name="style1620204359291" xfId="731" xr:uid="{A0882EEC-0BAB-4E6F-9828-C2E3891A82EA}"/>
    <cellStyle name="style1620204359311" xfId="730" xr:uid="{55731A1F-8ABA-42AB-87B4-81BF6BF4441C}"/>
    <cellStyle name="style1620204359331" xfId="729" xr:uid="{14EBB3EC-28EA-481E-AD6A-D241367DC8E3}"/>
    <cellStyle name="style1620204359351" xfId="728" xr:uid="{B05B27D3-B12A-43CC-876F-3632CC1ADEA0}"/>
    <cellStyle name="style1620204359372" xfId="721" xr:uid="{ECAAEA2C-C35C-4CE7-AAC3-785CA1477716}"/>
    <cellStyle name="style1620204359392" xfId="709" xr:uid="{27FD7FBF-D998-4F07-9F09-7985508E60F2}"/>
    <cellStyle name="style1620204359413" xfId="720" xr:uid="{44346090-B0DD-425C-BEB6-A53AB62F1162}"/>
    <cellStyle name="style1620204359433" xfId="708" xr:uid="{D6F2D171-F420-41BD-995B-FFAE49DCFCDD}"/>
    <cellStyle name="style1620204359453" xfId="697" xr:uid="{3B9158A7-9C9F-4EE1-A99C-2C3E48AF34C3}"/>
    <cellStyle name="style1620204359474" xfId="696" xr:uid="{F97C9F8B-4003-4877-85B6-76178F7070B9}"/>
    <cellStyle name="style1620204359494" xfId="719" xr:uid="{AEE7B794-F891-40F9-8173-38285E2E702C}"/>
    <cellStyle name="style1620204359524" xfId="718" xr:uid="{1CDD8003-4AAB-4F58-95C4-586D37145AEA}"/>
    <cellStyle name="style1620204359542" xfId="717" xr:uid="{91715FD4-1B60-4128-8823-D7113D609FE2}"/>
    <cellStyle name="style1620204359565" xfId="716" xr:uid="{09868091-0438-4DFD-AA29-F9CB0305D268}"/>
    <cellStyle name="style1620204359585" xfId="707" xr:uid="{B3843BD0-E7CA-4955-8C5A-C789A82923CB}"/>
    <cellStyle name="style1620204359605" xfId="706" xr:uid="{4342AB07-4845-4ACF-B53B-537FCEC18BDD}"/>
    <cellStyle name="style1620204359625" xfId="705" xr:uid="{0E790AB2-7471-423C-A8D6-160B15A9D905}"/>
    <cellStyle name="style1620204359645" xfId="704" xr:uid="{7322F97F-C502-4F9B-AD6C-D6C5B013836C}"/>
    <cellStyle name="style1620204359676" xfId="695" xr:uid="{8522AAD5-3FB3-4928-9BE4-B2F228B3F6CA}"/>
    <cellStyle name="style1620204359696" xfId="694" xr:uid="{27F29C54-CCB6-4CB4-B9E8-29745C26379F}"/>
    <cellStyle name="style1620204359717" xfId="693" xr:uid="{0A6D28C4-5EA1-4D7C-826B-60159F3433D5}"/>
    <cellStyle name="style1620204359737" xfId="692" xr:uid="{D1119394-32AA-4B31-92C1-E597A8201B48}"/>
    <cellStyle name="style1620204363271" xfId="811" xr:uid="{2D921205-7E61-4599-A7E2-AD84386196C6}"/>
    <cellStyle name="style1620204363291" xfId="810" xr:uid="{A3A877E5-24F5-49EC-A6F6-BB0C6771C407}"/>
    <cellStyle name="style1620204363312" xfId="799" xr:uid="{6DC999E0-5CDE-418D-9BBE-663004DA2E57}"/>
    <cellStyle name="style1620204363332" xfId="798" xr:uid="{96BF32F1-2A54-4714-9E8E-F506B750C353}"/>
    <cellStyle name="style1620204363383" xfId="808" xr:uid="{E214A6A5-6169-405A-B450-C5453A23DAF5}"/>
    <cellStyle name="style1620204363403" xfId="807" xr:uid="{BD5E0EAB-8905-491A-A585-21D20C6C01F7}"/>
    <cellStyle name="style1620204363424" xfId="809" xr:uid="{25CF3463-84AB-473E-A8C9-292BCD039A88}"/>
    <cellStyle name="style1620204363444" xfId="806" xr:uid="{029286DB-89F1-4194-B109-BD0DE5B007AA}"/>
    <cellStyle name="style1620204363464" xfId="797" xr:uid="{C8C6C01F-0FD9-4DCF-A9C1-171E0F37D62F}"/>
    <cellStyle name="style1620204363485" xfId="796" xr:uid="{9852CA09-C1C3-4385-BBF3-6E841EAC52EF}"/>
    <cellStyle name="style1620204363505" xfId="795" xr:uid="{F3EDBC8C-583D-4EE0-8071-A7AE91C29118}"/>
    <cellStyle name="style1620204363525" xfId="794" xr:uid="{92BDC59B-5CC6-443D-B802-0181985B3928}"/>
    <cellStyle name="style1620204363545" xfId="787" xr:uid="{D19FA863-C9F3-4FAB-881A-24FFB6840966}"/>
    <cellStyle name="style1620204363565" xfId="775" xr:uid="{40FFDB09-EF18-4968-B5BE-19BBDDAF23E0}"/>
    <cellStyle name="style1620204363594" xfId="786" xr:uid="{4D04D1A1-C4D3-40C5-8138-BFC7596E3D04}"/>
    <cellStyle name="style1620204363614" xfId="774" xr:uid="{8771BE6F-51D3-43C1-A1BF-98B08A09DC98}"/>
    <cellStyle name="style1620204363634" xfId="763" xr:uid="{83486700-7E31-4EAE-8A09-ECA8E0E71AB6}"/>
    <cellStyle name="style1620204363655" xfId="762" xr:uid="{96FA9806-6EAE-4171-8CDA-ECD4DF983BAD}"/>
    <cellStyle name="style1620204363675" xfId="785" xr:uid="{62612996-B5A0-48F5-A109-DCF5F021C8B2}"/>
    <cellStyle name="style1620204363697" xfId="784" xr:uid="{9F731808-8D2D-4D1A-AD49-B591B4522C18}"/>
    <cellStyle name="style1620204363718" xfId="783" xr:uid="{39B06DAF-D657-49B3-A5BB-608853F1ECBE}"/>
    <cellStyle name="style1620204363738" xfId="782" xr:uid="{91E3D635-7B61-44F2-8EDA-987F6AB49677}"/>
    <cellStyle name="style1620204363758" xfId="773" xr:uid="{BDCA34A0-1887-4B31-B35E-7A0D2C973EA3}"/>
    <cellStyle name="style1620204363779" xfId="772" xr:uid="{FAD791A9-07D4-4F0A-A612-B27672797E2C}"/>
    <cellStyle name="style1620204363799" xfId="771" xr:uid="{1CE633E9-54CB-449D-B4A4-013F09B4380B}"/>
    <cellStyle name="style1620204363819" xfId="770" xr:uid="{14BF733A-F299-407F-A548-DCAB311D2ED5}"/>
    <cellStyle name="style1620204363850" xfId="761" xr:uid="{5175C302-E5B6-434B-AFD6-A09A63A0B743}"/>
    <cellStyle name="style1620204363870" xfId="760" xr:uid="{1117D9DB-580B-4399-B342-7DE5D36CA108}"/>
    <cellStyle name="style1620204363891" xfId="759" xr:uid="{ABFBEF79-6016-45FE-B266-6996A4EDE0F5}"/>
    <cellStyle name="style1620204363919" xfId="758" xr:uid="{DAF5692E-765F-4B47-A2F3-138EE34F5B50}"/>
    <cellStyle name="style1620204364890" xfId="805" xr:uid="{0F9BC254-DEB7-4998-9EF4-6C38A7C92843}"/>
    <cellStyle name="style1620204364918" xfId="804" xr:uid="{725A42FC-8EF3-49B5-93FB-EDF103C867DB}"/>
    <cellStyle name="style1620204364940" xfId="793" xr:uid="{AF75C43A-229F-49F0-B75F-8C1D8D722E6E}"/>
    <cellStyle name="style1620204364961" xfId="792" xr:uid="{CADA584D-2201-414F-934E-47C9CCAE1EE3}"/>
    <cellStyle name="style1620204365002" xfId="802" xr:uid="{29076E26-7B5F-4E06-90B8-571A8D29A8D2}"/>
    <cellStyle name="style1620204365022" xfId="801" xr:uid="{BB610989-5935-4C6C-8008-003B6654AFDA}"/>
    <cellStyle name="style1620204365042" xfId="803" xr:uid="{4C27C711-1E0B-466B-9481-BF84CE70246A}"/>
    <cellStyle name="style1620204365062" xfId="800" xr:uid="{6462122A-3B73-43D0-9894-787B30D6E6C8}"/>
    <cellStyle name="style1620204365083" xfId="791" xr:uid="{504CE4EA-D5C2-4E14-BE0F-EABEE9C550BA}"/>
    <cellStyle name="style1620204365103" xfId="790" xr:uid="{80E68E52-E97F-4660-9BEB-B7F56E1A40E4}"/>
    <cellStyle name="style1620204365123" xfId="789" xr:uid="{7149DB39-B855-4AB6-AA92-6117A816A7FB}"/>
    <cellStyle name="style1620204365143" xfId="788" xr:uid="{343A7340-192D-4E25-8767-DAA9FAAF138F}"/>
    <cellStyle name="style1620204365164" xfId="781" xr:uid="{DD2EFEE4-F251-4D62-A229-D27E8AB11A2A}"/>
    <cellStyle name="style1620204365184" xfId="769" xr:uid="{18266633-140C-4AC1-9AAF-8A6CB2BD34E3}"/>
    <cellStyle name="style1620204365205" xfId="780" xr:uid="{A3D2ADD6-7EB7-4505-8BA2-3D61EF1B2FE5}"/>
    <cellStyle name="style1620204365225" xfId="768" xr:uid="{54568406-2AD4-4DEE-9565-CFA9B1995695}"/>
    <cellStyle name="style1620204365245" xfId="757" xr:uid="{EF0DAFD2-234C-40C3-86F7-B9E662B91692}"/>
    <cellStyle name="style1620204365265" xfId="756" xr:uid="{4BB832CA-7214-4678-A842-C6505FACF8C4}"/>
    <cellStyle name="style1620204365285" xfId="779" xr:uid="{FA07A64F-E99E-47CF-AAA3-DD7F8F10EAAD}"/>
    <cellStyle name="style1620204365316" xfId="778" xr:uid="{25ED82A1-C230-4BF2-A9E8-434D76A2B955}"/>
    <cellStyle name="style1620204365336" xfId="777" xr:uid="{40EED2A7-D780-42DF-9ED9-EA533581C1EE}"/>
    <cellStyle name="style1620204365357" xfId="776" xr:uid="{6F6CD340-6416-40CD-B4FE-8402698BA7EB}"/>
    <cellStyle name="style1620204365377" xfId="767" xr:uid="{0A243249-A221-433D-8E41-7A01738682A0}"/>
    <cellStyle name="style1620204365397" xfId="766" xr:uid="{2E605829-87F6-470E-A45C-425C7833A635}"/>
    <cellStyle name="style1620204365418" xfId="765" xr:uid="{31E1AF77-6520-4B4F-ABEC-D25E1DA7561F}"/>
    <cellStyle name="style1620204365438" xfId="764" xr:uid="{1A460C7C-A4BE-4DFD-BFB1-419782D02BA3}"/>
    <cellStyle name="style1620204365468" xfId="755" xr:uid="{AF26B149-2020-414F-B9A4-147FC00D7DBF}"/>
    <cellStyle name="style1620204365486" xfId="754" xr:uid="{966E21E9-235B-4431-9EEE-5558199B3EA3}"/>
    <cellStyle name="style1620204365509" xfId="753" xr:uid="{C0EBB8E5-B4EA-45DB-85F9-D3F1CDFA9248}"/>
    <cellStyle name="style1620204365537" xfId="752" xr:uid="{65AD50B7-655D-4D3E-97A2-A4A94F8875F9}"/>
    <cellStyle name="style1620206230305" xfId="95" xr:uid="{80419A7F-806C-443A-B81C-4236E2283671}"/>
    <cellStyle name="style1620206230336" xfId="96" xr:uid="{A2F40319-8D6A-49DE-BD08-DACF41C11861}"/>
    <cellStyle name="style1620206230352" xfId="90" xr:uid="{E23F881E-369D-4FE6-B6F6-5768FC46F866}"/>
    <cellStyle name="style1620206230383" xfId="84" xr:uid="{0C8C295B-0461-4C5B-9915-C79A598783B8}"/>
    <cellStyle name="style1620206230405" xfId="89" xr:uid="{6A7BDDE7-1E1E-4F88-99AD-2DE3C254A5A4}"/>
    <cellStyle name="style1620206230452" xfId="83" xr:uid="{8E336A54-0B76-4D3E-BFEB-B3CD23D78E29}"/>
    <cellStyle name="style1620206230468" xfId="78" xr:uid="{606513EF-A0F2-490B-A8DD-BD3F82D0F1DF}"/>
    <cellStyle name="style1620206230499" xfId="72" xr:uid="{511A12F3-2259-475D-8E0B-FFEA8A238AA1}"/>
    <cellStyle name="style1620206230521" xfId="66" xr:uid="{2C4BA180-0159-47C0-A193-13C16E946DF9}"/>
    <cellStyle name="style1620206230552" xfId="77" xr:uid="{0AB40867-D7DD-41F6-849B-58760F98B5DB}"/>
    <cellStyle name="style1620206230568" xfId="71" xr:uid="{C2EA6CE0-823D-4912-B86A-7844FBA6DEA2}"/>
    <cellStyle name="style1620206230599" xfId="65" xr:uid="{019DCB69-F445-4445-9433-DAEA12B3CA6C}"/>
    <cellStyle name="style1620206230606" xfId="64" xr:uid="{8C090A03-4371-4FC2-89AD-AC6F262E8C39}"/>
    <cellStyle name="style1620206230637" xfId="63" xr:uid="{956E29F6-54CE-4EC1-9B5C-58A35F909618}"/>
    <cellStyle name="style1620206230668" xfId="53" xr:uid="{4BF60F2D-7C39-4E21-9E8C-0508C0F4E174}"/>
    <cellStyle name="style1620206230684" xfId="52" xr:uid="{E4241524-0319-48BC-B8EA-C8807D89E3F9}"/>
    <cellStyle name="style1620206230737" xfId="49" xr:uid="{710FB795-0ACC-4233-926C-8A99B6C16318}"/>
    <cellStyle name="style1620206230753" xfId="48" xr:uid="{7BEDCD78-E469-4A76-BD38-C1DE6F0D9A30}"/>
    <cellStyle name="style1620206230784" xfId="50" xr:uid="{2589DE81-1754-4EE7-B1CC-969AF8A6F1A8}"/>
    <cellStyle name="style1620206230808" xfId="47" xr:uid="{FAD8CCA6-6DE7-462B-BF08-31F7EFE9175C}"/>
    <cellStyle name="style1620206230829" xfId="46" xr:uid="{76114490-07B2-488E-86CE-80865EEBB7C6}"/>
    <cellStyle name="style1620206230857" xfId="45" xr:uid="{2CD040C5-D33E-4BB5-A0D8-2985E412A003}"/>
    <cellStyle name="style1620206230900" xfId="44" xr:uid="{03487BA9-6723-4422-AD66-59E9522055DA}"/>
    <cellStyle name="style1620206230920" xfId="43" xr:uid="{C1819EDC-6777-41A6-A14C-D661AC14BD0F}"/>
    <cellStyle name="style1620206230940" xfId="42" xr:uid="{85580E98-18B0-4810-9BC1-109D9A5E8A7C}"/>
    <cellStyle name="style1620206230969" xfId="41" xr:uid="{E73735F7-8ECA-47E4-BBA3-AC8932A8CB50}"/>
    <cellStyle name="style1620206231757" xfId="93" xr:uid="{3D6899FE-791E-4099-9F19-B7555B8AD2BD}"/>
    <cellStyle name="style1620206231772" xfId="94" xr:uid="{6199990C-4D90-4A7E-B0E3-25B23F8278F7}"/>
    <cellStyle name="style1620206231804" xfId="88" xr:uid="{1D8E9A8E-1305-4FED-AB73-8BD322FEABC0}"/>
    <cellStyle name="style1620206231821" xfId="82" xr:uid="{6E1428AC-8A82-487B-9F55-7F1C6C65E117}"/>
    <cellStyle name="style1620206231837" xfId="87" xr:uid="{9521DBDF-5818-475D-9E07-A23E3BE70E83}"/>
    <cellStyle name="style1620206231884" xfId="81" xr:uid="{0DED8B1C-717A-447F-9A39-8AE172DC07F1}"/>
    <cellStyle name="style1620206231899" xfId="76" xr:uid="{8137AEB7-5472-4338-8461-AA71B04DF2DC}"/>
    <cellStyle name="style1620206231924" xfId="70" xr:uid="{6115ACB9-AFD1-4167-A858-6EB3BAD78060}"/>
    <cellStyle name="style1620206231954" xfId="60" xr:uid="{15CA9298-A16C-4E0D-9A36-89447E6E8B5F}"/>
    <cellStyle name="style1620206231975" xfId="75" xr:uid="{BDADBD81-A91A-421D-97D3-C2093B3B2751}"/>
    <cellStyle name="style1620206231995" xfId="69" xr:uid="{D613EA9B-7C71-4717-8611-0D0BD73866A9}"/>
    <cellStyle name="style1620206232015" xfId="59" xr:uid="{2BD2DDA7-FBD2-43F8-A046-8FB17D0B5D71}"/>
    <cellStyle name="style1620206232036" xfId="56" xr:uid="{C8FB8173-6AAF-42DE-A6A0-7D751AB188AC}"/>
    <cellStyle name="style1620206232056" xfId="55" xr:uid="{1A8A77A5-7C5F-45E9-959F-775A1FF67ED6}"/>
    <cellStyle name="style1620206232087" xfId="51" xr:uid="{C6024B4F-60B0-46E6-9A56-732D4AA407C6}"/>
    <cellStyle name="style1620206232107" xfId="29" xr:uid="{C6572250-371C-4DEE-BB54-8635F8F1B5DC}"/>
    <cellStyle name="style1620206232148" xfId="27" xr:uid="{3E7F53B3-E0E1-42EF-A4DB-FBCAB0EB5585}"/>
    <cellStyle name="style1620206232168" xfId="26" xr:uid="{1F6ECC17-24C2-4F28-ACC8-52F3EDC2FDA1}"/>
    <cellStyle name="style1620206232188" xfId="28" xr:uid="{A4821A73-E39D-4B87-AB67-C57886AB9003}"/>
    <cellStyle name="style1620206232209" xfId="25" xr:uid="{7BA3456E-2D14-4A3E-88AA-0C2043737918}"/>
    <cellStyle name="style1620206232229" xfId="24" xr:uid="{D7690B0E-8C0D-4E8B-9AF4-AF50DE4A1CDB}"/>
    <cellStyle name="style1620206232249" xfId="23" xr:uid="{3DA7A46A-091A-4102-B444-41C7DBC154E0}"/>
    <cellStyle name="style1620206232300" xfId="22" xr:uid="{9F8DA330-67CF-49E3-86F9-2AA642B9A4AA}"/>
    <cellStyle name="style1620206232320" xfId="21" xr:uid="{95AB3032-45C3-4A9F-9348-8EB65D32ADB3}"/>
    <cellStyle name="style1620206232340" xfId="20" xr:uid="{B6561EC7-DE10-49E6-B1D8-8CCBD0588148}"/>
    <cellStyle name="style1620206232364" xfId="19" xr:uid="{E51FEF3B-39CE-4687-890D-44BB1B6C3B6F}"/>
    <cellStyle name="style1620206233175" xfId="91" xr:uid="{E2638B49-1894-4CF2-B9BD-9AE7A9330877}"/>
    <cellStyle name="style1620206233182" xfId="92" xr:uid="{EEDA4C5F-4B19-4382-AE62-5168195528BC}"/>
    <cellStyle name="style1620206233213" xfId="86" xr:uid="{244AC7C5-A017-4192-A62F-AD36B856677C}"/>
    <cellStyle name="style1620206233229" xfId="80" xr:uid="{D44034F3-8E75-43AD-BAE0-AAE201586A44}"/>
    <cellStyle name="style1620206233245" xfId="85" xr:uid="{C7068F0B-E911-4F3F-913B-97AC9CF26672}"/>
    <cellStyle name="style1620206233295" xfId="79" xr:uid="{861E3185-F4AB-418D-A849-92B5370ACA1B}"/>
    <cellStyle name="style1620206233315" xfId="74" xr:uid="{5D7770E6-174F-4E7A-B8DF-10D1AA86E6CB}"/>
    <cellStyle name="style1620206233335" xfId="68" xr:uid="{DA7D913B-06BB-47A1-B391-3FBECBD8C979}"/>
    <cellStyle name="style1620206233366" xfId="62" xr:uid="{8B359F78-7101-48B9-B4C7-DA974D47B975}"/>
    <cellStyle name="style1620206233386" xfId="73" xr:uid="{A0761E4E-A5A8-460B-B108-06D64BCDDDD6}"/>
    <cellStyle name="style1620206233406" xfId="67" xr:uid="{0DF30AA0-3FE1-4416-981C-E477B2DF824D}"/>
    <cellStyle name="style1620206233427" xfId="61" xr:uid="{6A9E1609-E59E-49ED-9553-429F274BA6EA}"/>
    <cellStyle name="style1620206233447" xfId="58" xr:uid="{A8DEE29A-DB5C-4B5C-8A53-50E4E4FDF9B6}"/>
    <cellStyle name="style1620206233467" xfId="57" xr:uid="{58D4555E-F3F1-412B-8046-551111EDD5CA}"/>
    <cellStyle name="style1620206233498" xfId="54" xr:uid="{3B34FD15-9C17-4A2E-8B03-23E3C2F7EBF6}"/>
    <cellStyle name="style1620206233518" xfId="40" xr:uid="{12C8F661-F57C-48E5-A6FF-3DC1C036EC8D}"/>
    <cellStyle name="style1620206233559" xfId="38" xr:uid="{BBBCCAD7-E03F-4656-936A-704DE9F6422B}"/>
    <cellStyle name="style1620206233579" xfId="37" xr:uid="{85DBB598-2674-4F23-BCC2-C6A5476372CA}"/>
    <cellStyle name="style1620206233599" xfId="39" xr:uid="{8E1556D9-3BB2-4038-B2E7-94CA669FB7A1}"/>
    <cellStyle name="style1620206233619" xfId="36" xr:uid="{F45C9830-FC82-4EE4-B6AA-60BDEA578064}"/>
    <cellStyle name="style1620206233640" xfId="35" xr:uid="{2122C22C-97C0-4ECB-9FB9-C289FFAF06B0}"/>
    <cellStyle name="style1620206233660" xfId="34" xr:uid="{E8CE2D4D-2F03-4A9C-9E42-8A8964977D26}"/>
    <cellStyle name="style1620206233701" xfId="33" xr:uid="{8B714E37-70F9-4818-BD06-3708D3BFDA2C}"/>
    <cellStyle name="style1620206233721" xfId="32" xr:uid="{E8B7CD75-EF31-43DE-8C19-A91B66F6C0A2}"/>
    <cellStyle name="style1620206233742" xfId="31" xr:uid="{7F2BCD1B-232F-462A-9CE7-A53B6E71D988}"/>
    <cellStyle name="style1620206233762" xfId="30" xr:uid="{F0111DEC-02C4-4FB0-8428-F4575D0355F1}"/>
    <cellStyle name="style1620206253568" xfId="576" xr:uid="{A91E0CA5-1897-4FC2-AA59-7FC2D004245A}"/>
    <cellStyle name="style1620206253588" xfId="575" xr:uid="{04A0919F-BA99-46C3-8855-BD6F848F392A}"/>
    <cellStyle name="style1620206253609" xfId="564" xr:uid="{153F4CCF-908E-4104-A237-A9217D32157B}"/>
    <cellStyle name="style1620206253629" xfId="563" xr:uid="{37BC136D-540E-4B4C-B578-D6A84891D9EE}"/>
    <cellStyle name="style1620206253670" xfId="573" xr:uid="{6BC18928-3C58-4908-A230-AC811CDECDE9}"/>
    <cellStyle name="style1620206253690" xfId="572" xr:uid="{C0C03336-BDD4-4F80-B3B7-BDFF924C98DE}"/>
    <cellStyle name="style1620206253718" xfId="574" xr:uid="{728C5B22-5749-4102-9C1C-124E0C95FD87}"/>
    <cellStyle name="style1620206253739" xfId="571" xr:uid="{BBEA78B2-3A91-4252-99FA-00F392C00478}"/>
    <cellStyle name="style1620206253751" xfId="562" xr:uid="{E9CBB288-805E-48E6-BF7C-E6D830C07D0D}"/>
    <cellStyle name="style1620206253782" xfId="561" xr:uid="{A386267B-7A59-4496-A370-E541A7D31738}"/>
    <cellStyle name="style1620206253802" xfId="560" xr:uid="{D0F06FAF-6CF8-400D-8B7D-78DB3E57C5EE}"/>
    <cellStyle name="style1620206253830" xfId="559" xr:uid="{FFC2E766-3EAC-4F44-9FE4-47B9BB3ED856}"/>
    <cellStyle name="style1620206253852" xfId="552" xr:uid="{8B532E5D-992A-4F2D-9A20-ECA5CEBBD759}"/>
    <cellStyle name="style1620206253873" xfId="540" xr:uid="{9C50C8EE-0D21-4773-82C0-0E0C0D52597B}"/>
    <cellStyle name="style1620206253901" xfId="551" xr:uid="{0E243660-FE40-48DA-BEDE-9893C3CB0E84}"/>
    <cellStyle name="style1620206253924" xfId="539" xr:uid="{B744496E-1AC6-43DF-B216-1A0D597D2362}"/>
    <cellStyle name="style1620206253944" xfId="528" xr:uid="{22265B47-D6E7-4E9F-8CC8-1DE997C30A20}"/>
    <cellStyle name="style1620206253973" xfId="527" xr:uid="{A9364978-8C53-47F1-BCE4-2BA22014A368}"/>
    <cellStyle name="style1620206253995" xfId="550" xr:uid="{E4CEFC1D-F6D2-47C3-8440-8BEA7505D938}"/>
    <cellStyle name="style1620206254015" xfId="549" xr:uid="{53B00165-7B40-46C9-8CDF-2551780DF379}"/>
    <cellStyle name="style1620206254046" xfId="548" xr:uid="{644AF971-4FFD-4478-A202-3F9836F3E289}"/>
    <cellStyle name="style1620206254066" xfId="547" xr:uid="{E3CA0A92-615A-490C-A3DC-8F15795C873A}"/>
    <cellStyle name="style1620206254086" xfId="538" xr:uid="{0486998C-0249-4080-87FE-493A9BE55B01}"/>
    <cellStyle name="style1620206254115" xfId="537" xr:uid="{7BFFB381-E662-4A8D-A70C-E1E5F4A07B23}"/>
    <cellStyle name="style1620206254137" xfId="536" xr:uid="{09EA1895-ABC4-4D41-BC55-DE48CA82BE63}"/>
    <cellStyle name="style1620206254165" xfId="535" xr:uid="{8B4BC2F2-8873-45FA-90B8-C729441EFF99}"/>
    <cellStyle name="style1620206254196" xfId="526" xr:uid="{738C296D-445E-46BE-9A7E-625322291E1F}"/>
    <cellStyle name="style1620206254218" xfId="525" xr:uid="{BF56B639-C739-4EDC-B18C-53FAA51BC7A7}"/>
    <cellStyle name="style1620206254238" xfId="524" xr:uid="{A84300FD-6397-47D8-9A4B-12C0F2C56218}"/>
    <cellStyle name="style1620206254268" xfId="523" xr:uid="{0BB66F99-DE2D-49C8-BD56-6EDE7504EF22}"/>
    <cellStyle name="style1620206255070" xfId="516" xr:uid="{516EC352-743F-4471-ADFA-F81EF2F3E4F4}"/>
    <cellStyle name="style1620206255099" xfId="515" xr:uid="{F5589478-F939-4F32-AFA6-4CBEB98D55E4}"/>
    <cellStyle name="style1620206255119" xfId="504" xr:uid="{368F540A-7971-48BE-AC08-FA5154EF8D58}"/>
    <cellStyle name="style1620206255139" xfId="503" xr:uid="{D0FADE64-A0C0-4C7D-8601-C6A9DA373D62}"/>
    <cellStyle name="style1620206255180" xfId="513" xr:uid="{D2E52356-3B49-48EA-B430-1E5434943E31}"/>
    <cellStyle name="style1620206255202" xfId="512" xr:uid="{4911174A-0C78-4722-91FA-4C5F0A54CA99}"/>
    <cellStyle name="style1620206255223" xfId="514" xr:uid="{B9EDC9E4-8748-4187-9EB4-FDCB7D8AC604}"/>
    <cellStyle name="style1620206255243" xfId="511" xr:uid="{9BF027AC-2618-4569-BE19-C0A2B1B7C038}"/>
    <cellStyle name="style1620206255263" xfId="502" xr:uid="{C475ED84-32A6-4460-A8B4-8068F926F88D}"/>
    <cellStyle name="style1620206255292" xfId="501" xr:uid="{FF79260E-AE8B-4ECD-A670-419763ABF542}"/>
    <cellStyle name="style1620206255314" xfId="500" xr:uid="{30147882-360E-4D2E-876E-3FECCFB033D2}"/>
    <cellStyle name="style1620206255334" xfId="499" xr:uid="{2C10887F-F316-4983-A59F-5A374BE1D62B}"/>
    <cellStyle name="style1620206255354" xfId="492" xr:uid="{C16F608D-E116-49AD-81B3-C4E99E9D30A2}"/>
    <cellStyle name="style1620206255375" xfId="480" xr:uid="{78DF13E1-77A2-4760-AA27-4871E86939D1}"/>
    <cellStyle name="style1620206255395" xfId="491" xr:uid="{EF902F10-D50E-4E05-9F70-32FE64A10161}"/>
    <cellStyle name="style1620206255415" xfId="479" xr:uid="{72B185A6-B20F-47A7-A316-878FB0BA6CC5}"/>
    <cellStyle name="style1620206255445" xfId="468" xr:uid="{0F147385-DD4A-4C77-AB91-F41E7F0782E6}"/>
    <cellStyle name="style1620206255465" xfId="467" xr:uid="{A8760778-85C0-43C2-AA58-BB37AE74A4E8}"/>
    <cellStyle name="style1620206255485" xfId="490" xr:uid="{98DB8E05-2367-4507-85C3-CF545054E8F7}"/>
    <cellStyle name="style1620206255505" xfId="489" xr:uid="{1E8CFE96-3411-493C-8CDB-8BDE7C1FB872}"/>
    <cellStyle name="style1620206255533" xfId="488" xr:uid="{58ABA2CF-7B29-4378-A453-D2E4250D5293}"/>
    <cellStyle name="style1620206255554" xfId="487" xr:uid="{9CD3A260-EE66-4926-BE72-A34F49529A10}"/>
    <cellStyle name="style1620206255574" xfId="478" xr:uid="{C3B5CB47-7C5B-47E9-BAD0-AB951AE0BD94}"/>
    <cellStyle name="style1620206255595" xfId="477" xr:uid="{5E2412DA-306C-41A5-9812-7DCEDC5BD6C9}"/>
    <cellStyle name="style1620206255615" xfId="476" xr:uid="{F6D47E73-A10D-4110-A473-6E2D954E0FF9}"/>
    <cellStyle name="style1620206255635" xfId="475" xr:uid="{8FA013B5-39F4-4EE7-9FB4-BF904D191C82}"/>
    <cellStyle name="style1620206255676" xfId="466" xr:uid="{AA7E9390-30E2-4C34-B0C8-3F5DE17AA114}"/>
    <cellStyle name="style1620206255696" xfId="465" xr:uid="{30ED95D0-0A11-45CF-A241-7B13D2966DC6}"/>
    <cellStyle name="style1620206255716" xfId="464" xr:uid="{6DB9ABB8-A13F-4190-8D74-7CD236167F98}"/>
    <cellStyle name="style1620206255739" xfId="463" xr:uid="{84E3C28D-916F-4DBB-B023-8F6EDB29A5E9}"/>
    <cellStyle name="style1620206256529" xfId="456" xr:uid="{F54283FC-1307-413E-B574-C58E2C8AA8DF}"/>
    <cellStyle name="style1620206256561" xfId="455" xr:uid="{E0FAE84F-5B93-4E46-9928-8A4282D59365}"/>
    <cellStyle name="style1620206256585" xfId="444" xr:uid="{53720038-7C98-4139-B372-47122D099021}"/>
    <cellStyle name="style1620206256605" xfId="443" xr:uid="{131AE4AF-4C35-4A6E-95C7-FC27F8DA6753}"/>
    <cellStyle name="style1620206256646" xfId="453" xr:uid="{0E24531E-CCDB-41E5-958F-70F5674187F5}"/>
    <cellStyle name="style1620206256666" xfId="452" xr:uid="{9EC88433-EBC9-46A2-9806-5A91C5D6B91D}"/>
    <cellStyle name="style1620206256694" xfId="454" xr:uid="{75787722-F74C-46F2-A5F3-3131B19CAA34}"/>
    <cellStyle name="style1620206256716" xfId="451" xr:uid="{D1A2CBE3-A58B-4258-AA2C-794CD04C08EB}"/>
    <cellStyle name="style1620206256738" xfId="442" xr:uid="{F398BDF1-C4CC-4A64-8DE4-0FD69B297B12}"/>
    <cellStyle name="style1620206256756" xfId="441" xr:uid="{4E2FFDA3-6F32-4808-A67B-412DDA37F518}"/>
    <cellStyle name="style1620206256781" xfId="440" xr:uid="{9965026E-7B68-4435-BA21-EFCB184FE487}"/>
    <cellStyle name="style1620206256805" xfId="439" xr:uid="{FDECCDEA-5C8F-4367-B587-69F8AD3106D3}"/>
    <cellStyle name="style1620206256825" xfId="432" xr:uid="{0D367582-BAC4-40AE-AA8F-2DFA7CE74E36}"/>
    <cellStyle name="style1620206256851" xfId="420" xr:uid="{AD452BAA-7B09-49C3-9902-AE0CD3832613}"/>
    <cellStyle name="style1620206256866" xfId="408" xr:uid="{B4B94AF2-983A-460E-9ACA-E34E01E0267D}"/>
    <cellStyle name="style1620206256897" xfId="431" xr:uid="{8B114EEA-4870-466A-9BB6-69062FF3E1A4}"/>
    <cellStyle name="style1620206256913" xfId="419" xr:uid="{5C4F9451-A32D-4158-A76A-0FACDF08CE85}"/>
    <cellStyle name="style1620206256935" xfId="407" xr:uid="{7A822D2A-1422-41E4-BF6D-C2E45FA8AF97}"/>
    <cellStyle name="style1620206256951" xfId="430" xr:uid="{EF9B3A98-CD5B-46FF-A770-78C12D3EAD32}"/>
    <cellStyle name="style1620206256982" xfId="429" xr:uid="{F6828E42-B52F-47E5-A96E-A4B52CDA6E04}"/>
    <cellStyle name="style1620206256997" xfId="428" xr:uid="{E095AC86-21F7-4CDB-94E5-C422B6196BA8}"/>
    <cellStyle name="style1620206257013" xfId="427" xr:uid="{72A6E704-6F26-46F0-B24E-08782F74FFE3}"/>
    <cellStyle name="style1620206257035" xfId="418" xr:uid="{75F6D5E3-A8A1-41A6-8188-A85064590713}"/>
    <cellStyle name="style1620206257051" xfId="417" xr:uid="{A70CE8AF-1B91-423B-9012-C595F4BAD78B}"/>
    <cellStyle name="style1620206257082" xfId="416" xr:uid="{345094CC-8608-4970-9D73-AE217F446BBA}"/>
    <cellStyle name="style1620206257098" xfId="415" xr:uid="{F47B107C-DC08-4E30-921C-C734A8BBAD83}"/>
    <cellStyle name="style1620206257135" xfId="406" xr:uid="{4FF431E5-B41B-4C0A-B8DF-9EAFFEF75525}"/>
    <cellStyle name="style1620206257151" xfId="405" xr:uid="{6E6E1EE9-5F39-4143-A608-9CFC60ADEAE8}"/>
    <cellStyle name="style1620206257167" xfId="404" xr:uid="{650AF5A4-1A18-408B-AB57-D98ABA24F73B}"/>
    <cellStyle name="style1620206257198" xfId="403" xr:uid="{F226D7D6-3E29-4048-8C3B-39D88424076A}"/>
    <cellStyle name="style1620206257975" xfId="570" xr:uid="{993CBC70-16F2-4126-9CE7-0B267235E731}"/>
    <cellStyle name="style1620206257990" xfId="569" xr:uid="{DD8ED87C-09CF-4ABA-B698-FD6C5037CD98}"/>
    <cellStyle name="style1620206258021" xfId="558" xr:uid="{5A127884-DF1E-46F5-BD9D-914E00B6A138}"/>
    <cellStyle name="style1620206258039" xfId="557" xr:uid="{473EC9F1-B1DB-4F05-8618-9FB869EA742E}"/>
    <cellStyle name="style1620206258079" xfId="567" xr:uid="{B0549245-AF63-4552-972C-C0D72F445251}"/>
    <cellStyle name="style1620206258100" xfId="566" xr:uid="{AEA4C78E-9187-4B8B-974C-1339B965DD6A}"/>
    <cellStyle name="style1620206258120" xfId="568" xr:uid="{94862AD9-41D1-41DD-859B-947B11D8CB02}"/>
    <cellStyle name="style1620206258140" xfId="565" xr:uid="{3914E11A-E331-4358-AC56-0502F48201F8}"/>
    <cellStyle name="style1620206258160" xfId="556" xr:uid="{150EEB3A-F696-4592-9AE6-DAE7E0BC45B8}"/>
    <cellStyle name="style1620206258181" xfId="555" xr:uid="{877ED2F2-946C-43C8-B8F8-EFA6E34D86EF}"/>
    <cellStyle name="style1620206258201" xfId="554" xr:uid="{A28F1305-11EE-4516-B3AB-F77E4E0975CA}"/>
    <cellStyle name="style1620206258229" xfId="553" xr:uid="{33D7D110-B47D-4527-BBF2-76CF82873F41}"/>
    <cellStyle name="style1620206258252" xfId="546" xr:uid="{EB425CF3-ED45-4374-BFED-9D0CD20FDA43}"/>
    <cellStyle name="style1620206258272" xfId="534" xr:uid="{88A4E778-C82C-44EF-BAB4-841C53B3EC87}"/>
    <cellStyle name="style1620206258300" xfId="545" xr:uid="{A2892C47-9051-4C72-8DCE-81361D3507AF}"/>
    <cellStyle name="style1620206258320" xfId="533" xr:uid="{4E69FBA4-414C-4F50-8534-A4520E294CCF}"/>
    <cellStyle name="style1620206258342" xfId="522" xr:uid="{EC74BF67-3684-480A-9046-57163CA91650}"/>
    <cellStyle name="style1620206258363" xfId="521" xr:uid="{CA91C289-71FF-45D6-A5A1-755E8B42E49F}"/>
    <cellStyle name="style1620206258383" xfId="544" xr:uid="{C6608B17-768E-4428-B3B6-D19217C2A105}"/>
    <cellStyle name="style1620206258411" xfId="543" xr:uid="{A042B2FE-4760-44CA-BC76-FBEE232BE5A1}"/>
    <cellStyle name="style1620206258432" xfId="542" xr:uid="{1B5A142F-626A-42B1-A593-599213D0EACA}"/>
    <cellStyle name="style1620206258452" xfId="541" xr:uid="{C0ED58EB-B214-4610-81AA-A109F3B85EFA}"/>
    <cellStyle name="style1620206258472" xfId="532" xr:uid="{AA0BAB28-5FA3-49CA-91F1-DC60EE023A2B}"/>
    <cellStyle name="style1620206258493" xfId="531" xr:uid="{F75C0512-9D70-4D44-9DF9-0B46F14186CD}"/>
    <cellStyle name="style1620206258513" xfId="530" xr:uid="{1FBFD066-B766-485F-9240-E0B2D58DB6B4}"/>
    <cellStyle name="style1620206258533" xfId="529" xr:uid="{E0EE7CC2-D0D0-4F9C-86CE-D18B1B3A4008}"/>
    <cellStyle name="style1620206258556" xfId="520" xr:uid="{39412C1D-83E5-4259-A18B-F30453EE4679}"/>
    <cellStyle name="style1620206258576" xfId="519" xr:uid="{AE8FAE68-40CE-40EC-9867-F1A0E1FDA090}"/>
    <cellStyle name="style1620206258596" xfId="518" xr:uid="{1711A7F1-AF4A-4FAB-A881-2D2342EC6FE2}"/>
    <cellStyle name="style1620206258617" xfId="517" xr:uid="{2D960D32-0A3F-47AB-A7D9-462F2250EF91}"/>
    <cellStyle name="style1620206259514" xfId="510" xr:uid="{4C911F1F-E6F8-4DDB-ADEF-E70CD1FE9381}"/>
    <cellStyle name="style1620206259544" xfId="509" xr:uid="{05F9B93F-FF5A-4551-9A7B-AACBA985FEA3}"/>
    <cellStyle name="style1620206259564" xfId="498" xr:uid="{538985B6-AAD4-4401-8FF7-12017DB8155F}"/>
    <cellStyle name="style1620206259585" xfId="497" xr:uid="{2A7FE613-7185-45CF-9EDD-52C1B79E53DB}"/>
    <cellStyle name="style1620206259625" xfId="507" xr:uid="{6490DE49-A1AB-4B89-9948-038774C6366A}"/>
    <cellStyle name="style1620206259646" xfId="506" xr:uid="{DA8EBEFB-F478-48D6-9728-84C4D56EF046}"/>
    <cellStyle name="style1620206259666" xfId="508" xr:uid="{852368D4-6DA7-4855-B9D0-A85E57671134}"/>
    <cellStyle name="style1620206259686" xfId="505" xr:uid="{FE6819A5-1450-437C-9136-C5F66410BBBD}"/>
    <cellStyle name="style1620206259707" xfId="496" xr:uid="{C731DD75-96CF-45FD-9943-81C2F3B1FBD9}"/>
    <cellStyle name="style1620206259727" xfId="495" xr:uid="{4A5EB2BB-FE5F-4362-A4B1-9815631A658A}"/>
    <cellStyle name="style1620206259747" xfId="494" xr:uid="{3F72866A-712F-4B0A-80CA-DDAD4175F3D7}"/>
    <cellStyle name="style1620206259768" xfId="493" xr:uid="{B1E107E0-8D9E-4650-8EAB-439F51FD9493}"/>
    <cellStyle name="style1620206259788" xfId="486" xr:uid="{8B27068A-8232-459C-80CF-282B1F6B6964}"/>
    <cellStyle name="style1620206259808" xfId="474" xr:uid="{38FF0FAA-2178-4D99-94F4-9FB4914C9F17}"/>
    <cellStyle name="style1620206259829" xfId="485" xr:uid="{7DF575C9-26DE-42E5-BD81-F184370FF2D6}"/>
    <cellStyle name="style1620206259849" xfId="473" xr:uid="{271A17AE-7EBE-4F59-865C-9E81DFFADBCB}"/>
    <cellStyle name="style1620206259878" xfId="462" xr:uid="{536523F4-9E00-42E1-A767-6B0630B62EDB}"/>
    <cellStyle name="style1620206259898" xfId="461" xr:uid="{0780C33D-BAA5-43BA-B2BA-F100D051B4FA}"/>
    <cellStyle name="style1620206259920" xfId="484" xr:uid="{082A7C81-D882-4B24-A612-5BC6CE1727D0}"/>
    <cellStyle name="style1620206259941" xfId="483" xr:uid="{8754DCBE-A8B8-4FDA-829F-EBAA155DAC01}"/>
    <cellStyle name="style1620206259961" xfId="482" xr:uid="{955940D9-283A-4F49-AA90-C1A1294EBBD6}"/>
    <cellStyle name="style1620206259989" xfId="481" xr:uid="{A2F05379-47BA-4DEC-830D-63A81171E948}"/>
    <cellStyle name="style1620206260009" xfId="472" xr:uid="{0C941315-3D66-4668-96DB-730EB4AF61F8}"/>
    <cellStyle name="style1620206260029" xfId="471" xr:uid="{75B74D27-CAF5-4184-8470-54574CD664DE}"/>
    <cellStyle name="style1620206260052" xfId="470" xr:uid="{381B695E-E936-4446-B46D-F12166912CE6}"/>
    <cellStyle name="style1620206260072" xfId="469" xr:uid="{85B4E00E-F154-4BD0-825C-FC7BBA7B4A74}"/>
    <cellStyle name="style1620206260110" xfId="460" xr:uid="{D0729C4D-BB78-43AE-A097-DC450247E720}"/>
    <cellStyle name="style1620206260136" xfId="459" xr:uid="{20491717-88FC-45CF-83D6-3E87A88C01E1}"/>
    <cellStyle name="style1620206260157" xfId="458" xr:uid="{92ABC287-8B4A-405C-86CA-4A843EDD122D}"/>
    <cellStyle name="style1620206260170" xfId="457" xr:uid="{A71C8436-9971-42B9-8D51-3115043BF04F}"/>
    <cellStyle name="style1620206261015" xfId="450" xr:uid="{CDA48E09-C03F-4153-A0F7-BC1E805ED0AF}"/>
    <cellStyle name="style1620206261037" xfId="449" xr:uid="{04CA1B98-C4C5-451D-A04C-70A18585906D}"/>
    <cellStyle name="style1620206261052" xfId="438" xr:uid="{408FDCDB-14F2-473E-B61C-AA47354157AF}"/>
    <cellStyle name="style1620206261068" xfId="437" xr:uid="{EF38BCF7-542E-4156-8A71-AB69D377C47B}"/>
    <cellStyle name="style1620206261121" xfId="447" xr:uid="{F6F50954-3FE3-4BCD-8A2B-D653975F2D62}"/>
    <cellStyle name="style1620206261137" xfId="446" xr:uid="{70753D10-B4CA-487D-A635-26038C44B78B}"/>
    <cellStyle name="style1620206261153" xfId="448" xr:uid="{3793E01A-93FB-4BF4-91F4-AA91EE4D58B5}"/>
    <cellStyle name="style1620206261184" xfId="445" xr:uid="{790DA871-DB37-48A2-83C8-47EF33E00BA5}"/>
    <cellStyle name="style1620206261199" xfId="436" xr:uid="{89FB5852-7AB1-4761-90B1-FD48E0C5B1C3}"/>
    <cellStyle name="style1620206261222" xfId="435" xr:uid="{E6149B0C-8954-487E-BBAB-92F590A34363}"/>
    <cellStyle name="style1620206261253" xfId="434" xr:uid="{9AF9763C-388C-4AA8-85E2-75A9E47FF674}"/>
    <cellStyle name="style1620206261268" xfId="433" xr:uid="{EE90407A-2BF8-4627-8856-922A2035C195}"/>
    <cellStyle name="style1620206261300" xfId="426" xr:uid="{9FFCF558-E6D1-4816-B61D-F77BF1E924FB}"/>
    <cellStyle name="style1620206261325" xfId="414" xr:uid="{D205E9F6-6C44-46AA-926E-CC130E199E05}"/>
    <cellStyle name="style1620206261341" xfId="402" xr:uid="{0DED9408-8184-455F-B916-4CE9173E8F7C}"/>
    <cellStyle name="style1620206261372" xfId="425" xr:uid="{CE1530F2-93CF-4CB1-BB8E-CAFD54996DD9}"/>
    <cellStyle name="style1620206261388" xfId="413" xr:uid="{28977C70-2427-4F18-9A16-4433D37732B3}"/>
    <cellStyle name="style1620206261422" xfId="401" xr:uid="{DB57B50B-FDFC-4496-9209-4077DB396E4B}"/>
    <cellStyle name="style1620206261442" xfId="424" xr:uid="{25A8AE7A-0C69-4413-8C94-856AE5234002}"/>
    <cellStyle name="style1620206261473" xfId="423" xr:uid="{82EAF5BA-1E75-4A48-A1A9-02815773D9BD}"/>
    <cellStyle name="style1620206261489" xfId="422" xr:uid="{157D87A5-3816-401F-91FD-205571141A84}"/>
    <cellStyle name="style1620206261504" xfId="421" xr:uid="{DF972F1C-7998-4D6A-8FC8-3670379CB2BB}"/>
    <cellStyle name="style1620206261538" xfId="412" xr:uid="{FF42DEA4-D8BC-42E0-B310-6E89FCCEEC22}"/>
    <cellStyle name="style1620206261553" xfId="411" xr:uid="{79A4B750-2727-46C4-B177-BD54DC471A49}"/>
    <cellStyle name="style1620206261569" xfId="410" xr:uid="{E1A9B598-1423-4A1B-8C6D-C4D3AC9FCFF8}"/>
    <cellStyle name="style1620206261600" xfId="409" xr:uid="{263E041E-6753-4E94-9A54-B439D5F0F2D6}"/>
    <cellStyle name="style1620206261622" xfId="400" xr:uid="{A53A7D76-7CF3-463D-975E-E0F45C6285A6}"/>
    <cellStyle name="style1620206261653" xfId="399" xr:uid="{CB6A3922-3157-4B9F-9363-A55AD45E00DA}"/>
    <cellStyle name="style1620206261669" xfId="398" xr:uid="{3782FCFB-CBFE-41F3-AA2E-BDD3911E7D6B}"/>
    <cellStyle name="style1620206261700" xfId="397" xr:uid="{9397A9F6-6657-434F-B858-7718D6877B72}"/>
    <cellStyle name="style1620206262639" xfId="396" xr:uid="{8704DA75-EB7D-43FB-AF81-4CD5F328F067}"/>
    <cellStyle name="style1620206262655" xfId="395" xr:uid="{0B2E0324-3130-46DD-B468-95C24237A798}"/>
    <cellStyle name="style1620206262686" xfId="384" xr:uid="{62BBD7D0-A36E-4F75-A92E-228E8C7F10D1}"/>
    <cellStyle name="style1620206262707" xfId="383" xr:uid="{DC2A867B-B2A0-4CD6-91FA-57A351DC544D}"/>
    <cellStyle name="style1620206262751" xfId="393" xr:uid="{FEDAFC81-CE15-4272-B8BB-4F78B7838DDC}"/>
    <cellStyle name="style1620206262769" xfId="392" xr:uid="{9DAED07D-68C4-4085-869F-9768FCABD0D2}"/>
    <cellStyle name="style1620206262785" xfId="394" xr:uid="{F2DECB9A-4735-4E79-B411-34DAA24A1002}"/>
    <cellStyle name="style1620206262815" xfId="391" xr:uid="{3AE1FA4C-58DE-477F-9D7F-3AF5187E1475}"/>
    <cellStyle name="style1620206262836" xfId="382" xr:uid="{62499A90-E266-4F97-978C-7BE2F8EC7BB5}"/>
    <cellStyle name="style1620206262857" xfId="381" xr:uid="{02EF6AC6-98AE-44A8-8D74-CFD38FE8ED21}"/>
    <cellStyle name="style1620206262877" xfId="380" xr:uid="{D378CAEC-740F-4164-B074-607272F5FFA3}"/>
    <cellStyle name="style1620206262898" xfId="379" xr:uid="{08959A89-288A-41C0-876E-ECF521A00CD9}"/>
    <cellStyle name="style1620206262916" xfId="372" xr:uid="{EE393435-7F81-40C0-9D84-4D945686C419}"/>
    <cellStyle name="style1620206262938" xfId="360" xr:uid="{D2C0A3B4-7247-4C78-AC77-AB0B966B8653}"/>
    <cellStyle name="style1620206262958" xfId="371" xr:uid="{D2E9AF10-834E-4280-9870-2693F1F641BF}"/>
    <cellStyle name="style1620206262979" xfId="359" xr:uid="{CAA75F96-6BBE-4052-B541-FF03AED2FDE1}"/>
    <cellStyle name="style1620206262999" xfId="348" xr:uid="{08911E25-D309-4B7C-A4E3-8D6C4B387EAC}"/>
    <cellStyle name="style1620206263019" xfId="347" xr:uid="{FF2B522D-9C40-45AC-AA4B-768E6495E701}"/>
    <cellStyle name="style1620206263040" xfId="370" xr:uid="{BACB914D-7CED-4D99-A81C-79A376A7DA03}"/>
    <cellStyle name="style1620206263060" xfId="369" xr:uid="{DFF67F2D-12E3-44F9-936D-0D00B64FB596}"/>
    <cellStyle name="style1620206263080" xfId="368" xr:uid="{F020947D-183D-4352-96FD-157C34655A34}"/>
    <cellStyle name="style1620206263111" xfId="367" xr:uid="{ACD78333-EC80-4E71-BB04-418386B321B7}"/>
    <cellStyle name="style1620206263131" xfId="358" xr:uid="{B5F03B1B-CEE3-4FBF-BA16-7E6B15985236}"/>
    <cellStyle name="style1620206263151" xfId="357" xr:uid="{5215B1C5-8B08-4AE6-9820-6F5C650C8905}"/>
    <cellStyle name="style1620206263172" xfId="356" xr:uid="{A0BDCD78-2657-445C-AA94-74ABDCDCF193}"/>
    <cellStyle name="style1620206263192" xfId="355" xr:uid="{F5C4A68D-087F-47F5-AB5F-999D8B4E1A31}"/>
    <cellStyle name="style1620206263212" xfId="346" xr:uid="{C7557169-176F-4487-958F-BD5504534552}"/>
    <cellStyle name="style1620206263233" xfId="345" xr:uid="{60EBD6E3-A1F0-42D5-8E5E-CC4C6236B8E4}"/>
    <cellStyle name="style1620206263253" xfId="344" xr:uid="{9171B9F7-FA81-4E56-B4AB-454F4301B827}"/>
    <cellStyle name="style1620206263274" xfId="343" xr:uid="{4060D18F-838F-4235-918A-92E09894C5AD}"/>
    <cellStyle name="style1620206264138" xfId="336" xr:uid="{7882AEF3-F00C-4F3E-A51B-D32EEBC284A5}"/>
    <cellStyle name="style1620206264159" xfId="335" xr:uid="{0A4689A9-05B7-4F78-B781-464E12B9E9F8}"/>
    <cellStyle name="style1620206264179" xfId="324" xr:uid="{56819165-5599-418B-B2E9-443DE30ACD99}"/>
    <cellStyle name="style1620206264207" xfId="323" xr:uid="{E319C66A-6FB4-4B7F-87AC-8C230CDB2C60}"/>
    <cellStyle name="style1620206264249" xfId="333" xr:uid="{0461B80F-2878-44BE-A351-DD116B7667F9}"/>
    <cellStyle name="style1620206264269" xfId="332" xr:uid="{F26A5019-D6F9-44D3-9398-ABB342CD0CCA}"/>
    <cellStyle name="style1620206264298" xfId="334" xr:uid="{E0ED6AF8-7DD4-46A1-BE1A-D35E34E44F41}"/>
    <cellStyle name="style1620206264320" xfId="331" xr:uid="{B5F1E5AB-593A-49CA-88DC-145928C9F005}"/>
    <cellStyle name="style1620206264340" xfId="322" xr:uid="{C1605F9F-D769-41BA-B957-239FAA5F399A}"/>
    <cellStyle name="style1620206264360" xfId="321" xr:uid="{E367EE28-2F08-4913-BA1A-7C69E7D94C2B}"/>
    <cellStyle name="style1620206264380" xfId="320" xr:uid="{92782090-6843-4B85-BFCE-235557FF8BD1}"/>
    <cellStyle name="style1620206264401" xfId="319" xr:uid="{618E154F-EA18-42F0-817E-A6A4962B0D25}"/>
    <cellStyle name="style1620206264423" xfId="312" xr:uid="{ABA13C42-80F2-4463-92CB-CCAC505290D0}"/>
    <cellStyle name="style1620206264442" xfId="300" xr:uid="{E777D669-B34A-41DB-96D2-E42AEA67785F}"/>
    <cellStyle name="style1620206264462" xfId="311" xr:uid="{AEB56746-CE24-47CE-B00F-CE4E00A3E1B6}"/>
    <cellStyle name="style1620206264482" xfId="299" xr:uid="{FCD6C6C6-E093-406A-B894-457461B83419}"/>
    <cellStyle name="style1620206264511" xfId="288" xr:uid="{2601443E-E532-4EF7-A8D9-2BA22216D2A0}"/>
    <cellStyle name="style1620206264533" xfId="287" xr:uid="{F970CDF8-A5CC-449B-BCEB-90F5A02CF744}"/>
    <cellStyle name="style1620206264553" xfId="310" xr:uid="{44A3CBC5-A36B-437E-8F69-3625166A0F89}"/>
    <cellStyle name="style1620206264574" xfId="309" xr:uid="{EDB53763-7C36-443E-95E0-3E0069CA0652}"/>
    <cellStyle name="style1620206264594" xfId="308" xr:uid="{72652A80-70A8-4A46-9252-9D31D76192B0}"/>
    <cellStyle name="style1620206264614" xfId="307" xr:uid="{AB03D28A-E5F7-4777-B23D-0D844C4CC131}"/>
    <cellStyle name="style1620206264643" xfId="298" xr:uid="{389CFE37-36E7-4F47-98B7-80F6960DDA43}"/>
    <cellStyle name="style1620206264663" xfId="297" xr:uid="{857FE601-E622-407C-BD6E-5E621D42419F}"/>
    <cellStyle name="style1620206264683" xfId="296" xr:uid="{2CA89834-A830-44ED-A5BF-F99D74EAB7BA}"/>
    <cellStyle name="style1620206264704" xfId="295" xr:uid="{5F0C2AE0-44C5-49F2-9A4C-3A4DE755AB7E}"/>
    <cellStyle name="style1620206264744" xfId="286" xr:uid="{7636455D-DCBC-4DAC-8734-92983D91503E}"/>
    <cellStyle name="style1620206264765" xfId="285" xr:uid="{C2D6BFF5-9F0C-4AEC-9CFF-1FF3E5F6CF35}"/>
    <cellStyle name="style1620206264787" xfId="284" xr:uid="{F0C34725-5AFF-4638-BB0B-A123751E81AB}"/>
    <cellStyle name="style1620206264807" xfId="283" xr:uid="{8E010233-7A54-46F0-8696-BC399F6F1460}"/>
    <cellStyle name="style1620206265522" xfId="390" xr:uid="{3D210CCE-035D-4AC7-A664-8AED6205BA9B}"/>
    <cellStyle name="style1620206265542" xfId="389" xr:uid="{0D6EDD6C-3437-4E29-B436-8196CDD0CFBD}"/>
    <cellStyle name="style1620206265562" xfId="378" xr:uid="{158E1E78-9FEB-42D9-928E-84D8D32F99BD}"/>
    <cellStyle name="style1620206265583" xfId="377" xr:uid="{7143EC87-B865-46AF-8C2F-591AF4251730}"/>
    <cellStyle name="style1620206265623" xfId="387" xr:uid="{9B4809E9-9F11-4D6B-B0A1-AB5367AE2E4D}"/>
    <cellStyle name="style1620206265644" xfId="386" xr:uid="{8A4494E1-DC89-4E7C-9BA3-D29FE1C449CE}"/>
    <cellStyle name="style1620206265664" xfId="388" xr:uid="{2FECABE7-3898-45DF-BEAE-1817BC548B48}"/>
    <cellStyle name="style1620206265684" xfId="385" xr:uid="{34077221-064C-452A-A9CB-12467EBA1CD0}"/>
    <cellStyle name="style1620206265705" xfId="376" xr:uid="{FDFD0E6E-587A-4DBA-AC18-6F3643F01540}"/>
    <cellStyle name="style1620206265725" xfId="375" xr:uid="{0066B38B-A162-4E73-A9F2-964DD2E46B35}"/>
    <cellStyle name="style1620206265745" xfId="374" xr:uid="{827A68FC-94C2-4842-B007-4342A9CA7F33}"/>
    <cellStyle name="style1620206265766" xfId="373" xr:uid="{5C8103C0-8B6D-41C5-84DD-EB76C8F8C100}"/>
    <cellStyle name="style1620206265786" xfId="366" xr:uid="{D574809E-5F88-4B84-8246-5FA6B1C2C781}"/>
    <cellStyle name="style1620206265814" xfId="354" xr:uid="{1F90ED8C-DEB4-4E72-B19D-184559CFF056}"/>
    <cellStyle name="style1620206265835" xfId="365" xr:uid="{53F4A486-4586-433B-BF0A-BAC7110CBFA6}"/>
    <cellStyle name="style1620206265855" xfId="353" xr:uid="{12CC3918-6403-421D-BAB6-0BC5EC481765}"/>
    <cellStyle name="style1620206265875" xfId="342" xr:uid="{9FC5584F-5583-40F8-AE4B-65416F8EC61A}"/>
    <cellStyle name="style1620206265896" xfId="341" xr:uid="{E6892F4D-EE16-4EBA-AAAA-D98918BD48EC}"/>
    <cellStyle name="style1620206265918" xfId="364" xr:uid="{2751AB59-A540-48B0-A0D8-197513CF17BE}"/>
    <cellStyle name="style1620206265939" xfId="363" xr:uid="{EB64AF37-B6B6-444F-9E4D-00931380B801}"/>
    <cellStyle name="style1620206265959" xfId="362" xr:uid="{5BC23C66-55F3-4974-BC66-FF6E753E9784}"/>
    <cellStyle name="style1620206265980" xfId="361" xr:uid="{70294099-5D3C-4D10-85D0-722AA21986E2}"/>
    <cellStyle name="style1620206266000" xfId="352" xr:uid="{3CAE1149-1258-4BAA-975D-8FE331CD9498}"/>
    <cellStyle name="style1620206266029" xfId="351" xr:uid="{954A8745-5797-4AE3-934D-E79EE044CE44}"/>
    <cellStyle name="style1620206266044" xfId="350" xr:uid="{7AD74E41-F118-4AF6-83A6-D6DB8C6039D6}"/>
    <cellStyle name="style1620206266071" xfId="349" xr:uid="{73B3E80D-EF5D-4782-86FD-314A7378174F}"/>
    <cellStyle name="style1620206266089" xfId="340" xr:uid="{A5B2C424-27F0-4CC8-8A3A-3296A0898F90}"/>
    <cellStyle name="style1620206266105" xfId="339" xr:uid="{4A478C57-D123-4CEA-928E-412212398B17}"/>
    <cellStyle name="style1620206266128" xfId="338" xr:uid="{747E2C19-9B47-4F8B-A098-642D4BF7E49B}"/>
    <cellStyle name="style1620206266144" xfId="337" xr:uid="{8C774342-6057-40E5-A00E-C94B8AAA232F}"/>
    <cellStyle name="style1620206266983" xfId="330" xr:uid="{32153E66-BCEB-49DB-B59C-8A1B48AE9600}"/>
    <cellStyle name="style1620206267003" xfId="329" xr:uid="{21DC50F0-54F4-4289-AF12-7BB8A552C6F8}"/>
    <cellStyle name="style1620206267029" xfId="318" xr:uid="{16073CDF-5AC5-4EDC-835D-884FE0372252}"/>
    <cellStyle name="style1620206267050" xfId="317" xr:uid="{6B200D19-0C2D-49F5-90DC-594E1EBF691B}"/>
    <cellStyle name="style1620206267092" xfId="327" xr:uid="{A31449F8-5ED1-44EE-AFA8-2CF7595ED7AD}"/>
    <cellStyle name="style1620206267114" xfId="326" xr:uid="{6D551FD1-B3B6-43FC-A0A2-D891E2C9A3AB}"/>
    <cellStyle name="style1620206267134" xfId="328" xr:uid="{B7256DD8-AD52-4F0A-883F-BFF1CD955DE2}"/>
    <cellStyle name="style1620206267155" xfId="325" xr:uid="{2A5B9302-AB08-4C0A-ACF5-52969413B703}"/>
    <cellStyle name="style1620206267174" xfId="316" xr:uid="{422DBE73-4B5A-4F39-99B2-DD2570C8D22C}"/>
    <cellStyle name="style1620206267195" xfId="315" xr:uid="{ABBCBB6D-9FDA-4536-93B5-F8C7D64463F9}"/>
    <cellStyle name="style1620206267215" xfId="314" xr:uid="{1FB75045-0BD4-46A3-9BD5-E9DCB66E6D79}"/>
    <cellStyle name="style1620206267235" xfId="313" xr:uid="{E06DA8B3-2BFF-451B-A33A-E14798D3D86D}"/>
    <cellStyle name="style1620206267255" xfId="306" xr:uid="{C14B5B27-D3E5-4DCA-83C6-35F1E3A86B63}"/>
    <cellStyle name="style1620206267275" xfId="294" xr:uid="{2C79EF23-535F-4F52-BB7A-C59917A787BF}"/>
    <cellStyle name="style1620206267295" xfId="305" xr:uid="{CDEE22F5-0714-4062-9D73-BD8C2DC11A74}"/>
    <cellStyle name="style1620206267316" xfId="293" xr:uid="{9D68544A-E77C-468B-8EC4-1D74BFBE027D}"/>
    <cellStyle name="style1620206267346" xfId="282" xr:uid="{53E7353B-2DFF-4DD9-868D-D169808C9820}"/>
    <cellStyle name="style1620206267366" xfId="281" xr:uid="{02A38169-5E18-49B4-ADF4-7565D2D91BC1}"/>
    <cellStyle name="style1620206267387" xfId="304" xr:uid="{BA7DBF34-108C-446E-A6EE-45F5BFA0E6EE}"/>
    <cellStyle name="style1620206267417" xfId="303" xr:uid="{4AF83C46-9994-41D5-B171-DFF89125812A}"/>
    <cellStyle name="style1620206267436" xfId="302" xr:uid="{B10C576B-93CE-4AA1-BBF3-1683E1E82A05}"/>
    <cellStyle name="style1620206267459" xfId="301" xr:uid="{03F41B9B-8007-41FB-A444-ADCF27841080}"/>
    <cellStyle name="style1620206267478" xfId="292" xr:uid="{F543AACC-2B84-4347-B6D2-046025AB2E37}"/>
    <cellStyle name="style1620206267506" xfId="291" xr:uid="{D59A4394-36A4-4B13-971D-2D10F9ABAE6C}"/>
    <cellStyle name="style1620206267527" xfId="290" xr:uid="{ADD1E19E-63F5-4AED-861E-AD5481B544DF}"/>
    <cellStyle name="style1620206267547" xfId="289" xr:uid="{5EEBA5DC-31D6-4902-98DF-C6BE2C343397}"/>
    <cellStyle name="style1620206267580" xfId="280" xr:uid="{80D4B087-4320-42A3-A871-F249C2FF6326}"/>
    <cellStyle name="style1620206267600" xfId="279" xr:uid="{577CB708-6491-49E2-B5E0-965D115E3CA7}"/>
    <cellStyle name="style1620206267620" xfId="278" xr:uid="{70FB06A5-51C6-4C2F-A877-D6B12B9B8853}"/>
    <cellStyle name="style1620206267640" xfId="277" xr:uid="{3342F22C-AC7B-4B5C-A858-63BEF0CD2F1A}"/>
    <cellStyle name="style1620206269169" xfId="276" xr:uid="{E45117C4-B429-4676-8372-29106FD53D76}"/>
    <cellStyle name="style1620206269193" xfId="275" xr:uid="{0F126A86-4EF5-4EF9-9F2D-4459553DE8D9}"/>
    <cellStyle name="style1620206269222" xfId="264" xr:uid="{E7C388D8-0B92-44B6-891B-43A6CCC70545}"/>
    <cellStyle name="style1620206269244" xfId="263" xr:uid="{B1C36D3A-D0F4-4D01-9220-9465997F13BD}"/>
    <cellStyle name="style1620206269292" xfId="273" xr:uid="{A74EFE7B-369B-451C-851C-08A0AE94FAAC}"/>
    <cellStyle name="style1620206269314" xfId="272" xr:uid="{306E089E-AE7B-4ED8-8908-CE498D5BD15E}"/>
    <cellStyle name="style1620206269334" xfId="274" xr:uid="{5080CAD4-7414-4CC7-AC70-E917DF0B07F3}"/>
    <cellStyle name="style1620206269354" xfId="271" xr:uid="{9903A52B-A58B-4998-8F12-11D8CC838FD0}"/>
    <cellStyle name="style1620206269382" xfId="262" xr:uid="{F5739715-D905-491F-9AAC-D6C6BBDAF67D}"/>
    <cellStyle name="style1620206269404" xfId="261" xr:uid="{1E9E7FE4-CD36-490F-B1E2-78E3557241C3}"/>
    <cellStyle name="style1620206269425" xfId="260" xr:uid="{8A9A496B-82C1-4C72-B3B4-73A022DAC827}"/>
    <cellStyle name="style1620206269451" xfId="259" xr:uid="{E1EA9F95-933F-4EFF-8015-1968462BB529}"/>
    <cellStyle name="style1620206269473" xfId="252" xr:uid="{5D9CFCE4-6394-4C83-9B20-796FB4D09A19}"/>
    <cellStyle name="style1620206269495" xfId="240" xr:uid="{F9C2BF67-FBBB-4D6E-BDBD-B7E588C7D32D}"/>
    <cellStyle name="style1620206269515" xfId="251" xr:uid="{0660FEB9-8C10-4610-973A-CCA02803546C}"/>
    <cellStyle name="style1620206269535" xfId="239" xr:uid="{AC5A2AB6-45AC-4EC4-AC2E-EB35933E337B}"/>
    <cellStyle name="style1620206269556" xfId="228" xr:uid="{D1005FC9-73D5-4582-B5AC-C2A84EEC8DCA}"/>
    <cellStyle name="style1620206269586" xfId="227" xr:uid="{25A0C6D0-D80D-4FF9-825A-1F97048AC6F5}"/>
    <cellStyle name="style1620206269606" xfId="250" xr:uid="{A7674033-4626-4B3B-9EB6-06BE8E07C9A4}"/>
    <cellStyle name="style1620206269626" xfId="249" xr:uid="{609AE3B1-3832-437B-889B-F3DF7AB37519}"/>
    <cellStyle name="style1620206269654" xfId="248" xr:uid="{E9E1DDDC-5CC6-40D1-B7D9-11449ECADE12}"/>
    <cellStyle name="style1620206269676" xfId="247" xr:uid="{D99EDD85-DDBC-410C-9E92-7511ADB01ED6}"/>
    <cellStyle name="style1620206269696" xfId="238" xr:uid="{397CFCA1-F259-4FCE-B046-29F59AAFE863}"/>
    <cellStyle name="style1620206269716" xfId="237" xr:uid="{FAEEFD1C-4E30-4055-8C85-C58AC1D21DE3}"/>
    <cellStyle name="style1620206269736" xfId="236" xr:uid="{B53A0D85-4F57-47FA-A8B7-DC38E6D89103}"/>
    <cellStyle name="style1620206269765" xfId="235" xr:uid="{1C31A4BB-76FF-421F-ADFC-1862394DD3A8}"/>
    <cellStyle name="style1620206269797" xfId="226" xr:uid="{B3C1BC58-E65F-4671-BC4B-1C657555CE09}"/>
    <cellStyle name="style1620206269817" xfId="225" xr:uid="{DC3A9AA4-A2D2-4A0E-AE52-1EA51C65758F}"/>
    <cellStyle name="style1620206269837" xfId="224" xr:uid="{AA59640C-6832-4E1F-B9A2-B0C1BF961D53}"/>
    <cellStyle name="style1620206269857" xfId="223" xr:uid="{3CEA23E1-144F-4CC8-9A0A-3C7B6FC64291}"/>
    <cellStyle name="style1620206270582" xfId="270" xr:uid="{EA827825-7EAA-4F2E-8041-729B9558DB3D}"/>
    <cellStyle name="style1620206270611" xfId="269" xr:uid="{44DC35ED-7AE3-4E13-826A-45118BF2447A}"/>
    <cellStyle name="style1620206270633" xfId="258" xr:uid="{A71D6856-033C-4D87-A317-32B945741D6C}"/>
    <cellStyle name="style1620206270653" xfId="257" xr:uid="{064A5FD2-5C8C-414E-8595-2C47B8A052B7}"/>
    <cellStyle name="style1620206270701" xfId="267" xr:uid="{D16EEE05-9A1E-4CAE-9FF2-C97CFCE18EB2}"/>
    <cellStyle name="style1620206270724" xfId="266" xr:uid="{C61566D6-CB47-45D8-AC76-48497988F739}"/>
    <cellStyle name="style1620206270744" xfId="268" xr:uid="{50188FC3-9402-4EEE-A4F3-B69C0274978A}"/>
    <cellStyle name="style1620206270764" xfId="265" xr:uid="{75995FF2-CFE1-458B-AD35-B1A6A6121640}"/>
    <cellStyle name="style1620206270784" xfId="256" xr:uid="{461AF3CC-84C4-4D87-BFBA-8B5B6C189C34}"/>
    <cellStyle name="style1620206270804" xfId="255" xr:uid="{44D20FCA-C8A4-4D2C-90BE-5E361C6C6ABC}"/>
    <cellStyle name="style1620206270825" xfId="254" xr:uid="{B23548AE-4905-4E39-8D59-5817446CC98F}"/>
    <cellStyle name="style1620206270845" xfId="253" xr:uid="{FC910173-4914-45D3-BDCE-BE8483C07010}"/>
    <cellStyle name="style1620206270865" xfId="246" xr:uid="{99307AB5-528F-4BD7-82C7-83EB53DCDC6E}"/>
    <cellStyle name="style1620206270894" xfId="234" xr:uid="{0AE5A12D-D982-4C7A-A416-1C5914D4B538}"/>
    <cellStyle name="style1620206270914" xfId="245" xr:uid="{FAE1BD2F-A520-455D-8BF6-7AF5D7485E3C}"/>
    <cellStyle name="style1620206270937" xfId="233" xr:uid="{CFB893E2-8533-4566-A2B5-3C7265EDDB4D}"/>
    <cellStyle name="style1620206270957" xfId="222" xr:uid="{A493319C-AC0F-4E31-95CC-251A5053264D}"/>
    <cellStyle name="style1620206270977" xfId="221" xr:uid="{C57A4C93-02D9-4D53-A889-B07772572ABD}"/>
    <cellStyle name="style1620206270998" xfId="244" xr:uid="{4E1D408F-ABD6-41E5-9D8F-0E99697EE07A}"/>
    <cellStyle name="style1620206271018" xfId="243" xr:uid="{4592B885-005A-433C-8A2B-9F1DEBC889DD}"/>
    <cellStyle name="style1620206271038" xfId="242" xr:uid="{BC85370F-0FA6-41D4-88C4-9749AF471266}"/>
    <cellStyle name="style1620206271066" xfId="241" xr:uid="{BC21E896-7F47-4DFB-B615-B9E527A64B67}"/>
    <cellStyle name="style1620206271089" xfId="232" xr:uid="{BE26EE60-E2E8-4E82-9DC5-BA3D38AD554A}"/>
    <cellStyle name="style1620206271109" xfId="231" xr:uid="{EAE6CBE4-5A6F-4192-BF64-AC6E33BB1250}"/>
    <cellStyle name="style1620206271129" xfId="230" xr:uid="{FA1B9E2A-65DE-4654-B94F-DBF7A71757C9}"/>
    <cellStyle name="style1620206271149" xfId="229" xr:uid="{9189E97E-189C-4D53-B370-BAF1D99607EC}"/>
    <cellStyle name="style1620206271180" xfId="220" xr:uid="{3683ECA5-3AB2-4642-A021-692114AEDE62}"/>
    <cellStyle name="style1620206271200" xfId="219" xr:uid="{3105E7E6-C548-4BE2-8D81-EA2749EC047A}"/>
    <cellStyle name="style1620206271220" xfId="218" xr:uid="{9B31DB48-1B1E-4C72-9997-43B15151DE62}"/>
    <cellStyle name="style1620206271240" xfId="217" xr:uid="{2F1C0D4B-40C9-43DE-B515-0AE2120A59E3}"/>
    <cellStyle name="style1620206272638" xfId="17" xr:uid="{52A78FC8-F6F5-4B70-8936-9C990D7BFF7A}"/>
    <cellStyle name="style1620206272659" xfId="16" xr:uid="{CE5E2387-FBA5-45D0-B46C-0681D4E49CA0}"/>
    <cellStyle name="style1620206272679" xfId="18" xr:uid="{2CD9D205-D3BC-47A8-B323-FEE4E6C1AC83}"/>
    <cellStyle name="style1620206272699" xfId="15" xr:uid="{52ECD96B-6A0F-499D-ADB0-2EBD29AB2F5F}"/>
    <cellStyle name="style1620206272719" xfId="14" xr:uid="{E3B5BA09-1E9B-4AFB-A19F-41B9A177E840}"/>
    <cellStyle name="style1620206272748" xfId="13" xr:uid="{0ED8C569-CE82-49BF-88DA-D91004C36D04}"/>
    <cellStyle name="style1620206272770" xfId="12" xr:uid="{D398F778-98B6-458F-81D2-532AA18A1621}"/>
    <cellStyle name="style1620206272791" xfId="11" xr:uid="{06A39540-977A-4B72-A8D6-7E57ADD24BF8}"/>
    <cellStyle name="style1620206272811" xfId="9" xr:uid="{B6932C44-D90F-418B-872F-F1471E9BD44E}"/>
    <cellStyle name="style1620206272832" xfId="8" xr:uid="{6A5F0DEF-B084-496F-B492-5FA27C91EB93}"/>
    <cellStyle name="style1620206272852" xfId="6" xr:uid="{760F11E8-95EB-4F85-B6AB-8806F9573DFF}"/>
    <cellStyle name="style1620206272872" xfId="5" xr:uid="{1235596C-9C18-4138-AB1E-280620967A26}"/>
    <cellStyle name="style1620206272892" xfId="10" xr:uid="{0E5F4604-1B2A-4EB6-B054-E74120CD9F53}"/>
    <cellStyle name="style1620206272912" xfId="7" xr:uid="{96003183-CF7B-48C5-98FF-F0F26848E433}"/>
    <cellStyle name="style1620206272940" xfId="4" xr:uid="{71A2F4E5-4469-4262-B99C-0D946EB9F605}"/>
    <cellStyle name="style1620206272983" xfId="2" xr:uid="{BEEED9AD-265C-4E84-8833-14F850CBDDC2}"/>
    <cellStyle name="style1620206273003" xfId="1" xr:uid="{18878A32-A1B5-4732-A8DF-9D6349AEC8B5}"/>
    <cellStyle name="style1620206273033" xfId="3" xr:uid="{013D4C13-32AA-4659-A678-320126C47F4A}"/>
    <cellStyle name="style1620206274021" xfId="156" xr:uid="{A9AF5454-BC8D-4181-B600-96C5EAC97B21}"/>
    <cellStyle name="style1620206274041" xfId="155" xr:uid="{23A7DBEB-8DDF-42C0-8E25-3B59B63B04F3}"/>
    <cellStyle name="style1620206274069" xfId="144" xr:uid="{3092EEF9-5CA8-4C8A-BF86-D6CE9ABE8855}"/>
    <cellStyle name="style1620206274090" xfId="143" xr:uid="{EA6648CE-3FA7-44A6-8967-67C01F05DA10}"/>
    <cellStyle name="style1620206274130" xfId="153" xr:uid="{13A61CC5-505F-4FF3-BF80-300199520CF6}"/>
    <cellStyle name="style1620206274160" xfId="152" xr:uid="{08C8F198-C0BC-48AC-B600-22EB25CC97D0}"/>
    <cellStyle name="style1620206274180" xfId="154" xr:uid="{9CEBBE71-BE9C-4941-B4E5-42651F569FF5}"/>
    <cellStyle name="style1620206274202" xfId="151" xr:uid="{72BCEADA-9A2D-42F2-AA0E-4EB0A3E2F81A}"/>
    <cellStyle name="style1620206274222" xfId="142" xr:uid="{C4304D9D-B2E7-4F47-83F6-234DD7EB67F4}"/>
    <cellStyle name="style1620206274242" xfId="141" xr:uid="{6A64B6DF-00C5-4C9D-B140-1C2728E70105}"/>
    <cellStyle name="style1620206274263" xfId="140" xr:uid="{5FC9E88C-174E-4151-9039-CF7A07F84452}"/>
    <cellStyle name="style1620206274288" xfId="139" xr:uid="{954344A6-409E-471C-BCCC-B2E615A9DF07}"/>
    <cellStyle name="style1620206274304" xfId="132" xr:uid="{8854D2D5-970F-4E4A-8F93-8D0B582123E8}"/>
    <cellStyle name="style1620206274324" xfId="120" xr:uid="{A69FD0E6-641D-4DFD-B62C-8E67D4C68CE6}"/>
    <cellStyle name="style1620206274344" xfId="131" xr:uid="{42E87502-1DAB-43EA-ADF2-E80E0021232C}"/>
    <cellStyle name="style1620206274364" xfId="119" xr:uid="{1225A4D2-25CA-45BB-B55E-D79C46C65EC8}"/>
    <cellStyle name="style1620206274393" xfId="108" xr:uid="{D4C3C742-913E-4C09-B113-EEE07F1116F3}"/>
    <cellStyle name="style1620206274415" xfId="107" xr:uid="{74400A6C-F1EF-4A4F-829B-862E72082503}"/>
    <cellStyle name="style1620206274436" xfId="130" xr:uid="{58DCF61D-11FA-428A-9FFA-F4145621E40F}"/>
    <cellStyle name="style1620206274456" xfId="129" xr:uid="{B3A47790-4EC4-43E0-A4D7-EC29B75CE289}"/>
    <cellStyle name="style1620206274476" xfId="128" xr:uid="{AE9FD318-17BD-4100-BCEC-FFD4689B7B66}"/>
    <cellStyle name="style1620206274497" xfId="127" xr:uid="{68956FA0-1DE8-49B1-A778-60ED782AA10A}"/>
    <cellStyle name="style1620206274525" xfId="118" xr:uid="{6789DD7A-B9CF-4AB2-917B-0068EB6C83F2}"/>
    <cellStyle name="style1620206274545" xfId="117" xr:uid="{648F2B2C-8A75-4B65-A3A6-9FE494ED379F}"/>
    <cellStyle name="style1620206274565" xfId="116" xr:uid="{30A2671C-BF2A-41DE-B338-9F6E3B3EE50F}"/>
    <cellStyle name="style1620206274585" xfId="115" xr:uid="{CCA82960-8C3F-44A8-BF78-8A37A3D44A9E}"/>
    <cellStyle name="style1620206274608" xfId="106" xr:uid="{8559F7B9-501F-45F1-8CC5-1E664FCBDEA0}"/>
    <cellStyle name="style1620206274628" xfId="105" xr:uid="{B989B248-5A40-46FB-AB0F-66183C31EDF2}"/>
    <cellStyle name="style1620206274648" xfId="104" xr:uid="{E788BC50-6156-470A-BD9E-739A6D58F9B7}"/>
    <cellStyle name="style1620206274679" xfId="103" xr:uid="{638266BB-0A47-40E5-AE3A-6C05F4E95C27}"/>
    <cellStyle name="style1620206275574" xfId="150" xr:uid="{B5B4900D-696D-47D9-9B28-F73004FA2B40}"/>
    <cellStyle name="style1620206275595" xfId="149" xr:uid="{28500752-AB00-46C3-9DE6-848C91EB862F}"/>
    <cellStyle name="style1620206275615" xfId="138" xr:uid="{BA7E16B7-D60A-43CB-96B4-2B15262B0302}"/>
    <cellStyle name="style1620206275644" xfId="137" xr:uid="{9E93CD96-6181-4664-8ECF-BC09FEAD0BB5}"/>
    <cellStyle name="style1620206275686" xfId="147" xr:uid="{AD312EF1-FAFA-4621-ABCE-BF8D08EFDFB9}"/>
    <cellStyle name="style1620206275706" xfId="146" xr:uid="{4007F32C-6713-431C-8CC8-A0FE16FAA174}"/>
    <cellStyle name="style1620206275727" xfId="148" xr:uid="{75C46F77-16CC-4E3A-8AEC-AA1A9DBC65D0}"/>
    <cellStyle name="style1620206275747" xfId="145" xr:uid="{BD2DF437-4B12-4ABB-B629-7043953F5618}"/>
    <cellStyle name="style1620206275767" xfId="136" xr:uid="{92BD9024-A71D-4157-A21C-993CD82DFDF3}"/>
    <cellStyle name="style1620206275788" xfId="135" xr:uid="{2AAE4FA1-B7DB-4D62-8045-47B88E4A0A0A}"/>
    <cellStyle name="style1620206275808" xfId="134" xr:uid="{A0AEA1A9-9736-406F-950A-63C929E6892E}"/>
    <cellStyle name="style1620206275828" xfId="133" xr:uid="{9F63AA7F-1C64-4CF6-841A-E0430DD0E71A}"/>
    <cellStyle name="style1620206275848" xfId="126" xr:uid="{20E54162-9821-4D8B-B0C6-F5B1017ED70D}"/>
    <cellStyle name="style1620206275877" xfId="114" xr:uid="{335CF35A-A5BC-40FA-97CA-1A59E5CDEB28}"/>
    <cellStyle name="style1620206275897" xfId="125" xr:uid="{3DC8FDB8-D9BF-4FB0-B86C-D4C2A63E1075}"/>
    <cellStyle name="style1620206275917" xfId="113" xr:uid="{DBC78848-F85B-4B4D-9129-F8D5DC51BB9C}"/>
    <cellStyle name="style1620206275938" xfId="102" xr:uid="{7EB76A6F-47F1-47A1-A2DD-B641AD78D71C}"/>
    <cellStyle name="style1620206275959" xfId="101" xr:uid="{FAEDD970-91DD-4D53-ADD0-7FE1F8C6F401}"/>
    <cellStyle name="style1620206275979" xfId="124" xr:uid="{663BAFD7-77E9-40F8-A1BE-5F0A6987DBEE}"/>
    <cellStyle name="style1620206276002" xfId="123" xr:uid="{8D21B1FF-44F0-4F01-B0F4-E5C70BF68E9B}"/>
    <cellStyle name="style1620206276022" xfId="122" xr:uid="{EB8AB46B-1DB7-46FC-92D9-EFCB6FF37B6F}"/>
    <cellStyle name="style1620206276042" xfId="121" xr:uid="{84CF3C42-7D25-4EB2-88E0-236241F7817B}"/>
    <cellStyle name="style1620206276063" xfId="112" xr:uid="{63FCB2FB-3DA3-41C7-8D94-5D19DE81BCAB}"/>
    <cellStyle name="style1620206276083" xfId="111" xr:uid="{171BD2FA-F389-4330-BA50-61DC2E1D9CE2}"/>
    <cellStyle name="style1620206276103" xfId="110" xr:uid="{5FBB7635-CC6B-4185-A104-AEAF87CC9725}"/>
    <cellStyle name="style1620206276124" xfId="109" xr:uid="{F84B30A7-BA1F-4EED-B877-57E0B1FF5A8F}"/>
    <cellStyle name="style1620206276154" xfId="100" xr:uid="{3535B3F3-EF1A-468D-9EB4-EC045535FD86}"/>
    <cellStyle name="style1620206276172" xfId="99" xr:uid="{C8006AC6-ED5C-403F-8C73-96C97E360C2E}"/>
    <cellStyle name="style1620206276188" xfId="98" xr:uid="{4644DB19-6046-4BCA-8672-3D5AEE377301}"/>
    <cellStyle name="style1620206276219" xfId="97" xr:uid="{9D38DDE0-3B21-45CC-A173-D3868EF3E1DA}"/>
    <cellStyle name="style1620206279441" xfId="216" xr:uid="{41C443D9-521B-41E9-B480-CB484CDC7CE4}"/>
    <cellStyle name="style1620206279464" xfId="215" xr:uid="{E2F320BE-0F68-4F0C-B115-4EFDA6FEC660}"/>
    <cellStyle name="style1620206279484" xfId="204" xr:uid="{1FA24CF1-9473-4658-9D81-FC8B891AE59F}"/>
    <cellStyle name="style1620206279507" xfId="203" xr:uid="{A54C37CA-0D9F-44DF-881E-59DDA9FA6921}"/>
    <cellStyle name="style1620206279555" xfId="213" xr:uid="{D4564441-5D98-45AB-99F9-DA51CAC2878B}"/>
    <cellStyle name="style1620206279575" xfId="212" xr:uid="{8567F41B-A82B-4DE8-9D24-A1E9E7D3C66A}"/>
    <cellStyle name="style1620206279595" xfId="214" xr:uid="{0F59243E-7617-4502-87B8-848794E0213E}"/>
    <cellStyle name="style1620206279615" xfId="211" xr:uid="{F913C56B-2938-41DA-A547-AA8C1CC8AB80}"/>
    <cellStyle name="style1620206279636" xfId="202" xr:uid="{668A3A04-85B4-4F41-A601-09E832125437}"/>
    <cellStyle name="style1620206279656" xfId="201" xr:uid="{6FB3952B-344C-4713-9576-33954577E2E4}"/>
    <cellStyle name="style1620206279684" xfId="200" xr:uid="{D8A3463B-6FCC-4687-AE39-29FB6BFF8799}"/>
    <cellStyle name="style1620206279706" xfId="199" xr:uid="{F3B0C39B-EEC3-4FC9-A006-C5AF53C66E44}"/>
    <cellStyle name="style1620206279727" xfId="192" xr:uid="{9865EC17-4DB8-4FD4-B717-0A9BEED59686}"/>
    <cellStyle name="style1620206279747" xfId="180" xr:uid="{2C776DE5-46F0-4E47-B28F-4E6D46D5727E}"/>
    <cellStyle name="style1620206279767" xfId="191" xr:uid="{22707DDC-B40E-4C9D-84B7-C881C7D76093}"/>
    <cellStyle name="style1620206279788" xfId="179" xr:uid="{6D6CB66D-C808-4B91-8FC9-0518FA74AC38}"/>
    <cellStyle name="style1620206279808" xfId="168" xr:uid="{4CB3A281-F2ED-4014-91E8-27C24FB1CEB3}"/>
    <cellStyle name="style1620206279828" xfId="167" xr:uid="{20809553-49F7-4A30-943E-1DD664938665}"/>
    <cellStyle name="style1620206279849" xfId="190" xr:uid="{CB9AFDEE-64C0-41E2-8EFA-49D2CB450634}"/>
    <cellStyle name="style1620206279877" xfId="189" xr:uid="{99C08D63-B52C-48FB-8C8B-2590C9472050}"/>
    <cellStyle name="style1620206279897" xfId="188" xr:uid="{814BD953-F501-4880-844C-539906970248}"/>
    <cellStyle name="style1620206279918" xfId="187" xr:uid="{F04BAEC4-9A94-43AA-AE65-6DA8FE6AFD14}"/>
    <cellStyle name="style1620206279938" xfId="178" xr:uid="{FF6EF0CC-7428-41F3-A249-361201526817}"/>
    <cellStyle name="style1620206279960" xfId="177" xr:uid="{97EFC5AE-E41D-4F86-BAF9-94D7ABF745DD}"/>
    <cellStyle name="style1620206279981" xfId="176" xr:uid="{CE91FBD9-7954-4021-ADC7-52920768F0E5}"/>
    <cellStyle name="style1620206280001" xfId="175" xr:uid="{0A7939BE-A40F-42D0-9D2A-5D7D6BB05DD8}"/>
    <cellStyle name="style1620206280039" xfId="166" xr:uid="{2AFCBA79-27C5-48C0-83BB-29AE8240B17A}"/>
    <cellStyle name="style1620206280055" xfId="165" xr:uid="{168D624D-337E-4F34-9627-3A92996D71DC}"/>
    <cellStyle name="style1620206280070" xfId="164" xr:uid="{FC3E93A9-1127-424F-947F-2ED0BDDCD7D2}"/>
    <cellStyle name="style1620206280102" xfId="163" xr:uid="{FFFB7AB1-7873-4176-8EE8-0D5DA14763BB}"/>
    <cellStyle name="style1620206281145" xfId="210" xr:uid="{A113F596-7CD5-42DE-A736-A872727A078B}"/>
    <cellStyle name="style1620206281165" xfId="209" xr:uid="{DEC6EF06-AA23-4060-B12B-7F8E8FFD0764}"/>
    <cellStyle name="style1620206281186" xfId="198" xr:uid="{B5C85938-35EA-4EF1-8030-F2615D74DBDB}"/>
    <cellStyle name="style1620206281206" xfId="197" xr:uid="{32D57DC6-11C5-4017-A94B-0BC3C6504B4A}"/>
    <cellStyle name="style1620206281246" xfId="207" xr:uid="{79E6F72D-A46D-4133-B6F0-9D9DB10D8E1B}"/>
    <cellStyle name="style1620206281274" xfId="206" xr:uid="{F587CA00-A2C0-41D2-80EC-CAF6F4B6B518}"/>
    <cellStyle name="style1620206281297" xfId="208" xr:uid="{8ACB6CF5-6DD0-49AB-AE2D-63C6B26D4F38}"/>
    <cellStyle name="style1620206281318" xfId="205" xr:uid="{2A9855B2-C7FF-4DAA-9A3F-34D999684A45}"/>
    <cellStyle name="style1620206281345" xfId="196" xr:uid="{5D6DE4A0-FE04-443A-8050-3D7AA0F52A82}"/>
    <cellStyle name="style1620206281361" xfId="195" xr:uid="{5223EB40-8909-43AE-A2AF-8B3E5C969CA2}"/>
    <cellStyle name="style1620206281376" xfId="194" xr:uid="{81C27371-578D-417C-83CB-DC9C43938875}"/>
    <cellStyle name="style1620206281407" xfId="193" xr:uid="{F17E1051-FBA9-42C0-BA4F-7C29A287473D}"/>
    <cellStyle name="style1620206281423" xfId="186" xr:uid="{380F312D-530D-486A-B525-DF38B1AF0A2E}"/>
    <cellStyle name="style1620206281445" xfId="174" xr:uid="{F8D3645F-5AF1-40C6-9B9B-1460604637E6}"/>
    <cellStyle name="style1620206281477" xfId="185" xr:uid="{F0036C20-E284-4F9F-B3F6-C60723270925}"/>
    <cellStyle name="style1620206281492" xfId="173" xr:uid="{EB0E267D-1F4C-4F01-B9B2-383D6EE8A9F6}"/>
    <cellStyle name="style1620206281508" xfId="162" xr:uid="{B2F468BB-000E-4229-B2D5-3AAB93AF8707}"/>
    <cellStyle name="style1620206281539" xfId="161" xr:uid="{FDEE037A-43FD-4E5B-A922-5AE880B3FC0F}"/>
    <cellStyle name="style1620206281561" xfId="184" xr:uid="{09915ACB-0B54-4192-89C2-4DC9E4355E56}"/>
    <cellStyle name="style1620206281577" xfId="183" xr:uid="{BC038F93-9347-4317-B652-CB20A15C42C9}"/>
    <cellStyle name="style1620206281592" xfId="182" xr:uid="{F7FCFE5F-0317-4F75-B67D-865D74B5B000}"/>
    <cellStyle name="style1620206281624" xfId="181" xr:uid="{7538960E-0EBC-4996-903F-495CCC8D5E78}"/>
    <cellStyle name="style1620206281648" xfId="172" xr:uid="{8FD06B51-203C-43F5-814E-4285CE5C0CE9}"/>
    <cellStyle name="style1620206281668" xfId="171" xr:uid="{D2952BEB-058F-4367-8421-7CF64FD2884B}"/>
    <cellStyle name="style1620206281689" xfId="170" xr:uid="{3894FEAA-65CB-4165-897E-485729CF1005}"/>
    <cellStyle name="style1620206281709" xfId="169" xr:uid="{D1A201A3-5F13-4742-A83E-52D243F67530}"/>
    <cellStyle name="style1620206281739" xfId="160" xr:uid="{9B8FDACE-E5BF-4225-B299-2501A36AB696}"/>
    <cellStyle name="style1620206281760" xfId="159" xr:uid="{3A48CEA1-8BFC-4779-A625-6679622BD170}"/>
    <cellStyle name="style1620206281780" xfId="158" xr:uid="{EC90360C-2654-4CD6-8FB4-595EC70E2CD2}"/>
    <cellStyle name="style1620206281800" xfId="157" xr:uid="{9BA8FE44-BBBA-449B-9C8A-B249ED5B9FE3}"/>
  </cellStyles>
  <dxfs count="8">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Water!$AB$105:$AB$116</c:f>
              <c:numCache>
                <c:formatCode>0.0</c:formatCode>
                <c:ptCount val="12"/>
                <c:pt idx="0">
                  <c:v>0.20270270270270271</c:v>
                </c:pt>
                <c:pt idx="1">
                  <c:v>0.12315193845797402</c:v>
                </c:pt>
                <c:pt idx="2">
                  <c:v>1.2245680479870793</c:v>
                </c:pt>
                <c:pt idx="3">
                  <c:v>0.28137034845049497</c:v>
                </c:pt>
                <c:pt idx="4">
                  <c:v>0.18528829439391792</c:v>
                </c:pt>
                <c:pt idx="5">
                  <c:v>0.44972454488399588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Water!$W$105:$W$116</c:f>
              <c:numCache>
                <c:formatCode>0.0</c:formatCode>
                <c:ptCount val="12"/>
                <c:pt idx="0">
                  <c:v>0.60810810810810811</c:v>
                </c:pt>
                <c:pt idx="1">
                  <c:v>0.27788548175053129</c:v>
                </c:pt>
                <c:pt idx="2">
                  <c:v>1.925243888914643</c:v>
                </c:pt>
                <c:pt idx="3">
                  <c:v>0.17614135825394683</c:v>
                </c:pt>
                <c:pt idx="4">
                  <c:v>0.5735343940879114</c:v>
                </c:pt>
                <c:pt idx="5">
                  <c:v>0.81880993691073656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Water!$R$105:$R$116</c:f>
              <c:numCache>
                <c:formatCode>0.0</c:formatCode>
                <c:ptCount val="12"/>
                <c:pt idx="0">
                  <c:v>0.68259385665529015</c:v>
                </c:pt>
                <c:pt idx="1">
                  <c:v>0.31040729463717998</c:v>
                </c:pt>
                <c:pt idx="2">
                  <c:v>3.3444984758306044</c:v>
                </c:pt>
                <c:pt idx="3">
                  <c:v>0.83352213793200636</c:v>
                </c:pt>
                <c:pt idx="4">
                  <c:v>0.74307146052054962</c:v>
                </c:pt>
                <c:pt idx="5">
                  <c:v>0.53249032352122005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Water!$M$105:$M$116</c:f>
              <c:numCache>
                <c:formatCode>0.0</c:formatCode>
                <c:ptCount val="12"/>
                <c:pt idx="0">
                  <c:v>0.80591000671591662</c:v>
                </c:pt>
                <c:pt idx="1">
                  <c:v>0.13719456421055107</c:v>
                </c:pt>
                <c:pt idx="2">
                  <c:v>1.5855998104932403</c:v>
                </c:pt>
                <c:pt idx="3">
                  <c:v>0.42200604036477379</c:v>
                </c:pt>
                <c:pt idx="4">
                  <c:v>1.2124895348311613</c:v>
                </c:pt>
                <c:pt idx="5">
                  <c:v>1.2187900146171373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Water!$H$105:$H$116</c:f>
              <c:numCache>
                <c:formatCode>0.0</c:formatCode>
                <c:ptCount val="12"/>
                <c:pt idx="0">
                  <c:v>0.67340067340067333</c:v>
                </c:pt>
                <c:pt idx="1">
                  <c:v>0.31408562436100856</c:v>
                </c:pt>
                <c:pt idx="2">
                  <c:v>2.0115633195193037</c:v>
                </c:pt>
                <c:pt idx="3">
                  <c:v>1.1173042163920286</c:v>
                </c:pt>
                <c:pt idx="4">
                  <c:v>1.4739238722855874</c:v>
                </c:pt>
                <c:pt idx="5">
                  <c:v>1.0023816496834137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Water!$X$105:$X$116</c:f>
              <c:numCache>
                <c:formatCode>0.0</c:formatCode>
                <c:ptCount val="12"/>
                <c:pt idx="0">
                  <c:v>89.72972972972974</c:v>
                </c:pt>
                <c:pt idx="1">
                  <c:v>91.283535270101353</c:v>
                </c:pt>
                <c:pt idx="2">
                  <c:v>89.803978896891522</c:v>
                </c:pt>
                <c:pt idx="3">
                  <c:v>93.22682795968278</c:v>
                </c:pt>
                <c:pt idx="4">
                  <c:v>96.52095689765568</c:v>
                </c:pt>
                <c:pt idx="5">
                  <c:v>98.496341919391057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Water!$S$105:$S$116</c:f>
              <c:numCache>
                <c:formatCode>0.0</c:formatCode>
                <c:ptCount val="12"/>
                <c:pt idx="0">
                  <c:v>83.986486486486484</c:v>
                </c:pt>
                <c:pt idx="1">
                  <c:v>84.310660995665771</c:v>
                </c:pt>
                <c:pt idx="2">
                  <c:v>79.52965945594778</c:v>
                </c:pt>
                <c:pt idx="3">
                  <c:v>85.041781985483496</c:v>
                </c:pt>
                <c:pt idx="4">
                  <c:v>89.769129834472949</c:v>
                </c:pt>
                <c:pt idx="5">
                  <c:v>94.47741540767413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Water!$N$105:$N$116</c:f>
              <c:numCache>
                <c:formatCode>0.0</c:formatCode>
                <c:ptCount val="12"/>
                <c:pt idx="0">
                  <c:v>76.24573378839591</c:v>
                </c:pt>
                <c:pt idx="1">
                  <c:v>82.862371195433056</c:v>
                </c:pt>
                <c:pt idx="2">
                  <c:v>72.730497704794018</c:v>
                </c:pt>
                <c:pt idx="3">
                  <c:v>77.006381638976819</c:v>
                </c:pt>
                <c:pt idx="4">
                  <c:v>81.754148430503051</c:v>
                </c:pt>
                <c:pt idx="5">
                  <c:v>91.752410278768053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Water!$I$105:$I$116</c:f>
              <c:numCache>
                <c:formatCode>0.0</c:formatCode>
                <c:ptCount val="12"/>
                <c:pt idx="0">
                  <c:v>73.069173942243111</c:v>
                </c:pt>
                <c:pt idx="1">
                  <c:v>80.523225559222681</c:v>
                </c:pt>
                <c:pt idx="2">
                  <c:v>66.96859657718997</c:v>
                </c:pt>
                <c:pt idx="3">
                  <c:v>71.282204011923383</c:v>
                </c:pt>
                <c:pt idx="4">
                  <c:v>76.967605893208614</c:v>
                </c:pt>
                <c:pt idx="5">
                  <c:v>85.679994970439637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2000</c:v>
                </c:pt>
                <c:pt idx="1">
                  <c:v>2002</c:v>
                </c:pt>
                <c:pt idx="2">
                  <c:v>2004</c:v>
                </c:pt>
                <c:pt idx="3">
                  <c:v>2009</c:v>
                </c:pt>
                <c:pt idx="4">
                  <c:v>2014</c:v>
                </c:pt>
                <c:pt idx="5">
                  <c:v>2018</c:v>
                </c:pt>
              </c:numCache>
            </c:numRef>
          </c:xVal>
          <c:yVal>
            <c:numRef>
              <c:f>Water!$D$105:$D$116</c:f>
              <c:numCache>
                <c:formatCode>0.0</c:formatCode>
                <c:ptCount val="12"/>
                <c:pt idx="0">
                  <c:v>62.356902356902353</c:v>
                </c:pt>
                <c:pt idx="1">
                  <c:v>68.883623730754437</c:v>
                </c:pt>
                <c:pt idx="2">
                  <c:v>65.244009721898948</c:v>
                </c:pt>
                <c:pt idx="3">
                  <c:v>60.100746589678032</c:v>
                </c:pt>
                <c:pt idx="4">
                  <c:v>66.950971518694558</c:v>
                </c:pt>
                <c:pt idx="5">
                  <c:v>73.77061475797862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54.392879747348161</c:v>
                </c:pt>
                <c:pt idx="1">
                  <c:v>60.682114664826528</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8.9560562034399691</c:v>
                </c:pt>
                <c:pt idx="1">
                  <c:v>9.9916097843352603</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35.730914385425308</c:v>
                </c:pt>
                <c:pt idx="1">
                  <c:v>27.950057217722858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0.92014966378656027</c:v>
                </c:pt>
                <c:pt idx="1">
                  <c:v>1.3762183331153466</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61.117742969332959</c:v>
                </c:pt>
                <c:pt idx="1">
                  <c:v>69.885836047511262</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10.600895998188468</c:v>
                </c:pt>
                <c:pt idx="1">
                  <c:v>12.121725111116339</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27.606473954451047</c:v>
                </c:pt>
                <c:pt idx="1">
                  <c:v>16.750459208847985</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0.67488707802751691</c:v>
                </c:pt>
                <c:pt idx="1">
                  <c:v>1.2419796325244192</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65.011187236948913</c:v>
                </c:pt>
                <c:pt idx="1">
                  <c:v>76.457051135788973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10.194774245337817</c:v>
                </c:pt>
                <c:pt idx="1">
                  <c:v>11.989665301030108</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23.440461269347821</c:v>
                </c:pt>
                <c:pt idx="1">
                  <c:v>10.912421183366874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1.353577248365454</c:v>
                </c:pt>
                <c:pt idx="1">
                  <c:v>0.64086237981403826</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73.243662380408409</c:v>
                </c:pt>
                <c:pt idx="1">
                  <c:v>84.560886752923054</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8.0240143234628878</c:v>
                </c:pt>
                <c:pt idx="1">
                  <c:v>9.2638426924384802</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17.949769328781429</c:v>
                </c:pt>
                <c:pt idx="1">
                  <c:v>5.5270147302945105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0.78255396734727611</c:v>
                </c:pt>
                <c:pt idx="1">
                  <c:v>0.64825582434396445</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84.512048479690634</c:v>
                </c:pt>
                <c:pt idx="1">
                  <c:v>93.927047130427411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4.7692090752208216</c:v>
                </c:pt>
                <c:pt idx="1">
                  <c:v>5.3005190814985204</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10.277948078426803</c:v>
                </c:pt>
                <c:pt idx="1">
                  <c:v>0.40736721847372337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0.44079436666173955</c:v>
                </c:pt>
                <c:pt idx="1">
                  <c:v>0.36506656960034523</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Water!$AB$205:$AB$216</c:f>
              <c:numCache>
                <c:formatCode>0.0</c:formatCode>
                <c:ptCount val="12"/>
                <c:pt idx="0">
                  <c:v>0</c:v>
                </c:pt>
                <c:pt idx="1">
                  <c:v>0</c:v>
                </c:pt>
                <c:pt idx="2">
                  <c:v>0</c:v>
                </c:pt>
                <c:pt idx="3">
                  <c:v>6.6379504094746869E-2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Water!$W$205:$W$216</c:f>
              <c:numCache>
                <c:formatCode>0.0</c:formatCode>
                <c:ptCount val="12"/>
                <c:pt idx="0">
                  <c:v>0.2808988764044944</c:v>
                </c:pt>
                <c:pt idx="1">
                  <c:v>0</c:v>
                </c:pt>
                <c:pt idx="2">
                  <c:v>0</c:v>
                </c:pt>
                <c:pt idx="3">
                  <c:v>0.62192545570568192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Water!$R$205:$R$216</c:f>
              <c:numCache>
                <c:formatCode>0.0</c:formatCode>
                <c:ptCount val="12"/>
                <c:pt idx="0">
                  <c:v>0.27932960893854747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Water!$M$205:$M$216</c:f>
              <c:numCache>
                <c:formatCode>0.0</c:formatCode>
                <c:ptCount val="12"/>
                <c:pt idx="0">
                  <c:v>0.2770083102493075</c:v>
                </c:pt>
                <c:pt idx="1">
                  <c:v>4.4823342639074754E-2</c:v>
                </c:pt>
                <c:pt idx="2">
                  <c:v>0</c:v>
                </c:pt>
                <c:pt idx="3">
                  <c:v>0</c:v>
                </c:pt>
                <c:pt idx="4">
                  <c:v>0.13924325358310408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Water!$H$205:$H$216</c:f>
              <c:numCache>
                <c:formatCode>0.0</c:formatCode>
                <c:ptCount val="12"/>
                <c:pt idx="0">
                  <c:v>0</c:v>
                </c:pt>
                <c:pt idx="1">
                  <c:v>4.3935334054561286E-2</c:v>
                </c:pt>
                <c:pt idx="2">
                  <c:v>0</c:v>
                </c:pt>
                <c:pt idx="3">
                  <c:v>0.21263342343543915</c:v>
                </c:pt>
                <c:pt idx="4">
                  <c:v>0.46999062665552688</c:v>
                </c:pt>
                <c:pt idx="5">
                  <c:v>1.3435644037775585E-2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Water!$X$205:$X$216</c:f>
              <c:numCache>
                <c:formatCode>0.0</c:formatCode>
                <c:ptCount val="12"/>
                <c:pt idx="0">
                  <c:v>95.530726256983243</c:v>
                </c:pt>
                <c:pt idx="1">
                  <c:v>94.461390242770932</c:v>
                </c:pt>
                <c:pt idx="2">
                  <c:v>99.273289802410631</c:v>
                </c:pt>
                <c:pt idx="3">
                  <c:v>98.834561722290431</c:v>
                </c:pt>
                <c:pt idx="4">
                  <c:v>99.717030332260364</c:v>
                </c:pt>
                <c:pt idx="5">
                  <c:v>99.651470749692635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Water!$S$205:$S$216</c:f>
              <c:numCache>
                <c:formatCode>0.0</c:formatCode>
                <c:ptCount val="12"/>
                <c:pt idx="0">
                  <c:v>90.168539325842701</c:v>
                </c:pt>
                <c:pt idx="1">
                  <c:v>92.504680252768594</c:v>
                </c:pt>
                <c:pt idx="2">
                  <c:v>97.960223216695283</c:v>
                </c:pt>
                <c:pt idx="3">
                  <c:v>95.885166896440992</c:v>
                </c:pt>
                <c:pt idx="4">
                  <c:v>99.800571557054027</c:v>
                </c:pt>
                <c:pt idx="5">
                  <c:v>98.566023584336634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Water!$N$205:$N$216</c:f>
              <c:numCache>
                <c:formatCode>0.0</c:formatCode>
                <c:ptCount val="12"/>
                <c:pt idx="0">
                  <c:v>90.22346368715084</c:v>
                </c:pt>
                <c:pt idx="1">
                  <c:v>85.771642423593732</c:v>
                </c:pt>
                <c:pt idx="2">
                  <c:v>97.49432542946775</c:v>
                </c:pt>
                <c:pt idx="3">
                  <c:v>89.794235698132638</c:v>
                </c:pt>
                <c:pt idx="4">
                  <c:v>97.310489367032488</c:v>
                </c:pt>
                <c:pt idx="5">
                  <c:v>98.352876745527723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Water!$I$205:$I$216</c:f>
              <c:numCache>
                <c:formatCode>0.0</c:formatCode>
                <c:ptCount val="12"/>
                <c:pt idx="0">
                  <c:v>85.041551246537395</c:v>
                </c:pt>
                <c:pt idx="1">
                  <c:v>86.813174574493274</c:v>
                </c:pt>
                <c:pt idx="2">
                  <c:v>92.574905554761145</c:v>
                </c:pt>
                <c:pt idx="3">
                  <c:v>88.535900702531691</c:v>
                </c:pt>
                <c:pt idx="4">
                  <c:v>96.218508807222619</c:v>
                </c:pt>
                <c:pt idx="5">
                  <c:v>95.85804550830224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2000</c:v>
                </c:pt>
                <c:pt idx="1">
                  <c:v>2002</c:v>
                </c:pt>
                <c:pt idx="2">
                  <c:v>2004</c:v>
                </c:pt>
                <c:pt idx="3">
                  <c:v>2009</c:v>
                </c:pt>
                <c:pt idx="4">
                  <c:v>2014</c:v>
                </c:pt>
                <c:pt idx="5">
                  <c:v>2018</c:v>
                </c:pt>
              </c:numCache>
            </c:numRef>
          </c:xVal>
          <c:yVal>
            <c:numRef>
              <c:f>Water!$D$205:$D$216</c:f>
              <c:numCache>
                <c:formatCode>0.0</c:formatCode>
                <c:ptCount val="12"/>
                <c:pt idx="0">
                  <c:v>88.515406162464984</c:v>
                </c:pt>
                <c:pt idx="1">
                  <c:v>90.082062019480048</c:v>
                </c:pt>
                <c:pt idx="2">
                  <c:v>88.727802199580523</c:v>
                </c:pt>
                <c:pt idx="3">
                  <c:v>80.603703215469992</c:v>
                </c:pt>
                <c:pt idx="4">
                  <c:v>88.505336441638235</c:v>
                </c:pt>
                <c:pt idx="5">
                  <c:v>92.591898802033029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80.305693407121964</c:v>
                </c:pt>
                <c:pt idx="1">
                  <c:v>81.917633003861638</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7.1775701534845897</c:v>
                </c:pt>
                <c:pt idx="1">
                  <c:v>7.3216422490970849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12.487176343287828</c:v>
                </c:pt>
                <c:pt idx="1">
                  <c:v>10.491745735382636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2.9560096105615941E-2</c:v>
                </c:pt>
                <c:pt idx="1">
                  <c:v>0.26897901165864369</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81.994521925366371</c:v>
                </c:pt>
                <c:pt idx="1">
                  <c:v>92.788037029409921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4.3919274509917177</c:v>
                </c:pt>
                <c:pt idx="1">
                  <c:v>4.9700677238417903</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13.487979060126392</c:v>
                </c:pt>
                <c:pt idx="1">
                  <c:v>2.2407298426462177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0.1255715635155159</c:v>
                </c:pt>
                <c:pt idx="1">
                  <c:v>1.1654041020658923E-3</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85.647810877617701</c:v>
                </c:pt>
                <c:pt idx="1">
                  <c:v>95.049750732768246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3.6698178051908057</c:v>
                </c:pt>
                <c:pt idx="1">
                  <c:v>4.0726699730420837</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10.568024786439452</c:v>
                </c:pt>
                <c:pt idx="1">
                  <c:v>0.87757929418967251</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0.11434653075203727</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90.125259725489798</c:v>
                </c:pt>
                <c:pt idx="1">
                  <c:v>97.387105466498284</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2.344544268442359</c:v>
                </c:pt>
                <c:pt idx="1">
                  <c:v>2.5334559993183889</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7.3340328930309795</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0.19616311303685841</c:v>
                </c:pt>
                <c:pt idx="1">
                  <c:v>7.9438534183324791E-2</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94.600914376060743</c:v>
                </c:pt>
                <c:pt idx="1">
                  <c:v>98.584097339573589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1.3445044294830026</c:v>
                </c:pt>
                <c:pt idx="1">
                  <c:v>1.401114951413005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4.0459172908235956</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8.6639036326697783E-3</c:v>
                </c:pt>
                <c:pt idx="1">
                  <c:v>1.4787709013415288E-2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Water!$AB$305:$AB$316</c:f>
              <c:numCache>
                <c:formatCode>0.0</c:formatCode>
                <c:ptCount val="12"/>
                <c:pt idx="0">
                  <c:v>0.71364852809991086</c:v>
                </c:pt>
                <c:pt idx="1">
                  <c:v>0.75431831569415386</c:v>
                </c:pt>
                <c:pt idx="2">
                  <c:v>2.1829953523912073</c:v>
                </c:pt>
                <c:pt idx="3">
                  <c:v>0.21185740212704335</c:v>
                </c:pt>
                <c:pt idx="4">
                  <c:v>0.72420505544653013</c:v>
                </c:pt>
                <c:pt idx="5">
                  <c:v>2.3227561522536093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Water!$W$305:$W$316</c:f>
              <c:numCache>
                <c:formatCode>0.0</c:formatCode>
                <c:ptCount val="12"/>
                <c:pt idx="0">
                  <c:v>0.44483985765124562</c:v>
                </c:pt>
                <c:pt idx="1">
                  <c:v>0.4956679438713244</c:v>
                </c:pt>
                <c:pt idx="2">
                  <c:v>3.5120002037099907</c:v>
                </c:pt>
                <c:pt idx="3">
                  <c:v>0.79009519781262583</c:v>
                </c:pt>
                <c:pt idx="4">
                  <c:v>1.0838061432373909</c:v>
                </c:pt>
                <c:pt idx="5">
                  <c:v>0.85107399889759516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Water!$R$305:$R$316</c:f>
              <c:numCache>
                <c:formatCode>0.0</c:formatCode>
                <c:ptCount val="12"/>
                <c:pt idx="0">
                  <c:v>1.0781671159029651</c:v>
                </c:pt>
                <c:pt idx="1">
                  <c:v>0.2609654186820739</c:v>
                </c:pt>
                <c:pt idx="2">
                  <c:v>2.8732052483750392</c:v>
                </c:pt>
                <c:pt idx="3">
                  <c:v>0.53556370077951965</c:v>
                </c:pt>
                <c:pt idx="4">
                  <c:v>0.82312467352365426</c:v>
                </c:pt>
                <c:pt idx="5">
                  <c:v>1.3950987112158475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Water!$M$305:$M$316</c:f>
              <c:numCache>
                <c:formatCode>0.0</c:formatCode>
                <c:ptCount val="12"/>
                <c:pt idx="0">
                  <c:v>0.68610634648370494</c:v>
                </c:pt>
                <c:pt idx="1">
                  <c:v>0.53558440918070582</c:v>
                </c:pt>
                <c:pt idx="2">
                  <c:v>1.6602847061192596</c:v>
                </c:pt>
                <c:pt idx="3">
                  <c:v>0.66110052130920105</c:v>
                </c:pt>
                <c:pt idx="4">
                  <c:v>1.2391413065551073</c:v>
                </c:pt>
                <c:pt idx="5">
                  <c:v>1.7732942580428666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Water!$H$305:$H$316</c:f>
              <c:numCache>
                <c:formatCode>0.0</c:formatCode>
                <c:ptCount val="12"/>
                <c:pt idx="0">
                  <c:v>0.73732718894009219</c:v>
                </c:pt>
                <c:pt idx="1">
                  <c:v>5.3727344279971646E-2</c:v>
                </c:pt>
                <c:pt idx="2">
                  <c:v>2.0115633195193037</c:v>
                </c:pt>
                <c:pt idx="3">
                  <c:v>1.2173401889965638</c:v>
                </c:pt>
                <c:pt idx="4">
                  <c:v>1.5843855271866243</c:v>
                </c:pt>
                <c:pt idx="5">
                  <c:v>0.75420646317855666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Water!$X$305:$X$316</c:f>
              <c:numCache>
                <c:formatCode>0.0</c:formatCode>
                <c:ptCount val="12"/>
                <c:pt idx="0">
                  <c:v>84.924174843889389</c:v>
                </c:pt>
                <c:pt idx="1">
                  <c:v>78.623900500594374</c:v>
                </c:pt>
                <c:pt idx="2">
                  <c:v>79.408172647711652</c:v>
                </c:pt>
                <c:pt idx="3">
                  <c:v>88.402610675126112</c:v>
                </c:pt>
                <c:pt idx="4">
                  <c:v>88.183565318055216</c:v>
                </c:pt>
                <c:pt idx="5">
                  <c:v>89.474783749850204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Water!$S$305:$S$316</c:f>
              <c:numCache>
                <c:formatCode>0.0</c:formatCode>
                <c:ptCount val="12"/>
                <c:pt idx="0">
                  <c:v>79.715302491103202</c:v>
                </c:pt>
                <c:pt idx="1">
                  <c:v>74.739118531803598</c:v>
                </c:pt>
                <c:pt idx="2">
                  <c:v>72.472449091202748</c:v>
                </c:pt>
                <c:pt idx="3">
                  <c:v>76.535917673578268</c:v>
                </c:pt>
                <c:pt idx="4">
                  <c:v>82.047213082677175</c:v>
                </c:pt>
                <c:pt idx="5">
                  <c:v>88.238787027904792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Water!$N$305:$N$316</c:f>
              <c:numCache>
                <c:formatCode>0.0</c:formatCode>
                <c:ptCount val="12"/>
                <c:pt idx="0">
                  <c:v>69.182389937106919</c:v>
                </c:pt>
                <c:pt idx="1">
                  <c:v>75.578478480223268</c:v>
                </c:pt>
                <c:pt idx="2">
                  <c:v>71.760879887621655</c:v>
                </c:pt>
                <c:pt idx="3">
                  <c:v>75.569686985886506</c:v>
                </c:pt>
                <c:pt idx="4">
                  <c:v>78.334697920737455</c:v>
                </c:pt>
                <c:pt idx="5">
                  <c:v>85.711002717947395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Water!$I$305:$I$316</c:f>
              <c:numCache>
                <c:formatCode>0.0</c:formatCode>
                <c:ptCount val="12"/>
                <c:pt idx="0">
                  <c:v>67.581475128644939</c:v>
                </c:pt>
                <c:pt idx="1">
                  <c:v>73.244966670248672</c:v>
                </c:pt>
                <c:pt idx="2">
                  <c:v>63.895807258005448</c:v>
                </c:pt>
                <c:pt idx="3">
                  <c:v>67.754491864955483</c:v>
                </c:pt>
                <c:pt idx="4">
                  <c:v>72.685975762182409</c:v>
                </c:pt>
                <c:pt idx="5">
                  <c:v>77.780762672743947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2000</c:v>
                </c:pt>
                <c:pt idx="1">
                  <c:v>2002</c:v>
                </c:pt>
                <c:pt idx="2">
                  <c:v>2004</c:v>
                </c:pt>
                <c:pt idx="3">
                  <c:v>2009</c:v>
                </c:pt>
                <c:pt idx="4">
                  <c:v>2014</c:v>
                </c:pt>
                <c:pt idx="5">
                  <c:v>2018</c:v>
                </c:pt>
              </c:numCache>
            </c:numRef>
          </c:xVal>
          <c:yVal>
            <c:numRef>
              <c:f>Water!$D$305:$D$316</c:f>
              <c:numCache>
                <c:formatCode>0.0</c:formatCode>
                <c:ptCount val="12"/>
                <c:pt idx="0">
                  <c:v>63.317972350230413</c:v>
                </c:pt>
                <c:pt idx="1">
                  <c:v>65.594648987629554</c:v>
                </c:pt>
                <c:pt idx="2">
                  <c:v>65.151975642211042</c:v>
                </c:pt>
                <c:pt idx="3">
                  <c:v>58.058834312427742</c:v>
                </c:pt>
                <c:pt idx="4">
                  <c:v>66.092846938523834</c:v>
                </c:pt>
                <c:pt idx="5">
                  <c:v>71.655315403704748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54.010430062977541</c:v>
                </c:pt>
                <c:pt idx="1">
                  <c:v>59.154929228992529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8.6312404646116789</c:v>
                </c:pt>
                <c:pt idx="1">
                  <c:v>9.4533670301675201</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36.45528659118505</c:v>
                </c:pt>
                <c:pt idx="1">
                  <c:v>30.088536287381572</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0.90304288122572984</c:v>
                </c:pt>
                <c:pt idx="1">
                  <c:v>1.3031674534583715</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57.042541406880829</c:v>
                </c:pt>
                <c:pt idx="1">
                  <c:v>64.89985611476807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9.8397359283328107</c:v>
                </c:pt>
                <c:pt idx="1">
                  <c:v>11.195108601509148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32.383848723210022</c:v>
                </c:pt>
                <c:pt idx="1">
                  <c:v>22.255302662047356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0.73387394157633423</c:v>
                </c:pt>
                <c:pt idx="1">
                  <c:v>1.649732621675426</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59.078743415432555</c:v>
                </c:pt>
                <c:pt idx="1">
                  <c:v>71.359650604381969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11.220545898978449</c:v>
                </c:pt>
                <c:pt idx="1">
                  <c:v>13.553000430479292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28.505682856335213</c:v>
                </c:pt>
                <c:pt idx="1">
                  <c:v>13.979147564414149</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1.1950278292537835</c:v>
                </c:pt>
                <c:pt idx="1">
                  <c:v>1.1082014007245888</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62.914966539335765</c:v>
                </c:pt>
                <c:pt idx="1">
                  <c:v>73.254433536994895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11.268241439409948</c:v>
                </c:pt>
                <c:pt idx="1">
                  <c:v>13.12006806974903</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24.50960347916913</c:v>
                </c:pt>
                <c:pt idx="1">
                  <c:v>12.601564279822327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1.3071885420851643</c:v>
                </c:pt>
                <c:pt idx="1">
                  <c:v>1.0239341134337536</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69.78142038854395</c:v>
                </c:pt>
                <c:pt idx="1">
                  <c:v>78.541093438980212</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11.0791897311122</c:v>
                </c:pt>
                <c:pt idx="1">
                  <c:v>12.469962219948304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18.296627507094797</c:v>
                </c:pt>
                <c:pt idx="1">
                  <c:v>7.35758342887857</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0.84276237324905878</c:v>
                </c:pt>
                <c:pt idx="1">
                  <c:v>1.6313609121929176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54.010430062977541</c:v>
                </c:pt>
                <c:pt idx="1">
                  <c:v>59.154929228992529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8.6312404646116789</c:v>
                </c:pt>
                <c:pt idx="1">
                  <c:v>9.4533670301675201</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36.45528659118505</c:v>
                </c:pt>
                <c:pt idx="1">
                  <c:v>30.088536287381572</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0.90304288122572984</c:v>
                </c:pt>
                <c:pt idx="1">
                  <c:v>1.3031674534583715</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57.042541406880829</c:v>
                </c:pt>
                <c:pt idx="1">
                  <c:v>64.89985611476807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9.8397359283328107</c:v>
                </c:pt>
                <c:pt idx="1">
                  <c:v>11.195108601509148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32.383848723210022</c:v>
                </c:pt>
                <c:pt idx="1">
                  <c:v>22.255302662047356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0.73387394157633423</c:v>
                </c:pt>
                <c:pt idx="1">
                  <c:v>1.649732621675426</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59.078743415432555</c:v>
                </c:pt>
                <c:pt idx="1">
                  <c:v>71.359650604381969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11.220545898978449</c:v>
                </c:pt>
                <c:pt idx="1">
                  <c:v>13.553000430479292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28.505682856335213</c:v>
                </c:pt>
                <c:pt idx="1">
                  <c:v>13.979147564414149</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1.1950278292537835</c:v>
                </c:pt>
                <c:pt idx="1">
                  <c:v>1.1082014007245888</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62.914966539335765</c:v>
                </c:pt>
                <c:pt idx="1">
                  <c:v>73.254433536994895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11.268241439409948</c:v>
                </c:pt>
                <c:pt idx="1">
                  <c:v>13.12006806974903</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24.50960347916913</c:v>
                </c:pt>
                <c:pt idx="1">
                  <c:v>12.601564279822327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1.3071885420851643</c:v>
                </c:pt>
                <c:pt idx="1">
                  <c:v>1.0239341134337536</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69.78142038854395</c:v>
                </c:pt>
                <c:pt idx="1">
                  <c:v>78.541093438980212</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11.0791897311122</c:v>
                </c:pt>
                <c:pt idx="1">
                  <c:v>12.469962219948304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18.296627507094797</c:v>
                </c:pt>
                <c:pt idx="1">
                  <c:v>7.35758342887857</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0.84276237324905878</c:v>
                </c:pt>
                <c:pt idx="1">
                  <c:v>1.6313609121929176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54.392879747348161</c:v>
                </c:pt>
                <c:pt idx="1">
                  <c:v>60.682114664826528</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8.9560562034399691</c:v>
                </c:pt>
                <c:pt idx="1">
                  <c:v>9.9916097843352603</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35.730914385425308</c:v>
                </c:pt>
                <c:pt idx="1">
                  <c:v>27.950057217722858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0.92014966378656027</c:v>
                </c:pt>
                <c:pt idx="1">
                  <c:v>1.3762183331153466</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61.117742969332959</c:v>
                </c:pt>
                <c:pt idx="1">
                  <c:v>69.885836047511262</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10.600895998188468</c:v>
                </c:pt>
                <c:pt idx="1">
                  <c:v>12.121725111116339</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27.606473954451047</c:v>
                </c:pt>
                <c:pt idx="1">
                  <c:v>16.750459208847985</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0.67488707802751691</c:v>
                </c:pt>
                <c:pt idx="1">
                  <c:v>1.2419796325244192</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65.011187236948913</c:v>
                </c:pt>
                <c:pt idx="1">
                  <c:v>76.457051135788973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10.194774245337817</c:v>
                </c:pt>
                <c:pt idx="1">
                  <c:v>11.989665301030108</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23.440461269347821</c:v>
                </c:pt>
                <c:pt idx="1">
                  <c:v>10.912421183366874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1.353577248365454</c:v>
                </c:pt>
                <c:pt idx="1">
                  <c:v>0.64086237981403826</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73.243662380408409</c:v>
                </c:pt>
                <c:pt idx="1">
                  <c:v>84.560886752923054</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8.0240143234628878</c:v>
                </c:pt>
                <c:pt idx="1">
                  <c:v>9.2638426924384802</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17.949769328781429</c:v>
                </c:pt>
                <c:pt idx="1">
                  <c:v>5.5270147302945105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0.78255396734727611</c:v>
                </c:pt>
                <c:pt idx="1">
                  <c:v>0.64825582434396445</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84.512048479690634</c:v>
                </c:pt>
                <c:pt idx="1">
                  <c:v>93.927047130427411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4.7692090752208216</c:v>
                </c:pt>
                <c:pt idx="1">
                  <c:v>5.3005190814985204</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10.277948078426803</c:v>
                </c:pt>
                <c:pt idx="1">
                  <c:v>0.40736721847372337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0.44079436666173955</c:v>
                </c:pt>
                <c:pt idx="1">
                  <c:v>0.36506656960034523</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80.305693407121964</c:v>
                </c:pt>
                <c:pt idx="1">
                  <c:v>81.917633003861638</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7.1775701534845897</c:v>
                </c:pt>
                <c:pt idx="1">
                  <c:v>7.3216422490970849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12.487176343287828</c:v>
                </c:pt>
                <c:pt idx="1">
                  <c:v>10.491745735382636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2.9560096105615941E-2</c:v>
                </c:pt>
                <c:pt idx="1">
                  <c:v>0.26897901165864369</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81.994521925366371</c:v>
                </c:pt>
                <c:pt idx="1">
                  <c:v>92.788037029409921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4.3919274509917177</c:v>
                </c:pt>
                <c:pt idx="1">
                  <c:v>4.9700677238417903</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13.487979060126392</c:v>
                </c:pt>
                <c:pt idx="1">
                  <c:v>2.2407298426462177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0.1255715635155159</c:v>
                </c:pt>
                <c:pt idx="1">
                  <c:v>1.1654041020658923E-3</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85.647810877617701</c:v>
                </c:pt>
                <c:pt idx="1">
                  <c:v>95.049750732768246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3.6698178051908057</c:v>
                </c:pt>
                <c:pt idx="1">
                  <c:v>4.0726699730420837</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10.568024786439452</c:v>
                </c:pt>
                <c:pt idx="1">
                  <c:v>0.87757929418967251</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0.11434653075203727</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90.125259725489798</c:v>
                </c:pt>
                <c:pt idx="1">
                  <c:v>97.387105466498284</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2.344544268442359</c:v>
                </c:pt>
                <c:pt idx="1">
                  <c:v>2.5334559993183889</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7.3340328930309795</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0.19616311303685841</c:v>
                </c:pt>
                <c:pt idx="1">
                  <c:v>7.9438534183324791E-2</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94.600914376060743</c:v>
                </c:pt>
                <c:pt idx="1">
                  <c:v>98.584097339573589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1.3445044294830026</c:v>
                </c:pt>
                <c:pt idx="1">
                  <c:v>1.401114951413005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4.0459172908235956</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8.6639036326697783E-3</c:v>
                </c:pt>
                <c:pt idx="1">
                  <c:v>1.4787709013415288E-2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Sanitation!$AB$105:$AB$116</c:f>
              <c:numCache>
                <c:formatCode>0.0</c:formatCode>
                <c:ptCount val="12"/>
                <c:pt idx="0">
                  <c:v>5.3450608930987817</c:v>
                </c:pt>
                <c:pt idx="1">
                  <c:v>3.8530682206108211</c:v>
                </c:pt>
                <c:pt idx="2">
                  <c:v>4.6162743459130633</c:v>
                </c:pt>
                <c:pt idx="3">
                  <c:v>2.1848062598174369</c:v>
                </c:pt>
                <c:pt idx="4">
                  <c:v>1.6363533694731185</c:v>
                </c:pt>
                <c:pt idx="5">
                  <c:v>0.55136663385290086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Sanitation!$W$105:$W$116</c:f>
              <c:numCache>
                <c:formatCode>0.0</c:formatCode>
                <c:ptCount val="12"/>
                <c:pt idx="0">
                  <c:v>21.824324324324323</c:v>
                </c:pt>
                <c:pt idx="1">
                  <c:v>15.615209615541726</c:v>
                </c:pt>
                <c:pt idx="2">
                  <c:v>18.970143981865466</c:v>
                </c:pt>
                <c:pt idx="3">
                  <c:v>10.75840348381257</c:v>
                </c:pt>
                <c:pt idx="4">
                  <c:v>6.8618490246754611</c:v>
                </c:pt>
                <c:pt idx="5">
                  <c:v>3.0543607428265904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Sanitation!$R$105:$R$116</c:f>
              <c:numCache>
                <c:formatCode>0.0</c:formatCode>
                <c:ptCount val="12"/>
                <c:pt idx="0">
                  <c:v>41.569965870307172</c:v>
                </c:pt>
                <c:pt idx="1">
                  <c:v>26.008952914585215</c:v>
                </c:pt>
                <c:pt idx="2">
                  <c:v>40.287472159656481</c:v>
                </c:pt>
                <c:pt idx="3">
                  <c:v>26.82811371572728</c:v>
                </c:pt>
                <c:pt idx="4">
                  <c:v>24.409613187653047</c:v>
                </c:pt>
                <c:pt idx="5">
                  <c:v>9.3412810681799261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Sanitation!$M$105:$M$116</c:f>
              <c:numCache>
                <c:formatCode>0.0</c:formatCode>
                <c:ptCount val="12"/>
                <c:pt idx="0">
                  <c:v>57.45967741935484</c:v>
                </c:pt>
                <c:pt idx="1">
                  <c:v>43.937769238412358</c:v>
                </c:pt>
                <c:pt idx="2">
                  <c:v>70.816282636002796</c:v>
                </c:pt>
                <c:pt idx="3">
                  <c:v>57.734127575492252</c:v>
                </c:pt>
                <c:pt idx="4">
                  <c:v>44.106019727689279</c:v>
                </c:pt>
                <c:pt idx="5">
                  <c:v>26.601856615844977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Sanitation!$H$105:$H$116</c:f>
              <c:numCache>
                <c:formatCode>0.0</c:formatCode>
                <c:ptCount val="12"/>
                <c:pt idx="0">
                  <c:v>75.555555555555557</c:v>
                </c:pt>
                <c:pt idx="1">
                  <c:v>83.399226485579064</c:v>
                </c:pt>
                <c:pt idx="2">
                  <c:v>87.471044987862484</c:v>
                </c:pt>
                <c:pt idx="3">
                  <c:v>80.545974082369497</c:v>
                </c:pt>
                <c:pt idx="4">
                  <c:v>65.8899650467622</c:v>
                </c:pt>
                <c:pt idx="5">
                  <c:v>57.063755860982603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Sanitation!$X$105:$X$116</c:f>
              <c:numCache>
                <c:formatCode>0.0</c:formatCode>
                <c:ptCount val="12"/>
                <c:pt idx="0">
                  <c:v>63.794620567621827</c:v>
                </c:pt>
                <c:pt idx="1">
                  <c:v>68.277106728490025</c:v>
                </c:pt>
                <c:pt idx="2">
                  <c:v>64.801853090582497</c:v>
                </c:pt>
                <c:pt idx="3">
                  <c:v>66.756988752858376</c:v>
                </c:pt>
                <c:pt idx="4">
                  <c:v>97.207151065599376</c:v>
                </c:pt>
                <c:pt idx="5">
                  <c:v>93.815042276971852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Sanitation!$S$105:$S$116</c:f>
              <c:numCache>
                <c:formatCode>0.0</c:formatCode>
                <c:ptCount val="12"/>
                <c:pt idx="0">
                  <c:v>37.575298680529819</c:v>
                </c:pt>
                <c:pt idx="1">
                  <c:v>43.167442354382203</c:v>
                </c:pt>
                <c:pt idx="2">
                  <c:v>40.440328705366099</c:v>
                </c:pt>
                <c:pt idx="3">
                  <c:v>46.017541788309693</c:v>
                </c:pt>
                <c:pt idx="4">
                  <c:v>91.582328950380045</c:v>
                </c:pt>
                <c:pt idx="5">
                  <c:v>84.794838669879297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Sanitation!$N$105:$N$116</c:f>
              <c:numCache>
                <c:formatCode>0.0</c:formatCode>
                <c:ptCount val="12"/>
                <c:pt idx="0">
                  <c:v>22.391856352871539</c:v>
                </c:pt>
                <c:pt idx="1">
                  <c:v>31.769286927196273</c:v>
                </c:pt>
                <c:pt idx="2">
                  <c:v>25.48793353060141</c:v>
                </c:pt>
                <c:pt idx="3">
                  <c:v>33.136687061829541</c:v>
                </c:pt>
                <c:pt idx="4">
                  <c:v>73.817241759691044</c:v>
                </c:pt>
                <c:pt idx="5">
                  <c:v>80.271972782243552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Sanitation!$I$105:$I$116</c:f>
              <c:numCache>
                <c:formatCode>0.0</c:formatCode>
                <c:ptCount val="12"/>
                <c:pt idx="0">
                  <c:v>15.859780394467741</c:v>
                </c:pt>
                <c:pt idx="1">
                  <c:v>24.887260475163476</c:v>
                </c:pt>
                <c:pt idx="2">
                  <c:v>13.056981091322546</c:v>
                </c:pt>
                <c:pt idx="3">
                  <c:v>20.190357706209255</c:v>
                </c:pt>
                <c:pt idx="4">
                  <c:v>53.684298582540833</c:v>
                </c:pt>
                <c:pt idx="5">
                  <c:v>65.185975747121333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2000</c:v>
                </c:pt>
                <c:pt idx="1">
                  <c:v>2002</c:v>
                </c:pt>
                <c:pt idx="2">
                  <c:v>2004</c:v>
                </c:pt>
                <c:pt idx="3">
                  <c:v>2009</c:v>
                </c:pt>
                <c:pt idx="4">
                  <c:v>2014</c:v>
                </c:pt>
                <c:pt idx="5">
                  <c:v>2018</c:v>
                </c:pt>
              </c:numCache>
            </c:numRef>
          </c:xVal>
          <c:yVal>
            <c:numRef>
              <c:f>Sanitation!$D$105:$D$116</c:f>
              <c:numCache>
                <c:formatCode>0.0</c:formatCode>
                <c:ptCount val="12"/>
                <c:pt idx="0">
                  <c:v>8.8923550179571667</c:v>
                </c:pt>
                <c:pt idx="1">
                  <c:v>9.8735920991810264</c:v>
                </c:pt>
                <c:pt idx="2">
                  <c:v>7.676321206386409</c:v>
                </c:pt>
                <c:pt idx="3">
                  <c:v>12.535952705374342</c:v>
                </c:pt>
                <c:pt idx="4">
                  <c:v>33.898220782771318</c:v>
                </c:pt>
                <c:pt idx="5">
                  <c:v>40.038356344047685</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3.6697324000507923</c:v>
                </c:pt>
                <c:pt idx="1">
                  <c:v>36.756400497629798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0.46252658088253751</c:v>
                </c:pt>
                <c:pt idx="1">
                  <c:v>4.6327117060313734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10.556479364154256</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85.311261654912414</c:v>
                </c:pt>
                <c:pt idx="1">
                  <c:v>58.61088779633883</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8.4958319972198257</c:v>
                </c:pt>
                <c:pt idx="1">
                  <c:v>53.06712637692921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2.0267190529388275</c:v>
                </c:pt>
                <c:pt idx="1">
                  <c:v>12.659402416153048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27.964508119973289</c:v>
                </c:pt>
                <c:pt idx="1">
                  <c:v>1.8762375116930343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61.512940829868057</c:v>
                </c:pt>
                <c:pt idx="1">
                  <c:v>32.397233695224713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13.26938075181195</c:v>
                </c:pt>
                <c:pt idx="1">
                  <c:v>62.66071766524847</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4.8272998293648195</c:v>
                </c:pt>
                <c:pt idx="1">
                  <c:v>22.795492672258028</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42.830699099767116</c:v>
                </c:pt>
                <c:pt idx="1">
                  <c:v>3.5521578533225693</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39.072620319056114</c:v>
                </c:pt>
                <c:pt idx="1">
                  <c:v>10.99163180917094</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20.640158500958197</c:v>
                </c:pt>
                <c:pt idx="1">
                  <c:v>59.063470185936296</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12.476686148342933</c:v>
                </c:pt>
                <c:pt idx="1">
                  <c:v>35.703038826360114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46.325978339697031</c:v>
                </c:pt>
                <c:pt idx="1">
                  <c:v>4.3608973354098453</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20.557177011001841</c:v>
                </c:pt>
                <c:pt idx="1">
                  <c:v>0.87259365229374453</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42.213284253639173</c:v>
                </c:pt>
                <c:pt idx="1">
                  <c:v>68.851811173699176</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18.545141374541075</c:v>
                </c:pt>
                <c:pt idx="1">
                  <c:v>30.247979864285977</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34.233871253287816</c:v>
                </c:pt>
                <c:pt idx="1">
                  <c:v>0.90020896201484391</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5.0077031185319356</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Sanitation!$AB$205:$AB$216</c:f>
              <c:numCache>
                <c:formatCode>0.0</c:formatCode>
                <c:ptCount val="12"/>
                <c:pt idx="0">
                  <c:v>0.2808988764044944</c:v>
                </c:pt>
                <c:pt idx="1">
                  <c:v>2.3324749626111196</c:v>
                </c:pt>
                <c:pt idx="2">
                  <c:v>0.5813681580714446</c:v>
                </c:pt>
                <c:pt idx="3">
                  <c:v>0.8495679568476191</c:v>
                </c:pt>
                <c:pt idx="4">
                  <c:v>5.2588951455238571E-2</c:v>
                </c:pt>
                <c:pt idx="5">
                  <c:v>0.58755904184894336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Sanitation!$W$205:$W$216</c:f>
              <c:numCache>
                <c:formatCode>0.0</c:formatCode>
                <c:ptCount val="12"/>
                <c:pt idx="0">
                  <c:v>2.8089887640449436</c:v>
                </c:pt>
                <c:pt idx="1">
                  <c:v>7.3325933196594235</c:v>
                </c:pt>
                <c:pt idx="2">
                  <c:v>1.9044096722577701</c:v>
                </c:pt>
                <c:pt idx="3">
                  <c:v>0.50297809584910036</c:v>
                </c:pt>
                <c:pt idx="4">
                  <c:v>0.94492821338194344</c:v>
                </c:pt>
                <c:pt idx="5">
                  <c:v>0.31930584724900768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Sanitation!$R$205:$R$216</c:f>
              <c:numCache>
                <c:formatCode>0.0</c:formatCode>
                <c:ptCount val="12"/>
                <c:pt idx="0">
                  <c:v>6.1452513966480442</c:v>
                </c:pt>
                <c:pt idx="1">
                  <c:v>11.77872627539425</c:v>
                </c:pt>
                <c:pt idx="2">
                  <c:v>3.8814343600552776</c:v>
                </c:pt>
                <c:pt idx="3">
                  <c:v>3.1146573595356659</c:v>
                </c:pt>
                <c:pt idx="4">
                  <c:v>1.9604931510933867</c:v>
                </c:pt>
                <c:pt idx="5">
                  <c:v>2.1290459298656708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Sanitation!$M$205:$M$216</c:f>
              <c:numCache>
                <c:formatCode>0.0</c:formatCode>
                <c:ptCount val="12"/>
                <c:pt idx="0">
                  <c:v>12.18836565096953</c:v>
                </c:pt>
                <c:pt idx="1">
                  <c:v>16.319612913880796</c:v>
                </c:pt>
                <c:pt idx="2">
                  <c:v>10.380453891555666</c:v>
                </c:pt>
                <c:pt idx="3">
                  <c:v>5.6291488266686196</c:v>
                </c:pt>
                <c:pt idx="4">
                  <c:v>4.2941552720209293</c:v>
                </c:pt>
                <c:pt idx="5">
                  <c:v>3.7881166936506823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Sanitation!$H$205:$H$216</c:f>
              <c:numCache>
                <c:formatCode>0.0</c:formatCode>
                <c:ptCount val="12"/>
                <c:pt idx="0">
                  <c:v>21.84873949579832</c:v>
                </c:pt>
                <c:pt idx="1">
                  <c:v>15.924724369739826</c:v>
                </c:pt>
                <c:pt idx="2">
                  <c:v>21.194743228225679</c:v>
                </c:pt>
                <c:pt idx="3">
                  <c:v>15.062443495753111</c:v>
                </c:pt>
                <c:pt idx="4">
                  <c:v>16.926772401973363</c:v>
                </c:pt>
                <c:pt idx="5">
                  <c:v>18.591644629127384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Sanitation!$X$205:$X$216</c:f>
              <c:numCache>
                <c:formatCode>0.0</c:formatCode>
                <c:ptCount val="12"/>
                <c:pt idx="0">
                  <c:v>87.723299574878311</c:v>
                </c:pt>
                <c:pt idx="1">
                  <c:v>85.83471033496383</c:v>
                </c:pt>
                <c:pt idx="2">
                  <c:v>88.53615257178862</c:v>
                </c:pt>
                <c:pt idx="3">
                  <c:v>84.267864199508509</c:v>
                </c:pt>
                <c:pt idx="4">
                  <c:v>98.98869657377864</c:v>
                </c:pt>
                <c:pt idx="5">
                  <c:v>96.0818315546083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Sanitation!$S$205:$S$216</c:f>
              <c:numCache>
                <c:formatCode>0.0</c:formatCode>
                <c:ptCount val="12"/>
                <c:pt idx="0">
                  <c:v>66.441686215015878</c:v>
                </c:pt>
                <c:pt idx="1">
                  <c:v>64.820916968125289</c:v>
                </c:pt>
                <c:pt idx="2">
                  <c:v>67.247361250804744</c:v>
                </c:pt>
                <c:pt idx="3">
                  <c:v>69.19523940187112</c:v>
                </c:pt>
                <c:pt idx="4">
                  <c:v>97.39725205702976</c:v>
                </c:pt>
                <c:pt idx="5">
                  <c:v>91.883317424813853</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Sanitation!$N$205:$N$216</c:f>
              <c:numCache>
                <c:formatCode>0.0</c:formatCode>
                <c:ptCount val="12"/>
                <c:pt idx="0">
                  <c:v>52.557463618800746</c:v>
                </c:pt>
                <c:pt idx="1">
                  <c:v>51.10085106394034</c:v>
                </c:pt>
                <c:pt idx="2">
                  <c:v>55.096087508163777</c:v>
                </c:pt>
                <c:pt idx="3">
                  <c:v>56.542539923080554</c:v>
                </c:pt>
                <c:pt idx="4">
                  <c:v>97.053548203859847</c:v>
                </c:pt>
                <c:pt idx="5">
                  <c:v>86.101083998618179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Sanitation!$I$205:$I$216</c:f>
              <c:numCache>
                <c:formatCode>0.0</c:formatCode>
                <c:ptCount val="12"/>
                <c:pt idx="0">
                  <c:v>42.851617036146379</c:v>
                </c:pt>
                <c:pt idx="1">
                  <c:v>42.59442818570092</c:v>
                </c:pt>
                <c:pt idx="2">
                  <c:v>45.390001747241421</c:v>
                </c:pt>
                <c:pt idx="3">
                  <c:v>48.575321095285027</c:v>
                </c:pt>
                <c:pt idx="4">
                  <c:v>95.507897920109542</c:v>
                </c:pt>
                <c:pt idx="5">
                  <c:v>82.590124821998828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2000</c:v>
                </c:pt>
                <c:pt idx="1">
                  <c:v>2002</c:v>
                </c:pt>
                <c:pt idx="2">
                  <c:v>2004</c:v>
                </c:pt>
                <c:pt idx="3">
                  <c:v>2009</c:v>
                </c:pt>
                <c:pt idx="4">
                  <c:v>2014</c:v>
                </c:pt>
                <c:pt idx="5">
                  <c:v>2018</c:v>
                </c:pt>
              </c:numCache>
            </c:numRef>
          </c:xVal>
          <c:yVal>
            <c:numRef>
              <c:f>Sanitation!$D$205:$D$216</c:f>
              <c:numCache>
                <c:formatCode>0.0</c:formatCode>
                <c:ptCount val="12"/>
                <c:pt idx="0">
                  <c:v>33.318100422890154</c:v>
                </c:pt>
                <c:pt idx="1">
                  <c:v>37.64975034399906</c:v>
                </c:pt>
                <c:pt idx="2">
                  <c:v>35.395805562836571</c:v>
                </c:pt>
                <c:pt idx="3">
                  <c:v>39.682655587570196</c:v>
                </c:pt>
                <c:pt idx="4">
                  <c:v>81.641779525586301</c:v>
                </c:pt>
                <c:pt idx="5">
                  <c:v>68.545037997092606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12.846303543719888</c:v>
                </c:pt>
                <c:pt idx="1">
                  <c:v>34.309581645623709</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16.996892907933169</c:v>
                </c:pt>
                <c:pt idx="1">
                  <c:v>45.394870435841497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50.835330918618695</c:v>
                </c:pt>
                <c:pt idx="1">
                  <c:v>3.6888702495520533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19.321472629728248</c:v>
                </c:pt>
                <c:pt idx="1">
                  <c:v>16.606677668982741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14.507425486253419</c:v>
                </c:pt>
                <c:pt idx="1">
                  <c:v>37.027396552229199</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22.548165719243549</c:v>
                </c:pt>
                <c:pt idx="1">
                  <c:v>57.54983021645878</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49.254554426372124</c:v>
                </c:pt>
                <c:pt idx="1">
                  <c:v>4.302822250432655</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13.689854368130909</c:v>
                </c:pt>
                <c:pt idx="1">
                  <c:v>1.1199509808793664</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21.32810247522556</c:v>
                </c:pt>
                <c:pt idx="1">
                  <c:v>43.431105299692625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25.907650346491582</c:v>
                </c:pt>
                <c:pt idx="1">
                  <c:v>52.756586835284999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45.005921852816186</c:v>
                </c:pt>
                <c:pt idx="1">
                  <c:v>3.5179584885803479</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7.7583253254666715</c:v>
                </c:pt>
                <c:pt idx="1">
                  <c:v>0.29434937644202819</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34.434521529875404</c:v>
                </c:pt>
                <c:pt idx="1">
                  <c:v>54.625415919120336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27.504984375333589</c:v>
                </c:pt>
                <c:pt idx="1">
                  <c:v>43.632701852643983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33.824467994941301</c:v>
                </c:pt>
                <c:pt idx="1">
                  <c:v>1.7418822282356814</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4.2360260998497097</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64.202258428640505</c:v>
                </c:pt>
                <c:pt idx="1">
                  <c:v>73.624519983523953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21.131465160414404</c:v>
                </c:pt>
                <c:pt idx="1">
                  <c:v>24.232698616253568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13.552596252854016</c:v>
                </c:pt>
                <c:pt idx="1">
                  <c:v>1.8791535831133501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1.1136801580910713</c:v>
                </c:pt>
                <c:pt idx="1">
                  <c:v>0.26362781710912486</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Sanitation!$AB$305:$AB$316</c:f>
              <c:numCache>
                <c:formatCode>0.0</c:formatCode>
                <c:ptCount val="12"/>
                <c:pt idx="0">
                  <c:v>15.700267618198039</c:v>
                </c:pt>
                <c:pt idx="1">
                  <c:v>15.286043837144359</c:v>
                </c:pt>
                <c:pt idx="2">
                  <c:v>10.711908310063679</c:v>
                </c:pt>
                <c:pt idx="3">
                  <c:v>7.9141310335347406</c:v>
                </c:pt>
                <c:pt idx="4">
                  <c:v>5.6809216614072717</c:v>
                </c:pt>
                <c:pt idx="5">
                  <c:v>3.5793347753110756</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Sanitation!$W$305:$W$316</c:f>
              <c:numCache>
                <c:formatCode>0.0</c:formatCode>
                <c:ptCount val="12"/>
                <c:pt idx="0">
                  <c:v>36.832740213523131</c:v>
                </c:pt>
                <c:pt idx="1">
                  <c:v>38.822574523252356</c:v>
                </c:pt>
                <c:pt idx="2">
                  <c:v>32.093387395687401</c:v>
                </c:pt>
                <c:pt idx="3">
                  <c:v>21.829560531455584</c:v>
                </c:pt>
                <c:pt idx="4">
                  <c:v>19.628429707169303</c:v>
                </c:pt>
                <c:pt idx="5">
                  <c:v>12.773666602762662</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Sanitation!$R$305:$R$316</c:f>
              <c:numCache>
                <c:formatCode>0.0</c:formatCode>
                <c:ptCount val="12"/>
                <c:pt idx="0">
                  <c:v>58.633093525179859</c:v>
                </c:pt>
                <c:pt idx="1">
                  <c:v>60.234678104235037</c:v>
                </c:pt>
                <c:pt idx="2">
                  <c:v>48.049288051918317</c:v>
                </c:pt>
                <c:pt idx="3">
                  <c:v>43.686689622656608</c:v>
                </c:pt>
                <c:pt idx="4">
                  <c:v>37.378280134565337</c:v>
                </c:pt>
                <c:pt idx="5">
                  <c:v>24.711353311715889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Sanitation!$M$305:$M$316</c:f>
              <c:numCache>
                <c:formatCode>0.0</c:formatCode>
                <c:ptCount val="12"/>
                <c:pt idx="0">
                  <c:v>66.7238421955403</c:v>
                </c:pt>
                <c:pt idx="1">
                  <c:v>72.182809686441018</c:v>
                </c:pt>
                <c:pt idx="2">
                  <c:v>78.108646755278031</c:v>
                </c:pt>
                <c:pt idx="3">
                  <c:v>69.360507800875666</c:v>
                </c:pt>
                <c:pt idx="4">
                  <c:v>53.443679784674117</c:v>
                </c:pt>
                <c:pt idx="5">
                  <c:v>46.900006817621339</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Sanitation!$H$305:$H$316</c:f>
              <c:numCache>
                <c:formatCode>0.0</c:formatCode>
                <c:ptCount val="12"/>
                <c:pt idx="0">
                  <c:v>74.930875576036868</c:v>
                </c:pt>
                <c:pt idx="1">
                  <c:v>91.198341974371942</c:v>
                </c:pt>
                <c:pt idx="2">
                  <c:v>87.471044987862484</c:v>
                </c:pt>
                <c:pt idx="3">
                  <c:v>81.679891227267674</c:v>
                </c:pt>
                <c:pt idx="4">
                  <c:v>68.774925883944078</c:v>
                </c:pt>
                <c:pt idx="5">
                  <c:v>63.234240698895064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Sanitation!$X$305:$X$316</c:f>
              <c:numCache>
                <c:formatCode>0.0</c:formatCode>
                <c:ptCount val="12"/>
                <c:pt idx="0">
                  <c:v>44.697888727960212</c:v>
                </c:pt>
                <c:pt idx="1">
                  <c:v>46.188133766629846</c:v>
                </c:pt>
                <c:pt idx="2">
                  <c:v>48.90265729736597</c:v>
                </c:pt>
                <c:pt idx="3">
                  <c:v>51.979023573233185</c:v>
                </c:pt>
                <c:pt idx="4">
                  <c:v>92.928393693313367</c:v>
                </c:pt>
                <c:pt idx="5">
                  <c:v>87.409519136085748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Sanitation!$S$305:$S$316</c:f>
              <c:numCache>
                <c:formatCode>0.0</c:formatCode>
                <c:ptCount val="12"/>
                <c:pt idx="0">
                  <c:v>26.911700395312241</c:v>
                </c:pt>
                <c:pt idx="1">
                  <c:v>27.535734643618927</c:v>
                </c:pt>
                <c:pt idx="2">
                  <c:v>30.832154552826943</c:v>
                </c:pt>
                <c:pt idx="3">
                  <c:v>36.898405899339245</c:v>
                </c:pt>
                <c:pt idx="4">
                  <c:v>78.074281685216164</c:v>
                </c:pt>
                <c:pt idx="5">
                  <c:v>78.57815925210754</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Sanitation!$N$305:$N$316</c:f>
              <c:numCache>
                <c:formatCode>0.0</c:formatCode>
                <c:ptCount val="12"/>
                <c:pt idx="0">
                  <c:v>13.881431680213716</c:v>
                </c:pt>
                <c:pt idx="1">
                  <c:v>16.029805662121671</c:v>
                </c:pt>
                <c:pt idx="2">
                  <c:v>21.029546365832438</c:v>
                </c:pt>
                <c:pt idx="3">
                  <c:v>25.104303793713555</c:v>
                </c:pt>
                <c:pt idx="4">
                  <c:v>60.44349512624531</c:v>
                </c:pt>
                <c:pt idx="5">
                  <c:v>67.109627271348771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Sanitation!$I$305:$I$316</c:f>
              <c:numCache>
                <c:formatCode>0.0</c:formatCode>
                <c:ptCount val="12"/>
                <c:pt idx="0">
                  <c:v>12.242931157491753</c:v>
                </c:pt>
                <c:pt idx="1">
                  <c:v>13.353001566341229</c:v>
                </c:pt>
                <c:pt idx="2">
                  <c:v>10.849522498941928</c:v>
                </c:pt>
                <c:pt idx="3">
                  <c:v>16.185225641336217</c:v>
                </c:pt>
                <c:pt idx="4">
                  <c:v>45.210190348073468</c:v>
                </c:pt>
                <c:pt idx="5">
                  <c:v>48.87605119775418</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2000</c:v>
                </c:pt>
                <c:pt idx="1">
                  <c:v>2002</c:v>
                </c:pt>
                <c:pt idx="2">
                  <c:v>2004</c:v>
                </c:pt>
                <c:pt idx="3">
                  <c:v>2009</c:v>
                </c:pt>
                <c:pt idx="4">
                  <c:v>2014</c:v>
                </c:pt>
                <c:pt idx="5">
                  <c:v>2018</c:v>
                </c:pt>
              </c:numCache>
            </c:numRef>
          </c:xVal>
          <c:yVal>
            <c:numRef>
              <c:f>Sanitation!$D$305:$D$316</c:f>
              <c:numCache>
                <c:formatCode>0.0</c:formatCode>
                <c:ptCount val="12"/>
                <c:pt idx="0">
                  <c:v>9.1543577347845329</c:v>
                </c:pt>
                <c:pt idx="1">
                  <c:v>5.5876470318357816</c:v>
                </c:pt>
                <c:pt idx="2">
                  <c:v>8.0222224211020574</c:v>
                </c:pt>
                <c:pt idx="3">
                  <c:v>12.200312151010895</c:v>
                </c:pt>
                <c:pt idx="4">
                  <c:v>30.938171596199478</c:v>
                </c:pt>
                <c:pt idx="5">
                  <c:v>35.297727574870891</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3.218666443463964</c:v>
                </c:pt>
                <c:pt idx="1">
                  <c:v>33.265509882006441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0.36217020776252673</c:v>
                </c:pt>
                <c:pt idx="1">
                  <c:v>3.7430957313882796</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9.4918037700003879</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86.927359578773121</c:v>
                </c:pt>
                <c:pt idx="1">
                  <c:v>62.991394386605279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5.5033452554640352</c:v>
                </c:pt>
                <c:pt idx="1">
                  <c:v>44.247713787210834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1.0045792210798137</c:v>
                </c:pt>
                <c:pt idx="1">
                  <c:v>8.0769662428113076</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18.013925482720424</c:v>
                </c:pt>
                <c:pt idx="1">
                  <c:v>0.34585384583124323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75.478150040735727</c:v>
                </c:pt>
                <c:pt idx="1">
                  <c:v>47.32946612414662</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7.5166662919600888</c:v>
                </c:pt>
                <c:pt idx="1">
                  <c:v>59.868995147058186</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1.5858036679528342</c:v>
                </c:pt>
                <c:pt idx="1">
                  <c:v>12.630662106471945</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31.130172194523311</c:v>
                </c:pt>
                <c:pt idx="1">
                  <c:v>4.2907569532940215</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59.767357845563765</c:v>
                </c:pt>
                <c:pt idx="1">
                  <c:v>23.209585793175847</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17.272711502499124</c:v>
                </c:pt>
                <c:pt idx="1">
                  <c:v>72.466230742110113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3.3672826557357882</c:v>
                </c:pt>
                <c:pt idx="1">
                  <c:v>14.127155534853312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41.158956870686779</c:v>
                </c:pt>
                <c:pt idx="1">
                  <c:v>3.8123455403069784</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38.201048971078308</c:v>
                </c:pt>
                <c:pt idx="1">
                  <c:v>9.5942681827295928</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34.447865512827534</c:v>
                </c:pt>
                <c:pt idx="1">
                  <c:v>83.356954826921822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5.4069402222196592</c:v>
                </c:pt>
                <c:pt idx="1">
                  <c:v>13.083715497193841</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44.986775603083061</c:v>
                </c:pt>
                <c:pt idx="1">
                  <c:v>2.0510832419122522</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15.158418661869746</c:v>
                </c:pt>
                <c:pt idx="1">
                  <c:v>1.50824643397209</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3.218666443463964</c:v>
                </c:pt>
                <c:pt idx="1">
                  <c:v>33.265509882006441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0.36217020776252673</c:v>
                </c:pt>
                <c:pt idx="1">
                  <c:v>3.7430957313882796</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9.4918037700003879</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86.927359578773121</c:v>
                </c:pt>
                <c:pt idx="1">
                  <c:v>62.991394386605279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5.5033452554640352</c:v>
                </c:pt>
                <c:pt idx="1">
                  <c:v>44.247713787210834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1.0045792210798137</c:v>
                </c:pt>
                <c:pt idx="1">
                  <c:v>8.0769662428113076</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18.013925482720424</c:v>
                </c:pt>
                <c:pt idx="1">
                  <c:v>0.34585384583124323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75.478150040735727</c:v>
                </c:pt>
                <c:pt idx="1">
                  <c:v>47.32946612414662</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7.5166662919600888</c:v>
                </c:pt>
                <c:pt idx="1">
                  <c:v>59.868995147058186</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1.5858036679528342</c:v>
                </c:pt>
                <c:pt idx="1">
                  <c:v>12.630662106471945</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31.130172194523311</c:v>
                </c:pt>
                <c:pt idx="1">
                  <c:v>4.2907569532940215</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59.767357845563765</c:v>
                </c:pt>
                <c:pt idx="1">
                  <c:v>23.209585793175847</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17.272711502499124</c:v>
                </c:pt>
                <c:pt idx="1">
                  <c:v>72.466230742110113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3.3672826557357882</c:v>
                </c:pt>
                <c:pt idx="1">
                  <c:v>14.127155534853312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41.158956870686779</c:v>
                </c:pt>
                <c:pt idx="1">
                  <c:v>3.8123455403069784</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38.201048971078308</c:v>
                </c:pt>
                <c:pt idx="1">
                  <c:v>9.5942681827295928</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34.447865512827534</c:v>
                </c:pt>
                <c:pt idx="1">
                  <c:v>83.356954826921822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5.4069402222196592</c:v>
                </c:pt>
                <c:pt idx="1">
                  <c:v>13.083715497193841</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44.986775603083061</c:v>
                </c:pt>
                <c:pt idx="1">
                  <c:v>2.0510832419122522</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15.158418661869746</c:v>
                </c:pt>
                <c:pt idx="1">
                  <c:v>1.50824643397209</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3.6697324000507923</c:v>
                </c:pt>
                <c:pt idx="1">
                  <c:v>36.756400497629798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0.46252658088253751</c:v>
                </c:pt>
                <c:pt idx="1">
                  <c:v>4.6327117060313734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10.556479364154256</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85.311261654912414</c:v>
                </c:pt>
                <c:pt idx="1">
                  <c:v>58.61088779633883</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8.4958319972198257</c:v>
                </c:pt>
                <c:pt idx="1">
                  <c:v>53.06712637692921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2.0267190529388275</c:v>
                </c:pt>
                <c:pt idx="1">
                  <c:v>12.659402416153048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27.964508119973289</c:v>
                </c:pt>
                <c:pt idx="1">
                  <c:v>1.8762375116930343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61.512940829868057</c:v>
                </c:pt>
                <c:pt idx="1">
                  <c:v>32.397233695224713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13.26938075181195</c:v>
                </c:pt>
                <c:pt idx="1">
                  <c:v>62.66071766524847</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4.8272998293648195</c:v>
                </c:pt>
                <c:pt idx="1">
                  <c:v>22.795492672258028</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42.830699099767116</c:v>
                </c:pt>
                <c:pt idx="1">
                  <c:v>3.5521578533225693</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39.072620319056114</c:v>
                </c:pt>
                <c:pt idx="1">
                  <c:v>10.99163180917094</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20.640158500958197</c:v>
                </c:pt>
                <c:pt idx="1">
                  <c:v>59.063470185936296</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12.476686148342933</c:v>
                </c:pt>
                <c:pt idx="1">
                  <c:v>35.703038826360114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46.325978339697031</c:v>
                </c:pt>
                <c:pt idx="1">
                  <c:v>4.3608973354098453</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20.557177011001841</c:v>
                </c:pt>
                <c:pt idx="1">
                  <c:v>0.87259365229374453</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42.213284253639173</c:v>
                </c:pt>
                <c:pt idx="1">
                  <c:v>68.851811173699176</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18.545141374541075</c:v>
                </c:pt>
                <c:pt idx="1">
                  <c:v>30.247979864285977</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34.233871253287816</c:v>
                </c:pt>
                <c:pt idx="1">
                  <c:v>0.90020896201484391</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5.0077031185319356</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12.846303543719888</c:v>
                </c:pt>
                <c:pt idx="1">
                  <c:v>34.309581645623709</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16.996892907933169</c:v>
                </c:pt>
                <c:pt idx="1">
                  <c:v>45.394870435841497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50.835330918618695</c:v>
                </c:pt>
                <c:pt idx="1">
                  <c:v>3.6888702495520533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19.321472629728248</c:v>
                </c:pt>
                <c:pt idx="1">
                  <c:v>16.606677668982741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14.507425486253419</c:v>
                </c:pt>
                <c:pt idx="1">
                  <c:v>37.027396552229199</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22.548165719243549</c:v>
                </c:pt>
                <c:pt idx="1">
                  <c:v>57.54983021645878</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49.254554426372124</c:v>
                </c:pt>
                <c:pt idx="1">
                  <c:v>4.302822250432655</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13.689854368130909</c:v>
                </c:pt>
                <c:pt idx="1">
                  <c:v>1.1199509808793664</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21.32810247522556</c:v>
                </c:pt>
                <c:pt idx="1">
                  <c:v>43.431105299692625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25.907650346491582</c:v>
                </c:pt>
                <c:pt idx="1">
                  <c:v>52.756586835284999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45.005921852816186</c:v>
                </c:pt>
                <c:pt idx="1">
                  <c:v>3.5179584885803479</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7.7583253254666715</c:v>
                </c:pt>
                <c:pt idx="1">
                  <c:v>0.29434937644202819</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34.434521529875404</c:v>
                </c:pt>
                <c:pt idx="1">
                  <c:v>54.625415919120336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27.504984375333589</c:v>
                </c:pt>
                <c:pt idx="1">
                  <c:v>43.632701852643983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33.824467994941301</c:v>
                </c:pt>
                <c:pt idx="1">
                  <c:v>1.7418822282356814</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4.2360260998497097</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64.202258428640505</c:v>
                </c:pt>
                <c:pt idx="1">
                  <c:v>73.624519983523953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21.131465160414404</c:v>
                </c:pt>
                <c:pt idx="1">
                  <c:v>24.232698616253568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13.552596252854016</c:v>
                </c:pt>
                <c:pt idx="1">
                  <c:v>1.8791535831133501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1.1136801580910713</c:v>
                </c:pt>
                <c:pt idx="1">
                  <c:v>0.26362781710912486</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3.1433142376893675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23.997239165914955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72.859446596395571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3.2721543944459786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25.403654331677867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71.324191273875996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5.190711981451253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21.783627468574643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73.025660549974106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5.9227001176966425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25.67626591003707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68.401033972266248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10.36037870344903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27.514931520873649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62.124689775677446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3.1998414028818791</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24.407507619465722</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72.392650977652295</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5.1851548965559529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22.409661133370005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72.405183970073921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7.265646981503969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28.387969871786677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64.346383146709101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7.9280381438788874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33.696459780625872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58.375502075495099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23.70897890794209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36.671374136329405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39.619646955728328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5.7700367148408338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24.966996261501606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69.262967023657282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9.6914882159682811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33.32351724007755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56.984994543954201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6.9132687658965493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38.697949703597644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54.388781530505867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13.02609372078952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38.021465059203081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48.952441220007401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36.493918865113393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37.385290534080305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26.120790600806199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MICS00!$M$18:$Q$18</c:f>
              <c:numCache>
                <c:formatCode>###0.0</c:formatCode>
                <c:ptCount val="5"/>
                <c:pt idx="0">
                  <c:v>57.511520737327196</c:v>
                </c:pt>
                <c:pt idx="1">
                  <c:v>59.948542024013719</c:v>
                </c:pt>
                <c:pt idx="2">
                  <c:v>61.096136567834677</c:v>
                </c:pt>
                <c:pt idx="3">
                  <c:v>72.064056939501768</c:v>
                </c:pt>
                <c:pt idx="4">
                  <c:v>74.041034790365742</c:v>
                </c:pt>
              </c:numCache>
            </c:numRef>
          </c:val>
          <c:extLst>
            <c:ext xmlns:c16="http://schemas.microsoft.com/office/drawing/2014/chart" uri="{C3380CC4-5D6E-409C-BE32-E72D297353CC}">
              <c16:uniqueId val="{00000000-62C0-4777-B3C0-D2929DBF65DD}"/>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MICS00!$M$19:$Q$19</c:f>
              <c:numCache>
                <c:formatCode>###0.0</c:formatCode>
                <c:ptCount val="5"/>
                <c:pt idx="0">
                  <c:v>5.806451612903226</c:v>
                </c:pt>
                <c:pt idx="1">
                  <c:v>7.6329331046312179</c:v>
                </c:pt>
                <c:pt idx="2">
                  <c:v>8.0862533692722369</c:v>
                </c:pt>
                <c:pt idx="3">
                  <c:v>7.6512455516014235</c:v>
                </c:pt>
                <c:pt idx="4">
                  <c:v>10.88314005352364</c:v>
                </c:pt>
              </c:numCache>
            </c:numRef>
          </c:val>
          <c:extLst>
            <c:ext xmlns:c16="http://schemas.microsoft.com/office/drawing/2014/chart" uri="{C3380CC4-5D6E-409C-BE32-E72D297353CC}">
              <c16:uniqueId val="{00000001-62C0-4777-B3C0-D2929DBF65DD}"/>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MICS00!$M$20:$Q$20</c:f>
              <c:numCache>
                <c:formatCode>###0.0</c:formatCode>
                <c:ptCount val="5"/>
                <c:pt idx="0">
                  <c:v>35.944700460829495</c:v>
                </c:pt>
                <c:pt idx="1">
                  <c:v>31.732418524871353</c:v>
                </c:pt>
                <c:pt idx="2">
                  <c:v>29.73944294699012</c:v>
                </c:pt>
                <c:pt idx="3">
                  <c:v>19.839857651245552</c:v>
                </c:pt>
                <c:pt idx="4">
                  <c:v>14.362176628010706</c:v>
                </c:pt>
              </c:numCache>
            </c:numRef>
          </c:val>
          <c:extLst>
            <c:ext xmlns:c16="http://schemas.microsoft.com/office/drawing/2014/chart" uri="{C3380CC4-5D6E-409C-BE32-E72D297353CC}">
              <c16:uniqueId val="{00000002-62C0-4777-B3C0-D2929DBF65DD}"/>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MICS00!$M$15:$Q$15</c:f>
              <c:strCache>
                <c:ptCount val="5"/>
                <c:pt idx="0">
                  <c:v>Poorest</c:v>
                </c:pt>
                <c:pt idx="1">
                  <c:v>Poor</c:v>
                </c:pt>
                <c:pt idx="2">
                  <c:v>Middle</c:v>
                </c:pt>
                <c:pt idx="3">
                  <c:v>Rich</c:v>
                </c:pt>
                <c:pt idx="4">
                  <c:v>Richest</c:v>
                </c:pt>
              </c:strCache>
            </c:strRef>
          </c:cat>
          <c:val>
            <c:numRef>
              <c:f>MICS00!$M$21:$Q$21</c:f>
              <c:numCache>
                <c:formatCode>###0.0</c:formatCode>
                <c:ptCount val="5"/>
                <c:pt idx="0">
                  <c:v>0.73732718894009219</c:v>
                </c:pt>
                <c:pt idx="1">
                  <c:v>0.68610634648370494</c:v>
                </c:pt>
                <c:pt idx="2">
                  <c:v>1.0781671159029651</c:v>
                </c:pt>
                <c:pt idx="3">
                  <c:v>0.44483985765124562</c:v>
                </c:pt>
                <c:pt idx="4">
                  <c:v>0.71364852809991086</c:v>
                </c:pt>
              </c:numCache>
            </c:numRef>
          </c:val>
          <c:extLst>
            <c:ext xmlns:c16="http://schemas.microsoft.com/office/drawing/2014/chart" uri="{C3380CC4-5D6E-409C-BE32-E72D297353CC}">
              <c16:uniqueId val="{00000003-62C0-4777-B3C0-D2929DBF65DD}"/>
            </c:ext>
          </c:extLst>
        </c:ser>
        <c:dLbls>
          <c:showLegendKey val="0"/>
          <c:showVal val="0"/>
          <c:showCatName val="0"/>
          <c:showSerName val="0"/>
          <c:showPercent val="0"/>
          <c:showBubbleSize val="0"/>
        </c:dLbls>
        <c:gapWidth val="50"/>
        <c:overlap val="100"/>
        <c:axId val="337844096"/>
        <c:axId val="337845632"/>
      </c:barChart>
      <c:catAx>
        <c:axId val="3378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5632"/>
        <c:crosses val="autoZero"/>
        <c:auto val="1"/>
        <c:lblAlgn val="ctr"/>
        <c:lblOffset val="100"/>
        <c:tickLblSkip val="1"/>
        <c:tickMarkSkip val="1"/>
        <c:noMultiLvlLbl val="0"/>
      </c:catAx>
      <c:valAx>
        <c:axId val="33784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MICS00!$R$15:$AA$15</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MICS00!$R$18:$AA$18</c:f>
              <c:numCache>
                <c:formatCode>###0.0</c:formatCode>
                <c:ptCount val="10"/>
                <c:pt idx="0">
                  <c:v>75.467289719626166</c:v>
                </c:pt>
                <c:pt idx="1">
                  <c:v>78.431372549019613</c:v>
                </c:pt>
                <c:pt idx="2">
                  <c:v>58.482142857142861</c:v>
                </c:pt>
                <c:pt idx="3">
                  <c:v>76.670574443141845</c:v>
                </c:pt>
                <c:pt idx="4">
                  <c:v>76.778819635962492</c:v>
                </c:pt>
                <c:pt idx="5">
                  <c:v>63.195435092724686</c:v>
                </c:pt>
                <c:pt idx="6">
                  <c:v>43.888888888888886</c:v>
                </c:pt>
                <c:pt idx="7">
                  <c:v>80</c:v>
                </c:pt>
                <c:pt idx="8">
                  <c:v>69.716775599128539</c:v>
                </c:pt>
                <c:pt idx="9">
                  <c:v>62.048192771084345</c:v>
                </c:pt>
              </c:numCache>
            </c:numRef>
          </c:val>
          <c:extLst>
            <c:ext xmlns:c16="http://schemas.microsoft.com/office/drawing/2014/chart" uri="{C3380CC4-5D6E-409C-BE32-E72D297353CC}">
              <c16:uniqueId val="{00000000-1954-4CE6-B7E9-6D4950DFABFF}"/>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MICS00!$R$15:$AA$15</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MICS00!$R$19:$AA$19</c:f>
              <c:numCache>
                <c:formatCode>###0.0</c:formatCode>
                <c:ptCount val="10"/>
                <c:pt idx="0">
                  <c:v>3.6214953271028034</c:v>
                </c:pt>
                <c:pt idx="1">
                  <c:v>6.9716775599128544</c:v>
                </c:pt>
                <c:pt idx="2">
                  <c:v>13.125</c:v>
                </c:pt>
                <c:pt idx="3">
                  <c:v>9.4958968347010551</c:v>
                </c:pt>
                <c:pt idx="4">
                  <c:v>6.6740209597352456</c:v>
                </c:pt>
                <c:pt idx="5">
                  <c:v>8.9871611982881596</c:v>
                </c:pt>
                <c:pt idx="6">
                  <c:v>3.8888888888888888</c:v>
                </c:pt>
                <c:pt idx="7">
                  <c:v>1.7857142857142856</c:v>
                </c:pt>
                <c:pt idx="8">
                  <c:v>3.7037037037037033</c:v>
                </c:pt>
                <c:pt idx="9">
                  <c:v>6.024096385542169</c:v>
                </c:pt>
              </c:numCache>
            </c:numRef>
          </c:val>
          <c:extLst>
            <c:ext xmlns:c16="http://schemas.microsoft.com/office/drawing/2014/chart" uri="{C3380CC4-5D6E-409C-BE32-E72D297353CC}">
              <c16:uniqueId val="{00000001-1954-4CE6-B7E9-6D4950DFABFF}"/>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MICS00!$R$15:$AA$15</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MICS00!$R$20:$AA$20</c:f>
              <c:numCache>
                <c:formatCode>###0.0</c:formatCode>
                <c:ptCount val="10"/>
                <c:pt idx="0">
                  <c:v>20.093457943925234</c:v>
                </c:pt>
                <c:pt idx="1">
                  <c:v>13.943355119825709</c:v>
                </c:pt>
                <c:pt idx="2">
                  <c:v>27.053571428571427</c:v>
                </c:pt>
                <c:pt idx="3">
                  <c:v>13.599062133645957</c:v>
                </c:pt>
                <c:pt idx="4">
                  <c:v>16.27137341423056</c:v>
                </c:pt>
                <c:pt idx="5">
                  <c:v>27.532097004279599</c:v>
                </c:pt>
                <c:pt idx="6">
                  <c:v>52.222222222222229</c:v>
                </c:pt>
                <c:pt idx="7">
                  <c:v>18.214285714285712</c:v>
                </c:pt>
                <c:pt idx="8">
                  <c:v>24.836601307189543</c:v>
                </c:pt>
                <c:pt idx="9">
                  <c:v>31.52610441767068</c:v>
                </c:pt>
              </c:numCache>
            </c:numRef>
          </c:val>
          <c:extLst>
            <c:ext xmlns:c16="http://schemas.microsoft.com/office/drawing/2014/chart" uri="{C3380CC4-5D6E-409C-BE32-E72D297353CC}">
              <c16:uniqueId val="{00000002-1954-4CE6-B7E9-6D4950DFABFF}"/>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MICS00!$R$15:$AA$15</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MICS00!$R$21:$AA$21</c:f>
              <c:numCache>
                <c:formatCode>###0.0</c:formatCode>
                <c:ptCount val="10"/>
                <c:pt idx="0">
                  <c:v>0.81775700934579432</c:v>
                </c:pt>
                <c:pt idx="1">
                  <c:v>0.65359477124183007</c:v>
                </c:pt>
                <c:pt idx="2">
                  <c:v>1.3392857142857142</c:v>
                </c:pt>
                <c:pt idx="3">
                  <c:v>0.23446658851113714</c:v>
                </c:pt>
                <c:pt idx="4">
                  <c:v>0.27578599007170435</c:v>
                </c:pt>
                <c:pt idx="5">
                  <c:v>0.28530670470756064</c:v>
                </c:pt>
                <c:pt idx="6">
                  <c:v>0</c:v>
                </c:pt>
                <c:pt idx="7">
                  <c:v>0</c:v>
                </c:pt>
                <c:pt idx="8">
                  <c:v>1.7429193899782136</c:v>
                </c:pt>
                <c:pt idx="9">
                  <c:v>0.40160642570281119</c:v>
                </c:pt>
              </c:numCache>
            </c:numRef>
          </c:val>
          <c:extLst>
            <c:ext xmlns:c16="http://schemas.microsoft.com/office/drawing/2014/chart" uri="{C3380CC4-5D6E-409C-BE32-E72D297353CC}">
              <c16:uniqueId val="{00000003-1954-4CE6-B7E9-6D4950DFABFF}"/>
            </c:ext>
          </c:extLst>
        </c:ser>
        <c:dLbls>
          <c:showLegendKey val="0"/>
          <c:showVal val="0"/>
          <c:showCatName val="0"/>
          <c:showSerName val="0"/>
          <c:showPercent val="0"/>
          <c:showBubbleSize val="0"/>
        </c:dLbls>
        <c:gapWidth val="50"/>
        <c:overlap val="100"/>
        <c:axId val="338038144"/>
        <c:axId val="338064512"/>
      </c:barChart>
      <c:catAx>
        <c:axId val="33803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64512"/>
        <c:crosses val="autoZero"/>
        <c:auto val="1"/>
        <c:lblAlgn val="ctr"/>
        <c:lblOffset val="100"/>
        <c:tickLblSkip val="1"/>
        <c:tickMarkSkip val="1"/>
        <c:noMultiLvlLbl val="0"/>
      </c:catAx>
      <c:valAx>
        <c:axId val="338064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38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MICS00!$C$18:$G$18</c:f>
              <c:numCache>
                <c:formatCode>###0.0</c:formatCode>
                <c:ptCount val="5"/>
                <c:pt idx="0">
                  <c:v>55.892255892255896</c:v>
                </c:pt>
                <c:pt idx="1">
                  <c:v>65.144392209536605</c:v>
                </c:pt>
                <c:pt idx="2">
                  <c:v>68.805460750853243</c:v>
                </c:pt>
                <c:pt idx="3">
                  <c:v>75.878378378378372</c:v>
                </c:pt>
                <c:pt idx="4">
                  <c:v>83.108108108108098</c:v>
                </c:pt>
              </c:numCache>
            </c:numRef>
          </c:val>
          <c:extLst>
            <c:ext xmlns:c16="http://schemas.microsoft.com/office/drawing/2014/chart" uri="{C3380CC4-5D6E-409C-BE32-E72D297353CC}">
              <c16:uniqueId val="{00000000-FE66-4023-A485-C2C926015EE8}"/>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MICS00!$C$19:$G$19</c:f>
              <c:numCache>
                <c:formatCode>###0.0</c:formatCode>
                <c:ptCount val="5"/>
                <c:pt idx="0">
                  <c:v>6.4646464646464645</c:v>
                </c:pt>
                <c:pt idx="1">
                  <c:v>7.9247817327065153</c:v>
                </c:pt>
                <c:pt idx="2">
                  <c:v>7.4402730375426618</c:v>
                </c:pt>
                <c:pt idx="3">
                  <c:v>8.1081081081081088</c:v>
                </c:pt>
                <c:pt idx="4">
                  <c:v>6.6216216216216219</c:v>
                </c:pt>
              </c:numCache>
            </c:numRef>
          </c:val>
          <c:extLst>
            <c:ext xmlns:c16="http://schemas.microsoft.com/office/drawing/2014/chart" uri="{C3380CC4-5D6E-409C-BE32-E72D297353CC}">
              <c16:uniqueId val="{00000001-FE66-4023-A485-C2C926015EE8}"/>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MICS00!$C$20:$G$20</c:f>
              <c:numCache>
                <c:formatCode>###0.0</c:formatCode>
                <c:ptCount val="5"/>
                <c:pt idx="0">
                  <c:v>36.969696969696969</c:v>
                </c:pt>
                <c:pt idx="1">
                  <c:v>26.124916051040969</c:v>
                </c:pt>
                <c:pt idx="2">
                  <c:v>23.071672354948806</c:v>
                </c:pt>
                <c:pt idx="3">
                  <c:v>15.405405405405407</c:v>
                </c:pt>
                <c:pt idx="4">
                  <c:v>10.067567567567567</c:v>
                </c:pt>
              </c:numCache>
            </c:numRef>
          </c:val>
          <c:extLst>
            <c:ext xmlns:c16="http://schemas.microsoft.com/office/drawing/2014/chart" uri="{C3380CC4-5D6E-409C-BE32-E72D297353CC}">
              <c16:uniqueId val="{00000002-FE66-4023-A485-C2C926015EE8}"/>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MICS00!$C$15:$G$15</c:f>
              <c:strCache>
                <c:ptCount val="5"/>
                <c:pt idx="0">
                  <c:v>Poorest</c:v>
                </c:pt>
                <c:pt idx="1">
                  <c:v>Poor</c:v>
                </c:pt>
                <c:pt idx="2">
                  <c:v>Middle</c:v>
                </c:pt>
                <c:pt idx="3">
                  <c:v>Rich</c:v>
                </c:pt>
                <c:pt idx="4">
                  <c:v>Richest</c:v>
                </c:pt>
              </c:strCache>
            </c:strRef>
          </c:cat>
          <c:val>
            <c:numRef>
              <c:f>MICS00!$C$21:$G$21</c:f>
              <c:numCache>
                <c:formatCode>###0.0</c:formatCode>
                <c:ptCount val="5"/>
                <c:pt idx="0">
                  <c:v>0.67340067340067333</c:v>
                </c:pt>
                <c:pt idx="1">
                  <c:v>0.80591000671591662</c:v>
                </c:pt>
                <c:pt idx="2">
                  <c:v>0.68259385665529015</c:v>
                </c:pt>
                <c:pt idx="3">
                  <c:v>0.60810810810810811</c:v>
                </c:pt>
                <c:pt idx="4">
                  <c:v>0.20270270270270271</c:v>
                </c:pt>
              </c:numCache>
            </c:numRef>
          </c:val>
          <c:extLst>
            <c:ext xmlns:c16="http://schemas.microsoft.com/office/drawing/2014/chart" uri="{C3380CC4-5D6E-409C-BE32-E72D297353CC}">
              <c16:uniqueId val="{00000003-FE66-4023-A485-C2C926015EE8}"/>
            </c:ext>
          </c:extLst>
        </c:ser>
        <c:dLbls>
          <c:showLegendKey val="0"/>
          <c:showVal val="0"/>
          <c:showCatName val="0"/>
          <c:showSerName val="0"/>
          <c:showPercent val="0"/>
          <c:showBubbleSize val="0"/>
        </c:dLbls>
        <c:gapWidth val="50"/>
        <c:overlap val="100"/>
        <c:axId val="338097664"/>
        <c:axId val="338099200"/>
      </c:barChart>
      <c:catAx>
        <c:axId val="33809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9200"/>
        <c:crosses val="autoZero"/>
        <c:auto val="1"/>
        <c:lblAlgn val="ctr"/>
        <c:lblOffset val="100"/>
        <c:tickLblSkip val="1"/>
        <c:tickMarkSkip val="1"/>
        <c:noMultiLvlLbl val="0"/>
      </c:catAx>
      <c:valAx>
        <c:axId val="338099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MICS00!$R$121:$AA$121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MICS00!$R$124:$AA$124</c:f>
              <c:numCache>
                <c:formatCode>###0.0</c:formatCode>
                <c:ptCount val="10"/>
                <c:pt idx="0">
                  <c:v>23.883050103258828</c:v>
                </c:pt>
                <c:pt idx="1">
                  <c:v>24.324321970542965</c:v>
                </c:pt>
                <c:pt idx="2">
                  <c:v>23.782189559696985</c:v>
                </c:pt>
                <c:pt idx="3">
                  <c:v>16.572446483121581</c:v>
                </c:pt>
                <c:pt idx="4">
                  <c:v>24.219961996693691</c:v>
                </c:pt>
                <c:pt idx="5">
                  <c:v>16.046640530695086</c:v>
                </c:pt>
                <c:pt idx="6">
                  <c:v>7.4823714325812105</c:v>
                </c:pt>
                <c:pt idx="7">
                  <c:v>10.17747481167005</c:v>
                </c:pt>
                <c:pt idx="8">
                  <c:v>23.07124092850427</c:v>
                </c:pt>
                <c:pt idx="9">
                  <c:v>11.041319523871389</c:v>
                </c:pt>
              </c:numCache>
            </c:numRef>
          </c:val>
          <c:extLst>
            <c:ext xmlns:c16="http://schemas.microsoft.com/office/drawing/2014/chart" uri="{C3380CC4-5D6E-409C-BE32-E72D297353CC}">
              <c16:uniqueId val="{00000000-33F6-401B-B12E-0AF8D701DE9E}"/>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MICS00!$R$121:$AA$121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MICS00!$R$125:$AA$125</c:f>
              <c:numCache>
                <c:formatCode>###0.0</c:formatCode>
                <c:ptCount val="10"/>
                <c:pt idx="0">
                  <c:v>7.6890185358407086</c:v>
                </c:pt>
                <c:pt idx="1">
                  <c:v>5.6110196016390068</c:v>
                </c:pt>
                <c:pt idx="2">
                  <c:v>7.3618216095516447</c:v>
                </c:pt>
                <c:pt idx="3">
                  <c:v>7.1307482959584414</c:v>
                </c:pt>
                <c:pt idx="4">
                  <c:v>16.775036056222316</c:v>
                </c:pt>
                <c:pt idx="5">
                  <c:v>5.6669951670201861</c:v>
                </c:pt>
                <c:pt idx="6">
                  <c:v>2.0013433799425098</c:v>
                </c:pt>
                <c:pt idx="7">
                  <c:v>3.5529127761424104</c:v>
                </c:pt>
                <c:pt idx="8">
                  <c:v>5.8765647779537504</c:v>
                </c:pt>
                <c:pt idx="9">
                  <c:v>1.4996296565664664</c:v>
                </c:pt>
              </c:numCache>
            </c:numRef>
          </c:val>
          <c:extLst>
            <c:ext xmlns:c16="http://schemas.microsoft.com/office/drawing/2014/chart" uri="{C3380CC4-5D6E-409C-BE32-E72D297353CC}">
              <c16:uniqueId val="{00000001-33F6-401B-B12E-0AF8D701DE9E}"/>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MICS00!$R$121:$AA$121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MICS00!$R$126:$AA$126</c:f>
              <c:numCache>
                <c:formatCode>###0.0</c:formatCode>
                <c:ptCount val="10"/>
                <c:pt idx="0">
                  <c:v>27.890548183330367</c:v>
                </c:pt>
                <c:pt idx="1">
                  <c:v>22.352240127164436</c:v>
                </c:pt>
                <c:pt idx="2">
                  <c:v>37.784560259322802</c:v>
                </c:pt>
                <c:pt idx="3">
                  <c:v>38.313217882115758</c:v>
                </c:pt>
                <c:pt idx="4">
                  <c:v>37.138629777012213</c:v>
                </c:pt>
                <c:pt idx="5">
                  <c:v>28.215037626107843</c:v>
                </c:pt>
                <c:pt idx="6">
                  <c:v>3.8496185208096136</c:v>
                </c:pt>
                <c:pt idx="7">
                  <c:v>20.555326697901833</c:v>
                </c:pt>
                <c:pt idx="8">
                  <c:v>30.093588629053954</c:v>
                </c:pt>
                <c:pt idx="9">
                  <c:v>23.273940155578245</c:v>
                </c:pt>
              </c:numCache>
            </c:numRef>
          </c:val>
          <c:extLst>
            <c:ext xmlns:c16="http://schemas.microsoft.com/office/drawing/2014/chart" uri="{C3380CC4-5D6E-409C-BE32-E72D297353CC}">
              <c16:uniqueId val="{00000002-33F6-401B-B12E-0AF8D701DE9E}"/>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MICS00!$R$121:$AA$121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MICS00!$R$127:$AA$127</c:f>
              <c:numCache>
                <c:formatCode>###0.0</c:formatCode>
                <c:ptCount val="10"/>
                <c:pt idx="0">
                  <c:v>40.537383177570092</c:v>
                </c:pt>
                <c:pt idx="1">
                  <c:v>47.712418300653596</c:v>
                </c:pt>
                <c:pt idx="2">
                  <c:v>31.071428571428573</c:v>
                </c:pt>
                <c:pt idx="3">
                  <c:v>37.98358733880422</c:v>
                </c:pt>
                <c:pt idx="4">
                  <c:v>21.866372170071781</c:v>
                </c:pt>
                <c:pt idx="5">
                  <c:v>50.071326676176888</c:v>
                </c:pt>
                <c:pt idx="6">
                  <c:v>86.666666666666671</c:v>
                </c:pt>
                <c:pt idx="7">
                  <c:v>65.714285714285708</c:v>
                </c:pt>
                <c:pt idx="8">
                  <c:v>40.958605664488019</c:v>
                </c:pt>
                <c:pt idx="9">
                  <c:v>64.185110663983906</c:v>
                </c:pt>
              </c:numCache>
            </c:numRef>
          </c:val>
          <c:extLst>
            <c:ext xmlns:c16="http://schemas.microsoft.com/office/drawing/2014/chart" uri="{C3380CC4-5D6E-409C-BE32-E72D297353CC}">
              <c16:uniqueId val="{00000003-33F6-401B-B12E-0AF8D701DE9E}"/>
            </c:ext>
          </c:extLst>
        </c:ser>
        <c:dLbls>
          <c:showLegendKey val="0"/>
          <c:showVal val="0"/>
          <c:showCatName val="0"/>
          <c:showSerName val="0"/>
          <c:showPercent val="0"/>
          <c:showBubbleSize val="0"/>
        </c:dLbls>
        <c:gapWidth val="50"/>
        <c:overlap val="100"/>
        <c:axId val="338793216"/>
        <c:axId val="338794752"/>
      </c:barChart>
      <c:catAx>
        <c:axId val="3387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4752"/>
        <c:crosses val="autoZero"/>
        <c:auto val="1"/>
        <c:lblAlgn val="ctr"/>
        <c:lblOffset val="100"/>
        <c:tickLblSkip val="1"/>
        <c:tickMarkSkip val="1"/>
        <c:noMultiLvlLbl val="0"/>
      </c:catAx>
      <c:valAx>
        <c:axId val="3387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BC5-4A23-9907-828CFBF5E44A}"/>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BC5-4A23-9907-828CFBF5E44A}"/>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MICS00!$M$221:$Q$221</c:f>
              <c:strCache>
                <c:ptCount val="5"/>
                <c:pt idx="0">
                  <c:v>Poorest</c:v>
                </c:pt>
                <c:pt idx="1">
                  <c:v>Poor</c:v>
                </c:pt>
                <c:pt idx="2">
                  <c:v>Middle</c:v>
                </c:pt>
                <c:pt idx="3">
                  <c:v>Rich</c:v>
                </c:pt>
                <c:pt idx="4">
                  <c:v>Richest</c:v>
                </c:pt>
              </c:strCache>
            </c:strRef>
          </c:cat>
          <c:val>
            <c:numRef>
              <c:f>MICS00!$M$224:$Q$224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BC5-4A23-9907-828CFBF5E44A}"/>
            </c:ext>
          </c:extLst>
        </c:ser>
        <c:dLbls>
          <c:showLegendKey val="0"/>
          <c:showVal val="0"/>
          <c:showCatName val="0"/>
          <c:showSerName val="0"/>
          <c:showPercent val="0"/>
          <c:showBubbleSize val="0"/>
        </c:dLbls>
        <c:gapWidth val="50"/>
        <c:overlap val="100"/>
        <c:axId val="340064896"/>
        <c:axId val="340132224"/>
      </c:barChart>
      <c:catAx>
        <c:axId val="34006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32224"/>
        <c:crosses val="autoZero"/>
        <c:auto val="1"/>
        <c:lblAlgn val="ctr"/>
        <c:lblOffset val="100"/>
        <c:tickLblSkip val="1"/>
        <c:tickMarkSkip val="1"/>
        <c:noMultiLvlLbl val="0"/>
      </c:catAx>
      <c:valAx>
        <c:axId val="340132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6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MICS00!$R$221:$AA$221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64EE-435F-A746-8F9F8190A1F0}"/>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MICS00!$R$221:$AA$221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64EE-435F-A746-8F9F8190A1F0}"/>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MICS00!$R$221:$AA$221</c:f>
              <c:strCache>
                <c:ptCount val="10"/>
                <c:pt idx="0">
                  <c:v>berea</c:v>
                </c:pt>
                <c:pt idx="1">
                  <c:v>butha-buthe</c:v>
                </c:pt>
                <c:pt idx="2">
                  <c:v>leribe</c:v>
                </c:pt>
                <c:pt idx="3">
                  <c:v>mafeteng</c:v>
                </c:pt>
                <c:pt idx="4">
                  <c:v>maseru</c:v>
                </c:pt>
                <c:pt idx="5">
                  <c:v>mohale's hoek</c:v>
                </c:pt>
                <c:pt idx="6">
                  <c:v>mokhotlong</c:v>
                </c:pt>
                <c:pt idx="7">
                  <c:v>qacha's nek</c:v>
                </c:pt>
                <c:pt idx="8">
                  <c:v>quthing</c:v>
                </c:pt>
                <c:pt idx="9">
                  <c:v>thaba-tseka</c:v>
                </c:pt>
              </c:strCache>
            </c:strRef>
          </c:cat>
          <c:val>
            <c:numRef>
              <c:f>MICS00!$R$224:$AA$224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4EE-435F-A746-8F9F8190A1F0}"/>
            </c:ext>
          </c:extLst>
        </c:ser>
        <c:dLbls>
          <c:showLegendKey val="0"/>
          <c:showVal val="0"/>
          <c:showCatName val="0"/>
          <c:showSerName val="0"/>
          <c:showPercent val="0"/>
          <c:showBubbleSize val="0"/>
        </c:dLbls>
        <c:gapWidth val="50"/>
        <c:overlap val="100"/>
        <c:axId val="340163584"/>
        <c:axId val="340181760"/>
      </c:barChart>
      <c:catAx>
        <c:axId val="34016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81760"/>
        <c:crosses val="autoZero"/>
        <c:auto val="1"/>
        <c:lblAlgn val="ctr"/>
        <c:lblOffset val="100"/>
        <c:tickLblSkip val="1"/>
        <c:tickMarkSkip val="1"/>
        <c:noMultiLvlLbl val="0"/>
      </c:catAx>
      <c:valAx>
        <c:axId val="340181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6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24A-4354-8C39-2CF471007A7A}"/>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24A-4354-8C39-2CF471007A7A}"/>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MICS00!$C$221:$G$221</c:f>
              <c:strCache>
                <c:ptCount val="5"/>
                <c:pt idx="0">
                  <c:v>Poorest</c:v>
                </c:pt>
                <c:pt idx="1">
                  <c:v>Poor</c:v>
                </c:pt>
                <c:pt idx="2">
                  <c:v>Middle</c:v>
                </c:pt>
                <c:pt idx="3">
                  <c:v>Rich</c:v>
                </c:pt>
                <c:pt idx="4">
                  <c:v>Richest</c:v>
                </c:pt>
              </c:strCache>
            </c:strRef>
          </c:cat>
          <c:val>
            <c:numRef>
              <c:f>MICS00!$C$224:$G$224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24A-4354-8C39-2CF471007A7A}"/>
            </c:ext>
          </c:extLst>
        </c:ser>
        <c:dLbls>
          <c:showLegendKey val="0"/>
          <c:showVal val="0"/>
          <c:showCatName val="0"/>
          <c:showSerName val="0"/>
          <c:showPercent val="0"/>
          <c:showBubbleSize val="0"/>
        </c:dLbls>
        <c:gapWidth val="50"/>
        <c:overlap val="100"/>
        <c:axId val="340266368"/>
        <c:axId val="340272256"/>
      </c:barChart>
      <c:catAx>
        <c:axId val="34026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72256"/>
        <c:crosses val="autoZero"/>
        <c:auto val="1"/>
        <c:lblAlgn val="ctr"/>
        <c:lblOffset val="100"/>
        <c:tickLblSkip val="1"/>
        <c:tickMarkSkip val="1"/>
        <c:noMultiLvlLbl val="0"/>
      </c:catAx>
      <c:valAx>
        <c:axId val="34027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6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MICS00!$H$18:$L$18</c:f>
              <c:numCache>
                <c:formatCode>###0.0</c:formatCode>
                <c:ptCount val="5"/>
                <c:pt idx="0">
                  <c:v>80.952380952380949</c:v>
                </c:pt>
                <c:pt idx="1">
                  <c:v>78.393351800554015</c:v>
                </c:pt>
                <c:pt idx="2">
                  <c:v>84.916201117318437</c:v>
                </c:pt>
                <c:pt idx="3">
                  <c:v>85.393258426966284</c:v>
                </c:pt>
                <c:pt idx="4">
                  <c:v>94.413407821229043</c:v>
                </c:pt>
              </c:numCache>
            </c:numRef>
          </c:val>
          <c:extLst>
            <c:ext xmlns:c16="http://schemas.microsoft.com/office/drawing/2014/chart" uri="{C3380CC4-5D6E-409C-BE32-E72D297353CC}">
              <c16:uniqueId val="{00000000-0D7C-4C1A-913D-8B81903AA07C}"/>
            </c:ext>
          </c:extLst>
        </c:ser>
        <c:ser>
          <c:idx val="1"/>
          <c:order val="1"/>
          <c:tx>
            <c:strRef>
              <c:f>MICS00!$B$19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MICS00!$H$19:$L$19</c:f>
              <c:numCache>
                <c:formatCode>###0.0</c:formatCode>
                <c:ptCount val="5"/>
                <c:pt idx="0">
                  <c:v>7.5630252100840334</c:v>
                </c:pt>
                <c:pt idx="1">
                  <c:v>6.64819944598338</c:v>
                </c:pt>
                <c:pt idx="2">
                  <c:v>5.3072625698324023</c:v>
                </c:pt>
                <c:pt idx="3">
                  <c:v>4.7752808988764039</c:v>
                </c:pt>
                <c:pt idx="4">
                  <c:v>1.1173184357541899</c:v>
                </c:pt>
              </c:numCache>
            </c:numRef>
          </c:val>
          <c:extLst>
            <c:ext xmlns:c16="http://schemas.microsoft.com/office/drawing/2014/chart" uri="{C3380CC4-5D6E-409C-BE32-E72D297353CC}">
              <c16:uniqueId val="{00000001-0D7C-4C1A-913D-8B81903AA07C}"/>
            </c:ext>
          </c:extLst>
        </c:ser>
        <c:ser>
          <c:idx val="2"/>
          <c:order val="2"/>
          <c:tx>
            <c:strRef>
              <c:f>MICS00!$B$20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MICS00!$H$20:$L$20</c:f>
              <c:numCache>
                <c:formatCode>###0.0</c:formatCode>
                <c:ptCount val="5"/>
                <c:pt idx="0">
                  <c:v>11.484593837535014</c:v>
                </c:pt>
                <c:pt idx="1">
                  <c:v>14.681440443213297</c:v>
                </c:pt>
                <c:pt idx="2">
                  <c:v>9.4972067039106136</c:v>
                </c:pt>
                <c:pt idx="3">
                  <c:v>9.5505617977528079</c:v>
                </c:pt>
                <c:pt idx="4">
                  <c:v>4.4692737430167595</c:v>
                </c:pt>
              </c:numCache>
            </c:numRef>
          </c:val>
          <c:extLst>
            <c:ext xmlns:c16="http://schemas.microsoft.com/office/drawing/2014/chart" uri="{C3380CC4-5D6E-409C-BE32-E72D297353CC}">
              <c16:uniqueId val="{00000002-0D7C-4C1A-913D-8B81903AA07C}"/>
            </c:ext>
          </c:extLst>
        </c:ser>
        <c:ser>
          <c:idx val="3"/>
          <c:order val="3"/>
          <c:tx>
            <c:strRef>
              <c:f>MICS00!$B$21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MICS00!$H$15:$L$15</c:f>
              <c:strCache>
                <c:ptCount val="5"/>
                <c:pt idx="0">
                  <c:v>Poorest</c:v>
                </c:pt>
                <c:pt idx="1">
                  <c:v>Poor</c:v>
                </c:pt>
                <c:pt idx="2">
                  <c:v>Middle</c:v>
                </c:pt>
                <c:pt idx="3">
                  <c:v>Rich</c:v>
                </c:pt>
                <c:pt idx="4">
                  <c:v>Richest</c:v>
                </c:pt>
              </c:strCache>
            </c:strRef>
          </c:cat>
          <c:val>
            <c:numRef>
              <c:f>MICS00!$H$21:$L$21</c:f>
              <c:numCache>
                <c:formatCode>###0.0</c:formatCode>
                <c:ptCount val="5"/>
                <c:pt idx="0">
                  <c:v>0</c:v>
                </c:pt>
                <c:pt idx="1">
                  <c:v>0.2770083102493075</c:v>
                </c:pt>
                <c:pt idx="2">
                  <c:v>0.27932960893854747</c:v>
                </c:pt>
                <c:pt idx="3">
                  <c:v>0.2808988764044944</c:v>
                </c:pt>
                <c:pt idx="4">
                  <c:v>0</c:v>
                </c:pt>
              </c:numCache>
            </c:numRef>
          </c:val>
          <c:extLst>
            <c:ext xmlns:c16="http://schemas.microsoft.com/office/drawing/2014/chart" uri="{C3380CC4-5D6E-409C-BE32-E72D297353CC}">
              <c16:uniqueId val="{00000003-0D7C-4C1A-913D-8B81903AA07C}"/>
            </c:ext>
          </c:extLst>
        </c:ser>
        <c:dLbls>
          <c:showLegendKey val="0"/>
          <c:showVal val="0"/>
          <c:showCatName val="0"/>
          <c:showSerName val="0"/>
          <c:showPercent val="0"/>
          <c:showBubbleSize val="0"/>
        </c:dLbls>
        <c:gapWidth val="50"/>
        <c:overlap val="100"/>
        <c:axId val="340444288"/>
        <c:axId val="340445824"/>
      </c:barChart>
      <c:catAx>
        <c:axId val="34044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5824"/>
        <c:crosses val="autoZero"/>
        <c:auto val="1"/>
        <c:lblAlgn val="ctr"/>
        <c:lblOffset val="100"/>
        <c:tickLblSkip val="1"/>
        <c:tickMarkSkip val="1"/>
        <c:noMultiLvlLbl val="0"/>
      </c:catAx>
      <c:valAx>
        <c:axId val="34044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MICS00!$H$124:$L$124</c:f>
              <c:numCache>
                <c:formatCode>###0.0</c:formatCode>
                <c:ptCount val="5"/>
                <c:pt idx="0">
                  <c:v>10.565150595729392</c:v>
                </c:pt>
                <c:pt idx="1">
                  <c:v>15.15465343760823</c:v>
                </c:pt>
                <c:pt idx="2">
                  <c:v>20.434979823722724</c:v>
                </c:pt>
                <c:pt idx="3">
                  <c:v>38.5245913005256</c:v>
                </c:pt>
                <c:pt idx="4">
                  <c:v>66.798834711252624</c:v>
                </c:pt>
              </c:numCache>
            </c:numRef>
          </c:val>
          <c:extLst>
            <c:ext xmlns:c16="http://schemas.microsoft.com/office/drawing/2014/chart" uri="{C3380CC4-5D6E-409C-BE32-E72D297353CC}">
              <c16:uniqueId val="{00000000-242E-47A2-9B15-651DF6C30D0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MICS00!$H$125:$L$125</c:f>
              <c:numCache>
                <c:formatCode>###0.0</c:formatCode>
                <c:ptCount val="5"/>
                <c:pt idx="0">
                  <c:v>22.752949827160791</c:v>
                </c:pt>
                <c:pt idx="1">
                  <c:v>27.69696359853814</c:v>
                </c:pt>
                <c:pt idx="2">
                  <c:v>32.12248379507804</c:v>
                </c:pt>
                <c:pt idx="3">
                  <c:v>27.917094914490207</c:v>
                </c:pt>
                <c:pt idx="4">
                  <c:v>20.924464863625612</c:v>
                </c:pt>
              </c:numCache>
            </c:numRef>
          </c:val>
          <c:extLst>
            <c:ext xmlns:c16="http://schemas.microsoft.com/office/drawing/2014/chart" uri="{C3380CC4-5D6E-409C-BE32-E72D297353CC}">
              <c16:uniqueId val="{00000001-242E-47A2-9B15-651DF6C30D0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MICS00!$H$126:$L$126</c:f>
              <c:numCache>
                <c:formatCode>###0.0</c:formatCode>
                <c:ptCount val="5"/>
                <c:pt idx="0">
                  <c:v>44.833160081311497</c:v>
                </c:pt>
                <c:pt idx="1">
                  <c:v>44.960017312884098</c:v>
                </c:pt>
                <c:pt idx="2">
                  <c:v>41.29728498455119</c:v>
                </c:pt>
                <c:pt idx="3">
                  <c:v>30.749325020939253</c:v>
                </c:pt>
                <c:pt idx="4">
                  <c:v>11.995801548717267</c:v>
                </c:pt>
              </c:numCache>
            </c:numRef>
          </c:val>
          <c:extLst>
            <c:ext xmlns:c16="http://schemas.microsoft.com/office/drawing/2014/chart" uri="{C3380CC4-5D6E-409C-BE32-E72D297353CC}">
              <c16:uniqueId val="{00000002-242E-47A2-9B15-651DF6C30D0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MICS00!$H$121:$L$121</c:f>
              <c:strCache>
                <c:ptCount val="5"/>
                <c:pt idx="0">
                  <c:v>Poorest</c:v>
                </c:pt>
                <c:pt idx="1">
                  <c:v>Poor</c:v>
                </c:pt>
                <c:pt idx="2">
                  <c:v>Middle</c:v>
                </c:pt>
                <c:pt idx="3">
                  <c:v>Rich</c:v>
                </c:pt>
                <c:pt idx="4">
                  <c:v>Richest</c:v>
                </c:pt>
              </c:strCache>
            </c:strRef>
          </c:cat>
          <c:val>
            <c:numRef>
              <c:f>MICS00!$H$127:$L$127</c:f>
              <c:numCache>
                <c:formatCode>###0.0</c:formatCode>
                <c:ptCount val="5"/>
                <c:pt idx="0">
                  <c:v>21.84873949579832</c:v>
                </c:pt>
                <c:pt idx="1">
                  <c:v>12.18836565096953</c:v>
                </c:pt>
                <c:pt idx="2">
                  <c:v>6.1452513966480442</c:v>
                </c:pt>
                <c:pt idx="3">
                  <c:v>2.8089887640449436</c:v>
                </c:pt>
                <c:pt idx="4">
                  <c:v>0.2808988764044944</c:v>
                </c:pt>
              </c:numCache>
            </c:numRef>
          </c:val>
          <c:extLst>
            <c:ext xmlns:c16="http://schemas.microsoft.com/office/drawing/2014/chart" uri="{C3380CC4-5D6E-409C-BE32-E72D297353CC}">
              <c16:uniqueId val="{00000003-242E-47A2-9B15-651DF6C30D06}"/>
            </c:ext>
          </c:extLst>
        </c:ser>
        <c:dLbls>
          <c:showLegendKey val="0"/>
          <c:showVal val="0"/>
          <c:showCatName val="0"/>
          <c:showSerName val="0"/>
          <c:showPercent val="0"/>
          <c:showBubbleSize val="0"/>
        </c:dLbls>
        <c:gapWidth val="50"/>
        <c:overlap val="100"/>
        <c:axId val="340560512"/>
        <c:axId val="340636032"/>
      </c:barChart>
      <c:catAx>
        <c:axId val="34056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36032"/>
        <c:crosses val="autoZero"/>
        <c:auto val="1"/>
        <c:lblAlgn val="ctr"/>
        <c:lblOffset val="100"/>
        <c:tickLblSkip val="1"/>
        <c:tickMarkSkip val="1"/>
        <c:noMultiLvlLbl val="0"/>
      </c:catAx>
      <c:valAx>
        <c:axId val="340636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6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F17-483D-9355-D7C38D8ABC56}"/>
            </c:ext>
          </c:extLst>
        </c:ser>
        <c:ser>
          <c:idx val="1"/>
          <c:order val="1"/>
          <c:tx>
            <c:strRef>
              <c:f>MICS00!$B$223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F17-483D-9355-D7C38D8ABC56}"/>
            </c:ext>
          </c:extLst>
        </c:ser>
        <c:ser>
          <c:idx val="2"/>
          <c:order val="2"/>
          <c:tx>
            <c:strRef>
              <c:f>MICS00!$B$224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MICS00!$H$221:$L$221</c:f>
              <c:strCache>
                <c:ptCount val="5"/>
                <c:pt idx="0">
                  <c:v>Poorest</c:v>
                </c:pt>
                <c:pt idx="1">
                  <c:v>Poor</c:v>
                </c:pt>
                <c:pt idx="2">
                  <c:v>Middle</c:v>
                </c:pt>
                <c:pt idx="3">
                  <c:v>Rich</c:v>
                </c:pt>
                <c:pt idx="4">
                  <c:v>Richest</c:v>
                </c:pt>
              </c:strCache>
            </c:strRef>
          </c:cat>
          <c:val>
            <c:numRef>
              <c:f>MICS00!$H$224:$L$224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F17-483D-9355-D7C38D8ABC56}"/>
            </c:ext>
          </c:extLst>
        </c:ser>
        <c:dLbls>
          <c:showLegendKey val="0"/>
          <c:showVal val="0"/>
          <c:showCatName val="0"/>
          <c:showSerName val="0"/>
          <c:showPercent val="0"/>
          <c:showBubbleSize val="0"/>
        </c:dLbls>
        <c:gapWidth val="50"/>
        <c:overlap val="100"/>
        <c:axId val="340687872"/>
        <c:axId val="340693760"/>
      </c:barChart>
      <c:catAx>
        <c:axId val="340687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93760"/>
        <c:crosses val="autoZero"/>
        <c:auto val="1"/>
        <c:lblAlgn val="ctr"/>
        <c:lblOffset val="100"/>
        <c:tickLblSkip val="1"/>
        <c:tickMarkSkip val="1"/>
        <c:noMultiLvlLbl val="0"/>
      </c:catAx>
      <c:valAx>
        <c:axId val="340693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87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MICS00!$C$124:$G$124</c:f>
              <c:numCache>
                <c:formatCode>###0.0</c:formatCode>
                <c:ptCount val="5"/>
                <c:pt idx="0">
                  <c:v>8.1600618340930851</c:v>
                </c:pt>
                <c:pt idx="1">
                  <c:v>12.648035925494856</c:v>
                </c:pt>
                <c:pt idx="2">
                  <c:v>17.229083261282714</c:v>
                </c:pt>
                <c:pt idx="3">
                  <c:v>22.855556861541558</c:v>
                </c:pt>
                <c:pt idx="4">
                  <c:v>44.326317431625192</c:v>
                </c:pt>
              </c:numCache>
            </c:numRef>
          </c:val>
          <c:extLst>
            <c:ext xmlns:c16="http://schemas.microsoft.com/office/drawing/2014/chart" uri="{C3380CC4-5D6E-409C-BE32-E72D297353CC}">
              <c16:uniqueId val="{00000000-7AD9-4D8B-8FC4-1B4235006086}"/>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MICS00!$C$125:$G$125</c:f>
              <c:numCache>
                <c:formatCode>###0.0</c:formatCode>
                <c:ptCount val="5"/>
                <c:pt idx="0">
                  <c:v>0.73229318386407882</c:v>
                </c:pt>
                <c:pt idx="1">
                  <c:v>3.21174446897288</c:v>
                </c:pt>
                <c:pt idx="2">
                  <c:v>5.1627730915888117</c:v>
                </c:pt>
                <c:pt idx="3">
                  <c:v>14.719741818988211</c:v>
                </c:pt>
                <c:pt idx="4">
                  <c:v>19.468303135996567</c:v>
                </c:pt>
              </c:numCache>
            </c:numRef>
          </c:val>
          <c:extLst>
            <c:ext xmlns:c16="http://schemas.microsoft.com/office/drawing/2014/chart" uri="{C3380CC4-5D6E-409C-BE32-E72D297353CC}">
              <c16:uniqueId val="{00000001-7AD9-4D8B-8FC4-1B4235006086}"/>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MICS00!$C$126:$G$126</c:f>
              <c:numCache>
                <c:formatCode>###0.0</c:formatCode>
                <c:ptCount val="5"/>
                <c:pt idx="0">
                  <c:v>15.552089426487285</c:v>
                </c:pt>
                <c:pt idx="1">
                  <c:v>26.680542186177419</c:v>
                </c:pt>
                <c:pt idx="2">
                  <c:v>36.0381777768213</c:v>
                </c:pt>
                <c:pt idx="3">
                  <c:v>40.600376995145908</c:v>
                </c:pt>
                <c:pt idx="4">
                  <c:v>30.860318539279461</c:v>
                </c:pt>
              </c:numCache>
            </c:numRef>
          </c:val>
          <c:extLst>
            <c:ext xmlns:c16="http://schemas.microsoft.com/office/drawing/2014/chart" uri="{C3380CC4-5D6E-409C-BE32-E72D297353CC}">
              <c16:uniqueId val="{00000002-7AD9-4D8B-8FC4-1B4235006086}"/>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MICS00!$C$121:$G$121</c:f>
              <c:strCache>
                <c:ptCount val="5"/>
                <c:pt idx="0">
                  <c:v>Poorest</c:v>
                </c:pt>
                <c:pt idx="1">
                  <c:v>Poor</c:v>
                </c:pt>
                <c:pt idx="2">
                  <c:v>Middle</c:v>
                </c:pt>
                <c:pt idx="3">
                  <c:v>Rich</c:v>
                </c:pt>
                <c:pt idx="4">
                  <c:v>Richest</c:v>
                </c:pt>
              </c:strCache>
            </c:strRef>
          </c:cat>
          <c:val>
            <c:numRef>
              <c:f>MICS00!$C$127:$G$127</c:f>
              <c:numCache>
                <c:formatCode>###0.0</c:formatCode>
                <c:ptCount val="5"/>
                <c:pt idx="0">
                  <c:v>75.555555555555557</c:v>
                </c:pt>
                <c:pt idx="1">
                  <c:v>57.45967741935484</c:v>
                </c:pt>
                <c:pt idx="2">
                  <c:v>41.569965870307172</c:v>
                </c:pt>
                <c:pt idx="3">
                  <c:v>21.824324324324323</c:v>
                </c:pt>
                <c:pt idx="4">
                  <c:v>5.3450608930987817</c:v>
                </c:pt>
              </c:numCache>
            </c:numRef>
          </c:val>
          <c:extLst>
            <c:ext xmlns:c16="http://schemas.microsoft.com/office/drawing/2014/chart" uri="{C3380CC4-5D6E-409C-BE32-E72D297353CC}">
              <c16:uniqueId val="{00000003-7AD9-4D8B-8FC4-1B4235006086}"/>
            </c:ext>
          </c:extLst>
        </c:ser>
        <c:dLbls>
          <c:showLegendKey val="0"/>
          <c:showVal val="0"/>
          <c:showCatName val="0"/>
          <c:showSerName val="0"/>
          <c:showPercent val="0"/>
          <c:showBubbleSize val="0"/>
        </c:dLbls>
        <c:gapWidth val="50"/>
        <c:overlap val="100"/>
        <c:axId val="339994880"/>
        <c:axId val="340000768"/>
      </c:barChart>
      <c:catAx>
        <c:axId val="33999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00768"/>
        <c:crosses val="autoZero"/>
        <c:auto val="1"/>
        <c:lblAlgn val="ctr"/>
        <c:lblOffset val="100"/>
        <c:tickLblSkip val="1"/>
        <c:tickMarkSkip val="1"/>
        <c:noMultiLvlLbl val="0"/>
      </c:catAx>
      <c:valAx>
        <c:axId val="340000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9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MICS00!$M$124:$Q$124</c:f>
              <c:numCache>
                <c:formatCode>###0.0</c:formatCode>
                <c:ptCount val="5"/>
                <c:pt idx="0">
                  <c:v>8.4867687569516743</c:v>
                </c:pt>
                <c:pt idx="1">
                  <c:v>10.442275116963856</c:v>
                </c:pt>
                <c:pt idx="2">
                  <c:v>11.374698529924592</c:v>
                </c:pt>
                <c:pt idx="3">
                  <c:v>22.500860320900792</c:v>
                </c:pt>
                <c:pt idx="4">
                  <c:v>36.411006349057743</c:v>
                </c:pt>
              </c:numCache>
            </c:numRef>
          </c:val>
          <c:extLst>
            <c:ext xmlns:c16="http://schemas.microsoft.com/office/drawing/2014/chart" uri="{C3380CC4-5D6E-409C-BE32-E72D297353CC}">
              <c16:uniqueId val="{00000000-E635-4F14-839A-6E4C4D69CF51}"/>
            </c:ext>
          </c:extLst>
        </c:ser>
        <c:ser>
          <c:idx val="1"/>
          <c:order val="1"/>
          <c:tx>
            <c:strRef>
              <c:f>MICS00!$B$125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MICS00!$M$125:$Q$125</c:f>
              <c:numCache>
                <c:formatCode>###0.0</c:formatCode>
                <c:ptCount val="5"/>
                <c:pt idx="0">
                  <c:v>0.66758897783285631</c:v>
                </c:pt>
                <c:pt idx="1">
                  <c:v>1.8006560405278922</c:v>
                </c:pt>
                <c:pt idx="2">
                  <c:v>2.5067331502891137</c:v>
                </c:pt>
                <c:pt idx="3">
                  <c:v>4.4108400744114302</c:v>
                </c:pt>
                <c:pt idx="4">
                  <c:v>8.2868823789024599</c:v>
                </c:pt>
              </c:numCache>
            </c:numRef>
          </c:val>
          <c:extLst>
            <c:ext xmlns:c16="http://schemas.microsoft.com/office/drawing/2014/chart" uri="{C3380CC4-5D6E-409C-BE32-E72D297353CC}">
              <c16:uniqueId val="{00000001-E635-4F14-839A-6E4C4D69CF51}"/>
            </c:ext>
          </c:extLst>
        </c:ser>
        <c:ser>
          <c:idx val="2"/>
          <c:order val="2"/>
          <c:tx>
            <c:strRef>
              <c:f>MICS00!$B$126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MICS00!$M$126:$Q$126</c:f>
              <c:numCache>
                <c:formatCode>###0.0</c:formatCode>
                <c:ptCount val="5"/>
                <c:pt idx="0">
                  <c:v>15.914766689178606</c:v>
                </c:pt>
                <c:pt idx="1">
                  <c:v>21.033226646967947</c:v>
                </c:pt>
                <c:pt idx="2">
                  <c:v>27.485474794606432</c:v>
                </c:pt>
                <c:pt idx="3">
                  <c:v>36.255559391164645</c:v>
                </c:pt>
                <c:pt idx="4">
                  <c:v>39.601843653841755</c:v>
                </c:pt>
              </c:numCache>
            </c:numRef>
          </c:val>
          <c:extLst>
            <c:ext xmlns:c16="http://schemas.microsoft.com/office/drawing/2014/chart" uri="{C3380CC4-5D6E-409C-BE32-E72D297353CC}">
              <c16:uniqueId val="{00000002-E635-4F14-839A-6E4C4D69CF51}"/>
            </c:ext>
          </c:extLst>
        </c:ser>
        <c:ser>
          <c:idx val="3"/>
          <c:order val="3"/>
          <c:tx>
            <c:strRef>
              <c:f>MICS00!$B$127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MICS00!$M$121:$Q$121</c:f>
              <c:strCache>
                <c:ptCount val="5"/>
                <c:pt idx="0">
                  <c:v>Poorest</c:v>
                </c:pt>
                <c:pt idx="1">
                  <c:v>Poor</c:v>
                </c:pt>
                <c:pt idx="2">
                  <c:v>Middle</c:v>
                </c:pt>
                <c:pt idx="3">
                  <c:v>Rich</c:v>
                </c:pt>
                <c:pt idx="4">
                  <c:v>Richest</c:v>
                </c:pt>
              </c:strCache>
            </c:strRef>
          </c:cat>
          <c:val>
            <c:numRef>
              <c:f>MICS00!$M$127:$Q$127</c:f>
              <c:numCache>
                <c:formatCode>###0.0</c:formatCode>
                <c:ptCount val="5"/>
                <c:pt idx="0">
                  <c:v>74.930875576036868</c:v>
                </c:pt>
                <c:pt idx="1">
                  <c:v>66.7238421955403</c:v>
                </c:pt>
                <c:pt idx="2">
                  <c:v>58.633093525179859</c:v>
                </c:pt>
                <c:pt idx="3">
                  <c:v>36.832740213523131</c:v>
                </c:pt>
                <c:pt idx="4">
                  <c:v>15.700267618198039</c:v>
                </c:pt>
              </c:numCache>
            </c:numRef>
          </c:val>
          <c:extLst>
            <c:ext xmlns:c16="http://schemas.microsoft.com/office/drawing/2014/chart" uri="{C3380CC4-5D6E-409C-BE32-E72D297353CC}">
              <c16:uniqueId val="{00000003-E635-4F14-839A-6E4C4D69CF51}"/>
            </c:ext>
          </c:extLst>
        </c:ser>
        <c:dLbls>
          <c:showLegendKey val="0"/>
          <c:showVal val="0"/>
          <c:showCatName val="0"/>
          <c:showSerName val="0"/>
          <c:showPercent val="0"/>
          <c:showBubbleSize val="0"/>
        </c:dLbls>
        <c:gapWidth val="50"/>
        <c:overlap val="100"/>
        <c:axId val="338525184"/>
        <c:axId val="338719488"/>
      </c:barChart>
      <c:catAx>
        <c:axId val="33852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19488"/>
        <c:crosses val="autoZero"/>
        <c:auto val="1"/>
        <c:lblAlgn val="ctr"/>
        <c:lblOffset val="100"/>
        <c:tickLblSkip val="1"/>
        <c:tickMarkSkip val="1"/>
        <c:noMultiLvlLbl val="0"/>
      </c:catAx>
      <c:valAx>
        <c:axId val="33871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52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'HBS02'!$M$15:$Q$15</c:f>
              <c:strCache>
                <c:ptCount val="5"/>
                <c:pt idx="0">
                  <c:v>Poorest</c:v>
                </c:pt>
                <c:pt idx="1">
                  <c:v>Poor</c:v>
                </c:pt>
                <c:pt idx="2">
                  <c:v>Middle</c:v>
                </c:pt>
                <c:pt idx="3">
                  <c:v>Rich</c:v>
                </c:pt>
                <c:pt idx="4">
                  <c:v>Richest</c:v>
                </c:pt>
              </c:strCache>
            </c:strRef>
          </c:cat>
          <c:val>
            <c:numRef>
              <c:f>'HBS02'!$M$18:$Q$18</c:f>
              <c:numCache>
                <c:formatCode>###0.0</c:formatCode>
                <c:ptCount val="5"/>
                <c:pt idx="0">
                  <c:v>59.579419167803273</c:v>
                </c:pt>
                <c:pt idx="1">
                  <c:v>64.972375256984549</c:v>
                </c:pt>
                <c:pt idx="2">
                  <c:v>66.744630346171192</c:v>
                </c:pt>
                <c:pt idx="3">
                  <c:v>67.565497779867087</c:v>
                </c:pt>
                <c:pt idx="4">
                  <c:v>68.548148545686274</c:v>
                </c:pt>
              </c:numCache>
            </c:numRef>
          </c:val>
          <c:extLst>
            <c:ext xmlns:c16="http://schemas.microsoft.com/office/drawing/2014/chart" uri="{C3380CC4-5D6E-409C-BE32-E72D297353CC}">
              <c16:uniqueId val="{00000000-45FC-4AA2-AD5E-631C189B6B2A}"/>
            </c:ext>
          </c:extLst>
        </c:ser>
        <c:ser>
          <c:idx val="1"/>
          <c:order val="1"/>
          <c:tx>
            <c:strRef>
              <c:f>'HBS02'!$B$19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'HBS02'!$M$15:$Q$15</c:f>
              <c:strCache>
                <c:ptCount val="5"/>
                <c:pt idx="0">
                  <c:v>Poorest</c:v>
                </c:pt>
                <c:pt idx="1">
                  <c:v>Poor</c:v>
                </c:pt>
                <c:pt idx="2">
                  <c:v>Middle</c:v>
                </c:pt>
                <c:pt idx="3">
                  <c:v>Rich</c:v>
                </c:pt>
                <c:pt idx="4">
                  <c:v>Richest</c:v>
                </c:pt>
              </c:strCache>
            </c:strRef>
          </c:cat>
          <c:val>
            <c:numRef>
              <c:f>'HBS02'!$M$19:$Q$19</c:f>
              <c:numCache>
                <c:formatCode>###0.0</c:formatCode>
                <c:ptCount val="5"/>
                <c:pt idx="0">
                  <c:v>6.0152298198262919</c:v>
                </c:pt>
                <c:pt idx="1">
                  <c:v>8.2725914132641272</c:v>
                </c:pt>
                <c:pt idx="2">
                  <c:v>8.8338481340520687</c:v>
                </c:pt>
                <c:pt idx="3">
                  <c:v>7.1736207519365065</c:v>
                </c:pt>
                <c:pt idx="4">
                  <c:v>10.075751954908101</c:v>
                </c:pt>
              </c:numCache>
            </c:numRef>
          </c:val>
          <c:extLst>
            <c:ext xmlns:c16="http://schemas.microsoft.com/office/drawing/2014/chart" uri="{C3380CC4-5D6E-409C-BE32-E72D297353CC}">
              <c16:uniqueId val="{00000001-45FC-4AA2-AD5E-631C189B6B2A}"/>
            </c:ext>
          </c:extLst>
        </c:ser>
        <c:ser>
          <c:idx val="2"/>
          <c:order val="2"/>
          <c:tx>
            <c:strRef>
              <c:f>'HBS02'!$B$20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'HBS02'!$M$15:$Q$15</c:f>
              <c:strCache>
                <c:ptCount val="5"/>
                <c:pt idx="0">
                  <c:v>Poorest</c:v>
                </c:pt>
                <c:pt idx="1">
                  <c:v>Poor</c:v>
                </c:pt>
                <c:pt idx="2">
                  <c:v>Middle</c:v>
                </c:pt>
                <c:pt idx="3">
                  <c:v>Rich</c:v>
                </c:pt>
                <c:pt idx="4">
                  <c:v>Richest</c:v>
                </c:pt>
              </c:strCache>
            </c:strRef>
          </c:cat>
          <c:val>
            <c:numRef>
              <c:f>'HBS02'!$M$20:$Q$20</c:f>
              <c:numCache>
                <c:formatCode>###0.0</c:formatCode>
                <c:ptCount val="5"/>
                <c:pt idx="0">
                  <c:v>34.351623668090454</c:v>
                </c:pt>
                <c:pt idx="1">
                  <c:v>26.219448920570628</c:v>
                </c:pt>
                <c:pt idx="2">
                  <c:v>24.16055610109467</c:v>
                </c:pt>
                <c:pt idx="3">
                  <c:v>24.765213524325077</c:v>
                </c:pt>
                <c:pt idx="4">
                  <c:v>20.621781183711477</c:v>
                </c:pt>
              </c:numCache>
            </c:numRef>
          </c:val>
          <c:extLst>
            <c:ext xmlns:c16="http://schemas.microsoft.com/office/drawing/2014/chart" uri="{C3380CC4-5D6E-409C-BE32-E72D297353CC}">
              <c16:uniqueId val="{00000002-45FC-4AA2-AD5E-631C189B6B2A}"/>
            </c:ext>
          </c:extLst>
        </c:ser>
        <c:ser>
          <c:idx val="3"/>
          <c:order val="3"/>
          <c:tx>
            <c:strRef>
              <c:f>'HBS02'!$B$21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'HBS02'!$M$15:$Q$15</c:f>
              <c:strCache>
                <c:ptCount val="5"/>
                <c:pt idx="0">
                  <c:v>Poorest</c:v>
                </c:pt>
                <c:pt idx="1">
                  <c:v>Poor</c:v>
                </c:pt>
                <c:pt idx="2">
                  <c:v>Middle</c:v>
                </c:pt>
                <c:pt idx="3">
                  <c:v>Rich</c:v>
                </c:pt>
                <c:pt idx="4">
                  <c:v>Richest</c:v>
                </c:pt>
              </c:strCache>
            </c:strRef>
          </c:cat>
          <c:val>
            <c:numRef>
              <c:f>'HBS02'!$M$21:$Q$21</c:f>
              <c:numCache>
                <c:formatCode>###0.0</c:formatCode>
                <c:ptCount val="5"/>
                <c:pt idx="0">
                  <c:v>5.3727344279971646E-2</c:v>
                </c:pt>
                <c:pt idx="1">
                  <c:v>0.53558440918070582</c:v>
                </c:pt>
                <c:pt idx="2">
                  <c:v>0.2609654186820739</c:v>
                </c:pt>
                <c:pt idx="3">
                  <c:v>0.4956679438713244</c:v>
                </c:pt>
                <c:pt idx="4">
                  <c:v>0.75431831569415386</c:v>
                </c:pt>
              </c:numCache>
            </c:numRef>
          </c:val>
          <c:extLst>
            <c:ext xmlns:c16="http://schemas.microsoft.com/office/drawing/2014/chart" uri="{C3380CC4-5D6E-409C-BE32-E72D297353CC}">
              <c16:uniqueId val="{00000003-45FC-4AA2-AD5E-631C189B6B2A}"/>
            </c:ext>
          </c:extLst>
        </c:ser>
        <c:dLbls>
          <c:showLegendKey val="0"/>
          <c:showVal val="0"/>
          <c:showCatName val="0"/>
          <c:showSerName val="0"/>
          <c:showPercent val="0"/>
          <c:showBubbleSize val="0"/>
        </c:dLbls>
        <c:gapWidth val="50"/>
        <c:overlap val="100"/>
        <c:axId val="337844096"/>
        <c:axId val="337845632"/>
      </c:barChart>
      <c:catAx>
        <c:axId val="3378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5632"/>
        <c:crosses val="autoZero"/>
        <c:auto val="1"/>
        <c:lblAlgn val="ctr"/>
        <c:lblOffset val="100"/>
        <c:tickLblSkip val="1"/>
        <c:tickMarkSkip val="1"/>
        <c:noMultiLvlLbl val="0"/>
      </c:catAx>
      <c:valAx>
        <c:axId val="33784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'HBS02'!$B$18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'HBS02'!$R$15:$AA$15</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'HBS02'!$R$18:$AA$18</c:f>
              <c:numCache>
                <c:formatCode>###0.0</c:formatCode>
                <c:ptCount val="10"/>
                <c:pt idx="0">
                  <c:v>81.162704124604375</c:v>
                </c:pt>
                <c:pt idx="1">
                  <c:v>71.374436947798756</c:v>
                </c:pt>
                <c:pt idx="2">
                  <c:v>64.809237739863406</c:v>
                </c:pt>
                <c:pt idx="3">
                  <c:v>70.885840288248929</c:v>
                </c:pt>
                <c:pt idx="4">
                  <c:v>75.890699902007839</c:v>
                </c:pt>
                <c:pt idx="5">
                  <c:v>73.40860522525233</c:v>
                </c:pt>
                <c:pt idx="6">
                  <c:v>67.229860674629592</c:v>
                </c:pt>
                <c:pt idx="7">
                  <c:v>82.460516215093136</c:v>
                </c:pt>
                <c:pt idx="8">
                  <c:v>78.571905866167967</c:v>
                </c:pt>
                <c:pt idx="9">
                  <c:v>72.932598788446256</c:v>
                </c:pt>
              </c:numCache>
            </c:numRef>
          </c:val>
          <c:extLst>
            <c:ext xmlns:c16="http://schemas.microsoft.com/office/drawing/2014/chart" uri="{C3380CC4-5D6E-409C-BE32-E72D297353CC}">
              <c16:uniqueId val="{00000000-4B26-41C5-AD22-6C497F489CAB}"/>
            </c:ext>
          </c:extLst>
        </c:ser>
        <c:ser>
          <c:idx val="1"/>
          <c:order val="1"/>
          <c:tx>
            <c:strRef>
              <c:f>'HBS02'!$B$19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'HBS02'!$R$15:$AA$15</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'HBS02'!$R$19:$AA$19</c:f>
              <c:numCache>
                <c:formatCode>###0.0</c:formatCode>
                <c:ptCount val="10"/>
                <c:pt idx="0">
                  <c:v>3.8948046870940174</c:v>
                </c:pt>
                <c:pt idx="1">
                  <c:v>6.3443943953598883</c:v>
                </c:pt>
                <c:pt idx="2">
                  <c:v>14.544973966045678</c:v>
                </c:pt>
                <c:pt idx="3">
                  <c:v>8.7794389347831228</c:v>
                </c:pt>
                <c:pt idx="4">
                  <c:v>6.5968208966544184</c:v>
                </c:pt>
                <c:pt idx="5">
                  <c:v>10.439598485758232</c:v>
                </c:pt>
                <c:pt idx="6">
                  <c:v>5.9570762623089513</c:v>
                </c:pt>
                <c:pt idx="7">
                  <c:v>1.8406365226583288</c:v>
                </c:pt>
                <c:pt idx="8">
                  <c:v>4.174132499140172</c:v>
                </c:pt>
                <c:pt idx="9">
                  <c:v>7.0808348338297344</c:v>
                </c:pt>
              </c:numCache>
            </c:numRef>
          </c:val>
          <c:extLst>
            <c:ext xmlns:c16="http://schemas.microsoft.com/office/drawing/2014/chart" uri="{C3380CC4-5D6E-409C-BE32-E72D297353CC}">
              <c16:uniqueId val="{00000001-4B26-41C5-AD22-6C497F489CAB}"/>
            </c:ext>
          </c:extLst>
        </c:ser>
        <c:ser>
          <c:idx val="2"/>
          <c:order val="2"/>
          <c:tx>
            <c:strRef>
              <c:f>'HBS02'!$B$20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'HBS02'!$R$15:$AA$15</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'HBS02'!$R$20:$AA$20</c:f>
              <c:numCache>
                <c:formatCode>###0.0</c:formatCode>
                <c:ptCount val="10"/>
                <c:pt idx="0">
                  <c:v>14.942491188301602</c:v>
                </c:pt>
                <c:pt idx="1">
                  <c:v>21.848700260301129</c:v>
                </c:pt>
                <c:pt idx="2">
                  <c:v>20.267954540942284</c:v>
                </c:pt>
                <c:pt idx="3">
                  <c:v>19.640998959416763</c:v>
                </c:pt>
                <c:pt idx="4">
                  <c:v>17.51247920133774</c:v>
                </c:pt>
                <c:pt idx="5">
                  <c:v>16.109849980264599</c:v>
                </c:pt>
                <c:pt idx="6">
                  <c:v>26.813063063061463</c:v>
                </c:pt>
                <c:pt idx="7">
                  <c:v>15.237752161383995</c:v>
                </c:pt>
                <c:pt idx="8">
                  <c:v>16.628440366968732</c:v>
                </c:pt>
                <c:pt idx="9">
                  <c:v>19.986566377724003</c:v>
                </c:pt>
              </c:numCache>
            </c:numRef>
          </c:val>
          <c:extLst>
            <c:ext xmlns:c16="http://schemas.microsoft.com/office/drawing/2014/chart" uri="{C3380CC4-5D6E-409C-BE32-E72D297353CC}">
              <c16:uniqueId val="{00000002-4B26-41C5-AD22-6C497F489CAB}"/>
            </c:ext>
          </c:extLst>
        </c:ser>
        <c:ser>
          <c:idx val="3"/>
          <c:order val="3"/>
          <c:tx>
            <c:strRef>
              <c:f>'HBS02'!$B$21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'HBS02'!$R$15:$AA$15</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'HBS02'!$R$21:$AA$21</c:f>
              <c:numCache>
                <c:formatCode>###0.0</c:formatCode>
                <c:ptCount val="10"/>
                <c:pt idx="0">
                  <c:v>0</c:v>
                </c:pt>
                <c:pt idx="1">
                  <c:v>0.43246839654023328</c:v>
                </c:pt>
                <c:pt idx="2">
                  <c:v>0.37783375314863316</c:v>
                </c:pt>
                <c:pt idx="3">
                  <c:v>0.69372181755117512</c:v>
                </c:pt>
                <c:pt idx="4">
                  <c:v>0</c:v>
                </c:pt>
                <c:pt idx="5">
                  <c:v>4.1946308724830281E-2</c:v>
                </c:pt>
                <c:pt idx="6">
                  <c:v>0</c:v>
                </c:pt>
                <c:pt idx="7">
                  <c:v>0.46109510086454503</c:v>
                </c:pt>
                <c:pt idx="8">
                  <c:v>0.62552126772312833</c:v>
                </c:pt>
                <c:pt idx="9">
                  <c:v>0</c:v>
                </c:pt>
              </c:numCache>
            </c:numRef>
          </c:val>
          <c:extLst>
            <c:ext xmlns:c16="http://schemas.microsoft.com/office/drawing/2014/chart" uri="{C3380CC4-5D6E-409C-BE32-E72D297353CC}">
              <c16:uniqueId val="{00000003-4B26-41C5-AD22-6C497F489CAB}"/>
            </c:ext>
          </c:extLst>
        </c:ser>
        <c:dLbls>
          <c:showLegendKey val="0"/>
          <c:showVal val="0"/>
          <c:showCatName val="0"/>
          <c:showSerName val="0"/>
          <c:showPercent val="0"/>
          <c:showBubbleSize val="0"/>
        </c:dLbls>
        <c:gapWidth val="50"/>
        <c:overlap val="100"/>
        <c:axId val="338038144"/>
        <c:axId val="338064512"/>
      </c:barChart>
      <c:catAx>
        <c:axId val="33803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64512"/>
        <c:crosses val="autoZero"/>
        <c:auto val="1"/>
        <c:lblAlgn val="ctr"/>
        <c:lblOffset val="100"/>
        <c:tickLblSkip val="1"/>
        <c:tickMarkSkip val="1"/>
        <c:noMultiLvlLbl val="0"/>
      </c:catAx>
      <c:valAx>
        <c:axId val="338064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38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'HBS02'!$C$15:$G$15</c:f>
              <c:strCache>
                <c:ptCount val="5"/>
                <c:pt idx="0">
                  <c:v>Poorest</c:v>
                </c:pt>
                <c:pt idx="1">
                  <c:v>Poor</c:v>
                </c:pt>
                <c:pt idx="2">
                  <c:v>Middle</c:v>
                </c:pt>
                <c:pt idx="3">
                  <c:v>Rich</c:v>
                </c:pt>
                <c:pt idx="4">
                  <c:v>Richest</c:v>
                </c:pt>
              </c:strCache>
            </c:strRef>
          </c:cat>
          <c:val>
            <c:numRef>
              <c:f>'HBS02'!$C$18:$G$18</c:f>
              <c:numCache>
                <c:formatCode>###0.0</c:formatCode>
                <c:ptCount val="5"/>
                <c:pt idx="0">
                  <c:v>61.742340924974272</c:v>
                </c:pt>
                <c:pt idx="1">
                  <c:v>71.790008081292285</c:v>
                </c:pt>
                <c:pt idx="2">
                  <c:v>74.776428079674588</c:v>
                </c:pt>
                <c:pt idx="3">
                  <c:v>76.171256877017427</c:v>
                </c:pt>
                <c:pt idx="4">
                  <c:v>84.547250287819764</c:v>
                </c:pt>
              </c:numCache>
            </c:numRef>
          </c:val>
          <c:extLst>
            <c:ext xmlns:c16="http://schemas.microsoft.com/office/drawing/2014/chart" uri="{C3380CC4-5D6E-409C-BE32-E72D297353CC}">
              <c16:uniqueId val="{00000000-11AA-431F-8457-9E7185EE7D69}"/>
            </c:ext>
          </c:extLst>
        </c:ser>
        <c:ser>
          <c:idx val="1"/>
          <c:order val="1"/>
          <c:tx>
            <c:strRef>
              <c:f>'HBS02'!$B$19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'HBS02'!$C$15:$G$15</c:f>
              <c:strCache>
                <c:ptCount val="5"/>
                <c:pt idx="0">
                  <c:v>Poorest</c:v>
                </c:pt>
                <c:pt idx="1">
                  <c:v>Poor</c:v>
                </c:pt>
                <c:pt idx="2">
                  <c:v>Middle</c:v>
                </c:pt>
                <c:pt idx="3">
                  <c:v>Rich</c:v>
                </c:pt>
                <c:pt idx="4">
                  <c:v>Richest</c:v>
                </c:pt>
              </c:strCache>
            </c:strRef>
          </c:cat>
          <c:val>
            <c:numRef>
              <c:f>'HBS02'!$C$19:$G$19</c:f>
              <c:numCache>
                <c:formatCode>###0.0</c:formatCode>
                <c:ptCount val="5"/>
                <c:pt idx="0">
                  <c:v>7.1412828057801585</c:v>
                </c:pt>
                <c:pt idx="1">
                  <c:v>8.7332174779304008</c:v>
                </c:pt>
                <c:pt idx="2">
                  <c:v>8.0859431157584627</c:v>
                </c:pt>
                <c:pt idx="3">
                  <c:v>8.1394041186483435</c:v>
                </c:pt>
                <c:pt idx="4">
                  <c:v>6.7362849822815756</c:v>
                </c:pt>
              </c:numCache>
            </c:numRef>
          </c:val>
          <c:extLst>
            <c:ext xmlns:c16="http://schemas.microsoft.com/office/drawing/2014/chart" uri="{C3380CC4-5D6E-409C-BE32-E72D297353CC}">
              <c16:uniqueId val="{00000001-11AA-431F-8457-9E7185EE7D69}"/>
            </c:ext>
          </c:extLst>
        </c:ser>
        <c:ser>
          <c:idx val="2"/>
          <c:order val="2"/>
          <c:tx>
            <c:strRef>
              <c:f>'HBS02'!$B$20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'HBS02'!$C$15:$G$15</c:f>
              <c:strCache>
                <c:ptCount val="5"/>
                <c:pt idx="0">
                  <c:v>Poorest</c:v>
                </c:pt>
                <c:pt idx="1">
                  <c:v>Poor</c:v>
                </c:pt>
                <c:pt idx="2">
                  <c:v>Middle</c:v>
                </c:pt>
                <c:pt idx="3">
                  <c:v>Rich</c:v>
                </c:pt>
                <c:pt idx="4">
                  <c:v>Richest</c:v>
                </c:pt>
              </c:strCache>
            </c:strRef>
          </c:cat>
          <c:val>
            <c:numRef>
              <c:f>'HBS02'!$C$20:$G$20</c:f>
              <c:numCache>
                <c:formatCode>###0.0</c:formatCode>
                <c:ptCount val="5"/>
                <c:pt idx="0">
                  <c:v>30.80229064488455</c:v>
                </c:pt>
                <c:pt idx="1">
                  <c:v>19.339579876566773</c:v>
                </c:pt>
                <c:pt idx="2">
                  <c:v>16.827221509929771</c:v>
                </c:pt>
                <c:pt idx="3">
                  <c:v>15.411453522583699</c:v>
                </c:pt>
                <c:pt idx="4">
                  <c:v>8.5933127914406811</c:v>
                </c:pt>
              </c:numCache>
            </c:numRef>
          </c:val>
          <c:extLst>
            <c:ext xmlns:c16="http://schemas.microsoft.com/office/drawing/2014/chart" uri="{C3380CC4-5D6E-409C-BE32-E72D297353CC}">
              <c16:uniqueId val="{00000002-11AA-431F-8457-9E7185EE7D69}"/>
            </c:ext>
          </c:extLst>
        </c:ser>
        <c:ser>
          <c:idx val="3"/>
          <c:order val="3"/>
          <c:tx>
            <c:strRef>
              <c:f>'HBS02'!$B$21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'HBS02'!$C$15:$G$15</c:f>
              <c:strCache>
                <c:ptCount val="5"/>
                <c:pt idx="0">
                  <c:v>Poorest</c:v>
                </c:pt>
                <c:pt idx="1">
                  <c:v>Poor</c:v>
                </c:pt>
                <c:pt idx="2">
                  <c:v>Middle</c:v>
                </c:pt>
                <c:pt idx="3">
                  <c:v>Rich</c:v>
                </c:pt>
                <c:pt idx="4">
                  <c:v>Richest</c:v>
                </c:pt>
              </c:strCache>
            </c:strRef>
          </c:cat>
          <c:val>
            <c:numRef>
              <c:f>'HBS02'!$C$21:$G$21</c:f>
              <c:numCache>
                <c:formatCode>###0.0</c:formatCode>
                <c:ptCount val="5"/>
                <c:pt idx="0">
                  <c:v>0.31408562436100856</c:v>
                </c:pt>
                <c:pt idx="1">
                  <c:v>0.13719456421055107</c:v>
                </c:pt>
                <c:pt idx="2">
                  <c:v>0.31040729463717998</c:v>
                </c:pt>
                <c:pt idx="3">
                  <c:v>0.27788548175053129</c:v>
                </c:pt>
                <c:pt idx="4">
                  <c:v>0.12315193845797402</c:v>
                </c:pt>
              </c:numCache>
            </c:numRef>
          </c:val>
          <c:extLst>
            <c:ext xmlns:c16="http://schemas.microsoft.com/office/drawing/2014/chart" uri="{C3380CC4-5D6E-409C-BE32-E72D297353CC}">
              <c16:uniqueId val="{00000003-11AA-431F-8457-9E7185EE7D69}"/>
            </c:ext>
          </c:extLst>
        </c:ser>
        <c:dLbls>
          <c:showLegendKey val="0"/>
          <c:showVal val="0"/>
          <c:showCatName val="0"/>
          <c:showSerName val="0"/>
          <c:showPercent val="0"/>
          <c:showBubbleSize val="0"/>
        </c:dLbls>
        <c:gapWidth val="50"/>
        <c:overlap val="100"/>
        <c:axId val="338097664"/>
        <c:axId val="338099200"/>
      </c:barChart>
      <c:catAx>
        <c:axId val="33809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9200"/>
        <c:crosses val="autoZero"/>
        <c:auto val="1"/>
        <c:lblAlgn val="ctr"/>
        <c:lblOffset val="100"/>
        <c:tickLblSkip val="1"/>
        <c:tickMarkSkip val="1"/>
        <c:noMultiLvlLbl val="0"/>
      </c:catAx>
      <c:valAx>
        <c:axId val="338099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'HBS02'!$B$124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'HBS02'!$R$121:$AA$121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'HBS02'!$R$124:$AA$124</c:f>
              <c:numCache>
                <c:formatCode>###0.0</c:formatCode>
                <c:ptCount val="10"/>
                <c:pt idx="0">
                  <c:v>29.434309539789592</c:v>
                </c:pt>
                <c:pt idx="1">
                  <c:v>34.152765884337505</c:v>
                </c:pt>
                <c:pt idx="2">
                  <c:v>26.763762790238324</c:v>
                </c:pt>
                <c:pt idx="3">
                  <c:v>20.90514940910041</c:v>
                </c:pt>
                <c:pt idx="4">
                  <c:v>26.799302615239711</c:v>
                </c:pt>
                <c:pt idx="5">
                  <c:v>23.530910841080299</c:v>
                </c:pt>
                <c:pt idx="6">
                  <c:v>21.321865868122174</c:v>
                </c:pt>
                <c:pt idx="7">
                  <c:v>13.949763926042392</c:v>
                </c:pt>
                <c:pt idx="8">
                  <c:v>29.179972232908703</c:v>
                </c:pt>
                <c:pt idx="9">
                  <c:v>26.416849099046754</c:v>
                </c:pt>
              </c:numCache>
            </c:numRef>
          </c:val>
          <c:extLst>
            <c:ext xmlns:c16="http://schemas.microsoft.com/office/drawing/2014/chart" uri="{C3380CC4-5D6E-409C-BE32-E72D297353CC}">
              <c16:uniqueId val="{00000000-4DBE-4E8A-AED9-4898B5C8E472}"/>
            </c:ext>
          </c:extLst>
        </c:ser>
        <c:ser>
          <c:idx val="1"/>
          <c:order val="1"/>
          <c:tx>
            <c:strRef>
              <c:f>'HBS02'!$B$125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'HBS02'!$R$121:$AA$121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'HBS02'!$R$125:$AA$125</c:f>
              <c:numCache>
                <c:formatCode>###0.0</c:formatCode>
                <c:ptCount val="10"/>
                <c:pt idx="0">
                  <c:v>9.4762164238910938</c:v>
                </c:pt>
                <c:pt idx="1">
                  <c:v>7.8781985807980206</c:v>
                </c:pt>
                <c:pt idx="2">
                  <c:v>8.2847732235719818</c:v>
                </c:pt>
                <c:pt idx="3">
                  <c:v>8.9950122136475699</c:v>
                </c:pt>
                <c:pt idx="4">
                  <c:v>18.561518292787966</c:v>
                </c:pt>
                <c:pt idx="5">
                  <c:v>8.3101230913040656</c:v>
                </c:pt>
                <c:pt idx="6">
                  <c:v>5.7030549054776989</c:v>
                </c:pt>
                <c:pt idx="7">
                  <c:v>4.8698027157164452</c:v>
                </c:pt>
                <c:pt idx="8">
                  <c:v>7.4325432939205482</c:v>
                </c:pt>
                <c:pt idx="9">
                  <c:v>3.5879307954382411</c:v>
                </c:pt>
              </c:numCache>
            </c:numRef>
          </c:val>
          <c:extLst>
            <c:ext xmlns:c16="http://schemas.microsoft.com/office/drawing/2014/chart" uri="{C3380CC4-5D6E-409C-BE32-E72D297353CC}">
              <c16:uniqueId val="{00000001-4DBE-4E8A-AED9-4898B5C8E472}"/>
            </c:ext>
          </c:extLst>
        </c:ser>
        <c:ser>
          <c:idx val="2"/>
          <c:order val="2"/>
          <c:tx>
            <c:strRef>
              <c:f>'HBS02'!$B$126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'HBS02'!$R$121:$AA$121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'HBS02'!$R$126:$AA$126</c:f>
              <c:numCache>
                <c:formatCode>###0.0</c:formatCode>
                <c:ptCount val="10"/>
                <c:pt idx="0">
                  <c:v>26.416282844429645</c:v>
                </c:pt>
                <c:pt idx="1">
                  <c:v>29.359587763740848</c:v>
                </c:pt>
                <c:pt idx="2">
                  <c:v>40.644159200294368</c:v>
                </c:pt>
                <c:pt idx="3">
                  <c:v>48.594462033165854</c:v>
                </c:pt>
                <c:pt idx="4">
                  <c:v>34.54766494887896</c:v>
                </c:pt>
                <c:pt idx="5">
                  <c:v>15.977758013925893</c:v>
                </c:pt>
                <c:pt idx="6">
                  <c:v>10.024628775947647</c:v>
                </c:pt>
                <c:pt idx="7">
                  <c:v>28.096859871210199</c:v>
                </c:pt>
                <c:pt idx="8">
                  <c:v>15.055541187096509</c:v>
                </c:pt>
                <c:pt idx="9">
                  <c:v>8.6058824641558402</c:v>
                </c:pt>
              </c:numCache>
            </c:numRef>
          </c:val>
          <c:extLst>
            <c:ext xmlns:c16="http://schemas.microsoft.com/office/drawing/2014/chart" uri="{C3380CC4-5D6E-409C-BE32-E72D297353CC}">
              <c16:uniqueId val="{00000002-4DBE-4E8A-AED9-4898B5C8E472}"/>
            </c:ext>
          </c:extLst>
        </c:ser>
        <c:ser>
          <c:idx val="3"/>
          <c:order val="3"/>
          <c:tx>
            <c:strRef>
              <c:f>'HBS02'!$B$127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'HBS02'!$R$121:$AA$121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'HBS02'!$R$127:$AA$127</c:f>
              <c:numCache>
                <c:formatCode>###0.0</c:formatCode>
                <c:ptCount val="10"/>
                <c:pt idx="0">
                  <c:v>34.673191191889678</c:v>
                </c:pt>
                <c:pt idx="1">
                  <c:v>28.609447771123619</c:v>
                </c:pt>
                <c:pt idx="2">
                  <c:v>24.30730478589533</c:v>
                </c:pt>
                <c:pt idx="3">
                  <c:v>21.505376344086162</c:v>
                </c:pt>
                <c:pt idx="4">
                  <c:v>20.091514143093359</c:v>
                </c:pt>
                <c:pt idx="5">
                  <c:v>52.181208053689751</c:v>
                </c:pt>
                <c:pt idx="6">
                  <c:v>62.950450450452479</c:v>
                </c:pt>
                <c:pt idx="7">
                  <c:v>53.083573487030968</c:v>
                </c:pt>
                <c:pt idx="8">
                  <c:v>48.331943286074235</c:v>
                </c:pt>
                <c:pt idx="9">
                  <c:v>61.389337641359162</c:v>
                </c:pt>
              </c:numCache>
            </c:numRef>
          </c:val>
          <c:extLst>
            <c:ext xmlns:c16="http://schemas.microsoft.com/office/drawing/2014/chart" uri="{C3380CC4-5D6E-409C-BE32-E72D297353CC}">
              <c16:uniqueId val="{00000003-4DBE-4E8A-AED9-4898B5C8E472}"/>
            </c:ext>
          </c:extLst>
        </c:ser>
        <c:dLbls>
          <c:showLegendKey val="0"/>
          <c:showVal val="0"/>
          <c:showCatName val="0"/>
          <c:showSerName val="0"/>
          <c:showPercent val="0"/>
          <c:showBubbleSize val="0"/>
        </c:dLbls>
        <c:gapWidth val="50"/>
        <c:overlap val="100"/>
        <c:axId val="338793216"/>
        <c:axId val="338794752"/>
      </c:barChart>
      <c:catAx>
        <c:axId val="3387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4752"/>
        <c:crosses val="autoZero"/>
        <c:auto val="1"/>
        <c:lblAlgn val="ctr"/>
        <c:lblOffset val="100"/>
        <c:tickLblSkip val="1"/>
        <c:tickMarkSkip val="1"/>
        <c:noMultiLvlLbl val="0"/>
      </c:catAx>
      <c:valAx>
        <c:axId val="3387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'HBS02'!$M$221:$Q$221</c:f>
              <c:strCache>
                <c:ptCount val="5"/>
                <c:pt idx="0">
                  <c:v>Poorest</c:v>
                </c:pt>
                <c:pt idx="1">
                  <c:v>Poor</c:v>
                </c:pt>
                <c:pt idx="2">
                  <c:v>Middle</c:v>
                </c:pt>
                <c:pt idx="3">
                  <c:v>Rich</c:v>
                </c:pt>
                <c:pt idx="4">
                  <c:v>Richest</c:v>
                </c:pt>
              </c:strCache>
            </c:strRef>
          </c:cat>
          <c:val>
            <c:numRef>
              <c:f>'HBS02'!$M$222:$Q$222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A18-4D94-BFAB-8EEB2F06FC32}"/>
            </c:ext>
          </c:extLst>
        </c:ser>
        <c:ser>
          <c:idx val="1"/>
          <c:order val="1"/>
          <c:tx>
            <c:strRef>
              <c:f>'HBS02'!$B$223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'HBS02'!$M$221:$Q$221</c:f>
              <c:strCache>
                <c:ptCount val="5"/>
                <c:pt idx="0">
                  <c:v>Poorest</c:v>
                </c:pt>
                <c:pt idx="1">
                  <c:v>Poor</c:v>
                </c:pt>
                <c:pt idx="2">
                  <c:v>Middle</c:v>
                </c:pt>
                <c:pt idx="3">
                  <c:v>Rich</c:v>
                </c:pt>
                <c:pt idx="4">
                  <c:v>Richest</c:v>
                </c:pt>
              </c:strCache>
            </c:strRef>
          </c:cat>
          <c:val>
            <c:numRef>
              <c:f>'HBS02'!$M$223:$Q$223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A18-4D94-BFAB-8EEB2F06FC32}"/>
            </c:ext>
          </c:extLst>
        </c:ser>
        <c:ser>
          <c:idx val="2"/>
          <c:order val="2"/>
          <c:tx>
            <c:strRef>
              <c:f>'HBS02'!$B$224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'HBS02'!$M$221:$Q$221</c:f>
              <c:strCache>
                <c:ptCount val="5"/>
                <c:pt idx="0">
                  <c:v>Poorest</c:v>
                </c:pt>
                <c:pt idx="1">
                  <c:v>Poor</c:v>
                </c:pt>
                <c:pt idx="2">
                  <c:v>Middle</c:v>
                </c:pt>
                <c:pt idx="3">
                  <c:v>Rich</c:v>
                </c:pt>
                <c:pt idx="4">
                  <c:v>Richest</c:v>
                </c:pt>
              </c:strCache>
            </c:strRef>
          </c:cat>
          <c:val>
            <c:numRef>
              <c:f>'HBS02'!$M$224:$Q$224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A18-4D94-BFAB-8EEB2F06FC32}"/>
            </c:ext>
          </c:extLst>
        </c:ser>
        <c:dLbls>
          <c:showLegendKey val="0"/>
          <c:showVal val="0"/>
          <c:showCatName val="0"/>
          <c:showSerName val="0"/>
          <c:showPercent val="0"/>
          <c:showBubbleSize val="0"/>
        </c:dLbls>
        <c:gapWidth val="50"/>
        <c:overlap val="100"/>
        <c:axId val="340064896"/>
        <c:axId val="340132224"/>
      </c:barChart>
      <c:catAx>
        <c:axId val="34006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32224"/>
        <c:crosses val="autoZero"/>
        <c:auto val="1"/>
        <c:lblAlgn val="ctr"/>
        <c:lblOffset val="100"/>
        <c:tickLblSkip val="1"/>
        <c:tickMarkSkip val="1"/>
        <c:noMultiLvlLbl val="0"/>
      </c:catAx>
      <c:valAx>
        <c:axId val="340132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6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'HBS02'!$B$222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'HBS02'!$R$221:$AA$221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E19A-4024-A4D9-21348E103EFF}"/>
            </c:ext>
          </c:extLst>
        </c:ser>
        <c:ser>
          <c:idx val="1"/>
          <c:order val="1"/>
          <c:tx>
            <c:strRef>
              <c:f>'HBS02'!$B$223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'HBS02'!$R$221:$AA$221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E19A-4024-A4D9-21348E103EFF}"/>
            </c:ext>
          </c:extLst>
        </c:ser>
        <c:ser>
          <c:idx val="2"/>
          <c:order val="2"/>
          <c:tx>
            <c:strRef>
              <c:f>'HBS02'!$B$224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'HBS02'!$R$221:$AA$221</c:f>
              <c:strCache>
                <c:ptCount val="10"/>
                <c:pt idx="0">
                  <c:v>Berea</c:v>
                </c:pt>
                <c:pt idx="1">
                  <c:v>Butha Buthe</c:v>
                </c:pt>
                <c:pt idx="2">
                  <c:v>Leribe</c:v>
                </c:pt>
                <c:pt idx="3">
                  <c:v>Mafeteng</c:v>
                </c:pt>
                <c:pt idx="4">
                  <c:v>Maseru</c:v>
                </c:pt>
                <c:pt idx="5">
                  <c:v>Mohale's Hoek</c:v>
                </c:pt>
                <c:pt idx="6">
                  <c:v>Mokhotlong</c:v>
                </c:pt>
                <c:pt idx="7">
                  <c:v>Qacha's Nek</c:v>
                </c:pt>
                <c:pt idx="8">
                  <c:v>Quthing</c:v>
                </c:pt>
                <c:pt idx="9">
                  <c:v>Thaba Tseka</c:v>
                </c:pt>
              </c:strCache>
            </c:strRef>
          </c:cat>
          <c:val>
            <c:numRef>
              <c:f>'HBS02'!$R$224:$AA$224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19A-4024-A4D9-21348E103EFF}"/>
            </c:ext>
          </c:extLst>
        </c:ser>
        <c:dLbls>
          <c:showLegendKey val="0"/>
          <c:showVal val="0"/>
          <c:showCatName val="0"/>
          <c:showSerName val="0"/>
          <c:showPercent val="0"/>
          <c:showBubbleSize val="0"/>
        </c:dLbls>
        <c:gapWidth val="50"/>
        <c:overlap val="100"/>
        <c:axId val="340163584"/>
        <c:axId val="340181760"/>
      </c:barChart>
      <c:catAx>
        <c:axId val="34016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81760"/>
        <c:crosses val="autoZero"/>
        <c:auto val="1"/>
        <c:lblAlgn val="ctr"/>
        <c:lblOffset val="100"/>
        <c:tickLblSkip val="1"/>
        <c:tickMarkSkip val="1"/>
        <c:noMultiLvlLbl val="0"/>
      </c:catAx>
      <c:valAx>
        <c:axId val="340181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6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'HBS02'!$C$221:$G$221</c:f>
              <c:strCache>
                <c:ptCount val="5"/>
                <c:pt idx="0">
                  <c:v>Poorest</c:v>
                </c:pt>
                <c:pt idx="1">
                  <c:v>Poor</c:v>
                </c:pt>
                <c:pt idx="2">
                  <c:v>Middle</c:v>
                </c:pt>
                <c:pt idx="3">
                  <c:v>Rich</c:v>
                </c:pt>
                <c:pt idx="4">
                  <c:v>Richest</c:v>
                </c:pt>
              </c:strCache>
            </c:strRef>
          </c:cat>
          <c:val>
            <c:numRef>
              <c:f>'HBS02'!$C$222:$G$222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2CF-4E3B-A44F-4093374B12A3}"/>
            </c:ext>
          </c:extLst>
        </c:ser>
        <c:ser>
          <c:idx val="1"/>
          <c:order val="1"/>
          <c:tx>
            <c:strRef>
              <c:f>'HBS02'!$B$223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'HBS02'!$C$221:$G$221</c:f>
              <c:strCache>
                <c:ptCount val="5"/>
                <c:pt idx="0">
                  <c:v>Poorest</c:v>
                </c:pt>
                <c:pt idx="1">
                  <c:v>Poor</c:v>
                </c:pt>
                <c:pt idx="2">
                  <c:v>Middle</c:v>
                </c:pt>
                <c:pt idx="3">
                  <c:v>Rich</c:v>
                </c:pt>
                <c:pt idx="4">
                  <c:v>Richest</c:v>
                </c:pt>
              </c:strCache>
            </c:strRef>
          </c:cat>
          <c:val>
            <c:numRef>
              <c:f>'HBS02'!$C$223:$G$223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2CF-4E3B-A44F-4093374B12A3}"/>
            </c:ext>
          </c:extLst>
        </c:ser>
        <c:ser>
          <c:idx val="2"/>
          <c:order val="2"/>
          <c:tx>
            <c:strRef>
              <c:f>'HBS02'!$B$224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'HBS02'!$C$221:$G$221</c:f>
              <c:strCache>
                <c:ptCount val="5"/>
                <c:pt idx="0">
                  <c:v>Poorest</c:v>
                </c:pt>
                <c:pt idx="1">
                  <c:v>Poor</c:v>
                </c:pt>
                <c:pt idx="2">
                  <c:v>Middle</c:v>
                </c:pt>
                <c:pt idx="3">
                  <c:v>Rich</c:v>
                </c:pt>
                <c:pt idx="4">
                  <c:v>Richest</c:v>
                </c:pt>
              </c:strCache>
            </c:strRef>
          </c:cat>
          <c:val>
            <c:numRef>
              <c:f>'HBS02'!$C$224:$G$224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2CF-4E3B-A44F-4093374B12A3}"/>
            </c:ext>
          </c:extLst>
        </c:ser>
        <c:dLbls>
          <c:showLegendKey val="0"/>
          <c:showVal val="0"/>
          <c:showCatName val="0"/>
          <c:showSerName val="0"/>
          <c:showPercent val="0"/>
          <c:showBubbleSize val="0"/>
        </c:dLbls>
        <c:gapWidth val="50"/>
        <c:overlap val="100"/>
        <c:axId val="340266368"/>
        <c:axId val="340272256"/>
      </c:barChart>
      <c:catAx>
        <c:axId val="34026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72256"/>
        <c:crosses val="autoZero"/>
        <c:auto val="1"/>
        <c:lblAlgn val="ctr"/>
        <c:lblOffset val="100"/>
        <c:tickLblSkip val="1"/>
        <c:tickMarkSkip val="1"/>
        <c:noMultiLvlLbl val="0"/>
      </c:catAx>
      <c:valAx>
        <c:axId val="34027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6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'HBS02'!$H$15:$L$15</c:f>
              <c:strCache>
                <c:ptCount val="5"/>
                <c:pt idx="0">
                  <c:v>Poorest</c:v>
                </c:pt>
                <c:pt idx="1">
                  <c:v>Poor</c:v>
                </c:pt>
                <c:pt idx="2">
                  <c:v>Middle</c:v>
                </c:pt>
                <c:pt idx="3">
                  <c:v>Rich</c:v>
                </c:pt>
                <c:pt idx="4">
                  <c:v>Richest</c:v>
                </c:pt>
              </c:strCache>
            </c:strRef>
          </c:cat>
          <c:val>
            <c:numRef>
              <c:f>'HBS02'!$H$18:$L$18</c:f>
              <c:numCache>
                <c:formatCode>###0.0</c:formatCode>
                <c:ptCount val="5"/>
                <c:pt idx="0">
                  <c:v>82.385176973511804</c:v>
                </c:pt>
                <c:pt idx="1">
                  <c:v>80.026476887887924</c:v>
                </c:pt>
                <c:pt idx="2">
                  <c:v>80.726251692794094</c:v>
                </c:pt>
                <c:pt idx="3">
                  <c:v>87.605678494833811</c:v>
                </c:pt>
                <c:pt idx="4">
                  <c:v>93.356578660984141</c:v>
                </c:pt>
              </c:numCache>
            </c:numRef>
          </c:val>
          <c:extLst>
            <c:ext xmlns:c16="http://schemas.microsoft.com/office/drawing/2014/chart" uri="{C3380CC4-5D6E-409C-BE32-E72D297353CC}">
              <c16:uniqueId val="{00000000-669F-4A0B-B576-87C99FEC9A95}"/>
            </c:ext>
          </c:extLst>
        </c:ser>
        <c:ser>
          <c:idx val="1"/>
          <c:order val="1"/>
          <c:tx>
            <c:strRef>
              <c:f>'HBS02'!$B$19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'HBS02'!$H$15:$L$15</c:f>
              <c:strCache>
                <c:ptCount val="5"/>
                <c:pt idx="0">
                  <c:v>Poorest</c:v>
                </c:pt>
                <c:pt idx="1">
                  <c:v>Poor</c:v>
                </c:pt>
                <c:pt idx="2">
                  <c:v>Middle</c:v>
                </c:pt>
                <c:pt idx="3">
                  <c:v>Rich</c:v>
                </c:pt>
                <c:pt idx="4">
                  <c:v>Richest</c:v>
                </c:pt>
              </c:strCache>
            </c:strRef>
          </c:cat>
          <c:val>
            <c:numRef>
              <c:f>'HBS02'!$H$19:$L$19</c:f>
              <c:numCache>
                <c:formatCode>###0.0</c:formatCode>
                <c:ptCount val="5"/>
                <c:pt idx="0">
                  <c:v>7.696885045968231</c:v>
                </c:pt>
                <c:pt idx="1">
                  <c:v>6.7866976866053372</c:v>
                </c:pt>
                <c:pt idx="2">
                  <c:v>5.0453907307996309</c:v>
                </c:pt>
                <c:pt idx="3">
                  <c:v>4.8990017579347853</c:v>
                </c:pt>
                <c:pt idx="4">
                  <c:v>1.1048115817867945</c:v>
                </c:pt>
              </c:numCache>
            </c:numRef>
          </c:val>
          <c:extLst>
            <c:ext xmlns:c16="http://schemas.microsoft.com/office/drawing/2014/chart" uri="{C3380CC4-5D6E-409C-BE32-E72D297353CC}">
              <c16:uniqueId val="{00000001-669F-4A0B-B576-87C99FEC9A95}"/>
            </c:ext>
          </c:extLst>
        </c:ser>
        <c:ser>
          <c:idx val="2"/>
          <c:order val="2"/>
          <c:tx>
            <c:strRef>
              <c:f>'HBS02'!$B$20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'HBS02'!$H$15:$L$15</c:f>
              <c:strCache>
                <c:ptCount val="5"/>
                <c:pt idx="0">
                  <c:v>Poorest</c:v>
                </c:pt>
                <c:pt idx="1">
                  <c:v>Poor</c:v>
                </c:pt>
                <c:pt idx="2">
                  <c:v>Middle</c:v>
                </c:pt>
                <c:pt idx="3">
                  <c:v>Rich</c:v>
                </c:pt>
                <c:pt idx="4">
                  <c:v>Richest</c:v>
                </c:pt>
              </c:strCache>
            </c:strRef>
          </c:cat>
          <c:val>
            <c:numRef>
              <c:f>'HBS02'!$H$20:$L$20</c:f>
              <c:numCache>
                <c:formatCode>###0.0</c:formatCode>
                <c:ptCount val="5"/>
                <c:pt idx="0">
                  <c:v>9.8740026464653994</c:v>
                </c:pt>
                <c:pt idx="1">
                  <c:v>13.142002082867663</c:v>
                </c:pt>
                <c:pt idx="2">
                  <c:v>14.228357576406282</c:v>
                </c:pt>
                <c:pt idx="3">
                  <c:v>7.4953197472314059</c:v>
                </c:pt>
                <c:pt idx="4">
                  <c:v>5.538609757229068</c:v>
                </c:pt>
              </c:numCache>
            </c:numRef>
          </c:val>
          <c:extLst>
            <c:ext xmlns:c16="http://schemas.microsoft.com/office/drawing/2014/chart" uri="{C3380CC4-5D6E-409C-BE32-E72D297353CC}">
              <c16:uniqueId val="{00000002-669F-4A0B-B576-87C99FEC9A95}"/>
            </c:ext>
          </c:extLst>
        </c:ser>
        <c:ser>
          <c:idx val="3"/>
          <c:order val="3"/>
          <c:tx>
            <c:strRef>
              <c:f>'HBS02'!$B$21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'HBS02'!$H$15:$L$15</c:f>
              <c:strCache>
                <c:ptCount val="5"/>
                <c:pt idx="0">
                  <c:v>Poorest</c:v>
                </c:pt>
                <c:pt idx="1">
                  <c:v>Poor</c:v>
                </c:pt>
                <c:pt idx="2">
                  <c:v>Middle</c:v>
                </c:pt>
                <c:pt idx="3">
                  <c:v>Rich</c:v>
                </c:pt>
                <c:pt idx="4">
                  <c:v>Richest</c:v>
                </c:pt>
              </c:strCache>
            </c:strRef>
          </c:cat>
          <c:val>
            <c:numRef>
              <c:f>'HBS02'!$H$21:$L$21</c:f>
              <c:numCache>
                <c:formatCode>###0.0</c:formatCode>
                <c:ptCount val="5"/>
                <c:pt idx="0">
                  <c:v>4.3935334054561286E-2</c:v>
                </c:pt>
                <c:pt idx="1">
                  <c:v>4.4823342639074754E-2</c:v>
                </c:pt>
                <c:pt idx="2">
                  <c:v>0</c:v>
                </c:pt>
                <c:pt idx="3">
                  <c:v>0</c:v>
                </c:pt>
                <c:pt idx="4">
                  <c:v>0</c:v>
                </c:pt>
              </c:numCache>
            </c:numRef>
          </c:val>
          <c:extLst>
            <c:ext xmlns:c16="http://schemas.microsoft.com/office/drawing/2014/chart" uri="{C3380CC4-5D6E-409C-BE32-E72D297353CC}">
              <c16:uniqueId val="{00000003-669F-4A0B-B576-87C99FEC9A95}"/>
            </c:ext>
          </c:extLst>
        </c:ser>
        <c:dLbls>
          <c:showLegendKey val="0"/>
          <c:showVal val="0"/>
          <c:showCatName val="0"/>
          <c:showSerName val="0"/>
          <c:showPercent val="0"/>
          <c:showBubbleSize val="0"/>
        </c:dLbls>
        <c:gapWidth val="50"/>
        <c:overlap val="100"/>
        <c:axId val="340444288"/>
        <c:axId val="340445824"/>
      </c:barChart>
      <c:catAx>
        <c:axId val="34044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5824"/>
        <c:crosses val="autoZero"/>
        <c:auto val="1"/>
        <c:lblAlgn val="ctr"/>
        <c:lblOffset val="100"/>
        <c:tickLblSkip val="1"/>
        <c:tickMarkSkip val="1"/>
        <c:noMultiLvlLbl val="0"/>
      </c:catAx>
      <c:valAx>
        <c:axId val="34044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'HBS02'!$H$121:$L$121</c:f>
              <c:strCache>
                <c:ptCount val="5"/>
                <c:pt idx="0">
                  <c:v>Poorest</c:v>
                </c:pt>
                <c:pt idx="1">
                  <c:v>Poor</c:v>
                </c:pt>
                <c:pt idx="2">
                  <c:v>Middle</c:v>
                </c:pt>
                <c:pt idx="3">
                  <c:v>Rich</c:v>
                </c:pt>
                <c:pt idx="4">
                  <c:v>Richest</c:v>
                </c:pt>
              </c:strCache>
            </c:strRef>
          </c:cat>
          <c:val>
            <c:numRef>
              <c:f>'HBS02'!$H$124:$L$124</c:f>
              <c:numCache>
                <c:formatCode>###0.0</c:formatCode>
                <c:ptCount val="5"/>
                <c:pt idx="0">
                  <c:v>11.938714309255323</c:v>
                </c:pt>
                <c:pt idx="1">
                  <c:v>15.063697525880791</c:v>
                </c:pt>
                <c:pt idx="2">
                  <c:v>19.868631181302586</c:v>
                </c:pt>
                <c:pt idx="3">
                  <c:v>37.584827781778401</c:v>
                </c:pt>
                <c:pt idx="4">
                  <c:v>65.360726921351102</c:v>
                </c:pt>
              </c:numCache>
            </c:numRef>
          </c:val>
          <c:extLst>
            <c:ext xmlns:c16="http://schemas.microsoft.com/office/drawing/2014/chart" uri="{C3380CC4-5D6E-409C-BE32-E72D297353CC}">
              <c16:uniqueId val="{00000000-DC1A-48AD-8CC1-D64D94D1A152}"/>
            </c:ext>
          </c:extLst>
        </c:ser>
        <c:ser>
          <c:idx val="1"/>
          <c:order val="1"/>
          <c:tx>
            <c:strRef>
              <c:f>'HBS02'!$B$125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'HBS02'!$H$121:$L$121</c:f>
              <c:strCache>
                <c:ptCount val="5"/>
                <c:pt idx="0">
                  <c:v>Poorest</c:v>
                </c:pt>
                <c:pt idx="1">
                  <c:v>Poor</c:v>
                </c:pt>
                <c:pt idx="2">
                  <c:v>Middle</c:v>
                </c:pt>
                <c:pt idx="3">
                  <c:v>Rich</c:v>
                </c:pt>
                <c:pt idx="4">
                  <c:v>Richest</c:v>
                </c:pt>
              </c:strCache>
            </c:strRef>
          </c:cat>
          <c:val>
            <c:numRef>
              <c:f>'HBS02'!$H$125:$L$125</c:f>
              <c:numCache>
                <c:formatCode>###0.0</c:formatCode>
                <c:ptCount val="5"/>
                <c:pt idx="0">
                  <c:v>25.711036034743767</c:v>
                </c:pt>
                <c:pt idx="1">
                  <c:v>27.530730659820122</c:v>
                </c:pt>
                <c:pt idx="2">
                  <c:v>31.232219882637775</c:v>
                </c:pt>
                <c:pt idx="3">
                  <c:v>27.23608918634682</c:v>
                </c:pt>
                <c:pt idx="4">
                  <c:v>20.473983413612658</c:v>
                </c:pt>
              </c:numCache>
            </c:numRef>
          </c:val>
          <c:extLst>
            <c:ext xmlns:c16="http://schemas.microsoft.com/office/drawing/2014/chart" uri="{C3380CC4-5D6E-409C-BE32-E72D297353CC}">
              <c16:uniqueId val="{00000001-DC1A-48AD-8CC1-D64D94D1A152}"/>
            </c:ext>
          </c:extLst>
        </c:ser>
        <c:ser>
          <c:idx val="2"/>
          <c:order val="2"/>
          <c:tx>
            <c:strRef>
              <c:f>'HBS02'!$B$126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'HBS02'!$H$121:$L$121</c:f>
              <c:strCache>
                <c:ptCount val="5"/>
                <c:pt idx="0">
                  <c:v>Poorest</c:v>
                </c:pt>
                <c:pt idx="1">
                  <c:v>Poor</c:v>
                </c:pt>
                <c:pt idx="2">
                  <c:v>Middle</c:v>
                </c:pt>
                <c:pt idx="3">
                  <c:v>Rich</c:v>
                </c:pt>
                <c:pt idx="4">
                  <c:v>Richest</c:v>
                </c:pt>
              </c:strCache>
            </c:strRef>
          </c:cat>
          <c:val>
            <c:numRef>
              <c:f>'HBS02'!$H$126:$L$126</c:f>
              <c:numCache>
                <c:formatCode>###0.0</c:formatCode>
                <c:ptCount val="5"/>
                <c:pt idx="0">
                  <c:v>46.425525286261085</c:v>
                </c:pt>
                <c:pt idx="1">
                  <c:v>41.085958900418291</c:v>
                </c:pt>
                <c:pt idx="2">
                  <c:v>37.12042266066539</c:v>
                </c:pt>
                <c:pt idx="3">
                  <c:v>27.846489712215359</c:v>
                </c:pt>
                <c:pt idx="4">
                  <c:v>11.832814702425125</c:v>
                </c:pt>
              </c:numCache>
            </c:numRef>
          </c:val>
          <c:extLst>
            <c:ext xmlns:c16="http://schemas.microsoft.com/office/drawing/2014/chart" uri="{C3380CC4-5D6E-409C-BE32-E72D297353CC}">
              <c16:uniqueId val="{00000002-DC1A-48AD-8CC1-D64D94D1A152}"/>
            </c:ext>
          </c:extLst>
        </c:ser>
        <c:ser>
          <c:idx val="3"/>
          <c:order val="3"/>
          <c:tx>
            <c:strRef>
              <c:f>'HBS02'!$B$127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'HBS02'!$H$121:$L$121</c:f>
              <c:strCache>
                <c:ptCount val="5"/>
                <c:pt idx="0">
                  <c:v>Poorest</c:v>
                </c:pt>
                <c:pt idx="1">
                  <c:v>Poor</c:v>
                </c:pt>
                <c:pt idx="2">
                  <c:v>Middle</c:v>
                </c:pt>
                <c:pt idx="3">
                  <c:v>Rich</c:v>
                </c:pt>
                <c:pt idx="4">
                  <c:v>Richest</c:v>
                </c:pt>
              </c:strCache>
            </c:strRef>
          </c:cat>
          <c:val>
            <c:numRef>
              <c:f>'HBS02'!$H$127:$L$127</c:f>
              <c:numCache>
                <c:formatCode>###0.0</c:formatCode>
                <c:ptCount val="5"/>
                <c:pt idx="0">
                  <c:v>15.924724369739826</c:v>
                </c:pt>
                <c:pt idx="1">
                  <c:v>16.319612913880796</c:v>
                </c:pt>
                <c:pt idx="2">
                  <c:v>11.77872627539425</c:v>
                </c:pt>
                <c:pt idx="3">
                  <c:v>7.3325933196594235</c:v>
                </c:pt>
                <c:pt idx="4">
                  <c:v>2.3324749626111196</c:v>
                </c:pt>
              </c:numCache>
            </c:numRef>
          </c:val>
          <c:extLst>
            <c:ext xmlns:c16="http://schemas.microsoft.com/office/drawing/2014/chart" uri="{C3380CC4-5D6E-409C-BE32-E72D297353CC}">
              <c16:uniqueId val="{00000003-DC1A-48AD-8CC1-D64D94D1A152}"/>
            </c:ext>
          </c:extLst>
        </c:ser>
        <c:dLbls>
          <c:showLegendKey val="0"/>
          <c:showVal val="0"/>
          <c:showCatName val="0"/>
          <c:showSerName val="0"/>
          <c:showPercent val="0"/>
          <c:showBubbleSize val="0"/>
        </c:dLbls>
        <c:gapWidth val="50"/>
        <c:overlap val="100"/>
        <c:axId val="340560512"/>
        <c:axId val="340636032"/>
      </c:barChart>
      <c:catAx>
        <c:axId val="34056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36032"/>
        <c:crosses val="autoZero"/>
        <c:auto val="1"/>
        <c:lblAlgn val="ctr"/>
        <c:lblOffset val="100"/>
        <c:tickLblSkip val="1"/>
        <c:tickMarkSkip val="1"/>
        <c:noMultiLvlLbl val="0"/>
      </c:catAx>
      <c:valAx>
        <c:axId val="340636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6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'HBS02'!$H$221:$L$221</c:f>
              <c:strCache>
                <c:ptCount val="5"/>
                <c:pt idx="0">
                  <c:v>Poorest</c:v>
                </c:pt>
                <c:pt idx="1">
                  <c:v>Poor</c:v>
                </c:pt>
                <c:pt idx="2">
                  <c:v>Middle</c:v>
                </c:pt>
                <c:pt idx="3">
                  <c:v>Rich</c:v>
                </c:pt>
                <c:pt idx="4">
                  <c:v>Richest</c:v>
                </c:pt>
              </c:strCache>
            </c:strRef>
          </c:cat>
          <c:val>
            <c:numRef>
              <c:f>'HBS02'!$H$222:$L$222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8AB-4253-BFF6-5F7EA4AA908D}"/>
            </c:ext>
          </c:extLst>
        </c:ser>
        <c:ser>
          <c:idx val="1"/>
          <c:order val="1"/>
          <c:tx>
            <c:strRef>
              <c:f>'HBS02'!$B$223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'HBS02'!$H$221:$L$221</c:f>
              <c:strCache>
                <c:ptCount val="5"/>
                <c:pt idx="0">
                  <c:v>Poorest</c:v>
                </c:pt>
                <c:pt idx="1">
                  <c:v>Poor</c:v>
                </c:pt>
                <c:pt idx="2">
                  <c:v>Middle</c:v>
                </c:pt>
                <c:pt idx="3">
                  <c:v>Rich</c:v>
                </c:pt>
                <c:pt idx="4">
                  <c:v>Richest</c:v>
                </c:pt>
              </c:strCache>
            </c:strRef>
          </c:cat>
          <c:val>
            <c:numRef>
              <c:f>'HBS02'!$H$223:$L$223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8AB-4253-BFF6-5F7EA4AA908D}"/>
            </c:ext>
          </c:extLst>
        </c:ser>
        <c:ser>
          <c:idx val="2"/>
          <c:order val="2"/>
          <c:tx>
            <c:strRef>
              <c:f>'HBS02'!$B$224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'HBS02'!$H$221:$L$221</c:f>
              <c:strCache>
                <c:ptCount val="5"/>
                <c:pt idx="0">
                  <c:v>Poorest</c:v>
                </c:pt>
                <c:pt idx="1">
                  <c:v>Poor</c:v>
                </c:pt>
                <c:pt idx="2">
                  <c:v>Middle</c:v>
                </c:pt>
                <c:pt idx="3">
                  <c:v>Rich</c:v>
                </c:pt>
                <c:pt idx="4">
                  <c:v>Richest</c:v>
                </c:pt>
              </c:strCache>
            </c:strRef>
          </c:cat>
          <c:val>
            <c:numRef>
              <c:f>'HBS02'!$H$224:$L$224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8AB-4253-BFF6-5F7EA4AA908D}"/>
            </c:ext>
          </c:extLst>
        </c:ser>
        <c:dLbls>
          <c:showLegendKey val="0"/>
          <c:showVal val="0"/>
          <c:showCatName val="0"/>
          <c:showSerName val="0"/>
          <c:showPercent val="0"/>
          <c:showBubbleSize val="0"/>
        </c:dLbls>
        <c:gapWidth val="50"/>
        <c:overlap val="100"/>
        <c:axId val="340687872"/>
        <c:axId val="340693760"/>
      </c:barChart>
      <c:catAx>
        <c:axId val="340687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93760"/>
        <c:crosses val="autoZero"/>
        <c:auto val="1"/>
        <c:lblAlgn val="ctr"/>
        <c:lblOffset val="100"/>
        <c:tickLblSkip val="1"/>
        <c:tickMarkSkip val="1"/>
        <c:noMultiLvlLbl val="0"/>
      </c:catAx>
      <c:valAx>
        <c:axId val="340693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87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'HBS02'!$C$121:$G$121</c:f>
              <c:strCache>
                <c:ptCount val="5"/>
                <c:pt idx="0">
                  <c:v>Poorest</c:v>
                </c:pt>
                <c:pt idx="1">
                  <c:v>Poor</c:v>
                </c:pt>
                <c:pt idx="2">
                  <c:v>Middle</c:v>
                </c:pt>
                <c:pt idx="3">
                  <c:v>Rich</c:v>
                </c:pt>
                <c:pt idx="4">
                  <c:v>Richest</c:v>
                </c:pt>
              </c:strCache>
            </c:strRef>
          </c:cat>
          <c:val>
            <c:numRef>
              <c:f>'HBS02'!$C$124:$G$124</c:f>
              <c:numCache>
                <c:formatCode>###0.0</c:formatCode>
                <c:ptCount val="5"/>
                <c:pt idx="0">
                  <c:v>9.0604931867013114</c:v>
                </c:pt>
                <c:pt idx="1">
                  <c:v>19.847372204902445</c:v>
                </c:pt>
                <c:pt idx="2">
                  <c:v>24.44440876158318</c:v>
                </c:pt>
                <c:pt idx="3">
                  <c:v>26.257035018836167</c:v>
                </c:pt>
                <c:pt idx="4">
                  <c:v>47.440876350255309</c:v>
                </c:pt>
              </c:numCache>
            </c:numRef>
          </c:val>
          <c:extLst>
            <c:ext xmlns:c16="http://schemas.microsoft.com/office/drawing/2014/chart" uri="{C3380CC4-5D6E-409C-BE32-E72D297353CC}">
              <c16:uniqueId val="{00000000-D0D0-4818-A967-EC499B575D7F}"/>
            </c:ext>
          </c:extLst>
        </c:ser>
        <c:ser>
          <c:idx val="1"/>
          <c:order val="1"/>
          <c:tx>
            <c:strRef>
              <c:f>'HBS02'!$B$125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'HBS02'!$C$121:$G$121</c:f>
              <c:strCache>
                <c:ptCount val="5"/>
                <c:pt idx="0">
                  <c:v>Poorest</c:v>
                </c:pt>
                <c:pt idx="1">
                  <c:v>Poor</c:v>
                </c:pt>
                <c:pt idx="2">
                  <c:v>Middle</c:v>
                </c:pt>
                <c:pt idx="3">
                  <c:v>Rich</c:v>
                </c:pt>
                <c:pt idx="4">
                  <c:v>Richest</c:v>
                </c:pt>
              </c:strCache>
            </c:strRef>
          </c:cat>
          <c:val>
            <c:numRef>
              <c:f>'HBS02'!$C$125:$G$125</c:f>
              <c:numCache>
                <c:formatCode>###0.0</c:formatCode>
                <c:ptCount val="5"/>
                <c:pt idx="0">
                  <c:v>0.81309891247971267</c:v>
                </c:pt>
                <c:pt idx="1">
                  <c:v>5.0398882702610202</c:v>
                </c:pt>
                <c:pt idx="2">
                  <c:v>7.3248781656130744</c:v>
                </c:pt>
                <c:pt idx="3">
                  <c:v>16.91040733554598</c:v>
                </c:pt>
                <c:pt idx="4">
                  <c:v>20.836230378234646</c:v>
                </c:pt>
              </c:numCache>
            </c:numRef>
          </c:val>
          <c:extLst>
            <c:ext xmlns:c16="http://schemas.microsoft.com/office/drawing/2014/chart" uri="{C3380CC4-5D6E-409C-BE32-E72D297353CC}">
              <c16:uniqueId val="{00000001-D0D0-4818-A967-EC499B575D7F}"/>
            </c:ext>
          </c:extLst>
        </c:ser>
        <c:ser>
          <c:idx val="2"/>
          <c:order val="2"/>
          <c:tx>
            <c:strRef>
              <c:f>'HBS02'!$B$126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'HBS02'!$C$121:$G$121</c:f>
              <c:strCache>
                <c:ptCount val="5"/>
                <c:pt idx="0">
                  <c:v>Poorest</c:v>
                </c:pt>
                <c:pt idx="1">
                  <c:v>Poor</c:v>
                </c:pt>
                <c:pt idx="2">
                  <c:v>Middle</c:v>
                </c:pt>
                <c:pt idx="3">
                  <c:v>Rich</c:v>
                </c:pt>
                <c:pt idx="4">
                  <c:v>Richest</c:v>
                </c:pt>
              </c:strCache>
            </c:strRef>
          </c:cat>
          <c:val>
            <c:numRef>
              <c:f>'HBS02'!$C$126:$G$126</c:f>
              <c:numCache>
                <c:formatCode>###0.0</c:formatCode>
                <c:ptCount val="5"/>
                <c:pt idx="0">
                  <c:v>6.7271814152399116</c:v>
                </c:pt>
                <c:pt idx="1">
                  <c:v>31.174970286424184</c:v>
                </c:pt>
                <c:pt idx="2">
                  <c:v>42.22176015821853</c:v>
                </c:pt>
                <c:pt idx="3">
                  <c:v>41.217348030076124</c:v>
                </c:pt>
                <c:pt idx="4">
                  <c:v>27.869825050899223</c:v>
                </c:pt>
              </c:numCache>
            </c:numRef>
          </c:val>
          <c:extLst>
            <c:ext xmlns:c16="http://schemas.microsoft.com/office/drawing/2014/chart" uri="{C3380CC4-5D6E-409C-BE32-E72D297353CC}">
              <c16:uniqueId val="{00000002-D0D0-4818-A967-EC499B575D7F}"/>
            </c:ext>
          </c:extLst>
        </c:ser>
        <c:ser>
          <c:idx val="3"/>
          <c:order val="3"/>
          <c:tx>
            <c:strRef>
              <c:f>'HBS02'!$B$127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'HBS02'!$C$121:$G$121</c:f>
              <c:strCache>
                <c:ptCount val="5"/>
                <c:pt idx="0">
                  <c:v>Poorest</c:v>
                </c:pt>
                <c:pt idx="1">
                  <c:v>Poor</c:v>
                </c:pt>
                <c:pt idx="2">
                  <c:v>Middle</c:v>
                </c:pt>
                <c:pt idx="3">
                  <c:v>Rich</c:v>
                </c:pt>
                <c:pt idx="4">
                  <c:v>Richest</c:v>
                </c:pt>
              </c:strCache>
            </c:strRef>
          </c:cat>
          <c:val>
            <c:numRef>
              <c:f>'HBS02'!$C$127:$G$127</c:f>
              <c:numCache>
                <c:formatCode>###0.0</c:formatCode>
                <c:ptCount val="5"/>
                <c:pt idx="0">
                  <c:v>83.399226485579064</c:v>
                </c:pt>
                <c:pt idx="1">
                  <c:v>43.937769238412358</c:v>
                </c:pt>
                <c:pt idx="2">
                  <c:v>26.008952914585215</c:v>
                </c:pt>
                <c:pt idx="3">
                  <c:v>15.615209615541726</c:v>
                </c:pt>
                <c:pt idx="4">
                  <c:v>3.8530682206108211</c:v>
                </c:pt>
              </c:numCache>
            </c:numRef>
          </c:val>
          <c:extLst>
            <c:ext xmlns:c16="http://schemas.microsoft.com/office/drawing/2014/chart" uri="{C3380CC4-5D6E-409C-BE32-E72D297353CC}">
              <c16:uniqueId val="{00000003-D0D0-4818-A967-EC499B575D7F}"/>
            </c:ext>
          </c:extLst>
        </c:ser>
        <c:dLbls>
          <c:showLegendKey val="0"/>
          <c:showVal val="0"/>
          <c:showCatName val="0"/>
          <c:showSerName val="0"/>
          <c:showPercent val="0"/>
          <c:showBubbleSize val="0"/>
        </c:dLbls>
        <c:gapWidth val="50"/>
        <c:overlap val="100"/>
        <c:axId val="339994880"/>
        <c:axId val="340000768"/>
      </c:barChart>
      <c:catAx>
        <c:axId val="33999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00768"/>
        <c:crosses val="autoZero"/>
        <c:auto val="1"/>
        <c:lblAlgn val="ctr"/>
        <c:lblOffset val="100"/>
        <c:tickLblSkip val="1"/>
        <c:tickMarkSkip val="1"/>
        <c:noMultiLvlLbl val="0"/>
      </c:catAx>
      <c:valAx>
        <c:axId val="340000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9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'HBS02'!$B$124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'HBS02'!$M$121:$Q$121</c:f>
              <c:strCache>
                <c:ptCount val="5"/>
                <c:pt idx="0">
                  <c:v>Poorest</c:v>
                </c:pt>
                <c:pt idx="1">
                  <c:v>Poor</c:v>
                </c:pt>
                <c:pt idx="2">
                  <c:v>Middle</c:v>
                </c:pt>
                <c:pt idx="3">
                  <c:v>Rich</c:v>
                </c:pt>
                <c:pt idx="4">
                  <c:v>Richest</c:v>
                </c:pt>
              </c:strCache>
            </c:strRef>
          </c:cat>
          <c:val>
            <c:numRef>
              <c:f>'HBS02'!$M$124:$Q$124</c:f>
              <c:numCache>
                <c:formatCode>###0.0</c:formatCode>
                <c:ptCount val="5"/>
                <c:pt idx="0">
                  <c:v>5.1801633307892381</c:v>
                </c:pt>
                <c:pt idx="1">
                  <c:v>11.3890794777246</c:v>
                </c:pt>
                <c:pt idx="2">
                  <c:v>13.135115390137127</c:v>
                </c:pt>
                <c:pt idx="3">
                  <c:v>23.022615068848751</c:v>
                </c:pt>
                <c:pt idx="4">
                  <c:v>37.624963498016086</c:v>
                </c:pt>
              </c:numCache>
            </c:numRef>
          </c:val>
          <c:extLst>
            <c:ext xmlns:c16="http://schemas.microsoft.com/office/drawing/2014/chart" uri="{C3380CC4-5D6E-409C-BE32-E72D297353CC}">
              <c16:uniqueId val="{00000000-C5E7-4E35-8106-4F3FBE9F63E8}"/>
            </c:ext>
          </c:extLst>
        </c:ser>
        <c:ser>
          <c:idx val="1"/>
          <c:order val="1"/>
          <c:tx>
            <c:strRef>
              <c:f>'HBS02'!$B$125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'HBS02'!$M$121:$Q$121</c:f>
              <c:strCache>
                <c:ptCount val="5"/>
                <c:pt idx="0">
                  <c:v>Poorest</c:v>
                </c:pt>
                <c:pt idx="1">
                  <c:v>Poor</c:v>
                </c:pt>
                <c:pt idx="2">
                  <c:v>Middle</c:v>
                </c:pt>
                <c:pt idx="3">
                  <c:v>Rich</c:v>
                </c:pt>
                <c:pt idx="4">
                  <c:v>Richest</c:v>
                </c:pt>
              </c:strCache>
            </c:strRef>
          </c:cat>
          <c:val>
            <c:numRef>
              <c:f>'HBS02'!$M$125:$Q$125</c:f>
              <c:numCache>
                <c:formatCode>###0.0</c:formatCode>
                <c:ptCount val="5"/>
                <c:pt idx="0">
                  <c:v>0.4074837010465423</c:v>
                </c:pt>
                <c:pt idx="1">
                  <c:v>1.9639220886166233</c:v>
                </c:pt>
                <c:pt idx="2">
                  <c:v>2.8946902719845311</c:v>
                </c:pt>
                <c:pt idx="3">
                  <c:v>4.5131195747701591</c:v>
                </c:pt>
                <c:pt idx="4">
                  <c:v>8.5631702686137512</c:v>
                </c:pt>
              </c:numCache>
            </c:numRef>
          </c:val>
          <c:extLst>
            <c:ext xmlns:c16="http://schemas.microsoft.com/office/drawing/2014/chart" uri="{C3380CC4-5D6E-409C-BE32-E72D297353CC}">
              <c16:uniqueId val="{00000001-C5E7-4E35-8106-4F3FBE9F63E8}"/>
            </c:ext>
          </c:extLst>
        </c:ser>
        <c:ser>
          <c:idx val="2"/>
          <c:order val="2"/>
          <c:tx>
            <c:strRef>
              <c:f>'HBS02'!$B$126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'HBS02'!$M$121:$Q$121</c:f>
              <c:strCache>
                <c:ptCount val="5"/>
                <c:pt idx="0">
                  <c:v>Poorest</c:v>
                </c:pt>
                <c:pt idx="1">
                  <c:v>Poor</c:v>
                </c:pt>
                <c:pt idx="2">
                  <c:v>Middle</c:v>
                </c:pt>
                <c:pt idx="3">
                  <c:v>Rich</c:v>
                </c:pt>
                <c:pt idx="4">
                  <c:v>Richest</c:v>
                </c:pt>
              </c:strCache>
            </c:strRef>
          </c:cat>
          <c:val>
            <c:numRef>
              <c:f>'HBS02'!$M$126:$Q$126</c:f>
              <c:numCache>
                <c:formatCode>###0.0</c:formatCode>
                <c:ptCount val="5"/>
                <c:pt idx="0">
                  <c:v>3.2140109937922716</c:v>
                </c:pt>
                <c:pt idx="1">
                  <c:v>14.464188747217761</c:v>
                </c:pt>
                <c:pt idx="2">
                  <c:v>23.73551623364331</c:v>
                </c:pt>
                <c:pt idx="3">
                  <c:v>33.641690833128735</c:v>
                </c:pt>
                <c:pt idx="4">
                  <c:v>38.525822396225806</c:v>
                </c:pt>
              </c:numCache>
            </c:numRef>
          </c:val>
          <c:extLst>
            <c:ext xmlns:c16="http://schemas.microsoft.com/office/drawing/2014/chart" uri="{C3380CC4-5D6E-409C-BE32-E72D297353CC}">
              <c16:uniqueId val="{00000002-C5E7-4E35-8106-4F3FBE9F63E8}"/>
            </c:ext>
          </c:extLst>
        </c:ser>
        <c:ser>
          <c:idx val="3"/>
          <c:order val="3"/>
          <c:tx>
            <c:strRef>
              <c:f>'HBS02'!$B$127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'HBS02'!$M$121:$Q$121</c:f>
              <c:strCache>
                <c:ptCount val="5"/>
                <c:pt idx="0">
                  <c:v>Poorest</c:v>
                </c:pt>
                <c:pt idx="1">
                  <c:v>Poor</c:v>
                </c:pt>
                <c:pt idx="2">
                  <c:v>Middle</c:v>
                </c:pt>
                <c:pt idx="3">
                  <c:v>Rich</c:v>
                </c:pt>
                <c:pt idx="4">
                  <c:v>Richest</c:v>
                </c:pt>
              </c:strCache>
            </c:strRef>
          </c:cat>
          <c:val>
            <c:numRef>
              <c:f>'HBS02'!$M$127:$Q$127</c:f>
              <c:numCache>
                <c:formatCode>###0.0</c:formatCode>
                <c:ptCount val="5"/>
                <c:pt idx="0">
                  <c:v>91.198341974371942</c:v>
                </c:pt>
                <c:pt idx="1">
                  <c:v>72.182809686441018</c:v>
                </c:pt>
                <c:pt idx="2">
                  <c:v>60.234678104235037</c:v>
                </c:pt>
                <c:pt idx="3">
                  <c:v>38.822574523252356</c:v>
                </c:pt>
                <c:pt idx="4">
                  <c:v>15.286043837144359</c:v>
                </c:pt>
              </c:numCache>
            </c:numRef>
          </c:val>
          <c:extLst>
            <c:ext xmlns:c16="http://schemas.microsoft.com/office/drawing/2014/chart" uri="{C3380CC4-5D6E-409C-BE32-E72D297353CC}">
              <c16:uniqueId val="{00000003-C5E7-4E35-8106-4F3FBE9F63E8}"/>
            </c:ext>
          </c:extLst>
        </c:ser>
        <c:dLbls>
          <c:showLegendKey val="0"/>
          <c:showVal val="0"/>
          <c:showCatName val="0"/>
          <c:showSerName val="0"/>
          <c:showPercent val="0"/>
          <c:showBubbleSize val="0"/>
        </c:dLbls>
        <c:gapWidth val="50"/>
        <c:overlap val="100"/>
        <c:axId val="338525184"/>
        <c:axId val="338719488"/>
      </c:barChart>
      <c:catAx>
        <c:axId val="33852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19488"/>
        <c:crosses val="autoZero"/>
        <c:auto val="1"/>
        <c:lblAlgn val="ctr"/>
        <c:lblOffset val="100"/>
        <c:tickLblSkip val="1"/>
        <c:tickMarkSkip val="1"/>
        <c:noMultiLvlLbl val="0"/>
      </c:catAx>
      <c:valAx>
        <c:axId val="33871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52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'DHS04'!$M$18:$Q$18</c:f>
              <c:numCache>
                <c:formatCode>###0.0</c:formatCode>
                <c:ptCount val="5"/>
                <c:pt idx="0">
                  <c:v>59.177340321309593</c:v>
                </c:pt>
                <c:pt idx="1">
                  <c:v>56.679148824042905</c:v>
                </c:pt>
                <c:pt idx="2">
                  <c:v>63.373244576081461</c:v>
                </c:pt>
                <c:pt idx="3">
                  <c:v>65.5163881293239</c:v>
                </c:pt>
                <c:pt idx="4">
                  <c:v>69.231915228572149</c:v>
                </c:pt>
              </c:numCache>
            </c:numRef>
          </c:val>
          <c:extLst>
            <c:ext xmlns:c16="http://schemas.microsoft.com/office/drawing/2014/chart" uri="{C3380CC4-5D6E-409C-BE32-E72D297353CC}">
              <c16:uniqueId val="{00000000-D83D-43EA-BE92-58BF80D16949}"/>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'DHS04'!$M$19:$Q$19</c:f>
              <c:numCache>
                <c:formatCode>###0.0</c:formatCode>
                <c:ptCount val="5"/>
                <c:pt idx="0">
                  <c:v>5.9746353209014504</c:v>
                </c:pt>
                <c:pt idx="1">
                  <c:v>7.2166584339625448</c:v>
                </c:pt>
                <c:pt idx="2">
                  <c:v>8.3876353115401923</c:v>
                </c:pt>
                <c:pt idx="3">
                  <c:v>6.956060961878836</c:v>
                </c:pt>
                <c:pt idx="4">
                  <c:v>10.176257419139517</c:v>
                </c:pt>
              </c:numCache>
            </c:numRef>
          </c:val>
          <c:extLst>
            <c:ext xmlns:c16="http://schemas.microsoft.com/office/drawing/2014/chart" uri="{C3380CC4-5D6E-409C-BE32-E72D297353CC}">
              <c16:uniqueId val="{00000001-D83D-43EA-BE92-58BF80D16949}"/>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'DHS04'!$M$20:$Q$20</c:f>
              <c:numCache>
                <c:formatCode>###0.0</c:formatCode>
                <c:ptCount val="5"/>
                <c:pt idx="0">
                  <c:v>32.836461038269661</c:v>
                </c:pt>
                <c:pt idx="1">
                  <c:v>34.443908035875296</c:v>
                </c:pt>
                <c:pt idx="2">
                  <c:v>25.365914864003301</c:v>
                </c:pt>
                <c:pt idx="3">
                  <c:v>24.015550705087279</c:v>
                </c:pt>
                <c:pt idx="4">
                  <c:v>18.408831999897131</c:v>
                </c:pt>
              </c:numCache>
            </c:numRef>
          </c:val>
          <c:extLst>
            <c:ext xmlns:c16="http://schemas.microsoft.com/office/drawing/2014/chart" uri="{C3380CC4-5D6E-409C-BE32-E72D297353CC}">
              <c16:uniqueId val="{00000002-D83D-43EA-BE92-58BF80D16949}"/>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'DHS04'!$M$15:$Q$15</c:f>
              <c:strCache>
                <c:ptCount val="5"/>
                <c:pt idx="0">
                  <c:v>Poorest</c:v>
                </c:pt>
                <c:pt idx="1">
                  <c:v>Poor</c:v>
                </c:pt>
                <c:pt idx="2">
                  <c:v>Middle</c:v>
                </c:pt>
                <c:pt idx="3">
                  <c:v>Rich</c:v>
                </c:pt>
                <c:pt idx="4">
                  <c:v>Richest</c:v>
                </c:pt>
              </c:strCache>
            </c:strRef>
          </c:cat>
          <c:val>
            <c:numRef>
              <c:f>'DHS04'!$M$21:$Q$21</c:f>
              <c:numCache>
                <c:formatCode>###0.0</c:formatCode>
                <c:ptCount val="5"/>
                <c:pt idx="0">
                  <c:v>2.0115633195193037</c:v>
                </c:pt>
                <c:pt idx="1">
                  <c:v>1.6602847061192596</c:v>
                </c:pt>
                <c:pt idx="2">
                  <c:v>2.8732052483750392</c:v>
                </c:pt>
                <c:pt idx="3">
                  <c:v>3.5120002037099907</c:v>
                </c:pt>
                <c:pt idx="4">
                  <c:v>2.1829953523912073</c:v>
                </c:pt>
              </c:numCache>
            </c:numRef>
          </c:val>
          <c:extLst>
            <c:ext xmlns:c16="http://schemas.microsoft.com/office/drawing/2014/chart" uri="{C3380CC4-5D6E-409C-BE32-E72D297353CC}">
              <c16:uniqueId val="{00000003-D83D-43EA-BE92-58BF80D16949}"/>
            </c:ext>
          </c:extLst>
        </c:ser>
        <c:dLbls>
          <c:showLegendKey val="0"/>
          <c:showVal val="0"/>
          <c:showCatName val="0"/>
          <c:showSerName val="0"/>
          <c:showPercent val="0"/>
          <c:showBubbleSize val="0"/>
        </c:dLbls>
        <c:gapWidth val="50"/>
        <c:overlap val="100"/>
        <c:axId val="233282944"/>
        <c:axId val="233374848"/>
      </c:barChart>
      <c:catAx>
        <c:axId val="23328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74848"/>
        <c:crosses val="autoZero"/>
        <c:auto val="1"/>
        <c:lblAlgn val="ctr"/>
        <c:lblOffset val="100"/>
        <c:tickLblSkip val="1"/>
        <c:tickMarkSkip val="1"/>
        <c:noMultiLvlLbl val="0"/>
      </c:catAx>
      <c:valAx>
        <c:axId val="233374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8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'DHS04'!$R$15:$AA$15</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'DHS04'!$R$18:$AA$18</c:f>
              <c:numCache>
                <c:formatCode>###0.0</c:formatCode>
                <c:ptCount val="10"/>
                <c:pt idx="0">
                  <c:v>67.153235866028837</c:v>
                </c:pt>
                <c:pt idx="1">
                  <c:v>59.610800851250488</c:v>
                </c:pt>
                <c:pt idx="2">
                  <c:v>54.939735768895964</c:v>
                </c:pt>
                <c:pt idx="3">
                  <c:v>63.199940237007574</c:v>
                </c:pt>
                <c:pt idx="4">
                  <c:v>78.642101978074834</c:v>
                </c:pt>
                <c:pt idx="5">
                  <c:v>65.270989130362807</c:v>
                </c:pt>
                <c:pt idx="6">
                  <c:v>55.896855705063309</c:v>
                </c:pt>
                <c:pt idx="7">
                  <c:v>74.077475960129291</c:v>
                </c:pt>
                <c:pt idx="8">
                  <c:v>75.688086456357937</c:v>
                </c:pt>
                <c:pt idx="9">
                  <c:v>72.515464471071823</c:v>
                </c:pt>
              </c:numCache>
            </c:numRef>
          </c:val>
          <c:extLst>
            <c:ext xmlns:c16="http://schemas.microsoft.com/office/drawing/2014/chart" uri="{C3380CC4-5D6E-409C-BE32-E72D297353CC}">
              <c16:uniqueId val="{00000000-94CA-4982-B0C2-30DD75D1CE3B}"/>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'DHS04'!$R$15:$AA$15</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'DHS04'!$R$19:$AA$19</c:f>
              <c:numCache>
                <c:formatCode>###0.0</c:formatCode>
                <c:ptCount val="10"/>
                <c:pt idx="0">
                  <c:v>3.2225237025493709</c:v>
                </c:pt>
                <c:pt idx="1">
                  <c:v>5.2987378534444876</c:v>
                </c:pt>
                <c:pt idx="2">
                  <c:v>12.329986500805655</c:v>
                </c:pt>
                <c:pt idx="3">
                  <c:v>7.8275155339413054</c:v>
                </c:pt>
                <c:pt idx="4">
                  <c:v>6.8359873127493218</c:v>
                </c:pt>
                <c:pt idx="5">
                  <c:v>9.2823302826475302</c:v>
                </c:pt>
                <c:pt idx="6">
                  <c:v>4.9528859485499135</c:v>
                </c:pt>
                <c:pt idx="7">
                  <c:v>1.6535150883957428</c:v>
                </c:pt>
                <c:pt idx="8">
                  <c:v>4.0209295929940145</c:v>
                </c:pt>
                <c:pt idx="9">
                  <c:v>7.0403363564147403</c:v>
                </c:pt>
              </c:numCache>
            </c:numRef>
          </c:val>
          <c:extLst>
            <c:ext xmlns:c16="http://schemas.microsoft.com/office/drawing/2014/chart" uri="{C3380CC4-5D6E-409C-BE32-E72D297353CC}">
              <c16:uniqueId val="{00000001-94CA-4982-B0C2-30DD75D1CE3B}"/>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'DHS04'!$R$15:$AA$15</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'DHS04'!$R$20:$AA$20</c:f>
              <c:numCache>
                <c:formatCode>###0.0</c:formatCode>
                <c:ptCount val="10"/>
                <c:pt idx="0">
                  <c:v>28.987838266323024</c:v>
                </c:pt>
                <c:pt idx="1">
                  <c:v>31.315336727760013</c:v>
                </c:pt>
                <c:pt idx="2">
                  <c:v>30.16617805360076</c:v>
                </c:pt>
                <c:pt idx="3">
                  <c:v>27.924046100279725</c:v>
                </c:pt>
                <c:pt idx="4">
                  <c:v>10.527535676740655</c:v>
                </c:pt>
                <c:pt idx="5">
                  <c:v>23.545168743859492</c:v>
                </c:pt>
                <c:pt idx="6">
                  <c:v>38.136704733712641</c:v>
                </c:pt>
                <c:pt idx="7">
                  <c:v>24.269008951474973</c:v>
                </c:pt>
                <c:pt idx="8">
                  <c:v>20.290983950648055</c:v>
                </c:pt>
                <c:pt idx="9">
                  <c:v>20.256685611990278</c:v>
                </c:pt>
              </c:numCache>
            </c:numRef>
          </c:val>
          <c:extLst>
            <c:ext xmlns:c16="http://schemas.microsoft.com/office/drawing/2014/chart" uri="{C3380CC4-5D6E-409C-BE32-E72D297353CC}">
              <c16:uniqueId val="{00000002-94CA-4982-B0C2-30DD75D1CE3B}"/>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'DHS04'!$R$15:$AA$15</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'DHS04'!$R$21:$AA$21</c:f>
              <c:numCache>
                <c:formatCode>###0.0</c:formatCode>
                <c:ptCount val="10"/>
                <c:pt idx="0">
                  <c:v>0.63640216509877234</c:v>
                </c:pt>
                <c:pt idx="1">
                  <c:v>3.7751245675450127</c:v>
                </c:pt>
                <c:pt idx="2">
                  <c:v>2.5640996766976167</c:v>
                </c:pt>
                <c:pt idx="3">
                  <c:v>1.0484981287714021</c:v>
                </c:pt>
                <c:pt idx="4">
                  <c:v>3.9943750324351894</c:v>
                </c:pt>
                <c:pt idx="5">
                  <c:v>1.9015118431301647</c:v>
                </c:pt>
                <c:pt idx="6">
                  <c:v>1.0135536126741354</c:v>
                </c:pt>
                <c:pt idx="7">
                  <c:v>0</c:v>
                </c:pt>
                <c:pt idx="8">
                  <c:v>0</c:v>
                </c:pt>
                <c:pt idx="9">
                  <c:v>0.18751356052316165</c:v>
                </c:pt>
              </c:numCache>
            </c:numRef>
          </c:val>
          <c:extLst>
            <c:ext xmlns:c16="http://schemas.microsoft.com/office/drawing/2014/chart" uri="{C3380CC4-5D6E-409C-BE32-E72D297353CC}">
              <c16:uniqueId val="{00000003-94CA-4982-B0C2-30DD75D1CE3B}"/>
            </c:ext>
          </c:extLst>
        </c:ser>
        <c:dLbls>
          <c:showLegendKey val="0"/>
          <c:showVal val="0"/>
          <c:showCatName val="0"/>
          <c:showSerName val="0"/>
          <c:showPercent val="0"/>
          <c:showBubbleSize val="0"/>
        </c:dLbls>
        <c:gapWidth val="50"/>
        <c:overlap val="100"/>
        <c:axId val="233428096"/>
        <c:axId val="233429632"/>
      </c:barChart>
      <c:catAx>
        <c:axId val="233428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29632"/>
        <c:crosses val="autoZero"/>
        <c:auto val="1"/>
        <c:lblAlgn val="ctr"/>
        <c:lblOffset val="100"/>
        <c:tickLblSkip val="1"/>
        <c:tickMarkSkip val="1"/>
        <c:noMultiLvlLbl val="0"/>
      </c:catAx>
      <c:valAx>
        <c:axId val="233429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28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'DHS04'!$C$18:$G$18</c:f>
              <c:numCache>
                <c:formatCode>###0.0</c:formatCode>
                <c:ptCount val="5"/>
                <c:pt idx="0">
                  <c:v>58.480051910557364</c:v>
                </c:pt>
                <c:pt idx="1">
                  <c:v>59.705458345472678</c:v>
                </c:pt>
                <c:pt idx="2">
                  <c:v>65.633251285973472</c:v>
                </c:pt>
                <c:pt idx="3">
                  <c:v>71.851816226089582</c:v>
                </c:pt>
                <c:pt idx="4">
                  <c:v>83.176878044560667</c:v>
                </c:pt>
              </c:numCache>
            </c:numRef>
          </c:val>
          <c:extLst>
            <c:ext xmlns:c16="http://schemas.microsoft.com/office/drawing/2014/chart" uri="{C3380CC4-5D6E-409C-BE32-E72D297353CC}">
              <c16:uniqueId val="{00000000-7FE2-48A5-A6D1-82B8A131DBC8}"/>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'DHS04'!$C$19:$G$19</c:f>
              <c:numCache>
                <c:formatCode>###0.0</c:formatCode>
                <c:ptCount val="5"/>
                <c:pt idx="0">
                  <c:v>6.7639578113415757</c:v>
                </c:pt>
                <c:pt idx="1">
                  <c:v>7.2631382317172948</c:v>
                </c:pt>
                <c:pt idx="2">
                  <c:v>7.0972464188205446</c:v>
                </c:pt>
                <c:pt idx="3">
                  <c:v>7.6778432298581922</c:v>
                </c:pt>
                <c:pt idx="4">
                  <c:v>6.6271008523308499</c:v>
                </c:pt>
              </c:numCache>
            </c:numRef>
          </c:val>
          <c:extLst>
            <c:ext xmlns:c16="http://schemas.microsoft.com/office/drawing/2014/chart" uri="{C3380CC4-5D6E-409C-BE32-E72D297353CC}">
              <c16:uniqueId val="{00000001-7FE2-48A5-A6D1-82B8A131DBC8}"/>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'DHS04'!$C$20:$G$20</c:f>
              <c:numCache>
                <c:formatCode>###0.0</c:formatCode>
                <c:ptCount val="5"/>
                <c:pt idx="0">
                  <c:v>32.744426958581769</c:v>
                </c:pt>
                <c:pt idx="1">
                  <c:v>31.445803612316794</c:v>
                </c:pt>
                <c:pt idx="2">
                  <c:v>23.925003819375377</c:v>
                </c:pt>
                <c:pt idx="3">
                  <c:v>18.545096655137584</c:v>
                </c:pt>
                <c:pt idx="4">
                  <c:v>8.9714530551214011</c:v>
                </c:pt>
              </c:numCache>
            </c:numRef>
          </c:val>
          <c:extLst>
            <c:ext xmlns:c16="http://schemas.microsoft.com/office/drawing/2014/chart" uri="{C3380CC4-5D6E-409C-BE32-E72D297353CC}">
              <c16:uniqueId val="{00000002-7FE2-48A5-A6D1-82B8A131DBC8}"/>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'DHS04'!$C$15:$G$15</c:f>
              <c:strCache>
                <c:ptCount val="5"/>
                <c:pt idx="0">
                  <c:v>Poorest</c:v>
                </c:pt>
                <c:pt idx="1">
                  <c:v>Poor</c:v>
                </c:pt>
                <c:pt idx="2">
                  <c:v>Middle</c:v>
                </c:pt>
                <c:pt idx="3">
                  <c:v>Rich</c:v>
                </c:pt>
                <c:pt idx="4">
                  <c:v>Richest</c:v>
                </c:pt>
              </c:strCache>
            </c:strRef>
          </c:cat>
          <c:val>
            <c:numRef>
              <c:f>'DHS04'!$C$21:$G$21</c:f>
              <c:numCache>
                <c:formatCode>###0.0</c:formatCode>
                <c:ptCount val="5"/>
                <c:pt idx="0">
                  <c:v>2.0115633195193037</c:v>
                </c:pt>
                <c:pt idx="1">
                  <c:v>1.5855998104932403</c:v>
                </c:pt>
                <c:pt idx="2">
                  <c:v>3.3444984758306044</c:v>
                </c:pt>
                <c:pt idx="3">
                  <c:v>1.925243888914643</c:v>
                </c:pt>
                <c:pt idx="4">
                  <c:v>1.2245680479870793</c:v>
                </c:pt>
              </c:numCache>
            </c:numRef>
          </c:val>
          <c:extLst>
            <c:ext xmlns:c16="http://schemas.microsoft.com/office/drawing/2014/chart" uri="{C3380CC4-5D6E-409C-BE32-E72D297353CC}">
              <c16:uniqueId val="{00000003-7FE2-48A5-A6D1-82B8A131DBC8}"/>
            </c:ext>
          </c:extLst>
        </c:ser>
        <c:dLbls>
          <c:showLegendKey val="0"/>
          <c:showVal val="0"/>
          <c:showCatName val="0"/>
          <c:showSerName val="0"/>
          <c:showPercent val="0"/>
          <c:showBubbleSize val="0"/>
        </c:dLbls>
        <c:gapWidth val="50"/>
        <c:overlap val="100"/>
        <c:axId val="233483264"/>
        <c:axId val="233493248"/>
      </c:barChart>
      <c:catAx>
        <c:axId val="233483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93248"/>
        <c:crosses val="autoZero"/>
        <c:auto val="1"/>
        <c:lblAlgn val="ctr"/>
        <c:lblOffset val="100"/>
        <c:tickLblSkip val="1"/>
        <c:tickMarkSkip val="1"/>
        <c:noMultiLvlLbl val="0"/>
      </c:catAx>
      <c:valAx>
        <c:axId val="233493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3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'DHS04'!$R$121:$AA$121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'DHS04'!$R$124:$AA$124</c:f>
              <c:numCache>
                <c:formatCode>###0.0</c:formatCode>
                <c:ptCount val="10"/>
                <c:pt idx="0">
                  <c:v>27.107173134733237</c:v>
                </c:pt>
                <c:pt idx="1">
                  <c:v>31.2157559038911</c:v>
                </c:pt>
                <c:pt idx="2">
                  <c:v>22.954793624010481</c:v>
                </c:pt>
                <c:pt idx="3">
                  <c:v>18.912607511810442</c:v>
                </c:pt>
                <c:pt idx="4">
                  <c:v>23.192386642027394</c:v>
                </c:pt>
                <c:pt idx="5">
                  <c:v>19.60753349198005</c:v>
                </c:pt>
                <c:pt idx="6">
                  <c:v>9.9570382919356284</c:v>
                </c:pt>
                <c:pt idx="7">
                  <c:v>10.047582372637788</c:v>
                </c:pt>
                <c:pt idx="8">
                  <c:v>18.181497046688616</c:v>
                </c:pt>
                <c:pt idx="9">
                  <c:v>14.394052974687124</c:v>
                </c:pt>
              </c:numCache>
            </c:numRef>
          </c:val>
          <c:extLst>
            <c:ext xmlns:c16="http://schemas.microsoft.com/office/drawing/2014/chart" uri="{C3380CC4-5D6E-409C-BE32-E72D297353CC}">
              <c16:uniqueId val="{00000000-D7B5-41A8-A3DD-EFAAC7D448D4}"/>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'DHS04'!$R$121:$AA$121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'DHS04'!$R$125:$AA$125</c:f>
              <c:numCache>
                <c:formatCode>###0.0</c:formatCode>
                <c:ptCount val="10"/>
                <c:pt idx="0">
                  <c:v>8.7270074712428514</c:v>
                </c:pt>
                <c:pt idx="1">
                  <c:v>7.200703002896562</c:v>
                </c:pt>
                <c:pt idx="2">
                  <c:v>7.105699637951747</c:v>
                </c:pt>
                <c:pt idx="3">
                  <c:v>8.1376665735094722</c:v>
                </c:pt>
                <c:pt idx="4">
                  <c:v>16.063325045801836</c:v>
                </c:pt>
                <c:pt idx="5">
                  <c:v>6.9245520471208692</c:v>
                </c:pt>
                <c:pt idx="6">
                  <c:v>2.663253602010109</c:v>
                </c:pt>
                <c:pt idx="7">
                  <c:v>3.5075678831604256</c:v>
                </c:pt>
                <c:pt idx="8">
                  <c:v>4.6310792508362599</c:v>
                </c:pt>
                <c:pt idx="9">
                  <c:v>1.9549971968804161</c:v>
                </c:pt>
              </c:numCache>
            </c:numRef>
          </c:val>
          <c:extLst>
            <c:ext xmlns:c16="http://schemas.microsoft.com/office/drawing/2014/chart" uri="{C3380CC4-5D6E-409C-BE32-E72D297353CC}">
              <c16:uniqueId val="{00000001-D7B5-41A8-A3DD-EFAAC7D448D4}"/>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'DHS04'!$R$121:$AA$121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'DHS04'!$R$126:$AA$126</c:f>
              <c:numCache>
                <c:formatCode>###0.0</c:formatCode>
                <c:ptCount val="10"/>
                <c:pt idx="0">
                  <c:v>25.660455932178479</c:v>
                </c:pt>
                <c:pt idx="1">
                  <c:v>28.238028325760894</c:v>
                </c:pt>
                <c:pt idx="2">
                  <c:v>35.361763959831791</c:v>
                </c:pt>
                <c:pt idx="3">
                  <c:v>46.035983270832915</c:v>
                </c:pt>
                <c:pt idx="4">
                  <c:v>33.22418137656237</c:v>
                </c:pt>
                <c:pt idx="5">
                  <c:v>14.655695368989512</c:v>
                </c:pt>
                <c:pt idx="6">
                  <c:v>4.3041387904370794</c:v>
                </c:pt>
                <c:pt idx="7">
                  <c:v>19.343489968087752</c:v>
                </c:pt>
                <c:pt idx="8">
                  <c:v>9.5146259324018558</c:v>
                </c:pt>
                <c:pt idx="9">
                  <c:v>5.0920793091832621</c:v>
                </c:pt>
              </c:numCache>
            </c:numRef>
          </c:val>
          <c:extLst>
            <c:ext xmlns:c16="http://schemas.microsoft.com/office/drawing/2014/chart" uri="{C3380CC4-5D6E-409C-BE32-E72D297353CC}">
              <c16:uniqueId val="{00000002-D7B5-41A8-A3DD-EFAAC7D448D4}"/>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'DHS04'!$R$121:$AA$121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'DHS04'!$R$127:$AA$127</c:f>
              <c:numCache>
                <c:formatCode>###0.0</c:formatCode>
                <c:ptCount val="10"/>
                <c:pt idx="0">
                  <c:v>38.505363461845441</c:v>
                </c:pt>
                <c:pt idx="1">
                  <c:v>33.345512767451439</c:v>
                </c:pt>
                <c:pt idx="2">
                  <c:v>34.57774277820598</c:v>
                </c:pt>
                <c:pt idx="3">
                  <c:v>26.913742643847176</c:v>
                </c:pt>
                <c:pt idx="4">
                  <c:v>27.520106935608403</c:v>
                </c:pt>
                <c:pt idx="5">
                  <c:v>58.812219091909569</c:v>
                </c:pt>
                <c:pt idx="6">
                  <c:v>83.075569315617187</c:v>
                </c:pt>
                <c:pt idx="7">
                  <c:v>67.101359776114037</c:v>
                </c:pt>
                <c:pt idx="8">
                  <c:v>67.672797770073274</c:v>
                </c:pt>
                <c:pt idx="9">
                  <c:v>78.558870519249197</c:v>
                </c:pt>
              </c:numCache>
            </c:numRef>
          </c:val>
          <c:extLst>
            <c:ext xmlns:c16="http://schemas.microsoft.com/office/drawing/2014/chart" uri="{C3380CC4-5D6E-409C-BE32-E72D297353CC}">
              <c16:uniqueId val="{00000003-D7B5-41A8-A3DD-EFAAC7D448D4}"/>
            </c:ext>
          </c:extLst>
        </c:ser>
        <c:dLbls>
          <c:showLegendKey val="0"/>
          <c:showVal val="0"/>
          <c:showCatName val="0"/>
          <c:showSerName val="0"/>
          <c:showPercent val="0"/>
          <c:showBubbleSize val="0"/>
        </c:dLbls>
        <c:gapWidth val="50"/>
        <c:overlap val="100"/>
        <c:axId val="233810176"/>
        <c:axId val="233881600"/>
      </c:barChart>
      <c:catAx>
        <c:axId val="233810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81600"/>
        <c:crosses val="autoZero"/>
        <c:auto val="1"/>
        <c:lblAlgn val="ctr"/>
        <c:lblOffset val="100"/>
        <c:tickLblSkip val="1"/>
        <c:tickMarkSkip val="1"/>
        <c:noMultiLvlLbl val="0"/>
      </c:catAx>
      <c:valAx>
        <c:axId val="233881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810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452-4FA5-840A-CB32A71E90EF}"/>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452-4FA5-840A-CB32A71E90EF}"/>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'DHS04'!$M$221:$Q$221</c:f>
              <c:strCache>
                <c:ptCount val="5"/>
                <c:pt idx="0">
                  <c:v>Poorest</c:v>
                </c:pt>
                <c:pt idx="1">
                  <c:v>Poor</c:v>
                </c:pt>
                <c:pt idx="2">
                  <c:v>Middle</c:v>
                </c:pt>
                <c:pt idx="3">
                  <c:v>Rich</c:v>
                </c:pt>
                <c:pt idx="4">
                  <c:v>Richest</c:v>
                </c:pt>
              </c:strCache>
            </c:strRef>
          </c:cat>
          <c:val>
            <c:numRef>
              <c:f>'DHS04'!$M$224:$Q$224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452-4FA5-840A-CB32A71E90EF}"/>
            </c:ext>
          </c:extLst>
        </c:ser>
        <c:dLbls>
          <c:showLegendKey val="0"/>
          <c:showVal val="0"/>
          <c:showCatName val="0"/>
          <c:showSerName val="0"/>
          <c:showPercent val="0"/>
          <c:showBubbleSize val="0"/>
        </c:dLbls>
        <c:gapWidth val="50"/>
        <c:overlap val="100"/>
        <c:axId val="234353024"/>
        <c:axId val="234354560"/>
      </c:barChart>
      <c:catAx>
        <c:axId val="23435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54560"/>
        <c:crosses val="autoZero"/>
        <c:auto val="1"/>
        <c:lblAlgn val="ctr"/>
        <c:lblOffset val="100"/>
        <c:tickLblSkip val="1"/>
        <c:tickMarkSkip val="1"/>
        <c:noMultiLvlLbl val="0"/>
      </c:catAx>
      <c:valAx>
        <c:axId val="23435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35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'DHS04'!$R$221:$AA$221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55A-45F0-922E-4381CF9F0485}"/>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'DHS04'!$R$221:$AA$221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455A-45F0-922E-4381CF9F0485}"/>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'DHS04'!$R$221:$AA$221</c:f>
              <c:strCache>
                <c:ptCount val="10"/>
                <c:pt idx="0">
                  <c:v>Berea</c:v>
                </c:pt>
                <c:pt idx="1">
                  <c:v>Butha-Buthe</c:v>
                </c:pt>
                <c:pt idx="2">
                  <c:v>Leribe</c:v>
                </c:pt>
                <c:pt idx="3">
                  <c:v>Mafeteng</c:v>
                </c:pt>
                <c:pt idx="4">
                  <c:v>Maseru</c:v>
                </c:pt>
                <c:pt idx="5">
                  <c:v>Mohale's Hoek</c:v>
                </c:pt>
                <c:pt idx="6">
                  <c:v>Mokhotlong</c:v>
                </c:pt>
                <c:pt idx="7">
                  <c:v>Qasha's Nek</c:v>
                </c:pt>
                <c:pt idx="8">
                  <c:v>Quthing</c:v>
                </c:pt>
                <c:pt idx="9">
                  <c:v>Thaba-Tseka</c:v>
                </c:pt>
              </c:strCache>
            </c:strRef>
          </c:cat>
          <c:val>
            <c:numRef>
              <c:f>'DHS04'!$R$224:$AA$224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455A-45F0-922E-4381CF9F0485}"/>
            </c:ext>
          </c:extLst>
        </c:ser>
        <c:dLbls>
          <c:showLegendKey val="0"/>
          <c:showVal val="0"/>
          <c:showCatName val="0"/>
          <c:showSerName val="0"/>
          <c:showPercent val="0"/>
          <c:showBubbleSize val="0"/>
        </c:dLbls>
        <c:gapWidth val="50"/>
        <c:overlap val="100"/>
        <c:axId val="234619648"/>
        <c:axId val="234621184"/>
      </c:barChart>
      <c:catAx>
        <c:axId val="234619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21184"/>
        <c:crosses val="autoZero"/>
        <c:auto val="1"/>
        <c:lblAlgn val="ctr"/>
        <c:lblOffset val="100"/>
        <c:tickLblSkip val="1"/>
        <c:tickMarkSkip val="1"/>
        <c:noMultiLvlLbl val="0"/>
      </c:catAx>
      <c:valAx>
        <c:axId val="234621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619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849-422D-B3D2-7816191BF3B4}"/>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849-422D-B3D2-7816191BF3B4}"/>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'DHS04'!$C$221:$G$221</c:f>
              <c:strCache>
                <c:ptCount val="5"/>
                <c:pt idx="0">
                  <c:v>Poorest</c:v>
                </c:pt>
                <c:pt idx="1">
                  <c:v>Poor</c:v>
                </c:pt>
                <c:pt idx="2">
                  <c:v>Middle</c:v>
                </c:pt>
                <c:pt idx="3">
                  <c:v>Rich</c:v>
                </c:pt>
                <c:pt idx="4">
                  <c:v>Richest</c:v>
                </c:pt>
              </c:strCache>
            </c:strRef>
          </c:cat>
          <c:val>
            <c:numRef>
              <c:f>'DHS04'!$C$224:$G$224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849-422D-B3D2-7816191BF3B4}"/>
            </c:ext>
          </c:extLst>
        </c:ser>
        <c:dLbls>
          <c:showLegendKey val="0"/>
          <c:showVal val="0"/>
          <c:showCatName val="0"/>
          <c:showSerName val="0"/>
          <c:showPercent val="0"/>
          <c:showBubbleSize val="0"/>
        </c:dLbls>
        <c:gapWidth val="50"/>
        <c:overlap val="100"/>
        <c:axId val="235050112"/>
        <c:axId val="235051648"/>
      </c:barChart>
      <c:catAx>
        <c:axId val="23505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1648"/>
        <c:crosses val="autoZero"/>
        <c:auto val="1"/>
        <c:lblAlgn val="ctr"/>
        <c:lblOffset val="100"/>
        <c:tickLblSkip val="1"/>
        <c:tickMarkSkip val="1"/>
        <c:noMultiLvlLbl val="0"/>
      </c:catAx>
      <c:valAx>
        <c:axId val="23505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05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'DHS04'!$H$18:$L$18</c:f>
              <c:numCache>
                <c:formatCode>###0.0</c:formatCode>
                <c:ptCount val="5"/>
                <c:pt idx="0">
                  <c:v>81.14662922683155</c:v>
                </c:pt>
                <c:pt idx="1">
                  <c:v>85.337779387613679</c:v>
                </c:pt>
                <c:pt idx="2">
                  <c:v>91.759365110087288</c:v>
                </c:pt>
                <c:pt idx="3">
                  <c:v>92.772298622664692</c:v>
                </c:pt>
                <c:pt idx="4">
                  <c:v>98.112198693610495</c:v>
                </c:pt>
              </c:numCache>
            </c:numRef>
          </c:val>
          <c:extLst>
            <c:ext xmlns:c16="http://schemas.microsoft.com/office/drawing/2014/chart" uri="{C3380CC4-5D6E-409C-BE32-E72D297353CC}">
              <c16:uniqueId val="{00000000-4C13-4062-A0C4-774B7D4BC051}"/>
            </c:ext>
          </c:extLst>
        </c:ser>
        <c:ser>
          <c:idx val="1"/>
          <c:order val="1"/>
          <c:tx>
            <c:strRef>
              <c:f>'DHS04'!$B$19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'DHS04'!$H$19:$L$19</c:f>
              <c:numCache>
                <c:formatCode>###0.0</c:formatCode>
                <c:ptCount val="5"/>
                <c:pt idx="0">
                  <c:v>7.5811729727489681</c:v>
                </c:pt>
                <c:pt idx="1">
                  <c:v>7.2371261671474496</c:v>
                </c:pt>
                <c:pt idx="2">
                  <c:v>5.7349603193804555</c:v>
                </c:pt>
                <c:pt idx="3">
                  <c:v>5.1879245940305916</c:v>
                </c:pt>
                <c:pt idx="4">
                  <c:v>1.1610911088001243</c:v>
                </c:pt>
              </c:numCache>
            </c:numRef>
          </c:val>
          <c:extLst>
            <c:ext xmlns:c16="http://schemas.microsoft.com/office/drawing/2014/chart" uri="{C3380CC4-5D6E-409C-BE32-E72D297353CC}">
              <c16:uniqueId val="{00000001-4C13-4062-A0C4-774B7D4BC051}"/>
            </c:ext>
          </c:extLst>
        </c:ser>
        <c:ser>
          <c:idx val="2"/>
          <c:order val="2"/>
          <c:tx>
            <c:strRef>
              <c:f>'DHS04'!$B$20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'DHS04'!$H$20:$L$20</c:f>
              <c:numCache>
                <c:formatCode>###0.0</c:formatCode>
                <c:ptCount val="5"/>
                <c:pt idx="0">
                  <c:v>11.272197800419477</c:v>
                </c:pt>
                <c:pt idx="1">
                  <c:v>7.4250944452388694</c:v>
                </c:pt>
                <c:pt idx="2">
                  <c:v>2.5056745705322498</c:v>
                </c:pt>
                <c:pt idx="3">
                  <c:v>2.0397767833047169</c:v>
                </c:pt>
                <c:pt idx="4">
                  <c:v>0.72671019758938371</c:v>
                </c:pt>
              </c:numCache>
            </c:numRef>
          </c:val>
          <c:extLst>
            <c:ext xmlns:c16="http://schemas.microsoft.com/office/drawing/2014/chart" uri="{C3380CC4-5D6E-409C-BE32-E72D297353CC}">
              <c16:uniqueId val="{00000002-4C13-4062-A0C4-774B7D4BC051}"/>
            </c:ext>
          </c:extLst>
        </c:ser>
        <c:ser>
          <c:idx val="3"/>
          <c:order val="3"/>
          <c:tx>
            <c:strRef>
              <c:f>'DHS04'!$B$21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'DHS04'!$H$15:$L$15</c:f>
              <c:strCache>
                <c:ptCount val="5"/>
                <c:pt idx="0">
                  <c:v>Poorest</c:v>
                </c:pt>
                <c:pt idx="1">
                  <c:v>Poor</c:v>
                </c:pt>
                <c:pt idx="2">
                  <c:v>Middle</c:v>
                </c:pt>
                <c:pt idx="3">
                  <c:v>Rich</c:v>
                </c:pt>
                <c:pt idx="4">
                  <c:v>Richest</c:v>
                </c:pt>
              </c:strCache>
            </c:strRef>
          </c:cat>
          <c:val>
            <c:numRef>
              <c:f>'DHS04'!$H$21:$L$21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C13-4062-A0C4-774B7D4BC051}"/>
            </c:ext>
          </c:extLst>
        </c:ser>
        <c:dLbls>
          <c:showLegendKey val="0"/>
          <c:showVal val="0"/>
          <c:showCatName val="0"/>
          <c:showSerName val="0"/>
          <c:showPercent val="0"/>
          <c:showBubbleSize val="0"/>
        </c:dLbls>
        <c:gapWidth val="50"/>
        <c:overlap val="100"/>
        <c:axId val="235182720"/>
        <c:axId val="235356544"/>
      </c:barChart>
      <c:catAx>
        <c:axId val="235182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56544"/>
        <c:crosses val="autoZero"/>
        <c:auto val="1"/>
        <c:lblAlgn val="ctr"/>
        <c:lblOffset val="100"/>
        <c:tickLblSkip val="1"/>
        <c:tickMarkSkip val="1"/>
        <c:noMultiLvlLbl val="0"/>
      </c:catAx>
      <c:valAx>
        <c:axId val="235356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82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'DHS04'!$H$124:$L$124</c:f>
              <c:numCache>
                <c:formatCode>###0.0</c:formatCode>
                <c:ptCount val="5"/>
                <c:pt idx="0">
                  <c:v>11.223989707756736</c:v>
                </c:pt>
                <c:pt idx="1">
                  <c:v>16.052363798351902</c:v>
                </c:pt>
                <c:pt idx="2">
                  <c:v>21.422027606991261</c:v>
                </c:pt>
                <c:pt idx="3">
                  <c:v>38.991742320359101</c:v>
                </c:pt>
                <c:pt idx="4">
                  <c:v>67.417799493109825</c:v>
                </c:pt>
              </c:numCache>
            </c:numRef>
          </c:val>
          <c:extLst>
            <c:ext xmlns:c16="http://schemas.microsoft.com/office/drawing/2014/chart" uri="{C3380CC4-5D6E-409C-BE32-E72D297353CC}">
              <c16:uniqueId val="{00000000-AEFD-493E-8D73-DCDF2CC9DF76}"/>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'DHS04'!$H$125:$L$125</c:f>
              <c:numCache>
                <c:formatCode>###0.0</c:formatCode>
                <c:ptCount val="5"/>
                <c:pt idx="0">
                  <c:v>24.171815855079863</c:v>
                </c:pt>
                <c:pt idx="1">
                  <c:v>29.337637948889508</c:v>
                </c:pt>
                <c:pt idx="2">
                  <c:v>33.674059901172534</c:v>
                </c:pt>
                <c:pt idx="3">
                  <c:v>28.255618930445568</c:v>
                </c:pt>
                <c:pt idx="4">
                  <c:v>21.118353078678723</c:v>
                </c:pt>
              </c:numCache>
            </c:numRef>
          </c:val>
          <c:extLst>
            <c:ext xmlns:c16="http://schemas.microsoft.com/office/drawing/2014/chart" uri="{C3380CC4-5D6E-409C-BE32-E72D297353CC}">
              <c16:uniqueId val="{00000001-AEFD-493E-8D73-DCDF2CC9DF76}"/>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'DHS04'!$H$126:$L$126</c:f>
              <c:numCache>
                <c:formatCode>###0.0</c:formatCode>
                <c:ptCount val="5"/>
                <c:pt idx="0">
                  <c:v>43.409451208937725</c:v>
                </c:pt>
                <c:pt idx="1">
                  <c:v>44.229544361202919</c:v>
                </c:pt>
                <c:pt idx="2">
                  <c:v>41.022478131780929</c:v>
                </c:pt>
                <c:pt idx="3">
                  <c:v>30.848229076937557</c:v>
                </c:pt>
                <c:pt idx="4">
                  <c:v>10.88247927014001</c:v>
                </c:pt>
              </c:numCache>
            </c:numRef>
          </c:val>
          <c:extLst>
            <c:ext xmlns:c16="http://schemas.microsoft.com/office/drawing/2014/chart" uri="{C3380CC4-5D6E-409C-BE32-E72D297353CC}">
              <c16:uniqueId val="{00000002-AEFD-493E-8D73-DCDF2CC9DF76}"/>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'DHS04'!$H$121:$L$121</c:f>
              <c:strCache>
                <c:ptCount val="5"/>
                <c:pt idx="0">
                  <c:v>Poorest</c:v>
                </c:pt>
                <c:pt idx="1">
                  <c:v>Poor</c:v>
                </c:pt>
                <c:pt idx="2">
                  <c:v>Middle</c:v>
                </c:pt>
                <c:pt idx="3">
                  <c:v>Rich</c:v>
                </c:pt>
                <c:pt idx="4">
                  <c:v>Richest</c:v>
                </c:pt>
              </c:strCache>
            </c:strRef>
          </c:cat>
          <c:val>
            <c:numRef>
              <c:f>'DHS04'!$H$127:$L$127</c:f>
              <c:numCache>
                <c:formatCode>###0.0</c:formatCode>
                <c:ptCount val="5"/>
                <c:pt idx="0">
                  <c:v>21.194743228225679</c:v>
                </c:pt>
                <c:pt idx="1">
                  <c:v>10.380453891555666</c:v>
                </c:pt>
                <c:pt idx="2">
                  <c:v>3.8814343600552776</c:v>
                </c:pt>
                <c:pt idx="3">
                  <c:v>1.9044096722577701</c:v>
                </c:pt>
                <c:pt idx="4">
                  <c:v>0.5813681580714446</c:v>
                </c:pt>
              </c:numCache>
            </c:numRef>
          </c:val>
          <c:extLst>
            <c:ext xmlns:c16="http://schemas.microsoft.com/office/drawing/2014/chart" uri="{C3380CC4-5D6E-409C-BE32-E72D297353CC}">
              <c16:uniqueId val="{00000003-AEFD-493E-8D73-DCDF2CC9DF76}"/>
            </c:ext>
          </c:extLst>
        </c:ser>
        <c:dLbls>
          <c:showLegendKey val="0"/>
          <c:showVal val="0"/>
          <c:showCatName val="0"/>
          <c:showSerName val="0"/>
          <c:showPercent val="0"/>
          <c:showBubbleSize val="0"/>
        </c:dLbls>
        <c:gapWidth val="50"/>
        <c:overlap val="100"/>
        <c:axId val="235745664"/>
        <c:axId val="235747200"/>
      </c:barChart>
      <c:catAx>
        <c:axId val="235745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7200"/>
        <c:crosses val="autoZero"/>
        <c:auto val="1"/>
        <c:lblAlgn val="ctr"/>
        <c:lblOffset val="100"/>
        <c:tickLblSkip val="1"/>
        <c:tickMarkSkip val="1"/>
        <c:noMultiLvlLbl val="0"/>
      </c:catAx>
      <c:valAx>
        <c:axId val="23574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5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FA8-4F6B-B4B7-72BCCC8B2658}"/>
            </c:ext>
          </c:extLst>
        </c:ser>
        <c:ser>
          <c:idx val="1"/>
          <c:order val="1"/>
          <c:tx>
            <c:strRef>
              <c:f>'DHS04'!$B$223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FA8-4F6B-B4B7-72BCCC8B2658}"/>
            </c:ext>
          </c:extLst>
        </c:ser>
        <c:ser>
          <c:idx val="2"/>
          <c:order val="2"/>
          <c:tx>
            <c:strRef>
              <c:f>'DHS04'!$B$224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'DHS04'!$H$221:$L$221</c:f>
              <c:strCache>
                <c:ptCount val="5"/>
                <c:pt idx="0">
                  <c:v>Poorest</c:v>
                </c:pt>
                <c:pt idx="1">
                  <c:v>Poor</c:v>
                </c:pt>
                <c:pt idx="2">
                  <c:v>Middle</c:v>
                </c:pt>
                <c:pt idx="3">
                  <c:v>Rich</c:v>
                </c:pt>
                <c:pt idx="4">
                  <c:v>Richest</c:v>
                </c:pt>
              </c:strCache>
            </c:strRef>
          </c:cat>
          <c:val>
            <c:numRef>
              <c:f>'DHS04'!$H$224:$L$224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FA8-4F6B-B4B7-72BCCC8B2658}"/>
            </c:ext>
          </c:extLst>
        </c:ser>
        <c:dLbls>
          <c:showLegendKey val="0"/>
          <c:showVal val="0"/>
          <c:showCatName val="0"/>
          <c:showSerName val="0"/>
          <c:showPercent val="0"/>
          <c:showBubbleSize val="0"/>
        </c:dLbls>
        <c:gapWidth val="50"/>
        <c:overlap val="100"/>
        <c:axId val="327299840"/>
        <c:axId val="327301376"/>
      </c:barChart>
      <c:catAx>
        <c:axId val="327299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01376"/>
        <c:crosses val="autoZero"/>
        <c:auto val="1"/>
        <c:lblAlgn val="ctr"/>
        <c:lblOffset val="100"/>
        <c:tickLblSkip val="1"/>
        <c:tickMarkSkip val="1"/>
        <c:noMultiLvlLbl val="0"/>
      </c:catAx>
      <c:valAx>
        <c:axId val="327301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9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'DHS04'!$C$124:$G$124</c:f>
              <c:numCache>
                <c:formatCode>###0.0</c:formatCode>
                <c:ptCount val="5"/>
                <c:pt idx="0">
                  <c:v>7.0441694664663972</c:v>
                </c:pt>
                <c:pt idx="1">
                  <c:v>10.412828035069204</c:v>
                </c:pt>
                <c:pt idx="2">
                  <c:v>19.611314132981946</c:v>
                </c:pt>
                <c:pt idx="3">
                  <c:v>24.598240458002223</c:v>
                </c:pt>
                <c:pt idx="4">
                  <c:v>45.026171245990092</c:v>
                </c:pt>
              </c:numCache>
            </c:numRef>
          </c:val>
          <c:extLst>
            <c:ext xmlns:c16="http://schemas.microsoft.com/office/drawing/2014/chart" uri="{C3380CC4-5D6E-409C-BE32-E72D297353CC}">
              <c16:uniqueId val="{00000000-A732-4C42-B485-88A5FDBD6943}"/>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'DHS04'!$C$125:$G$125</c:f>
              <c:numCache>
                <c:formatCode>###0.0</c:formatCode>
                <c:ptCount val="5"/>
                <c:pt idx="0">
                  <c:v>0.6321517399200095</c:v>
                </c:pt>
                <c:pt idx="1">
                  <c:v>2.6441530562533391</c:v>
                </c:pt>
                <c:pt idx="2">
                  <c:v>5.8766193976194492</c:v>
                </c:pt>
                <c:pt idx="3">
                  <c:v>15.842088247363822</c:v>
                </c:pt>
                <c:pt idx="4">
                  <c:v>19.775681844592338</c:v>
                </c:pt>
              </c:numCache>
            </c:numRef>
          </c:val>
          <c:extLst>
            <c:ext xmlns:c16="http://schemas.microsoft.com/office/drawing/2014/chart" uri="{C3380CC4-5D6E-409C-BE32-E72D297353CC}">
              <c16:uniqueId val="{00000001-A732-4C42-B485-88A5FDBD6943}"/>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'DHS04'!$C$126:$G$126</c:f>
              <c:numCache>
                <c:formatCode>###0.0</c:formatCode>
                <c:ptCount val="5"/>
                <c:pt idx="0">
                  <c:v>4.8526338057511111</c:v>
                </c:pt>
                <c:pt idx="1">
                  <c:v>16.126736272674663</c:v>
                </c:pt>
                <c:pt idx="2">
                  <c:v>34.224594309742116</c:v>
                </c:pt>
                <c:pt idx="3">
                  <c:v>40.589527312768496</c:v>
                </c:pt>
                <c:pt idx="4">
                  <c:v>30.581872563504504</c:v>
                </c:pt>
              </c:numCache>
            </c:numRef>
          </c:val>
          <c:extLst>
            <c:ext xmlns:c16="http://schemas.microsoft.com/office/drawing/2014/chart" uri="{C3380CC4-5D6E-409C-BE32-E72D297353CC}">
              <c16:uniqueId val="{00000002-A732-4C42-B485-88A5FDBD6943}"/>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'DHS04'!$C$121:$G$121</c:f>
              <c:strCache>
                <c:ptCount val="5"/>
                <c:pt idx="0">
                  <c:v>Poorest</c:v>
                </c:pt>
                <c:pt idx="1">
                  <c:v>Poor</c:v>
                </c:pt>
                <c:pt idx="2">
                  <c:v>Middle</c:v>
                </c:pt>
                <c:pt idx="3">
                  <c:v>Rich</c:v>
                </c:pt>
                <c:pt idx="4">
                  <c:v>Richest</c:v>
                </c:pt>
              </c:strCache>
            </c:strRef>
          </c:cat>
          <c:val>
            <c:numRef>
              <c:f>'DHS04'!$C$127:$G$127</c:f>
              <c:numCache>
                <c:formatCode>###0.0</c:formatCode>
                <c:ptCount val="5"/>
                <c:pt idx="0">
                  <c:v>87.471044987862484</c:v>
                </c:pt>
                <c:pt idx="1">
                  <c:v>70.816282636002796</c:v>
                </c:pt>
                <c:pt idx="2">
                  <c:v>40.287472159656481</c:v>
                </c:pt>
                <c:pt idx="3">
                  <c:v>18.970143981865466</c:v>
                </c:pt>
                <c:pt idx="4">
                  <c:v>4.6162743459130633</c:v>
                </c:pt>
              </c:numCache>
            </c:numRef>
          </c:val>
          <c:extLst>
            <c:ext xmlns:c16="http://schemas.microsoft.com/office/drawing/2014/chart" uri="{C3380CC4-5D6E-409C-BE32-E72D297353CC}">
              <c16:uniqueId val="{00000003-A732-4C42-B485-88A5FDBD6943}"/>
            </c:ext>
          </c:extLst>
        </c:ser>
        <c:dLbls>
          <c:showLegendKey val="0"/>
          <c:showVal val="0"/>
          <c:showCatName val="0"/>
          <c:showSerName val="0"/>
          <c:showPercent val="0"/>
          <c:showBubbleSize val="0"/>
        </c:dLbls>
        <c:gapWidth val="50"/>
        <c:overlap val="100"/>
        <c:axId val="234098688"/>
        <c:axId val="234100224"/>
      </c:barChart>
      <c:catAx>
        <c:axId val="234098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100224"/>
        <c:crosses val="autoZero"/>
        <c:auto val="1"/>
        <c:lblAlgn val="ctr"/>
        <c:lblOffset val="100"/>
        <c:tickLblSkip val="1"/>
        <c:tickMarkSkip val="1"/>
        <c:noMultiLvlLbl val="0"/>
      </c:catAx>
      <c:valAx>
        <c:axId val="234100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4098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'DHS04'!$M$124:$Q$124</c:f>
              <c:numCache>
                <c:formatCode>###0.0</c:formatCode>
                <c:ptCount val="5"/>
                <c:pt idx="0">
                  <c:v>7.4371953311401411</c:v>
                </c:pt>
                <c:pt idx="1">
                  <c:v>9.253805103062561</c:v>
                </c:pt>
                <c:pt idx="2">
                  <c:v>17.231994195049232</c:v>
                </c:pt>
                <c:pt idx="3">
                  <c:v>25.778750238555311</c:v>
                </c:pt>
                <c:pt idx="4">
                  <c:v>39.836220815198324</c:v>
                </c:pt>
              </c:numCache>
            </c:numRef>
          </c:val>
          <c:extLst>
            <c:ext xmlns:c16="http://schemas.microsoft.com/office/drawing/2014/chart" uri="{C3380CC4-5D6E-409C-BE32-E72D297353CC}">
              <c16:uniqueId val="{00000000-ED1B-4DF8-BDD5-52FD93FBEB45}"/>
            </c:ext>
          </c:extLst>
        </c:ser>
        <c:ser>
          <c:idx val="1"/>
          <c:order val="1"/>
          <c:tx>
            <c:strRef>
              <c:f>'DHS04'!$B$125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'DHS04'!$M$125:$Q$125</c:f>
              <c:numCache>
                <c:formatCode>###0.0</c:formatCode>
                <c:ptCount val="5"/>
                <c:pt idx="0">
                  <c:v>0.5850270899619151</c:v>
                </c:pt>
                <c:pt idx="1">
                  <c:v>1.5957173958793629</c:v>
                </c:pt>
                <c:pt idx="2">
                  <c:v>3.7975521707831894</c:v>
                </c:pt>
                <c:pt idx="3">
                  <c:v>5.0534043142716119</c:v>
                </c:pt>
                <c:pt idx="4">
                  <c:v>9.0664364821676333</c:v>
                </c:pt>
              </c:numCache>
            </c:numRef>
          </c:val>
          <c:extLst>
            <c:ext xmlns:c16="http://schemas.microsoft.com/office/drawing/2014/chart" uri="{C3380CC4-5D6E-409C-BE32-E72D297353CC}">
              <c16:uniqueId val="{00000001-ED1B-4DF8-BDD5-52FD93FBEB45}"/>
            </c:ext>
          </c:extLst>
        </c:ser>
        <c:ser>
          <c:idx val="2"/>
          <c:order val="2"/>
          <c:tx>
            <c:strRef>
              <c:f>'DHS04'!$B$126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'DHS04'!$M$126:$Q$126</c:f>
              <c:numCache>
                <c:formatCode>###0.0</c:formatCode>
                <c:ptCount val="5"/>
                <c:pt idx="0">
                  <c:v>4.5067325910354583</c:v>
                </c:pt>
                <c:pt idx="1">
                  <c:v>11.041830745780047</c:v>
                </c:pt>
                <c:pt idx="2">
                  <c:v>30.921165582249259</c:v>
                </c:pt>
                <c:pt idx="3">
                  <c:v>37.074458051485678</c:v>
                </c:pt>
                <c:pt idx="4">
                  <c:v>40.385434392570367</c:v>
                </c:pt>
              </c:numCache>
            </c:numRef>
          </c:val>
          <c:extLst>
            <c:ext xmlns:c16="http://schemas.microsoft.com/office/drawing/2014/chart" uri="{C3380CC4-5D6E-409C-BE32-E72D297353CC}">
              <c16:uniqueId val="{00000002-ED1B-4DF8-BDD5-52FD93FBEB45}"/>
            </c:ext>
          </c:extLst>
        </c:ser>
        <c:ser>
          <c:idx val="3"/>
          <c:order val="3"/>
          <c:tx>
            <c:strRef>
              <c:f>'DHS04'!$B$127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'DHS04'!$M$121:$Q$121</c:f>
              <c:strCache>
                <c:ptCount val="5"/>
                <c:pt idx="0">
                  <c:v>Poorest</c:v>
                </c:pt>
                <c:pt idx="1">
                  <c:v>Poor</c:v>
                </c:pt>
                <c:pt idx="2">
                  <c:v>Middle</c:v>
                </c:pt>
                <c:pt idx="3">
                  <c:v>Rich</c:v>
                </c:pt>
                <c:pt idx="4">
                  <c:v>Richest</c:v>
                </c:pt>
              </c:strCache>
            </c:strRef>
          </c:cat>
          <c:val>
            <c:numRef>
              <c:f>'DHS04'!$M$127:$Q$127</c:f>
              <c:numCache>
                <c:formatCode>###0.0</c:formatCode>
                <c:ptCount val="5"/>
                <c:pt idx="0">
                  <c:v>87.471044987862484</c:v>
                </c:pt>
                <c:pt idx="1">
                  <c:v>78.108646755278031</c:v>
                </c:pt>
                <c:pt idx="2">
                  <c:v>48.049288051918317</c:v>
                </c:pt>
                <c:pt idx="3">
                  <c:v>32.093387395687401</c:v>
                </c:pt>
                <c:pt idx="4">
                  <c:v>10.711908310063679</c:v>
                </c:pt>
              </c:numCache>
            </c:numRef>
          </c:val>
          <c:extLst>
            <c:ext xmlns:c16="http://schemas.microsoft.com/office/drawing/2014/chart" uri="{C3380CC4-5D6E-409C-BE32-E72D297353CC}">
              <c16:uniqueId val="{00000003-ED1B-4DF8-BDD5-52FD93FBEB45}"/>
            </c:ext>
          </c:extLst>
        </c:ser>
        <c:dLbls>
          <c:showLegendKey val="0"/>
          <c:showVal val="0"/>
          <c:showCatName val="0"/>
          <c:showSerName val="0"/>
          <c:showPercent val="0"/>
          <c:showBubbleSize val="0"/>
        </c:dLbls>
        <c:gapWidth val="50"/>
        <c:overlap val="100"/>
        <c:axId val="233632512"/>
        <c:axId val="233634048"/>
      </c:barChart>
      <c:catAx>
        <c:axId val="23363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4048"/>
        <c:crosses val="autoZero"/>
        <c:auto val="1"/>
        <c:lblAlgn val="ctr"/>
        <c:lblOffset val="100"/>
        <c:tickLblSkip val="1"/>
        <c:tickMarkSkip val="1"/>
        <c:noMultiLvlLbl val="0"/>
      </c:catAx>
      <c:valAx>
        <c:axId val="233634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63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50.801480023374268</c:v>
                </c:pt>
                <c:pt idx="1">
                  <c:v>59.081916906241183</c:v>
                </c:pt>
                <c:pt idx="2">
                  <c:v>63.780815816088214</c:v>
                </c:pt>
                <c:pt idx="3">
                  <c:v>64.749386351847207</c:v>
                </c:pt>
                <c:pt idx="4">
                  <c:v>78.236310447486616</c:v>
                </c:pt>
              </c:numCache>
            </c:numRef>
          </c:val>
          <c:extLst>
            <c:ext xmlns:c16="http://schemas.microsoft.com/office/drawing/2014/chart" uri="{C3380CC4-5D6E-409C-BE32-E72D297353CC}">
              <c16:uniqueId val="{00000000-5C9F-47AE-9C1D-B8DCE186CF7A}"/>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7.2573542890534677</c:v>
                </c:pt>
                <c:pt idx="1">
                  <c:v>8.6725749587143017</c:v>
                </c:pt>
                <c:pt idx="2">
                  <c:v>11.788871169798295</c:v>
                </c:pt>
                <c:pt idx="3">
                  <c:v>11.786531321731054</c:v>
                </c:pt>
                <c:pt idx="4">
                  <c:v>10.166300227639503</c:v>
                </c:pt>
              </c:numCache>
            </c:numRef>
          </c:val>
          <c:extLst>
            <c:ext xmlns:c16="http://schemas.microsoft.com/office/drawing/2014/chart" uri="{C3380CC4-5D6E-409C-BE32-E72D297353CC}">
              <c16:uniqueId val="{00000001-5C9F-47AE-9C1D-B8DCE186CF7A}"/>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40.7238254985757</c:v>
                </c:pt>
                <c:pt idx="1">
                  <c:v>31.584407613735316</c:v>
                </c:pt>
                <c:pt idx="2">
                  <c:v>23.894749313333971</c:v>
                </c:pt>
                <c:pt idx="3">
                  <c:v>22.673987128609113</c:v>
                </c:pt>
                <c:pt idx="4">
                  <c:v>11.385531922746837</c:v>
                </c:pt>
              </c:numCache>
            </c:numRef>
          </c:val>
          <c:extLst>
            <c:ext xmlns:c16="http://schemas.microsoft.com/office/drawing/2014/chart" uri="{C3380CC4-5D6E-409C-BE32-E72D297353CC}">
              <c16:uniqueId val="{00000002-5C9F-47AE-9C1D-B8DCE186CF7A}"/>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1.2173401889965638</c:v>
                </c:pt>
                <c:pt idx="1">
                  <c:v>0.66110052130920105</c:v>
                </c:pt>
                <c:pt idx="2">
                  <c:v>0.53556370077951965</c:v>
                </c:pt>
                <c:pt idx="3">
                  <c:v>0.79009519781262583</c:v>
                </c:pt>
                <c:pt idx="4">
                  <c:v>0.21185740212704335</c:v>
                </c:pt>
              </c:numCache>
            </c:numRef>
          </c:val>
          <c:extLst>
            <c:ext xmlns:c16="http://schemas.microsoft.com/office/drawing/2014/chart" uri="{C3380CC4-5D6E-409C-BE32-E72D297353CC}">
              <c16:uniqueId val="{00000003-5C9F-47AE-9C1D-B8DCE186CF7A}"/>
            </c:ext>
          </c:extLst>
        </c:ser>
        <c:dLbls>
          <c:showLegendKey val="0"/>
          <c:showVal val="0"/>
          <c:showCatName val="0"/>
          <c:showSerName val="0"/>
          <c:showPercent val="0"/>
          <c:showBubbleSize val="0"/>
        </c:dLbls>
        <c:gapWidth val="50"/>
        <c:overlap val="100"/>
        <c:axId val="233306752"/>
        <c:axId val="329286016"/>
      </c:barChart>
      <c:catAx>
        <c:axId val="23330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6016"/>
        <c:crosses val="autoZero"/>
        <c:auto val="1"/>
        <c:lblAlgn val="ctr"/>
        <c:lblOffset val="100"/>
        <c:tickLblSkip val="1"/>
        <c:tickMarkSkip val="1"/>
        <c:noMultiLvlLbl val="0"/>
      </c:catAx>
      <c:valAx>
        <c:axId val="329286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0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'DHS09'!$R$18:$AA$18</c:f>
              <c:numCache>
                <c:formatCode>###0.0</c:formatCode>
                <c:ptCount val="10"/>
                <c:pt idx="0">
                  <c:v>75.020364412796241</c:v>
                </c:pt>
                <c:pt idx="1">
                  <c:v>71.436703909471547</c:v>
                </c:pt>
                <c:pt idx="2">
                  <c:v>57.160796817147087</c:v>
                </c:pt>
                <c:pt idx="3">
                  <c:v>68.230510230108308</c:v>
                </c:pt>
                <c:pt idx="4">
                  <c:v>79.06056369387035</c:v>
                </c:pt>
                <c:pt idx="5">
                  <c:v>67.538590696625135</c:v>
                </c:pt>
                <c:pt idx="6">
                  <c:v>67.498425407798635</c:v>
                </c:pt>
                <c:pt idx="7">
                  <c:v>77.306812305199543</c:v>
                </c:pt>
                <c:pt idx="8">
                  <c:v>64.14635517764016</c:v>
                </c:pt>
                <c:pt idx="9">
                  <c:v>56.879587216253725</c:v>
                </c:pt>
              </c:numCache>
            </c:numRef>
          </c:val>
          <c:extLst>
            <c:ext xmlns:c16="http://schemas.microsoft.com/office/drawing/2014/chart" uri="{C3380CC4-5D6E-409C-BE32-E72D297353CC}">
              <c16:uniqueId val="{00000000-B6A5-4AED-B76E-40001FB9EF79}"/>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'DHS09'!$R$19:$AA$19</c:f>
              <c:numCache>
                <c:formatCode>###0.0</c:formatCode>
                <c:ptCount val="10"/>
                <c:pt idx="0">
                  <c:v>8.989002230872563</c:v>
                </c:pt>
                <c:pt idx="1">
                  <c:v>10.863646216647746</c:v>
                </c:pt>
                <c:pt idx="2">
                  <c:v>6.9927349641627758</c:v>
                </c:pt>
                <c:pt idx="3">
                  <c:v>15.693856596593177</c:v>
                </c:pt>
                <c:pt idx="4">
                  <c:v>7.3444239497038026</c:v>
                </c:pt>
                <c:pt idx="5">
                  <c:v>9.0357751725643602</c:v>
                </c:pt>
                <c:pt idx="6">
                  <c:v>6.2703455296862112</c:v>
                </c:pt>
                <c:pt idx="7">
                  <c:v>5.5515074217024321</c:v>
                </c:pt>
                <c:pt idx="8">
                  <c:v>7.3657464696732848</c:v>
                </c:pt>
                <c:pt idx="9">
                  <c:v>4.9460510622829323</c:v>
                </c:pt>
              </c:numCache>
            </c:numRef>
          </c:val>
          <c:extLst>
            <c:ext xmlns:c16="http://schemas.microsoft.com/office/drawing/2014/chart" uri="{C3380CC4-5D6E-409C-BE32-E72D297353CC}">
              <c16:uniqueId val="{00000001-B6A5-4AED-B76E-40001FB9EF79}"/>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'DHS09'!$R$20:$AA$20</c:f>
              <c:numCache>
                <c:formatCode>###0.0</c:formatCode>
                <c:ptCount val="10"/>
                <c:pt idx="0">
                  <c:v>15.990633356331196</c:v>
                </c:pt>
                <c:pt idx="1">
                  <c:v>16.809085281543243</c:v>
                </c:pt>
                <c:pt idx="2">
                  <c:v>34.823110265927575</c:v>
                </c:pt>
                <c:pt idx="3">
                  <c:v>15.861586373494196</c:v>
                </c:pt>
                <c:pt idx="4">
                  <c:v>13.281674352557484</c:v>
                </c:pt>
                <c:pt idx="5">
                  <c:v>22.91133172220222</c:v>
                </c:pt>
                <c:pt idx="6">
                  <c:v>26.15371009777709</c:v>
                </c:pt>
                <c:pt idx="7">
                  <c:v>16.967421773418074</c:v>
                </c:pt>
                <c:pt idx="8">
                  <c:v>24.927797568483864</c:v>
                </c:pt>
                <c:pt idx="9">
                  <c:v>38.174361721463342</c:v>
                </c:pt>
              </c:numCache>
            </c:numRef>
          </c:val>
          <c:extLst>
            <c:ext xmlns:c16="http://schemas.microsoft.com/office/drawing/2014/chart" uri="{C3380CC4-5D6E-409C-BE32-E72D297353CC}">
              <c16:uniqueId val="{00000002-B6A5-4AED-B76E-40001FB9EF79}"/>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'DHS09'!$R$15:$AA$15</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'DHS09'!$R$21:$AA$21</c:f>
              <c:numCache>
                <c:formatCode>###0.0</c:formatCode>
                <c:ptCount val="10"/>
                <c:pt idx="0">
                  <c:v>0</c:v>
                </c:pt>
                <c:pt idx="1">
                  <c:v>0.89056459233746632</c:v>
                </c:pt>
                <c:pt idx="2">
                  <c:v>1.0233579527625627</c:v>
                </c:pt>
                <c:pt idx="3">
                  <c:v>0.21404679980431637</c:v>
                </c:pt>
                <c:pt idx="4">
                  <c:v>0.31333800386836308</c:v>
                </c:pt>
                <c:pt idx="5">
                  <c:v>0.51430240860828291</c:v>
                </c:pt>
                <c:pt idx="6">
                  <c:v>7.7518964738063717E-2</c:v>
                </c:pt>
                <c:pt idx="7">
                  <c:v>0.1742584996799515</c:v>
                </c:pt>
                <c:pt idx="8">
                  <c:v>3.5601007842026924</c:v>
                </c:pt>
                <c:pt idx="9">
                  <c:v>0</c:v>
                </c:pt>
              </c:numCache>
            </c:numRef>
          </c:val>
          <c:extLst>
            <c:ext xmlns:c16="http://schemas.microsoft.com/office/drawing/2014/chart" uri="{C3380CC4-5D6E-409C-BE32-E72D297353CC}">
              <c16:uniqueId val="{00000003-B6A5-4AED-B76E-40001FB9EF79}"/>
            </c:ext>
          </c:extLst>
        </c:ser>
        <c:dLbls>
          <c:showLegendKey val="0"/>
          <c:showVal val="0"/>
          <c:showCatName val="0"/>
          <c:showSerName val="0"/>
          <c:showPercent val="0"/>
          <c:showBubbleSize val="0"/>
        </c:dLbls>
        <c:gapWidth val="50"/>
        <c:overlap val="100"/>
        <c:axId val="329576832"/>
        <c:axId val="329578368"/>
      </c:barChart>
      <c:catAx>
        <c:axId val="32957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8368"/>
        <c:crosses val="autoZero"/>
        <c:auto val="1"/>
        <c:lblAlgn val="ctr"/>
        <c:lblOffset val="100"/>
        <c:tickLblSkip val="1"/>
        <c:tickMarkSkip val="1"/>
        <c:noMultiLvlLbl val="0"/>
      </c:catAx>
      <c:valAx>
        <c:axId val="329578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6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52.648254012557956</c:v>
                </c:pt>
                <c:pt idx="1">
                  <c:v>60.589873410134878</c:v>
                </c:pt>
                <c:pt idx="2">
                  <c:v>65.763449919686209</c:v>
                </c:pt>
                <c:pt idx="3">
                  <c:v>78.748690118557718</c:v>
                </c:pt>
                <c:pt idx="4">
                  <c:v>87.353537798222774</c:v>
                </c:pt>
              </c:numCache>
            </c:numRef>
          </c:val>
          <c:extLst>
            <c:ext xmlns:c16="http://schemas.microsoft.com/office/drawing/2014/chart" uri="{C3380CC4-5D6E-409C-BE32-E72D297353CC}">
              <c16:uniqueId val="{00000000-B02C-4360-A39C-014A2B1E5E13}"/>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7.4524925771200765</c:v>
                </c:pt>
                <c:pt idx="1">
                  <c:v>10.692330601788507</c:v>
                </c:pt>
                <c:pt idx="2">
                  <c:v>11.242931719290617</c:v>
                </c:pt>
                <c:pt idx="3">
                  <c:v>6.2930918669257787</c:v>
                </c:pt>
                <c:pt idx="4">
                  <c:v>5.8732901614600159</c:v>
                </c:pt>
              </c:numCache>
            </c:numRef>
          </c:val>
          <c:extLst>
            <c:ext xmlns:c16="http://schemas.microsoft.com/office/drawing/2014/chart" uri="{C3380CC4-5D6E-409C-BE32-E72D297353CC}">
              <c16:uniqueId val="{00000001-B02C-4360-A39C-014A2B1E5E13}"/>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38.78194919392994</c:v>
                </c:pt>
                <c:pt idx="1">
                  <c:v>28.295789947711842</c:v>
                </c:pt>
                <c:pt idx="2">
                  <c:v>22.160096223091166</c:v>
                </c:pt>
                <c:pt idx="3">
                  <c:v>14.782076656262557</c:v>
                </c:pt>
                <c:pt idx="4">
                  <c:v>6.4918016918667147</c:v>
                </c:pt>
              </c:numCache>
            </c:numRef>
          </c:val>
          <c:extLst>
            <c:ext xmlns:c16="http://schemas.microsoft.com/office/drawing/2014/chart" uri="{C3380CC4-5D6E-409C-BE32-E72D297353CC}">
              <c16:uniqueId val="{00000002-B02C-4360-A39C-014A2B1E5E13}"/>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1.1173042163920286</c:v>
                </c:pt>
                <c:pt idx="1">
                  <c:v>0.42200604036477379</c:v>
                </c:pt>
                <c:pt idx="2">
                  <c:v>0.83352213793200636</c:v>
                </c:pt>
                <c:pt idx="3">
                  <c:v>0.17614135825394683</c:v>
                </c:pt>
                <c:pt idx="4">
                  <c:v>0.28137034845049497</c:v>
                </c:pt>
              </c:numCache>
            </c:numRef>
          </c:val>
          <c:extLst>
            <c:ext xmlns:c16="http://schemas.microsoft.com/office/drawing/2014/chart" uri="{C3380CC4-5D6E-409C-BE32-E72D297353CC}">
              <c16:uniqueId val="{00000003-B02C-4360-A39C-014A2B1E5E13}"/>
            </c:ext>
          </c:extLst>
        </c:ser>
        <c:dLbls>
          <c:showLegendKey val="0"/>
          <c:showVal val="0"/>
          <c:showCatName val="0"/>
          <c:showSerName val="0"/>
          <c:showPercent val="0"/>
          <c:showBubbleSize val="0"/>
        </c:dLbls>
        <c:gapWidth val="50"/>
        <c:overlap val="100"/>
        <c:axId val="329750784"/>
        <c:axId val="331165696"/>
      </c:barChart>
      <c:catAx>
        <c:axId val="3297507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5696"/>
        <c:crosses val="autoZero"/>
        <c:auto val="1"/>
        <c:lblAlgn val="ctr"/>
        <c:lblOffset val="100"/>
        <c:tickLblSkip val="1"/>
        <c:tickMarkSkip val="1"/>
        <c:noMultiLvlLbl val="0"/>
      </c:catAx>
      <c:valAx>
        <c:axId val="331165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507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'DHS09'!$R$124:$AA$124</c:f>
              <c:numCache>
                <c:formatCode>###0.0</c:formatCode>
                <c:ptCount val="10"/>
                <c:pt idx="0">
                  <c:v>35.900193447497287</c:v>
                </c:pt>
                <c:pt idx="1">
                  <c:v>32.378974641480937</c:v>
                </c:pt>
                <c:pt idx="2">
                  <c:v>25.33531371697152</c:v>
                </c:pt>
                <c:pt idx="3">
                  <c:v>20.843090679448295</c:v>
                </c:pt>
                <c:pt idx="4">
                  <c:v>27.786177695379042</c:v>
                </c:pt>
                <c:pt idx="5">
                  <c:v>21.262788444029251</c:v>
                </c:pt>
                <c:pt idx="6">
                  <c:v>14.875277496644358</c:v>
                </c:pt>
                <c:pt idx="7">
                  <c:v>14.717148245701125</c:v>
                </c:pt>
                <c:pt idx="8">
                  <c:v>28.484210175480829</c:v>
                </c:pt>
                <c:pt idx="9">
                  <c:v>18.665835847109509</c:v>
                </c:pt>
              </c:numCache>
            </c:numRef>
          </c:val>
          <c:extLst>
            <c:ext xmlns:c16="http://schemas.microsoft.com/office/drawing/2014/chart" uri="{C3380CC4-5D6E-409C-BE32-E72D297353CC}">
              <c16:uniqueId val="{00000000-E32F-4F90-BF42-EC0CFFBE6D7A}"/>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'DHS09'!$R$125:$AA$125</c:f>
              <c:numCache>
                <c:formatCode>###0.0</c:formatCode>
                <c:ptCount val="10"/>
                <c:pt idx="0">
                  <c:v>11.557872703219289</c:v>
                </c:pt>
                <c:pt idx="1">
                  <c:v>7.4690288022966209</c:v>
                </c:pt>
                <c:pt idx="2">
                  <c:v>7.8425941202004106</c:v>
                </c:pt>
                <c:pt idx="3">
                  <c:v>8.9683097481324854</c:v>
                </c:pt>
                <c:pt idx="4">
                  <c:v>19.245039805108441</c:v>
                </c:pt>
                <c:pt idx="5">
                  <c:v>7.5091181309379627</c:v>
                </c:pt>
                <c:pt idx="6">
                  <c:v>3.978757057299275</c:v>
                </c:pt>
                <c:pt idx="7">
                  <c:v>5.1376932881795243</c:v>
                </c:pt>
                <c:pt idx="8">
                  <c:v>7.2553230562580939</c:v>
                </c:pt>
                <c:pt idx="9">
                  <c:v>2.5351898330999636</c:v>
                </c:pt>
              </c:numCache>
            </c:numRef>
          </c:val>
          <c:extLst>
            <c:ext xmlns:c16="http://schemas.microsoft.com/office/drawing/2014/chart" uri="{C3380CC4-5D6E-409C-BE32-E72D297353CC}">
              <c16:uniqueId val="{00000001-E32F-4F90-BF42-EC0CFFBE6D7A}"/>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'DHS09'!$R$126:$AA$126</c:f>
              <c:numCache>
                <c:formatCode>###0.0</c:formatCode>
                <c:ptCount val="10"/>
                <c:pt idx="0">
                  <c:v>31.569145723099798</c:v>
                </c:pt>
                <c:pt idx="1">
                  <c:v>27.179785320881919</c:v>
                </c:pt>
                <c:pt idx="2">
                  <c:v>37.182406321090433</c:v>
                </c:pt>
                <c:pt idx="3">
                  <c:v>43.11781314531035</c:v>
                </c:pt>
                <c:pt idx="4">
                  <c:v>38.209008401224686</c:v>
                </c:pt>
                <c:pt idx="5">
                  <c:v>16.791609535384637</c:v>
                </c:pt>
                <c:pt idx="6">
                  <c:v>6.4660527300737982</c:v>
                </c:pt>
                <c:pt idx="7">
                  <c:v>22.693522128266281</c:v>
                </c:pt>
                <c:pt idx="8">
                  <c:v>11.962993787061841</c:v>
                </c:pt>
                <c:pt idx="9">
                  <c:v>6.7156372650728144</c:v>
                </c:pt>
              </c:numCache>
            </c:numRef>
          </c:val>
          <c:extLst>
            <c:ext xmlns:c16="http://schemas.microsoft.com/office/drawing/2014/chart" uri="{C3380CC4-5D6E-409C-BE32-E72D297353CC}">
              <c16:uniqueId val="{00000002-E32F-4F90-BF42-EC0CFFBE6D7A}"/>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'DHS09'!$R$121:$AA$121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'DHS09'!$R$127:$AA$127</c:f>
              <c:numCache>
                <c:formatCode>###0.0</c:formatCode>
                <c:ptCount val="10"/>
                <c:pt idx="0">
                  <c:v>20.972788126183627</c:v>
                </c:pt>
                <c:pt idx="1">
                  <c:v>32.972211235340524</c:v>
                </c:pt>
                <c:pt idx="2">
                  <c:v>29.639685841737638</c:v>
                </c:pt>
                <c:pt idx="3">
                  <c:v>27.070786427108871</c:v>
                </c:pt>
                <c:pt idx="4">
                  <c:v>14.759774098287837</c:v>
                </c:pt>
                <c:pt idx="5">
                  <c:v>54.436483889648144</c:v>
                </c:pt>
                <c:pt idx="6">
                  <c:v>74.679912715982567</c:v>
                </c:pt>
                <c:pt idx="7">
                  <c:v>57.451636337853074</c:v>
                </c:pt>
                <c:pt idx="8">
                  <c:v>52.297472981199242</c:v>
                </c:pt>
                <c:pt idx="9">
                  <c:v>72.083337054717717</c:v>
                </c:pt>
              </c:numCache>
            </c:numRef>
          </c:val>
          <c:extLst>
            <c:ext xmlns:c16="http://schemas.microsoft.com/office/drawing/2014/chart" uri="{C3380CC4-5D6E-409C-BE32-E72D297353CC}">
              <c16:uniqueId val="{00000003-E32F-4F90-BF42-EC0CFFBE6D7A}"/>
            </c:ext>
          </c:extLst>
        </c:ser>
        <c:dLbls>
          <c:showLegendKey val="0"/>
          <c:showVal val="0"/>
          <c:showCatName val="0"/>
          <c:showSerName val="0"/>
          <c:showPercent val="0"/>
          <c:showBubbleSize val="0"/>
        </c:dLbls>
        <c:gapWidth val="50"/>
        <c:overlap val="100"/>
        <c:axId val="331548160"/>
        <c:axId val="331549696"/>
      </c:barChart>
      <c:catAx>
        <c:axId val="331548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9696"/>
        <c:crosses val="autoZero"/>
        <c:auto val="1"/>
        <c:lblAlgn val="ctr"/>
        <c:lblOffset val="100"/>
        <c:tickLblSkip val="1"/>
        <c:tickMarkSkip val="1"/>
        <c:noMultiLvlLbl val="0"/>
      </c:catAx>
      <c:valAx>
        <c:axId val="331549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8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E85-482C-A664-519EF8516305}"/>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E85-482C-A664-519EF8516305}"/>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E85-482C-A664-519EF8516305}"/>
            </c:ext>
          </c:extLst>
        </c:ser>
        <c:dLbls>
          <c:showLegendKey val="0"/>
          <c:showVal val="0"/>
          <c:showCatName val="0"/>
          <c:showSerName val="0"/>
          <c:showPercent val="0"/>
          <c:showBubbleSize val="0"/>
        </c:dLbls>
        <c:gapWidth val="50"/>
        <c:overlap val="100"/>
        <c:axId val="336792960"/>
        <c:axId val="336807040"/>
      </c:barChart>
      <c:catAx>
        <c:axId val="336792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07040"/>
        <c:crosses val="autoZero"/>
        <c:auto val="1"/>
        <c:lblAlgn val="ctr"/>
        <c:lblOffset val="100"/>
        <c:tickLblSkip val="1"/>
        <c:tickMarkSkip val="1"/>
        <c:noMultiLvlLbl val="0"/>
      </c:catAx>
      <c:valAx>
        <c:axId val="336807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92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'DHS09'!$R$221:$AA$221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'DHS09'!$R$222:$AA$222</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180C-4687-90F1-23A31EAFC6A9}"/>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'DHS09'!$R$221:$AA$221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'DHS09'!$R$223:$AA$223</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180C-4687-90F1-23A31EAFC6A9}"/>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'DHS09'!$R$221:$AA$221</c:f>
              <c:strCache>
                <c:ptCount val="10"/>
                <c:pt idx="0">
                  <c:v>Berea</c:v>
                </c:pt>
                <c:pt idx="1">
                  <c:v>Butha-Bothe</c:v>
                </c:pt>
                <c:pt idx="2">
                  <c:v>Leribe</c:v>
                </c:pt>
                <c:pt idx="3">
                  <c:v>Mafeteng</c:v>
                </c:pt>
                <c:pt idx="4">
                  <c:v>Maseru</c:v>
                </c:pt>
                <c:pt idx="5">
                  <c:v>Mohale's Hoek</c:v>
                </c:pt>
                <c:pt idx="6">
                  <c:v>Mokhotlong</c:v>
                </c:pt>
                <c:pt idx="7">
                  <c:v>Qacha's-Nek</c:v>
                </c:pt>
                <c:pt idx="8">
                  <c:v>Quthing</c:v>
                </c:pt>
                <c:pt idx="9">
                  <c:v>Thaba-Tseka</c:v>
                </c:pt>
              </c:strCache>
            </c:strRef>
          </c:cat>
          <c:val>
            <c:numRef>
              <c:f>'DHS09'!$R$224:$AA$224</c:f>
              <c:numCache>
                <c:formatCod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80C-4687-90F1-23A31EAFC6A9}"/>
            </c:ext>
          </c:extLst>
        </c:ser>
        <c:dLbls>
          <c:showLegendKey val="0"/>
          <c:showVal val="0"/>
          <c:showCatName val="0"/>
          <c:showSerName val="0"/>
          <c:showPercent val="0"/>
          <c:showBubbleSize val="0"/>
        </c:dLbls>
        <c:gapWidth val="50"/>
        <c:overlap val="100"/>
        <c:axId val="337063936"/>
        <c:axId val="337065472"/>
      </c:barChart>
      <c:catAx>
        <c:axId val="337063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5472"/>
        <c:crosses val="autoZero"/>
        <c:auto val="1"/>
        <c:lblAlgn val="ctr"/>
        <c:lblOffset val="100"/>
        <c:tickLblSkip val="1"/>
        <c:tickMarkSkip val="1"/>
        <c:noMultiLvlLbl val="0"/>
      </c:catAx>
      <c:valAx>
        <c:axId val="337065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63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CCD-431C-9D06-FFD7C6003F3F}"/>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CCD-431C-9D06-FFD7C6003F3F}"/>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CCD-431C-9D06-FFD7C6003F3F}"/>
            </c:ext>
          </c:extLst>
        </c:ser>
        <c:dLbls>
          <c:showLegendKey val="0"/>
          <c:showVal val="0"/>
          <c:showCatName val="0"/>
          <c:showSerName val="0"/>
          <c:showPercent val="0"/>
          <c:showBubbleSize val="0"/>
        </c:dLbls>
        <c:gapWidth val="50"/>
        <c:overlap val="100"/>
        <c:axId val="337109376"/>
        <c:axId val="337110912"/>
      </c:barChart>
      <c:catAx>
        <c:axId val="337109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10912"/>
        <c:crosses val="autoZero"/>
        <c:auto val="1"/>
        <c:lblAlgn val="ctr"/>
        <c:lblOffset val="100"/>
        <c:tickLblSkip val="1"/>
        <c:tickMarkSkip val="1"/>
        <c:noMultiLvlLbl val="0"/>
      </c:catAx>
      <c:valAx>
        <c:axId val="337110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09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74.719632880740676</c:v>
                </c:pt>
                <c:pt idx="1">
                  <c:v>85.968359582158257</c:v>
                </c:pt>
                <c:pt idx="2">
                  <c:v>88.267733691264382</c:v>
                </c:pt>
                <c:pt idx="3">
                  <c:v>94.638659726787267</c:v>
                </c:pt>
                <c:pt idx="4">
                  <c:v>95.27651750028798</c:v>
                </c:pt>
              </c:numCache>
            </c:numRef>
          </c:val>
          <c:extLst>
            <c:ext xmlns:c16="http://schemas.microsoft.com/office/drawing/2014/chart" uri="{C3380CC4-5D6E-409C-BE32-E72D297353CC}">
              <c16:uniqueId val="{00000000-93FB-4BA0-8A13-245798C135C8}"/>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5.8840703347293095</c:v>
                </c:pt>
                <c:pt idx="1">
                  <c:v>2.5675411203734186</c:v>
                </c:pt>
                <c:pt idx="2">
                  <c:v>1.5265020068682549</c:v>
                </c:pt>
                <c:pt idx="3">
                  <c:v>1.2465071696537329</c:v>
                </c:pt>
                <c:pt idx="4">
                  <c:v>3.5580442220024553</c:v>
                </c:pt>
              </c:numCache>
            </c:numRef>
          </c:val>
          <c:extLst>
            <c:ext xmlns:c16="http://schemas.microsoft.com/office/drawing/2014/chart" uri="{C3380CC4-5D6E-409C-BE32-E72D297353CC}">
              <c16:uniqueId val="{00000001-93FB-4BA0-8A13-245798C135C8}"/>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19.183663361094577</c:v>
                </c:pt>
                <c:pt idx="1">
                  <c:v>11.464099297468325</c:v>
                </c:pt>
                <c:pt idx="2">
                  <c:v>10.205764301867363</c:v>
                </c:pt>
                <c:pt idx="3">
                  <c:v>3.4929076478533174</c:v>
                </c:pt>
                <c:pt idx="4">
                  <c:v>1.0990587736148179</c:v>
                </c:pt>
              </c:numCache>
            </c:numRef>
          </c:val>
          <c:extLst>
            <c:ext xmlns:c16="http://schemas.microsoft.com/office/drawing/2014/chart" uri="{C3380CC4-5D6E-409C-BE32-E72D297353CC}">
              <c16:uniqueId val="{00000002-93FB-4BA0-8A13-245798C135C8}"/>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0.21263342343543915</c:v>
                </c:pt>
                <c:pt idx="1">
                  <c:v>0</c:v>
                </c:pt>
                <c:pt idx="2">
                  <c:v>0</c:v>
                </c:pt>
                <c:pt idx="3">
                  <c:v>0.62192545570568192</c:v>
                </c:pt>
                <c:pt idx="4">
                  <c:v>6.6379504094746869E-2</c:v>
                </c:pt>
              </c:numCache>
            </c:numRef>
          </c:val>
          <c:extLst>
            <c:ext xmlns:c16="http://schemas.microsoft.com/office/drawing/2014/chart" uri="{C3380CC4-5D6E-409C-BE32-E72D297353CC}">
              <c16:uniqueId val="{00000003-93FB-4BA0-8A13-245798C135C8}"/>
            </c:ext>
          </c:extLst>
        </c:ser>
        <c:dLbls>
          <c:showLegendKey val="0"/>
          <c:showVal val="0"/>
          <c:showCatName val="0"/>
          <c:showSerName val="0"/>
          <c:showPercent val="0"/>
          <c:showBubbleSize val="0"/>
        </c:dLbls>
        <c:gapWidth val="50"/>
        <c:overlap val="100"/>
        <c:axId val="337168256"/>
        <c:axId val="337169792"/>
      </c:barChart>
      <c:catAx>
        <c:axId val="3371682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9792"/>
        <c:crosses val="autoZero"/>
        <c:auto val="1"/>
        <c:lblAlgn val="ctr"/>
        <c:lblOffset val="100"/>
        <c:tickLblSkip val="1"/>
        <c:tickMarkSkip val="1"/>
        <c:noMultiLvlLbl val="0"/>
      </c:catAx>
      <c:valAx>
        <c:axId val="3371697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82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12.583347399754722</c:v>
                </c:pt>
                <c:pt idx="1">
                  <c:v>17.178865296929892</c:v>
                </c:pt>
                <c:pt idx="2">
                  <c:v>21.984425863672463</c:v>
                </c:pt>
                <c:pt idx="3">
                  <c:v>40.121171959309123</c:v>
                </c:pt>
                <c:pt idx="4">
                  <c:v>64.16761749059026</c:v>
                </c:pt>
              </c:numCache>
            </c:numRef>
          </c:val>
          <c:extLst>
            <c:ext xmlns:c16="http://schemas.microsoft.com/office/drawing/2014/chart" uri="{C3380CC4-5D6E-409C-BE32-E72D297353CC}">
              <c16:uniqueId val="{00000000-E588-437E-9C76-262B60F49D61}"/>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27.099308187815506</c:v>
                </c:pt>
                <c:pt idx="1">
                  <c:v>31.396455798355127</c:v>
                </c:pt>
                <c:pt idx="2">
                  <c:v>34.558114059408105</c:v>
                </c:pt>
                <c:pt idx="3">
                  <c:v>29.074067442561926</c:v>
                </c:pt>
                <c:pt idx="4">
                  <c:v>20.100246708918167</c:v>
                </c:pt>
              </c:numCache>
            </c:numRef>
          </c:val>
          <c:extLst>
            <c:ext xmlns:c16="http://schemas.microsoft.com/office/drawing/2014/chart" uri="{C3380CC4-5D6E-409C-BE32-E72D297353CC}">
              <c16:uniqueId val="{00000001-E588-437E-9C76-262B60F49D61}"/>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45.254900916676647</c:v>
                </c:pt>
                <c:pt idx="1">
                  <c:v>45.795530078046355</c:v>
                </c:pt>
                <c:pt idx="2">
                  <c:v>40.342802717383762</c:v>
                </c:pt>
                <c:pt idx="3">
                  <c:v>30.301782502279849</c:v>
                </c:pt>
                <c:pt idx="4">
                  <c:v>14.882567843643955</c:v>
                </c:pt>
              </c:numCache>
            </c:numRef>
          </c:val>
          <c:extLst>
            <c:ext xmlns:c16="http://schemas.microsoft.com/office/drawing/2014/chart" uri="{C3380CC4-5D6E-409C-BE32-E72D297353CC}">
              <c16:uniqueId val="{00000002-E588-437E-9C76-262B60F49D61}"/>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15.062443495753111</c:v>
                </c:pt>
                <c:pt idx="1">
                  <c:v>5.6291488266686196</c:v>
                </c:pt>
                <c:pt idx="2">
                  <c:v>3.1146573595356659</c:v>
                </c:pt>
                <c:pt idx="3">
                  <c:v>0.50297809584910036</c:v>
                </c:pt>
                <c:pt idx="4">
                  <c:v>0.8495679568476191</c:v>
                </c:pt>
              </c:numCache>
            </c:numRef>
          </c:val>
          <c:extLst>
            <c:ext xmlns:c16="http://schemas.microsoft.com/office/drawing/2014/chart" uri="{C3380CC4-5D6E-409C-BE32-E72D297353CC}">
              <c16:uniqueId val="{00000003-E588-437E-9C76-262B60F49D61}"/>
            </c:ext>
          </c:extLst>
        </c:ser>
        <c:dLbls>
          <c:showLegendKey val="0"/>
          <c:showVal val="0"/>
          <c:showCatName val="0"/>
          <c:showSerName val="0"/>
          <c:showPercent val="0"/>
          <c:showBubbleSize val="0"/>
        </c:dLbls>
        <c:gapWidth val="50"/>
        <c:overlap val="100"/>
        <c:axId val="337300864"/>
        <c:axId val="337327232"/>
      </c:barChart>
      <c:catAx>
        <c:axId val="337300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27232"/>
        <c:crosses val="autoZero"/>
        <c:auto val="1"/>
        <c:lblAlgn val="ctr"/>
        <c:lblOffset val="100"/>
        <c:tickLblSkip val="1"/>
        <c:tickMarkSkip val="1"/>
        <c:noMultiLvlLbl val="0"/>
      </c:catAx>
      <c:valAx>
        <c:axId val="337327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008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7A0-4088-B2B4-32E307ECF928}"/>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7A0-4088-B2B4-32E307ECF928}"/>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97A0-4088-B2B4-32E307ECF928}"/>
            </c:ext>
          </c:extLst>
        </c:ser>
        <c:dLbls>
          <c:showLegendKey val="0"/>
          <c:showVal val="0"/>
          <c:showCatName val="0"/>
          <c:showSerName val="0"/>
          <c:showPercent val="0"/>
          <c:showBubbleSize val="0"/>
        </c:dLbls>
        <c:gapWidth val="50"/>
        <c:overlap val="100"/>
        <c:axId val="337383424"/>
        <c:axId val="337384960"/>
      </c:barChart>
      <c:catAx>
        <c:axId val="33738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4960"/>
        <c:crosses val="autoZero"/>
        <c:auto val="1"/>
        <c:lblAlgn val="ctr"/>
        <c:lblOffset val="100"/>
        <c:tickLblSkip val="1"/>
        <c:tickMarkSkip val="1"/>
        <c:noMultiLvlLbl val="0"/>
      </c:catAx>
      <c:valAx>
        <c:axId val="33738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8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11.503606077192032</c:v>
                </c:pt>
                <c:pt idx="1">
                  <c:v>16.101633393726246</c:v>
                </c:pt>
                <c:pt idx="2">
                  <c:v>25.496534605899996</c:v>
                </c:pt>
                <c:pt idx="3">
                  <c:v>27.990636931811263</c:v>
                </c:pt>
                <c:pt idx="4">
                  <c:v>46.384655130945063</c:v>
                </c:pt>
              </c:numCache>
            </c:numRef>
          </c:val>
          <c:extLst>
            <c:ext xmlns:c16="http://schemas.microsoft.com/office/drawing/2014/chart" uri="{C3380CC4-5D6E-409C-BE32-E72D297353CC}">
              <c16:uniqueId val="{00000000-1581-47D6-9B4E-74BCE0A2136B}"/>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1.0323466281823059</c:v>
                </c:pt>
                <c:pt idx="1">
                  <c:v>4.0887243124830039</c:v>
                </c:pt>
                <c:pt idx="2">
                  <c:v>7.6401524559295284</c:v>
                </c:pt>
                <c:pt idx="3">
                  <c:v>18.026904856498369</c:v>
                </c:pt>
                <c:pt idx="4">
                  <c:v>20.372333621913242</c:v>
                </c:pt>
              </c:numCache>
            </c:numRef>
          </c:val>
          <c:extLst>
            <c:ext xmlns:c16="http://schemas.microsoft.com/office/drawing/2014/chart" uri="{C3380CC4-5D6E-409C-BE32-E72D297353CC}">
              <c16:uniqueId val="{00000001-1581-47D6-9B4E-74BCE0A2136B}"/>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6.9180732122561608</c:v>
                </c:pt>
                <c:pt idx="1">
                  <c:v>22.075514718298493</c:v>
                </c:pt>
                <c:pt idx="2">
                  <c:v>40.035199222443197</c:v>
                </c:pt>
                <c:pt idx="3">
                  <c:v>43.224054727877792</c:v>
                </c:pt>
                <c:pt idx="4">
                  <c:v>31.05820498732426</c:v>
                </c:pt>
              </c:numCache>
            </c:numRef>
          </c:val>
          <c:extLst>
            <c:ext xmlns:c16="http://schemas.microsoft.com/office/drawing/2014/chart" uri="{C3380CC4-5D6E-409C-BE32-E72D297353CC}">
              <c16:uniqueId val="{00000002-1581-47D6-9B4E-74BCE0A2136B}"/>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80.545974082369497</c:v>
                </c:pt>
                <c:pt idx="1">
                  <c:v>57.734127575492252</c:v>
                </c:pt>
                <c:pt idx="2">
                  <c:v>26.82811371572728</c:v>
                </c:pt>
                <c:pt idx="3">
                  <c:v>10.75840348381257</c:v>
                </c:pt>
                <c:pt idx="4">
                  <c:v>2.1848062598174369</c:v>
                </c:pt>
              </c:numCache>
            </c:numRef>
          </c:val>
          <c:extLst>
            <c:ext xmlns:c16="http://schemas.microsoft.com/office/drawing/2014/chart" uri="{C3380CC4-5D6E-409C-BE32-E72D297353CC}">
              <c16:uniqueId val="{00000003-1581-47D6-9B4E-74BCE0A2136B}"/>
            </c:ext>
          </c:extLst>
        </c:ser>
        <c:dLbls>
          <c:showLegendKey val="0"/>
          <c:showVal val="0"/>
          <c:showCatName val="0"/>
          <c:showSerName val="0"/>
          <c:showPercent val="0"/>
          <c:showBubbleSize val="0"/>
        </c:dLbls>
        <c:gapWidth val="50"/>
        <c:overlap val="100"/>
        <c:axId val="331746304"/>
        <c:axId val="336655104"/>
      </c:barChart>
      <c:catAx>
        <c:axId val="33174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55104"/>
        <c:crosses val="autoZero"/>
        <c:auto val="1"/>
        <c:lblAlgn val="ctr"/>
        <c:lblOffset val="100"/>
        <c:tickLblSkip val="1"/>
        <c:tickMarkSkip val="1"/>
        <c:noMultiLvlLbl val="0"/>
      </c:catAx>
      <c:valAx>
        <c:axId val="33665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46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11.310594471835355</c:v>
                </c:pt>
                <c:pt idx="1">
                  <c:v>13.804747964587614</c:v>
                </c:pt>
                <c:pt idx="2">
                  <c:v>20.570924817802194</c:v>
                </c:pt>
                <c:pt idx="3">
                  <c:v>30.850740198845074</c:v>
                </c:pt>
                <c:pt idx="4">
                  <c:v>42.3422360922143</c:v>
                </c:pt>
              </c:numCache>
            </c:numRef>
          </c:val>
          <c:extLst>
            <c:ext xmlns:c16="http://schemas.microsoft.com/office/drawing/2014/chart" uri="{C3380CC4-5D6E-409C-BE32-E72D297353CC}">
              <c16:uniqueId val="{00000000-E5BE-4F81-85DD-F5DF6E0CF7FB}"/>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0.88971767917553901</c:v>
                </c:pt>
                <c:pt idx="1">
                  <c:v>2.3804776767485971</c:v>
                </c:pt>
                <c:pt idx="2">
                  <c:v>4.5333789759113436</c:v>
                </c:pt>
                <c:pt idx="3">
                  <c:v>6.0476657004941492</c:v>
                </c:pt>
                <c:pt idx="4">
                  <c:v>9.6367874810188763</c:v>
                </c:pt>
              </c:numCache>
            </c:numRef>
          </c:val>
          <c:extLst>
            <c:ext xmlns:c16="http://schemas.microsoft.com/office/drawing/2014/chart" uri="{C3380CC4-5D6E-409C-BE32-E72D297353CC}">
              <c16:uniqueId val="{00000001-E5BE-4F81-85DD-F5DF6E0CF7FB}"/>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6.1197966217214343</c:v>
                </c:pt>
                <c:pt idx="1">
                  <c:v>14.454266557788117</c:v>
                </c:pt>
                <c:pt idx="2">
                  <c:v>31.209006583629851</c:v>
                </c:pt>
                <c:pt idx="3">
                  <c:v>41.272033569205192</c:v>
                </c:pt>
                <c:pt idx="4">
                  <c:v>40.106845393232078</c:v>
                </c:pt>
              </c:numCache>
            </c:numRef>
          </c:val>
          <c:extLst>
            <c:ext xmlns:c16="http://schemas.microsoft.com/office/drawing/2014/chart" uri="{C3380CC4-5D6E-409C-BE32-E72D297353CC}">
              <c16:uniqueId val="{00000002-E5BE-4F81-85DD-F5DF6E0CF7FB}"/>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81.679891227267674</c:v>
                </c:pt>
                <c:pt idx="1">
                  <c:v>69.360507800875666</c:v>
                </c:pt>
                <c:pt idx="2">
                  <c:v>43.686689622656608</c:v>
                </c:pt>
                <c:pt idx="3">
                  <c:v>21.829560531455584</c:v>
                </c:pt>
                <c:pt idx="4">
                  <c:v>7.9141310335347406</c:v>
                </c:pt>
              </c:numCache>
            </c:numRef>
          </c:val>
          <c:extLst>
            <c:ext xmlns:c16="http://schemas.microsoft.com/office/drawing/2014/chart" uri="{C3380CC4-5D6E-409C-BE32-E72D297353CC}">
              <c16:uniqueId val="{00000003-E5BE-4F81-85DD-F5DF6E0CF7FB}"/>
            </c:ext>
          </c:extLst>
        </c:ser>
        <c:dLbls>
          <c:showLegendKey val="0"/>
          <c:showVal val="0"/>
          <c:showCatName val="0"/>
          <c:showSerName val="0"/>
          <c:showPercent val="0"/>
          <c:showBubbleSize val="0"/>
        </c:dLbls>
        <c:gapWidth val="50"/>
        <c:overlap val="100"/>
        <c:axId val="331313152"/>
        <c:axId val="331314688"/>
      </c:barChart>
      <c:catAx>
        <c:axId val="331313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4688"/>
        <c:crosses val="autoZero"/>
        <c:auto val="1"/>
        <c:lblAlgn val="ctr"/>
        <c:lblOffset val="100"/>
        <c:tickLblSkip val="1"/>
        <c:tickMarkSkip val="1"/>
        <c:noMultiLvlLbl val="0"/>
      </c:catAx>
      <c:valAx>
        <c:axId val="331314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13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'DHS14'!$M$18:$Q$18</c:f>
              <c:numCache>
                <c:formatCode>###0.0</c:formatCode>
                <c:ptCount val="5"/>
                <c:pt idx="0">
                  <c:v>54.447839236590333</c:v>
                </c:pt>
                <c:pt idx="1">
                  <c:v>60.185467541835777</c:v>
                </c:pt>
                <c:pt idx="2">
                  <c:v>62.947625882249852</c:v>
                </c:pt>
                <c:pt idx="3">
                  <c:v>63.855698285180949</c:v>
                </c:pt>
                <c:pt idx="4">
                  <c:v>71.757779290260572</c:v>
                </c:pt>
              </c:numCache>
            </c:numRef>
          </c:val>
          <c:extLst>
            <c:ext xmlns:c16="http://schemas.microsoft.com/office/drawing/2014/chart" uri="{C3380CC4-5D6E-409C-BE32-E72D297353CC}">
              <c16:uniqueId val="{00000000-01E2-4F03-B0EB-029D07C94D53}"/>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'DHS14'!$M$19:$Q$19</c:f>
              <c:numCache>
                <c:formatCode>###0.0</c:formatCode>
                <c:ptCount val="5"/>
                <c:pt idx="0">
                  <c:v>11.645007701933515</c:v>
                </c:pt>
                <c:pt idx="1">
                  <c:v>12.500508220346683</c:v>
                </c:pt>
                <c:pt idx="2">
                  <c:v>15.38707203848762</c:v>
                </c:pt>
                <c:pt idx="3">
                  <c:v>18.19151479749619</c:v>
                </c:pt>
                <c:pt idx="4">
                  <c:v>16.425786027794604</c:v>
                </c:pt>
              </c:numCache>
            </c:numRef>
          </c:val>
          <c:extLst>
            <c:ext xmlns:c16="http://schemas.microsoft.com/office/drawing/2014/chart" uri="{C3380CC4-5D6E-409C-BE32-E72D297353CC}">
              <c16:uniqueId val="{00000001-01E2-4F03-B0EB-029D07C94D53}"/>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'DHS14'!$M$20:$Q$20</c:f>
              <c:numCache>
                <c:formatCode>###0.0</c:formatCode>
                <c:ptCount val="5"/>
                <c:pt idx="0">
                  <c:v>32.322767534289525</c:v>
                </c:pt>
                <c:pt idx="1">
                  <c:v>26.074882931262433</c:v>
                </c:pt>
                <c:pt idx="2">
                  <c:v>20.842177405738873</c:v>
                </c:pt>
                <c:pt idx="3">
                  <c:v>16.868980774085472</c:v>
                </c:pt>
                <c:pt idx="4">
                  <c:v>11.092229626498293</c:v>
                </c:pt>
              </c:numCache>
            </c:numRef>
          </c:val>
          <c:extLst>
            <c:ext xmlns:c16="http://schemas.microsoft.com/office/drawing/2014/chart" uri="{C3380CC4-5D6E-409C-BE32-E72D297353CC}">
              <c16:uniqueId val="{00000002-01E2-4F03-B0EB-029D07C94D53}"/>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'DHS14'!$M$15:$Q$15</c:f>
              <c:strCache>
                <c:ptCount val="5"/>
                <c:pt idx="0">
                  <c:v>Poorest</c:v>
                </c:pt>
                <c:pt idx="1">
                  <c:v>Poor</c:v>
                </c:pt>
                <c:pt idx="2">
                  <c:v>Middle</c:v>
                </c:pt>
                <c:pt idx="3">
                  <c:v>Rich</c:v>
                </c:pt>
                <c:pt idx="4">
                  <c:v>Richest</c:v>
                </c:pt>
              </c:strCache>
            </c:strRef>
          </c:cat>
          <c:val>
            <c:numRef>
              <c:f>'DHS14'!$M$21:$Q$21</c:f>
              <c:numCache>
                <c:formatCode>###0.0</c:formatCode>
                <c:ptCount val="5"/>
                <c:pt idx="0">
                  <c:v>1.5843855271866243</c:v>
                </c:pt>
                <c:pt idx="1">
                  <c:v>1.2391413065551073</c:v>
                </c:pt>
                <c:pt idx="2">
                  <c:v>0.82312467352365426</c:v>
                </c:pt>
                <c:pt idx="3">
                  <c:v>1.0838061432373909</c:v>
                </c:pt>
                <c:pt idx="4">
                  <c:v>0.72420505544653013</c:v>
                </c:pt>
              </c:numCache>
            </c:numRef>
          </c:val>
          <c:extLst>
            <c:ext xmlns:c16="http://schemas.microsoft.com/office/drawing/2014/chart" uri="{C3380CC4-5D6E-409C-BE32-E72D297353CC}">
              <c16:uniqueId val="{00000003-01E2-4F03-B0EB-029D07C94D53}"/>
            </c:ext>
          </c:extLst>
        </c:ser>
        <c:dLbls>
          <c:showLegendKey val="0"/>
          <c:showVal val="0"/>
          <c:showCatName val="0"/>
          <c:showSerName val="0"/>
          <c:showPercent val="0"/>
          <c:showBubbleSize val="0"/>
        </c:dLbls>
        <c:gapWidth val="50"/>
        <c:overlap val="100"/>
        <c:axId val="337844096"/>
        <c:axId val="337845632"/>
      </c:barChart>
      <c:catAx>
        <c:axId val="337844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5632"/>
        <c:crosses val="autoZero"/>
        <c:auto val="1"/>
        <c:lblAlgn val="ctr"/>
        <c:lblOffset val="100"/>
        <c:tickLblSkip val="1"/>
        <c:tickMarkSkip val="1"/>
        <c:noMultiLvlLbl val="0"/>
      </c:catAx>
      <c:valAx>
        <c:axId val="3378456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44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'DHS14'!$R$18:$AA$18</c:f>
              <c:numCache>
                <c:formatCode>###0.0</c:formatCode>
                <c:ptCount val="10"/>
                <c:pt idx="0">
                  <c:v>71.770637693695377</c:v>
                </c:pt>
                <c:pt idx="1">
                  <c:v>76.441435639230306</c:v>
                </c:pt>
                <c:pt idx="2">
                  <c:v>61.511034881045369</c:v>
                </c:pt>
                <c:pt idx="3">
                  <c:v>68.62402348419586</c:v>
                </c:pt>
                <c:pt idx="4">
                  <c:v>85.802429796375037</c:v>
                </c:pt>
                <c:pt idx="5">
                  <c:v>67.831001145513937</c:v>
                </c:pt>
                <c:pt idx="6">
                  <c:v>58.520935717219253</c:v>
                </c:pt>
                <c:pt idx="7">
                  <c:v>80.700425283207252</c:v>
                </c:pt>
                <c:pt idx="8">
                  <c:v>72.388909061313967</c:v>
                </c:pt>
                <c:pt idx="9">
                  <c:v>50.828524830352059</c:v>
                </c:pt>
              </c:numCache>
            </c:numRef>
          </c:val>
          <c:extLst>
            <c:ext xmlns:c16="http://schemas.microsoft.com/office/drawing/2014/chart" uri="{C3380CC4-5D6E-409C-BE32-E72D297353CC}">
              <c16:uniqueId val="{00000000-905E-4B5C-964B-67FD6C47E19F}"/>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'DHS14'!$R$19:$AA$19</c:f>
              <c:numCache>
                <c:formatCode>###0.0</c:formatCode>
                <c:ptCount val="10"/>
                <c:pt idx="0">
                  <c:v>18.379860993482296</c:v>
                </c:pt>
                <c:pt idx="1">
                  <c:v>8.5162010307335745</c:v>
                </c:pt>
                <c:pt idx="2">
                  <c:v>13.36115589607898</c:v>
                </c:pt>
                <c:pt idx="3">
                  <c:v>8.9257861055455514</c:v>
                </c:pt>
                <c:pt idx="4">
                  <c:v>8.6464936779658359</c:v>
                </c:pt>
                <c:pt idx="5">
                  <c:v>10.279332746217849</c:v>
                </c:pt>
                <c:pt idx="6">
                  <c:v>11.51127035705383</c:v>
                </c:pt>
                <c:pt idx="7">
                  <c:v>8.1523874516252643</c:v>
                </c:pt>
                <c:pt idx="8">
                  <c:v>11.035793402692077</c:v>
                </c:pt>
                <c:pt idx="9">
                  <c:v>14.816728795627807</c:v>
                </c:pt>
              </c:numCache>
            </c:numRef>
          </c:val>
          <c:extLst>
            <c:ext xmlns:c16="http://schemas.microsoft.com/office/drawing/2014/chart" uri="{C3380CC4-5D6E-409C-BE32-E72D297353CC}">
              <c16:uniqueId val="{00000001-905E-4B5C-964B-67FD6C47E19F}"/>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'DHS14'!$R$20:$AA$20</c:f>
              <c:numCache>
                <c:formatCode>###0.0</c:formatCode>
                <c:ptCount val="10"/>
                <c:pt idx="0">
                  <c:v>9.7098548799227871</c:v>
                </c:pt>
                <c:pt idx="1">
                  <c:v>14.687067755848711</c:v>
                </c:pt>
                <c:pt idx="2">
                  <c:v>23.615331574597928</c:v>
                </c:pt>
                <c:pt idx="3">
                  <c:v>20.807199282428982</c:v>
                </c:pt>
                <c:pt idx="4">
                  <c:v>5.2436319743993982</c:v>
                </c:pt>
                <c:pt idx="5">
                  <c:v>21.103117431713581</c:v>
                </c:pt>
                <c:pt idx="6">
                  <c:v>29.447623913229929</c:v>
                </c:pt>
                <c:pt idx="7">
                  <c:v>10.806111580713914</c:v>
                </c:pt>
                <c:pt idx="8">
                  <c:v>13.400508504810706</c:v>
                </c:pt>
                <c:pt idx="9">
                  <c:v>34.11680769212586</c:v>
                </c:pt>
              </c:numCache>
            </c:numRef>
          </c:val>
          <c:extLst>
            <c:ext xmlns:c16="http://schemas.microsoft.com/office/drawing/2014/chart" uri="{C3380CC4-5D6E-409C-BE32-E72D297353CC}">
              <c16:uniqueId val="{00000002-905E-4B5C-964B-67FD6C47E19F}"/>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'DHS14'!$R$15:$AA$15</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'DHS14'!$R$21:$AA$21</c:f>
              <c:numCache>
                <c:formatCode>###0.0</c:formatCode>
                <c:ptCount val="10"/>
                <c:pt idx="0">
                  <c:v>0.13964643289954004</c:v>
                </c:pt>
                <c:pt idx="1">
                  <c:v>0.35529557418740837</c:v>
                </c:pt>
                <c:pt idx="2">
                  <c:v>1.5124776482777236</c:v>
                </c:pt>
                <c:pt idx="3">
                  <c:v>1.6429911278296052</c:v>
                </c:pt>
                <c:pt idx="4">
                  <c:v>0.30744455125972914</c:v>
                </c:pt>
                <c:pt idx="5">
                  <c:v>0.7865486765546329</c:v>
                </c:pt>
                <c:pt idx="6">
                  <c:v>0.52017001249698747</c:v>
                </c:pt>
                <c:pt idx="7">
                  <c:v>0.34107568445356967</c:v>
                </c:pt>
                <c:pt idx="8">
                  <c:v>3.1747890311832476</c:v>
                </c:pt>
                <c:pt idx="9">
                  <c:v>0.23793868189427519</c:v>
                </c:pt>
              </c:numCache>
            </c:numRef>
          </c:val>
          <c:extLst>
            <c:ext xmlns:c16="http://schemas.microsoft.com/office/drawing/2014/chart" uri="{C3380CC4-5D6E-409C-BE32-E72D297353CC}">
              <c16:uniqueId val="{00000003-905E-4B5C-964B-67FD6C47E19F}"/>
            </c:ext>
          </c:extLst>
        </c:ser>
        <c:dLbls>
          <c:showLegendKey val="0"/>
          <c:showVal val="0"/>
          <c:showCatName val="0"/>
          <c:showSerName val="0"/>
          <c:showPercent val="0"/>
          <c:showBubbleSize val="0"/>
        </c:dLbls>
        <c:gapWidth val="50"/>
        <c:overlap val="100"/>
        <c:axId val="338038144"/>
        <c:axId val="338064512"/>
      </c:barChart>
      <c:catAx>
        <c:axId val="3380381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64512"/>
        <c:crosses val="autoZero"/>
        <c:auto val="1"/>
        <c:lblAlgn val="ctr"/>
        <c:lblOffset val="100"/>
        <c:tickLblSkip val="1"/>
        <c:tickMarkSkip val="1"/>
        <c:noMultiLvlLbl val="0"/>
      </c:catAx>
      <c:valAx>
        <c:axId val="338064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381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'DHS14'!$C$18:$G$18</c:f>
              <c:numCache>
                <c:formatCode>###0.0</c:formatCode>
                <c:ptCount val="5"/>
                <c:pt idx="0">
                  <c:v>55.77653902549514</c:v>
                </c:pt>
                <c:pt idx="1">
                  <c:v>63.35324214068865</c:v>
                </c:pt>
                <c:pt idx="2">
                  <c:v>66.193827921341594</c:v>
                </c:pt>
                <c:pt idx="3">
                  <c:v>77.593442243822594</c:v>
                </c:pt>
                <c:pt idx="4">
                  <c:v>91.256248921810595</c:v>
                </c:pt>
              </c:numCache>
            </c:numRef>
          </c:val>
          <c:extLst>
            <c:ext xmlns:c16="http://schemas.microsoft.com/office/drawing/2014/chart" uri="{C3380CC4-5D6E-409C-BE32-E72D297353CC}">
              <c16:uniqueId val="{00000000-37FD-4A00-B874-BA06FA1D1F74}"/>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'DHS14'!$C$19:$G$19</c:f>
              <c:numCache>
                <c:formatCode>###0.0</c:formatCode>
                <c:ptCount val="5"/>
                <c:pt idx="0">
                  <c:v>11.174432493199292</c:v>
                </c:pt>
                <c:pt idx="1">
                  <c:v>13.614363752520134</c:v>
                </c:pt>
                <c:pt idx="2">
                  <c:v>15.560320509161539</c:v>
                </c:pt>
                <c:pt idx="3">
                  <c:v>12.175687590650368</c:v>
                </c:pt>
                <c:pt idx="4">
                  <c:v>5.2647079758450559</c:v>
                </c:pt>
              </c:numCache>
            </c:numRef>
          </c:val>
          <c:extLst>
            <c:ext xmlns:c16="http://schemas.microsoft.com/office/drawing/2014/chart" uri="{C3380CC4-5D6E-409C-BE32-E72D297353CC}">
              <c16:uniqueId val="{00000001-37FD-4A00-B874-BA06FA1D1F74}"/>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'DHS14'!$C$20:$G$20</c:f>
              <c:numCache>
                <c:formatCode>###0.0</c:formatCode>
                <c:ptCount val="5"/>
                <c:pt idx="0">
                  <c:v>31.575104609019981</c:v>
                </c:pt>
                <c:pt idx="1">
                  <c:v>21.819904571960056</c:v>
                </c:pt>
                <c:pt idx="2">
                  <c:v>17.502780108976317</c:v>
                </c:pt>
                <c:pt idx="3">
                  <c:v>9.6573357714391275</c:v>
                </c:pt>
                <c:pt idx="4">
                  <c:v>3.2937548079504309</c:v>
                </c:pt>
              </c:numCache>
            </c:numRef>
          </c:val>
          <c:extLst>
            <c:ext xmlns:c16="http://schemas.microsoft.com/office/drawing/2014/chart" uri="{C3380CC4-5D6E-409C-BE32-E72D297353CC}">
              <c16:uniqueId val="{00000002-37FD-4A00-B874-BA06FA1D1F74}"/>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'DHS14'!$C$15:$G$15</c:f>
              <c:strCache>
                <c:ptCount val="5"/>
                <c:pt idx="0">
                  <c:v>Poorest</c:v>
                </c:pt>
                <c:pt idx="1">
                  <c:v>Poor</c:v>
                </c:pt>
                <c:pt idx="2">
                  <c:v>Middle</c:v>
                </c:pt>
                <c:pt idx="3">
                  <c:v>Rich</c:v>
                </c:pt>
                <c:pt idx="4">
                  <c:v>Richest</c:v>
                </c:pt>
              </c:strCache>
            </c:strRef>
          </c:cat>
          <c:val>
            <c:numRef>
              <c:f>'DHS14'!$C$21:$G$21</c:f>
              <c:numCache>
                <c:formatCode>###0.0</c:formatCode>
                <c:ptCount val="5"/>
                <c:pt idx="0">
                  <c:v>1.4739238722855874</c:v>
                </c:pt>
                <c:pt idx="1">
                  <c:v>1.2124895348311613</c:v>
                </c:pt>
                <c:pt idx="2">
                  <c:v>0.74307146052054962</c:v>
                </c:pt>
                <c:pt idx="3">
                  <c:v>0.5735343940879114</c:v>
                </c:pt>
                <c:pt idx="4">
                  <c:v>0.18528829439391792</c:v>
                </c:pt>
              </c:numCache>
            </c:numRef>
          </c:val>
          <c:extLst>
            <c:ext xmlns:c16="http://schemas.microsoft.com/office/drawing/2014/chart" uri="{C3380CC4-5D6E-409C-BE32-E72D297353CC}">
              <c16:uniqueId val="{00000003-37FD-4A00-B874-BA06FA1D1F74}"/>
            </c:ext>
          </c:extLst>
        </c:ser>
        <c:dLbls>
          <c:showLegendKey val="0"/>
          <c:showVal val="0"/>
          <c:showCatName val="0"/>
          <c:showSerName val="0"/>
          <c:showPercent val="0"/>
          <c:showBubbleSize val="0"/>
        </c:dLbls>
        <c:gapWidth val="50"/>
        <c:overlap val="100"/>
        <c:axId val="338097664"/>
        <c:axId val="338099200"/>
      </c:barChart>
      <c:catAx>
        <c:axId val="338097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9200"/>
        <c:crosses val="autoZero"/>
        <c:auto val="1"/>
        <c:lblAlgn val="ctr"/>
        <c:lblOffset val="100"/>
        <c:tickLblSkip val="1"/>
        <c:tickMarkSkip val="1"/>
        <c:noMultiLvlLbl val="0"/>
      </c:catAx>
      <c:valAx>
        <c:axId val="338099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7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'DHS14'!$R$124:$AA$124</c:f>
              <c:numCache>
                <c:formatCode>###0.0</c:formatCode>
                <c:ptCount val="10"/>
                <c:pt idx="0">
                  <c:v>56.004492469655467</c:v>
                </c:pt>
                <c:pt idx="1">
                  <c:v>64.963535396066376</c:v>
                </c:pt>
                <c:pt idx="2">
                  <c:v>61.695668458712078</c:v>
                </c:pt>
                <c:pt idx="3">
                  <c:v>51.447673096006909</c:v>
                </c:pt>
                <c:pt idx="4">
                  <c:v>51.940835763477814</c:v>
                </c:pt>
                <c:pt idx="5">
                  <c:v>42.102121899279325</c:v>
                </c:pt>
                <c:pt idx="6">
                  <c:v>26.069876697058184</c:v>
                </c:pt>
                <c:pt idx="7">
                  <c:v>50.752050660968671</c:v>
                </c:pt>
                <c:pt idx="8">
                  <c:v>55.735908998456836</c:v>
                </c:pt>
                <c:pt idx="9">
                  <c:v>40.249259377478637</c:v>
                </c:pt>
              </c:numCache>
            </c:numRef>
          </c:val>
          <c:extLst>
            <c:ext xmlns:c16="http://schemas.microsoft.com/office/drawing/2014/chart" uri="{C3380CC4-5D6E-409C-BE32-E72D297353CC}">
              <c16:uniqueId val="{00000000-2E4B-4050-981F-D95F8409E138}"/>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'DHS14'!$R$125:$AA$125</c:f>
              <c:numCache>
                <c:formatCode>###0.0</c:formatCode>
                <c:ptCount val="10"/>
                <c:pt idx="0">
                  <c:v>19.884085252339652</c:v>
                </c:pt>
                <c:pt idx="1">
                  <c:v>10.771541955859618</c:v>
                </c:pt>
                <c:pt idx="2">
                  <c:v>24.249246073393625</c:v>
                </c:pt>
                <c:pt idx="3">
                  <c:v>19.958146991501994</c:v>
                </c:pt>
                <c:pt idx="4">
                  <c:v>33.123636814409942</c:v>
                </c:pt>
                <c:pt idx="5">
                  <c:v>9.820336513335171</c:v>
                </c:pt>
                <c:pt idx="6">
                  <c:v>6.0604631477898661</c:v>
                </c:pt>
                <c:pt idx="7">
                  <c:v>6.250188813677652</c:v>
                </c:pt>
                <c:pt idx="8">
                  <c:v>7.2247709670072835</c:v>
                </c:pt>
                <c:pt idx="9">
                  <c:v>4.0607498553948069</c:v>
                </c:pt>
              </c:numCache>
            </c:numRef>
          </c:val>
          <c:extLst>
            <c:ext xmlns:c16="http://schemas.microsoft.com/office/drawing/2014/chart" uri="{C3380CC4-5D6E-409C-BE32-E72D297353CC}">
              <c16:uniqueId val="{00000001-2E4B-4050-981F-D95F8409E138}"/>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'DHS14'!$R$126:$AA$126</c:f>
              <c:numCache>
                <c:formatCode>###0.0</c:formatCode>
                <c:ptCount val="10"/>
                <c:pt idx="0">
                  <c:v>2.3449121354992677</c:v>
                </c:pt>
                <c:pt idx="1">
                  <c:v>0.80597620715760954</c:v>
                </c:pt>
                <c:pt idx="2">
                  <c:v>1.1537164045749861</c:v>
                </c:pt>
                <c:pt idx="3">
                  <c:v>4.1218769657244216</c:v>
                </c:pt>
                <c:pt idx="4">
                  <c:v>0.97064189314603055</c:v>
                </c:pt>
                <c:pt idx="5">
                  <c:v>1.5321900250092355</c:v>
                </c:pt>
                <c:pt idx="6">
                  <c:v>0.59418450157889424</c:v>
                </c:pt>
                <c:pt idx="7">
                  <c:v>0.2342605721713511</c:v>
                </c:pt>
                <c:pt idx="8">
                  <c:v>0.47403289234650714</c:v>
                </c:pt>
                <c:pt idx="9">
                  <c:v>0.51966026280215516</c:v>
                </c:pt>
              </c:numCache>
            </c:numRef>
          </c:val>
          <c:extLst>
            <c:ext xmlns:c16="http://schemas.microsoft.com/office/drawing/2014/chart" uri="{C3380CC4-5D6E-409C-BE32-E72D297353CC}">
              <c16:uniqueId val="{00000002-2E4B-4050-981F-D95F8409E138}"/>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'DHS14'!$R$121:$AA$121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'DHS14'!$R$127:$AA$127</c:f>
              <c:numCache>
                <c:formatCode>###0.0</c:formatCode>
                <c:ptCount val="10"/>
                <c:pt idx="0">
                  <c:v>21.766510142505613</c:v>
                </c:pt>
                <c:pt idx="1">
                  <c:v>23.458946440916396</c:v>
                </c:pt>
                <c:pt idx="2">
                  <c:v>12.901369063319311</c:v>
                </c:pt>
                <c:pt idx="3">
                  <c:v>24.472302946766675</c:v>
                </c:pt>
                <c:pt idx="4">
                  <c:v>13.964885528966214</c:v>
                </c:pt>
                <c:pt idx="5">
                  <c:v>46.545351562376268</c:v>
                </c:pt>
                <c:pt idx="6">
                  <c:v>67.275475653573054</c:v>
                </c:pt>
                <c:pt idx="7">
                  <c:v>42.763499953182325</c:v>
                </c:pt>
                <c:pt idx="8">
                  <c:v>36.565287142189376</c:v>
                </c:pt>
                <c:pt idx="9">
                  <c:v>55.170330504324404</c:v>
                </c:pt>
              </c:numCache>
            </c:numRef>
          </c:val>
          <c:extLst>
            <c:ext xmlns:c16="http://schemas.microsoft.com/office/drawing/2014/chart" uri="{C3380CC4-5D6E-409C-BE32-E72D297353CC}">
              <c16:uniqueId val="{00000003-2E4B-4050-981F-D95F8409E138}"/>
            </c:ext>
          </c:extLst>
        </c:ser>
        <c:dLbls>
          <c:showLegendKey val="0"/>
          <c:showVal val="0"/>
          <c:showCatName val="0"/>
          <c:showSerName val="0"/>
          <c:showPercent val="0"/>
          <c:showBubbleSize val="0"/>
        </c:dLbls>
        <c:gapWidth val="50"/>
        <c:overlap val="100"/>
        <c:axId val="338793216"/>
        <c:axId val="338794752"/>
      </c:barChart>
      <c:catAx>
        <c:axId val="3387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4752"/>
        <c:crosses val="autoZero"/>
        <c:auto val="1"/>
        <c:lblAlgn val="ctr"/>
        <c:lblOffset val="100"/>
        <c:tickLblSkip val="1"/>
        <c:tickMarkSkip val="1"/>
        <c:noMultiLvlLbl val="0"/>
      </c:catAx>
      <c:valAx>
        <c:axId val="3387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'DHS14'!$M$222:$Q$222</c:f>
              <c:numCache>
                <c:formatCode>###0.0</c:formatCode>
                <c:ptCount val="5"/>
                <c:pt idx="0">
                  <c:v>0.45188736467414137</c:v>
                </c:pt>
                <c:pt idx="1">
                  <c:v>9.291342493464029E-2</c:v>
                </c:pt>
                <c:pt idx="2">
                  <c:v>0</c:v>
                </c:pt>
                <c:pt idx="3">
                  <c:v>0.54952164494506783</c:v>
                </c:pt>
                <c:pt idx="4">
                  <c:v>2.0922668148782715</c:v>
                </c:pt>
              </c:numCache>
            </c:numRef>
          </c:val>
          <c:extLst>
            <c:ext xmlns:c16="http://schemas.microsoft.com/office/drawing/2014/chart" uri="{C3380CC4-5D6E-409C-BE32-E72D297353CC}">
              <c16:uniqueId val="{00000000-98BE-4062-BD26-E35E7AC356D0}"/>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'DHS14'!$M$223:$Q$223</c:f>
              <c:numCache>
                <c:formatCode>###0.0</c:formatCode>
                <c:ptCount val="5"/>
                <c:pt idx="0">
                  <c:v>0.72826998402716725</c:v>
                </c:pt>
                <c:pt idx="1">
                  <c:v>1.5135351233113592</c:v>
                </c:pt>
                <c:pt idx="2">
                  <c:v>2.0740783460516314</c:v>
                </c:pt>
                <c:pt idx="3">
                  <c:v>2.0220101412523848</c:v>
                </c:pt>
                <c:pt idx="4">
                  <c:v>2.2029116283527368</c:v>
                </c:pt>
              </c:numCache>
            </c:numRef>
          </c:val>
          <c:extLst>
            <c:ext xmlns:c16="http://schemas.microsoft.com/office/drawing/2014/chart" uri="{C3380CC4-5D6E-409C-BE32-E72D297353CC}">
              <c16:uniqueId val="{00000001-98BE-4062-BD26-E35E7AC356D0}"/>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'DHS14'!$M$221:$Q$221</c:f>
              <c:strCache>
                <c:ptCount val="5"/>
                <c:pt idx="0">
                  <c:v>Poorest</c:v>
                </c:pt>
                <c:pt idx="1">
                  <c:v>Poor</c:v>
                </c:pt>
                <c:pt idx="2">
                  <c:v>Middle</c:v>
                </c:pt>
                <c:pt idx="3">
                  <c:v>Rich</c:v>
                </c:pt>
                <c:pt idx="4">
                  <c:v>Richest</c:v>
                </c:pt>
              </c:strCache>
            </c:strRef>
          </c:cat>
          <c:val>
            <c:numRef>
              <c:f>'DHS14'!$M$224:$Q$224</c:f>
              <c:numCache>
                <c:formatCode>###0.0</c:formatCode>
                <c:ptCount val="5"/>
                <c:pt idx="0">
                  <c:v>98.8198426512987</c:v>
                </c:pt>
                <c:pt idx="1">
                  <c:v>98.393551451754021</c:v>
                </c:pt>
                <c:pt idx="2">
                  <c:v>97.925921653948421</c:v>
                </c:pt>
                <c:pt idx="3">
                  <c:v>97.42846821380256</c:v>
                </c:pt>
                <c:pt idx="4">
                  <c:v>95.704821556769062</c:v>
                </c:pt>
              </c:numCache>
            </c:numRef>
          </c:val>
          <c:extLst>
            <c:ext xmlns:c16="http://schemas.microsoft.com/office/drawing/2014/chart" uri="{C3380CC4-5D6E-409C-BE32-E72D297353CC}">
              <c16:uniqueId val="{00000002-98BE-4062-BD26-E35E7AC356D0}"/>
            </c:ext>
          </c:extLst>
        </c:ser>
        <c:dLbls>
          <c:showLegendKey val="0"/>
          <c:showVal val="0"/>
          <c:showCatName val="0"/>
          <c:showSerName val="0"/>
          <c:showPercent val="0"/>
          <c:showBubbleSize val="0"/>
        </c:dLbls>
        <c:gapWidth val="50"/>
        <c:overlap val="100"/>
        <c:axId val="340064896"/>
        <c:axId val="340132224"/>
      </c:barChart>
      <c:catAx>
        <c:axId val="340064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32224"/>
        <c:crosses val="autoZero"/>
        <c:auto val="1"/>
        <c:lblAlgn val="ctr"/>
        <c:lblOffset val="100"/>
        <c:tickLblSkip val="1"/>
        <c:tickMarkSkip val="1"/>
        <c:noMultiLvlLbl val="0"/>
      </c:catAx>
      <c:valAx>
        <c:axId val="340132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64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'DHS14'!$R$221:$AA$221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'DHS14'!$R$222:$AA$222</c:f>
              <c:numCache>
                <c:formatCode>###0.0</c:formatCode>
                <c:ptCount val="10"/>
                <c:pt idx="0">
                  <c:v>3.7427073174063636</c:v>
                </c:pt>
                <c:pt idx="1">
                  <c:v>1.8905391460683096</c:v>
                </c:pt>
                <c:pt idx="2">
                  <c:v>1.015902094249671</c:v>
                </c:pt>
                <c:pt idx="3">
                  <c:v>1.6631532495546144</c:v>
                </c:pt>
                <c:pt idx="4">
                  <c:v>3.3152258443232676</c:v>
                </c:pt>
                <c:pt idx="5">
                  <c:v>1.412508522511335</c:v>
                </c:pt>
                <c:pt idx="6">
                  <c:v>0.35260255234521004</c:v>
                </c:pt>
                <c:pt idx="7">
                  <c:v>0.70127945799632985</c:v>
                </c:pt>
                <c:pt idx="8">
                  <c:v>1.0131697370805004</c:v>
                </c:pt>
                <c:pt idx="9">
                  <c:v>1.1878454068172652</c:v>
                </c:pt>
              </c:numCache>
            </c:numRef>
          </c:val>
          <c:extLst>
            <c:ext xmlns:c16="http://schemas.microsoft.com/office/drawing/2014/chart" uri="{C3380CC4-5D6E-409C-BE32-E72D297353CC}">
              <c16:uniqueId val="{00000000-4354-44F5-9FB0-383B959D4704}"/>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'DHS14'!$R$221:$AA$221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'DHS14'!$R$223:$AA$223</c:f>
              <c:numCache>
                <c:formatCode>###0.0</c:formatCode>
                <c:ptCount val="10"/>
                <c:pt idx="0">
                  <c:v>2.0423257990874513</c:v>
                </c:pt>
                <c:pt idx="1">
                  <c:v>2.1236565601877593</c:v>
                </c:pt>
                <c:pt idx="2">
                  <c:v>3.1644872473992636</c:v>
                </c:pt>
                <c:pt idx="3">
                  <c:v>3.9216080787759919</c:v>
                </c:pt>
                <c:pt idx="4">
                  <c:v>3.0001018683963756</c:v>
                </c:pt>
                <c:pt idx="5">
                  <c:v>1.5381631196795718</c:v>
                </c:pt>
                <c:pt idx="6">
                  <c:v>1.7161201007444682</c:v>
                </c:pt>
                <c:pt idx="7">
                  <c:v>2.0254339882735972</c:v>
                </c:pt>
                <c:pt idx="8">
                  <c:v>6.1478045320520005</c:v>
                </c:pt>
                <c:pt idx="9">
                  <c:v>0.88881423116187086</c:v>
                </c:pt>
              </c:numCache>
            </c:numRef>
          </c:val>
          <c:extLst>
            <c:ext xmlns:c16="http://schemas.microsoft.com/office/drawing/2014/chart" uri="{C3380CC4-5D6E-409C-BE32-E72D297353CC}">
              <c16:uniqueId val="{00000001-4354-44F5-9FB0-383B959D4704}"/>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'DHS14'!$R$221:$AA$221</c:f>
              <c:strCache>
                <c:ptCount val="10"/>
                <c:pt idx="0">
                  <c:v>Berea</c:v>
                </c:pt>
                <c:pt idx="1">
                  <c:v>Botha-bothe</c:v>
                </c:pt>
                <c:pt idx="2">
                  <c:v>Leribe</c:v>
                </c:pt>
                <c:pt idx="3">
                  <c:v>Mafeteng</c:v>
                </c:pt>
                <c:pt idx="4">
                  <c:v>Maseru</c:v>
                </c:pt>
                <c:pt idx="5">
                  <c:v>Mohale's hoek</c:v>
                </c:pt>
                <c:pt idx="6">
                  <c:v>Mokhotlong</c:v>
                </c:pt>
                <c:pt idx="7">
                  <c:v>Qacha's-nek</c:v>
                </c:pt>
                <c:pt idx="8">
                  <c:v>Quthing</c:v>
                </c:pt>
                <c:pt idx="9">
                  <c:v>Thaba Tseka</c:v>
                </c:pt>
              </c:strCache>
            </c:strRef>
          </c:cat>
          <c:val>
            <c:numRef>
              <c:f>'DHS14'!$R$224:$AA$224</c:f>
              <c:numCache>
                <c:formatCode>###0.0</c:formatCode>
                <c:ptCount val="10"/>
                <c:pt idx="0">
                  <c:v>94.21496688350615</c:v>
                </c:pt>
                <c:pt idx="1">
                  <c:v>95.985804293743882</c:v>
                </c:pt>
                <c:pt idx="2">
                  <c:v>95.819610658351095</c:v>
                </c:pt>
                <c:pt idx="3">
                  <c:v>94.415238671669414</c:v>
                </c:pt>
                <c:pt idx="4">
                  <c:v>93.684672287280364</c:v>
                </c:pt>
                <c:pt idx="5">
                  <c:v>97.049328357809017</c:v>
                </c:pt>
                <c:pt idx="6">
                  <c:v>97.931277346910349</c:v>
                </c:pt>
                <c:pt idx="7">
                  <c:v>97.273286553729974</c:v>
                </c:pt>
                <c:pt idx="8">
                  <c:v>92.839025730867647</c:v>
                </c:pt>
                <c:pt idx="9">
                  <c:v>97.923340362020852</c:v>
                </c:pt>
              </c:numCache>
            </c:numRef>
          </c:val>
          <c:extLst>
            <c:ext xmlns:c16="http://schemas.microsoft.com/office/drawing/2014/chart" uri="{C3380CC4-5D6E-409C-BE32-E72D297353CC}">
              <c16:uniqueId val="{00000002-4354-44F5-9FB0-383B959D4704}"/>
            </c:ext>
          </c:extLst>
        </c:ser>
        <c:dLbls>
          <c:showLegendKey val="0"/>
          <c:showVal val="0"/>
          <c:showCatName val="0"/>
          <c:showSerName val="0"/>
          <c:showPercent val="0"/>
          <c:showBubbleSize val="0"/>
        </c:dLbls>
        <c:gapWidth val="50"/>
        <c:overlap val="100"/>
        <c:axId val="340163584"/>
        <c:axId val="340181760"/>
      </c:barChart>
      <c:catAx>
        <c:axId val="3401635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81760"/>
        <c:crosses val="autoZero"/>
        <c:auto val="1"/>
        <c:lblAlgn val="ctr"/>
        <c:lblOffset val="100"/>
        <c:tickLblSkip val="1"/>
        <c:tickMarkSkip val="1"/>
        <c:noMultiLvlLbl val="0"/>
      </c:catAx>
      <c:valAx>
        <c:axId val="340181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635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'DHS14'!$C$222:$G$222</c:f>
              <c:numCache>
                <c:formatCode>###0.0</c:formatCode>
                <c:ptCount val="5"/>
                <c:pt idx="0">
                  <c:v>0.3963762731461617</c:v>
                </c:pt>
                <c:pt idx="1">
                  <c:v>1.32789230841877E-2</c:v>
                </c:pt>
                <c:pt idx="2">
                  <c:v>0.4124071206890666</c:v>
                </c:pt>
                <c:pt idx="3">
                  <c:v>1.0422649374053781</c:v>
                </c:pt>
                <c:pt idx="4">
                  <c:v>8.1150940777047591</c:v>
                </c:pt>
              </c:numCache>
            </c:numRef>
          </c:val>
          <c:extLst>
            <c:ext xmlns:c16="http://schemas.microsoft.com/office/drawing/2014/chart" uri="{C3380CC4-5D6E-409C-BE32-E72D297353CC}">
              <c16:uniqueId val="{00000000-99FE-43B4-8F5C-85B2F0889318}"/>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'DHS14'!$C$223:$G$223</c:f>
              <c:numCache>
                <c:formatCode>###0.0</c:formatCode>
                <c:ptCount val="5"/>
                <c:pt idx="0">
                  <c:v>0.98256298098518768</c:v>
                </c:pt>
                <c:pt idx="1">
                  <c:v>1.8665748326524325</c:v>
                </c:pt>
                <c:pt idx="2">
                  <c:v>2.4390459376847131</c:v>
                </c:pt>
                <c:pt idx="3">
                  <c:v>2.5487809167168627</c:v>
                </c:pt>
                <c:pt idx="4">
                  <c:v>5.710137308361678</c:v>
                </c:pt>
              </c:numCache>
            </c:numRef>
          </c:val>
          <c:extLst>
            <c:ext xmlns:c16="http://schemas.microsoft.com/office/drawing/2014/chart" uri="{C3380CC4-5D6E-409C-BE32-E72D297353CC}">
              <c16:uniqueId val="{00000001-99FE-43B4-8F5C-85B2F0889318}"/>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'DHS14'!$C$221:$G$221</c:f>
              <c:strCache>
                <c:ptCount val="5"/>
                <c:pt idx="0">
                  <c:v>Poorest</c:v>
                </c:pt>
                <c:pt idx="1">
                  <c:v>Poor</c:v>
                </c:pt>
                <c:pt idx="2">
                  <c:v>Middle</c:v>
                </c:pt>
                <c:pt idx="3">
                  <c:v>Rich</c:v>
                </c:pt>
                <c:pt idx="4">
                  <c:v>Richest</c:v>
                </c:pt>
              </c:strCache>
            </c:strRef>
          </c:cat>
          <c:val>
            <c:numRef>
              <c:f>'DHS14'!$C$224:$G$224</c:f>
              <c:numCache>
                <c:formatCode>###0.0</c:formatCode>
                <c:ptCount val="5"/>
                <c:pt idx="0">
                  <c:v>98.621060745868633</c:v>
                </c:pt>
                <c:pt idx="1">
                  <c:v>98.120146244263424</c:v>
                </c:pt>
                <c:pt idx="2">
                  <c:v>97.148546941626208</c:v>
                </c:pt>
                <c:pt idx="3">
                  <c:v>96.408954145877729</c:v>
                </c:pt>
                <c:pt idx="4">
                  <c:v>86.174768613933693</c:v>
                </c:pt>
              </c:numCache>
            </c:numRef>
          </c:val>
          <c:extLst>
            <c:ext xmlns:c16="http://schemas.microsoft.com/office/drawing/2014/chart" uri="{C3380CC4-5D6E-409C-BE32-E72D297353CC}">
              <c16:uniqueId val="{00000002-99FE-43B4-8F5C-85B2F0889318}"/>
            </c:ext>
          </c:extLst>
        </c:ser>
        <c:dLbls>
          <c:showLegendKey val="0"/>
          <c:showVal val="0"/>
          <c:showCatName val="0"/>
          <c:showSerName val="0"/>
          <c:showPercent val="0"/>
          <c:showBubbleSize val="0"/>
        </c:dLbls>
        <c:gapWidth val="50"/>
        <c:overlap val="100"/>
        <c:axId val="340266368"/>
        <c:axId val="340272256"/>
      </c:barChart>
      <c:catAx>
        <c:axId val="34026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72256"/>
        <c:crosses val="autoZero"/>
        <c:auto val="1"/>
        <c:lblAlgn val="ctr"/>
        <c:lblOffset val="100"/>
        <c:tickLblSkip val="1"/>
        <c:tickMarkSkip val="1"/>
        <c:noMultiLvlLbl val="0"/>
      </c:catAx>
      <c:valAx>
        <c:axId val="340272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6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'DHS14'!$H$18:$L$18</c:f>
              <c:numCache>
                <c:formatCode>###0.0</c:formatCode>
                <c:ptCount val="5"/>
                <c:pt idx="0">
                  <c:v>82.938690513707982</c:v>
                </c:pt>
                <c:pt idx="1">
                  <c:v>94.438367475616047</c:v>
                </c:pt>
                <c:pt idx="2">
                  <c:v>94.683276629631038</c:v>
                </c:pt>
                <c:pt idx="3">
                  <c:v>98.192691363278058</c:v>
                </c:pt>
                <c:pt idx="4">
                  <c:v>99.717030332260364</c:v>
                </c:pt>
              </c:numCache>
            </c:numRef>
          </c:val>
          <c:extLst>
            <c:ext xmlns:c16="http://schemas.microsoft.com/office/drawing/2014/chart" uri="{C3380CC4-5D6E-409C-BE32-E72D297353CC}">
              <c16:uniqueId val="{00000000-D5B2-4A4F-80B8-D6EF5EE0D936}"/>
            </c:ext>
          </c:extLst>
        </c:ser>
        <c:ser>
          <c:idx val="1"/>
          <c:order val="1"/>
          <c:tx>
            <c:strRef>
              <c:f>'DHS14'!$B$19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'DHS14'!$H$19:$L$19</c:f>
              <c:numCache>
                <c:formatCode>###0.0</c:formatCode>
                <c:ptCount val="5"/>
                <c:pt idx="0">
                  <c:v>5.5666459279302103</c:v>
                </c:pt>
                <c:pt idx="1">
                  <c:v>1.7801413316065446</c:v>
                </c:pt>
                <c:pt idx="2">
                  <c:v>2.6272127374014387</c:v>
                </c:pt>
                <c:pt idx="3">
                  <c:v>1.6078801937759493</c:v>
                </c:pt>
                <c:pt idx="4">
                  <c:v>0</c:v>
                </c:pt>
              </c:numCache>
            </c:numRef>
          </c:val>
          <c:extLst>
            <c:ext xmlns:c16="http://schemas.microsoft.com/office/drawing/2014/chart" uri="{C3380CC4-5D6E-409C-BE32-E72D297353CC}">
              <c16:uniqueId val="{00000001-D5B2-4A4F-80B8-D6EF5EE0D936}"/>
            </c:ext>
          </c:extLst>
        </c:ser>
        <c:ser>
          <c:idx val="2"/>
          <c:order val="2"/>
          <c:tx>
            <c:strRef>
              <c:f>'DHS14'!$B$20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'DHS14'!$H$20:$L$20</c:f>
              <c:numCache>
                <c:formatCode>###0.0</c:formatCode>
                <c:ptCount val="5"/>
                <c:pt idx="0">
                  <c:v>11.024672931706281</c:v>
                </c:pt>
                <c:pt idx="1">
                  <c:v>3.6422479391943039</c:v>
                </c:pt>
                <c:pt idx="2">
                  <c:v>2.6895106329675231</c:v>
                </c:pt>
                <c:pt idx="3">
                  <c:v>0.19942844294599249</c:v>
                </c:pt>
                <c:pt idx="4">
                  <c:v>0.28296966773963561</c:v>
                </c:pt>
              </c:numCache>
            </c:numRef>
          </c:val>
          <c:extLst>
            <c:ext xmlns:c16="http://schemas.microsoft.com/office/drawing/2014/chart" uri="{C3380CC4-5D6E-409C-BE32-E72D297353CC}">
              <c16:uniqueId val="{00000002-D5B2-4A4F-80B8-D6EF5EE0D936}"/>
            </c:ext>
          </c:extLst>
        </c:ser>
        <c:ser>
          <c:idx val="3"/>
          <c:order val="3"/>
          <c:tx>
            <c:strRef>
              <c:f>'DHS14'!$B$21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'DHS14'!$H$15:$L$15</c:f>
              <c:strCache>
                <c:ptCount val="5"/>
                <c:pt idx="0">
                  <c:v>Poorest</c:v>
                </c:pt>
                <c:pt idx="1">
                  <c:v>Poor</c:v>
                </c:pt>
                <c:pt idx="2">
                  <c:v>Middle</c:v>
                </c:pt>
                <c:pt idx="3">
                  <c:v>Rich</c:v>
                </c:pt>
                <c:pt idx="4">
                  <c:v>Richest</c:v>
                </c:pt>
              </c:strCache>
            </c:strRef>
          </c:cat>
          <c:val>
            <c:numRef>
              <c:f>'DHS14'!$H$21:$L$21</c:f>
              <c:numCache>
                <c:formatCode>###0.0</c:formatCode>
                <c:ptCount val="5"/>
                <c:pt idx="0">
                  <c:v>0.46999062665552688</c:v>
                </c:pt>
                <c:pt idx="1">
                  <c:v>0.13924325358310408</c:v>
                </c:pt>
                <c:pt idx="2">
                  <c:v>0</c:v>
                </c:pt>
                <c:pt idx="3">
                  <c:v>0</c:v>
                </c:pt>
                <c:pt idx="4">
                  <c:v>0</c:v>
                </c:pt>
              </c:numCache>
            </c:numRef>
          </c:val>
          <c:extLst>
            <c:ext xmlns:c16="http://schemas.microsoft.com/office/drawing/2014/chart" uri="{C3380CC4-5D6E-409C-BE32-E72D297353CC}">
              <c16:uniqueId val="{00000003-D5B2-4A4F-80B8-D6EF5EE0D936}"/>
            </c:ext>
          </c:extLst>
        </c:ser>
        <c:dLbls>
          <c:showLegendKey val="0"/>
          <c:showVal val="0"/>
          <c:showCatName val="0"/>
          <c:showSerName val="0"/>
          <c:showPercent val="0"/>
          <c:showBubbleSize val="0"/>
        </c:dLbls>
        <c:gapWidth val="50"/>
        <c:overlap val="100"/>
        <c:axId val="340444288"/>
        <c:axId val="340445824"/>
      </c:barChart>
      <c:catAx>
        <c:axId val="340444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5824"/>
        <c:crosses val="autoZero"/>
        <c:auto val="1"/>
        <c:lblAlgn val="ctr"/>
        <c:lblOffset val="100"/>
        <c:tickLblSkip val="1"/>
        <c:tickMarkSkip val="1"/>
        <c:noMultiLvlLbl val="0"/>
      </c:catAx>
      <c:valAx>
        <c:axId val="3404458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444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'DHS14'!$H$124:$L$124</c:f>
              <c:numCache>
                <c:formatCode>###0.0</c:formatCode>
                <c:ptCount val="5"/>
                <c:pt idx="0">
                  <c:v>40.971210693273036</c:v>
                </c:pt>
                <c:pt idx="1">
                  <c:v>33.520700736520681</c:v>
                </c:pt>
                <c:pt idx="2">
                  <c:v>47.132775412500003</c:v>
                </c:pt>
                <c:pt idx="3">
                  <c:v>50.782970763941286</c:v>
                </c:pt>
                <c:pt idx="4">
                  <c:v>73.938161938933803</c:v>
                </c:pt>
              </c:numCache>
            </c:numRef>
          </c:val>
          <c:extLst>
            <c:ext xmlns:c16="http://schemas.microsoft.com/office/drawing/2014/chart" uri="{C3380CC4-5D6E-409C-BE32-E72D297353CC}">
              <c16:uniqueId val="{00000000-EB58-4BF5-B69F-FEC22BBE6954}"/>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'DHS14'!$H$125:$L$125</c:f>
              <c:numCache>
                <c:formatCode>###0.0</c:formatCode>
                <c:ptCount val="5"/>
                <c:pt idx="0">
                  <c:v>40.670568832313251</c:v>
                </c:pt>
                <c:pt idx="1">
                  <c:v>61.987197183588925</c:v>
                </c:pt>
                <c:pt idx="2">
                  <c:v>49.920772791359667</c:v>
                </c:pt>
                <c:pt idx="3">
                  <c:v>46.61428129308851</c:v>
                </c:pt>
                <c:pt idx="4">
                  <c:v>25.050534634844777</c:v>
                </c:pt>
              </c:numCache>
            </c:numRef>
          </c:val>
          <c:extLst>
            <c:ext xmlns:c16="http://schemas.microsoft.com/office/drawing/2014/chart" uri="{C3380CC4-5D6E-409C-BE32-E72D297353CC}">
              <c16:uniqueId val="{00000001-EB58-4BF5-B69F-FEC22BBE6954}"/>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'DHS14'!$H$126:$L$126</c:f>
              <c:numCache>
                <c:formatCode>###0.0</c:formatCode>
                <c:ptCount val="5"/>
                <c:pt idx="0">
                  <c:v>1.4314480724403502</c:v>
                </c:pt>
                <c:pt idx="1">
                  <c:v>0.19794680786946461</c:v>
                </c:pt>
                <c:pt idx="2">
                  <c:v>0.98595864504694353</c:v>
                </c:pt>
                <c:pt idx="3">
                  <c:v>1.6578197295882606</c:v>
                </c:pt>
                <c:pt idx="4">
                  <c:v>0.9587144747661821</c:v>
                </c:pt>
              </c:numCache>
            </c:numRef>
          </c:val>
          <c:extLst>
            <c:ext xmlns:c16="http://schemas.microsoft.com/office/drawing/2014/chart" uri="{C3380CC4-5D6E-409C-BE32-E72D297353CC}">
              <c16:uniqueId val="{00000002-EB58-4BF5-B69F-FEC22BBE6954}"/>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'DHS14'!$H$121:$L$121</c:f>
              <c:strCache>
                <c:ptCount val="5"/>
                <c:pt idx="0">
                  <c:v>Poorest</c:v>
                </c:pt>
                <c:pt idx="1">
                  <c:v>Poor</c:v>
                </c:pt>
                <c:pt idx="2">
                  <c:v>Middle</c:v>
                </c:pt>
                <c:pt idx="3">
                  <c:v>Rich</c:v>
                </c:pt>
                <c:pt idx="4">
                  <c:v>Richest</c:v>
                </c:pt>
              </c:strCache>
            </c:strRef>
          </c:cat>
          <c:val>
            <c:numRef>
              <c:f>'DHS14'!$H$127:$L$127</c:f>
              <c:numCache>
                <c:formatCode>###0.0</c:formatCode>
                <c:ptCount val="5"/>
                <c:pt idx="0">
                  <c:v>16.926772401973363</c:v>
                </c:pt>
                <c:pt idx="1">
                  <c:v>4.2941552720209293</c:v>
                </c:pt>
                <c:pt idx="2">
                  <c:v>1.9604931510933867</c:v>
                </c:pt>
                <c:pt idx="3">
                  <c:v>0.94492821338194344</c:v>
                </c:pt>
                <c:pt idx="4">
                  <c:v>5.2588951455238571E-2</c:v>
                </c:pt>
              </c:numCache>
            </c:numRef>
          </c:val>
          <c:extLst>
            <c:ext xmlns:c16="http://schemas.microsoft.com/office/drawing/2014/chart" uri="{C3380CC4-5D6E-409C-BE32-E72D297353CC}">
              <c16:uniqueId val="{00000003-EB58-4BF5-B69F-FEC22BBE6954}"/>
            </c:ext>
          </c:extLst>
        </c:ser>
        <c:dLbls>
          <c:showLegendKey val="0"/>
          <c:showVal val="0"/>
          <c:showCatName val="0"/>
          <c:showSerName val="0"/>
          <c:showPercent val="0"/>
          <c:showBubbleSize val="0"/>
        </c:dLbls>
        <c:gapWidth val="50"/>
        <c:overlap val="100"/>
        <c:axId val="340560512"/>
        <c:axId val="340636032"/>
      </c:barChart>
      <c:catAx>
        <c:axId val="34056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36032"/>
        <c:crosses val="autoZero"/>
        <c:auto val="1"/>
        <c:lblAlgn val="ctr"/>
        <c:lblOffset val="100"/>
        <c:tickLblSkip val="1"/>
        <c:tickMarkSkip val="1"/>
        <c:noMultiLvlLbl val="0"/>
      </c:catAx>
      <c:valAx>
        <c:axId val="3406360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6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'DHS14'!$H$222:$L$222</c:f>
              <c:numCache>
                <c:formatCode>###0.0</c:formatCode>
                <c:ptCount val="5"/>
                <c:pt idx="0">
                  <c:v>0.20598994848138286</c:v>
                </c:pt>
                <c:pt idx="1">
                  <c:v>0.81706049357450505</c:v>
                </c:pt>
                <c:pt idx="2">
                  <c:v>2.130044295749133</c:v>
                </c:pt>
                <c:pt idx="3">
                  <c:v>3.6607161483321424</c:v>
                </c:pt>
                <c:pt idx="4">
                  <c:v>22.665493980274967</c:v>
                </c:pt>
              </c:numCache>
            </c:numRef>
          </c:val>
          <c:extLst>
            <c:ext xmlns:c16="http://schemas.microsoft.com/office/drawing/2014/chart" uri="{C3380CC4-5D6E-409C-BE32-E72D297353CC}">
              <c16:uniqueId val="{00000000-6945-4CEE-B318-A8F709CF0AEE}"/>
            </c:ext>
          </c:extLst>
        </c:ser>
        <c:ser>
          <c:idx val="1"/>
          <c:order val="1"/>
          <c:tx>
            <c:strRef>
              <c:f>'DHS14'!$B$223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'DHS14'!$H$223:$L$223</c:f>
              <c:numCache>
                <c:formatCode>###0.0</c:formatCode>
                <c:ptCount val="5"/>
                <c:pt idx="0">
                  <c:v>5.5929623266006976</c:v>
                </c:pt>
                <c:pt idx="1">
                  <c:v>2.5227823961478308</c:v>
                </c:pt>
                <c:pt idx="2">
                  <c:v>4.569612847272758</c:v>
                </c:pt>
                <c:pt idx="3">
                  <c:v>8.6485530576695542</c:v>
                </c:pt>
                <c:pt idx="4">
                  <c:v>6.4035779687774657</c:v>
                </c:pt>
              </c:numCache>
            </c:numRef>
          </c:val>
          <c:extLst>
            <c:ext xmlns:c16="http://schemas.microsoft.com/office/drawing/2014/chart" uri="{C3380CC4-5D6E-409C-BE32-E72D297353CC}">
              <c16:uniqueId val="{00000001-6945-4CEE-B318-A8F709CF0AEE}"/>
            </c:ext>
          </c:extLst>
        </c:ser>
        <c:ser>
          <c:idx val="2"/>
          <c:order val="2"/>
          <c:tx>
            <c:strRef>
              <c:f>'DHS14'!$B$224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'DHS14'!$H$221:$L$221</c:f>
              <c:strCache>
                <c:ptCount val="5"/>
                <c:pt idx="0">
                  <c:v>Poorest</c:v>
                </c:pt>
                <c:pt idx="1">
                  <c:v>Poor</c:v>
                </c:pt>
                <c:pt idx="2">
                  <c:v>Middle</c:v>
                </c:pt>
                <c:pt idx="3">
                  <c:v>Rich</c:v>
                </c:pt>
                <c:pt idx="4">
                  <c:v>Richest</c:v>
                </c:pt>
              </c:strCache>
            </c:strRef>
          </c:cat>
          <c:val>
            <c:numRef>
              <c:f>'DHS14'!$H$224:$L$224</c:f>
              <c:numCache>
                <c:formatCode>###0.0</c:formatCode>
                <c:ptCount val="5"/>
                <c:pt idx="0">
                  <c:v>94.201047724917899</c:v>
                </c:pt>
                <c:pt idx="1">
                  <c:v>96.660157110277694</c:v>
                </c:pt>
                <c:pt idx="2">
                  <c:v>93.300342856978119</c:v>
                </c:pt>
                <c:pt idx="3">
                  <c:v>87.690730793998313</c:v>
                </c:pt>
                <c:pt idx="4">
                  <c:v>70.930928050947472</c:v>
                </c:pt>
              </c:numCache>
            </c:numRef>
          </c:val>
          <c:extLst>
            <c:ext xmlns:c16="http://schemas.microsoft.com/office/drawing/2014/chart" uri="{C3380CC4-5D6E-409C-BE32-E72D297353CC}">
              <c16:uniqueId val="{00000002-6945-4CEE-B318-A8F709CF0AEE}"/>
            </c:ext>
          </c:extLst>
        </c:ser>
        <c:dLbls>
          <c:showLegendKey val="0"/>
          <c:showVal val="0"/>
          <c:showCatName val="0"/>
          <c:showSerName val="0"/>
          <c:showPercent val="0"/>
          <c:showBubbleSize val="0"/>
        </c:dLbls>
        <c:gapWidth val="50"/>
        <c:overlap val="100"/>
        <c:axId val="340687872"/>
        <c:axId val="340693760"/>
      </c:barChart>
      <c:catAx>
        <c:axId val="340687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93760"/>
        <c:crosses val="autoZero"/>
        <c:auto val="1"/>
        <c:lblAlgn val="ctr"/>
        <c:lblOffset val="100"/>
        <c:tickLblSkip val="1"/>
        <c:tickMarkSkip val="1"/>
        <c:noMultiLvlLbl val="0"/>
      </c:catAx>
      <c:valAx>
        <c:axId val="340693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687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'DHS14'!$C$124:$G$124</c:f>
              <c:numCache>
                <c:formatCode>###0.0</c:formatCode>
                <c:ptCount val="5"/>
                <c:pt idx="0">
                  <c:v>29.979787027162772</c:v>
                </c:pt>
                <c:pt idx="1">
                  <c:v>44.3879952200556</c:v>
                </c:pt>
                <c:pt idx="2">
                  <c:v>56.801392089446978</c:v>
                </c:pt>
                <c:pt idx="3">
                  <c:v>58.660029377234963</c:v>
                </c:pt>
                <c:pt idx="4">
                  <c:v>67.078831445015012</c:v>
                </c:pt>
              </c:numCache>
            </c:numRef>
          </c:val>
          <c:extLst>
            <c:ext xmlns:c16="http://schemas.microsoft.com/office/drawing/2014/chart" uri="{C3380CC4-5D6E-409C-BE32-E72D297353CC}">
              <c16:uniqueId val="{00000000-53AD-4E2D-B5F9-358ED40C3D56}"/>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'DHS14'!$C$125:$G$125</c:f>
              <c:numCache>
                <c:formatCode>###0.0</c:formatCode>
                <c:ptCount val="5"/>
                <c:pt idx="0">
                  <c:v>3.9184337556085378</c:v>
                </c:pt>
                <c:pt idx="1">
                  <c:v>9.2963033624852507</c:v>
                </c:pt>
                <c:pt idx="2">
                  <c:v>17.015849670244016</c:v>
                </c:pt>
                <c:pt idx="3">
                  <c:v>32.92229957314504</c:v>
                </c:pt>
                <c:pt idx="4">
                  <c:v>30.128319620584399</c:v>
                </c:pt>
              </c:numCache>
            </c:numRef>
          </c:val>
          <c:extLst>
            <c:ext xmlns:c16="http://schemas.microsoft.com/office/drawing/2014/chart" uri="{C3380CC4-5D6E-409C-BE32-E72D297353CC}">
              <c16:uniqueId val="{00000001-53AD-4E2D-B5F9-358ED40C3D56}"/>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'DHS14'!$C$126:$G$126</c:f>
              <c:numCache>
                <c:formatCode>###0.0</c:formatCode>
                <c:ptCount val="5"/>
                <c:pt idx="0">
                  <c:v>0.21181417046649642</c:v>
                </c:pt>
                <c:pt idx="1">
                  <c:v>2.209681689769873</c:v>
                </c:pt>
                <c:pt idx="2">
                  <c:v>1.7731450526559591</c:v>
                </c:pt>
                <c:pt idx="3">
                  <c:v>1.5558220249445363</c:v>
                </c:pt>
                <c:pt idx="4">
                  <c:v>1.1564955649274697</c:v>
                </c:pt>
              </c:numCache>
            </c:numRef>
          </c:val>
          <c:extLst>
            <c:ext xmlns:c16="http://schemas.microsoft.com/office/drawing/2014/chart" uri="{C3380CC4-5D6E-409C-BE32-E72D297353CC}">
              <c16:uniqueId val="{00000002-53AD-4E2D-B5F9-358ED40C3D56}"/>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'DHS14'!$C$121:$G$121</c:f>
              <c:strCache>
                <c:ptCount val="5"/>
                <c:pt idx="0">
                  <c:v>Poorest</c:v>
                </c:pt>
                <c:pt idx="1">
                  <c:v>Poor</c:v>
                </c:pt>
                <c:pt idx="2">
                  <c:v>Middle</c:v>
                </c:pt>
                <c:pt idx="3">
                  <c:v>Rich</c:v>
                </c:pt>
                <c:pt idx="4">
                  <c:v>Richest</c:v>
                </c:pt>
              </c:strCache>
            </c:strRef>
          </c:cat>
          <c:val>
            <c:numRef>
              <c:f>'DHS14'!$C$127:$G$127</c:f>
              <c:numCache>
                <c:formatCode>###0.0</c:formatCode>
                <c:ptCount val="5"/>
                <c:pt idx="0">
                  <c:v>65.8899650467622</c:v>
                </c:pt>
                <c:pt idx="1">
                  <c:v>44.106019727689279</c:v>
                </c:pt>
                <c:pt idx="2">
                  <c:v>24.409613187653047</c:v>
                </c:pt>
                <c:pt idx="3">
                  <c:v>6.8618490246754611</c:v>
                </c:pt>
                <c:pt idx="4">
                  <c:v>1.6363533694731185</c:v>
                </c:pt>
              </c:numCache>
            </c:numRef>
          </c:val>
          <c:extLst>
            <c:ext xmlns:c16="http://schemas.microsoft.com/office/drawing/2014/chart" uri="{C3380CC4-5D6E-409C-BE32-E72D297353CC}">
              <c16:uniqueId val="{00000003-53AD-4E2D-B5F9-358ED40C3D56}"/>
            </c:ext>
          </c:extLst>
        </c:ser>
        <c:dLbls>
          <c:showLegendKey val="0"/>
          <c:showVal val="0"/>
          <c:showCatName val="0"/>
          <c:showSerName val="0"/>
          <c:showPercent val="0"/>
          <c:showBubbleSize val="0"/>
        </c:dLbls>
        <c:gapWidth val="50"/>
        <c:overlap val="100"/>
        <c:axId val="339994880"/>
        <c:axId val="340000768"/>
      </c:barChart>
      <c:catAx>
        <c:axId val="33999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000768"/>
        <c:crosses val="autoZero"/>
        <c:auto val="1"/>
        <c:lblAlgn val="ctr"/>
        <c:lblOffset val="100"/>
        <c:tickLblSkip val="1"/>
        <c:tickMarkSkip val="1"/>
        <c:noMultiLvlLbl val="0"/>
      </c:catAx>
      <c:valAx>
        <c:axId val="3400007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999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'DHS14'!$M$124:$Q$124</c:f>
              <c:numCache>
                <c:formatCode>###0.0</c:formatCode>
                <c:ptCount val="5"/>
                <c:pt idx="0">
                  <c:v>27.670374996486167</c:v>
                </c:pt>
                <c:pt idx="1">
                  <c:v>38.628984105153457</c:v>
                </c:pt>
                <c:pt idx="2">
                  <c:v>50.169828334352232</c:v>
                </c:pt>
                <c:pt idx="3">
                  <c:v>63.509337607842717</c:v>
                </c:pt>
                <c:pt idx="4">
                  <c:v>80.655389721701852</c:v>
                </c:pt>
              </c:numCache>
            </c:numRef>
          </c:val>
          <c:extLst>
            <c:ext xmlns:c16="http://schemas.microsoft.com/office/drawing/2014/chart" uri="{C3380CC4-5D6E-409C-BE32-E72D297353CC}">
              <c16:uniqueId val="{00000000-573A-48C0-ACE5-0CF219EBC8E0}"/>
            </c:ext>
          </c:extLst>
        </c:ser>
        <c:ser>
          <c:idx val="1"/>
          <c:order val="1"/>
          <c:tx>
            <c:strRef>
              <c:f>'DHS14'!$B$125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'DHS14'!$M$125:$Q$125</c:f>
              <c:numCache>
                <c:formatCode>###0.0</c:formatCode>
                <c:ptCount val="5"/>
                <c:pt idx="0">
                  <c:v>3.2677965997133258</c:v>
                </c:pt>
                <c:pt idx="1">
                  <c:v>6.5812062429199738</c:v>
                </c:pt>
                <c:pt idx="2">
                  <c:v>10.273666791893058</c:v>
                </c:pt>
                <c:pt idx="3">
                  <c:v>14.564944077373411</c:v>
                </c:pt>
                <c:pt idx="4">
                  <c:v>12.273003971611477</c:v>
                </c:pt>
              </c:numCache>
            </c:numRef>
          </c:val>
          <c:extLst>
            <c:ext xmlns:c16="http://schemas.microsoft.com/office/drawing/2014/chart" uri="{C3380CC4-5D6E-409C-BE32-E72D297353CC}">
              <c16:uniqueId val="{00000001-573A-48C0-ACE5-0CF219EBC8E0}"/>
            </c:ext>
          </c:extLst>
        </c:ser>
        <c:ser>
          <c:idx val="2"/>
          <c:order val="2"/>
          <c:tx>
            <c:strRef>
              <c:f>'DHS14'!$B$126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'DHS14'!$M$126:$Q$126</c:f>
              <c:numCache>
                <c:formatCode>###0.0</c:formatCode>
                <c:ptCount val="5"/>
                <c:pt idx="0">
                  <c:v>0.2869025198564259</c:v>
                </c:pt>
                <c:pt idx="1">
                  <c:v>1.3461298672524507</c:v>
                </c:pt>
                <c:pt idx="2">
                  <c:v>2.1782247391893748</c:v>
                </c:pt>
                <c:pt idx="3">
                  <c:v>2.2972886076145684</c:v>
                </c:pt>
                <c:pt idx="4">
                  <c:v>1.3906846452793999</c:v>
                </c:pt>
              </c:numCache>
            </c:numRef>
          </c:val>
          <c:extLst>
            <c:ext xmlns:c16="http://schemas.microsoft.com/office/drawing/2014/chart" uri="{C3380CC4-5D6E-409C-BE32-E72D297353CC}">
              <c16:uniqueId val="{00000002-573A-48C0-ACE5-0CF219EBC8E0}"/>
            </c:ext>
          </c:extLst>
        </c:ser>
        <c:ser>
          <c:idx val="3"/>
          <c:order val="3"/>
          <c:tx>
            <c:strRef>
              <c:f>'DHS14'!$B$127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'DHS14'!$M$121:$Q$121</c:f>
              <c:strCache>
                <c:ptCount val="5"/>
                <c:pt idx="0">
                  <c:v>Poorest</c:v>
                </c:pt>
                <c:pt idx="1">
                  <c:v>Poor</c:v>
                </c:pt>
                <c:pt idx="2">
                  <c:v>Middle</c:v>
                </c:pt>
                <c:pt idx="3">
                  <c:v>Rich</c:v>
                </c:pt>
                <c:pt idx="4">
                  <c:v>Richest</c:v>
                </c:pt>
              </c:strCache>
            </c:strRef>
          </c:cat>
          <c:val>
            <c:numRef>
              <c:f>'DHS14'!$M$127:$Q$127</c:f>
              <c:numCache>
                <c:formatCode>###0.0</c:formatCode>
                <c:ptCount val="5"/>
                <c:pt idx="0">
                  <c:v>68.774925883944078</c:v>
                </c:pt>
                <c:pt idx="1">
                  <c:v>53.443679784674117</c:v>
                </c:pt>
                <c:pt idx="2">
                  <c:v>37.378280134565337</c:v>
                </c:pt>
                <c:pt idx="3">
                  <c:v>19.628429707169303</c:v>
                </c:pt>
                <c:pt idx="4">
                  <c:v>5.6809216614072717</c:v>
                </c:pt>
              </c:numCache>
            </c:numRef>
          </c:val>
          <c:extLst>
            <c:ext xmlns:c16="http://schemas.microsoft.com/office/drawing/2014/chart" uri="{C3380CC4-5D6E-409C-BE32-E72D297353CC}">
              <c16:uniqueId val="{00000003-573A-48C0-ACE5-0CF219EBC8E0}"/>
            </c:ext>
          </c:extLst>
        </c:ser>
        <c:dLbls>
          <c:showLegendKey val="0"/>
          <c:showVal val="0"/>
          <c:showCatName val="0"/>
          <c:showSerName val="0"/>
          <c:showPercent val="0"/>
          <c:showBubbleSize val="0"/>
        </c:dLbls>
        <c:gapWidth val="50"/>
        <c:overlap val="100"/>
        <c:axId val="338525184"/>
        <c:axId val="338719488"/>
      </c:barChart>
      <c:catAx>
        <c:axId val="33852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19488"/>
        <c:crosses val="autoZero"/>
        <c:auto val="1"/>
        <c:lblAlgn val="ctr"/>
        <c:lblOffset val="100"/>
        <c:tickLblSkip val="1"/>
        <c:tickMarkSkip val="1"/>
        <c:noMultiLvlLbl val="0"/>
      </c:catAx>
      <c:valAx>
        <c:axId val="338719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52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60.175289100302663</c:v>
                </c:pt>
                <c:pt idx="1">
                  <c:v>64.063426683086405</c:v>
                </c:pt>
                <c:pt idx="2">
                  <c:v>71.19247562972582</c:v>
                </c:pt>
                <c:pt idx="3">
                  <c:v>76.230666271598139</c:v>
                </c:pt>
                <c:pt idx="4">
                  <c:v>78.859114914710233</c:v>
                </c:pt>
              </c:numCache>
            </c:numRef>
          </c:val>
          <c:extLst>
            <c:ext xmlns:c16="http://schemas.microsoft.com/office/drawing/2014/chart" uri="{C3380CC4-5D6E-409C-BE32-E72D297353CC}">
              <c16:uniqueId val="{00000000-CD39-4F43-B29E-A2DBF9062DA9}"/>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11.313482433707355</c:v>
                </c:pt>
                <c:pt idx="1">
                  <c:v>13.641684618466499</c:v>
                </c:pt>
                <c:pt idx="2">
                  <c:v>14.492184230041168</c:v>
                </c:pt>
                <c:pt idx="3">
                  <c:v>11.987799692208263</c:v>
                </c:pt>
                <c:pt idx="4">
                  <c:v>10.615668835139964</c:v>
                </c:pt>
              </c:numCache>
            </c:numRef>
          </c:val>
          <c:extLst>
            <c:ext xmlns:c16="http://schemas.microsoft.com/office/drawing/2014/chart" uri="{C3380CC4-5D6E-409C-BE32-E72D297353CC}">
              <c16:uniqueId val="{00000001-CD39-4F43-B29E-A2DBF9062DA9}"/>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27.757022002811443</c:v>
                </c:pt>
                <c:pt idx="1">
                  <c:v>20.521594440403987</c:v>
                </c:pt>
                <c:pt idx="2">
                  <c:v>12.920241429017102</c:v>
                </c:pt>
                <c:pt idx="3">
                  <c:v>10.930460037296044</c:v>
                </c:pt>
                <c:pt idx="4">
                  <c:v>8.2024600978962088</c:v>
                </c:pt>
              </c:numCache>
            </c:numRef>
          </c:val>
          <c:extLst>
            <c:ext xmlns:c16="http://schemas.microsoft.com/office/drawing/2014/chart" uri="{C3380CC4-5D6E-409C-BE32-E72D297353CC}">
              <c16:uniqueId val="{00000002-CD39-4F43-B29E-A2DBF9062DA9}"/>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0.75420646317855666</c:v>
                </c:pt>
                <c:pt idx="1">
                  <c:v>1.7732942580428666</c:v>
                </c:pt>
                <c:pt idx="2">
                  <c:v>1.3950987112158475</c:v>
                </c:pt>
                <c:pt idx="3">
                  <c:v>0.85107399889759516</c:v>
                </c:pt>
                <c:pt idx="4">
                  <c:v>2.3227561522536093</c:v>
                </c:pt>
              </c:numCache>
            </c:numRef>
          </c:val>
          <c:extLst>
            <c:ext xmlns:c16="http://schemas.microsoft.com/office/drawing/2014/chart" uri="{C3380CC4-5D6E-409C-BE32-E72D297353CC}">
              <c16:uniqueId val="{00000003-CD39-4F43-B29E-A2DBF9062DA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MICS18!$R$15:$U$15</c:f>
              <c:strCache>
                <c:ptCount val="4"/>
                <c:pt idx="0">
                  <c:v>Foothills</c:v>
                </c:pt>
                <c:pt idx="1">
                  <c:v>Lowlands</c:v>
                </c:pt>
                <c:pt idx="2">
                  <c:v>Mountains</c:v>
                </c:pt>
                <c:pt idx="3">
                  <c:v>Senqu river valley</c:v>
                </c:pt>
              </c:strCache>
            </c:strRef>
          </c:cat>
          <c:val>
            <c:numRef>
              <c:f>MICS18!$R$18:$U$18</c:f>
              <c:numCache>
                <c:formatCode>###0.0</c:formatCode>
                <c:ptCount val="4"/>
                <c:pt idx="0">
                  <c:v>64.866328214429203</c:v>
                </c:pt>
                <c:pt idx="1">
                  <c:v>83.947358588068212</c:v>
                </c:pt>
                <c:pt idx="2">
                  <c:v>70.392033393419311</c:v>
                </c:pt>
                <c:pt idx="3">
                  <c:v>82.09669711981762</c:v>
                </c:pt>
              </c:numCache>
            </c:numRef>
          </c:val>
          <c:extLst>
            <c:ext xmlns:c16="http://schemas.microsoft.com/office/drawing/2014/chart" uri="{C3380CC4-5D6E-409C-BE32-E72D297353CC}">
              <c16:uniqueId val="{00000000-AC41-4083-90F8-57DD13322006}"/>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MICS18!$R$15:$U$15</c:f>
              <c:strCache>
                <c:ptCount val="4"/>
                <c:pt idx="0">
                  <c:v>Foothills</c:v>
                </c:pt>
                <c:pt idx="1">
                  <c:v>Lowlands</c:v>
                </c:pt>
                <c:pt idx="2">
                  <c:v>Mountains</c:v>
                </c:pt>
                <c:pt idx="3">
                  <c:v>Senqu river valley</c:v>
                </c:pt>
              </c:strCache>
            </c:strRef>
          </c:cat>
          <c:val>
            <c:numRef>
              <c:f>MICS18!$R$19:$U$19</c:f>
              <c:numCache>
                <c:formatCode>###0.0</c:formatCode>
                <c:ptCount val="4"/>
                <c:pt idx="0">
                  <c:v>9.495626757766999</c:v>
                </c:pt>
                <c:pt idx="1">
                  <c:v>9.8899952935862814</c:v>
                </c:pt>
                <c:pt idx="2">
                  <c:v>8.93900154060338</c:v>
                </c:pt>
                <c:pt idx="3">
                  <c:v>5.3837708696077096</c:v>
                </c:pt>
              </c:numCache>
            </c:numRef>
          </c:val>
          <c:extLst>
            <c:ext xmlns:c16="http://schemas.microsoft.com/office/drawing/2014/chart" uri="{C3380CC4-5D6E-409C-BE32-E72D297353CC}">
              <c16:uniqueId val="{00000001-AC41-4083-90F8-57DD13322006}"/>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MICS18!$R$15:$U$15</c:f>
              <c:strCache>
                <c:ptCount val="4"/>
                <c:pt idx="0">
                  <c:v>Foothills</c:v>
                </c:pt>
                <c:pt idx="1">
                  <c:v>Lowlands</c:v>
                </c:pt>
                <c:pt idx="2">
                  <c:v>Mountains</c:v>
                </c:pt>
                <c:pt idx="3">
                  <c:v>Senqu river valley</c:v>
                </c:pt>
              </c:strCache>
            </c:strRef>
          </c:cat>
          <c:val>
            <c:numRef>
              <c:f>MICS18!$R$20:$U$20</c:f>
              <c:numCache>
                <c:formatCode>###0.0</c:formatCode>
                <c:ptCount val="4"/>
                <c:pt idx="0">
                  <c:v>23.529811627779075</c:v>
                </c:pt>
                <c:pt idx="1">
                  <c:v>5.4904101630079722</c:v>
                </c:pt>
                <c:pt idx="2">
                  <c:v>19.654689871143464</c:v>
                </c:pt>
                <c:pt idx="3">
                  <c:v>12.51953201057456</c:v>
                </c:pt>
              </c:numCache>
            </c:numRef>
          </c:val>
          <c:extLst>
            <c:ext xmlns:c16="http://schemas.microsoft.com/office/drawing/2014/chart" uri="{C3380CC4-5D6E-409C-BE32-E72D297353CC}">
              <c16:uniqueId val="{00000002-AC41-4083-90F8-57DD13322006}"/>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MICS18!$R$15:$U$15</c:f>
              <c:strCache>
                <c:ptCount val="4"/>
                <c:pt idx="0">
                  <c:v>Foothills</c:v>
                </c:pt>
                <c:pt idx="1">
                  <c:v>Lowlands</c:v>
                </c:pt>
                <c:pt idx="2">
                  <c:v>Mountains</c:v>
                </c:pt>
                <c:pt idx="3">
                  <c:v>Senqu river valley</c:v>
                </c:pt>
              </c:strCache>
            </c:strRef>
          </c:cat>
          <c:val>
            <c:numRef>
              <c:f>MICS18!$R$21:$U$21</c:f>
              <c:numCache>
                <c:formatCode>###0.0</c:formatCode>
                <c:ptCount val="4"/>
                <c:pt idx="0">
                  <c:v>2.10823340002483</c:v>
                </c:pt>
                <c:pt idx="1">
                  <c:v>0.67223595533771585</c:v>
                </c:pt>
                <c:pt idx="2">
                  <c:v>1.0142751948337922</c:v>
                </c:pt>
                <c:pt idx="3">
                  <c:v>0</c:v>
                </c:pt>
              </c:numCache>
            </c:numRef>
          </c:val>
          <c:extLst>
            <c:ext xmlns:c16="http://schemas.microsoft.com/office/drawing/2014/chart" uri="{C3380CC4-5D6E-409C-BE32-E72D297353CC}">
              <c16:uniqueId val="{00000003-AC41-4083-90F8-57DD13322006}"/>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61.088727065709456</c:v>
                </c:pt>
                <c:pt idx="1">
                  <c:v>72.279131491456866</c:v>
                </c:pt>
                <c:pt idx="2">
                  <c:v>81.806708669049883</c:v>
                </c:pt>
                <c:pt idx="3">
                  <c:v>86.090797063154596</c:v>
                </c:pt>
                <c:pt idx="4">
                  <c:v>96.296786868922368</c:v>
                </c:pt>
              </c:numCache>
            </c:numRef>
          </c:val>
          <c:extLst>
            <c:ext xmlns:c16="http://schemas.microsoft.com/office/drawing/2014/chart" uri="{C3380CC4-5D6E-409C-BE32-E72D297353CC}">
              <c16:uniqueId val="{00000000-74DF-404D-95F4-8224341CF681}"/>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12.594702950054836</c:v>
                </c:pt>
                <c:pt idx="1">
                  <c:v>13.35041006157018</c:v>
                </c:pt>
                <c:pt idx="2">
                  <c:v>9.9376349703221898</c:v>
                </c:pt>
                <c:pt idx="3">
                  <c:v>8.3866183445194675</c:v>
                </c:pt>
                <c:pt idx="4">
                  <c:v>2.1995550504686165</c:v>
                </c:pt>
              </c:numCache>
            </c:numRef>
          </c:val>
          <c:extLst>
            <c:ext xmlns:c16="http://schemas.microsoft.com/office/drawing/2014/chart" uri="{C3380CC4-5D6E-409C-BE32-E72D297353CC}">
              <c16:uniqueId val="{00000001-74DF-404D-95F4-8224341CF681}"/>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25.314188334552114</c:v>
                </c:pt>
                <c:pt idx="1">
                  <c:v>13.151668432355793</c:v>
                </c:pt>
                <c:pt idx="2">
                  <c:v>7.7231660371066084</c:v>
                </c:pt>
                <c:pt idx="3">
                  <c:v>4.7037746554151081</c:v>
                </c:pt>
                <c:pt idx="4">
                  <c:v>1.0539335357249402</c:v>
                </c:pt>
              </c:numCache>
            </c:numRef>
          </c:val>
          <c:extLst>
            <c:ext xmlns:c16="http://schemas.microsoft.com/office/drawing/2014/chart" uri="{C3380CC4-5D6E-409C-BE32-E72D297353CC}">
              <c16:uniqueId val="{00000002-74DF-404D-95F4-8224341CF681}"/>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1.0023816496834137</c:v>
                </c:pt>
                <c:pt idx="1">
                  <c:v>1.2187900146171373</c:v>
                </c:pt>
                <c:pt idx="2">
                  <c:v>0.53249032352122005</c:v>
                </c:pt>
                <c:pt idx="3">
                  <c:v>0.81880993691073656</c:v>
                </c:pt>
                <c:pt idx="4">
                  <c:v>0.44972454488399588</c:v>
                </c:pt>
              </c:numCache>
            </c:numRef>
          </c:val>
          <c:extLst>
            <c:ext xmlns:c16="http://schemas.microsoft.com/office/drawing/2014/chart" uri="{C3380CC4-5D6E-409C-BE32-E72D297353CC}">
              <c16:uniqueId val="{00000003-74DF-404D-95F4-8224341CF68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MICS18!$R$121:$U$121</c:f>
              <c:strCache>
                <c:ptCount val="4"/>
                <c:pt idx="0">
                  <c:v>Foothills</c:v>
                </c:pt>
                <c:pt idx="1">
                  <c:v>Lowlands</c:v>
                </c:pt>
                <c:pt idx="2">
                  <c:v>Mountains</c:v>
                </c:pt>
                <c:pt idx="3">
                  <c:v>Senqu river valley</c:v>
                </c:pt>
              </c:strCache>
            </c:strRef>
          </c:cat>
          <c:val>
            <c:numRef>
              <c:f>MICS18!$R$124:$U$124</c:f>
              <c:numCache>
                <c:formatCode>###0.0</c:formatCode>
                <c:ptCount val="4"/>
                <c:pt idx="0">
                  <c:v>44.721396062173028</c:v>
                </c:pt>
                <c:pt idx="1">
                  <c:v>54.37575125913294</c:v>
                </c:pt>
                <c:pt idx="2">
                  <c:v>44.199008173754841</c:v>
                </c:pt>
                <c:pt idx="3">
                  <c:v>54.244370024962421</c:v>
                </c:pt>
              </c:numCache>
            </c:numRef>
          </c:val>
          <c:extLst>
            <c:ext xmlns:c16="http://schemas.microsoft.com/office/drawing/2014/chart" uri="{C3380CC4-5D6E-409C-BE32-E72D297353CC}">
              <c16:uniqueId val="{00000000-4DEF-4566-A4E0-9B4847074C91}"/>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MICS18!$R$121:$U$121</c:f>
              <c:strCache>
                <c:ptCount val="4"/>
                <c:pt idx="0">
                  <c:v>Foothills</c:v>
                </c:pt>
                <c:pt idx="1">
                  <c:v>Lowlands</c:v>
                </c:pt>
                <c:pt idx="2">
                  <c:v>Mountains</c:v>
                </c:pt>
                <c:pt idx="3">
                  <c:v>Senqu river valley</c:v>
                </c:pt>
              </c:strCache>
            </c:strRef>
          </c:cat>
          <c:val>
            <c:numRef>
              <c:f>MICS18!$R$125:$U$125</c:f>
              <c:numCache>
                <c:formatCode>###0.0</c:formatCode>
                <c:ptCount val="4"/>
                <c:pt idx="0">
                  <c:v>7.8552174820631819</c:v>
                </c:pt>
                <c:pt idx="1">
                  <c:v>28.572630896091699</c:v>
                </c:pt>
                <c:pt idx="2">
                  <c:v>9.2567330327702138</c:v>
                </c:pt>
                <c:pt idx="3">
                  <c:v>7.5046757943331999</c:v>
                </c:pt>
              </c:numCache>
            </c:numRef>
          </c:val>
          <c:extLst>
            <c:ext xmlns:c16="http://schemas.microsoft.com/office/drawing/2014/chart" uri="{C3380CC4-5D6E-409C-BE32-E72D297353CC}">
              <c16:uniqueId val="{00000001-4DEF-4566-A4E0-9B4847074C91}"/>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MICS18!$R$121:$U$121</c:f>
              <c:strCache>
                <c:ptCount val="4"/>
                <c:pt idx="0">
                  <c:v>Foothills</c:v>
                </c:pt>
                <c:pt idx="1">
                  <c:v>Lowlands</c:v>
                </c:pt>
                <c:pt idx="2">
                  <c:v>Mountains</c:v>
                </c:pt>
                <c:pt idx="3">
                  <c:v>Senqu river valley</c:v>
                </c:pt>
              </c:strCache>
            </c:strRef>
          </c:cat>
          <c:val>
            <c:numRef>
              <c:f>MICS18!$R$126:$U$126</c:f>
              <c:numCache>
                <c:formatCode>###0.0</c:formatCode>
                <c:ptCount val="4"/>
                <c:pt idx="0">
                  <c:v>10.440025081128693</c:v>
                </c:pt>
                <c:pt idx="1">
                  <c:v>9.9324504982792057</c:v>
                </c:pt>
                <c:pt idx="2">
                  <c:v>2.7423063625974429</c:v>
                </c:pt>
                <c:pt idx="3">
                  <c:v>1.5642107133750829</c:v>
                </c:pt>
              </c:numCache>
            </c:numRef>
          </c:val>
          <c:extLst>
            <c:ext xmlns:c16="http://schemas.microsoft.com/office/drawing/2014/chart" uri="{C3380CC4-5D6E-409C-BE32-E72D297353CC}">
              <c16:uniqueId val="{00000002-4DEF-4566-A4E0-9B4847074C91}"/>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MICS18!$R$121:$U$121</c:f>
              <c:strCache>
                <c:ptCount val="4"/>
                <c:pt idx="0">
                  <c:v>Foothills</c:v>
                </c:pt>
                <c:pt idx="1">
                  <c:v>Lowlands</c:v>
                </c:pt>
                <c:pt idx="2">
                  <c:v>Mountains</c:v>
                </c:pt>
                <c:pt idx="3">
                  <c:v>Senqu river valley</c:v>
                </c:pt>
              </c:strCache>
            </c:strRef>
          </c:cat>
          <c:val>
            <c:numRef>
              <c:f>MICS18!$R$127:$U$127</c:f>
              <c:numCache>
                <c:formatCode>###0.0</c:formatCode>
                <c:ptCount val="4"/>
                <c:pt idx="0">
                  <c:v>36.983361374635301</c:v>
                </c:pt>
                <c:pt idx="1">
                  <c:v>7.1191673464966483</c:v>
                </c:pt>
                <c:pt idx="2">
                  <c:v>43.801952430877286</c:v>
                </c:pt>
                <c:pt idx="3">
                  <c:v>36.686743467329165</c:v>
                </c:pt>
              </c:numCache>
            </c:numRef>
          </c:val>
          <c:extLst>
            <c:ext xmlns:c16="http://schemas.microsoft.com/office/drawing/2014/chart" uri="{C3380CC4-5D6E-409C-BE32-E72D297353CC}">
              <c16:uniqueId val="{00000003-4DEF-4566-A4E0-9B4847074C91}"/>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3.1433142376893675</c:v>
                </c:pt>
                <c:pt idx="1">
                  <c:v>3.2721543944459786</c:v>
                </c:pt>
                <c:pt idx="2">
                  <c:v>5.190711981451253</c:v>
                </c:pt>
                <c:pt idx="3">
                  <c:v>5.9227001176966425</c:v>
                </c:pt>
                <c:pt idx="4">
                  <c:v>10.36037870344903</c:v>
                </c:pt>
              </c:numCache>
            </c:numRef>
          </c:val>
          <c:extLst>
            <c:ext xmlns:c16="http://schemas.microsoft.com/office/drawing/2014/chart" uri="{C3380CC4-5D6E-409C-BE32-E72D297353CC}">
              <c16:uniqueId val="{00000000-D12E-41A0-85FC-56F4A4AA13C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23.997239165914955</c:v>
                </c:pt>
                <c:pt idx="1">
                  <c:v>25.403654331677867</c:v>
                </c:pt>
                <c:pt idx="2">
                  <c:v>21.783627468574643</c:v>
                </c:pt>
                <c:pt idx="3">
                  <c:v>25.67626591003707</c:v>
                </c:pt>
                <c:pt idx="4">
                  <c:v>27.514931520873649</c:v>
                </c:pt>
              </c:numCache>
            </c:numRef>
          </c:val>
          <c:extLst>
            <c:ext xmlns:c16="http://schemas.microsoft.com/office/drawing/2014/chart" uri="{C3380CC4-5D6E-409C-BE32-E72D297353CC}">
              <c16:uniqueId val="{00000001-D12E-41A0-85FC-56F4A4AA13C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72.859446596395571</c:v>
                </c:pt>
                <c:pt idx="1">
                  <c:v>71.324191273875996</c:v>
                </c:pt>
                <c:pt idx="2">
                  <c:v>73.025660549974106</c:v>
                </c:pt>
                <c:pt idx="3">
                  <c:v>68.401033972266248</c:v>
                </c:pt>
                <c:pt idx="4">
                  <c:v>62.124689775677446</c:v>
                </c:pt>
              </c:numCache>
            </c:numRef>
          </c:val>
          <c:extLst>
            <c:ext xmlns:c16="http://schemas.microsoft.com/office/drawing/2014/chart" uri="{C3380CC4-5D6E-409C-BE32-E72D297353CC}">
              <c16:uniqueId val="{00000002-D12E-41A0-85FC-56F4A4AA13C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MICS18!$R$221:$U$221</c:f>
              <c:strCache>
                <c:ptCount val="4"/>
                <c:pt idx="0">
                  <c:v>Foothills</c:v>
                </c:pt>
                <c:pt idx="1">
                  <c:v>Lowlands</c:v>
                </c:pt>
                <c:pt idx="2">
                  <c:v>Mountains</c:v>
                </c:pt>
                <c:pt idx="3">
                  <c:v>Senqu river valley</c:v>
                </c:pt>
              </c:strCache>
            </c:strRef>
          </c:cat>
          <c:val>
            <c:numRef>
              <c:f>MICS18!$R$222:$U$222</c:f>
              <c:numCache>
                <c:formatCode>###0.0</c:formatCode>
                <c:ptCount val="4"/>
                <c:pt idx="0">
                  <c:v>3.244636087141537</c:v>
                </c:pt>
                <c:pt idx="1">
                  <c:v>12.077333311383242</c:v>
                </c:pt>
                <c:pt idx="2">
                  <c:v>5.3150983219903303</c:v>
                </c:pt>
                <c:pt idx="3">
                  <c:v>5.5568776097052801</c:v>
                </c:pt>
              </c:numCache>
            </c:numRef>
          </c:val>
          <c:extLst>
            <c:ext xmlns:c16="http://schemas.microsoft.com/office/drawing/2014/chart" uri="{C3380CC4-5D6E-409C-BE32-E72D297353CC}">
              <c16:uniqueId val="{00000000-5EBF-4131-9C69-B24BF7842F32}"/>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MICS18!$R$221:$U$221</c:f>
              <c:strCache>
                <c:ptCount val="4"/>
                <c:pt idx="0">
                  <c:v>Foothills</c:v>
                </c:pt>
                <c:pt idx="1">
                  <c:v>Lowlands</c:v>
                </c:pt>
                <c:pt idx="2">
                  <c:v>Mountains</c:v>
                </c:pt>
                <c:pt idx="3">
                  <c:v>Senqu river valley</c:v>
                </c:pt>
              </c:strCache>
            </c:strRef>
          </c:cat>
          <c:val>
            <c:numRef>
              <c:f>MICS18!$R$223:$U$223</c:f>
              <c:numCache>
                <c:formatCode>###0.0</c:formatCode>
                <c:ptCount val="4"/>
                <c:pt idx="0">
                  <c:v>25.40419888435154</c:v>
                </c:pt>
                <c:pt idx="1">
                  <c:v>29.862200882985078</c:v>
                </c:pt>
                <c:pt idx="2">
                  <c:v>29.159046635505504</c:v>
                </c:pt>
                <c:pt idx="3">
                  <c:v>27.662653544839944</c:v>
                </c:pt>
              </c:numCache>
            </c:numRef>
          </c:val>
          <c:extLst>
            <c:ext xmlns:c16="http://schemas.microsoft.com/office/drawing/2014/chart" uri="{C3380CC4-5D6E-409C-BE32-E72D297353CC}">
              <c16:uniqueId val="{00000001-5EBF-4131-9C69-B24BF7842F32}"/>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MICS18!$R$221:$U$221</c:f>
              <c:strCache>
                <c:ptCount val="4"/>
                <c:pt idx="0">
                  <c:v>Foothills</c:v>
                </c:pt>
                <c:pt idx="1">
                  <c:v>Lowlands</c:v>
                </c:pt>
                <c:pt idx="2">
                  <c:v>Mountains</c:v>
                </c:pt>
                <c:pt idx="3">
                  <c:v>Senqu river valley</c:v>
                </c:pt>
              </c:strCache>
            </c:strRef>
          </c:cat>
          <c:val>
            <c:numRef>
              <c:f>MICS18!$R$224:$U$224</c:f>
              <c:numCache>
                <c:formatCode>###0.0</c:formatCode>
                <c:ptCount val="4"/>
                <c:pt idx="0">
                  <c:v>71.351165028507097</c:v>
                </c:pt>
                <c:pt idx="1">
                  <c:v>58.060465805632013</c:v>
                </c:pt>
                <c:pt idx="2">
                  <c:v>65.525855042504091</c:v>
                </c:pt>
                <c:pt idx="3">
                  <c:v>66.780468845454735</c:v>
                </c:pt>
              </c:numCache>
            </c:numRef>
          </c:val>
          <c:extLst>
            <c:ext xmlns:c16="http://schemas.microsoft.com/office/drawing/2014/chart" uri="{C3380CC4-5D6E-409C-BE32-E72D297353CC}">
              <c16:uniqueId val="{00000002-5EBF-4131-9C69-B24BF7842F3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3.1998414028818791</c:v>
                </c:pt>
                <c:pt idx="1">
                  <c:v>5.1851548965559529</c:v>
                </c:pt>
                <c:pt idx="2">
                  <c:v>7.265646981503969</c:v>
                </c:pt>
                <c:pt idx="3">
                  <c:v>7.9280381438788874</c:v>
                </c:pt>
                <c:pt idx="4">
                  <c:v>23.70897890794209</c:v>
                </c:pt>
              </c:numCache>
            </c:numRef>
          </c:val>
          <c:extLst>
            <c:ext xmlns:c16="http://schemas.microsoft.com/office/drawing/2014/chart" uri="{C3380CC4-5D6E-409C-BE32-E72D297353CC}">
              <c16:uniqueId val="{00000000-AE4E-4EF1-B1C6-A75144887E0F}"/>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24.407507619465722</c:v>
                </c:pt>
                <c:pt idx="1">
                  <c:v>22.409661133370005</c:v>
                </c:pt>
                <c:pt idx="2">
                  <c:v>28.387969871786677</c:v>
                </c:pt>
                <c:pt idx="3">
                  <c:v>33.696459780625872</c:v>
                </c:pt>
                <c:pt idx="4">
                  <c:v>36.671374136329405</c:v>
                </c:pt>
              </c:numCache>
            </c:numRef>
          </c:val>
          <c:extLst>
            <c:ext xmlns:c16="http://schemas.microsoft.com/office/drawing/2014/chart" uri="{C3380CC4-5D6E-409C-BE32-E72D297353CC}">
              <c16:uniqueId val="{00000001-AE4E-4EF1-B1C6-A75144887E0F}"/>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72.392650977652295</c:v>
                </c:pt>
                <c:pt idx="1">
                  <c:v>72.405183970073921</c:v>
                </c:pt>
                <c:pt idx="2">
                  <c:v>64.346383146709101</c:v>
                </c:pt>
                <c:pt idx="3">
                  <c:v>58.375502075495099</c:v>
                </c:pt>
                <c:pt idx="4">
                  <c:v>39.619646955728328</c:v>
                </c:pt>
              </c:numCache>
            </c:numRef>
          </c:val>
          <c:extLst>
            <c:ext xmlns:c16="http://schemas.microsoft.com/office/drawing/2014/chart" uri="{C3380CC4-5D6E-409C-BE32-E72D297353CC}">
              <c16:uniqueId val="{00000002-AE4E-4EF1-B1C6-A75144887E0F}"/>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82.690797601349232</c:v>
                </c:pt>
                <c:pt idx="1">
                  <c:v>88.411318495931397</c:v>
                </c:pt>
                <c:pt idx="2">
                  <c:v>92.301488318030025</c:v>
                </c:pt>
                <c:pt idx="3">
                  <c:v>96.658931462948345</c:v>
                </c:pt>
                <c:pt idx="4">
                  <c:v>98.818685345703187</c:v>
                </c:pt>
              </c:numCache>
            </c:numRef>
          </c:val>
          <c:extLst>
            <c:ext xmlns:c16="http://schemas.microsoft.com/office/drawing/2014/chart" uri="{C3380CC4-5D6E-409C-BE32-E72D297353CC}">
              <c16:uniqueId val="{00000000-072D-4E1E-99A8-BD86B1385F04}"/>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9.8916022512522641</c:v>
                </c:pt>
                <c:pt idx="1">
                  <c:v>7.4467270123708937</c:v>
                </c:pt>
                <c:pt idx="2">
                  <c:v>6.0513884274976633</c:v>
                </c:pt>
                <c:pt idx="3">
                  <c:v>1.9070921213882577</c:v>
                </c:pt>
                <c:pt idx="4">
                  <c:v>0.83278540398944911</c:v>
                </c:pt>
              </c:numCache>
            </c:numRef>
          </c:val>
          <c:extLst>
            <c:ext xmlns:c16="http://schemas.microsoft.com/office/drawing/2014/chart" uri="{C3380CC4-5D6E-409C-BE32-E72D297353CC}">
              <c16:uniqueId val="{00000001-072D-4E1E-99A8-BD86B1385F04}"/>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7.4041645033606942</c:v>
                </c:pt>
                <c:pt idx="1">
                  <c:v>4.1419544916978159</c:v>
                </c:pt>
                <c:pt idx="2">
                  <c:v>1.6471232544722694</c:v>
                </c:pt>
                <c:pt idx="3">
                  <c:v>1.4339764156633719</c:v>
                </c:pt>
                <c:pt idx="4">
                  <c:v>0.34852925030737114</c:v>
                </c:pt>
              </c:numCache>
            </c:numRef>
          </c:val>
          <c:extLst>
            <c:ext xmlns:c16="http://schemas.microsoft.com/office/drawing/2014/chart" uri="{C3380CC4-5D6E-409C-BE32-E72D297353CC}">
              <c16:uniqueId val="{00000002-072D-4E1E-99A8-BD86B1385F04}"/>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1.3435644037775585E-2</c:v>
                </c:pt>
                <c:pt idx="1">
                  <c:v>0</c:v>
                </c:pt>
                <c:pt idx="2">
                  <c:v>0</c:v>
                </c:pt>
                <c:pt idx="3">
                  <c:v>0</c:v>
                </c:pt>
                <c:pt idx="4">
                  <c:v>0</c:v>
                </c:pt>
              </c:numCache>
            </c:numRef>
          </c:val>
          <c:extLst>
            <c:ext xmlns:c16="http://schemas.microsoft.com/office/drawing/2014/chart" uri="{C3380CC4-5D6E-409C-BE32-E72D297353CC}">
              <c16:uniqueId val="{00000003-072D-4E1E-99A8-BD86B1385F04}"/>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32.383381196666392</c:v>
                </c:pt>
                <c:pt idx="1">
                  <c:v>38.807928707302032</c:v>
                </c:pt>
                <c:pt idx="2">
                  <c:v>41.339259772561348</c:v>
                </c:pt>
                <c:pt idx="3">
                  <c:v>52.059022576106919</c:v>
                </c:pt>
                <c:pt idx="4">
                  <c:v>71.935789111373907</c:v>
                </c:pt>
              </c:numCache>
            </c:numRef>
          </c:val>
          <c:extLst>
            <c:ext xmlns:c16="http://schemas.microsoft.com/office/drawing/2014/chart" uri="{C3380CC4-5D6E-409C-BE32-E72D297353CC}">
              <c16:uniqueId val="{00000000-9FF7-4C11-B72C-5D5ADFF90657}"/>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36.161656800426272</c:v>
                </c:pt>
                <c:pt idx="1">
                  <c:v>43.78219611469688</c:v>
                </c:pt>
                <c:pt idx="2">
                  <c:v>44.761824226056859</c:v>
                </c:pt>
                <c:pt idx="3">
                  <c:v>39.822633048050996</c:v>
                </c:pt>
                <c:pt idx="4">
                  <c:v>24.146042443234272</c:v>
                </c:pt>
              </c:numCache>
            </c:numRef>
          </c:val>
          <c:extLst>
            <c:ext xmlns:c16="http://schemas.microsoft.com/office/drawing/2014/chart" uri="{C3380CC4-5D6E-409C-BE32-E72D297353CC}">
              <c16:uniqueId val="{00000001-9FF7-4C11-B72C-5D5ADFF90657}"/>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12.863317373779834</c:v>
                </c:pt>
                <c:pt idx="1">
                  <c:v>13.621758484350597</c:v>
                </c:pt>
                <c:pt idx="2">
                  <c:v>11.76987007151615</c:v>
                </c:pt>
                <c:pt idx="3">
                  <c:v>7.7990385285931119</c:v>
                </c:pt>
                <c:pt idx="4">
                  <c:v>3.3306094035427773</c:v>
                </c:pt>
              </c:numCache>
            </c:numRef>
          </c:val>
          <c:extLst>
            <c:ext xmlns:c16="http://schemas.microsoft.com/office/drawing/2014/chart" uri="{C3380CC4-5D6E-409C-BE32-E72D297353CC}">
              <c16:uniqueId val="{00000002-9FF7-4C11-B72C-5D5ADFF90657}"/>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18.591644629127384</c:v>
                </c:pt>
                <c:pt idx="1">
                  <c:v>3.7881166936506823</c:v>
                </c:pt>
                <c:pt idx="2">
                  <c:v>2.1290459298656708</c:v>
                </c:pt>
                <c:pt idx="3">
                  <c:v>0.31930584724900768</c:v>
                </c:pt>
                <c:pt idx="4">
                  <c:v>0.58755904184894336</c:v>
                </c:pt>
              </c:numCache>
            </c:numRef>
          </c:val>
          <c:extLst>
            <c:ext xmlns:c16="http://schemas.microsoft.com/office/drawing/2014/chart" uri="{C3380CC4-5D6E-409C-BE32-E72D297353CC}">
              <c16:uniqueId val="{00000003-9FF7-4C11-B72C-5D5ADFF90657}"/>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5.7700367148408338</c:v>
                </c:pt>
                <c:pt idx="1">
                  <c:v>9.6914882159682811</c:v>
                </c:pt>
                <c:pt idx="2">
                  <c:v>6.9132687658965493</c:v>
                </c:pt>
                <c:pt idx="3">
                  <c:v>13.02609372078952</c:v>
                </c:pt>
                <c:pt idx="4">
                  <c:v>36.493918865113393</c:v>
                </c:pt>
              </c:numCache>
            </c:numRef>
          </c:val>
          <c:extLst>
            <c:ext xmlns:c16="http://schemas.microsoft.com/office/drawing/2014/chart" uri="{C3380CC4-5D6E-409C-BE32-E72D297353CC}">
              <c16:uniqueId val="{00000000-4E9E-4E89-B2B6-8C326D38E93B}"/>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24.966996261501606</c:v>
                </c:pt>
                <c:pt idx="1">
                  <c:v>33.32351724007755</c:v>
                </c:pt>
                <c:pt idx="2">
                  <c:v>38.697949703597644</c:v>
                </c:pt>
                <c:pt idx="3">
                  <c:v>38.021465059203081</c:v>
                </c:pt>
                <c:pt idx="4">
                  <c:v>37.385290534080305</c:v>
                </c:pt>
              </c:numCache>
            </c:numRef>
          </c:val>
          <c:extLst>
            <c:ext xmlns:c16="http://schemas.microsoft.com/office/drawing/2014/chart" uri="{C3380CC4-5D6E-409C-BE32-E72D297353CC}">
              <c16:uniqueId val="{00000001-4E9E-4E89-B2B6-8C326D38E93B}"/>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69.262967023657282</c:v>
                </c:pt>
                <c:pt idx="1">
                  <c:v>56.984994543954201</c:v>
                </c:pt>
                <c:pt idx="2">
                  <c:v>54.388781530505867</c:v>
                </c:pt>
                <c:pt idx="3">
                  <c:v>48.952441220007401</c:v>
                </c:pt>
                <c:pt idx="4">
                  <c:v>26.120790600806199</c:v>
                </c:pt>
              </c:numCache>
            </c:numRef>
          </c:val>
          <c:extLst>
            <c:ext xmlns:c16="http://schemas.microsoft.com/office/drawing/2014/chart" uri="{C3380CC4-5D6E-409C-BE32-E72D297353CC}">
              <c16:uniqueId val="{00000002-4E9E-4E89-B2B6-8C326D38E93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34.519184942648607</c:v>
                </c:pt>
                <c:pt idx="1">
                  <c:v>51.962033707243435</c:v>
                </c:pt>
                <c:pt idx="2">
                  <c:v>53.044887327215072</c:v>
                </c:pt>
                <c:pt idx="3">
                  <c:v>52.655954537715175</c:v>
                </c:pt>
                <c:pt idx="4">
                  <c:v>65.616522992645898</c:v>
                </c:pt>
              </c:numCache>
            </c:numRef>
          </c:val>
          <c:extLst>
            <c:ext xmlns:c16="http://schemas.microsoft.com/office/drawing/2014/chart" uri="{C3380CC4-5D6E-409C-BE32-E72D297353CC}">
              <c16:uniqueId val="{00000000-8181-461C-B74C-6BB7CDFC66C4}"/>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5.5191714013991025</c:v>
                </c:pt>
                <c:pt idx="1">
                  <c:v>13.165267485626867</c:v>
                </c:pt>
                <c:pt idx="2">
                  <c:v>27.225660929001975</c:v>
                </c:pt>
                <c:pt idx="3">
                  <c:v>32.13888413216398</c:v>
                </c:pt>
                <c:pt idx="4">
                  <c:v>28.197969139530148</c:v>
                </c:pt>
              </c:numCache>
            </c:numRef>
          </c:val>
          <c:extLst>
            <c:ext xmlns:c16="http://schemas.microsoft.com/office/drawing/2014/chart" uri="{C3380CC4-5D6E-409C-BE32-E72D297353CC}">
              <c16:uniqueId val="{00000001-8181-461C-B74C-6BB7CDFC66C4}"/>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2.8978877949694954</c:v>
                </c:pt>
                <c:pt idx="1">
                  <c:v>8.2708421912847019</c:v>
                </c:pt>
                <c:pt idx="2">
                  <c:v>10.388170675602911</c:v>
                </c:pt>
                <c:pt idx="3">
                  <c:v>12.150800587294079</c:v>
                </c:pt>
                <c:pt idx="4">
                  <c:v>5.634141233970948</c:v>
                </c:pt>
              </c:numCache>
            </c:numRef>
          </c:val>
          <c:extLst>
            <c:ext xmlns:c16="http://schemas.microsoft.com/office/drawing/2014/chart" uri="{C3380CC4-5D6E-409C-BE32-E72D297353CC}">
              <c16:uniqueId val="{00000002-8181-461C-B74C-6BB7CDFC66C4}"/>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57.063755860982603</c:v>
                </c:pt>
                <c:pt idx="1">
                  <c:v>26.601856615844977</c:v>
                </c:pt>
                <c:pt idx="2">
                  <c:v>9.3412810681799261</c:v>
                </c:pt>
                <c:pt idx="3">
                  <c:v>3.0543607428265904</c:v>
                </c:pt>
                <c:pt idx="4">
                  <c:v>0.55136663385290086</c:v>
                </c:pt>
              </c:numCache>
            </c:numRef>
          </c:val>
          <c:extLst>
            <c:ext xmlns:c16="http://schemas.microsoft.com/office/drawing/2014/chart" uri="{C3380CC4-5D6E-409C-BE32-E72D297353CC}">
              <c16:uniqueId val="{00000003-8181-461C-B74C-6BB7CDFC66C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30.889944724780811</c:v>
                </c:pt>
                <c:pt idx="1">
                  <c:v>40.545563993380163</c:v>
                </c:pt>
                <c:pt idx="2">
                  <c:v>55.479082800086069</c:v>
                </c:pt>
                <c:pt idx="3">
                  <c:v>67.655180192586471</c:v>
                </c:pt>
                <c:pt idx="4">
                  <c:v>79.583678158367206</c:v>
                </c:pt>
              </c:numCache>
            </c:numRef>
          </c:val>
          <c:extLst>
            <c:ext xmlns:c16="http://schemas.microsoft.com/office/drawing/2014/chart" uri="{C3380CC4-5D6E-409C-BE32-E72D297353CC}">
              <c16:uniqueId val="{00000000-EFA0-4143-B4C9-19FA69952A5B}"/>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4.4077828500900935</c:v>
                </c:pt>
                <c:pt idx="1">
                  <c:v>8.3304872043740286</c:v>
                </c:pt>
                <c:pt idx="2">
                  <c:v>11.532522494079453</c:v>
                </c:pt>
                <c:pt idx="3">
                  <c:v>10.920248377805631</c:v>
                </c:pt>
                <c:pt idx="4">
                  <c:v>7.8258409777186193</c:v>
                </c:pt>
              </c:numCache>
            </c:numRef>
          </c:val>
          <c:extLst>
            <c:ext xmlns:c16="http://schemas.microsoft.com/office/drawing/2014/chart" uri="{C3380CC4-5D6E-409C-BE32-E72D297353CC}">
              <c16:uniqueId val="{00000001-EFA0-4143-B4C9-19FA69952A5B}"/>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1.4680317262340039</c:v>
                </c:pt>
                <c:pt idx="1">
                  <c:v>4.2239419846242461</c:v>
                </c:pt>
                <c:pt idx="2">
                  <c:v>8.2770413941184611</c:v>
                </c:pt>
                <c:pt idx="3">
                  <c:v>8.6509048268453146</c:v>
                </c:pt>
                <c:pt idx="4">
                  <c:v>9.0111460886031676</c:v>
                </c:pt>
              </c:numCache>
            </c:numRef>
          </c:val>
          <c:extLst>
            <c:ext xmlns:c16="http://schemas.microsoft.com/office/drawing/2014/chart" uri="{C3380CC4-5D6E-409C-BE32-E72D297353CC}">
              <c16:uniqueId val="{00000002-EFA0-4143-B4C9-19FA69952A5B}"/>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63.234240698895064</c:v>
                </c:pt>
                <c:pt idx="1">
                  <c:v>46.900006817621339</c:v>
                </c:pt>
                <c:pt idx="2">
                  <c:v>24.711353311715889</c:v>
                </c:pt>
                <c:pt idx="3">
                  <c:v>12.773666602762662</c:v>
                </c:pt>
                <c:pt idx="4">
                  <c:v>3.5793347753110756</c:v>
                </c:pt>
              </c:numCache>
            </c:numRef>
          </c:val>
          <c:extLst>
            <c:ext xmlns:c16="http://schemas.microsoft.com/office/drawing/2014/chart" uri="{C3380CC4-5D6E-409C-BE32-E72D297353CC}">
              <c16:uniqueId val="{00000003-EFA0-4143-B4C9-19FA69952A5B}"/>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4148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86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98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86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86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86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85725</xdr:rowOff>
        </xdr:from>
        <xdr:to>
          <xdr:col>1</xdr:col>
          <xdr:colOff>1704975</xdr:colOff>
          <xdr:row>400</xdr:row>
          <xdr:rowOff>85725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5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5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5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5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5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5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5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5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5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5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5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5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5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5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5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5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5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5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5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5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6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081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6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6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600-000015000000}"/>
            </a:ext>
          </a:extLst>
        </xdr:cNvPr>
        <xdr:cNvSpPr/>
      </xdr:nvSpPr>
      <xdr:spPr>
        <a:xfrm>
          <a:off x="942975" y="432530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600-000016000000}"/>
            </a:ext>
          </a:extLst>
        </xdr:cNvPr>
        <xdr:cNvSpPr/>
      </xdr:nvSpPr>
      <xdr:spPr>
        <a:xfrm>
          <a:off x="2205038" y="4325302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081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081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081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600-00001F000000}"/>
            </a:ext>
          </a:extLst>
        </xdr:cNvPr>
        <xdr:cNvSpPr/>
      </xdr:nvSpPr>
      <xdr:spPr>
        <a:xfrm>
          <a:off x="2357438" y="811196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600-000023000000}"/>
            </a:ext>
          </a:extLst>
        </xdr:cNvPr>
        <xdr:cNvSpPr/>
      </xdr:nvSpPr>
      <xdr:spPr>
        <a:xfrm>
          <a:off x="9429750" y="432530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6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600-000025000000}"/>
            </a:ext>
          </a:extLst>
        </xdr:cNvPr>
        <xdr:cNvSpPr/>
      </xdr:nvSpPr>
      <xdr:spPr>
        <a:xfrm>
          <a:off x="4533900" y="4325302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6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600-000027000000}"/>
            </a:ext>
          </a:extLst>
        </xdr:cNvPr>
        <xdr:cNvSpPr/>
      </xdr:nvSpPr>
      <xdr:spPr>
        <a:xfrm>
          <a:off x="16054388" y="432530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600-00003A000000}"/>
            </a:ext>
          </a:extLst>
        </xdr:cNvPr>
        <xdr:cNvSpPr/>
      </xdr:nvSpPr>
      <xdr:spPr>
        <a:xfrm>
          <a:off x="2357438" y="811196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700-000002000000}"/>
            </a:ext>
          </a:extLst>
        </xdr:cNvPr>
        <xdr:cNvSpPr/>
      </xdr:nvSpPr>
      <xdr:spPr>
        <a:xfrm>
          <a:off x="9496425" y="225075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700-000013000000}"/>
            </a:ext>
          </a:extLst>
        </xdr:cNvPr>
        <xdr:cNvSpPr/>
      </xdr:nvSpPr>
      <xdr:spPr>
        <a:xfrm>
          <a:off x="876300" y="225075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700-000014000000}"/>
            </a:ext>
          </a:extLst>
        </xdr:cNvPr>
        <xdr:cNvSpPr/>
      </xdr:nvSpPr>
      <xdr:spPr>
        <a:xfrm>
          <a:off x="2205038" y="225075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700-000015000000}"/>
            </a:ext>
          </a:extLst>
        </xdr:cNvPr>
        <xdr:cNvSpPr/>
      </xdr:nvSpPr>
      <xdr:spPr>
        <a:xfrm>
          <a:off x="942975" y="437769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700-000016000000}"/>
            </a:ext>
          </a:extLst>
        </xdr:cNvPr>
        <xdr:cNvSpPr/>
      </xdr:nvSpPr>
      <xdr:spPr>
        <a:xfrm>
          <a:off x="2205038" y="437769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1F000000}"/>
            </a:ext>
          </a:extLst>
        </xdr:cNvPr>
        <xdr:cNvSpPr/>
      </xdr:nvSpPr>
      <xdr:spPr>
        <a:xfrm>
          <a:off x="2357438" y="81643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700-000023000000}"/>
            </a:ext>
          </a:extLst>
        </xdr:cNvPr>
        <xdr:cNvSpPr/>
      </xdr:nvSpPr>
      <xdr:spPr>
        <a:xfrm>
          <a:off x="9429750" y="43776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700-000024000000}"/>
            </a:ext>
          </a:extLst>
        </xdr:cNvPr>
        <xdr:cNvSpPr/>
      </xdr:nvSpPr>
      <xdr:spPr>
        <a:xfrm>
          <a:off x="4533900" y="225075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700-000025000000}"/>
            </a:ext>
          </a:extLst>
        </xdr:cNvPr>
        <xdr:cNvSpPr/>
      </xdr:nvSpPr>
      <xdr:spPr>
        <a:xfrm>
          <a:off x="4533900" y="437769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700-000026000000}"/>
            </a:ext>
          </a:extLst>
        </xdr:cNvPr>
        <xdr:cNvSpPr/>
      </xdr:nvSpPr>
      <xdr:spPr>
        <a:xfrm>
          <a:off x="16073438" y="225075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700-000027000000}"/>
            </a:ext>
          </a:extLst>
        </xdr:cNvPr>
        <xdr:cNvSpPr/>
      </xdr:nvSpPr>
      <xdr:spPr>
        <a:xfrm>
          <a:off x="16054388" y="43776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16435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29432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2943225"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2943225"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29432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2943225"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2943225" y="2333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2943225"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2943225"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2943225" y="444579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398</xdr:row>
          <xdr:rowOff>57150</xdr:rowOff>
        </xdr:from>
        <xdr:to>
          <xdr:col>1</xdr:col>
          <xdr:colOff>1771650</xdr:colOff>
          <xdr:row>400</xdr:row>
          <xdr:rowOff>57150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1121" name="B_Com2"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1122" name="B_Com1"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21</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21</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21</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9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9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1123" name="B_San1"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1124" name="B_Hyg1" hidden="1">
              <a:extLst>
                <a:ext uri="{63B3BB69-23CF-44E3-9099-C40C66FF867C}">
                  <a14:compatExt spid="_x0000_s261124"/>
                </a:ext>
                <a:ext uri="{FF2B5EF4-FFF2-40B4-BE49-F238E27FC236}">
                  <a16:creationId xmlns:a16="http://schemas.microsoft.com/office/drawing/2014/main" id="{00000000-0008-0000-0900-00000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1125" name="B_Hyg2" hidden="1">
              <a:extLst>
                <a:ext uri="{63B3BB69-23CF-44E3-9099-C40C66FF867C}">
                  <a14:compatExt spid="_x0000_s261125"/>
                </a:ext>
                <a:ext uri="{FF2B5EF4-FFF2-40B4-BE49-F238E27FC236}">
                  <a16:creationId xmlns:a16="http://schemas.microsoft.com/office/drawing/2014/main" id="{00000000-0008-0000-0900-00000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1126" name="B_Wat2" hidden="1">
              <a:extLst>
                <a:ext uri="{63B3BB69-23CF-44E3-9099-C40C66FF867C}">
                  <a14:compatExt spid="_x0000_s261126"/>
                </a:ext>
                <a:ext uri="{FF2B5EF4-FFF2-40B4-BE49-F238E27FC236}">
                  <a16:creationId xmlns:a16="http://schemas.microsoft.com/office/drawing/2014/main" id="{00000000-0008-0000-0900-00000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1127" name="B_Wat3" hidden="1">
              <a:extLst>
                <a:ext uri="{63B3BB69-23CF-44E3-9099-C40C66FF867C}">
                  <a14:compatExt spid="_x0000_s261127"/>
                </a:ext>
                <a:ext uri="{FF2B5EF4-FFF2-40B4-BE49-F238E27FC236}">
                  <a16:creationId xmlns:a16="http://schemas.microsoft.com/office/drawing/2014/main" id="{00000000-0008-0000-0900-00000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1128" name="B_San3" hidden="1">
              <a:extLst>
                <a:ext uri="{63B3BB69-23CF-44E3-9099-C40C66FF867C}">
                  <a14:compatExt spid="_x0000_s261128"/>
                </a:ext>
                <a:ext uri="{FF2B5EF4-FFF2-40B4-BE49-F238E27FC236}">
                  <a16:creationId xmlns:a16="http://schemas.microsoft.com/office/drawing/2014/main" id="{00000000-0008-0000-0900-00000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9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9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1129" name="B_Sub1" hidden="1">
              <a:extLst>
                <a:ext uri="{63B3BB69-23CF-44E3-9099-C40C66FF867C}">
                  <a14:compatExt spid="_x0000_s261129"/>
                </a:ext>
                <a:ext uri="{FF2B5EF4-FFF2-40B4-BE49-F238E27FC236}">
                  <a16:creationId xmlns:a16="http://schemas.microsoft.com/office/drawing/2014/main" id="{00000000-0008-0000-0900-00000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1130" name="B_WQ1" hidden="1">
              <a:extLst>
                <a:ext uri="{63B3BB69-23CF-44E3-9099-C40C66FF867C}">
                  <a14:compatExt spid="_x0000_s261130"/>
                </a:ext>
                <a:ext uri="{FF2B5EF4-FFF2-40B4-BE49-F238E27FC236}">
                  <a16:creationId xmlns:a16="http://schemas.microsoft.com/office/drawing/2014/main" id="{00000000-0008-0000-0900-00000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1131" name="B_Matrix" hidden="1">
              <a:extLst>
                <a:ext uri="{63B3BB69-23CF-44E3-9099-C40C66FF867C}">
                  <a14:compatExt spid="_x0000_s261131"/>
                </a:ext>
                <a:ext uri="{FF2B5EF4-FFF2-40B4-BE49-F238E27FC236}">
                  <a16:creationId xmlns:a16="http://schemas.microsoft.com/office/drawing/2014/main" id="{00000000-0008-0000-0900-00000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1132" name="B_Com3" hidden="1">
              <a:extLst>
                <a:ext uri="{63B3BB69-23CF-44E3-9099-C40C66FF867C}">
                  <a14:compatExt spid="_x0000_s261132"/>
                </a:ext>
                <a:ext uri="{FF2B5EF4-FFF2-40B4-BE49-F238E27FC236}">
                  <a16:creationId xmlns:a16="http://schemas.microsoft.com/office/drawing/2014/main" id="{00000000-0008-0000-0900-00000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1133" name="B_Sub2" hidden="1">
              <a:extLst>
                <a:ext uri="{63B3BB69-23CF-44E3-9099-C40C66FF867C}">
                  <a14:compatExt spid="_x0000_s261133"/>
                </a:ext>
                <a:ext uri="{FF2B5EF4-FFF2-40B4-BE49-F238E27FC236}">
                  <a16:creationId xmlns:a16="http://schemas.microsoft.com/office/drawing/2014/main" id="{00000000-0008-0000-0900-00000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1134" name="B_Sub3" hidden="1">
              <a:extLst>
                <a:ext uri="{63B3BB69-23CF-44E3-9099-C40C66FF867C}">
                  <a14:compatExt spid="_x0000_s261134"/>
                </a:ext>
                <a:ext uri="{FF2B5EF4-FFF2-40B4-BE49-F238E27FC236}">
                  <a16:creationId xmlns:a16="http://schemas.microsoft.com/office/drawing/2014/main" id="{00000000-0008-0000-0900-00000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1135" name="B_WQ2" hidden="1">
              <a:extLst>
                <a:ext uri="{63B3BB69-23CF-44E3-9099-C40C66FF867C}">
                  <a14:compatExt spid="_x0000_s261135"/>
                </a:ext>
                <a:ext uri="{FF2B5EF4-FFF2-40B4-BE49-F238E27FC236}">
                  <a16:creationId xmlns:a16="http://schemas.microsoft.com/office/drawing/2014/main" id="{00000000-0008-0000-0900-00000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1136" name="B_WQ3" hidden="1">
              <a:extLst>
                <a:ext uri="{63B3BB69-23CF-44E3-9099-C40C66FF867C}">
                  <a14:compatExt spid="_x0000_s261136"/>
                </a:ext>
                <a:ext uri="{FF2B5EF4-FFF2-40B4-BE49-F238E27FC236}">
                  <a16:creationId xmlns:a16="http://schemas.microsoft.com/office/drawing/2014/main" id="{00000000-0008-0000-0900-00001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9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9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9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9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1137" name="Button 17" descr="   Go to MHH  " hidden="1">
              <a:extLst>
                <a:ext uri="{63B3BB69-23CF-44E3-9099-C40C66FF867C}">
                  <a14:compatExt spid="_x0000_s261137"/>
                </a:ext>
                <a:ext uri="{FF2B5EF4-FFF2-40B4-BE49-F238E27FC236}">
                  <a16:creationId xmlns:a16="http://schemas.microsoft.com/office/drawing/2014/main" id="{00000000-0008-0000-0900-00001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1138" name="Button 18" hidden="1">
              <a:extLst>
                <a:ext uri="{63B3BB69-23CF-44E3-9099-C40C66FF867C}">
                  <a14:compatExt spid="_x0000_s261138"/>
                </a:ext>
                <a:ext uri="{FF2B5EF4-FFF2-40B4-BE49-F238E27FC236}">
                  <a16:creationId xmlns:a16="http://schemas.microsoft.com/office/drawing/2014/main" id="{00000000-0008-0000-0900-00001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1139" name="Button 19" hidden="1">
              <a:extLst>
                <a:ext uri="{63B3BB69-23CF-44E3-9099-C40C66FF867C}">
                  <a14:compatExt spid="_x0000_s261139"/>
                </a:ext>
                <a:ext uri="{FF2B5EF4-FFF2-40B4-BE49-F238E27FC236}">
                  <a16:creationId xmlns:a16="http://schemas.microsoft.com/office/drawing/2014/main" id="{00000000-0008-0000-0900-00001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1140" name="Button 20" hidden="1">
              <a:extLst>
                <a:ext uri="{63B3BB69-23CF-44E3-9099-C40C66FF867C}">
                  <a14:compatExt spid="_x0000_s261140"/>
                </a:ext>
                <a:ext uri="{FF2B5EF4-FFF2-40B4-BE49-F238E27FC236}">
                  <a16:creationId xmlns:a16="http://schemas.microsoft.com/office/drawing/2014/main" id="{00000000-0008-0000-0900-00001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1141" name="Button 21" hidden="1">
              <a:extLst>
                <a:ext uri="{63B3BB69-23CF-44E3-9099-C40C66FF867C}">
                  <a14:compatExt spid="_x0000_s261141"/>
                </a:ext>
                <a:ext uri="{FF2B5EF4-FFF2-40B4-BE49-F238E27FC236}">
                  <a16:creationId xmlns:a16="http://schemas.microsoft.com/office/drawing/2014/main" id="{00000000-0008-0000-0900-00001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1142" name="Button 22" descr="   Go to MHH  " hidden="1">
              <a:extLst>
                <a:ext uri="{63B3BB69-23CF-44E3-9099-C40C66FF867C}">
                  <a14:compatExt spid="_x0000_s261142"/>
                </a:ext>
                <a:ext uri="{FF2B5EF4-FFF2-40B4-BE49-F238E27FC236}">
                  <a16:creationId xmlns:a16="http://schemas.microsoft.com/office/drawing/2014/main" id="{00000000-0008-0000-0900-00001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1143" name="Button 23" descr="   Go to MHH  " hidden="1">
              <a:extLst>
                <a:ext uri="{63B3BB69-23CF-44E3-9099-C40C66FF867C}">
                  <a14:compatExt spid="_x0000_s261143"/>
                </a:ext>
                <a:ext uri="{FF2B5EF4-FFF2-40B4-BE49-F238E27FC236}">
                  <a16:creationId xmlns:a16="http://schemas.microsoft.com/office/drawing/2014/main" id="{00000000-0008-0000-0900-00001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1144" name="Button 24" hidden="1">
              <a:extLst>
                <a:ext uri="{63B3BB69-23CF-44E3-9099-C40C66FF867C}">
                  <a14:compatExt spid="_x0000_s261144"/>
                </a:ext>
                <a:ext uri="{FF2B5EF4-FFF2-40B4-BE49-F238E27FC236}">
                  <a16:creationId xmlns:a16="http://schemas.microsoft.com/office/drawing/2014/main" id="{00000000-0008-0000-0900-00001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9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9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9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9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9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9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9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9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9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9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9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9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9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9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1145" name="Button 25" hidden="1">
              <a:extLst>
                <a:ext uri="{63B3BB69-23CF-44E3-9099-C40C66FF867C}">
                  <a14:compatExt spid="_x0000_s261145"/>
                </a:ext>
                <a:ext uri="{FF2B5EF4-FFF2-40B4-BE49-F238E27FC236}">
                  <a16:creationId xmlns:a16="http://schemas.microsoft.com/office/drawing/2014/main" id="{00000000-0008-0000-0900-00001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1146" name="Button 26" hidden="1">
              <a:extLst>
                <a:ext uri="{63B3BB69-23CF-44E3-9099-C40C66FF867C}">
                  <a14:compatExt spid="_x0000_s261146"/>
                </a:ext>
                <a:ext uri="{FF2B5EF4-FFF2-40B4-BE49-F238E27FC236}">
                  <a16:creationId xmlns:a16="http://schemas.microsoft.com/office/drawing/2014/main" id="{00000000-0008-0000-0900-00001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1147" name="Button 27" hidden="1">
              <a:extLst>
                <a:ext uri="{63B3BB69-23CF-44E3-9099-C40C66FF867C}">
                  <a14:compatExt spid="_x0000_s261147"/>
                </a:ext>
                <a:ext uri="{FF2B5EF4-FFF2-40B4-BE49-F238E27FC236}">
                  <a16:creationId xmlns:a16="http://schemas.microsoft.com/office/drawing/2014/main" id="{00000000-0008-0000-0900-00001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1148" name="Button 28" hidden="1">
              <a:extLst>
                <a:ext uri="{63B3BB69-23CF-44E3-9099-C40C66FF867C}">
                  <a14:compatExt spid="_x0000_s261148"/>
                </a:ext>
                <a:ext uri="{FF2B5EF4-FFF2-40B4-BE49-F238E27FC236}">
                  <a16:creationId xmlns:a16="http://schemas.microsoft.com/office/drawing/2014/main" id="{00000000-0008-0000-0900-00001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1149" name="Button 29" hidden="1">
              <a:extLst>
                <a:ext uri="{63B3BB69-23CF-44E3-9099-C40C66FF867C}">
                  <a14:compatExt spid="_x0000_s261149"/>
                </a:ext>
                <a:ext uri="{FF2B5EF4-FFF2-40B4-BE49-F238E27FC236}">
                  <a16:creationId xmlns:a16="http://schemas.microsoft.com/office/drawing/2014/main" id="{00000000-0008-0000-0900-00001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9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1150" name="Button 30" hidden="1">
              <a:extLst>
                <a:ext uri="{63B3BB69-23CF-44E3-9099-C40C66FF867C}">
                  <a14:compatExt spid="_x0000_s261150"/>
                </a:ext>
                <a:ext uri="{FF2B5EF4-FFF2-40B4-BE49-F238E27FC236}">
                  <a16:creationId xmlns:a16="http://schemas.microsoft.com/office/drawing/2014/main" id="{00000000-0008-0000-0900-00001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1151" name="Button 31" hidden="1">
              <a:extLst>
                <a:ext uri="{63B3BB69-23CF-44E3-9099-C40C66FF867C}">
                  <a14:compatExt spid="_x0000_s261151"/>
                </a:ext>
                <a:ext uri="{FF2B5EF4-FFF2-40B4-BE49-F238E27FC236}">
                  <a16:creationId xmlns:a16="http://schemas.microsoft.com/office/drawing/2014/main" id="{00000000-0008-0000-0900-00001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1152" name="Button 32" hidden="1">
              <a:extLst>
                <a:ext uri="{63B3BB69-23CF-44E3-9099-C40C66FF867C}">
                  <a14:compatExt spid="_x0000_s261152"/>
                </a:ext>
                <a:ext uri="{FF2B5EF4-FFF2-40B4-BE49-F238E27FC236}">
                  <a16:creationId xmlns:a16="http://schemas.microsoft.com/office/drawing/2014/main" id="{00000000-0008-0000-0900-000020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1153" name="Button 33" hidden="1">
              <a:extLst>
                <a:ext uri="{63B3BB69-23CF-44E3-9099-C40C66FF867C}">
                  <a14:compatExt spid="_x0000_s261153"/>
                </a:ext>
                <a:ext uri="{FF2B5EF4-FFF2-40B4-BE49-F238E27FC236}">
                  <a16:creationId xmlns:a16="http://schemas.microsoft.com/office/drawing/2014/main" id="{00000000-0008-0000-0900-00002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1154" name="Button 34" hidden="1">
              <a:extLst>
                <a:ext uri="{63B3BB69-23CF-44E3-9099-C40C66FF867C}">
                  <a14:compatExt spid="_x0000_s261154"/>
                </a:ext>
                <a:ext uri="{FF2B5EF4-FFF2-40B4-BE49-F238E27FC236}">
                  <a16:creationId xmlns:a16="http://schemas.microsoft.com/office/drawing/2014/main" id="{00000000-0008-0000-0900-000022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1155" name="Button 35" hidden="1">
              <a:extLst>
                <a:ext uri="{63B3BB69-23CF-44E3-9099-C40C66FF867C}">
                  <a14:compatExt spid="_x0000_s261155"/>
                </a:ext>
                <a:ext uri="{FF2B5EF4-FFF2-40B4-BE49-F238E27FC236}">
                  <a16:creationId xmlns:a16="http://schemas.microsoft.com/office/drawing/2014/main" id="{00000000-0008-0000-0900-00002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1156" name="Button 36" hidden="1">
              <a:extLst>
                <a:ext uri="{63B3BB69-23CF-44E3-9099-C40C66FF867C}">
                  <a14:compatExt spid="_x0000_s261156"/>
                </a:ext>
                <a:ext uri="{FF2B5EF4-FFF2-40B4-BE49-F238E27FC236}">
                  <a16:creationId xmlns:a16="http://schemas.microsoft.com/office/drawing/2014/main" id="{00000000-0008-0000-0900-00002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1157" name="Button 37" hidden="1">
              <a:extLst>
                <a:ext uri="{63B3BB69-23CF-44E3-9099-C40C66FF867C}">
                  <a14:compatExt spid="_x0000_s261157"/>
                </a:ext>
                <a:ext uri="{FF2B5EF4-FFF2-40B4-BE49-F238E27FC236}">
                  <a16:creationId xmlns:a16="http://schemas.microsoft.com/office/drawing/2014/main" id="{00000000-0008-0000-0900-000025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1158" name="Button 38" hidden="1">
              <a:extLst>
                <a:ext uri="{63B3BB69-23CF-44E3-9099-C40C66FF867C}">
                  <a14:compatExt spid="_x0000_s261158"/>
                </a:ext>
                <a:ext uri="{FF2B5EF4-FFF2-40B4-BE49-F238E27FC236}">
                  <a16:creationId xmlns:a16="http://schemas.microsoft.com/office/drawing/2014/main" id="{00000000-0008-0000-0900-00002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1159" name="Button 39" hidden="1">
              <a:extLst>
                <a:ext uri="{63B3BB69-23CF-44E3-9099-C40C66FF867C}">
                  <a14:compatExt spid="_x0000_s261159"/>
                </a:ext>
                <a:ext uri="{FF2B5EF4-FFF2-40B4-BE49-F238E27FC236}">
                  <a16:creationId xmlns:a16="http://schemas.microsoft.com/office/drawing/2014/main" id="{00000000-0008-0000-0900-00002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1160" name="Button 40" descr="   Go to MHH  " hidden="1">
              <a:extLst>
                <a:ext uri="{63B3BB69-23CF-44E3-9099-C40C66FF867C}">
                  <a14:compatExt spid="_x0000_s261160"/>
                </a:ext>
                <a:ext uri="{FF2B5EF4-FFF2-40B4-BE49-F238E27FC236}">
                  <a16:creationId xmlns:a16="http://schemas.microsoft.com/office/drawing/2014/main" id="{00000000-0008-0000-0900-00002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1161" name="Button 41" hidden="1">
              <a:extLst>
                <a:ext uri="{63B3BB69-23CF-44E3-9099-C40C66FF867C}">
                  <a14:compatExt spid="_x0000_s261161"/>
                </a:ext>
                <a:ext uri="{FF2B5EF4-FFF2-40B4-BE49-F238E27FC236}">
                  <a16:creationId xmlns:a16="http://schemas.microsoft.com/office/drawing/2014/main" id="{00000000-0008-0000-0900-00002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1162" name="Button 42" hidden="1">
              <a:extLst>
                <a:ext uri="{63B3BB69-23CF-44E3-9099-C40C66FF867C}">
                  <a14:compatExt spid="_x0000_s261162"/>
                </a:ext>
                <a:ext uri="{FF2B5EF4-FFF2-40B4-BE49-F238E27FC236}">
                  <a16:creationId xmlns:a16="http://schemas.microsoft.com/office/drawing/2014/main" id="{00000000-0008-0000-0900-00002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1163" name="Button 43" descr="   Go to MHH  " hidden="1">
              <a:extLst>
                <a:ext uri="{63B3BB69-23CF-44E3-9099-C40C66FF867C}">
                  <a14:compatExt spid="_x0000_s261163"/>
                </a:ext>
                <a:ext uri="{FF2B5EF4-FFF2-40B4-BE49-F238E27FC236}">
                  <a16:creationId xmlns:a16="http://schemas.microsoft.com/office/drawing/2014/main" id="{00000000-0008-0000-0900-00002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1164" name="Button 44" hidden="1">
              <a:extLst>
                <a:ext uri="{63B3BB69-23CF-44E3-9099-C40C66FF867C}">
                  <a14:compatExt spid="_x0000_s261164"/>
                </a:ext>
                <a:ext uri="{FF2B5EF4-FFF2-40B4-BE49-F238E27FC236}">
                  <a16:creationId xmlns:a16="http://schemas.microsoft.com/office/drawing/2014/main" id="{00000000-0008-0000-0900-00002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1165" name="Button 45" hidden="1">
              <a:extLst>
                <a:ext uri="{63B3BB69-23CF-44E3-9099-C40C66FF867C}">
                  <a14:compatExt spid="_x0000_s261165"/>
                </a:ext>
                <a:ext uri="{FF2B5EF4-FFF2-40B4-BE49-F238E27FC236}">
                  <a16:creationId xmlns:a16="http://schemas.microsoft.com/office/drawing/2014/main" id="{00000000-0008-0000-0900-00002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1166" name="Button 46" hidden="1">
              <a:extLst>
                <a:ext uri="{63B3BB69-23CF-44E3-9099-C40C66FF867C}">
                  <a14:compatExt spid="_x0000_s261166"/>
                </a:ext>
                <a:ext uri="{FF2B5EF4-FFF2-40B4-BE49-F238E27FC236}">
                  <a16:creationId xmlns:a16="http://schemas.microsoft.com/office/drawing/2014/main" id="{00000000-0008-0000-0900-00002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1167" name="Button 47" hidden="1">
              <a:extLst>
                <a:ext uri="{63B3BB69-23CF-44E3-9099-C40C66FF867C}">
                  <a14:compatExt spid="_x0000_s261167"/>
                </a:ext>
                <a:ext uri="{FF2B5EF4-FFF2-40B4-BE49-F238E27FC236}">
                  <a16:creationId xmlns:a16="http://schemas.microsoft.com/office/drawing/2014/main" id="{00000000-0008-0000-0900-00002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1168" name="Button 48" hidden="1">
              <a:extLst>
                <a:ext uri="{63B3BB69-23CF-44E3-9099-C40C66FF867C}">
                  <a14:compatExt spid="_x0000_s261168"/>
                </a:ext>
                <a:ext uri="{FF2B5EF4-FFF2-40B4-BE49-F238E27FC236}">
                  <a16:creationId xmlns:a16="http://schemas.microsoft.com/office/drawing/2014/main" id="{00000000-0008-0000-0900-00003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1169" name="Button 49" hidden="1">
              <a:extLst>
                <a:ext uri="{63B3BB69-23CF-44E3-9099-C40C66FF867C}">
                  <a14:compatExt spid="_x0000_s261169"/>
                </a:ext>
                <a:ext uri="{FF2B5EF4-FFF2-40B4-BE49-F238E27FC236}">
                  <a16:creationId xmlns:a16="http://schemas.microsoft.com/office/drawing/2014/main" id="{00000000-0008-0000-0900-00003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1170" name="Button 50" descr="   Go to MHH  " hidden="1">
              <a:extLst>
                <a:ext uri="{63B3BB69-23CF-44E3-9099-C40C66FF867C}">
                  <a14:compatExt spid="_x0000_s261170"/>
                </a:ext>
                <a:ext uri="{FF2B5EF4-FFF2-40B4-BE49-F238E27FC236}">
                  <a16:creationId xmlns:a16="http://schemas.microsoft.com/office/drawing/2014/main" id="{00000000-0008-0000-0900-00003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1171" name="Button 51" hidden="1">
              <a:extLst>
                <a:ext uri="{63B3BB69-23CF-44E3-9099-C40C66FF867C}">
                  <a14:compatExt spid="_x0000_s261171"/>
                </a:ext>
                <a:ext uri="{FF2B5EF4-FFF2-40B4-BE49-F238E27FC236}">
                  <a16:creationId xmlns:a16="http://schemas.microsoft.com/office/drawing/2014/main" id="{00000000-0008-0000-0900-00003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1172" name="Button 52" hidden="1">
              <a:extLst>
                <a:ext uri="{63B3BB69-23CF-44E3-9099-C40C66FF867C}">
                  <a14:compatExt spid="_x0000_s261172"/>
                </a:ext>
                <a:ext uri="{FF2B5EF4-FFF2-40B4-BE49-F238E27FC236}">
                  <a16:creationId xmlns:a16="http://schemas.microsoft.com/office/drawing/2014/main" id="{00000000-0008-0000-0900-00003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1173" name="Button 53" hidden="1">
              <a:extLst>
                <a:ext uri="{63B3BB69-23CF-44E3-9099-C40C66FF867C}">
                  <a14:compatExt spid="_x0000_s261173"/>
                </a:ext>
                <a:ext uri="{FF2B5EF4-FFF2-40B4-BE49-F238E27FC236}">
                  <a16:creationId xmlns:a16="http://schemas.microsoft.com/office/drawing/2014/main" id="{00000000-0008-0000-0900-00003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1174" name="Button 54" hidden="1">
              <a:extLst>
                <a:ext uri="{63B3BB69-23CF-44E3-9099-C40C66FF867C}">
                  <a14:compatExt spid="_x0000_s261174"/>
                </a:ext>
                <a:ext uri="{FF2B5EF4-FFF2-40B4-BE49-F238E27FC236}">
                  <a16:creationId xmlns:a16="http://schemas.microsoft.com/office/drawing/2014/main" id="{00000000-0008-0000-0900-000036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1175" name="Button 55" descr="   Go to MHH  " hidden="1">
              <a:extLst>
                <a:ext uri="{63B3BB69-23CF-44E3-9099-C40C66FF867C}">
                  <a14:compatExt spid="_x0000_s261175"/>
                </a:ext>
                <a:ext uri="{FF2B5EF4-FFF2-40B4-BE49-F238E27FC236}">
                  <a16:creationId xmlns:a16="http://schemas.microsoft.com/office/drawing/2014/main" id="{00000000-0008-0000-0900-000037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1176" name="Button 56" hidden="1">
              <a:extLst>
                <a:ext uri="{63B3BB69-23CF-44E3-9099-C40C66FF867C}">
                  <a14:compatExt spid="_x0000_s261176"/>
                </a:ext>
                <a:ext uri="{FF2B5EF4-FFF2-40B4-BE49-F238E27FC236}">
                  <a16:creationId xmlns:a16="http://schemas.microsoft.com/office/drawing/2014/main" id="{00000000-0008-0000-0900-000038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1177" name="Button 57" hidden="1">
              <a:extLst>
                <a:ext uri="{63B3BB69-23CF-44E3-9099-C40C66FF867C}">
                  <a14:compatExt spid="_x0000_s261177"/>
                </a:ext>
                <a:ext uri="{FF2B5EF4-FFF2-40B4-BE49-F238E27FC236}">
                  <a16:creationId xmlns:a16="http://schemas.microsoft.com/office/drawing/2014/main" id="{00000000-0008-0000-0900-00003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1178" name="Button 58" descr="   Go to MHH  " hidden="1">
              <a:extLst>
                <a:ext uri="{63B3BB69-23CF-44E3-9099-C40C66FF867C}">
                  <a14:compatExt spid="_x0000_s261178"/>
                </a:ext>
                <a:ext uri="{FF2B5EF4-FFF2-40B4-BE49-F238E27FC236}">
                  <a16:creationId xmlns:a16="http://schemas.microsoft.com/office/drawing/2014/main" id="{00000000-0008-0000-0900-00003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1179" name="Button 59" hidden="1">
              <a:extLst>
                <a:ext uri="{63B3BB69-23CF-44E3-9099-C40C66FF867C}">
                  <a14:compatExt spid="_x0000_s261179"/>
                </a:ext>
                <a:ext uri="{FF2B5EF4-FFF2-40B4-BE49-F238E27FC236}">
                  <a16:creationId xmlns:a16="http://schemas.microsoft.com/office/drawing/2014/main" id="{00000000-0008-0000-0900-00003B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1180" name="Button 60" hidden="1">
              <a:extLst>
                <a:ext uri="{63B3BB69-23CF-44E3-9099-C40C66FF867C}">
                  <a14:compatExt spid="_x0000_s261180"/>
                </a:ext>
                <a:ext uri="{FF2B5EF4-FFF2-40B4-BE49-F238E27FC236}">
                  <a16:creationId xmlns:a16="http://schemas.microsoft.com/office/drawing/2014/main" id="{00000000-0008-0000-0900-00003C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1181" name="Button 61" hidden="1">
              <a:extLst>
                <a:ext uri="{63B3BB69-23CF-44E3-9099-C40C66FF867C}">
                  <a14:compatExt spid="_x0000_s261181"/>
                </a:ext>
                <a:ext uri="{FF2B5EF4-FFF2-40B4-BE49-F238E27FC236}">
                  <a16:creationId xmlns:a16="http://schemas.microsoft.com/office/drawing/2014/main" id="{00000000-0008-0000-0900-00003D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1182" name="Button 62" hidden="1">
              <a:extLst>
                <a:ext uri="{63B3BB69-23CF-44E3-9099-C40C66FF867C}">
                  <a14:compatExt spid="_x0000_s261182"/>
                </a:ext>
                <a:ext uri="{FF2B5EF4-FFF2-40B4-BE49-F238E27FC236}">
                  <a16:creationId xmlns:a16="http://schemas.microsoft.com/office/drawing/2014/main" id="{00000000-0008-0000-0900-00003E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1183" name="Button 63" hidden="1">
              <a:extLst>
                <a:ext uri="{63B3BB69-23CF-44E3-9099-C40C66FF867C}">
                  <a14:compatExt spid="_x0000_s261183"/>
                </a:ext>
                <a:ext uri="{FF2B5EF4-FFF2-40B4-BE49-F238E27FC236}">
                  <a16:creationId xmlns:a16="http://schemas.microsoft.com/office/drawing/2014/main" id="{00000000-0008-0000-0900-00003F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1184" name="Button 64" hidden="1">
              <a:extLst>
                <a:ext uri="{63B3BB69-23CF-44E3-9099-C40C66FF867C}">
                  <a14:compatExt spid="_x0000_s261184"/>
                </a:ext>
                <a:ext uri="{FF2B5EF4-FFF2-40B4-BE49-F238E27FC236}">
                  <a16:creationId xmlns:a16="http://schemas.microsoft.com/office/drawing/2014/main" id="{00000000-0008-0000-0900-000040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1185" name="Button 65" descr="   Go to MHH  " hidden="1">
              <a:extLst>
                <a:ext uri="{63B3BB69-23CF-44E3-9099-C40C66FF867C}">
                  <a14:compatExt spid="_x0000_s261185"/>
                </a:ext>
                <a:ext uri="{FF2B5EF4-FFF2-40B4-BE49-F238E27FC236}">
                  <a16:creationId xmlns:a16="http://schemas.microsoft.com/office/drawing/2014/main" id="{00000000-0008-0000-0900-000041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1186" name="Button 66" hidden="1">
              <a:extLst>
                <a:ext uri="{63B3BB69-23CF-44E3-9099-C40C66FF867C}">
                  <a14:compatExt spid="_x0000_s261186"/>
                </a:ext>
                <a:ext uri="{FF2B5EF4-FFF2-40B4-BE49-F238E27FC236}">
                  <a16:creationId xmlns:a16="http://schemas.microsoft.com/office/drawing/2014/main" id="{00000000-0008-0000-0900-000042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1187" name="Button 67" hidden="1">
              <a:extLst>
                <a:ext uri="{63B3BB69-23CF-44E3-9099-C40C66FF867C}">
                  <a14:compatExt spid="_x0000_s261187"/>
                </a:ext>
                <a:ext uri="{FF2B5EF4-FFF2-40B4-BE49-F238E27FC236}">
                  <a16:creationId xmlns:a16="http://schemas.microsoft.com/office/drawing/2014/main" id="{00000000-0008-0000-0900-00004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1188" name="Button 68" hidden="1">
              <a:extLst>
                <a:ext uri="{63B3BB69-23CF-44E3-9099-C40C66FF867C}">
                  <a14:compatExt spid="_x0000_s261188"/>
                </a:ext>
                <a:ext uri="{FF2B5EF4-FFF2-40B4-BE49-F238E27FC236}">
                  <a16:creationId xmlns:a16="http://schemas.microsoft.com/office/drawing/2014/main" id="{00000000-0008-0000-0900-000044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1189" name="Button 69" hidden="1">
              <a:extLst>
                <a:ext uri="{63B3BB69-23CF-44E3-9099-C40C66FF867C}">
                  <a14:compatExt spid="_x0000_s261189"/>
                </a:ext>
                <a:ext uri="{FF2B5EF4-FFF2-40B4-BE49-F238E27FC236}">
                  <a16:creationId xmlns:a16="http://schemas.microsoft.com/office/drawing/2014/main" id="{00000000-0008-0000-0900-000045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1190" name="Button 70" hidden="1">
              <a:extLst>
                <a:ext uri="{63B3BB69-23CF-44E3-9099-C40C66FF867C}">
                  <a14:compatExt spid="_x0000_s261190"/>
                </a:ext>
                <a:ext uri="{FF2B5EF4-FFF2-40B4-BE49-F238E27FC236}">
                  <a16:creationId xmlns:a16="http://schemas.microsoft.com/office/drawing/2014/main" id="{00000000-0008-0000-0900-000046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1191" name="Button 71" hidden="1">
              <a:extLst>
                <a:ext uri="{63B3BB69-23CF-44E3-9099-C40C66FF867C}">
                  <a14:compatExt spid="_x0000_s261191"/>
                </a:ext>
                <a:ext uri="{FF2B5EF4-FFF2-40B4-BE49-F238E27FC236}">
                  <a16:creationId xmlns:a16="http://schemas.microsoft.com/office/drawing/2014/main" id="{00000000-0008-0000-0900-000047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1192" name="Button 72" hidden="1">
              <a:extLst>
                <a:ext uri="{63B3BB69-23CF-44E3-9099-C40C66FF867C}">
                  <a14:compatExt spid="_x0000_s261192"/>
                </a:ext>
                <a:ext uri="{FF2B5EF4-FFF2-40B4-BE49-F238E27FC236}">
                  <a16:creationId xmlns:a16="http://schemas.microsoft.com/office/drawing/2014/main" id="{00000000-0008-0000-0900-000048F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1193" name="Button 73" hidden="1">
              <a:extLst>
                <a:ext uri="{63B3BB69-23CF-44E3-9099-C40C66FF867C}">
                  <a14:compatExt spid="_x0000_s261193"/>
                </a:ext>
                <a:ext uri="{FF2B5EF4-FFF2-40B4-BE49-F238E27FC236}">
                  <a16:creationId xmlns:a16="http://schemas.microsoft.com/office/drawing/2014/main" id="{00000000-0008-0000-0900-000049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1194" name="Button 74" hidden="1">
              <a:extLst>
                <a:ext uri="{63B3BB69-23CF-44E3-9099-C40C66FF867C}">
                  <a14:compatExt spid="_x0000_s261194"/>
                </a:ext>
                <a:ext uri="{FF2B5EF4-FFF2-40B4-BE49-F238E27FC236}">
                  <a16:creationId xmlns:a16="http://schemas.microsoft.com/office/drawing/2014/main" id="{00000000-0008-0000-0900-00004A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9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9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345.xml" Type="http://schemas.openxmlformats.org/officeDocument/2006/relationships/ctrlProp" Id="rId55"/><Relationship Target="../ctrlProps/ctrlProp353.xml" Type="http://schemas.openxmlformats.org/officeDocument/2006/relationships/ctrlProp" Id="rId63"/><Relationship Target="../ctrlProps/ctrlProp358.xml" Type="http://schemas.openxmlformats.org/officeDocument/2006/relationships/ctrlProp" Id="rId68"/><Relationship Target="../ctrlProps/ctrlProp366.xml" Type="http://schemas.openxmlformats.org/officeDocument/2006/relationships/ctrlProp" Id="rId76"/><Relationship Target="../ctrlProps/ctrlProp297.xml" Type="http://schemas.openxmlformats.org/officeDocument/2006/relationships/ctrlProp" Id="rId7"/><Relationship Target="../ctrlProps/ctrlProp361.xml" Type="http://schemas.openxmlformats.org/officeDocument/2006/relationships/ctrlProp" Id="rId71"/><Relationship Target="../drawings/drawing10.xml" Type="http://schemas.openxmlformats.org/officeDocument/2006/relationships/drawing" Id="rId2"/><Relationship Target="../ctrlProps/ctrlProp306.xml" Type="http://schemas.openxmlformats.org/officeDocument/2006/relationships/ctrlProp" Id="rId16"/><Relationship Target="../ctrlProps/ctrlProp319.xml" Type="http://schemas.openxmlformats.org/officeDocument/2006/relationships/ctrlProp" Id="rId29"/><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348.xml" Type="http://schemas.openxmlformats.org/officeDocument/2006/relationships/ctrlProp" Id="rId58"/><Relationship Target="../ctrlProps/ctrlProp356.xml" Type="http://schemas.openxmlformats.org/officeDocument/2006/relationships/ctrlProp" Id="rId66"/><Relationship Target="../ctrlProps/ctrlProp364.xml" Type="http://schemas.openxmlformats.org/officeDocument/2006/relationships/ctrlProp" Id="rId74"/><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47.xml" Type="http://schemas.openxmlformats.org/officeDocument/2006/relationships/ctrlProp" Id="rId57"/><Relationship Target="../ctrlProps/ctrlProp351.xml" Type="http://schemas.openxmlformats.org/officeDocument/2006/relationships/ctrlProp" Id="rId61"/><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350.xml" Type="http://schemas.openxmlformats.org/officeDocument/2006/relationships/ctrlProp" Id="rId60"/><Relationship Target="../ctrlProps/ctrlProp355.xml" Type="http://schemas.openxmlformats.org/officeDocument/2006/relationships/ctrlProp" Id="rId65"/><Relationship Target="../ctrlProps/ctrlProp363.xml" Type="http://schemas.openxmlformats.org/officeDocument/2006/relationships/ctrlProp" Id="rId73"/><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346.xml" Type="http://schemas.openxmlformats.org/officeDocument/2006/relationships/ctrlProp" Id="rId56"/><Relationship Target="../ctrlProps/ctrlProp354.xml" Type="http://schemas.openxmlformats.org/officeDocument/2006/relationships/ctrlProp" Id="rId64"/><Relationship Target="../ctrlProps/ctrlProp359.xml" Type="http://schemas.openxmlformats.org/officeDocument/2006/relationships/ctrlProp" Id="rId69"/><Relationship Target="../ctrlProps/ctrlProp367.xml" Type="http://schemas.openxmlformats.org/officeDocument/2006/relationships/ctrlProp" Id="rId77"/><Relationship Target="../ctrlProps/ctrlProp298.xml" Type="http://schemas.openxmlformats.org/officeDocument/2006/relationships/ctrlProp" Id="rId8"/><Relationship Target="../ctrlProps/ctrlProp341.xml" Type="http://schemas.openxmlformats.org/officeDocument/2006/relationships/ctrlProp" Id="rId51"/><Relationship Target="../ctrlProps/ctrlProp362.xml" Type="http://schemas.openxmlformats.org/officeDocument/2006/relationships/ctrlProp" Id="rId72"/><Relationship Target="../drawings/vmlDrawing9.vml" Type="http://schemas.openxmlformats.org/officeDocument/2006/relationships/vmlDrawing" Id="rId3"/><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ctrlProps/ctrlProp349.xml" Type="http://schemas.openxmlformats.org/officeDocument/2006/relationships/ctrlProp" Id="rId59"/><Relationship Target="../ctrlProps/ctrlProp357.xml" Type="http://schemas.openxmlformats.org/officeDocument/2006/relationships/ctrlProp" Id="rId67"/><Relationship Target="../ctrlProps/ctrlProp310.xml" Type="http://schemas.openxmlformats.org/officeDocument/2006/relationships/ctrlProp" Id="rId20"/><Relationship Target="../ctrlProps/ctrlProp331.xml" Type="http://schemas.openxmlformats.org/officeDocument/2006/relationships/ctrlProp" Id="rId41"/><Relationship Target="../ctrlProps/ctrlProp344.xml" Type="http://schemas.openxmlformats.org/officeDocument/2006/relationships/ctrlProp" Id="rId54"/><Relationship Target="../ctrlProps/ctrlProp352.xml" Type="http://schemas.openxmlformats.org/officeDocument/2006/relationships/ctrlProp" Id="rId62"/><Relationship Target="../ctrlProps/ctrlProp360.xml" Type="http://schemas.openxmlformats.org/officeDocument/2006/relationships/ctrlProp" Id="rId70"/><Relationship Target="../ctrlProps/ctrlProp365.xml" Type="http://schemas.openxmlformats.org/officeDocument/2006/relationships/ctrlProp" Id="rId75"/><Relationship Target="../printerSettings/printerSettings9.bin" Type="http://schemas.openxmlformats.org/officeDocument/2006/relationships/printerSettings" Id="rId1"/><Relationship Target="../ctrlProps/ctrlProp296.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55" customWidth="true"/>
    <col min="2" max="2" width="2.7109375" style="255" customWidth="true"/>
    <col min="3" max="3" width="66.28515625" style="255" customWidth="true"/>
    <col min="4" max="4" width="8.85546875" style="255" customWidth="true"/>
    <col min="5" max="16384" width="8.85546875" style="255"/>
  </cols>
  <sheetData>
    <row r="1" ht="44.1" customHeight="true" x14ac:dyDescent="0.25">
      <c r="A1" s="252"/>
      <c r="B1" s="253"/>
      <c r="C1" s="253"/>
      <c r="D1" s="253"/>
      <c r="E1" s="254"/>
      <c r="F1" s="254"/>
      <c r="G1" s="254"/>
      <c r="H1" s="254"/>
      <c r="I1" s="254"/>
      <c r="J1" s="254"/>
      <c r="K1" s="254"/>
      <c r="L1" s="254"/>
      <c r="M1" s="254"/>
      <c r="N1" s="254"/>
      <c r="O1" s="254"/>
      <c r="P1" s="254"/>
      <c r="Q1" s="254"/>
      <c r="R1" s="254"/>
    </row>
    <row r="2" s="358" customFormat="true" ht="22.5" customHeight="true" x14ac:dyDescent="0.35">
      <c r="A2" s="951"/>
      <c r="B2" s="952"/>
    </row>
    <row r="3" s="358" customFormat="true" ht="22.5" customHeight="true" x14ac:dyDescent="0.35">
      <c r="A3" s="371"/>
      <c r="B3" s="372"/>
    </row>
    <row r="4" s="358" customFormat="true" ht="22.5" customHeight="true" x14ac:dyDescent="0.35">
      <c r="A4" s="367"/>
      <c r="B4" s="368"/>
      <c r="C4" s="573" t="s">
        <v>27</v>
      </c>
    </row>
    <row r="5" s="358" customFormat="true" ht="22.5" customHeight="true" x14ac:dyDescent="0.35">
      <c r="A5" s="951"/>
      <c r="B5" s="952"/>
      <c r="C5" s="573"/>
    </row>
    <row r="6" s="358" customFormat="true" ht="29.25" customHeight="true" x14ac:dyDescent="0.2">
      <c r="A6" s="953"/>
      <c r="B6" s="954"/>
      <c r="C6" s="573" t="s">
        <v>28</v>
      </c>
    </row>
    <row r="7" s="358" customFormat="true" ht="25.9" customHeight="true" x14ac:dyDescent="0.4">
      <c r="A7" s="955"/>
      <c r="B7" s="956"/>
      <c r="C7" s="575" t="str">
        <f ca="true">+Water!B5</f>
        <v>Lesotho</v>
      </c>
    </row>
    <row r="8" s="358" customFormat="true" ht="15" customHeight="true" x14ac:dyDescent="0.2">
      <c r="A8" s="957"/>
      <c r="B8" s="958"/>
      <c r="C8" s="573"/>
    </row>
    <row r="9" s="358" customFormat="true" ht="15" customHeight="true" x14ac:dyDescent="0.2">
      <c r="A9" s="372"/>
      <c r="B9" s="375"/>
      <c r="C9" s="574" t="s">
        <v>156</v>
      </c>
    </row>
    <row r="10" ht="8.25" customHeight="true" x14ac:dyDescent="0.2">
      <c r="A10" s="253"/>
      <c r="B10" s="253"/>
      <c r="C10" s="256"/>
      <c r="D10" s="254"/>
      <c r="E10" s="254"/>
      <c r="F10" s="254"/>
      <c r="G10" s="254"/>
      <c r="H10" s="254"/>
      <c r="I10" s="254"/>
      <c r="J10" s="254"/>
      <c r="K10" s="254"/>
      <c r="L10" s="254"/>
      <c r="M10" s="254"/>
      <c r="N10" s="254"/>
      <c r="O10" s="254"/>
      <c r="P10" s="254"/>
      <c r="Q10" s="254"/>
      <c r="R10" s="254"/>
    </row>
    <row r="11" ht="15.95" customHeight="true" x14ac:dyDescent="0.2">
      <c r="A11" s="253"/>
      <c r="C11" s="257" t="s">
        <v>29</v>
      </c>
      <c r="D11" s="254"/>
      <c r="E11" s="253"/>
      <c r="F11" s="254"/>
      <c r="G11" s="254"/>
      <c r="H11" s="254"/>
      <c r="I11" s="254"/>
      <c r="J11" s="254"/>
      <c r="K11" s="254"/>
      <c r="L11" s="254"/>
      <c r="M11" s="254"/>
      <c r="N11" s="254"/>
      <c r="O11" s="254"/>
      <c r="P11" s="254"/>
      <c r="Q11" s="254"/>
      <c r="R11" s="254"/>
    </row>
    <row r="12" ht="9" customHeight="true" x14ac:dyDescent="0.2">
      <c r="A12" s="253"/>
      <c r="B12" s="254"/>
      <c r="C12" s="258"/>
      <c r="D12" s="254"/>
      <c r="E12" s="253"/>
      <c r="F12" s="254"/>
      <c r="G12" s="254"/>
      <c r="H12" s="254"/>
      <c r="I12" s="254"/>
      <c r="J12" s="254"/>
      <c r="K12" s="254"/>
      <c r="L12" s="254"/>
      <c r="M12" s="254"/>
      <c r="N12" s="254"/>
      <c r="O12" s="254"/>
      <c r="P12" s="254"/>
      <c r="Q12" s="254"/>
      <c r="R12" s="254"/>
    </row>
    <row r="13" ht="33" customHeight="true" x14ac:dyDescent="0.25">
      <c r="A13" s="253"/>
      <c r="B13" s="254"/>
      <c r="C13" s="259" t="s">
        <v>30</v>
      </c>
      <c r="D13" s="254"/>
      <c r="E13" s="253"/>
      <c r="F13" s="254"/>
      <c r="G13" s="254"/>
      <c r="H13" s="254"/>
      <c r="I13" s="254"/>
      <c r="J13" s="254"/>
      <c r="K13" s="254"/>
      <c r="L13" s="254"/>
      <c r="M13" s="254"/>
      <c r="N13" s="254"/>
      <c r="O13" s="254"/>
      <c r="P13" s="254"/>
      <c r="Q13" s="254"/>
      <c r="R13" s="254"/>
    </row>
    <row r="14" ht="33" customHeight="true" x14ac:dyDescent="0.2">
      <c r="A14" s="253"/>
      <c r="B14" s="254"/>
      <c r="C14" s="260" t="s">
        <v>31</v>
      </c>
      <c r="D14" s="254"/>
      <c r="E14" s="253"/>
      <c r="F14" s="254"/>
      <c r="G14" s="254"/>
      <c r="H14" s="254"/>
      <c r="I14" s="254"/>
      <c r="J14" s="254"/>
      <c r="K14" s="254"/>
      <c r="L14" s="254"/>
      <c r="M14" s="254"/>
      <c r="N14" s="254"/>
      <c r="O14" s="254"/>
      <c r="P14" s="254"/>
      <c r="Q14" s="254"/>
      <c r="R14" s="254"/>
    </row>
    <row r="15" ht="21.95" customHeight="true" x14ac:dyDescent="0.2">
      <c r="A15" s="253"/>
      <c r="B15" s="261"/>
      <c r="C15" s="262" t="s">
        <v>13</v>
      </c>
      <c r="D15" s="254"/>
      <c r="E15" s="253"/>
      <c r="F15" s="254"/>
      <c r="G15" s="254"/>
      <c r="H15" s="254"/>
      <c r="I15" s="254"/>
      <c r="J15" s="254"/>
      <c r="K15" s="254"/>
      <c r="L15" s="254"/>
      <c r="M15" s="254"/>
      <c r="N15" s="254"/>
      <c r="O15" s="254"/>
      <c r="P15" s="254"/>
      <c r="Q15" s="254"/>
      <c r="R15" s="254"/>
    </row>
    <row r="16" ht="15" x14ac:dyDescent="0.2">
      <c r="A16" s="253"/>
      <c r="B16" s="261"/>
      <c r="C16" s="262" t="s">
        <v>18</v>
      </c>
      <c r="D16" s="254"/>
      <c r="E16" s="253"/>
      <c r="F16" s="254"/>
      <c r="G16" s="254"/>
      <c r="H16" s="254"/>
      <c r="I16" s="254"/>
      <c r="J16" s="254"/>
      <c r="K16" s="254"/>
      <c r="L16" s="254"/>
      <c r="M16" s="254"/>
      <c r="N16" s="254"/>
      <c r="O16" s="254"/>
      <c r="P16" s="254"/>
      <c r="Q16" s="254"/>
      <c r="R16" s="254"/>
    </row>
    <row r="17" ht="15" x14ac:dyDescent="0.2">
      <c r="A17" s="253"/>
      <c r="B17" s="261"/>
      <c r="C17" s="262" t="s">
        <v>32</v>
      </c>
      <c r="D17" s="254"/>
      <c r="E17" s="253"/>
      <c r="F17" s="254"/>
      <c r="G17" s="254"/>
      <c r="H17" s="254"/>
      <c r="I17" s="254"/>
      <c r="J17" s="254"/>
      <c r="K17" s="254"/>
      <c r="L17" s="254"/>
      <c r="M17" s="254"/>
      <c r="N17" s="254"/>
      <c r="O17" s="254"/>
      <c r="P17" s="254"/>
      <c r="Q17" s="254"/>
      <c r="R17" s="254"/>
    </row>
    <row r="18" ht="21" customHeight="true" x14ac:dyDescent="0.2">
      <c r="A18" s="253"/>
      <c r="B18" s="253"/>
      <c r="C18" s="263"/>
      <c r="D18" s="254"/>
      <c r="E18" s="261"/>
      <c r="F18" s="254"/>
      <c r="G18" s="254"/>
      <c r="H18" s="254"/>
      <c r="I18" s="254"/>
      <c r="J18" s="254"/>
      <c r="K18" s="254"/>
      <c r="L18" s="254"/>
      <c r="M18" s="254"/>
      <c r="N18" s="254"/>
      <c r="O18" s="254"/>
      <c r="P18" s="254"/>
      <c r="Q18" s="254"/>
      <c r="R18" s="254"/>
    </row>
    <row r="19" ht="15.75" x14ac:dyDescent="0.25">
      <c r="A19" s="253"/>
      <c r="B19" s="253"/>
      <c r="C19" s="264" t="s">
        <v>33</v>
      </c>
      <c r="D19" s="254"/>
      <c r="E19" s="265"/>
      <c r="F19" s="254"/>
      <c r="G19" s="254"/>
      <c r="H19" s="254"/>
      <c r="I19" s="254"/>
      <c r="J19" s="254"/>
      <c r="K19" s="254"/>
      <c r="L19" s="254"/>
      <c r="M19" s="254"/>
      <c r="N19" s="254"/>
      <c r="O19" s="254"/>
      <c r="P19" s="254"/>
      <c r="Q19" s="254"/>
      <c r="R19" s="254"/>
    </row>
    <row r="20" ht="15.75" x14ac:dyDescent="0.25">
      <c r="A20" s="253"/>
      <c r="B20" s="253"/>
      <c r="C20" s="266" t="s">
        <v>34</v>
      </c>
      <c r="D20" s="254"/>
      <c r="E20" s="265"/>
      <c r="F20" s="254"/>
      <c r="G20" s="254"/>
      <c r="H20" s="254"/>
      <c r="I20" s="254"/>
      <c r="J20" s="254"/>
      <c r="K20" s="254"/>
      <c r="L20" s="254"/>
      <c r="M20" s="254"/>
      <c r="N20" s="254"/>
      <c r="O20" s="254"/>
      <c r="P20" s="254"/>
      <c r="Q20" s="254"/>
      <c r="R20" s="254"/>
    </row>
    <row r="21" ht="15" x14ac:dyDescent="0.2">
      <c r="A21" s="267"/>
      <c r="B21" s="267"/>
      <c r="C21" s="268" t="str">
        <f ca="true">IF(INDIRECT(CONCATENATE("Water","!B105"))=0,"",INDIRECT(CONCATENATE("Water","!B105")))</f>
        <v>MICS00</v>
      </c>
      <c r="D21" s="254"/>
      <c r="E21" s="269"/>
      <c r="F21" s="254"/>
      <c r="G21" s="254"/>
      <c r="H21" s="254"/>
      <c r="I21" s="254"/>
      <c r="J21" s="254"/>
      <c r="K21" s="254"/>
      <c r="L21" s="254"/>
      <c r="M21" s="254"/>
      <c r="N21" s="254"/>
      <c r="O21" s="254"/>
      <c r="P21" s="254"/>
      <c r="Q21" s="254"/>
      <c r="R21" s="254"/>
    </row>
    <row r="22" ht="15" x14ac:dyDescent="0.2">
      <c r="A22" s="267"/>
      <c r="B22" s="267"/>
      <c r="C22" s="268" t="str">
        <f ca="true">IF(INDIRECT(CONCATENATE("Water","!B106"))=0,"",INDIRECT(CONCATENATE("Water","!B106")))</f>
        <v>HBS02</v>
      </c>
      <c r="D22" s="254"/>
      <c r="E22" s="270"/>
      <c r="F22" s="254"/>
      <c r="G22" s="254"/>
      <c r="H22" s="254"/>
      <c r="I22" s="254"/>
      <c r="J22" s="254"/>
      <c r="K22" s="254"/>
      <c r="L22" s="254"/>
      <c r="M22" s="254"/>
      <c r="N22" s="254"/>
      <c r="O22" s="254"/>
      <c r="P22" s="254"/>
      <c r="Q22" s="254"/>
      <c r="R22" s="254"/>
    </row>
    <row r="23" ht="15" x14ac:dyDescent="0.2">
      <c r="A23" s="267"/>
      <c r="B23" s="267"/>
      <c r="C23" s="268" t="str">
        <f ca="true">IF(INDIRECT(CONCATENATE("Water","!B107"))=0,"",INDIRECT(CONCATENATE("Water","!B107")))</f>
        <v>DHS04</v>
      </c>
      <c r="D23" s="254"/>
      <c r="E23" s="271"/>
      <c r="F23" s="254"/>
      <c r="G23" s="254"/>
      <c r="H23" s="254"/>
      <c r="I23" s="254"/>
      <c r="J23" s="254"/>
      <c r="K23" s="254"/>
      <c r="L23" s="254"/>
      <c r="M23" s="254"/>
      <c r="N23" s="254"/>
      <c r="O23" s="254"/>
      <c r="P23" s="254"/>
      <c r="Q23" s="254"/>
      <c r="R23" s="254"/>
    </row>
    <row r="24" x14ac:dyDescent="0.2">
      <c r="A24" s="267"/>
      <c r="B24" s="267"/>
      <c r="C24" s="268" t="str">
        <f ca="true">IF(INDIRECT(CONCATENATE("Water","!B108"))=0,"",INDIRECT(CONCATENATE("Water","!B108")))</f>
        <v>DHS09</v>
      </c>
      <c r="D24" s="254"/>
      <c r="E24" s="254"/>
      <c r="F24" s="254"/>
      <c r="G24" s="254"/>
      <c r="H24" s="254"/>
      <c r="I24" s="254"/>
      <c r="J24" s="254"/>
      <c r="K24" s="254"/>
      <c r="L24" s="254"/>
      <c r="M24" s="254"/>
      <c r="N24" s="254"/>
      <c r="O24" s="254"/>
      <c r="P24" s="254"/>
      <c r="Q24" s="254"/>
      <c r="R24" s="254"/>
    </row>
    <row r="25" x14ac:dyDescent="0.2">
      <c r="A25" s="267"/>
      <c r="B25" s="267"/>
      <c r="C25" s="268" t="str">
        <f ca="true">IF(INDIRECT(CONCATENATE("Water","!B109"))=0,"",INDIRECT(CONCATENATE("Water","!B109")))</f>
        <v>DHS14</v>
      </c>
      <c r="D25" s="254"/>
      <c r="E25" s="254"/>
      <c r="F25" s="254"/>
      <c r="G25" s="254"/>
      <c r="H25" s="254"/>
      <c r="I25" s="254"/>
      <c r="J25" s="254"/>
      <c r="K25" s="254"/>
      <c r="L25" s="254"/>
      <c r="M25" s="254"/>
      <c r="N25" s="254"/>
      <c r="O25" s="254"/>
      <c r="P25" s="254"/>
      <c r="Q25" s="254"/>
      <c r="R25" s="254"/>
    </row>
    <row r="26" x14ac:dyDescent="0.2">
      <c r="A26" s="267"/>
      <c r="B26" s="267"/>
      <c r="C26" s="268" t="str">
        <f ca="true">IF(INDIRECT(CONCATENATE("Water","!B110"))=0,"",INDIRECT(CONCATENATE("Water","!B110")))</f>
        <v>MICS18</v>
      </c>
      <c r="D26" s="254"/>
      <c r="E26" s="254"/>
      <c r="F26" s="254"/>
      <c r="G26" s="254"/>
      <c r="H26" s="254"/>
      <c r="I26" s="254"/>
      <c r="J26" s="254"/>
      <c r="K26" s="254"/>
      <c r="L26" s="254"/>
      <c r="M26" s="254"/>
      <c r="N26" s="254"/>
      <c r="O26" s="254"/>
      <c r="P26" s="254"/>
      <c r="Q26" s="254"/>
      <c r="R26" s="254"/>
    </row>
    <row r="27" x14ac:dyDescent="0.2">
      <c r="A27" s="267"/>
      <c r="B27" s="267"/>
      <c r="C27" s="268" t="str">
        <f ca="true">IF(INDIRECT(CONCATENATE("Water","!B111"))=0,"",INDIRECT(CONCATENATE("Water","!B111")))</f>
        <v/>
      </c>
      <c r="D27" s="254"/>
      <c r="E27" s="254"/>
      <c r="F27" s="254"/>
      <c r="G27" s="254"/>
      <c r="H27" s="254"/>
      <c r="I27" s="254"/>
      <c r="J27" s="254"/>
      <c r="K27" s="254"/>
      <c r="L27" s="254"/>
      <c r="M27" s="254"/>
      <c r="N27" s="254"/>
      <c r="O27" s="254"/>
      <c r="P27" s="254"/>
      <c r="Q27" s="254"/>
      <c r="R27" s="254"/>
    </row>
    <row r="28" x14ac:dyDescent="0.2">
      <c r="A28" s="267"/>
      <c r="B28" s="267"/>
      <c r="C28" s="268" t="str">
        <f ca="true">IF(INDIRECT(CONCATENATE("Water","!B112"))=0,"",INDIRECT(CONCATENATE("Water","!B112")))</f>
        <v/>
      </c>
      <c r="D28" s="254"/>
      <c r="E28" s="254"/>
      <c r="F28" s="254"/>
      <c r="G28" s="254"/>
      <c r="H28" s="254"/>
      <c r="I28" s="254"/>
      <c r="J28" s="254"/>
      <c r="K28" s="254"/>
      <c r="L28" s="254"/>
      <c r="M28" s="254"/>
      <c r="N28" s="254"/>
      <c r="O28" s="254"/>
      <c r="P28" s="254"/>
      <c r="Q28" s="254"/>
      <c r="R28" s="254"/>
    </row>
    <row r="29" x14ac:dyDescent="0.2">
      <c r="A29" s="267"/>
      <c r="B29" s="267"/>
      <c r="C29" s="268" t="str">
        <f ca="true">IF(INDIRECT(CONCATENATE("Water","!B113"))=0,"",INDIRECT(CONCATENATE("Water","!B113")))</f>
        <v/>
      </c>
      <c r="D29" s="254"/>
      <c r="E29" s="254"/>
      <c r="F29" s="254"/>
      <c r="G29" s="254"/>
      <c r="H29" s="254"/>
      <c r="I29" s="254"/>
      <c r="J29" s="254"/>
      <c r="K29" s="254"/>
      <c r="L29" s="254"/>
      <c r="M29" s="254"/>
      <c r="N29" s="254"/>
      <c r="O29" s="254"/>
      <c r="P29" s="254"/>
      <c r="Q29" s="254"/>
      <c r="R29" s="254"/>
    </row>
    <row r="30" x14ac:dyDescent="0.2">
      <c r="A30" s="267"/>
      <c r="B30" s="267"/>
      <c r="C30" s="268" t="str">
        <f ca="true">IF(INDIRECT(CONCATENATE("Water","!B114"))=0,"",INDIRECT(CONCATENATE("Water","!B114")))</f>
        <v/>
      </c>
      <c r="D30" s="254"/>
      <c r="E30" s="254"/>
      <c r="F30" s="254"/>
      <c r="G30" s="254"/>
      <c r="H30" s="254"/>
      <c r="I30" s="254"/>
      <c r="J30" s="254"/>
      <c r="K30" s="254"/>
      <c r="L30" s="254"/>
      <c r="M30" s="254"/>
      <c r="N30" s="254"/>
      <c r="O30" s="254"/>
      <c r="P30" s="254"/>
      <c r="Q30" s="254"/>
      <c r="R30" s="254"/>
    </row>
    <row r="31" x14ac:dyDescent="0.2">
      <c r="A31" s="267"/>
      <c r="B31" s="267"/>
      <c r="C31" s="268" t="str">
        <f ca="true">IF(INDIRECT(CONCATENATE("Water","!B115"))=0,"",INDIRECT(CONCATENATE("Water","!B115")))</f>
        <v/>
      </c>
      <c r="D31" s="254"/>
      <c r="E31" s="254"/>
      <c r="F31" s="254"/>
      <c r="G31" s="254"/>
      <c r="H31" s="254"/>
      <c r="I31" s="254"/>
      <c r="J31" s="254"/>
      <c r="K31" s="254"/>
      <c r="L31" s="254"/>
      <c r="M31" s="254"/>
      <c r="N31" s="254"/>
      <c r="O31" s="254"/>
      <c r="P31" s="254"/>
      <c r="Q31" s="254"/>
      <c r="R31" s="254"/>
    </row>
    <row r="32" x14ac:dyDescent="0.2">
      <c r="A32" s="267"/>
      <c r="B32" s="267"/>
      <c r="C32" s="268" t="str">
        <f ca="true">IF(INDIRECT(CONCATENATE("Water","!B116"))=0,"",INDIRECT(CONCATENATE("Water","!B116")))</f>
        <v/>
      </c>
      <c r="D32" s="254"/>
      <c r="E32" s="254"/>
      <c r="F32" s="254"/>
      <c r="G32" s="254"/>
      <c r="H32" s="254"/>
      <c r="I32" s="254"/>
      <c r="J32" s="254"/>
      <c r="K32" s="254"/>
      <c r="L32" s="254"/>
      <c r="M32" s="254"/>
      <c r="N32" s="254"/>
      <c r="O32" s="254"/>
      <c r="P32" s="254"/>
      <c r="Q32" s="254"/>
      <c r="R32" s="254"/>
    </row>
    <row r="33" ht="3" customHeight="true" x14ac:dyDescent="0.2">
      <c r="A33" s="253"/>
      <c r="B33" s="253"/>
      <c r="C33" s="268"/>
      <c r="D33" s="254"/>
      <c r="E33" s="254"/>
      <c r="F33" s="254"/>
      <c r="G33" s="254"/>
      <c r="H33" s="254"/>
      <c r="I33" s="254"/>
      <c r="J33" s="254"/>
      <c r="K33" s="254"/>
      <c r="L33" s="254"/>
      <c r="M33" s="254"/>
      <c r="N33" s="254"/>
      <c r="O33" s="254"/>
      <c r="P33" s="254"/>
      <c r="Q33" s="254"/>
      <c r="R33" s="254"/>
    </row>
    <row r="34" ht="15.95" customHeight="true" x14ac:dyDescent="0.2">
      <c r="A34" s="272"/>
      <c r="B34" s="272"/>
      <c r="C34" s="273"/>
      <c r="D34" s="253"/>
      <c r="E34" s="254"/>
      <c r="F34" s="254"/>
      <c r="G34" s="254"/>
      <c r="H34" s="254"/>
      <c r="I34" s="254"/>
      <c r="J34" s="254"/>
      <c r="K34" s="254"/>
      <c r="L34" s="254"/>
      <c r="M34" s="254"/>
      <c r="N34" s="254"/>
      <c r="O34" s="254"/>
      <c r="P34" s="254"/>
      <c r="Q34" s="254"/>
      <c r="R34" s="254"/>
    </row>
    <row r="35" ht="23.25" x14ac:dyDescent="0.2">
      <c r="A35" s="272"/>
      <c r="B35" s="272"/>
      <c r="C35" s="272"/>
      <c r="D35" s="253"/>
      <c r="E35" s="254"/>
      <c r="F35" s="254"/>
      <c r="G35" s="254"/>
      <c r="H35" s="254"/>
      <c r="I35" s="254"/>
      <c r="J35" s="254"/>
      <c r="K35" s="254"/>
      <c r="L35" s="254"/>
      <c r="M35" s="254"/>
      <c r="N35" s="254"/>
      <c r="O35" s="254"/>
      <c r="P35" s="254"/>
      <c r="Q35" s="254"/>
      <c r="R35" s="254"/>
    </row>
    <row r="36" ht="15" x14ac:dyDescent="0.2">
      <c r="A36" s="274"/>
      <c r="B36" s="275"/>
      <c r="C36" s="276"/>
      <c r="D36" s="253"/>
      <c r="E36" s="254"/>
      <c r="F36" s="254"/>
      <c r="G36" s="254"/>
      <c r="H36" s="254"/>
      <c r="I36" s="254"/>
      <c r="J36" s="254"/>
      <c r="K36" s="254"/>
      <c r="L36" s="254"/>
      <c r="M36" s="254"/>
      <c r="N36" s="254"/>
      <c r="O36" s="254"/>
      <c r="P36" s="254"/>
      <c r="Q36" s="254"/>
      <c r="R36" s="254"/>
    </row>
    <row r="37" ht="15" x14ac:dyDescent="0.2">
      <c r="A37" s="274"/>
      <c r="B37" s="275"/>
      <c r="C37" s="277"/>
      <c r="D37" s="253"/>
      <c r="E37" s="254"/>
      <c r="F37" s="254"/>
      <c r="G37" s="254"/>
      <c r="H37" s="254"/>
      <c r="I37" s="254"/>
      <c r="J37" s="254"/>
      <c r="K37" s="254"/>
      <c r="L37" s="254"/>
      <c r="M37" s="254"/>
      <c r="N37" s="254"/>
      <c r="O37" s="254"/>
      <c r="P37" s="254"/>
      <c r="Q37" s="254"/>
      <c r="R37" s="254"/>
    </row>
    <row r="38" ht="15" x14ac:dyDescent="0.2">
      <c r="A38" s="274"/>
      <c r="B38" s="275"/>
      <c r="C38" s="278"/>
      <c r="D38" s="253"/>
      <c r="E38" s="254"/>
      <c r="F38" s="254"/>
      <c r="G38" s="254"/>
      <c r="H38" s="254"/>
      <c r="I38" s="254"/>
      <c r="J38" s="254"/>
      <c r="K38" s="254"/>
      <c r="L38" s="254"/>
      <c r="M38" s="254"/>
      <c r="N38" s="254"/>
      <c r="O38" s="254"/>
      <c r="P38" s="254"/>
      <c r="Q38" s="254"/>
      <c r="R38" s="254"/>
    </row>
    <row r="39" ht="15" x14ac:dyDescent="0.2">
      <c r="A39" s="274"/>
      <c r="B39" s="275"/>
      <c r="C39" s="278"/>
      <c r="D39" s="253"/>
      <c r="E39" s="254"/>
      <c r="F39" s="254"/>
      <c r="G39" s="254"/>
      <c r="H39" s="254"/>
      <c r="I39" s="254"/>
      <c r="J39" s="254"/>
      <c r="K39" s="254"/>
      <c r="L39" s="254"/>
      <c r="M39" s="254"/>
      <c r="N39" s="254"/>
      <c r="O39" s="254"/>
      <c r="P39" s="254"/>
      <c r="Q39" s="254"/>
      <c r="R39" s="254"/>
    </row>
    <row r="40" ht="15" x14ac:dyDescent="0.2">
      <c r="A40" s="274"/>
      <c r="B40" s="275"/>
      <c r="C40" s="278"/>
      <c r="D40" s="253"/>
      <c r="E40" s="254"/>
      <c r="F40" s="254"/>
      <c r="G40" s="254"/>
      <c r="H40" s="254"/>
      <c r="I40" s="254"/>
      <c r="J40" s="254"/>
      <c r="K40" s="254"/>
      <c r="L40" s="254"/>
      <c r="M40" s="254"/>
      <c r="N40" s="254"/>
      <c r="O40" s="254"/>
      <c r="P40" s="254"/>
      <c r="Q40" s="254"/>
      <c r="R40" s="254"/>
    </row>
    <row r="41" ht="15" x14ac:dyDescent="0.2">
      <c r="A41" s="274"/>
      <c r="B41" s="275"/>
      <c r="C41" s="278"/>
      <c r="D41" s="253"/>
      <c r="E41" s="254"/>
      <c r="F41" s="254"/>
      <c r="G41" s="254"/>
      <c r="H41" s="254"/>
      <c r="I41" s="254"/>
      <c r="J41" s="254"/>
      <c r="K41" s="254"/>
      <c r="L41" s="254"/>
      <c r="M41" s="254"/>
      <c r="N41" s="254"/>
      <c r="O41" s="254"/>
      <c r="P41" s="254"/>
      <c r="Q41" s="254"/>
      <c r="R41" s="254"/>
    </row>
    <row r="42" ht="15" x14ac:dyDescent="0.2">
      <c r="A42" s="274"/>
      <c r="B42" s="275"/>
      <c r="C42" s="278"/>
      <c r="D42" s="253"/>
      <c r="E42" s="254"/>
      <c r="F42" s="254"/>
      <c r="G42" s="254"/>
      <c r="H42" s="254"/>
      <c r="I42" s="254"/>
      <c r="J42" s="254"/>
      <c r="K42" s="254"/>
      <c r="L42" s="254"/>
      <c r="M42" s="254"/>
      <c r="N42" s="254"/>
      <c r="O42" s="254"/>
      <c r="P42" s="254"/>
      <c r="Q42" s="254"/>
      <c r="R42" s="254"/>
    </row>
    <row r="43" ht="15" x14ac:dyDescent="0.2">
      <c r="A43" s="274"/>
      <c r="B43" s="275"/>
      <c r="D43" s="253"/>
      <c r="E43" s="254"/>
      <c r="F43" s="254"/>
      <c r="G43" s="254"/>
      <c r="H43" s="254"/>
      <c r="I43" s="254"/>
      <c r="J43" s="254"/>
      <c r="K43" s="254"/>
      <c r="L43" s="254"/>
      <c r="M43" s="254"/>
      <c r="N43" s="254"/>
      <c r="O43" s="254"/>
      <c r="P43" s="254"/>
      <c r="Q43" s="254"/>
      <c r="R43" s="254"/>
    </row>
    <row r="44" ht="15" x14ac:dyDescent="0.2">
      <c r="A44" s="253"/>
      <c r="B44" s="253"/>
      <c r="C44" s="253"/>
      <c r="D44" s="253"/>
      <c r="E44" s="254"/>
      <c r="F44" s="254"/>
      <c r="G44" s="254"/>
      <c r="H44" s="254"/>
      <c r="I44" s="254"/>
      <c r="J44" s="254"/>
      <c r="K44" s="254"/>
      <c r="L44" s="254"/>
      <c r="M44" s="254"/>
      <c r="N44" s="254"/>
      <c r="O44" s="254"/>
      <c r="P44" s="254"/>
      <c r="Q44" s="254"/>
      <c r="R44" s="254"/>
    </row>
    <row r="45" ht="15" x14ac:dyDescent="0.2">
      <c r="A45" s="253"/>
      <c r="B45" s="253"/>
      <c r="C45" s="253"/>
      <c r="D45" s="253"/>
      <c r="E45" s="254"/>
      <c r="F45" s="254"/>
      <c r="G45" s="254"/>
      <c r="H45" s="254"/>
      <c r="I45" s="254"/>
      <c r="J45" s="254"/>
      <c r="K45" s="254"/>
      <c r="L45" s="254"/>
      <c r="M45" s="254"/>
      <c r="N45" s="254"/>
      <c r="O45" s="254"/>
      <c r="P45" s="254"/>
      <c r="Q45" s="254"/>
      <c r="R45" s="254"/>
    </row>
    <row r="46" ht="15" x14ac:dyDescent="0.2">
      <c r="A46" s="253"/>
      <c r="B46" s="253"/>
      <c r="C46" s="253"/>
      <c r="D46" s="253"/>
    </row>
    <row r="47" ht="15" x14ac:dyDescent="0.2">
      <c r="A47" s="253"/>
      <c r="B47" s="253"/>
      <c r="C47" s="253"/>
      <c r="D47" s="253"/>
    </row>
    <row r="48" ht="15" x14ac:dyDescent="0.2">
      <c r="A48" s="253"/>
      <c r="B48" s="253"/>
      <c r="C48" s="253"/>
      <c r="D48" s="253"/>
    </row>
    <row r="49" ht="15" x14ac:dyDescent="0.2">
      <c r="A49" s="253"/>
      <c r="B49" s="253"/>
      <c r="C49" s="253"/>
      <c r="D49" s="253"/>
    </row>
    <row r="55" x14ac:dyDescent="0.2">
      <c r="L55" s="279" t="str">
        <f>+IF(ISNUMBER(M48), "", "Insufficient data to estimate safely managed sanitation services at national level")</f>
        <v>Insufficient data to estimate safely managed sanitation services at national level</v>
      </c>
    </row>
    <row r="107" s="369" customFormat="true" x14ac:dyDescent="0.2"/>
    <row r="108" s="370" customFormat="true" ht="22.5" customHeight="true" x14ac:dyDescent="0.35">
      <c r="A108" s="951"/>
      <c r="B108" s="952"/>
      <c r="C108" s="376"/>
      <c r="D108" s="376"/>
      <c r="E108" s="376"/>
      <c r="F108" s="376"/>
      <c r="G108" s="376"/>
      <c r="H108" s="376"/>
      <c r="I108" s="376"/>
      <c r="J108" s="376"/>
      <c r="K108" s="376"/>
      <c r="L108" s="376"/>
      <c r="M108" s="376"/>
      <c r="N108" s="376"/>
      <c r="O108" s="376"/>
      <c r="P108" s="376"/>
      <c r="Q108" s="376"/>
      <c r="R108" s="376"/>
      <c r="S108" s="376"/>
      <c r="T108" s="376"/>
      <c r="U108" s="376"/>
    </row>
    <row r="109" s="370" customFormat="true" ht="22.5" customHeight="true" x14ac:dyDescent="0.35">
      <c r="A109" s="371"/>
      <c r="B109" s="372"/>
      <c r="C109" s="376"/>
      <c r="D109" s="376"/>
      <c r="E109" s="376"/>
      <c r="F109" s="376"/>
      <c r="G109" s="376"/>
      <c r="H109" s="376"/>
      <c r="I109" s="376"/>
      <c r="J109" s="376"/>
      <c r="K109" s="376"/>
      <c r="L109" s="376"/>
      <c r="M109" s="376"/>
      <c r="N109" s="376"/>
      <c r="O109" s="376"/>
      <c r="P109" s="376"/>
      <c r="Q109" s="376"/>
      <c r="R109" s="376"/>
      <c r="S109" s="376"/>
      <c r="T109" s="376"/>
      <c r="U109" s="376"/>
    </row>
    <row r="110" s="370" customFormat="true" ht="23.85" customHeight="true" x14ac:dyDescent="0.35">
      <c r="A110" s="367"/>
      <c r="B110" s="373"/>
      <c r="C110" s="376"/>
      <c r="D110" s="376"/>
      <c r="E110" s="376"/>
      <c r="F110" s="376"/>
      <c r="G110" s="376"/>
      <c r="H110" s="376"/>
      <c r="I110" s="376"/>
      <c r="J110" s="376"/>
      <c r="K110" s="376"/>
      <c r="L110" s="376"/>
      <c r="M110" s="376"/>
      <c r="N110" s="376"/>
      <c r="O110" s="376"/>
      <c r="P110" s="376"/>
      <c r="Q110" s="376"/>
      <c r="R110" s="376"/>
      <c r="S110" s="376"/>
      <c r="T110" s="376"/>
      <c r="U110" s="376"/>
    </row>
    <row r="111" s="370" customFormat="true" ht="23.85" customHeight="true" x14ac:dyDescent="0.35">
      <c r="A111" s="366"/>
      <c r="B111" s="372"/>
      <c r="C111" s="376"/>
      <c r="D111" s="376"/>
      <c r="E111" s="376"/>
      <c r="F111" s="376"/>
      <c r="G111" s="376"/>
      <c r="H111" s="376"/>
      <c r="I111" s="376"/>
      <c r="J111" s="376"/>
      <c r="K111" s="376"/>
      <c r="L111" s="376"/>
      <c r="M111" s="376"/>
      <c r="N111" s="376"/>
      <c r="O111" s="376"/>
      <c r="P111" s="376"/>
      <c r="Q111" s="376"/>
      <c r="R111" s="376"/>
      <c r="S111" s="376"/>
      <c r="T111" s="376"/>
      <c r="U111" s="376"/>
    </row>
    <row r="112" s="370" customFormat="true" ht="15" customHeight="true" x14ac:dyDescent="0.2">
      <c r="A112" s="374"/>
      <c r="B112" s="372"/>
      <c r="C112" s="376"/>
      <c r="D112" s="376"/>
      <c r="E112" s="376"/>
      <c r="F112" s="376"/>
      <c r="G112" s="376"/>
      <c r="H112" s="376"/>
      <c r="I112" s="376"/>
      <c r="J112" s="376"/>
      <c r="K112" s="376"/>
      <c r="L112" s="376"/>
      <c r="M112" s="376"/>
      <c r="N112" s="376"/>
      <c r="O112" s="376"/>
      <c r="P112" s="376"/>
      <c r="Q112" s="376"/>
      <c r="R112" s="376"/>
      <c r="S112" s="376"/>
      <c r="T112" s="376"/>
      <c r="U112" s="376"/>
    </row>
    <row r="113" s="370" customFormat="true" ht="15" customHeight="true" x14ac:dyDescent="0.2">
      <c r="A113" s="955"/>
      <c r="B113" s="956"/>
      <c r="C113" s="376"/>
      <c r="D113" s="376"/>
      <c r="E113" s="376"/>
      <c r="F113" s="376"/>
      <c r="G113" s="376"/>
      <c r="H113" s="376"/>
      <c r="I113" s="376"/>
      <c r="J113" s="376"/>
      <c r="K113" s="376"/>
      <c r="L113" s="376"/>
      <c r="M113" s="376"/>
      <c r="N113" s="376"/>
      <c r="O113" s="376"/>
      <c r="P113" s="376"/>
      <c r="Q113" s="376"/>
      <c r="R113" s="376"/>
      <c r="S113" s="376"/>
      <c r="T113" s="376"/>
      <c r="U113" s="376"/>
    </row>
    <row r="114" s="370" customFormat="true" ht="15" customHeight="true" x14ac:dyDescent="0.2">
      <c r="A114" s="957"/>
      <c r="B114" s="958"/>
      <c r="C114" s="376"/>
      <c r="D114" s="376"/>
      <c r="E114" s="376"/>
      <c r="F114" s="376"/>
      <c r="G114" s="376"/>
      <c r="H114" s="376"/>
      <c r="I114" s="376"/>
      <c r="J114" s="376"/>
      <c r="K114" s="376"/>
      <c r="L114" s="376"/>
      <c r="M114" s="376"/>
      <c r="N114" s="376"/>
      <c r="O114" s="376"/>
      <c r="P114" s="376"/>
      <c r="Q114" s="376"/>
      <c r="R114" s="376"/>
      <c r="S114" s="376"/>
      <c r="T114" s="376"/>
      <c r="U114" s="376"/>
    </row>
    <row r="115" s="370" customFormat="true" ht="15" customHeight="true" x14ac:dyDescent="0.2">
      <c r="A115" s="372"/>
      <c r="B115" s="375"/>
      <c r="C115" s="376"/>
      <c r="D115" s="376"/>
      <c r="E115" s="376"/>
      <c r="F115" s="376"/>
      <c r="G115" s="376"/>
      <c r="H115" s="376"/>
      <c r="I115" s="376"/>
      <c r="J115" s="376"/>
      <c r="K115" s="376"/>
      <c r="L115" s="376"/>
      <c r="M115" s="376"/>
      <c r="N115" s="376"/>
      <c r="O115" s="376"/>
      <c r="P115" s="376"/>
      <c r="Q115" s="376"/>
      <c r="R115" s="376"/>
      <c r="S115" s="376"/>
      <c r="T115" s="376"/>
      <c r="U115" s="376"/>
    </row>
    <row r="116" s="369" customFormat="true" x14ac:dyDescent="0.2"/>
    <row r="117" s="369" customFormat="true" x14ac:dyDescent="0.2"/>
    <row r="207" s="369" customFormat="true" x14ac:dyDescent="0.2"/>
    <row r="208" s="370" customFormat="true" ht="22.5" customHeight="true" x14ac:dyDescent="0.35">
      <c r="A208" s="951"/>
      <c r="B208" s="952"/>
    </row>
    <row r="209" s="370" customFormat="true" ht="22.5" customHeight="true" x14ac:dyDescent="0.35">
      <c r="A209" s="371"/>
      <c r="B209" s="372"/>
    </row>
    <row r="210" s="370" customFormat="true" ht="22.5" customHeight="true" x14ac:dyDescent="0.35">
      <c r="A210" s="367"/>
      <c r="B210" s="373"/>
    </row>
    <row r="211" s="370" customFormat="true" ht="22.5" customHeight="true" x14ac:dyDescent="0.35">
      <c r="A211" s="366"/>
      <c r="B211" s="372"/>
    </row>
    <row r="212" s="370" customFormat="true" ht="15" customHeight="true" x14ac:dyDescent="0.2">
      <c r="A212" s="374"/>
      <c r="B212" s="372"/>
    </row>
    <row r="213" s="370" customFormat="true" ht="15" customHeight="true" x14ac:dyDescent="0.2">
      <c r="A213" s="955"/>
      <c r="B213" s="956"/>
    </row>
    <row r="214" s="370" customFormat="true" ht="15" customHeight="true" x14ac:dyDescent="0.2">
      <c r="A214" s="953"/>
      <c r="B214" s="959"/>
    </row>
    <row r="215" s="370" customFormat="true" ht="15" customHeight="true" x14ac:dyDescent="0.2">
      <c r="A215" s="372"/>
      <c r="B215" s="375"/>
    </row>
    <row r="216" s="369" customFormat="true" x14ac:dyDescent="0.2"/>
    <row r="217" s="369"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83" customWidth="true"/>
    <col min="6" max="7" width="9" style="286" customWidth="true"/>
    <col min="8" max="38" width="9" style="283" customWidth="true"/>
    <col min="39" max="261" width="9.140625" style="283"/>
    <col min="262" max="262" width="5" style="283" customWidth="true"/>
    <col min="263" max="263" width="13.85546875" style="283" customWidth="true"/>
    <col min="264" max="265" width="6.28515625" style="283" customWidth="true"/>
    <col min="266" max="267" width="7" style="283" customWidth="true"/>
    <col min="268" max="274" width="6.28515625" style="283" customWidth="true"/>
    <col min="275" max="517" width="9.140625" style="283"/>
    <col min="518" max="518" width="5" style="283" customWidth="true"/>
    <col min="519" max="519" width="13.85546875" style="283" customWidth="true"/>
    <col min="520" max="521" width="6.28515625" style="283" customWidth="true"/>
    <col min="522" max="523" width="7" style="283" customWidth="true"/>
    <col min="524" max="530" width="6.28515625" style="283" customWidth="true"/>
    <col min="531" max="773" width="9.140625" style="283"/>
    <col min="774" max="774" width="5" style="283" customWidth="true"/>
    <col min="775" max="775" width="13.85546875" style="283" customWidth="true"/>
    <col min="776" max="777" width="6.28515625" style="283" customWidth="true"/>
    <col min="778" max="779" width="7" style="283" customWidth="true"/>
    <col min="780" max="786" width="6.28515625" style="283" customWidth="true"/>
    <col min="787" max="1029" width="9.140625" style="283"/>
    <col min="1030" max="1030" width="5" style="283" customWidth="true"/>
    <col min="1031" max="1031" width="13.85546875" style="283" customWidth="true"/>
    <col min="1032" max="1033" width="6.28515625" style="283" customWidth="true"/>
    <col min="1034" max="1035" width="7" style="283" customWidth="true"/>
    <col min="1036" max="1042" width="6.28515625" style="283" customWidth="true"/>
    <col min="1043" max="1285" width="9.140625" style="283"/>
    <col min="1286" max="1286" width="5" style="283" customWidth="true"/>
    <col min="1287" max="1287" width="13.85546875" style="283" customWidth="true"/>
    <col min="1288" max="1289" width="6.28515625" style="283" customWidth="true"/>
    <col min="1290" max="1291" width="7" style="283" customWidth="true"/>
    <col min="1292" max="1298" width="6.28515625" style="283" customWidth="true"/>
    <col min="1299" max="1541" width="9.140625" style="283"/>
    <col min="1542" max="1542" width="5" style="283" customWidth="true"/>
    <col min="1543" max="1543" width="13.85546875" style="283" customWidth="true"/>
    <col min="1544" max="1545" width="6.28515625" style="283" customWidth="true"/>
    <col min="1546" max="1547" width="7" style="283" customWidth="true"/>
    <col min="1548" max="1554" width="6.28515625" style="283" customWidth="true"/>
    <col min="1555" max="1797" width="9.140625" style="283"/>
    <col min="1798" max="1798" width="5" style="283" customWidth="true"/>
    <col min="1799" max="1799" width="13.85546875" style="283" customWidth="true"/>
    <col min="1800" max="1801" width="6.28515625" style="283" customWidth="true"/>
    <col min="1802" max="1803" width="7" style="283" customWidth="true"/>
    <col min="1804" max="1810" width="6.28515625" style="283" customWidth="true"/>
    <col min="1811" max="2053" width="9.140625" style="283"/>
    <col min="2054" max="2054" width="5" style="283" customWidth="true"/>
    <col min="2055" max="2055" width="13.85546875" style="283" customWidth="true"/>
    <col min="2056" max="2057" width="6.28515625" style="283" customWidth="true"/>
    <col min="2058" max="2059" width="7" style="283" customWidth="true"/>
    <col min="2060" max="2066" width="6.28515625" style="283" customWidth="true"/>
    <col min="2067" max="2309" width="9.140625" style="283"/>
    <col min="2310" max="2310" width="5" style="283" customWidth="true"/>
    <col min="2311" max="2311" width="13.85546875" style="283" customWidth="true"/>
    <col min="2312" max="2313" width="6.28515625" style="283" customWidth="true"/>
    <col min="2314" max="2315" width="7" style="283" customWidth="true"/>
    <col min="2316" max="2322" width="6.28515625" style="283" customWidth="true"/>
    <col min="2323" max="2565" width="9.140625" style="283"/>
    <col min="2566" max="2566" width="5" style="283" customWidth="true"/>
    <col min="2567" max="2567" width="13.85546875" style="283" customWidth="true"/>
    <col min="2568" max="2569" width="6.28515625" style="283" customWidth="true"/>
    <col min="2570" max="2571" width="7" style="283" customWidth="true"/>
    <col min="2572" max="2578" width="6.28515625" style="283" customWidth="true"/>
    <col min="2579" max="2821" width="9.140625" style="283"/>
    <col min="2822" max="2822" width="5" style="283" customWidth="true"/>
    <col min="2823" max="2823" width="13.85546875" style="283" customWidth="true"/>
    <col min="2824" max="2825" width="6.28515625" style="283" customWidth="true"/>
    <col min="2826" max="2827" width="7" style="283" customWidth="true"/>
    <col min="2828" max="2834" width="6.28515625" style="283" customWidth="true"/>
    <col min="2835" max="3077" width="9.140625" style="283"/>
    <col min="3078" max="3078" width="5" style="283" customWidth="true"/>
    <col min="3079" max="3079" width="13.85546875" style="283" customWidth="true"/>
    <col min="3080" max="3081" width="6.28515625" style="283" customWidth="true"/>
    <col min="3082" max="3083" width="7" style="283" customWidth="true"/>
    <col min="3084" max="3090" width="6.28515625" style="283" customWidth="true"/>
    <col min="3091" max="3333" width="9.140625" style="283"/>
    <col min="3334" max="3334" width="5" style="283" customWidth="true"/>
    <col min="3335" max="3335" width="13.85546875" style="283" customWidth="true"/>
    <col min="3336" max="3337" width="6.28515625" style="283" customWidth="true"/>
    <col min="3338" max="3339" width="7" style="283" customWidth="true"/>
    <col min="3340" max="3346" width="6.28515625" style="283" customWidth="true"/>
    <col min="3347" max="3589" width="9.140625" style="283"/>
    <col min="3590" max="3590" width="5" style="283" customWidth="true"/>
    <col min="3591" max="3591" width="13.85546875" style="283" customWidth="true"/>
    <col min="3592" max="3593" width="6.28515625" style="283" customWidth="true"/>
    <col min="3594" max="3595" width="7" style="283" customWidth="true"/>
    <col min="3596" max="3602" width="6.28515625" style="283" customWidth="true"/>
    <col min="3603" max="3845" width="9.140625" style="283"/>
    <col min="3846" max="3846" width="5" style="283" customWidth="true"/>
    <col min="3847" max="3847" width="13.85546875" style="283" customWidth="true"/>
    <col min="3848" max="3849" width="6.28515625" style="283" customWidth="true"/>
    <col min="3850" max="3851" width="7" style="283" customWidth="true"/>
    <col min="3852" max="3858" width="6.28515625" style="283" customWidth="true"/>
    <col min="3859" max="4101" width="9.140625" style="283"/>
    <col min="4102" max="4102" width="5" style="283" customWidth="true"/>
    <col min="4103" max="4103" width="13.85546875" style="283" customWidth="true"/>
    <col min="4104" max="4105" width="6.28515625" style="283" customWidth="true"/>
    <col min="4106" max="4107" width="7" style="283" customWidth="true"/>
    <col min="4108" max="4114" width="6.28515625" style="283" customWidth="true"/>
    <col min="4115" max="4357" width="9.140625" style="283"/>
    <col min="4358" max="4358" width="5" style="283" customWidth="true"/>
    <col min="4359" max="4359" width="13.85546875" style="283" customWidth="true"/>
    <col min="4360" max="4361" width="6.28515625" style="283" customWidth="true"/>
    <col min="4362" max="4363" width="7" style="283" customWidth="true"/>
    <col min="4364" max="4370" width="6.28515625" style="283" customWidth="true"/>
    <col min="4371" max="4613" width="9.140625" style="283"/>
    <col min="4614" max="4614" width="5" style="283" customWidth="true"/>
    <col min="4615" max="4615" width="13.85546875" style="283" customWidth="true"/>
    <col min="4616" max="4617" width="6.28515625" style="283" customWidth="true"/>
    <col min="4618" max="4619" width="7" style="283" customWidth="true"/>
    <col min="4620" max="4626" width="6.28515625" style="283" customWidth="true"/>
    <col min="4627" max="4869" width="9.140625" style="283"/>
    <col min="4870" max="4870" width="5" style="283" customWidth="true"/>
    <col min="4871" max="4871" width="13.85546875" style="283" customWidth="true"/>
    <col min="4872" max="4873" width="6.28515625" style="283" customWidth="true"/>
    <col min="4874" max="4875" width="7" style="283" customWidth="true"/>
    <col min="4876" max="4882" width="6.28515625" style="283" customWidth="true"/>
    <col min="4883" max="5125" width="9.140625" style="283"/>
    <col min="5126" max="5126" width="5" style="283" customWidth="true"/>
    <col min="5127" max="5127" width="13.85546875" style="283" customWidth="true"/>
    <col min="5128" max="5129" width="6.28515625" style="283" customWidth="true"/>
    <col min="5130" max="5131" width="7" style="283" customWidth="true"/>
    <col min="5132" max="5138" width="6.28515625" style="283" customWidth="true"/>
    <col min="5139" max="5381" width="9.140625" style="283"/>
    <col min="5382" max="5382" width="5" style="283" customWidth="true"/>
    <col min="5383" max="5383" width="13.85546875" style="283" customWidth="true"/>
    <col min="5384" max="5385" width="6.28515625" style="283" customWidth="true"/>
    <col min="5386" max="5387" width="7" style="283" customWidth="true"/>
    <col min="5388" max="5394" width="6.28515625" style="283" customWidth="true"/>
    <col min="5395" max="5637" width="9.140625" style="283"/>
    <col min="5638" max="5638" width="5" style="283" customWidth="true"/>
    <col min="5639" max="5639" width="13.85546875" style="283" customWidth="true"/>
    <col min="5640" max="5641" width="6.28515625" style="283" customWidth="true"/>
    <col min="5642" max="5643" width="7" style="283" customWidth="true"/>
    <col min="5644" max="5650" width="6.28515625" style="283" customWidth="true"/>
    <col min="5651" max="5893" width="9.140625" style="283"/>
    <col min="5894" max="5894" width="5" style="283" customWidth="true"/>
    <col min="5895" max="5895" width="13.85546875" style="283" customWidth="true"/>
    <col min="5896" max="5897" width="6.28515625" style="283" customWidth="true"/>
    <col min="5898" max="5899" width="7" style="283" customWidth="true"/>
    <col min="5900" max="5906" width="6.28515625" style="283" customWidth="true"/>
    <col min="5907" max="6149" width="9.140625" style="283"/>
    <col min="6150" max="6150" width="5" style="283" customWidth="true"/>
    <col min="6151" max="6151" width="13.85546875" style="283" customWidth="true"/>
    <col min="6152" max="6153" width="6.28515625" style="283" customWidth="true"/>
    <col min="6154" max="6155" width="7" style="283" customWidth="true"/>
    <col min="6156" max="6162" width="6.28515625" style="283" customWidth="true"/>
    <col min="6163" max="6405" width="9.140625" style="283"/>
    <col min="6406" max="6406" width="5" style="283" customWidth="true"/>
    <col min="6407" max="6407" width="13.85546875" style="283" customWidth="true"/>
    <col min="6408" max="6409" width="6.28515625" style="283" customWidth="true"/>
    <col min="6410" max="6411" width="7" style="283" customWidth="true"/>
    <col min="6412" max="6418" width="6.28515625" style="283" customWidth="true"/>
    <col min="6419" max="6661" width="9.140625" style="283"/>
    <col min="6662" max="6662" width="5" style="283" customWidth="true"/>
    <col min="6663" max="6663" width="13.85546875" style="283" customWidth="true"/>
    <col min="6664" max="6665" width="6.28515625" style="283" customWidth="true"/>
    <col min="6666" max="6667" width="7" style="283" customWidth="true"/>
    <col min="6668" max="6674" width="6.28515625" style="283" customWidth="true"/>
    <col min="6675" max="6917" width="9.140625" style="283"/>
    <col min="6918" max="6918" width="5" style="283" customWidth="true"/>
    <col min="6919" max="6919" width="13.85546875" style="283" customWidth="true"/>
    <col min="6920" max="6921" width="6.28515625" style="283" customWidth="true"/>
    <col min="6922" max="6923" width="7" style="283" customWidth="true"/>
    <col min="6924" max="6930" width="6.28515625" style="283" customWidth="true"/>
    <col min="6931" max="7173" width="9.140625" style="283"/>
    <col min="7174" max="7174" width="5" style="283" customWidth="true"/>
    <col min="7175" max="7175" width="13.85546875" style="283" customWidth="true"/>
    <col min="7176" max="7177" width="6.28515625" style="283" customWidth="true"/>
    <col min="7178" max="7179" width="7" style="283" customWidth="true"/>
    <col min="7180" max="7186" width="6.28515625" style="283" customWidth="true"/>
    <col min="7187" max="7429" width="9.140625" style="283"/>
    <col min="7430" max="7430" width="5" style="283" customWidth="true"/>
    <col min="7431" max="7431" width="13.85546875" style="283" customWidth="true"/>
    <col min="7432" max="7433" width="6.28515625" style="283" customWidth="true"/>
    <col min="7434" max="7435" width="7" style="283" customWidth="true"/>
    <col min="7436" max="7442" width="6.28515625" style="283" customWidth="true"/>
    <col min="7443" max="7685" width="9.140625" style="283"/>
    <col min="7686" max="7686" width="5" style="283" customWidth="true"/>
    <col min="7687" max="7687" width="13.85546875" style="283" customWidth="true"/>
    <col min="7688" max="7689" width="6.28515625" style="283" customWidth="true"/>
    <col min="7690" max="7691" width="7" style="283" customWidth="true"/>
    <col min="7692" max="7698" width="6.28515625" style="283" customWidth="true"/>
    <col min="7699" max="7941" width="9.140625" style="283"/>
    <col min="7942" max="7942" width="5" style="283" customWidth="true"/>
    <col min="7943" max="7943" width="13.85546875" style="283" customWidth="true"/>
    <col min="7944" max="7945" width="6.28515625" style="283" customWidth="true"/>
    <col min="7946" max="7947" width="7" style="283" customWidth="true"/>
    <col min="7948" max="7954" width="6.28515625" style="283" customWidth="true"/>
    <col min="7955" max="8197" width="9.140625" style="283"/>
    <col min="8198" max="8198" width="5" style="283" customWidth="true"/>
    <col min="8199" max="8199" width="13.85546875" style="283" customWidth="true"/>
    <col min="8200" max="8201" width="6.28515625" style="283" customWidth="true"/>
    <col min="8202" max="8203" width="7" style="283" customWidth="true"/>
    <col min="8204" max="8210" width="6.28515625" style="283" customWidth="true"/>
    <col min="8211" max="8453" width="9.140625" style="283"/>
    <col min="8454" max="8454" width="5" style="283" customWidth="true"/>
    <col min="8455" max="8455" width="13.85546875" style="283" customWidth="true"/>
    <col min="8456" max="8457" width="6.28515625" style="283" customWidth="true"/>
    <col min="8458" max="8459" width="7" style="283" customWidth="true"/>
    <col min="8460" max="8466" width="6.28515625" style="283" customWidth="true"/>
    <col min="8467" max="8709" width="9.140625" style="283"/>
    <col min="8710" max="8710" width="5" style="283" customWidth="true"/>
    <col min="8711" max="8711" width="13.85546875" style="283" customWidth="true"/>
    <col min="8712" max="8713" width="6.28515625" style="283" customWidth="true"/>
    <col min="8714" max="8715" width="7" style="283" customWidth="true"/>
    <col min="8716" max="8722" width="6.28515625" style="283" customWidth="true"/>
    <col min="8723" max="8965" width="9.140625" style="283"/>
    <col min="8966" max="8966" width="5" style="283" customWidth="true"/>
    <col min="8967" max="8967" width="13.85546875" style="283" customWidth="true"/>
    <col min="8968" max="8969" width="6.28515625" style="283" customWidth="true"/>
    <col min="8970" max="8971" width="7" style="283" customWidth="true"/>
    <col min="8972" max="8978" width="6.28515625" style="283" customWidth="true"/>
    <col min="8979" max="9221" width="9.140625" style="283"/>
    <col min="9222" max="9222" width="5" style="283" customWidth="true"/>
    <col min="9223" max="9223" width="13.85546875" style="283" customWidth="true"/>
    <col min="9224" max="9225" width="6.28515625" style="283" customWidth="true"/>
    <col min="9226" max="9227" width="7" style="283" customWidth="true"/>
    <col min="9228" max="9234" width="6.28515625" style="283" customWidth="true"/>
    <col min="9235" max="9477" width="9.140625" style="283"/>
    <col min="9478" max="9478" width="5" style="283" customWidth="true"/>
    <col min="9479" max="9479" width="13.85546875" style="283" customWidth="true"/>
    <col min="9480" max="9481" width="6.28515625" style="283" customWidth="true"/>
    <col min="9482" max="9483" width="7" style="283" customWidth="true"/>
    <col min="9484" max="9490" width="6.28515625" style="283" customWidth="true"/>
    <col min="9491" max="9733" width="9.140625" style="283"/>
    <col min="9734" max="9734" width="5" style="283" customWidth="true"/>
    <col min="9735" max="9735" width="13.85546875" style="283" customWidth="true"/>
    <col min="9736" max="9737" width="6.28515625" style="283" customWidth="true"/>
    <col min="9738" max="9739" width="7" style="283" customWidth="true"/>
    <col min="9740" max="9746" width="6.28515625" style="283" customWidth="true"/>
    <col min="9747" max="9989" width="9.140625" style="283"/>
    <col min="9990" max="9990" width="5" style="283" customWidth="true"/>
    <col min="9991" max="9991" width="13.85546875" style="283" customWidth="true"/>
    <col min="9992" max="9993" width="6.28515625" style="283" customWidth="true"/>
    <col min="9994" max="9995" width="7" style="283" customWidth="true"/>
    <col min="9996" max="10002" width="6.28515625" style="283" customWidth="true"/>
    <col min="10003" max="10245" width="9.140625" style="283"/>
    <col min="10246" max="10246" width="5" style="283" customWidth="true"/>
    <col min="10247" max="10247" width="13.85546875" style="283" customWidth="true"/>
    <col min="10248" max="10249" width="6.28515625" style="283" customWidth="true"/>
    <col min="10250" max="10251" width="7" style="283" customWidth="true"/>
    <col min="10252" max="10258" width="6.28515625" style="283" customWidth="true"/>
    <col min="10259" max="10501" width="9.140625" style="283"/>
    <col min="10502" max="10502" width="5" style="283" customWidth="true"/>
    <col min="10503" max="10503" width="13.85546875" style="283" customWidth="true"/>
    <col min="10504" max="10505" width="6.28515625" style="283" customWidth="true"/>
    <col min="10506" max="10507" width="7" style="283" customWidth="true"/>
    <col min="10508" max="10514" width="6.28515625" style="283" customWidth="true"/>
    <col min="10515" max="10757" width="9.140625" style="283"/>
    <col min="10758" max="10758" width="5" style="283" customWidth="true"/>
    <col min="10759" max="10759" width="13.85546875" style="283" customWidth="true"/>
    <col min="10760" max="10761" width="6.28515625" style="283" customWidth="true"/>
    <col min="10762" max="10763" width="7" style="283" customWidth="true"/>
    <col min="10764" max="10770" width="6.28515625" style="283" customWidth="true"/>
    <col min="10771" max="11013" width="9.140625" style="283"/>
    <col min="11014" max="11014" width="5" style="283" customWidth="true"/>
    <col min="11015" max="11015" width="13.85546875" style="283" customWidth="true"/>
    <col min="11016" max="11017" width="6.28515625" style="283" customWidth="true"/>
    <col min="11018" max="11019" width="7" style="283" customWidth="true"/>
    <col min="11020" max="11026" width="6.28515625" style="283" customWidth="true"/>
    <col min="11027" max="11269" width="9.140625" style="283"/>
    <col min="11270" max="11270" width="5" style="283" customWidth="true"/>
    <col min="11271" max="11271" width="13.85546875" style="283" customWidth="true"/>
    <col min="11272" max="11273" width="6.28515625" style="283" customWidth="true"/>
    <col min="11274" max="11275" width="7" style="283" customWidth="true"/>
    <col min="11276" max="11282" width="6.28515625" style="283" customWidth="true"/>
    <col min="11283" max="11525" width="9.140625" style="283"/>
    <col min="11526" max="11526" width="5" style="283" customWidth="true"/>
    <col min="11527" max="11527" width="13.85546875" style="283" customWidth="true"/>
    <col min="11528" max="11529" width="6.28515625" style="283" customWidth="true"/>
    <col min="11530" max="11531" width="7" style="283" customWidth="true"/>
    <col min="11532" max="11538" width="6.28515625" style="283" customWidth="true"/>
    <col min="11539" max="11781" width="9.140625" style="283"/>
    <col min="11782" max="11782" width="5" style="283" customWidth="true"/>
    <col min="11783" max="11783" width="13.85546875" style="283" customWidth="true"/>
    <col min="11784" max="11785" width="6.28515625" style="283" customWidth="true"/>
    <col min="11786" max="11787" width="7" style="283" customWidth="true"/>
    <col min="11788" max="11794" width="6.28515625" style="283" customWidth="true"/>
    <col min="11795" max="12037" width="9.140625" style="283"/>
    <col min="12038" max="12038" width="5" style="283" customWidth="true"/>
    <col min="12039" max="12039" width="13.85546875" style="283" customWidth="true"/>
    <col min="12040" max="12041" width="6.28515625" style="283" customWidth="true"/>
    <col min="12042" max="12043" width="7" style="283" customWidth="true"/>
    <col min="12044" max="12050" width="6.28515625" style="283" customWidth="true"/>
    <col min="12051" max="12293" width="9.140625" style="283"/>
    <col min="12294" max="12294" width="5" style="283" customWidth="true"/>
    <col min="12295" max="12295" width="13.85546875" style="283" customWidth="true"/>
    <col min="12296" max="12297" width="6.28515625" style="283" customWidth="true"/>
    <col min="12298" max="12299" width="7" style="283" customWidth="true"/>
    <col min="12300" max="12306" width="6.28515625" style="283" customWidth="true"/>
    <col min="12307" max="12549" width="9.140625" style="283"/>
    <col min="12550" max="12550" width="5" style="283" customWidth="true"/>
    <col min="12551" max="12551" width="13.85546875" style="283" customWidth="true"/>
    <col min="12552" max="12553" width="6.28515625" style="283" customWidth="true"/>
    <col min="12554" max="12555" width="7" style="283" customWidth="true"/>
    <col min="12556" max="12562" width="6.28515625" style="283" customWidth="true"/>
    <col min="12563" max="12805" width="9.140625" style="283"/>
    <col min="12806" max="12806" width="5" style="283" customWidth="true"/>
    <col min="12807" max="12807" width="13.85546875" style="283" customWidth="true"/>
    <col min="12808" max="12809" width="6.28515625" style="283" customWidth="true"/>
    <col min="12810" max="12811" width="7" style="283" customWidth="true"/>
    <col min="12812" max="12818" width="6.28515625" style="283" customWidth="true"/>
    <col min="12819" max="13061" width="9.140625" style="283"/>
    <col min="13062" max="13062" width="5" style="283" customWidth="true"/>
    <col min="13063" max="13063" width="13.85546875" style="283" customWidth="true"/>
    <col min="13064" max="13065" width="6.28515625" style="283" customWidth="true"/>
    <col min="13066" max="13067" width="7" style="283" customWidth="true"/>
    <col min="13068" max="13074" width="6.28515625" style="283" customWidth="true"/>
    <col min="13075" max="13317" width="9.140625" style="283"/>
    <col min="13318" max="13318" width="5" style="283" customWidth="true"/>
    <col min="13319" max="13319" width="13.85546875" style="283" customWidth="true"/>
    <col min="13320" max="13321" width="6.28515625" style="283" customWidth="true"/>
    <col min="13322" max="13323" width="7" style="283" customWidth="true"/>
    <col min="13324" max="13330" width="6.28515625" style="283" customWidth="true"/>
    <col min="13331" max="13573" width="9.140625" style="283"/>
    <col min="13574" max="13574" width="5" style="283" customWidth="true"/>
    <col min="13575" max="13575" width="13.85546875" style="283" customWidth="true"/>
    <col min="13576" max="13577" width="6.28515625" style="283" customWidth="true"/>
    <col min="13578" max="13579" width="7" style="283" customWidth="true"/>
    <col min="13580" max="13586" width="6.28515625" style="283" customWidth="true"/>
    <col min="13587" max="13829" width="9.140625" style="283"/>
    <col min="13830" max="13830" width="5" style="283" customWidth="true"/>
    <col min="13831" max="13831" width="13.85546875" style="283" customWidth="true"/>
    <col min="13832" max="13833" width="6.28515625" style="283" customWidth="true"/>
    <col min="13834" max="13835" width="7" style="283" customWidth="true"/>
    <col min="13836" max="13842" width="6.28515625" style="283" customWidth="true"/>
    <col min="13843" max="14085" width="9.140625" style="283"/>
    <col min="14086" max="14086" width="5" style="283" customWidth="true"/>
    <col min="14087" max="14087" width="13.85546875" style="283" customWidth="true"/>
    <col min="14088" max="14089" width="6.28515625" style="283" customWidth="true"/>
    <col min="14090" max="14091" width="7" style="283" customWidth="true"/>
    <col min="14092" max="14098" width="6.28515625" style="283" customWidth="true"/>
    <col min="14099" max="14341" width="9.140625" style="283"/>
    <col min="14342" max="14342" width="5" style="283" customWidth="true"/>
    <col min="14343" max="14343" width="13.85546875" style="283" customWidth="true"/>
    <col min="14344" max="14345" width="6.28515625" style="283" customWidth="true"/>
    <col min="14346" max="14347" width="7" style="283" customWidth="true"/>
    <col min="14348" max="14354" width="6.28515625" style="283" customWidth="true"/>
    <col min="14355" max="14597" width="9.140625" style="283"/>
    <col min="14598" max="14598" width="5" style="283" customWidth="true"/>
    <col min="14599" max="14599" width="13.85546875" style="283" customWidth="true"/>
    <col min="14600" max="14601" width="6.28515625" style="283" customWidth="true"/>
    <col min="14602" max="14603" width="7" style="283" customWidth="true"/>
    <col min="14604" max="14610" width="6.28515625" style="283" customWidth="true"/>
    <col min="14611" max="14853" width="9.140625" style="283"/>
    <col min="14854" max="14854" width="5" style="283" customWidth="true"/>
    <col min="14855" max="14855" width="13.85546875" style="283" customWidth="true"/>
    <col min="14856" max="14857" width="6.28515625" style="283" customWidth="true"/>
    <col min="14858" max="14859" width="7" style="283" customWidth="true"/>
    <col min="14860" max="14866" width="6.28515625" style="283" customWidth="true"/>
    <col min="14867" max="15109" width="9.140625" style="283"/>
    <col min="15110" max="15110" width="5" style="283" customWidth="true"/>
    <col min="15111" max="15111" width="13.85546875" style="283" customWidth="true"/>
    <col min="15112" max="15113" width="6.28515625" style="283" customWidth="true"/>
    <col min="15114" max="15115" width="7" style="283" customWidth="true"/>
    <col min="15116" max="15122" width="6.28515625" style="283" customWidth="true"/>
    <col min="15123" max="15365" width="9.140625" style="283"/>
    <col min="15366" max="15366" width="5" style="283" customWidth="true"/>
    <col min="15367" max="15367" width="13.85546875" style="283" customWidth="true"/>
    <col min="15368" max="15369" width="6.28515625" style="283" customWidth="true"/>
    <col min="15370" max="15371" width="7" style="283" customWidth="true"/>
    <col min="15372" max="15378" width="6.28515625" style="283" customWidth="true"/>
    <col min="15379" max="15621" width="9.140625" style="283"/>
    <col min="15622" max="15622" width="5" style="283" customWidth="true"/>
    <col min="15623" max="15623" width="13.85546875" style="283" customWidth="true"/>
    <col min="15624" max="15625" width="6.28515625" style="283" customWidth="true"/>
    <col min="15626" max="15627" width="7" style="283" customWidth="true"/>
    <col min="15628" max="15634" width="6.28515625" style="283" customWidth="true"/>
    <col min="15635" max="15877" width="9.140625" style="283"/>
    <col min="15878" max="15878" width="5" style="283" customWidth="true"/>
    <col min="15879" max="15879" width="13.85546875" style="283" customWidth="true"/>
    <col min="15880" max="15881" width="6.28515625" style="283" customWidth="true"/>
    <col min="15882" max="15883" width="7" style="283" customWidth="true"/>
    <col min="15884" max="15890" width="6.28515625" style="283" customWidth="true"/>
    <col min="15891" max="16133" width="9.140625" style="283"/>
    <col min="16134" max="16134" width="5" style="283" customWidth="true"/>
    <col min="16135" max="16135" width="13.85546875" style="283" customWidth="true"/>
    <col min="16136" max="16137" width="6.28515625" style="283" customWidth="true"/>
    <col min="16138" max="16139" width="7" style="283" customWidth="true"/>
    <col min="16140" max="16146" width="6.28515625" style="283" customWidth="true"/>
    <col min="16147" max="16384" width="9.140625" style="283"/>
  </cols>
  <sheetData>
    <row r="1" x14ac:dyDescent="0.2">
      <c r="A1" s="251" t="s">
        <v>63</v>
      </c>
    </row>
    <row r="4" ht="29.1" customHeight="true" x14ac:dyDescent="0.4">
      <c r="A4" s="282"/>
      <c r="B4" s="960" t="s">
        <v>124</v>
      </c>
      <c r="C4" s="960"/>
      <c r="D4" s="960"/>
      <c r="E4" s="960"/>
      <c r="F4" s="960"/>
      <c r="G4" s="960"/>
      <c r="H4" s="960"/>
      <c r="I4" s="960"/>
      <c r="J4" s="960"/>
      <c r="K4" s="960"/>
      <c r="L4" s="960"/>
      <c r="M4" s="960"/>
      <c r="N4" s="960"/>
      <c r="O4" s="960"/>
      <c r="P4" s="960"/>
      <c r="Q4" s="960"/>
      <c r="R4" s="960"/>
      <c r="S4" s="960"/>
      <c r="T4" s="960"/>
      <c r="U4" s="960"/>
      <c r="V4" s="960"/>
      <c r="W4" s="960"/>
      <c r="X4" s="960"/>
      <c r="Y4" s="960"/>
    </row>
    <row r="5" ht="29.1" customHeight="true" x14ac:dyDescent="0.4">
      <c r="A5" s="282"/>
      <c r="B5" s="986" t="str">
        <f ca="true">IF(ISERROR(INDIRECT(CONCATENATE($B105,"!A2"))),"",INDIRECT(CONCATENATE($B105,"!A2")))</f>
        <v>Lesotho</v>
      </c>
      <c r="C5" s="986"/>
      <c r="D5" s="986"/>
      <c r="E5" s="986"/>
      <c r="F5" s="986"/>
      <c r="G5" s="986"/>
      <c r="H5" s="986"/>
      <c r="I5" s="986"/>
      <c r="J5" s="986"/>
      <c r="K5" s="986"/>
      <c r="L5" s="986"/>
      <c r="M5" s="986"/>
      <c r="N5" s="986"/>
      <c r="O5" s="986"/>
      <c r="P5" s="986"/>
      <c r="Q5" s="986"/>
      <c r="R5" s="986"/>
      <c r="S5" s="986"/>
      <c r="T5" s="986"/>
      <c r="U5" s="986"/>
      <c r="V5" s="986"/>
      <c r="W5" s="986"/>
      <c r="X5" s="986"/>
      <c r="Y5" s="986"/>
    </row>
    <row r="6" x14ac:dyDescent="0.2">
      <c r="F6" s="283"/>
      <c r="G6" s="283"/>
      <c r="J6" s="284"/>
      <c r="K6" s="284"/>
      <c r="L6" s="284"/>
      <c r="M6" s="284"/>
      <c r="N6" s="284"/>
      <c r="O6" s="284"/>
      <c r="P6" s="284"/>
    </row>
    <row r="7" s="285" customFormat="true" ht="18" x14ac:dyDescent="0.25">
      <c r="B7" s="978" t="str">
        <f>B118</f>
        <v>National use of drinking water sources, 2000–2020</v>
      </c>
      <c r="C7" s="978"/>
      <c r="D7" s="978"/>
      <c r="E7" s="978"/>
      <c r="F7" s="978"/>
      <c r="G7" s="978"/>
      <c r="H7" s="978"/>
      <c r="I7" s="978"/>
      <c r="J7" s="978" t="str">
        <f>B218</f>
        <v>Urban use of drinking water sources,  2000–2020</v>
      </c>
      <c r="K7" s="978"/>
      <c r="L7" s="978"/>
      <c r="M7" s="978"/>
      <c r="N7" s="978"/>
      <c r="O7" s="978"/>
      <c r="P7" s="978"/>
      <c r="Q7" s="978"/>
      <c r="R7" s="978" t="str">
        <f>B318</f>
        <v>Rural use of drinking water sources, 2000–2020</v>
      </c>
      <c r="S7" s="978"/>
      <c r="T7" s="978"/>
      <c r="U7" s="978"/>
      <c r="V7" s="978"/>
      <c r="W7" s="978"/>
      <c r="X7" s="978"/>
      <c r="Y7" s="978"/>
    </row>
    <row r="8" s="285" customFormat="true" x14ac:dyDescent="0.2"/>
    <row r="17" x14ac:dyDescent="0.2">
      <c r="Q17" s="284"/>
      <c r="R17" s="284"/>
      <c r="S17" s="284"/>
      <c r="T17" s="284"/>
      <c r="U17" s="284"/>
      <c r="V17" s="284"/>
    </row>
    <row r="18" x14ac:dyDescent="0.2">
      <c r="Q18" s="284"/>
      <c r="R18" s="284"/>
      <c r="S18" s="284"/>
      <c r="T18" s="284"/>
      <c r="U18" s="284"/>
      <c r="V18" s="284"/>
    </row>
    <row r="19" x14ac:dyDescent="0.2">
      <c r="Q19" s="284"/>
      <c r="R19" s="284"/>
      <c r="S19" s="284"/>
      <c r="T19" s="284"/>
      <c r="U19" s="284"/>
      <c r="V19" s="284"/>
    </row>
    <row r="20" x14ac:dyDescent="0.2">
      <c r="Q20" s="284"/>
      <c r="R20" s="284"/>
      <c r="S20" s="284"/>
      <c r="T20" s="284"/>
      <c r="U20" s="284"/>
      <c r="V20" s="284"/>
    </row>
    <row r="21" x14ac:dyDescent="0.2">
      <c r="Q21" s="284"/>
      <c r="R21" s="284"/>
      <c r="S21" s="284"/>
      <c r="T21" s="284"/>
      <c r="U21" s="284"/>
      <c r="V21" s="284"/>
    </row>
    <row r="22" x14ac:dyDescent="0.2">
      <c r="Q22" s="284"/>
      <c r="R22" s="284"/>
      <c r="S22" s="284"/>
      <c r="T22" s="284"/>
      <c r="U22" s="284"/>
      <c r="V22" s="284"/>
    </row>
    <row r="23" x14ac:dyDescent="0.2">
      <c r="Q23" s="284"/>
      <c r="R23" s="284"/>
      <c r="S23" s="284"/>
      <c r="T23" s="284"/>
      <c r="U23" s="284"/>
      <c r="V23" s="284"/>
    </row>
    <row r="31" s="287" customFormat="true" x14ac:dyDescent="0.2">
      <c r="B31" s="990" t="str">
        <f ca="true">IF(ISERROR(INDIRECT(CONCATENATE($B105,"!A2"))),"",INDIRECT(CONCATENATE($B105,"!A2")))</f>
        <v>Lesotho</v>
      </c>
      <c r="C31" s="991"/>
      <c r="D31" s="991"/>
      <c r="E31" s="992"/>
      <c r="F31" s="988" t="s">
        <v>0</v>
      </c>
      <c r="G31" s="988"/>
      <c r="H31" s="988"/>
      <c r="I31" s="989"/>
      <c r="J31" s="987" t="s">
        <v>1</v>
      </c>
      <c r="K31" s="988"/>
      <c r="L31" s="988"/>
      <c r="M31" s="989"/>
      <c r="N31" s="987" t="s">
        <v>2</v>
      </c>
      <c r="O31" s="988"/>
      <c r="P31" s="988"/>
      <c r="Q31" s="989"/>
      <c r="R31" s="987" t="s">
        <v>3</v>
      </c>
      <c r="S31" s="988"/>
      <c r="T31" s="988"/>
      <c r="U31" s="989"/>
      <c r="V31" s="987" t="s">
        <v>4</v>
      </c>
      <c r="W31" s="988"/>
      <c r="X31" s="988"/>
      <c r="Y31" s="989"/>
    </row>
    <row r="32" s="291" customFormat="true" ht="22.5" customHeight="true" x14ac:dyDescent="0.2">
      <c r="B32" s="993"/>
      <c r="C32" s="994"/>
      <c r="D32" s="994"/>
      <c r="E32" s="995"/>
      <c r="F32" s="288" t="s">
        <v>15</v>
      </c>
      <c r="G32" s="289" t="s">
        <v>16</v>
      </c>
      <c r="H32" s="289" t="s">
        <v>22</v>
      </c>
      <c r="I32" s="290" t="s">
        <v>24</v>
      </c>
      <c r="J32" s="288" t="s">
        <v>15</v>
      </c>
      <c r="K32" s="289" t="s">
        <v>16</v>
      </c>
      <c r="L32" s="289" t="s">
        <v>22</v>
      </c>
      <c r="M32" s="290" t="s">
        <v>23</v>
      </c>
      <c r="N32" s="288" t="s">
        <v>15</v>
      </c>
      <c r="O32" s="289" t="s">
        <v>16</v>
      </c>
      <c r="P32" s="289" t="s">
        <v>22</v>
      </c>
      <c r="Q32" s="290" t="s">
        <v>23</v>
      </c>
      <c r="R32" s="288" t="s">
        <v>15</v>
      </c>
      <c r="S32" s="289" t="s">
        <v>16</v>
      </c>
      <c r="T32" s="289" t="s">
        <v>22</v>
      </c>
      <c r="U32" s="290" t="s">
        <v>23</v>
      </c>
      <c r="V32" s="288" t="s">
        <v>15</v>
      </c>
      <c r="W32" s="289" t="s">
        <v>16</v>
      </c>
      <c r="X32" s="289" t="s">
        <v>22</v>
      </c>
      <c r="Y32" s="290" t="s">
        <v>23</v>
      </c>
    </row>
    <row r="33" x14ac:dyDescent="0.2">
      <c r="B33" s="982" t="s">
        <v>5</v>
      </c>
      <c r="C33" s="965"/>
      <c r="D33" s="980" t="s">
        <v>25</v>
      </c>
      <c r="E33" s="280">
        <f>C99</f>
        <v>2000</v>
      </c>
      <c r="F33" s="292">
        <f ca="true">E99</f>
        <v>54.392879747348161</v>
      </c>
      <c r="G33" s="293">
        <f t="shared" ref="G33:I34" ca="true" si="0">F99</f>
        <v>8.9560562034399691</v>
      </c>
      <c r="H33" s="294">
        <f t="shared" ca="true" si="0"/>
        <v>35.730914385425308</v>
      </c>
      <c r="I33" s="295">
        <f t="shared" ca="true" si="0"/>
        <v>0.92014966378656027</v>
      </c>
      <c r="J33" s="292">
        <f ca="true">J99</f>
        <v>61.117742969332959</v>
      </c>
      <c r="K33" s="293">
        <f t="shared" ref="K33:M34" ca="true" si="1">K99</f>
        <v>10.600895998188468</v>
      </c>
      <c r="L33" s="294">
        <f t="shared" ca="true" si="1"/>
        <v>27.606473954451047</v>
      </c>
      <c r="M33" s="295">
        <f t="shared" ca="true" si="1"/>
        <v>0.67488707802751691</v>
      </c>
      <c r="N33" s="292">
        <f ca="true">O99</f>
        <v>65.011187236948913</v>
      </c>
      <c r="O33" s="293">
        <f t="shared" ref="O33:Q34" ca="true" si="2">P99</f>
        <v>10.194774245337817</v>
      </c>
      <c r="P33" s="294">
        <f t="shared" ca="true" si="2"/>
        <v>23.440461269347821</v>
      </c>
      <c r="Q33" s="295">
        <f t="shared" ca="true" si="2"/>
        <v>1.353577248365454</v>
      </c>
      <c r="R33" s="292">
        <f ca="true">T99</f>
        <v>73.243662380408409</v>
      </c>
      <c r="S33" s="293">
        <f t="shared" ref="S33:U34" ca="true" si="3">U99</f>
        <v>8.0240143234628878</v>
      </c>
      <c r="T33" s="294">
        <f t="shared" ca="true" si="3"/>
        <v>17.949769328781429</v>
      </c>
      <c r="U33" s="295">
        <f t="shared" ca="true" si="3"/>
        <v>0.78255396734727611</v>
      </c>
      <c r="V33" s="292">
        <f ca="true">Y99</f>
        <v>84.512048479690634</v>
      </c>
      <c r="W33" s="293">
        <f t="shared" ref="W33:Y34" ca="true" si="4">Z99</f>
        <v>4.7692090752208216</v>
      </c>
      <c r="X33" s="294">
        <f t="shared" ca="true" si="4"/>
        <v>10.277948078426803</v>
      </c>
      <c r="Y33" s="295">
        <f t="shared" ca="true" si="4"/>
        <v>0.44079436666173955</v>
      </c>
    </row>
    <row r="34" x14ac:dyDescent="0.2">
      <c r="B34" s="983"/>
      <c r="C34" s="984"/>
      <c r="D34" s="981"/>
      <c r="E34" s="281">
        <f>C100</f>
        <v>2020</v>
      </c>
      <c r="F34" s="297">
        <f ca="true">E100</f>
        <v>60.682114664826528</v>
      </c>
      <c r="G34" s="298">
        <f t="shared" ca="true" si="0"/>
        <v>9.9916097843352603</v>
      </c>
      <c r="H34" s="299">
        <f t="shared" ca="true" si="0"/>
        <v>27.950057217722858</v>
      </c>
      <c r="I34" s="300">
        <f t="shared" ca="true" si="0"/>
        <v>1.3762183331153466</v>
      </c>
      <c r="J34" s="297">
        <f ca="true">J100</f>
        <v>69.885836047511262</v>
      </c>
      <c r="K34" s="298">
        <f t="shared" ca="true" si="1"/>
        <v>12.121725111116339</v>
      </c>
      <c r="L34" s="299">
        <f t="shared" ca="true" si="1"/>
        <v>16.750459208847985</v>
      </c>
      <c r="M34" s="300">
        <f t="shared" ca="true" si="1"/>
        <v>1.2419796325244192</v>
      </c>
      <c r="N34" s="297">
        <f ca="true">O100</f>
        <v>76.457051135788973</v>
      </c>
      <c r="O34" s="298">
        <f t="shared" ca="true" si="2"/>
        <v>11.989665301030108</v>
      </c>
      <c r="P34" s="299">
        <f t="shared" ca="true" si="2"/>
        <v>10.912421183366874</v>
      </c>
      <c r="Q34" s="300">
        <f t="shared" ca="true" si="2"/>
        <v>0.64086237981403826</v>
      </c>
      <c r="R34" s="297">
        <f ca="true">T100</f>
        <v>84.560886752923054</v>
      </c>
      <c r="S34" s="298">
        <f t="shared" ca="true" si="3"/>
        <v>9.2638426924384802</v>
      </c>
      <c r="T34" s="299">
        <f t="shared" ca="true" si="3"/>
        <v>5.5270147302945105</v>
      </c>
      <c r="U34" s="300">
        <f t="shared" ca="true" si="3"/>
        <v>0.64825582434396445</v>
      </c>
      <c r="V34" s="297">
        <f ca="true">Y100</f>
        <v>93.927047130427411</v>
      </c>
      <c r="W34" s="298">
        <f t="shared" ca="true" si="4"/>
        <v>5.3005190814985204</v>
      </c>
      <c r="X34" s="299">
        <f t="shared" ca="true" si="4"/>
        <v>0.40736721847372337</v>
      </c>
      <c r="Y34" s="300">
        <f t="shared" ca="true" si="4"/>
        <v>0.36506656960034523</v>
      </c>
    </row>
    <row r="35" x14ac:dyDescent="0.2">
      <c r="F35" s="283"/>
      <c r="H35" s="286"/>
    </row>
    <row r="36" x14ac:dyDescent="0.2">
      <c r="B36" s="982" t="s">
        <v>6</v>
      </c>
      <c r="C36" s="965"/>
      <c r="D36" s="980" t="s">
        <v>25</v>
      </c>
      <c r="E36" s="280">
        <f>C199</f>
        <v>2000</v>
      </c>
      <c r="F36" s="292">
        <f ca="true">E199</f>
        <v>80.305693407121964</v>
      </c>
      <c r="G36" s="293">
        <f t="shared" ref="G36:I37" ca="true" si="5">F199</f>
        <v>7.1775701534845897</v>
      </c>
      <c r="H36" s="294">
        <f t="shared" ca="true" si="5"/>
        <v>12.487176343287828</v>
      </c>
      <c r="I36" s="295">
        <f t="shared" ca="true" si="5"/>
        <v>2.9560096105615941E-2</v>
      </c>
      <c r="J36" s="292">
        <f ca="true">J199</f>
        <v>81.994521925366371</v>
      </c>
      <c r="K36" s="293">
        <f t="shared" ref="K36:M37" ca="true" si="6">K199</f>
        <v>4.3919274509917177</v>
      </c>
      <c r="L36" s="294">
        <f t="shared" ca="true" si="6"/>
        <v>13.487979060126392</v>
      </c>
      <c r="M36" s="295">
        <f t="shared" ca="true" si="6"/>
        <v>0.1255715635155159</v>
      </c>
      <c r="N36" s="292">
        <f ca="true">O199</f>
        <v>85.647810877617701</v>
      </c>
      <c r="O36" s="293">
        <f t="shared" ref="O36:Q37" ca="true" si="7">P199</f>
        <v>3.6698178051908057</v>
      </c>
      <c r="P36" s="294">
        <f t="shared" ca="true" si="7"/>
        <v>10.568024786439452</v>
      </c>
      <c r="Q36" s="295">
        <f t="shared" ca="true" si="7"/>
        <v>0.11434653075203727</v>
      </c>
      <c r="R36" s="292">
        <f ca="true">T199</f>
        <v>90.125259725489798</v>
      </c>
      <c r="S36" s="293">
        <f t="shared" ref="S36:U37" ca="true" si="8">U199</f>
        <v>2.344544268442359</v>
      </c>
      <c r="T36" s="294">
        <f t="shared" ca="true" si="8"/>
        <v>7.3340328930309795</v>
      </c>
      <c r="U36" s="295">
        <f t="shared" ca="true" si="8"/>
        <v>0.19616311303685841</v>
      </c>
      <c r="V36" s="292">
        <f ca="true">Y199</f>
        <v>94.600914376060743</v>
      </c>
      <c r="W36" s="293">
        <f t="shared" ref="W36:Y37" ca="true" si="9">Z199</f>
        <v>1.3445044294830026</v>
      </c>
      <c r="X36" s="294">
        <f t="shared" ca="true" si="9"/>
        <v>4.0459172908235956</v>
      </c>
      <c r="Y36" s="295">
        <f t="shared" ca="true" si="9"/>
        <v>8.6639036326697783E-3</v>
      </c>
    </row>
    <row r="37" x14ac:dyDescent="0.2">
      <c r="B37" s="983"/>
      <c r="C37" s="984"/>
      <c r="D37" s="981"/>
      <c r="E37" s="281">
        <f>C200</f>
        <v>2020</v>
      </c>
      <c r="F37" s="297">
        <f ca="true">E200</f>
        <v>81.917633003861638</v>
      </c>
      <c r="G37" s="298">
        <f t="shared" ca="true" si="5"/>
        <v>7.3216422490970849</v>
      </c>
      <c r="H37" s="299">
        <f t="shared" ca="true" si="5"/>
        <v>10.491745735382636</v>
      </c>
      <c r="I37" s="300">
        <f t="shared" ca="true" si="5"/>
        <v>0.26897901165864369</v>
      </c>
      <c r="J37" s="297">
        <f ca="true">J200</f>
        <v>92.788037029409921</v>
      </c>
      <c r="K37" s="298">
        <f t="shared" ca="true" si="6"/>
        <v>4.9700677238417903</v>
      </c>
      <c r="L37" s="299">
        <f t="shared" ca="true" si="6"/>
        <v>2.2407298426462177</v>
      </c>
      <c r="M37" s="300">
        <f t="shared" ca="true" si="6"/>
        <v>1.1654041020658923E-3</v>
      </c>
      <c r="N37" s="297">
        <f ca="true">O200</f>
        <v>95.049750732768246</v>
      </c>
      <c r="O37" s="298">
        <f t="shared" ca="true" si="7"/>
        <v>4.0726699730420837</v>
      </c>
      <c r="P37" s="299">
        <f t="shared" ca="true" si="7"/>
        <v>0.87757929418967251</v>
      </c>
      <c r="Q37" s="300">
        <f t="shared" ca="true" si="7"/>
        <v>0</v>
      </c>
      <c r="R37" s="297">
        <f ca="true">T200</f>
        <v>97.387105466498284</v>
      </c>
      <c r="S37" s="298">
        <f t="shared" ca="true" si="8"/>
        <v>2.5334559993183889</v>
      </c>
      <c r="T37" s="299">
        <f t="shared" ca="true" si="8"/>
        <v>0</v>
      </c>
      <c r="U37" s="300">
        <f t="shared" ca="true" si="8"/>
        <v>7.9438534183324791E-2</v>
      </c>
      <c r="V37" s="297">
        <f ca="true">Y200</f>
        <v>98.584097339573589</v>
      </c>
      <c r="W37" s="298">
        <f t="shared" ca="true" si="9"/>
        <v>1.401114951413005</v>
      </c>
      <c r="X37" s="299">
        <f t="shared" ca="true" si="9"/>
        <v>0</v>
      </c>
      <c r="Y37" s="300">
        <f t="shared" ca="true" si="9"/>
        <v>1.4787709013415288E-2</v>
      </c>
    </row>
    <row r="38" x14ac:dyDescent="0.2">
      <c r="F38" s="283"/>
      <c r="G38" s="283"/>
      <c r="H38" s="286"/>
      <c r="I38" s="286"/>
    </row>
    <row r="39" x14ac:dyDescent="0.2">
      <c r="B39" s="982" t="s">
        <v>7</v>
      </c>
      <c r="C39" s="965"/>
      <c r="D39" s="980" t="s">
        <v>25</v>
      </c>
      <c r="E39" s="280">
        <f>C299</f>
        <v>2000</v>
      </c>
      <c r="F39" s="292">
        <f ca="true">E299</f>
        <v>54.010430062977541</v>
      </c>
      <c r="G39" s="293">
        <f t="shared" ref="G39:I40" ca="true" si="10">F299</f>
        <v>8.6312404646116789</v>
      </c>
      <c r="H39" s="294">
        <f t="shared" ca="true" si="10"/>
        <v>36.45528659118505</v>
      </c>
      <c r="I39" s="295">
        <f t="shared" ca="true" si="10"/>
        <v>0.90304288122572984</v>
      </c>
      <c r="J39" s="292">
        <f ca="true">J299</f>
        <v>57.042541406880829</v>
      </c>
      <c r="K39" s="293">
        <f t="shared" ref="K39:M40" ca="true" si="11">K299</f>
        <v>9.8397359283328107</v>
      </c>
      <c r="L39" s="294">
        <f t="shared" ca="true" si="11"/>
        <v>32.383848723210022</v>
      </c>
      <c r="M39" s="295">
        <f t="shared" ca="true" si="11"/>
        <v>0.73387394157633423</v>
      </c>
      <c r="N39" s="292">
        <f ca="true">O299</f>
        <v>59.078743415432555</v>
      </c>
      <c r="O39" s="293">
        <f t="shared" ref="O39:Q40" ca="true" si="12">P299</f>
        <v>11.220545898978449</v>
      </c>
      <c r="P39" s="294">
        <f t="shared" ca="true" si="12"/>
        <v>28.505682856335213</v>
      </c>
      <c r="Q39" s="295">
        <f t="shared" ca="true" si="12"/>
        <v>1.1950278292537835</v>
      </c>
      <c r="R39" s="292">
        <f ca="true">T299</f>
        <v>62.914966539335765</v>
      </c>
      <c r="S39" s="293">
        <f t="shared" ref="S39:U40" ca="true" si="13">U299</f>
        <v>11.268241439409948</v>
      </c>
      <c r="T39" s="294">
        <f t="shared" ca="true" si="13"/>
        <v>24.50960347916913</v>
      </c>
      <c r="U39" s="295">
        <f t="shared" ca="true" si="13"/>
        <v>1.3071885420851643</v>
      </c>
      <c r="V39" s="292">
        <f ca="true">Y299</f>
        <v>69.78142038854395</v>
      </c>
      <c r="W39" s="293">
        <f t="shared" ref="W39:Y40" ca="true" si="14">Z299</f>
        <v>11.0791897311122</v>
      </c>
      <c r="X39" s="294">
        <f t="shared" ca="true" si="14"/>
        <v>18.296627507094797</v>
      </c>
      <c r="Y39" s="295">
        <f t="shared" ca="true" si="14"/>
        <v>0.84276237324905878</v>
      </c>
    </row>
    <row r="40" x14ac:dyDescent="0.2">
      <c r="B40" s="983"/>
      <c r="C40" s="984"/>
      <c r="D40" s="981"/>
      <c r="E40" s="281">
        <f>C300</f>
        <v>2020</v>
      </c>
      <c r="F40" s="297">
        <f ca="true">E300</f>
        <v>59.154929228992529</v>
      </c>
      <c r="G40" s="298">
        <f t="shared" ca="true" si="10"/>
        <v>9.4533670301675201</v>
      </c>
      <c r="H40" s="299">
        <f t="shared" ca="true" si="10"/>
        <v>30.088536287381572</v>
      </c>
      <c r="I40" s="300">
        <f t="shared" ca="true" si="10"/>
        <v>1.3031674534583715</v>
      </c>
      <c r="J40" s="297">
        <f ca="true">J300</f>
        <v>64.89985611476807</v>
      </c>
      <c r="K40" s="298">
        <f t="shared" ca="true" si="11"/>
        <v>11.195108601509148</v>
      </c>
      <c r="L40" s="299">
        <f t="shared" ca="true" si="11"/>
        <v>22.255302662047356</v>
      </c>
      <c r="M40" s="300">
        <f t="shared" ca="true" si="11"/>
        <v>1.649732621675426</v>
      </c>
      <c r="N40" s="297">
        <f ca="true">O300</f>
        <v>71.359650604381969</v>
      </c>
      <c r="O40" s="298">
        <f t="shared" ca="true" si="12"/>
        <v>13.553000430479292</v>
      </c>
      <c r="P40" s="299">
        <f t="shared" ca="true" si="12"/>
        <v>13.979147564414149</v>
      </c>
      <c r="Q40" s="300">
        <f t="shared" ca="true" si="12"/>
        <v>1.1082014007245888</v>
      </c>
      <c r="R40" s="297">
        <f ca="true">T300</f>
        <v>73.254433536994895</v>
      </c>
      <c r="S40" s="298">
        <f t="shared" ca="true" si="13"/>
        <v>13.12006806974903</v>
      </c>
      <c r="T40" s="299">
        <f t="shared" ca="true" si="13"/>
        <v>12.601564279822327</v>
      </c>
      <c r="U40" s="300">
        <f t="shared" ca="true" si="13"/>
        <v>1.0239341134337536</v>
      </c>
      <c r="V40" s="297">
        <f ca="true">Y300</f>
        <v>78.541093438980212</v>
      </c>
      <c r="W40" s="298">
        <f t="shared" ca="true" si="14"/>
        <v>12.469962219948304</v>
      </c>
      <c r="X40" s="299">
        <f t="shared" ca="true" si="14"/>
        <v>7.35758342887857</v>
      </c>
      <c r="Y40" s="300">
        <f t="shared" ca="true" si="14"/>
        <v>1.6313609121929176</v>
      </c>
    </row>
    <row r="97" s="287" customFormat="true" ht="16.5" customHeight="true" x14ac:dyDescent="0.2">
      <c r="A97" s="975" t="s">
        <v>5</v>
      </c>
      <c r="B97" s="975"/>
      <c r="C97" s="975"/>
      <c r="D97" s="964" t="s">
        <v>0</v>
      </c>
      <c r="E97" s="965"/>
      <c r="F97" s="965"/>
      <c r="G97" s="965"/>
      <c r="H97" s="966"/>
      <c r="I97" s="964" t="s">
        <v>1</v>
      </c>
      <c r="J97" s="965"/>
      <c r="K97" s="965"/>
      <c r="L97" s="965"/>
      <c r="M97" s="966"/>
      <c r="N97" s="964" t="s">
        <v>2</v>
      </c>
      <c r="O97" s="965"/>
      <c r="P97" s="965"/>
      <c r="Q97" s="965"/>
      <c r="R97" s="966"/>
      <c r="S97" s="964" t="s">
        <v>3</v>
      </c>
      <c r="T97" s="965"/>
      <c r="U97" s="965"/>
      <c r="V97" s="965"/>
      <c r="W97" s="966"/>
      <c r="X97" s="964" t="s">
        <v>4</v>
      </c>
      <c r="Y97" s="965"/>
      <c r="Z97" s="965"/>
      <c r="AA97" s="965"/>
      <c r="AB97" s="966"/>
    </row>
    <row r="98" s="291" customFormat="true" ht="22.5" customHeight="true" x14ac:dyDescent="0.2">
      <c r="A98" s="976"/>
      <c r="B98" s="976"/>
      <c r="C98" s="976"/>
      <c r="D98" s="301" t="s">
        <v>14</v>
      </c>
      <c r="E98" s="302" t="s">
        <v>15</v>
      </c>
      <c r="F98" s="289" t="s">
        <v>16</v>
      </c>
      <c r="G98" s="289" t="s">
        <v>22</v>
      </c>
      <c r="H98" s="290" t="s">
        <v>17</v>
      </c>
      <c r="I98" s="301" t="s">
        <v>14</v>
      </c>
      <c r="J98" s="302" t="s">
        <v>15</v>
      </c>
      <c r="K98" s="289" t="s">
        <v>16</v>
      </c>
      <c r="L98" s="289" t="s">
        <v>22</v>
      </c>
      <c r="M98" s="290" t="s">
        <v>17</v>
      </c>
      <c r="N98" s="301" t="s">
        <v>14</v>
      </c>
      <c r="O98" s="302" t="s">
        <v>15</v>
      </c>
      <c r="P98" s="289" t="s">
        <v>16</v>
      </c>
      <c r="Q98" s="289" t="s">
        <v>22</v>
      </c>
      <c r="R98" s="290" t="s">
        <v>17</v>
      </c>
      <c r="S98" s="301" t="s">
        <v>14</v>
      </c>
      <c r="T98" s="302" t="s">
        <v>15</v>
      </c>
      <c r="U98" s="289" t="s">
        <v>16</v>
      </c>
      <c r="V98" s="289" t="s">
        <v>22</v>
      </c>
      <c r="W98" s="290" t="s">
        <v>17</v>
      </c>
      <c r="X98" s="301" t="s">
        <v>14</v>
      </c>
      <c r="Y98" s="302" t="s">
        <v>15</v>
      </c>
      <c r="Z98" s="289" t="s">
        <v>16</v>
      </c>
      <c r="AA98" s="289" t="s">
        <v>22</v>
      </c>
      <c r="AB98" s="290" t="s">
        <v>17</v>
      </c>
    </row>
    <row r="99" s="311" customFormat="true" ht="15" customHeight="true" x14ac:dyDescent="0.2">
      <c r="A99" s="967" t="s">
        <v>10</v>
      </c>
      <c r="B99" s="968"/>
      <c r="C99" s="408">
        <v>2000</v>
      </c>
      <c r="D99" s="303">
        <f ca="true">IF((D101+H101)&gt;100,D101*100/(D101+H101),D101)</f>
        <v>63.348935950788132</v>
      </c>
      <c r="E99" s="304">
        <f ca="true">D99*AVERAGEIF(E105:E116,"&gt;0")/100</f>
        <v>54.392879747348161</v>
      </c>
      <c r="F99" s="305">
        <f ca="true">D99*(100-AVERAGEIF(E105:E116,"&gt;0"))/100</f>
        <v>8.9560562034399691</v>
      </c>
      <c r="G99" s="306">
        <f ca="true">100-(E99+F99+H99)</f>
        <v>35.730914385425308</v>
      </c>
      <c r="H99" s="307">
        <f ca="true">IF((D101+H101)&gt;100,H101*100/(D101+H101),H101)</f>
        <v>0.92014966378656027</v>
      </c>
      <c r="I99" s="303">
        <f ca="true">IF((I101+M101)&gt;100,I101*100/(I101+M101),I101)</f>
        <v>71.718638967521429</v>
      </c>
      <c r="J99" s="304">
        <f ca="true">I99*AVERAGEIF(J105:J116,"&gt;0")/100</f>
        <v>61.117742969332959</v>
      </c>
      <c r="K99" s="308">
        <f ca="true">I99*(100-AVERAGEIF(J105:J116,"&gt;0"))/100</f>
        <v>10.600895998188468</v>
      </c>
      <c r="L99" s="309">
        <f ca="true">100-(J99+K99+M99)</f>
        <v>27.606473954451047</v>
      </c>
      <c r="M99" s="310">
        <f ca="true">IF((I101+M101)&gt;100,M101*100/(I101+M101),M101)</f>
        <v>0.67488707802751691</v>
      </c>
      <c r="N99" s="303">
        <f ca="true">IF((N101+R101)&gt;100,N101*100/(N101+R101),N101)</f>
        <v>75.205961482286739</v>
      </c>
      <c r="O99" s="304">
        <f ca="true">N99*AVERAGEIF(O105:O116,"&gt;0")/100</f>
        <v>65.011187236948913</v>
      </c>
      <c r="P99" s="308">
        <f ca="true">N99*(100-AVERAGEIF(O105:O116,"&gt;0"))/100</f>
        <v>10.194774245337817</v>
      </c>
      <c r="Q99" s="309">
        <f ca="true">100-(O99+P99+R99)</f>
        <v>23.440461269347821</v>
      </c>
      <c r="R99" s="310">
        <f ca="true">IF((N101+R101)&gt;100,R101*100/(N101+R101),R101)</f>
        <v>1.353577248365454</v>
      </c>
      <c r="S99" s="303">
        <f ca="true">IF((S101+W101)&gt;100,S101*100/(S101+W101),S101)</f>
        <v>81.267676703871302</v>
      </c>
      <c r="T99" s="304">
        <f ca="true">S99*AVERAGEIF(T105:T116,"&gt;0")/100</f>
        <v>73.243662380408409</v>
      </c>
      <c r="U99" s="308">
        <f ca="true">S99*(100-AVERAGEIF(T105:T116,"&gt;0"))/100</f>
        <v>8.0240143234628878</v>
      </c>
      <c r="V99" s="309">
        <f ca="true">100-(T99+U99+W99)</f>
        <v>17.949769328781429</v>
      </c>
      <c r="W99" s="310">
        <f ca="true">IF((S101+W101)&gt;100,W101*100/(S101+W101),W101)</f>
        <v>0.78255396734727611</v>
      </c>
      <c r="X99" s="303">
        <f ca="true">IF((X101+AB101)&gt;100,X101*100/(X101+AB101),X101)</f>
        <v>89.281257554911463</v>
      </c>
      <c r="Y99" s="304">
        <f ca="true">X99*AVERAGEIF(Y105:Y116,"&gt;0")/100</f>
        <v>84.512048479690634</v>
      </c>
      <c r="Z99" s="308">
        <f ca="true">X99*(100-AVERAGEIF(Y105:Y116,"&gt;0"))/100</f>
        <v>4.7692090752208216</v>
      </c>
      <c r="AA99" s="309">
        <f ca="true">100-(Y99+Z99+AB99)</f>
        <v>10.277948078426803</v>
      </c>
      <c r="AB99" s="310">
        <f ca="true">IF((X101+AB101)&gt;100,AB101*100/(X101+AB101),AB101)</f>
        <v>0.44079436666173955</v>
      </c>
    </row>
    <row r="100" s="311" customFormat="true" ht="15" customHeight="true" x14ac:dyDescent="0.2">
      <c r="A100" s="969"/>
      <c r="B100" s="970"/>
      <c r="C100" s="409">
        <v>2020</v>
      </c>
      <c r="D100" s="312">
        <f ca="true">IF((D102+H102)&gt;100,D102*100/(D102+H102),D102)</f>
        <v>70.673724449161796</v>
      </c>
      <c r="E100" s="313">
        <f ca="true">D100*AVERAGEIF(E105:E116,"&gt;0")/100</f>
        <v>60.682114664826528</v>
      </c>
      <c r="F100" s="314">
        <f ca="true">D100*(100-AVERAGEIF(E105:E116,"&gt;0"))/100</f>
        <v>9.9916097843352603</v>
      </c>
      <c r="G100" s="315">
        <f ca="true">100-(E100+F100+H100)</f>
        <v>27.950057217722858</v>
      </c>
      <c r="H100" s="316">
        <f ca="true">IF((D102+H102)&gt;100,H102*100/(D102+H102),H102)</f>
        <v>1.3762183331153466</v>
      </c>
      <c r="I100" s="312">
        <f ca="true">IF((I102+M102)&gt;100,I102*100/(I102+M102),I102)</f>
        <v>82.007561158627595</v>
      </c>
      <c r="J100" s="313">
        <f ca="true">I100*AVERAGEIF(J105:J116,"&gt;0")/100</f>
        <v>69.885836047511262</v>
      </c>
      <c r="K100" s="314">
        <f ca="true">I100*(100-AVERAGEIF(J105:J116,"&gt;0"))/100</f>
        <v>12.121725111116339</v>
      </c>
      <c r="L100" s="315">
        <f ca="true">100-(J100+K100+M100)</f>
        <v>16.750459208847985</v>
      </c>
      <c r="M100" s="316">
        <f ca="true">IF((I102+M102)&gt;100,M102*100/(I102+M102),M102)</f>
        <v>1.2419796325244192</v>
      </c>
      <c r="N100" s="312">
        <f ca="true">IF((N102+R102)&gt;100,N102*100/(N102+R102),N102)</f>
        <v>88.446716436819088</v>
      </c>
      <c r="O100" s="313">
        <f ca="true">N100*AVERAGEIF(O105:O116,"&gt;0")/100</f>
        <v>76.457051135788973</v>
      </c>
      <c r="P100" s="314">
        <f ca="true">N100*(100-AVERAGEIF(O105:O116,"&gt;0"))/100</f>
        <v>11.989665301030108</v>
      </c>
      <c r="Q100" s="315">
        <f ca="true">100-(O100+P100+R100)</f>
        <v>10.912421183366874</v>
      </c>
      <c r="R100" s="316">
        <f ca="true">IF((N102+R102)&gt;100,R102*100/(N102+R102),R102)</f>
        <v>0.64086237981403826</v>
      </c>
      <c r="S100" s="312">
        <f ca="true">IF((S102+W102)&gt;100,S102*100/(S102+W102),S102)</f>
        <v>93.824729445361527</v>
      </c>
      <c r="T100" s="313">
        <f ca="true">S100*AVERAGEIF(T105:T116,"&gt;0")/100</f>
        <v>84.560886752923054</v>
      </c>
      <c r="U100" s="314">
        <f ca="true">S100*(100-AVERAGEIF(T105:T116,"&gt;0"))/100</f>
        <v>9.2638426924384802</v>
      </c>
      <c r="V100" s="315">
        <f ca="true">100-(T100+U100+W100)</f>
        <v>5.5270147302945105</v>
      </c>
      <c r="W100" s="316">
        <f ca="true">IF((S102+W102)&gt;100,W102*100/(S102+W102),W102)</f>
        <v>0.64825582434396445</v>
      </c>
      <c r="X100" s="312">
        <f ca="true">IF((X102+AB102)&gt;100,X102*100/(X102+AB102),X102)</f>
        <v>99.227566211925932</v>
      </c>
      <c r="Y100" s="313">
        <f ca="true">X100*AVERAGEIF(Y105:Y116,"&gt;0")/100</f>
        <v>93.927047130427411</v>
      </c>
      <c r="Z100" s="314">
        <f ca="true">X100*(100-AVERAGEIF(Y105:Y116,"&gt;0"))/100</f>
        <v>5.3005190814985204</v>
      </c>
      <c r="AA100" s="315">
        <f ca="true">100-(Y100+Z100+AB100)</f>
        <v>0.40736721847372337</v>
      </c>
      <c r="AB100" s="316">
        <f ca="true">IF((X102+AB102)&gt;100,AB102*100/(X102+AB102),AB102)</f>
        <v>0.36506656960034523</v>
      </c>
    </row>
    <row r="101" hidden="true" x14ac:dyDescent="0.2">
      <c r="A101" s="971" t="s">
        <v>12</v>
      </c>
      <c r="B101" s="972"/>
      <c r="C101" s="317">
        <f>MinRegYear(C99,C105:C116)</f>
        <v>2000</v>
      </c>
      <c r="D101" s="318">
        <f ca="true">IF(MAX(C105:C116)-MIN(C105:C116)&lt;5,AVERAGEIF(C105:C116,"&gt;0",D105:D116),
IF(FORECAST($C101,D$105:D$116,$C$105:$C$116)&lt;0,0,
IF(FORECAST($C101,D$105:D$116,$C$105:$C$116)&gt;100,100,
FORECAST($C101,D$105:D$116,$C$105:$C$116))))</f>
        <v>63.348935950788132</v>
      </c>
      <c r="E101" s="319"/>
      <c r="F101" s="320"/>
      <c r="G101" s="320"/>
      <c r="H101" s="321">
        <f ca="true">IF(MAX(C105:C116)-MIN(C105:C116)&lt;5,AVERAGEIF(C105:C116,"&gt;0",H105:H116),
IF(FORECAST($C101,H$105:H$116,$C$105:$C$116)&lt;0,0,
IF(FORECAST($C101,H$105:H$116,$C$105:$C$116)&gt;100,100,
FORECAST($C101,H$105:H$116,$C$105:$C$116))))</f>
        <v>0.92014966378656027</v>
      </c>
      <c r="I101" s="318">
        <f ca="true">IF(MAX(C105:C116)-MIN(C105:C116)&lt;5,AVERAGEIF(C105:C116,"&gt;0",I105:I116),
IF(FORECAST($C101,I$105:I$116,$C$105:$C$116)&lt;0,0,
IF(FORECAST($C101,I$105:I$116,$C$105:$C$116)&gt;100,100,
FORECAST($C101,I$105:I$116,$C$105:$C$116))))</f>
        <v>71.718638967521429</v>
      </c>
      <c r="J101" s="319"/>
      <c r="K101" s="320"/>
      <c r="L101" s="320"/>
      <c r="M101" s="321">
        <f ca="true">IF(MAX(C105:C116)-MIN(C105:C116)&lt;5,AVERAGEIF(C105:C116,"&gt;0",M105:M116),
IF(FORECAST($C101,M$105:M$116,$C$105:$C$116)&lt;0,0,
IF(FORECAST($C101,M$105:M$116,$C$105:$C$116)&gt;100,100,
FORECAST($C101,M$105:M$116,$C$105:$C$116))))</f>
        <v>0.67488707802751691</v>
      </c>
      <c r="N101" s="318">
        <f ca="true">IF(MAX(C105:C116)-MIN(C105:C116)&lt;5,AVERAGEIF(C105:C116,"&gt;0",N105:N116),
IF(FORECAST($C101,N$105:N$116,$C$105:$C$116)&lt;0,0,
IF(FORECAST($C101,N$105:N$116,$C$105:$C$116)&gt;100,100,
FORECAST($C101,N$105:N$116,$C$105:$C$116))))</f>
        <v>75.205961482286739</v>
      </c>
      <c r="O101" s="319"/>
      <c r="P101" s="320"/>
      <c r="Q101" s="320"/>
      <c r="R101" s="321">
        <f ca="true">IF(MAX(C105:C116)-MIN(C105:C116)&lt;5,AVERAGEIF(C105:C116,"&gt;0",R105:R116),
IF(FORECAST($C101,R$105:R$116,$C$105:$C$116)&lt;0,0,
IF(FORECAST($C101,R$105:R$116,$C$105:$C$116)&gt;100,100,
FORECAST($C101,R$105:R$116,$C$105:$C$116))))</f>
        <v>1.353577248365454</v>
      </c>
      <c r="S101" s="318">
        <f ca="true">IF(MAX(C105:C116)-MIN(C105:C116)&lt;5,AVERAGEIF(C105:C116,"&gt;0",S105:S116),
IF(FORECAST($C101,S$105:S$116,$C$105:$C$116)&lt;0,0,
IF(FORECAST($C101,S$105:S$116,$C$105:$C$116)&gt;100,100,
FORECAST($C101,S$105:S$116,$C$105:$C$116))))</f>
        <v>81.267676703871302</v>
      </c>
      <c r="T101" s="319"/>
      <c r="U101" s="320"/>
      <c r="V101" s="320"/>
      <c r="W101" s="321">
        <f ca="true">IF(MAX(C105:C116)-MIN(C105:C116)&lt;5,AVERAGEIF(C105:C116,"&gt;0",W105:W116),
IF(FORECAST($C101,W$105:W$116,$C$105:$C$116)&lt;0,0,
IF(FORECAST($C101,W$105:W$116,$C$105:$C$116)&gt;100,100,
FORECAST($C101,W$105:W$116,$C$105:$C$116))))</f>
        <v>0.78255396734727611</v>
      </c>
      <c r="X101" s="318">
        <f ca="true">IF(MAX(C105:C116)-MIN(C105:C116)&lt;5,AVERAGEIF(C105:C116,"&gt;0",X105:X116),
IF(FORECAST($C101,X$105:X$116,$C$105:$C$116)&lt;0,0,
IF(FORECAST($C101,X$105:X$116,$C$105:$C$116)&gt;100,100,
FORECAST($C101,X$105:X$116,$C$105:$C$116))))</f>
        <v>89.281257554911463</v>
      </c>
      <c r="Y101" s="319"/>
      <c r="Z101" s="320"/>
      <c r="AA101" s="320"/>
      <c r="AB101" s="321">
        <f ca="true">IF(MAX(C105:C116)-MIN(C105:C116)&lt;5,AVERAGEIF(C105:C116,"&gt;0",AB105:AB116),
IF(FORECAST($C101,AB$105:AB$116,$C$105:$C$116)&lt;0,0,
IF(FORECAST($C101,AB$105:AB$116,$C$105:$C$116)&gt;100,100,
FORECAST($C101,AB$105:AB$116,$C$105:$C$116))))</f>
        <v>0.44079436666173955</v>
      </c>
    </row>
    <row r="102" hidden="true" x14ac:dyDescent="0.2">
      <c r="A102" s="973"/>
      <c r="B102" s="974"/>
      <c r="C102" s="296">
        <f>MaxRegYear(C100,C105:C116)</f>
        <v>2020</v>
      </c>
      <c r="D102" s="322">
        <f ca="true">IF(MAX(C105:C116)-MIN(C105:C116)&lt;5,AVERAGEIF(C105:C116,"&gt;0",D105:D116),
IF(FORECAST($C102,D$105:D$116,$C$105:$C$116)&lt;0,0,
IF(FORECAST($C102,D$105:D$116,$C$105:$C$116)&gt;100,100,
FORECAST($C102,D$105:D$116,$C$105:$C$116))))</f>
        <v>70.673724449161796</v>
      </c>
      <c r="E102" s="323"/>
      <c r="F102" s="324"/>
      <c r="G102" s="324"/>
      <c r="H102" s="325">
        <f ca="true">IF(MAX(C105:C116)-MIN(C105:C116)&lt;5,AVERAGEIF(C105:C116,"&gt;0",H105:H116),
IF(FORECAST($C102,H$105:H$116,$C$105:$C$116)&lt;0,0,
IF(FORECAST($C102,H$105:H$116,$C$105:$C$116)&gt;100,100,
FORECAST($C102,H$105:H$116,$C$105:$C$116))))</f>
        <v>1.3762183331153466</v>
      </c>
      <c r="I102" s="322">
        <f ca="true">IF(MAX(C105:C116)-MIN(C105:C116)&lt;5,AVERAGEIF(C105:C116,"&gt;0",I105:I116),
IF(FORECAST($C102,I$105:I$116,$C$105:$C$116)&lt;0,0,
IF(FORECAST($C102,I$105:I$116,$C$105:$C$116)&gt;100,100,
FORECAST($C102,I$105:I$116,$C$105:$C$116))))</f>
        <v>82.007561158627595</v>
      </c>
      <c r="J102" s="323"/>
      <c r="K102" s="324"/>
      <c r="L102" s="324"/>
      <c r="M102" s="325">
        <f ca="true">IF(MAX(C105:C116)-MIN(C105:C116)&lt;5,AVERAGEIF(C105:C116,"&gt;0",M105:M116),
IF(FORECAST($C102,M$105:M$116,$C$105:$C$116)&lt;0,0,
IF(FORECAST($C102,M$105:M$116,$C$105:$C$116)&gt;100,100,
FORECAST($C102,M$105:M$116,$C$105:$C$116))))</f>
        <v>1.2419796325244192</v>
      </c>
      <c r="N102" s="322">
        <f ca="true">IF(MAX(C105:C116)-MIN(C105:C116)&lt;5,AVERAGEIF(C105:C116,"&gt;0",N105:N116),
IF(FORECAST($C102,N$105:N$116,$C$105:$C$116)&lt;0,0,
IF(FORECAST($C102,N$105:N$116,$C$105:$C$116)&gt;100,100,
FORECAST($C102,N$105:N$116,$C$105:$C$116))))</f>
        <v>88.446716436819088</v>
      </c>
      <c r="O102" s="323"/>
      <c r="P102" s="324"/>
      <c r="Q102" s="324"/>
      <c r="R102" s="325">
        <f ca="true">IF(MAX(C105:C116)-MIN(C105:C116)&lt;5,AVERAGEIF(C105:C116,"&gt;0",R105:R116),
IF(FORECAST($C102,R$105:R$116,$C$105:$C$116)&lt;0,0,
IF(FORECAST($C102,R$105:R$116,$C$105:$C$116)&gt;100,100,
FORECAST($C102,R$105:R$116,$C$105:$C$116))))</f>
        <v>0.64086237981403826</v>
      </c>
      <c r="S102" s="322">
        <f ca="true">IF(MAX(C105:C116)-MIN(C105:C116)&lt;5,AVERAGEIF(C105:C116,"&gt;0",S105:S116),
IF(FORECAST($C102,S$105:S$116,$C$105:$C$116)&lt;0,0,
IF(FORECAST($C102,S$105:S$116,$C$105:$C$116)&gt;100,100,
FORECAST($C102,S$105:S$116,$C$105:$C$116))))</f>
        <v>93.824729445361527</v>
      </c>
      <c r="T102" s="323"/>
      <c r="U102" s="324"/>
      <c r="V102" s="324"/>
      <c r="W102" s="325">
        <f ca="true">IF(MAX(C105:C116)-MIN(C105:C116)&lt;5,AVERAGEIF(C105:C116,"&gt;0",W105:W116),
IF(FORECAST($C102,W$105:W$116,$C$105:$C$116)&lt;0,0,
IF(FORECAST($C102,W$105:W$116,$C$105:$C$116)&gt;100,100,
FORECAST($C102,W$105:W$116,$C$105:$C$116))))</f>
        <v>0.64825582434396445</v>
      </c>
      <c r="X102" s="322">
        <f ca="true">IF(MAX(C105:C116)-MIN(C105:C116)&lt;5,AVERAGEIF(C105:C116,"&gt;0",X105:X116),
IF(FORECAST($C102,X$105:X$116,$C$105:$C$116)&lt;0,0,
IF(FORECAST($C102,X$105:X$116,$C$105:$C$116)&gt;100,100,
FORECAST($C102,X$105:X$116,$C$105:$C$116))))</f>
        <v>99.227566211925932</v>
      </c>
      <c r="Y102" s="323"/>
      <c r="Z102" s="324"/>
      <c r="AA102" s="324"/>
      <c r="AB102" s="325">
        <f ca="true">IF(MAX(C105:C116)-MIN(C105:C116)&lt;5,AVERAGEIF(C105:C116,"&gt;0",AB105:AB116),
IF(FORECAST($C102,AB$105:AB$116,$C$105:$C$116)&lt;0,0,
IF(FORECAST($C102,AB$105:AB$116,$C$105:$C$116)&gt;100,100,
FORECAST($C102,AB$105:AB$116,$C$105:$C$116))))</f>
        <v>0.36506656960034523</v>
      </c>
    </row>
    <row r="103" ht="9" customHeight="true" x14ac:dyDescent="0.2">
      <c r="D103" s="326"/>
      <c r="I103" s="326"/>
      <c r="K103" s="286"/>
      <c r="L103" s="286"/>
      <c r="N103" s="326"/>
      <c r="P103" s="286"/>
      <c r="Q103" s="286"/>
      <c r="S103" s="326"/>
      <c r="U103" s="286"/>
      <c r="V103" s="286"/>
      <c r="X103" s="326"/>
      <c r="Z103" s="286"/>
      <c r="AA103" s="286"/>
      <c r="AB103" s="327"/>
    </row>
    <row r="104" s="355" customFormat="true" ht="22.5" customHeight="true" x14ac:dyDescent="0.2">
      <c r="B104" s="328" t="s">
        <v>8</v>
      </c>
      <c r="C104" s="329" t="s">
        <v>9</v>
      </c>
      <c r="D104" s="330" t="s">
        <v>14</v>
      </c>
      <c r="E104" s="950" t="s">
        <v>677</v>
      </c>
      <c r="F104" s="418"/>
      <c r="G104" s="418"/>
      <c r="H104" s="332" t="s">
        <v>17</v>
      </c>
      <c r="I104" s="329" t="s">
        <v>14</v>
      </c>
      <c r="J104" s="950" t="s">
        <v>677</v>
      </c>
      <c r="K104" s="418"/>
      <c r="L104" s="418"/>
      <c r="M104" s="332" t="s">
        <v>17</v>
      </c>
      <c r="N104" s="330" t="s">
        <v>14</v>
      </c>
      <c r="O104" s="950" t="s">
        <v>677</v>
      </c>
      <c r="P104" s="418"/>
      <c r="Q104" s="418"/>
      <c r="R104" s="332" t="s">
        <v>17</v>
      </c>
      <c r="S104" s="330" t="s">
        <v>14</v>
      </c>
      <c r="T104" s="950" t="s">
        <v>677</v>
      </c>
      <c r="U104" s="418"/>
      <c r="V104" s="418"/>
      <c r="W104" s="332" t="s">
        <v>17</v>
      </c>
      <c r="X104" s="330" t="s">
        <v>14</v>
      </c>
      <c r="Y104" s="950" t="s">
        <v>677</v>
      </c>
      <c r="Z104" s="418"/>
      <c r="AA104" s="418"/>
      <c r="AB104" s="332" t="s">
        <v>17</v>
      </c>
      <c r="AD104" s="419"/>
    </row>
    <row r="105" x14ac:dyDescent="0.2">
      <c r="A105" s="334"/>
      <c r="B105" s="664" t="s">
        <v>139</v>
      </c>
      <c r="C105" s="665">
        <v>2000</v>
      </c>
      <c r="D105" s="248">
        <f t="shared" ref="D105:D116" ca="true" si="15">IF(ISERROR(INDIRECT(CONCATENATE($B105,"!C16"))),"",INDIRECT(CONCATENATE($B105,"!C16")))</f>
        <v>62.356902356902353</v>
      </c>
      <c r="E105" s="335">
        <f t="shared" ref="E105:E116" ca="true" si="16">IF(ISERROR(INDIRECT(CONCATENATE($B105,"!C23"))),"",INDIRECT(CONCATENATE($B105,"!C23")))</f>
        <v>89.632829373650097</v>
      </c>
      <c r="F105" s="336"/>
      <c r="G105" s="336"/>
      <c r="H105" s="337">
        <f t="shared" ref="H105:H116" ca="true" si="17">IF(ISERROR(INDIRECT(CONCATENATE($B105,"!C21"))),"",INDIRECT(CONCATENATE($B105,"!C21")))</f>
        <v>0.67340067340067333</v>
      </c>
      <c r="I105" s="248">
        <f t="shared" ref="I105:I116" ca="true" si="18">IF(ISERROR(INDIRECT(CONCATENATE($B105,"!D16"))),"",INDIRECT(CONCATENATE($B105,"!D16")))</f>
        <v>73.069173942243111</v>
      </c>
      <c r="J105" s="335">
        <f t="shared" ref="J105:J116" ca="true" si="19">IF(ISERROR(INDIRECT(CONCATENATE($B105,"!D23"))),"",INDIRECT(CONCATENATE($B105,"!D23")))</f>
        <v>89.154411764705884</v>
      </c>
      <c r="K105" s="336"/>
      <c r="L105" s="336"/>
      <c r="M105" s="337">
        <f t="shared" ref="M105:M116" ca="true" si="20">IF(ISERROR(INDIRECT(CONCATENATE($B105,"!D21"))),"",INDIRECT(CONCATENATE($B105,"!D21")))</f>
        <v>0.80591000671591662</v>
      </c>
      <c r="N105" s="248">
        <f t="shared" ref="N105:N116" ca="true" si="21">IF(ISERROR(INDIRECT(CONCATENATE($B105,"!E16"))),"",INDIRECT(CONCATENATE($B105,"!E16")))</f>
        <v>76.24573378839591</v>
      </c>
      <c r="O105" s="335">
        <f t="shared" ref="O105:O116" ca="true" si="22">IF(ISERROR(INDIRECT(CONCATENATE($B105,"!E23"))),"",INDIRECT(CONCATENATE($B105,"!E23")))</f>
        <v>90.241718889883614</v>
      </c>
      <c r="P105" s="336"/>
      <c r="Q105" s="336"/>
      <c r="R105" s="337">
        <f t="shared" ref="R105:R116" ca="true" si="23">IF(ISERROR(INDIRECT(CONCATENATE($B105,"!E21"))),"",INDIRECT(CONCATENATE($B105,"!E21")))</f>
        <v>0.68259385665529015</v>
      </c>
      <c r="S105" s="248">
        <f t="shared" ref="S105:S116" ca="true" si="24">IF(ISERROR(INDIRECT(CONCATENATE($B105,"!F16"))),"",INDIRECT(CONCATENATE($B105,"!F16")))</f>
        <v>83.986486486486484</v>
      </c>
      <c r="T105" s="335">
        <f t="shared" ref="T105:T116" ca="true" si="25">IF(ISERROR(INDIRECT(CONCATENATE($B105,"!F23"))),"",INDIRECT(CONCATENATE($B105,"!F23")))</f>
        <v>90.345937248592108</v>
      </c>
      <c r="U105" s="336"/>
      <c r="V105" s="336"/>
      <c r="W105" s="337">
        <f t="shared" ref="W105:W116" ca="true" si="26">IF(ISERROR(INDIRECT(CONCATENATE($B105,"!F21"))),"",INDIRECT(CONCATENATE($B105,"!F21")))</f>
        <v>0.60810810810810811</v>
      </c>
      <c r="X105" s="248">
        <f t="shared" ref="X105:X116" ca="true" si="27">IF(ISERROR(INDIRECT(CONCATENATE($B105,"!G16"))),"",INDIRECT(CONCATENATE($B105,"!G16")))</f>
        <v>89.72972972972974</v>
      </c>
      <c r="Y105" s="335">
        <f t="shared" ref="Y105:Y116" ca="true" si="28">IF(ISERROR(INDIRECT(CONCATENATE($B105,"!G23"))),"",INDIRECT(CONCATENATE($B105,"!G23")))</f>
        <v>92.620481927710841</v>
      </c>
      <c r="Z105" s="336"/>
      <c r="AA105" s="336"/>
      <c r="AB105" s="337">
        <f t="shared" ref="AB105:AB116" ca="true" si="29">IF(ISERROR(INDIRECT(CONCATENATE($B105,"!G221"))),"",INDIRECT(CONCATENATE($B105,"!G21")))</f>
        <v>0.20270270270270271</v>
      </c>
    </row>
    <row r="106" x14ac:dyDescent="0.2">
      <c r="A106" s="334"/>
      <c r="B106" s="666" t="s">
        <v>277</v>
      </c>
      <c r="C106" s="667">
        <v>2002</v>
      </c>
      <c r="D106" s="249">
        <f t="shared" ca="true" si="15"/>
        <v>68.883623730754437</v>
      </c>
      <c r="E106" s="338" t="str">
        <f t="shared" ca="true" si="16"/>
        <v>N/A</v>
      </c>
      <c r="F106" s="336"/>
      <c r="G106" s="336"/>
      <c r="H106" s="339">
        <f t="shared" ca="true" si="17"/>
        <v>0.31408562436100856</v>
      </c>
      <c r="I106" s="249">
        <f t="shared" ca="true" si="18"/>
        <v>80.523225559222681</v>
      </c>
      <c r="J106" s="338" t="str">
        <f t="shared" ca="true" si="19"/>
        <v>N/A</v>
      </c>
      <c r="K106" s="336"/>
      <c r="L106" s="336"/>
      <c r="M106" s="339">
        <f t="shared" ca="true" si="20"/>
        <v>0.13719456421055107</v>
      </c>
      <c r="N106" s="249">
        <f t="shared" ca="true" si="21"/>
        <v>82.862371195433056</v>
      </c>
      <c r="O106" s="338" t="str">
        <f t="shared" ca="true" si="22"/>
        <v>N/A</v>
      </c>
      <c r="P106" s="336"/>
      <c r="Q106" s="336"/>
      <c r="R106" s="339">
        <f t="shared" ca="true" si="23"/>
        <v>0.31040729463717998</v>
      </c>
      <c r="S106" s="249">
        <f t="shared" ca="true" si="24"/>
        <v>84.310660995665771</v>
      </c>
      <c r="T106" s="338" t="str">
        <f t="shared" ca="true" si="25"/>
        <v>N/A</v>
      </c>
      <c r="U106" s="336"/>
      <c r="V106" s="336"/>
      <c r="W106" s="339">
        <f t="shared" ca="true" si="26"/>
        <v>0.27788548175053129</v>
      </c>
      <c r="X106" s="249">
        <f t="shared" ca="true" si="27"/>
        <v>91.283535270101353</v>
      </c>
      <c r="Y106" s="338" t="str">
        <f t="shared" ca="true" si="28"/>
        <v>N/A</v>
      </c>
      <c r="Z106" s="336"/>
      <c r="AA106" s="336"/>
      <c r="AB106" s="339">
        <f t="shared" ca="true" si="29"/>
        <v>0.12315193845797402</v>
      </c>
    </row>
    <row r="107" x14ac:dyDescent="0.2">
      <c r="A107" s="334"/>
      <c r="B107" s="666" t="s">
        <v>378</v>
      </c>
      <c r="C107" s="667">
        <v>2004</v>
      </c>
      <c r="D107" s="249">
        <f t="shared" ca="true" si="15"/>
        <v>65.244009721898948</v>
      </c>
      <c r="E107" s="338" t="str">
        <f t="shared" ca="true" si="16"/>
        <v>N/A</v>
      </c>
      <c r="F107" s="336"/>
      <c r="G107" s="336"/>
      <c r="H107" s="339">
        <f t="shared" ca="true" si="17"/>
        <v>2.0115633195193037</v>
      </c>
      <c r="I107" s="249">
        <f t="shared" ca="true" si="18"/>
        <v>66.96859657718997</v>
      </c>
      <c r="J107" s="338" t="str">
        <f t="shared" ca="true" si="19"/>
        <v>N/A</v>
      </c>
      <c r="K107" s="336"/>
      <c r="L107" s="336"/>
      <c r="M107" s="339">
        <f t="shared" ca="true" si="20"/>
        <v>1.5855998104932403</v>
      </c>
      <c r="N107" s="249">
        <f t="shared" ca="true" si="21"/>
        <v>72.730497704794018</v>
      </c>
      <c r="O107" s="338" t="str">
        <f t="shared" ca="true" si="22"/>
        <v>N/A</v>
      </c>
      <c r="P107" s="336"/>
      <c r="Q107" s="336"/>
      <c r="R107" s="339">
        <f t="shared" ca="true" si="23"/>
        <v>3.3444984758306044</v>
      </c>
      <c r="S107" s="249">
        <f t="shared" ca="true" si="24"/>
        <v>79.52965945594778</v>
      </c>
      <c r="T107" s="338" t="str">
        <f t="shared" ca="true" si="25"/>
        <v>N/A</v>
      </c>
      <c r="U107" s="336"/>
      <c r="V107" s="336"/>
      <c r="W107" s="339">
        <f t="shared" ca="true" si="26"/>
        <v>1.925243888914643</v>
      </c>
      <c r="X107" s="249">
        <f t="shared" ca="true" si="27"/>
        <v>89.803978896891522</v>
      </c>
      <c r="Y107" s="338" t="str">
        <f t="shared" ca="true" si="28"/>
        <v>N/A</v>
      </c>
      <c r="Z107" s="336"/>
      <c r="AA107" s="336"/>
      <c r="AB107" s="339">
        <f t="shared" ca="true" si="29"/>
        <v>1.2245680479870793</v>
      </c>
      <c r="AD107" s="340"/>
    </row>
    <row r="108" x14ac:dyDescent="0.2">
      <c r="A108" s="334"/>
      <c r="B108" s="666" t="s">
        <v>184</v>
      </c>
      <c r="C108" s="667">
        <v>2009</v>
      </c>
      <c r="D108" s="249">
        <f t="shared" ca="true" si="15"/>
        <v>60.100746589678032</v>
      </c>
      <c r="E108" s="338">
        <f t="shared" ca="true" si="16"/>
        <v>87.6</v>
      </c>
      <c r="F108" s="336"/>
      <c r="G108" s="336"/>
      <c r="H108" s="339">
        <f t="shared" ca="true" si="17"/>
        <v>1.1173042163920286</v>
      </c>
      <c r="I108" s="249">
        <f t="shared" ca="true" si="18"/>
        <v>71.282204011923383</v>
      </c>
      <c r="J108" s="338">
        <f t="shared" ca="true" si="19"/>
        <v>85</v>
      </c>
      <c r="K108" s="336"/>
      <c r="L108" s="336"/>
      <c r="M108" s="339">
        <f t="shared" ca="true" si="20"/>
        <v>0.42200604036477379</v>
      </c>
      <c r="N108" s="249">
        <f t="shared" ca="true" si="21"/>
        <v>77.006381638976819</v>
      </c>
      <c r="O108" s="338">
        <f t="shared" ca="true" si="22"/>
        <v>85.4</v>
      </c>
      <c r="P108" s="336"/>
      <c r="Q108" s="336"/>
      <c r="R108" s="339">
        <f t="shared" ca="true" si="23"/>
        <v>0.83352213793200636</v>
      </c>
      <c r="S108" s="249">
        <f t="shared" ca="true" si="24"/>
        <v>85.041781985483496</v>
      </c>
      <c r="T108" s="338">
        <f t="shared" ca="true" si="25"/>
        <v>92.6</v>
      </c>
      <c r="U108" s="336"/>
      <c r="V108" s="336"/>
      <c r="W108" s="339">
        <f t="shared" ca="true" si="26"/>
        <v>0.17614135825394683</v>
      </c>
      <c r="X108" s="249">
        <f t="shared" ca="true" si="27"/>
        <v>93.22682795968278</v>
      </c>
      <c r="Y108" s="338">
        <f t="shared" ca="true" si="28"/>
        <v>93.7</v>
      </c>
      <c r="Z108" s="336"/>
      <c r="AA108" s="336"/>
      <c r="AB108" s="339">
        <f t="shared" ca="true" si="29"/>
        <v>0.28137034845049497</v>
      </c>
    </row>
    <row r="109" x14ac:dyDescent="0.2">
      <c r="A109" s="334"/>
      <c r="B109" s="666" t="s">
        <v>478</v>
      </c>
      <c r="C109" s="667">
        <v>2014</v>
      </c>
      <c r="D109" s="249">
        <f t="shared" ca="true" si="15"/>
        <v>66.950971518694558</v>
      </c>
      <c r="E109" s="338">
        <f t="shared" ca="true" si="16"/>
        <v>83.309528988568587</v>
      </c>
      <c r="F109" s="336"/>
      <c r="G109" s="336"/>
      <c r="H109" s="339">
        <f t="shared" ca="true" si="17"/>
        <v>1.4739238722855874</v>
      </c>
      <c r="I109" s="249">
        <f t="shared" ca="true" si="18"/>
        <v>76.967605893208614</v>
      </c>
      <c r="J109" s="338">
        <f t="shared" ca="true" si="19"/>
        <v>82.311566542150629</v>
      </c>
      <c r="K109" s="336"/>
      <c r="L109" s="336"/>
      <c r="M109" s="339">
        <f t="shared" ca="true" si="20"/>
        <v>1.2124895348311613</v>
      </c>
      <c r="N109" s="249">
        <f t="shared" ca="true" si="21"/>
        <v>81.754148430503051</v>
      </c>
      <c r="O109" s="338">
        <f t="shared" ca="true" si="22"/>
        <v>80.966934635263371</v>
      </c>
      <c r="P109" s="336"/>
      <c r="Q109" s="336"/>
      <c r="R109" s="339">
        <f t="shared" ca="true" si="23"/>
        <v>0.74307146052054962</v>
      </c>
      <c r="S109" s="249">
        <f t="shared" ca="true" si="24"/>
        <v>89.769129834472949</v>
      </c>
      <c r="T109" s="338">
        <f t="shared" ca="true" si="25"/>
        <v>86.436665239931202</v>
      </c>
      <c r="U109" s="336"/>
      <c r="V109" s="336"/>
      <c r="W109" s="339">
        <f t="shared" ca="true" si="26"/>
        <v>0.5735343940879114</v>
      </c>
      <c r="X109" s="249">
        <f t="shared" ca="true" si="27"/>
        <v>96.52095689765568</v>
      </c>
      <c r="Y109" s="338">
        <f t="shared" ca="true" si="28"/>
        <v>94.545528613617634</v>
      </c>
      <c r="Z109" s="336"/>
      <c r="AA109" s="336"/>
      <c r="AB109" s="339">
        <f t="shared" ca="true" si="29"/>
        <v>0.18528829439391792</v>
      </c>
    </row>
    <row r="110" x14ac:dyDescent="0.2">
      <c r="A110" s="334"/>
      <c r="B110" s="666" t="s">
        <v>672</v>
      </c>
      <c r="C110" s="667">
        <v>2018</v>
      </c>
      <c r="D110" s="249">
        <f t="shared" ca="true" si="15"/>
        <v>73.77061475797862</v>
      </c>
      <c r="E110" s="338">
        <f t="shared" ca="true" si="16"/>
        <v>82.907007793529402</v>
      </c>
      <c r="F110" s="336"/>
      <c r="G110" s="336"/>
      <c r="H110" s="339">
        <f t="shared" ca="true" si="17"/>
        <v>1.0023816496834137</v>
      </c>
      <c r="I110" s="249">
        <f t="shared" ca="true" si="18"/>
        <v>85.679994970439637</v>
      </c>
      <c r="J110" s="338">
        <f t="shared" ca="true" si="19"/>
        <v>84.409107161571271</v>
      </c>
      <c r="K110" s="336"/>
      <c r="L110" s="336"/>
      <c r="M110" s="339">
        <f t="shared" ca="true" si="20"/>
        <v>1.2187900146171373</v>
      </c>
      <c r="N110" s="249">
        <f t="shared" ca="true" si="21"/>
        <v>91.752410278768053</v>
      </c>
      <c r="O110" s="338">
        <f t="shared" ca="true" si="22"/>
        <v>89.168122441002964</v>
      </c>
      <c r="P110" s="336"/>
      <c r="Q110" s="336"/>
      <c r="R110" s="339">
        <f t="shared" ca="true" si="23"/>
        <v>0.53249032352122005</v>
      </c>
      <c r="S110" s="249">
        <f t="shared" ca="true" si="24"/>
        <v>94.47741540767413</v>
      </c>
      <c r="T110" s="338">
        <f t="shared" ca="true" si="25"/>
        <v>91.123150111239909</v>
      </c>
      <c r="U110" s="336"/>
      <c r="V110" s="336"/>
      <c r="W110" s="339">
        <f t="shared" ca="true" si="26"/>
        <v>0.81880993691073656</v>
      </c>
      <c r="X110" s="249">
        <f t="shared" ca="true" si="27"/>
        <v>98.496341919391057</v>
      </c>
      <c r="Y110" s="338">
        <f t="shared" ca="true" si="28"/>
        <v>97.766866253501291</v>
      </c>
      <c r="Z110" s="336"/>
      <c r="AA110" s="336"/>
      <c r="AB110" s="339">
        <f t="shared" ca="true" si="29"/>
        <v>0.44972454488399588</v>
      </c>
    </row>
    <row r="111" x14ac:dyDescent="0.2">
      <c r="A111" s="334"/>
      <c r="B111" s="666"/>
      <c r="C111" s="667"/>
      <c r="D111" s="249" t="str">
        <f ca="true">IF(ISERROR(INDIRECT(CONCATENATE($B111,"!C16"))),"",INDIRECT(CONCATENATE($B111,"!C16")))</f>
        <v/>
      </c>
      <c r="E111" s="338" t="str">
        <f ca="true">IF(ISERROR(INDIRECT(CONCATENATE($B111,"!C23"))),"",INDIRECT(CONCATENATE($B111,"!C23")))</f>
        <v/>
      </c>
      <c r="F111" s="336"/>
      <c r="G111" s="336"/>
      <c r="H111" s="339" t="str">
        <f ca="true">IF(ISERROR(INDIRECT(CONCATENATE($B111,"!C21"))),"",INDIRECT(CONCATENATE($B111,"!C21")))</f>
        <v/>
      </c>
      <c r="I111" s="249" t="str">
        <f ca="true">IF(ISERROR(INDIRECT(CONCATENATE($B111,"!D16"))),"",INDIRECT(CONCATENATE($B111,"!D16")))</f>
        <v/>
      </c>
      <c r="J111" s="338" t="str">
        <f ca="true">IF(ISERROR(INDIRECT(CONCATENATE($B111,"!D23"))),"",INDIRECT(CONCATENATE($B111,"!D23")))</f>
        <v/>
      </c>
      <c r="K111" s="336"/>
      <c r="L111" s="336"/>
      <c r="M111" s="339" t="str">
        <f ca="true">IF(ISERROR(INDIRECT(CONCATENATE($B111,"!D21"))),"",INDIRECT(CONCATENATE($B111,"!D21")))</f>
        <v/>
      </c>
      <c r="N111" s="249" t="str">
        <f ca="true">IF(ISERROR(INDIRECT(CONCATENATE($B111,"!E16"))),"",INDIRECT(CONCATENATE($B111,"!E16")))</f>
        <v/>
      </c>
      <c r="O111" s="338" t="str">
        <f ca="true">IF(ISERROR(INDIRECT(CONCATENATE($B111,"!E23"))),"",INDIRECT(CONCATENATE($B111,"!E23")))</f>
        <v/>
      </c>
      <c r="P111" s="336"/>
      <c r="Q111" s="336"/>
      <c r="R111" s="339" t="str">
        <f ca="true">IF(ISERROR(INDIRECT(CONCATENATE($B111,"!E21"))),"",INDIRECT(CONCATENATE($B111,"!E21")))</f>
        <v/>
      </c>
      <c r="S111" s="249" t="str">
        <f ca="true">IF(ISERROR(INDIRECT(CONCATENATE($B111,"!F16"))),"",INDIRECT(CONCATENATE($B111,"!F16")))</f>
        <v/>
      </c>
      <c r="T111" s="338" t="str">
        <f ca="true">IF(ISERROR(INDIRECT(CONCATENATE($B111,"!F23"))),"",INDIRECT(CONCATENATE($B111,"!F23")))</f>
        <v/>
      </c>
      <c r="U111" s="336"/>
      <c r="V111" s="336"/>
      <c r="W111" s="339" t="str">
        <f ca="true">IF(ISERROR(INDIRECT(CONCATENATE($B111,"!F21"))),"",INDIRECT(CONCATENATE($B111,"!F21")))</f>
        <v/>
      </c>
      <c r="X111" s="249" t="str">
        <f ca="true">IF(ISERROR(INDIRECT(CONCATENATE($B111,"!G16"))),"",INDIRECT(CONCATENATE($B111,"!G16")))</f>
        <v/>
      </c>
      <c r="Y111" s="338" t="str">
        <f ca="true">IF(ISERROR(INDIRECT(CONCATENATE($B111,"!G23"))),"",INDIRECT(CONCATENATE($B111,"!G23")))</f>
        <v/>
      </c>
      <c r="Z111" s="336"/>
      <c r="AA111" s="336"/>
      <c r="AB111" s="339" t="str">
        <f ca="true">IF(ISERROR(INDIRECT(CONCATENATE($B111,"!G221"))),"",INDIRECT(CONCATENATE($B111,"!G21")))</f>
        <v/>
      </c>
    </row>
    <row r="112" x14ac:dyDescent="0.2">
      <c r="A112" s="334"/>
      <c r="B112" s="666"/>
      <c r="C112" s="667"/>
      <c r="D112" s="249" t="str">
        <f ca="true">IF(ISERROR(INDIRECT(CONCATENATE($B112,"!C16"))),"",INDIRECT(CONCATENATE($B112,"!C16")))</f>
        <v/>
      </c>
      <c r="E112" s="338" t="str">
        <f ca="true">IF(ISERROR(INDIRECT(CONCATENATE($B112,"!C23"))),"",INDIRECT(CONCATENATE($B112,"!C23")))</f>
        <v/>
      </c>
      <c r="F112" s="336"/>
      <c r="G112" s="336"/>
      <c r="H112" s="339" t="str">
        <f ca="true">IF(ISERROR(INDIRECT(CONCATENATE($B112,"!C21"))),"",INDIRECT(CONCATENATE($B112,"!C21")))</f>
        <v/>
      </c>
      <c r="I112" s="249" t="str">
        <f ca="true">IF(ISERROR(INDIRECT(CONCATENATE($B112,"!D16"))),"",INDIRECT(CONCATENATE($B112,"!D16")))</f>
        <v/>
      </c>
      <c r="J112" s="338" t="str">
        <f ca="true">IF(ISERROR(INDIRECT(CONCATENATE($B112,"!D23"))),"",INDIRECT(CONCATENATE($B112,"!D23")))</f>
        <v/>
      </c>
      <c r="K112" s="336"/>
      <c r="L112" s="336"/>
      <c r="M112" s="339" t="str">
        <f ca="true">IF(ISERROR(INDIRECT(CONCATENATE($B112,"!D21"))),"",INDIRECT(CONCATENATE($B112,"!D21")))</f>
        <v/>
      </c>
      <c r="N112" s="249" t="str">
        <f ca="true">IF(ISERROR(INDIRECT(CONCATENATE($B112,"!E16"))),"",INDIRECT(CONCATENATE($B112,"!E16")))</f>
        <v/>
      </c>
      <c r="O112" s="338" t="str">
        <f ca="true">IF(ISERROR(INDIRECT(CONCATENATE($B112,"!E23"))),"",INDIRECT(CONCATENATE($B112,"!E23")))</f>
        <v/>
      </c>
      <c r="P112" s="336"/>
      <c r="Q112" s="336"/>
      <c r="R112" s="339" t="str">
        <f ca="true">IF(ISERROR(INDIRECT(CONCATENATE($B112,"!E21"))),"",INDIRECT(CONCATENATE($B112,"!E21")))</f>
        <v/>
      </c>
      <c r="S112" s="249" t="str">
        <f ca="true">IF(ISERROR(INDIRECT(CONCATENATE($B112,"!F16"))),"",INDIRECT(CONCATENATE($B112,"!F16")))</f>
        <v/>
      </c>
      <c r="T112" s="338" t="str">
        <f ca="true">IF(ISERROR(INDIRECT(CONCATENATE($B112,"!F23"))),"",INDIRECT(CONCATENATE($B112,"!F23")))</f>
        <v/>
      </c>
      <c r="U112" s="336"/>
      <c r="V112" s="336"/>
      <c r="W112" s="339" t="str">
        <f ca="true">IF(ISERROR(INDIRECT(CONCATENATE($B112,"!F21"))),"",INDIRECT(CONCATENATE($B112,"!F21")))</f>
        <v/>
      </c>
      <c r="X112" s="249" t="str">
        <f ca="true">IF(ISERROR(INDIRECT(CONCATENATE($B112,"!G16"))),"",INDIRECT(CONCATENATE($B112,"!G16")))</f>
        <v/>
      </c>
      <c r="Y112" s="338" t="str">
        <f ca="true">IF(ISERROR(INDIRECT(CONCATENATE($B112,"!G23"))),"",INDIRECT(CONCATENATE($B112,"!G23")))</f>
        <v/>
      </c>
      <c r="Z112" s="336"/>
      <c r="AA112" s="336"/>
      <c r="AB112" s="339" t="str">
        <f ca="true">IF(ISERROR(INDIRECT(CONCATENATE($B112,"!G221"))),"",INDIRECT(CONCATENATE($B112,"!G21")))</f>
        <v/>
      </c>
    </row>
    <row r="113" x14ac:dyDescent="0.2">
      <c r="A113" s="334"/>
      <c r="B113" s="666"/>
      <c r="C113" s="667"/>
      <c r="D113" s="249" t="str">
        <f t="shared" ca="true" si="15"/>
        <v/>
      </c>
      <c r="E113" s="338" t="str">
        <f t="shared" ca="true" si="16"/>
        <v/>
      </c>
      <c r="F113" s="336"/>
      <c r="G113" s="336"/>
      <c r="H113" s="339" t="str">
        <f t="shared" ca="true" si="17"/>
        <v/>
      </c>
      <c r="I113" s="249" t="str">
        <f t="shared" ca="true" si="18"/>
        <v/>
      </c>
      <c r="J113" s="338" t="str">
        <f t="shared" ca="true" si="19"/>
        <v/>
      </c>
      <c r="K113" s="336"/>
      <c r="L113" s="336"/>
      <c r="M113" s="339" t="str">
        <f t="shared" ca="true" si="20"/>
        <v/>
      </c>
      <c r="N113" s="249" t="str">
        <f t="shared" ca="true" si="21"/>
        <v/>
      </c>
      <c r="O113" s="338" t="str">
        <f t="shared" ca="true" si="22"/>
        <v/>
      </c>
      <c r="P113" s="336"/>
      <c r="Q113" s="336"/>
      <c r="R113" s="339" t="str">
        <f t="shared" ca="true" si="23"/>
        <v/>
      </c>
      <c r="S113" s="249" t="str">
        <f t="shared" ca="true" si="24"/>
        <v/>
      </c>
      <c r="T113" s="338" t="str">
        <f t="shared" ca="true" si="25"/>
        <v/>
      </c>
      <c r="U113" s="336"/>
      <c r="V113" s="336"/>
      <c r="W113" s="339" t="str">
        <f t="shared" ca="true" si="26"/>
        <v/>
      </c>
      <c r="X113" s="249" t="str">
        <f t="shared" ca="true" si="27"/>
        <v/>
      </c>
      <c r="Y113" s="338" t="str">
        <f t="shared" ca="true" si="28"/>
        <v/>
      </c>
      <c r="Z113" s="336"/>
      <c r="AA113" s="336"/>
      <c r="AB113" s="339" t="str">
        <f t="shared" ca="true" si="29"/>
        <v/>
      </c>
    </row>
    <row r="114" x14ac:dyDescent="0.2">
      <c r="A114" s="334"/>
      <c r="B114" s="666"/>
      <c r="C114" s="667"/>
      <c r="D114" s="249" t="str">
        <f t="shared" ca="true" si="15"/>
        <v/>
      </c>
      <c r="E114" s="338" t="str">
        <f t="shared" ca="true" si="16"/>
        <v/>
      </c>
      <c r="F114" s="336"/>
      <c r="G114" s="336"/>
      <c r="H114" s="339" t="str">
        <f t="shared" ca="true" si="17"/>
        <v/>
      </c>
      <c r="I114" s="249" t="str">
        <f t="shared" ca="true" si="18"/>
        <v/>
      </c>
      <c r="J114" s="338" t="str">
        <f t="shared" ca="true" si="19"/>
        <v/>
      </c>
      <c r="K114" s="336"/>
      <c r="L114" s="336"/>
      <c r="M114" s="339" t="str">
        <f t="shared" ca="true" si="20"/>
        <v/>
      </c>
      <c r="N114" s="249" t="str">
        <f t="shared" ca="true" si="21"/>
        <v/>
      </c>
      <c r="O114" s="338" t="str">
        <f t="shared" ca="true" si="22"/>
        <v/>
      </c>
      <c r="P114" s="336"/>
      <c r="Q114" s="336"/>
      <c r="R114" s="339" t="str">
        <f t="shared" ca="true" si="23"/>
        <v/>
      </c>
      <c r="S114" s="249" t="str">
        <f t="shared" ca="true" si="24"/>
        <v/>
      </c>
      <c r="T114" s="338" t="str">
        <f t="shared" ca="true" si="25"/>
        <v/>
      </c>
      <c r="U114" s="336"/>
      <c r="V114" s="336"/>
      <c r="W114" s="339" t="str">
        <f t="shared" ca="true" si="26"/>
        <v/>
      </c>
      <c r="X114" s="249" t="str">
        <f t="shared" ca="true" si="27"/>
        <v/>
      </c>
      <c r="Y114" s="338" t="str">
        <f t="shared" ca="true" si="28"/>
        <v/>
      </c>
      <c r="Z114" s="336"/>
      <c r="AA114" s="336"/>
      <c r="AB114" s="339" t="str">
        <f t="shared" ca="true" si="29"/>
        <v/>
      </c>
    </row>
    <row r="115" x14ac:dyDescent="0.2">
      <c r="A115" s="334"/>
      <c r="B115" s="666"/>
      <c r="C115" s="667"/>
      <c r="D115" s="249" t="str">
        <f t="shared" ca="true" si="15"/>
        <v/>
      </c>
      <c r="E115" s="338" t="str">
        <f t="shared" ca="true" si="16"/>
        <v/>
      </c>
      <c r="F115" s="336"/>
      <c r="G115" s="336"/>
      <c r="H115" s="339" t="str">
        <f t="shared" ca="true" si="17"/>
        <v/>
      </c>
      <c r="I115" s="249" t="str">
        <f t="shared" ca="true" si="18"/>
        <v/>
      </c>
      <c r="J115" s="338" t="str">
        <f t="shared" ca="true" si="19"/>
        <v/>
      </c>
      <c r="K115" s="336"/>
      <c r="L115" s="336"/>
      <c r="M115" s="339" t="str">
        <f t="shared" ca="true" si="20"/>
        <v/>
      </c>
      <c r="N115" s="249" t="str">
        <f t="shared" ca="true" si="21"/>
        <v/>
      </c>
      <c r="O115" s="338" t="str">
        <f t="shared" ca="true" si="22"/>
        <v/>
      </c>
      <c r="P115" s="336"/>
      <c r="Q115" s="336"/>
      <c r="R115" s="339" t="str">
        <f t="shared" ca="true" si="23"/>
        <v/>
      </c>
      <c r="S115" s="249" t="str">
        <f t="shared" ca="true" si="24"/>
        <v/>
      </c>
      <c r="T115" s="338" t="str">
        <f t="shared" ca="true" si="25"/>
        <v/>
      </c>
      <c r="U115" s="336"/>
      <c r="V115" s="336"/>
      <c r="W115" s="339" t="str">
        <f t="shared" ca="true" si="26"/>
        <v/>
      </c>
      <c r="X115" s="249" t="str">
        <f t="shared" ca="true" si="27"/>
        <v/>
      </c>
      <c r="Y115" s="338" t="str">
        <f t="shared" ca="true" si="28"/>
        <v/>
      </c>
      <c r="Z115" s="336"/>
      <c r="AA115" s="336"/>
      <c r="AB115" s="339" t="str">
        <f t="shared" ca="true" si="29"/>
        <v/>
      </c>
    </row>
    <row r="116" x14ac:dyDescent="0.2">
      <c r="A116" s="334"/>
      <c r="B116" s="668"/>
      <c r="C116" s="669"/>
      <c r="D116" s="250" t="str">
        <f t="shared" ca="true" si="15"/>
        <v/>
      </c>
      <c r="E116" s="341" t="str">
        <f t="shared" ca="true" si="16"/>
        <v/>
      </c>
      <c r="F116" s="342"/>
      <c r="G116" s="343"/>
      <c r="H116" s="344" t="str">
        <f t="shared" ca="true" si="17"/>
        <v/>
      </c>
      <c r="I116" s="250" t="str">
        <f t="shared" ca="true" si="18"/>
        <v/>
      </c>
      <c r="J116" s="341" t="str">
        <f t="shared" ca="true" si="19"/>
        <v/>
      </c>
      <c r="K116" s="342"/>
      <c r="L116" s="343"/>
      <c r="M116" s="344" t="str">
        <f t="shared" ca="true" si="20"/>
        <v/>
      </c>
      <c r="N116" s="250" t="str">
        <f t="shared" ca="true" si="21"/>
        <v/>
      </c>
      <c r="O116" s="341" t="str">
        <f t="shared" ca="true" si="22"/>
        <v/>
      </c>
      <c r="P116" s="342"/>
      <c r="Q116" s="343"/>
      <c r="R116" s="344" t="str">
        <f t="shared" ca="true" si="23"/>
        <v/>
      </c>
      <c r="S116" s="250" t="str">
        <f t="shared" ca="true" si="24"/>
        <v/>
      </c>
      <c r="T116" s="341" t="str">
        <f t="shared" ca="true" si="25"/>
        <v/>
      </c>
      <c r="U116" s="342"/>
      <c r="V116" s="343"/>
      <c r="W116" s="344" t="str">
        <f t="shared" ca="true" si="26"/>
        <v/>
      </c>
      <c r="X116" s="250" t="str">
        <f t="shared" ca="true" si="27"/>
        <v/>
      </c>
      <c r="Y116" s="341" t="str">
        <f t="shared" ca="true" si="28"/>
        <v/>
      </c>
      <c r="Z116" s="342"/>
      <c r="AA116" s="343"/>
      <c r="AB116" s="344" t="str">
        <f t="shared" ca="true" si="29"/>
        <v/>
      </c>
    </row>
    <row r="117" ht="11.25" customHeight="true" x14ac:dyDescent="0.2"/>
    <row r="118" ht="22.5" customHeight="true" x14ac:dyDescent="0.25">
      <c r="B118" s="978" t="str">
        <f>CONCATENATE("National use of drinking water sources, ",C99,"–",C100)</f>
        <v>National use of drinking water sources, 2000–2020</v>
      </c>
      <c r="C118" s="979"/>
      <c r="D118" s="979"/>
      <c r="E118" s="979"/>
      <c r="F118" s="979"/>
      <c r="G118" s="979"/>
      <c r="H118" s="979"/>
      <c r="I118" s="979"/>
      <c r="J118" s="979"/>
      <c r="K118" s="979"/>
      <c r="L118" s="979"/>
      <c r="N118" s="345"/>
      <c r="O118" s="345"/>
      <c r="P118" s="345"/>
      <c r="Q118" s="345"/>
      <c r="R118" s="345"/>
      <c r="S118" s="961" t="s">
        <v>11</v>
      </c>
      <c r="T118" s="962"/>
      <c r="U118" s="962"/>
      <c r="V118" s="962"/>
      <c r="W118" s="963"/>
      <c r="X118" s="345"/>
      <c r="Y118" s="345"/>
      <c r="Z118" s="345"/>
      <c r="AA118" s="345"/>
      <c r="AB118" s="34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47"/>
      <c r="D153" s="347"/>
      <c r="E153" s="348" t="str">
        <f t="shared" ref="E153:E158" ca="true" si="30">IF(ISERROR(INDIRECT(CONCATENATE($B153,"!M18"))),"",INDIRECT(CONCATENATE($B153,"!M18")))</f>
        <v/>
      </c>
      <c r="F153" s="348" t="str">
        <f t="shared" ref="F153:F158" ca="true" si="31">IF(ISERROR(INDIRECT(CONCATENATE($B153,"!M19"))),"",INDIRECT(CONCATENATE($B153,"!M19")))</f>
        <v/>
      </c>
      <c r="G153" s="348" t="str">
        <f t="shared" ref="G153:G158" ca="true" si="32">IF(ISERROR(INDIRECT(CONCATENATE($B153,"!M20"))),"",INDIRECT(CONCATENATE($B153,"!M20")))</f>
        <v/>
      </c>
      <c r="H153" s="348" t="str">
        <f t="shared" ref="H153:H158" ca="true" si="33">IF(ISERROR(INDIRECT(CONCATENATE($B153,"!M21"))),"",INDIRECT(CONCATENATE($B153,"!M21")))</f>
        <v/>
      </c>
      <c r="I153" s="348"/>
      <c r="J153" s="348" t="str">
        <f t="shared" ref="J153:J158" ca="true" si="34">IF(ISERROR(INDIRECT(CONCATENATE($B153,"!N18"))),"",INDIRECT(CONCATENATE($B153,"!N18")))</f>
        <v/>
      </c>
      <c r="K153" s="348" t="str">
        <f t="shared" ref="K153:K158" ca="true" si="35">IF(ISERROR(INDIRECT(CONCATENATE($B153,"!N19"))),"",INDIRECT(CONCATENATE($B153,"!N19")))</f>
        <v/>
      </c>
      <c r="L153" s="348" t="str">
        <f t="shared" ref="L153:L158" ca="true" si="36">IF(ISERROR(INDIRECT(CONCATENATE($B153,"!N20"))),"",INDIRECT(CONCATENATE($B153,"!N20")))</f>
        <v/>
      </c>
      <c r="M153" s="348" t="str">
        <f t="shared" ref="M153:M158" ca="true" si="37">IF(ISERROR(INDIRECT(CONCATENATE($B153,"!N21"))),"",INDIRECT(CONCATENATE($B153,"!N21")))</f>
        <v/>
      </c>
      <c r="N153" s="348"/>
      <c r="O153" s="348" t="str">
        <f t="shared" ref="O153:O158" ca="true" si="38">IF(ISERROR(INDIRECT(CONCATENATE($B153,"!O18"))),"",INDIRECT(CONCATENATE($B153,"!O18")))</f>
        <v/>
      </c>
      <c r="P153" s="348" t="str">
        <f t="shared" ref="P153:P158" ca="true" si="39">IF(ISERROR(INDIRECT(CONCATENATE($B153,"!O19"))),"",INDIRECT(CONCATENATE($B153,"!O19")))</f>
        <v/>
      </c>
      <c r="Q153" s="348" t="str">
        <f t="shared" ref="Q153:Q158" ca="true" si="40">IF(ISERROR(INDIRECT(CONCATENATE($B153,"!O20"))),"",INDIRECT(CONCATENATE($B153,"!O20")))</f>
        <v/>
      </c>
      <c r="R153" s="348" t="str">
        <f t="shared" ref="R153:R158" ca="true" si="41">IF(ISERROR(INDIRECT(CONCATENATE($B153,"!O21"))),"",INDIRECT(CONCATENATE($B153,"!O21")))</f>
        <v/>
      </c>
      <c r="S153" s="348"/>
      <c r="T153" s="348" t="str">
        <f t="shared" ref="T153:T158" ca="true" si="42">IF(ISERROR(INDIRECT(CONCATENATE($B153,"!P18"))),"",INDIRECT(CONCATENATE($B153,"!P18")))</f>
        <v/>
      </c>
      <c r="U153" s="348" t="str">
        <f t="shared" ref="U153:U158" ca="true" si="43">IF(ISERROR(INDIRECT(CONCATENATE($B153,"!P19"))),"",INDIRECT(CONCATENATE($B153,"!P19")))</f>
        <v/>
      </c>
      <c r="V153" s="348" t="str">
        <f t="shared" ref="V153:V158" ca="true" si="44">IF(ISERROR(INDIRECT(CONCATENATE($B153,"!P20"))),"",INDIRECT(CONCATENATE($B153,"!P20")))</f>
        <v/>
      </c>
      <c r="W153" s="348" t="str">
        <f t="shared" ref="W153:W158" ca="true" si="45">IF(ISERROR(INDIRECT(CONCATENATE($B153,"!P21"))),"",INDIRECT(CONCATENATE($B153,"!P21")))</f>
        <v/>
      </c>
      <c r="X153" s="348"/>
      <c r="Y153" s="348" t="str">
        <f t="shared" ref="Y153:Y158" ca="true" si="46">IF(ISERROR(INDIRECT(CONCATENATE($B153,"!Q18"))),"",INDIRECT(CONCATENATE($B153,"!Q18")))</f>
        <v/>
      </c>
      <c r="Z153" s="348" t="str">
        <f t="shared" ref="Z153:Z158" ca="true" si="47">IF(ISERROR(INDIRECT(CONCATENATE($B153,"!Q19"))),"",INDIRECT(CONCATENATE($B153,"!Q19")))</f>
        <v/>
      </c>
      <c r="AA153" s="348" t="str">
        <f t="shared" ref="AA153:AA158" ca="true" si="48">IF(ISERROR(INDIRECT(CONCATENATE($B153,"!Q20"))),"",INDIRECT(CONCATENATE($B153,"!Q20")))</f>
        <v/>
      </c>
      <c r="AB153" s="348" t="str">
        <f t="shared" ref="AB153:AB158" ca="true" si="49">IF(ISERROR(INDIRECT(CONCATENATE($B153,"!Q21"))),"",INDIRECT(CONCATENATE($B153,"!Q1")))</f>
        <v/>
      </c>
    </row>
    <row r="154" x14ac:dyDescent="0.2">
      <c r="C154" s="347"/>
      <c r="D154" s="347"/>
      <c r="E154" s="348" t="str">
        <f t="shared" ca="true" si="30"/>
        <v/>
      </c>
      <c r="F154" s="348" t="str">
        <f t="shared" ca="true" si="31"/>
        <v/>
      </c>
      <c r="G154" s="348" t="str">
        <f t="shared" ca="true" si="32"/>
        <v/>
      </c>
      <c r="H154" s="348" t="str">
        <f t="shared" ca="true" si="33"/>
        <v/>
      </c>
      <c r="I154" s="348"/>
      <c r="J154" s="348" t="str">
        <f t="shared" ca="true" si="34"/>
        <v/>
      </c>
      <c r="K154" s="348" t="str">
        <f t="shared" ca="true" si="35"/>
        <v/>
      </c>
      <c r="L154" s="348" t="str">
        <f t="shared" ca="true" si="36"/>
        <v/>
      </c>
      <c r="M154" s="348" t="str">
        <f t="shared" ca="true" si="37"/>
        <v/>
      </c>
      <c r="N154" s="348"/>
      <c r="O154" s="348" t="str">
        <f t="shared" ca="true" si="38"/>
        <v/>
      </c>
      <c r="P154" s="348" t="str">
        <f t="shared" ca="true" si="39"/>
        <v/>
      </c>
      <c r="Q154" s="348" t="str">
        <f t="shared" ca="true" si="40"/>
        <v/>
      </c>
      <c r="R154" s="348" t="str">
        <f t="shared" ca="true" si="41"/>
        <v/>
      </c>
      <c r="S154" s="348"/>
      <c r="T154" s="348" t="str">
        <f t="shared" ca="true" si="42"/>
        <v/>
      </c>
      <c r="U154" s="348" t="str">
        <f t="shared" ca="true" si="43"/>
        <v/>
      </c>
      <c r="V154" s="348" t="str">
        <f t="shared" ca="true" si="44"/>
        <v/>
      </c>
      <c r="W154" s="348" t="str">
        <f t="shared" ca="true" si="45"/>
        <v/>
      </c>
      <c r="X154" s="348"/>
      <c r="Y154" s="348" t="str">
        <f t="shared" ca="true" si="46"/>
        <v/>
      </c>
      <c r="Z154" s="348" t="str">
        <f t="shared" ca="true" si="47"/>
        <v/>
      </c>
      <c r="AA154" s="348" t="str">
        <f t="shared" ca="true" si="48"/>
        <v/>
      </c>
      <c r="AB154" s="348" t="str">
        <f t="shared" ca="true" si="49"/>
        <v/>
      </c>
    </row>
    <row r="155" x14ac:dyDescent="0.2">
      <c r="C155" s="347"/>
      <c r="D155" s="347"/>
      <c r="E155" s="348" t="str">
        <f t="shared" ca="true" si="30"/>
        <v/>
      </c>
      <c r="F155" s="348" t="str">
        <f t="shared" ca="true" si="31"/>
        <v/>
      </c>
      <c r="G155" s="348" t="str">
        <f t="shared" ca="true" si="32"/>
        <v/>
      </c>
      <c r="H155" s="348" t="str">
        <f t="shared" ca="true" si="33"/>
        <v/>
      </c>
      <c r="I155" s="348"/>
      <c r="J155" s="348" t="str">
        <f t="shared" ca="true" si="34"/>
        <v/>
      </c>
      <c r="K155" s="348" t="str">
        <f t="shared" ca="true" si="35"/>
        <v/>
      </c>
      <c r="L155" s="348" t="str">
        <f t="shared" ca="true" si="36"/>
        <v/>
      </c>
      <c r="M155" s="348" t="str">
        <f t="shared" ca="true" si="37"/>
        <v/>
      </c>
      <c r="N155" s="348"/>
      <c r="O155" s="348" t="str">
        <f t="shared" ca="true" si="38"/>
        <v/>
      </c>
      <c r="P155" s="348" t="str">
        <f t="shared" ca="true" si="39"/>
        <v/>
      </c>
      <c r="Q155" s="348" t="str">
        <f t="shared" ca="true" si="40"/>
        <v/>
      </c>
      <c r="R155" s="348" t="str">
        <f t="shared" ca="true" si="41"/>
        <v/>
      </c>
      <c r="S155" s="348"/>
      <c r="T155" s="348" t="str">
        <f t="shared" ca="true" si="42"/>
        <v/>
      </c>
      <c r="U155" s="348" t="str">
        <f t="shared" ca="true" si="43"/>
        <v/>
      </c>
      <c r="V155" s="348" t="str">
        <f t="shared" ca="true" si="44"/>
        <v/>
      </c>
      <c r="W155" s="348" t="str">
        <f t="shared" ca="true" si="45"/>
        <v/>
      </c>
      <c r="X155" s="348"/>
      <c r="Y155" s="348" t="str">
        <f t="shared" ca="true" si="46"/>
        <v/>
      </c>
      <c r="Z155" s="348" t="str">
        <f t="shared" ca="true" si="47"/>
        <v/>
      </c>
      <c r="AA155" s="348" t="str">
        <f t="shared" ca="true" si="48"/>
        <v/>
      </c>
      <c r="AB155" s="348" t="str">
        <f t="shared" ca="true" si="49"/>
        <v/>
      </c>
    </row>
    <row r="156" x14ac:dyDescent="0.2">
      <c r="C156" s="347"/>
      <c r="D156" s="347"/>
      <c r="E156" s="348" t="str">
        <f t="shared" ca="true" si="30"/>
        <v/>
      </c>
      <c r="F156" s="348" t="str">
        <f t="shared" ca="true" si="31"/>
        <v/>
      </c>
      <c r="G156" s="348" t="str">
        <f t="shared" ca="true" si="32"/>
        <v/>
      </c>
      <c r="H156" s="348" t="str">
        <f t="shared" ca="true" si="33"/>
        <v/>
      </c>
      <c r="I156" s="348"/>
      <c r="J156" s="348" t="str">
        <f t="shared" ca="true" si="34"/>
        <v/>
      </c>
      <c r="K156" s="348" t="str">
        <f t="shared" ca="true" si="35"/>
        <v/>
      </c>
      <c r="L156" s="348" t="str">
        <f t="shared" ca="true" si="36"/>
        <v/>
      </c>
      <c r="M156" s="348" t="str">
        <f t="shared" ca="true" si="37"/>
        <v/>
      </c>
      <c r="N156" s="348"/>
      <c r="O156" s="348" t="str">
        <f t="shared" ca="true" si="38"/>
        <v/>
      </c>
      <c r="P156" s="348" t="str">
        <f t="shared" ca="true" si="39"/>
        <v/>
      </c>
      <c r="Q156" s="348" t="str">
        <f t="shared" ca="true" si="40"/>
        <v/>
      </c>
      <c r="R156" s="348" t="str">
        <f t="shared" ca="true" si="41"/>
        <v/>
      </c>
      <c r="S156" s="348"/>
      <c r="T156" s="348" t="str">
        <f t="shared" ca="true" si="42"/>
        <v/>
      </c>
      <c r="U156" s="348" t="str">
        <f t="shared" ca="true" si="43"/>
        <v/>
      </c>
      <c r="V156" s="348" t="str">
        <f t="shared" ca="true" si="44"/>
        <v/>
      </c>
      <c r="W156" s="348" t="str">
        <f t="shared" ca="true" si="45"/>
        <v/>
      </c>
      <c r="X156" s="348"/>
      <c r="Y156" s="348" t="str">
        <f t="shared" ca="true" si="46"/>
        <v/>
      </c>
      <c r="Z156" s="348" t="str">
        <f t="shared" ca="true" si="47"/>
        <v/>
      </c>
      <c r="AA156" s="348" t="str">
        <f t="shared" ca="true" si="48"/>
        <v/>
      </c>
      <c r="AB156" s="348" t="str">
        <f t="shared" ca="true" si="49"/>
        <v/>
      </c>
    </row>
    <row r="157" x14ac:dyDescent="0.2">
      <c r="B157" s="348"/>
      <c r="C157" s="347"/>
      <c r="D157" s="347"/>
      <c r="E157" s="348" t="str">
        <f t="shared" ca="true" si="30"/>
        <v/>
      </c>
      <c r="F157" s="348" t="str">
        <f t="shared" ca="true" si="31"/>
        <v/>
      </c>
      <c r="G157" s="348" t="str">
        <f t="shared" ca="true" si="32"/>
        <v/>
      </c>
      <c r="H157" s="348" t="str">
        <f t="shared" ca="true" si="33"/>
        <v/>
      </c>
      <c r="I157" s="348"/>
      <c r="J157" s="348" t="str">
        <f t="shared" ca="true" si="34"/>
        <v/>
      </c>
      <c r="K157" s="348" t="str">
        <f t="shared" ca="true" si="35"/>
        <v/>
      </c>
      <c r="L157" s="348" t="str">
        <f t="shared" ca="true" si="36"/>
        <v/>
      </c>
      <c r="M157" s="348" t="str">
        <f t="shared" ca="true" si="37"/>
        <v/>
      </c>
      <c r="N157" s="348"/>
      <c r="O157" s="348" t="str">
        <f t="shared" ca="true" si="38"/>
        <v/>
      </c>
      <c r="P157" s="348" t="str">
        <f t="shared" ca="true" si="39"/>
        <v/>
      </c>
      <c r="Q157" s="348" t="str">
        <f t="shared" ca="true" si="40"/>
        <v/>
      </c>
      <c r="R157" s="348" t="str">
        <f t="shared" ca="true" si="41"/>
        <v/>
      </c>
      <c r="S157" s="348"/>
      <c r="T157" s="348" t="str">
        <f t="shared" ca="true" si="42"/>
        <v/>
      </c>
      <c r="U157" s="348" t="str">
        <f t="shared" ca="true" si="43"/>
        <v/>
      </c>
      <c r="V157" s="348" t="str">
        <f t="shared" ca="true" si="44"/>
        <v/>
      </c>
      <c r="W157" s="348" t="str">
        <f t="shared" ca="true" si="45"/>
        <v/>
      </c>
      <c r="X157" s="348"/>
      <c r="Y157" s="348" t="str">
        <f t="shared" ca="true" si="46"/>
        <v/>
      </c>
      <c r="Z157" s="348" t="str">
        <f t="shared" ca="true" si="47"/>
        <v/>
      </c>
      <c r="AA157" s="348" t="str">
        <f t="shared" ca="true" si="48"/>
        <v/>
      </c>
      <c r="AB157" s="348" t="str">
        <f t="shared" ca="true" si="49"/>
        <v/>
      </c>
    </row>
    <row r="158" x14ac:dyDescent="0.2">
      <c r="B158" s="348"/>
      <c r="C158" s="347"/>
      <c r="D158" s="347"/>
      <c r="E158" s="348" t="str">
        <f t="shared" ca="true" si="30"/>
        <v/>
      </c>
      <c r="F158" s="348" t="str">
        <f t="shared" ca="true" si="31"/>
        <v/>
      </c>
      <c r="G158" s="348" t="str">
        <f t="shared" ca="true" si="32"/>
        <v/>
      </c>
      <c r="H158" s="348" t="str">
        <f t="shared" ca="true" si="33"/>
        <v/>
      </c>
      <c r="I158" s="348"/>
      <c r="J158" s="348" t="str">
        <f t="shared" ca="true" si="34"/>
        <v/>
      </c>
      <c r="K158" s="348" t="str">
        <f t="shared" ca="true" si="35"/>
        <v/>
      </c>
      <c r="L158" s="348" t="str">
        <f t="shared" ca="true" si="36"/>
        <v/>
      </c>
      <c r="M158" s="348" t="str">
        <f t="shared" ca="true" si="37"/>
        <v/>
      </c>
      <c r="N158" s="348"/>
      <c r="O158" s="348" t="str">
        <f t="shared" ca="true" si="38"/>
        <v/>
      </c>
      <c r="P158" s="348" t="str">
        <f t="shared" ca="true" si="39"/>
        <v/>
      </c>
      <c r="Q158" s="348" t="str">
        <f t="shared" ca="true" si="40"/>
        <v/>
      </c>
      <c r="R158" s="348" t="str">
        <f t="shared" ca="true" si="41"/>
        <v/>
      </c>
      <c r="S158" s="348"/>
      <c r="T158" s="348" t="str">
        <f t="shared" ca="true" si="42"/>
        <v/>
      </c>
      <c r="U158" s="348" t="str">
        <f t="shared" ca="true" si="43"/>
        <v/>
      </c>
      <c r="V158" s="348" t="str">
        <f t="shared" ca="true" si="44"/>
        <v/>
      </c>
      <c r="W158" s="348" t="str">
        <f t="shared" ca="true" si="45"/>
        <v/>
      </c>
      <c r="X158" s="348"/>
      <c r="Y158" s="348" t="str">
        <f t="shared" ca="true" si="46"/>
        <v/>
      </c>
      <c r="Z158" s="348" t="str">
        <f t="shared" ca="true" si="47"/>
        <v/>
      </c>
      <c r="AA158" s="348" t="str">
        <f t="shared" ca="true" si="48"/>
        <v/>
      </c>
      <c r="AB158" s="348" t="str">
        <f t="shared" ca="true" si="49"/>
        <v/>
      </c>
    </row>
    <row r="197" s="287" customFormat="true" ht="16.5" customHeight="true" x14ac:dyDescent="0.2">
      <c r="A197" s="975" t="s">
        <v>6</v>
      </c>
      <c r="B197" s="975"/>
      <c r="C197" s="975"/>
      <c r="D197" s="964" t="s">
        <v>0</v>
      </c>
      <c r="E197" s="965"/>
      <c r="F197" s="965"/>
      <c r="G197" s="965"/>
      <c r="H197" s="966"/>
      <c r="I197" s="964" t="s">
        <v>1</v>
      </c>
      <c r="J197" s="965"/>
      <c r="K197" s="965"/>
      <c r="L197" s="965"/>
      <c r="M197" s="966"/>
      <c r="N197" s="964" t="s">
        <v>2</v>
      </c>
      <c r="O197" s="965"/>
      <c r="P197" s="965"/>
      <c r="Q197" s="965"/>
      <c r="R197" s="966"/>
      <c r="S197" s="964" t="s">
        <v>3</v>
      </c>
      <c r="T197" s="965"/>
      <c r="U197" s="965"/>
      <c r="V197" s="965"/>
      <c r="W197" s="966"/>
      <c r="X197" s="964" t="s">
        <v>4</v>
      </c>
      <c r="Y197" s="965"/>
      <c r="Z197" s="965"/>
      <c r="AA197" s="965"/>
      <c r="AB197" s="966"/>
    </row>
    <row r="198" s="291" customFormat="true" ht="22.5" customHeight="true" x14ac:dyDescent="0.2">
      <c r="A198" s="977"/>
      <c r="B198" s="977"/>
      <c r="C198" s="977"/>
      <c r="D198" s="301" t="s">
        <v>14</v>
      </c>
      <c r="E198" s="302" t="s">
        <v>15</v>
      </c>
      <c r="F198" s="289" t="s">
        <v>16</v>
      </c>
      <c r="G198" s="289" t="s">
        <v>22</v>
      </c>
      <c r="H198" s="290" t="s">
        <v>17</v>
      </c>
      <c r="I198" s="301" t="s">
        <v>14</v>
      </c>
      <c r="J198" s="302" t="s">
        <v>15</v>
      </c>
      <c r="K198" s="289" t="s">
        <v>16</v>
      </c>
      <c r="L198" s="289" t="s">
        <v>22</v>
      </c>
      <c r="M198" s="290" t="s">
        <v>17</v>
      </c>
      <c r="N198" s="301" t="s">
        <v>14</v>
      </c>
      <c r="O198" s="302" t="s">
        <v>15</v>
      </c>
      <c r="P198" s="289" t="s">
        <v>16</v>
      </c>
      <c r="Q198" s="289" t="s">
        <v>22</v>
      </c>
      <c r="R198" s="290" t="s">
        <v>17</v>
      </c>
      <c r="S198" s="301" t="s">
        <v>14</v>
      </c>
      <c r="T198" s="302" t="s">
        <v>15</v>
      </c>
      <c r="U198" s="289" t="s">
        <v>16</v>
      </c>
      <c r="V198" s="289" t="s">
        <v>22</v>
      </c>
      <c r="W198" s="290" t="s">
        <v>17</v>
      </c>
      <c r="X198" s="301" t="s">
        <v>14</v>
      </c>
      <c r="Y198" s="302" t="s">
        <v>15</v>
      </c>
      <c r="Z198" s="289" t="s">
        <v>16</v>
      </c>
      <c r="AA198" s="289" t="s">
        <v>22</v>
      </c>
      <c r="AB198" s="290" t="s">
        <v>17</v>
      </c>
    </row>
    <row r="199" s="311" customFormat="true" ht="15" customHeight="true" x14ac:dyDescent="0.2">
      <c r="A199" s="967" t="s">
        <v>10</v>
      </c>
      <c r="B199" s="968"/>
      <c r="C199" s="408">
        <v>2000</v>
      </c>
      <c r="D199" s="303">
        <f ca="true">IF((D201+H201)&gt;100,D201*100/(D201+H201),D201)</f>
        <v>87.483263560606559</v>
      </c>
      <c r="E199" s="304">
        <f ca="true">D199*AVERAGEIF(E205:E216,"&gt;0")/100</f>
        <v>80.305693407121964</v>
      </c>
      <c r="F199" s="305">
        <f ca="true">D199*(100-AVERAGEIF(E205:E216,"&gt;0"))/100</f>
        <v>7.1775701534845897</v>
      </c>
      <c r="G199" s="306">
        <f ca="true">100-(E199+F199+H199)</f>
        <v>12.487176343287828</v>
      </c>
      <c r="H199" s="307">
        <f ca="true">IF((D201+H201)&gt;100,H201*100/(D201+H201),H201)</f>
        <v>2.9560096105615941E-2</v>
      </c>
      <c r="I199" s="303">
        <f ca="true">IF((I201+M201)&gt;100,I201*100/(I201+M201),I201)</f>
        <v>86.386449376358087</v>
      </c>
      <c r="J199" s="304">
        <f ca="true">I199*AVERAGEIF(J205:J216,"&gt;0")/100</f>
        <v>81.994521925366371</v>
      </c>
      <c r="K199" s="308">
        <f ca="true">I199*(100-AVERAGEIF(J205:J216,"&gt;0"))/100</f>
        <v>4.3919274509917177</v>
      </c>
      <c r="L199" s="309">
        <f ca="true">100-(J199+K199+M199)</f>
        <v>13.487979060126392</v>
      </c>
      <c r="M199" s="310">
        <f ca="true">IF((I201+M201)&gt;100,M201*100/(I201+M201),M201)</f>
        <v>0.1255715635155159</v>
      </c>
      <c r="N199" s="303">
        <f ca="true">IF((N201+R201)&gt;100,N201*100/(N201+R201),N201)</f>
        <v>89.317628682808504</v>
      </c>
      <c r="O199" s="304">
        <f ca="true">N199*AVERAGEIF(O205:O216,"&gt;0")/100</f>
        <v>85.647810877617701</v>
      </c>
      <c r="P199" s="308">
        <f ca="true">N199*(100-AVERAGEIF(O205:O216,"&gt;0"))/100</f>
        <v>3.6698178051908057</v>
      </c>
      <c r="Q199" s="309">
        <f ca="true">100-(O199+P199+R199)</f>
        <v>10.568024786439452</v>
      </c>
      <c r="R199" s="310">
        <f ca="true">IF((N201+R201)&gt;100,R201*100/(N201+R201),R201)</f>
        <v>0.11434653075203727</v>
      </c>
      <c r="S199" s="303">
        <f ca="true">IF((S201+W201)&gt;100,S201*100/(S201+W201),S201)</f>
        <v>92.469803993932146</v>
      </c>
      <c r="T199" s="304">
        <f ca="true">S199*AVERAGEIF(T205:T216,"&gt;0")/100</f>
        <v>90.125259725489798</v>
      </c>
      <c r="U199" s="308">
        <f ca="true">S199*(100-AVERAGEIF(T205:T216,"&gt;0"))/100</f>
        <v>2.344544268442359</v>
      </c>
      <c r="V199" s="309">
        <f ca="true">100-(T199+U199+W199)</f>
        <v>7.3340328930309795</v>
      </c>
      <c r="W199" s="310">
        <f ca="true">IF((S201+W201)&gt;100,W201*100/(S201+W201),W201)</f>
        <v>0.19616311303685841</v>
      </c>
      <c r="X199" s="303">
        <f ca="true">IF((X201+AB201)&gt;100,X201*100/(X201+AB201),X201)</f>
        <v>95.945418805543738</v>
      </c>
      <c r="Y199" s="304">
        <f ca="true">X199*AVERAGEIF(Y205:Y216,"&gt;0")/100</f>
        <v>94.600914376060743</v>
      </c>
      <c r="Z199" s="308">
        <f ca="true">X199*(100-AVERAGEIF(Y205:Y216,"&gt;0"))/100</f>
        <v>1.3445044294830026</v>
      </c>
      <c r="AA199" s="309">
        <f ca="true">100-(Y199+Z199+AB199)</f>
        <v>4.0459172908235956</v>
      </c>
      <c r="AB199" s="310">
        <f ca="true">IF((X201+AB201)&gt;100,AB201*100/(X201+AB201),AB201)</f>
        <v>8.6639036326697783E-3</v>
      </c>
    </row>
    <row r="200" s="311" customFormat="true" ht="15" customHeight="true" x14ac:dyDescent="0.2">
      <c r="A200" s="969"/>
      <c r="B200" s="970"/>
      <c r="C200" s="409">
        <v>2020</v>
      </c>
      <c r="D200" s="312">
        <f ca="true">IF((D202+H202)&gt;100,D202*100/(D202+H202),D202)</f>
        <v>89.23927525295872</v>
      </c>
      <c r="E200" s="313">
        <f ca="true">D200*AVERAGEIF(E205:E216,"&gt;0")/100</f>
        <v>81.917633003861638</v>
      </c>
      <c r="F200" s="314">
        <f ca="true">D200*(100-AVERAGEIF(E205:E216,"&gt;0"))/100</f>
        <v>7.3216422490970849</v>
      </c>
      <c r="G200" s="315">
        <f ca="true">100-(E200+F200+H200)</f>
        <v>10.491745735382636</v>
      </c>
      <c r="H200" s="316">
        <f ca="true">IF((D202+H202)&gt;100,H202*100/(D202+H202),H202)</f>
        <v>0.26897901165864369</v>
      </c>
      <c r="I200" s="312">
        <f ca="true">IF((I202+M202)&gt;100,I202*100/(I202+M202),I202)</f>
        <v>97.7581047532517</v>
      </c>
      <c r="J200" s="313">
        <f ca="true">I200*AVERAGEIF(J205:J216,"&gt;0")/100</f>
        <v>92.788037029409921</v>
      </c>
      <c r="K200" s="314">
        <f ca="true">I200*(100-AVERAGEIF(J205:J216,"&gt;0"))/100</f>
        <v>4.9700677238417903</v>
      </c>
      <c r="L200" s="315">
        <f ca="true">100-(J200+K200+M200)</f>
        <v>2.2407298426462177</v>
      </c>
      <c r="M200" s="316">
        <f ca="true">IF((I202+M202)&gt;100,M202*100/(I202+M202),M202)</f>
        <v>1.1654041020658923E-3</v>
      </c>
      <c r="N200" s="312">
        <f ca="true">IF((N202+R202)&gt;100,N202*100/(N202+R202),N202)</f>
        <v>99.122420705810327</v>
      </c>
      <c r="O200" s="313">
        <f ca="true">N200*AVERAGEIF(O205:O216,"&gt;0")/100</f>
        <v>95.049750732768246</v>
      </c>
      <c r="P200" s="314">
        <f ca="true">N200*(100-AVERAGEIF(O205:O216,"&gt;0"))/100</f>
        <v>4.0726699730420837</v>
      </c>
      <c r="Q200" s="315">
        <f ca="true">100-(O200+P200+R200)</f>
        <v>0.87757929418967251</v>
      </c>
      <c r="R200" s="316">
        <f ca="true">IF((N202+R202)&gt;100,R202*100/(N202+R202),R202)</f>
        <v>0</v>
      </c>
      <c r="S200" s="312">
        <f ca="true">IF((S202+W202)&gt;100,S202*100/(S202+W202),S202)</f>
        <v>99.920561465816675</v>
      </c>
      <c r="T200" s="313">
        <f ca="true">S200*AVERAGEIF(T205:T216,"&gt;0")/100</f>
        <v>97.387105466498284</v>
      </c>
      <c r="U200" s="314">
        <f ca="true">S200*(100-AVERAGEIF(T205:T216,"&gt;0"))/100</f>
        <v>2.5334559993183889</v>
      </c>
      <c r="V200" s="315">
        <f ca="true">100-(T200+U200+W200)</f>
        <v>0</v>
      </c>
      <c r="W200" s="316">
        <f ca="true">IF((S202+W202)&gt;100,W202*100/(S202+W202),W202)</f>
        <v>7.9438534183324791E-2</v>
      </c>
      <c r="X200" s="312">
        <f ca="true">IF((X202+AB202)&gt;100,X202*100/(X202+AB202),X202)</f>
        <v>99.985212290986581</v>
      </c>
      <c r="Y200" s="313">
        <f ca="true">X200*AVERAGEIF(Y205:Y216,"&gt;0")/100</f>
        <v>98.584097339573589</v>
      </c>
      <c r="Z200" s="314">
        <f ca="true">X200*(100-AVERAGEIF(Y205:Y216,"&gt;0"))/100</f>
        <v>1.401114951413005</v>
      </c>
      <c r="AA200" s="315">
        <f ca="true">100-(Y200+Z200+AB200)</f>
        <v>0</v>
      </c>
      <c r="AB200" s="316">
        <f ca="true">IF((X202+AB202)&gt;100,AB202*100/(X202+AB202),AB202)</f>
        <v>1.4787709013415288E-2</v>
      </c>
    </row>
    <row r="201" hidden="true" x14ac:dyDescent="0.2">
      <c r="A201" s="971" t="s">
        <v>12</v>
      </c>
      <c r="B201" s="972"/>
      <c r="C201" s="317">
        <f>MinRegYear(C199,C205:C216)</f>
        <v>2000</v>
      </c>
      <c r="D201" s="318">
        <f ca="true">IF(MAX(C205:C216)-MIN(C205:C216)&lt;5,AVERAGEIF(C205:C216,"&gt;0",D205:D216),
IF(FORECAST($C201,D$205:D$216,$C$205:$C$216)&lt;0,0,
IF(FORECAST($C201,D$205:D$216,$C$205:$C$216)&gt;100,100,
FORECAST($C201,D$205:D$216,$C$205:$C$216))))</f>
        <v>87.483263560606559</v>
      </c>
      <c r="E201" s="319"/>
      <c r="F201" s="320"/>
      <c r="G201" s="320"/>
      <c r="H201" s="321">
        <f ca="true">IF(MAX(C205:C216)-MIN(C205:C216)&lt;5,AVERAGEIF(C205:C216,"&gt;0",H205:H216),
IF(FORECAST($C201,H$205:H$216,$C$205:$C$216)&lt;0,0,
IF(FORECAST($C201,H$205:H$216,$C$205:$C$216)&gt;100,100,
FORECAST($C201,H$205:H$216,$C$205:$C$216))))</f>
        <v>2.9560096105615941E-2</v>
      </c>
      <c r="I201" s="318">
        <f ca="true">IF(MAX(C205:C216)-MIN(C205:C216)&lt;5,AVERAGEIF(C205:C216,"&gt;0",I205:I216),
IF(FORECAST($C201,I$205:I$216,$C$205:$C$216)&lt;0,0,
IF(FORECAST($C201,I$205:I$216,$C$205:$C$216)&gt;100,100,
FORECAST($C201,I$205:I$216,$C$205:$C$216))))</f>
        <v>86.386449376358087</v>
      </c>
      <c r="J201" s="319"/>
      <c r="K201" s="320"/>
      <c r="L201" s="320"/>
      <c r="M201" s="321">
        <f ca="true">IF(MAX(C205:C216)-MIN(C205:C216)&lt;5,AVERAGEIF(C205:C216,"&gt;0",M205:M216),
IF(FORECAST($C201,M$205:M$216,$C$205:$C$216)&lt;0,0,
IF(FORECAST($C201,M$205:M$216,$C$205:$C$216)&gt;100,100,
FORECAST($C201,M$205:M$216,$C$205:$C$216))))</f>
        <v>0.1255715635155159</v>
      </c>
      <c r="N201" s="318">
        <f ca="true">IF(MAX(C205:C216)-MIN(C205:C216)&lt;5,AVERAGEIF(C205:C216,"&gt;0",N205:N216),
IF(FORECAST($C201,N$205:N$216,$C$205:$C$216)&lt;0,0,
IF(FORECAST($C201,N$205:N$216,$C$205:$C$216)&gt;100,100,
FORECAST($C201,N$205:N$216,$C$205:$C$216))))</f>
        <v>89.317628682808504</v>
      </c>
      <c r="O201" s="319"/>
      <c r="P201" s="320"/>
      <c r="Q201" s="320"/>
      <c r="R201" s="321">
        <f ca="true">IF(MAX(C205:C216)-MIN(C205:C216)&lt;5,AVERAGEIF(C205:C216,"&gt;0",R205:R216),
IF(FORECAST($C201,R$205:R$216,$C$205:$C$216)&lt;0,0,
IF(FORECAST($C201,R$205:R$216,$C$205:$C$216)&gt;100,100,
FORECAST($C201,R$205:R$216,$C$205:$C$216))))</f>
        <v>0.11434653075203727</v>
      </c>
      <c r="S201" s="318">
        <f ca="true">IF(MAX(C205:C216)-MIN(C205:C216)&lt;5,AVERAGEIF(C205:C216,"&gt;0",S205:S216),
IF(FORECAST($C201,S$205:S$216,$C$205:$C$216)&lt;0,0,
IF(FORECAST($C201,S$205:S$216,$C$205:$C$216)&gt;100,100,
FORECAST($C201,S$205:S$216,$C$205:$C$216))))</f>
        <v>92.469803993932146</v>
      </c>
      <c r="T201" s="319"/>
      <c r="U201" s="320"/>
      <c r="V201" s="320"/>
      <c r="W201" s="321">
        <f ca="true">IF(MAX(C205:C216)-MIN(C205:C216)&lt;5,AVERAGEIF(C205:C216,"&gt;0",W205:W216),
IF(FORECAST($C201,W$205:W$216,$C$205:$C$216)&lt;0,0,
IF(FORECAST($C201,W$205:W$216,$C$205:$C$216)&gt;100,100,
FORECAST($C201,W$205:W$216,$C$205:$C$216))))</f>
        <v>0.19616311303685841</v>
      </c>
      <c r="X201" s="318">
        <f ca="true">IF(MAX(C205:C216)-MIN(C205:C216)&lt;5,AVERAGEIF(C205:C216,"&gt;0",X205:X216),
IF(FORECAST($C201,X$205:X$216,$C$205:$C$216)&lt;0,0,
IF(FORECAST($C201,X$205:X$216,$C$205:$C$216)&gt;100,100,
FORECAST($C201,X$205:X$216,$C$205:$C$216))))</f>
        <v>95.945418805543738</v>
      </c>
      <c r="Y201" s="319"/>
      <c r="Z201" s="320"/>
      <c r="AA201" s="320"/>
      <c r="AB201" s="321">
        <f ca="true">IF(MAX(C205:C216)-MIN(C205:C216)&lt;5,AVERAGEIF(C205:C216,"&gt;0",AB205:AB216),
IF(FORECAST($C201,AB$205:AB$216,$C$205:$C$216)&lt;0,0,
IF(FORECAST($C201,AB$205:AB$216,$C$205:$C$216)&gt;100,100,
FORECAST($C201,AB$205:AB$216,$C$205:$C$216))))</f>
        <v>8.6639036326697783E-3</v>
      </c>
    </row>
    <row r="202" hidden="true" x14ac:dyDescent="0.2">
      <c r="A202" s="973"/>
      <c r="B202" s="974"/>
      <c r="C202" s="296">
        <f>MaxRegYear(C200,C205:C216)</f>
        <v>2020</v>
      </c>
      <c r="D202" s="322">
        <f ca="true">IF(MAX(C205:C216)-MIN(C205:C216)&lt;5,AVERAGEIF(C205:C216,"&gt;0",D205:D216),
IF(FORECAST($C202,D$205:D$216,$C$205:$C$216)&lt;0,0,
IF(FORECAST($C202,D$205:D$216,$C$205:$C$216)&gt;100,100,
FORECAST($C202,D$205:D$216,$C$205:$C$216))))</f>
        <v>89.23927525295872</v>
      </c>
      <c r="E202" s="323"/>
      <c r="F202" s="324"/>
      <c r="G202" s="324"/>
      <c r="H202" s="325">
        <f ca="true">IF(MAX(C205:C216)-MIN(C205:C216)&lt;5,AVERAGEIF(C205:C216,"&gt;0",H205:H216),
IF(FORECAST($C202,H$205:H$216,$C$205:$C$216)&lt;0,0,
IF(FORECAST($C202,H$205:H$216,$C$205:$C$216)&gt;100,100,
FORECAST($C202,H$205:H$216,$C$205:$C$216))))</f>
        <v>0.26897901165864369</v>
      </c>
      <c r="I202" s="322">
        <f ca="true">IF(MAX(C205:C216)-MIN(C205:C216)&lt;5,AVERAGEIF(C205:C216,"&gt;0",I205:I216),
IF(FORECAST($C202,I$205:I$216,$C$205:$C$216)&lt;0,0,
IF(FORECAST($C202,I$205:I$216,$C$205:$C$216)&gt;100,100,
FORECAST($C202,I$205:I$216,$C$205:$C$216))))</f>
        <v>97.7581047532517</v>
      </c>
      <c r="J202" s="323"/>
      <c r="K202" s="324"/>
      <c r="L202" s="324"/>
      <c r="M202" s="325">
        <f ca="true">IF(MAX(C205:C216)-MIN(C205:C216)&lt;5,AVERAGEIF(C205:C216,"&gt;0",M205:M216),
IF(FORECAST($C202,M$205:M$216,$C$205:$C$216)&lt;0,0,
IF(FORECAST($C202,M$205:M$216,$C$205:$C$216)&gt;100,100,
FORECAST($C202,M$205:M$216,$C$205:$C$216))))</f>
        <v>1.1654041020658923E-3</v>
      </c>
      <c r="N202" s="322">
        <f ca="true">IF(MAX(C205:C216)-MIN(C205:C216)&lt;5,AVERAGEIF(C205:C216,"&gt;0",N205:N216),
IF(FORECAST($C202,N$205:N$216,$C$205:$C$216)&lt;0,0,
IF(FORECAST($C202,N$205:N$216,$C$205:$C$216)&gt;100,100,
FORECAST($C202,N$205:N$216,$C$205:$C$216))))</f>
        <v>99.122420705810327</v>
      </c>
      <c r="O202" s="323"/>
      <c r="P202" s="324"/>
      <c r="Q202" s="324"/>
      <c r="R202" s="325">
        <f ca="true">IF(MAX(C205:C216)-MIN(C205:C216)&lt;5,AVERAGEIF(C205:C216,"&gt;0",R205:R216),
IF(FORECAST($C202,R$205:R$216,$C$205:$C$216)&lt;0,0,
IF(FORECAST($C202,R$205:R$216,$C$205:$C$216)&gt;100,100,
FORECAST($C202,R$205:R$216,$C$205:$C$216))))</f>
        <v>0</v>
      </c>
      <c r="S202" s="322">
        <f ca="true">IF(MAX(C205:C216)-MIN(C205:C216)&lt;5,AVERAGEIF(C205:C216,"&gt;0",S205:S216),
IF(FORECAST($C202,S$205:S$216,$C$205:$C$216)&lt;0,0,
IF(FORECAST($C202,S$205:S$216,$C$205:$C$216)&gt;100,100,
FORECAST($C202,S$205:S$216,$C$205:$C$216))))</f>
        <v>100</v>
      </c>
      <c r="T202" s="323"/>
      <c r="U202" s="324"/>
      <c r="V202" s="324"/>
      <c r="W202" s="325">
        <f ca="true">IF(MAX(C205:C216)-MIN(C205:C216)&lt;5,AVERAGEIF(C205:C216,"&gt;0",W205:W216),
IF(FORECAST($C202,W$205:W$216,$C$205:$C$216)&lt;0,0,
IF(FORECAST($C202,W$205:W$216,$C$205:$C$216)&gt;100,100,
FORECAST($C202,W$205:W$216,$C$205:$C$216))))</f>
        <v>7.9501689159844346E-2</v>
      </c>
      <c r="X202" s="322">
        <f ca="true">IF(MAX(C205:C216)-MIN(C205:C216)&lt;5,AVERAGEIF(C205:C216,"&gt;0",X205:X216),
IF(FORECAST($C202,X$205:X$216,$C$205:$C$216)&lt;0,0,
IF(FORECAST($C202,X$205:X$216,$C$205:$C$216)&gt;100,100,
FORECAST($C202,X$205:X$216,$C$205:$C$216))))</f>
        <v>100</v>
      </c>
      <c r="Y202" s="323"/>
      <c r="Z202" s="324"/>
      <c r="AA202" s="324"/>
      <c r="AB202" s="325">
        <f ca="true">IF(MAX(C205:C216)-MIN(C205:C216)&lt;5,AVERAGEIF(C205:C216,"&gt;0",AB205:AB216),
IF(FORECAST($C202,AB$205:AB$216,$C$205:$C$216)&lt;0,0,
IF(FORECAST($C202,AB$205:AB$216,$C$205:$C$216)&gt;100,100,
FORECAST($C202,AB$205:AB$216,$C$205:$C$216))))</f>
        <v>1.4789896100213973E-2</v>
      </c>
    </row>
    <row r="203" ht="9" customHeight="true" x14ac:dyDescent="0.2">
      <c r="D203" s="326"/>
      <c r="I203" s="326"/>
      <c r="K203" s="286"/>
      <c r="L203" s="286"/>
      <c r="N203" s="326"/>
      <c r="P203" s="286"/>
      <c r="Q203" s="286"/>
      <c r="S203" s="326"/>
      <c r="U203" s="286"/>
      <c r="V203" s="286"/>
      <c r="X203" s="326"/>
      <c r="Z203" s="286"/>
      <c r="AA203" s="286"/>
      <c r="AB203" s="327"/>
    </row>
    <row r="204" s="355" customFormat="true" ht="22.5" customHeight="true" x14ac:dyDescent="0.2">
      <c r="B204" s="328" t="s">
        <v>8</v>
      </c>
      <c r="C204" s="329" t="s">
        <v>9</v>
      </c>
      <c r="D204" s="330" t="s">
        <v>14</v>
      </c>
      <c r="E204" s="950" t="s">
        <v>677</v>
      </c>
      <c r="F204" s="418"/>
      <c r="G204" s="418"/>
      <c r="H204" s="332" t="s">
        <v>17</v>
      </c>
      <c r="I204" s="330" t="s">
        <v>14</v>
      </c>
      <c r="J204" s="950" t="s">
        <v>677</v>
      </c>
      <c r="K204" s="418"/>
      <c r="L204" s="418"/>
      <c r="M204" s="332" t="s">
        <v>17</v>
      </c>
      <c r="N204" s="330" t="s">
        <v>14</v>
      </c>
      <c r="O204" s="950" t="s">
        <v>677</v>
      </c>
      <c r="P204" s="418"/>
      <c r="Q204" s="418"/>
      <c r="R204" s="332" t="s">
        <v>17</v>
      </c>
      <c r="S204" s="330" t="s">
        <v>14</v>
      </c>
      <c r="T204" s="950" t="s">
        <v>677</v>
      </c>
      <c r="U204" s="418"/>
      <c r="V204" s="418"/>
      <c r="W204" s="332" t="s">
        <v>17</v>
      </c>
      <c r="X204" s="330" t="s">
        <v>14</v>
      </c>
      <c r="Y204" s="950" t="s">
        <v>677</v>
      </c>
      <c r="Z204" s="418"/>
      <c r="AA204" s="418"/>
      <c r="AB204" s="332" t="s">
        <v>17</v>
      </c>
      <c r="AD204" s="419"/>
    </row>
    <row r="205" x14ac:dyDescent="0.2">
      <c r="A205" s="334"/>
      <c r="B205" s="664" t="s">
        <v>139</v>
      </c>
      <c r="C205" s="665">
        <v>2000</v>
      </c>
      <c r="D205" s="248">
        <f t="shared" ref="D205:D216" ca="true" si="50">IF(ISERROR(INDIRECT(CONCATENATE($B205,"!H16"))),"",INDIRECT(CONCATENATE($B205,"!H16")))</f>
        <v>88.515406162464984</v>
      </c>
      <c r="E205" s="338">
        <f t="shared" ref="E205:E216" ca="true" si="51">IF(ISERROR(INDIRECT(CONCATENATE($B205,"!H23"))),"",INDIRECT(CONCATENATE($B205,"!H23")))</f>
        <v>91.455696202531641</v>
      </c>
      <c r="F205" s="336"/>
      <c r="G205" s="336"/>
      <c r="H205" s="337">
        <f t="shared" ref="H205:H216" ca="true" si="52">IF(ISERROR(INDIRECT(CONCATENATE($B205,"!H21"))),"",INDIRECT(CONCATENATE($B205,"!H21")))</f>
        <v>0</v>
      </c>
      <c r="I205" s="248">
        <f t="shared" ref="I205:I216" ca="true" si="53">IF(ISERROR(INDIRECT(CONCATENATE($B205,"!I16"))),"",INDIRECT(CONCATENATE($B205,"!I16")))</f>
        <v>85.041551246537395</v>
      </c>
      <c r="J205" s="338">
        <f t="shared" ref="J205:J216" ca="true" si="54">IF(ISERROR(INDIRECT(CONCATENATE($B205,"!I23"))),"",INDIRECT(CONCATENATE($B205,"!I23")))</f>
        <v>92.182410423452765</v>
      </c>
      <c r="K205" s="336"/>
      <c r="L205" s="336"/>
      <c r="M205" s="337">
        <f t="shared" ref="M205:M216" ca="true" si="55">IF(ISERROR(INDIRECT(CONCATENATE($B205,"!I21"))),"",INDIRECT(CONCATENATE($B205,"!I21")))</f>
        <v>0.2770083102493075</v>
      </c>
      <c r="N205" s="248">
        <f t="shared" ref="N205:N216" ca="true" si="56">IF(ISERROR(INDIRECT(CONCATENATE($B205,"!J16"))),"",INDIRECT(CONCATENATE($B205,"!J16")))</f>
        <v>90.22346368715084</v>
      </c>
      <c r="O205" s="338">
        <f t="shared" ref="O205:O216" ca="true" si="57">IF(ISERROR(INDIRECT(CONCATENATE($B205,"!J23"))),"",INDIRECT(CONCATENATE($B205,"!J23")))</f>
        <v>94.117647058823522</v>
      </c>
      <c r="P205" s="336"/>
      <c r="Q205" s="336"/>
      <c r="R205" s="337">
        <f t="shared" ref="R205:R216" ca="true" si="58">IF(ISERROR(INDIRECT(CONCATENATE($B205,"!J21"))),"",INDIRECT(CONCATENATE($B205,"!J21")))</f>
        <v>0.27932960893854747</v>
      </c>
      <c r="S205" s="248">
        <f t="shared" ref="S205:S216" ca="true" si="59">IF(ISERROR(INDIRECT(CONCATENATE($B205,"!K16"))),"",INDIRECT(CONCATENATE($B205,"!K16")))</f>
        <v>90.168539325842701</v>
      </c>
      <c r="T205" s="338">
        <f t="shared" ref="T205:T216" ca="true" si="60">IF(ISERROR(INDIRECT(CONCATENATE($B205,"!K23"))),"",INDIRECT(CONCATENATE($B205,"!K23")))</f>
        <v>94.704049844236764</v>
      </c>
      <c r="U205" s="336"/>
      <c r="V205" s="336"/>
      <c r="W205" s="337">
        <f t="shared" ref="W205:W216" ca="true" si="61">IF(ISERROR(INDIRECT(CONCATENATE($B205,"!K21"))),"",INDIRECT(CONCATENATE($B205,"!K21")))</f>
        <v>0.2808988764044944</v>
      </c>
      <c r="X205" s="248">
        <f t="shared" ref="X205:X216" ca="true" si="62">IF(ISERROR(INDIRECT(CONCATENATE($B205,"!L16"))),"",INDIRECT(CONCATENATE($B205,"!L16")))</f>
        <v>95.530726256983243</v>
      </c>
      <c r="Y205" s="338">
        <f t="shared" ref="Y205:Y216" ca="true" si="63">IF(ISERROR(INDIRECT(CONCATENATE($B205,"!L23"))),"",INDIRECT(CONCATENATE($B205,"!L23")))</f>
        <v>98.830409356725141</v>
      </c>
      <c r="Z205" s="336"/>
      <c r="AA205" s="336"/>
      <c r="AB205" s="337">
        <f t="shared" ref="AB205:AB216" ca="true" si="64">IF(ISERROR(INDIRECT(CONCATENATE($B205,"!L221"))),"",INDIRECT(CONCATENATE($B205,"!L21")))</f>
        <v>0</v>
      </c>
    </row>
    <row r="206" x14ac:dyDescent="0.2">
      <c r="A206" s="334"/>
      <c r="B206" s="666" t="s">
        <v>277</v>
      </c>
      <c r="C206" s="667">
        <v>2002</v>
      </c>
      <c r="D206" s="249">
        <f t="shared" ca="true" si="50"/>
        <v>90.082062019480048</v>
      </c>
      <c r="E206" s="338" t="str">
        <f t="shared" ca="true" si="51"/>
        <v>N/A</v>
      </c>
      <c r="F206" s="336"/>
      <c r="G206" s="336"/>
      <c r="H206" s="339">
        <f t="shared" ca="true" si="52"/>
        <v>4.3935334054561286E-2</v>
      </c>
      <c r="I206" s="249">
        <f t="shared" ca="true" si="53"/>
        <v>86.813174574493274</v>
      </c>
      <c r="J206" s="338" t="str">
        <f t="shared" ca="true" si="54"/>
        <v>N/A</v>
      </c>
      <c r="K206" s="336"/>
      <c r="L206" s="336"/>
      <c r="M206" s="339">
        <f t="shared" ca="true" si="55"/>
        <v>4.4823342639074754E-2</v>
      </c>
      <c r="N206" s="249">
        <f t="shared" ca="true" si="56"/>
        <v>85.771642423593732</v>
      </c>
      <c r="O206" s="338" t="str">
        <f t="shared" ca="true" si="57"/>
        <v>N/A</v>
      </c>
      <c r="P206" s="336"/>
      <c r="Q206" s="336"/>
      <c r="R206" s="339">
        <f t="shared" ca="true" si="58"/>
        <v>0</v>
      </c>
      <c r="S206" s="249">
        <f t="shared" ca="true" si="59"/>
        <v>92.504680252768594</v>
      </c>
      <c r="T206" s="338" t="str">
        <f t="shared" ca="true" si="60"/>
        <v>N/A</v>
      </c>
      <c r="U206" s="336"/>
      <c r="V206" s="336"/>
      <c r="W206" s="339">
        <f t="shared" ca="true" si="61"/>
        <v>0</v>
      </c>
      <c r="X206" s="249">
        <f t="shared" ca="true" si="62"/>
        <v>94.461390242770932</v>
      </c>
      <c r="Y206" s="338" t="str">
        <f t="shared" ca="true" si="63"/>
        <v>N/A</v>
      </c>
      <c r="Z206" s="336"/>
      <c r="AA206" s="336"/>
      <c r="AB206" s="339">
        <f t="shared" ca="true" si="64"/>
        <v>0</v>
      </c>
    </row>
    <row r="207" x14ac:dyDescent="0.2">
      <c r="A207" s="334"/>
      <c r="B207" s="666" t="s">
        <v>378</v>
      </c>
      <c r="C207" s="667">
        <v>2004</v>
      </c>
      <c r="D207" s="249">
        <f t="shared" ca="true" si="50"/>
        <v>88.727802199580523</v>
      </c>
      <c r="E207" s="338" t="str">
        <f t="shared" ca="true" si="51"/>
        <v>N/A</v>
      </c>
      <c r="F207" s="336"/>
      <c r="G207" s="336"/>
      <c r="H207" s="339">
        <f t="shared" ca="true" si="52"/>
        <v>0</v>
      </c>
      <c r="I207" s="249">
        <f t="shared" ca="true" si="53"/>
        <v>92.574905554761145</v>
      </c>
      <c r="J207" s="338" t="str">
        <f t="shared" ca="true" si="54"/>
        <v>N/A</v>
      </c>
      <c r="K207" s="336"/>
      <c r="L207" s="336"/>
      <c r="M207" s="339">
        <f t="shared" ca="true" si="55"/>
        <v>0</v>
      </c>
      <c r="N207" s="249">
        <f t="shared" ca="true" si="56"/>
        <v>97.49432542946775</v>
      </c>
      <c r="O207" s="338" t="str">
        <f t="shared" ca="true" si="57"/>
        <v>N/A</v>
      </c>
      <c r="P207" s="336"/>
      <c r="Q207" s="336"/>
      <c r="R207" s="339">
        <f t="shared" ca="true" si="58"/>
        <v>0</v>
      </c>
      <c r="S207" s="249">
        <f t="shared" ca="true" si="59"/>
        <v>97.960223216695283</v>
      </c>
      <c r="T207" s="338" t="str">
        <f t="shared" ca="true" si="60"/>
        <v>N/A</v>
      </c>
      <c r="U207" s="336"/>
      <c r="V207" s="336"/>
      <c r="W207" s="339">
        <f t="shared" ca="true" si="61"/>
        <v>0</v>
      </c>
      <c r="X207" s="249">
        <f t="shared" ca="true" si="62"/>
        <v>99.273289802410631</v>
      </c>
      <c r="Y207" s="338" t="str">
        <f t="shared" ca="true" si="63"/>
        <v>N/A</v>
      </c>
      <c r="Z207" s="336"/>
      <c r="AA207" s="336"/>
      <c r="AB207" s="339">
        <f t="shared" ca="true" si="64"/>
        <v>0</v>
      </c>
      <c r="AD207" s="340"/>
    </row>
    <row r="208" x14ac:dyDescent="0.2">
      <c r="A208" s="334"/>
      <c r="B208" s="666" t="s">
        <v>184</v>
      </c>
      <c r="C208" s="667">
        <v>2009</v>
      </c>
      <c r="D208" s="249">
        <f t="shared" ca="true" si="50"/>
        <v>80.603703215469992</v>
      </c>
      <c r="E208" s="338">
        <f t="shared" ca="true" si="51"/>
        <v>92.7</v>
      </c>
      <c r="F208" s="336"/>
      <c r="G208" s="336"/>
      <c r="H208" s="339">
        <f t="shared" ca="true" si="52"/>
        <v>0.21263342343543915</v>
      </c>
      <c r="I208" s="249">
        <f t="shared" ca="true" si="53"/>
        <v>88.535900702531691</v>
      </c>
      <c r="J208" s="338">
        <f t="shared" ca="true" si="54"/>
        <v>97.1</v>
      </c>
      <c r="K208" s="336"/>
      <c r="L208" s="336"/>
      <c r="M208" s="339">
        <f t="shared" ca="true" si="55"/>
        <v>0</v>
      </c>
      <c r="N208" s="249">
        <f t="shared" ca="true" si="56"/>
        <v>89.794235698132638</v>
      </c>
      <c r="O208" s="338">
        <f t="shared" ca="true" si="57"/>
        <v>98.3</v>
      </c>
      <c r="P208" s="336"/>
      <c r="Q208" s="336"/>
      <c r="R208" s="339">
        <f t="shared" ca="true" si="58"/>
        <v>0</v>
      </c>
      <c r="S208" s="249">
        <f t="shared" ca="true" si="59"/>
        <v>95.885166896440992</v>
      </c>
      <c r="T208" s="338">
        <f t="shared" ca="true" si="60"/>
        <v>98.7</v>
      </c>
      <c r="U208" s="336"/>
      <c r="V208" s="336"/>
      <c r="W208" s="339">
        <f t="shared" ca="true" si="61"/>
        <v>0.62192545570568192</v>
      </c>
      <c r="X208" s="249">
        <f t="shared" ca="true" si="62"/>
        <v>98.834561722290431</v>
      </c>
      <c r="Y208" s="338">
        <f t="shared" ca="true" si="63"/>
        <v>96.4</v>
      </c>
      <c r="Z208" s="336"/>
      <c r="AA208" s="336"/>
      <c r="AB208" s="339">
        <f t="shared" ca="true" si="64"/>
        <v>6.6379504094746869E-2</v>
      </c>
    </row>
    <row r="209" x14ac:dyDescent="0.2">
      <c r="A209" s="334"/>
      <c r="B209" s="666" t="s">
        <v>478</v>
      </c>
      <c r="C209" s="667">
        <v>2014</v>
      </c>
      <c r="D209" s="249">
        <f t="shared" ca="true" si="50"/>
        <v>88.505336441638235</v>
      </c>
      <c r="E209" s="338">
        <f t="shared" ca="true" si="51"/>
        <v>93.710383857360995</v>
      </c>
      <c r="F209" s="336"/>
      <c r="G209" s="336"/>
      <c r="H209" s="339">
        <f t="shared" ca="true" si="52"/>
        <v>0.46999062665552688</v>
      </c>
      <c r="I209" s="249">
        <f t="shared" ca="true" si="53"/>
        <v>96.218508807222619</v>
      </c>
      <c r="J209" s="338">
        <f t="shared" ca="true" si="54"/>
        <v>98.149897193716498</v>
      </c>
      <c r="K209" s="336"/>
      <c r="L209" s="336"/>
      <c r="M209" s="339">
        <f t="shared" ca="true" si="55"/>
        <v>0.13924325358310408</v>
      </c>
      <c r="N209" s="249">
        <f t="shared" ca="true" si="56"/>
        <v>97.310489367032488</v>
      </c>
      <c r="O209" s="338">
        <f t="shared" ca="true" si="57"/>
        <v>97.30017518718644</v>
      </c>
      <c r="P209" s="336"/>
      <c r="Q209" s="336"/>
      <c r="R209" s="339">
        <f t="shared" ca="true" si="58"/>
        <v>0</v>
      </c>
      <c r="S209" s="249">
        <f t="shared" ca="true" si="59"/>
        <v>99.800571557054027</v>
      </c>
      <c r="T209" s="338">
        <f t="shared" ca="true" si="60"/>
        <v>98.388906828197108</v>
      </c>
      <c r="U209" s="336"/>
      <c r="V209" s="336"/>
      <c r="W209" s="339">
        <f t="shared" ca="true" si="61"/>
        <v>0</v>
      </c>
      <c r="X209" s="249">
        <f t="shared" ca="true" si="62"/>
        <v>99.717030332260364</v>
      </c>
      <c r="Y209" s="338">
        <f t="shared" ca="true" si="63"/>
        <v>100</v>
      </c>
      <c r="Z209" s="336"/>
      <c r="AA209" s="336"/>
      <c r="AB209" s="339">
        <f t="shared" ca="true" si="64"/>
        <v>0</v>
      </c>
    </row>
    <row r="210" x14ac:dyDescent="0.2">
      <c r="A210" s="334"/>
      <c r="B210" s="666" t="s">
        <v>672</v>
      </c>
      <c r="C210" s="667">
        <v>2018</v>
      </c>
      <c r="D210" s="249">
        <f t="shared" ca="true" si="50"/>
        <v>92.591898802033029</v>
      </c>
      <c r="E210" s="338">
        <f t="shared" ca="true" si="51"/>
        <v>89.315893445189886</v>
      </c>
      <c r="F210" s="336"/>
      <c r="G210" s="336"/>
      <c r="H210" s="339">
        <f t="shared" ca="true" si="52"/>
        <v>1.3435644037775585E-2</v>
      </c>
      <c r="I210" s="249">
        <f t="shared" ca="true" si="53"/>
        <v>95.85804550830224</v>
      </c>
      <c r="J210" s="338">
        <f t="shared" ca="true" si="54"/>
        <v>92.231505479917303</v>
      </c>
      <c r="K210" s="336"/>
      <c r="L210" s="336"/>
      <c r="M210" s="339">
        <f t="shared" ca="true" si="55"/>
        <v>0</v>
      </c>
      <c r="N210" s="249">
        <f t="shared" ca="true" si="56"/>
        <v>98.352876745527723</v>
      </c>
      <c r="O210" s="338">
        <f t="shared" ca="true" si="57"/>
        <v>93.847268501200332</v>
      </c>
      <c r="P210" s="336"/>
      <c r="Q210" s="336"/>
      <c r="R210" s="339">
        <f t="shared" ca="true" si="58"/>
        <v>0</v>
      </c>
      <c r="S210" s="249">
        <f t="shared" ca="true" si="59"/>
        <v>98.566023584336634</v>
      </c>
      <c r="T210" s="338">
        <f t="shared" ca="true" si="60"/>
        <v>98.065162769038253</v>
      </c>
      <c r="U210" s="336"/>
      <c r="V210" s="336"/>
      <c r="W210" s="339">
        <f t="shared" ca="true" si="61"/>
        <v>0</v>
      </c>
      <c r="X210" s="249">
        <f t="shared" ca="true" si="62"/>
        <v>99.651470749692635</v>
      </c>
      <c r="Y210" s="338">
        <f t="shared" ca="true" si="63"/>
        <v>99.164301943840599</v>
      </c>
      <c r="Z210" s="336"/>
      <c r="AA210" s="336"/>
      <c r="AB210" s="339">
        <f t="shared" ca="true" si="64"/>
        <v>0</v>
      </c>
    </row>
    <row r="211" x14ac:dyDescent="0.2">
      <c r="A211" s="334"/>
      <c r="B211" s="666"/>
      <c r="C211" s="667"/>
      <c r="D211" s="249" t="str">
        <f t="shared" ca="true" si="50"/>
        <v/>
      </c>
      <c r="E211" s="338" t="str">
        <f t="shared" ca="true" si="51"/>
        <v/>
      </c>
      <c r="F211" s="336"/>
      <c r="G211" s="336"/>
      <c r="H211" s="339" t="str">
        <f t="shared" ca="true" si="52"/>
        <v/>
      </c>
      <c r="I211" s="249" t="str">
        <f t="shared" ca="true" si="53"/>
        <v/>
      </c>
      <c r="J211" s="338" t="str">
        <f t="shared" ca="true" si="54"/>
        <v/>
      </c>
      <c r="K211" s="336"/>
      <c r="L211" s="336"/>
      <c r="M211" s="339" t="str">
        <f t="shared" ca="true" si="55"/>
        <v/>
      </c>
      <c r="N211" s="249" t="str">
        <f t="shared" ca="true" si="56"/>
        <v/>
      </c>
      <c r="O211" s="338" t="str">
        <f t="shared" ca="true" si="57"/>
        <v/>
      </c>
      <c r="P211" s="336"/>
      <c r="Q211" s="336"/>
      <c r="R211" s="339" t="str">
        <f t="shared" ca="true" si="58"/>
        <v/>
      </c>
      <c r="S211" s="249" t="str">
        <f t="shared" ca="true" si="59"/>
        <v/>
      </c>
      <c r="T211" s="338" t="str">
        <f t="shared" ca="true" si="60"/>
        <v/>
      </c>
      <c r="U211" s="336"/>
      <c r="V211" s="336"/>
      <c r="W211" s="339" t="str">
        <f t="shared" ca="true" si="61"/>
        <v/>
      </c>
      <c r="X211" s="249" t="str">
        <f t="shared" ca="true" si="62"/>
        <v/>
      </c>
      <c r="Y211" s="338" t="str">
        <f t="shared" ca="true" si="63"/>
        <v/>
      </c>
      <c r="Z211" s="336"/>
      <c r="AA211" s="336"/>
      <c r="AB211" s="339" t="str">
        <f t="shared" ca="true" si="64"/>
        <v/>
      </c>
    </row>
    <row r="212" x14ac:dyDescent="0.2">
      <c r="A212" s="334"/>
      <c r="B212" s="666"/>
      <c r="C212" s="667"/>
      <c r="D212" s="249" t="str">
        <f t="shared" ca="true" si="50"/>
        <v/>
      </c>
      <c r="E212" s="338" t="str">
        <f t="shared" ca="true" si="51"/>
        <v/>
      </c>
      <c r="F212" s="336"/>
      <c r="G212" s="336"/>
      <c r="H212" s="339" t="str">
        <f t="shared" ca="true" si="52"/>
        <v/>
      </c>
      <c r="I212" s="249" t="str">
        <f t="shared" ca="true" si="53"/>
        <v/>
      </c>
      <c r="J212" s="338" t="str">
        <f t="shared" ca="true" si="54"/>
        <v/>
      </c>
      <c r="K212" s="336"/>
      <c r="L212" s="336"/>
      <c r="M212" s="339" t="str">
        <f t="shared" ca="true" si="55"/>
        <v/>
      </c>
      <c r="N212" s="249" t="str">
        <f t="shared" ca="true" si="56"/>
        <v/>
      </c>
      <c r="O212" s="338" t="str">
        <f t="shared" ca="true" si="57"/>
        <v/>
      </c>
      <c r="P212" s="336"/>
      <c r="Q212" s="336"/>
      <c r="R212" s="339" t="str">
        <f t="shared" ca="true" si="58"/>
        <v/>
      </c>
      <c r="S212" s="249" t="str">
        <f t="shared" ca="true" si="59"/>
        <v/>
      </c>
      <c r="T212" s="338" t="str">
        <f t="shared" ca="true" si="60"/>
        <v/>
      </c>
      <c r="U212" s="336"/>
      <c r="V212" s="336"/>
      <c r="W212" s="339" t="str">
        <f t="shared" ca="true" si="61"/>
        <v/>
      </c>
      <c r="X212" s="249" t="str">
        <f t="shared" ca="true" si="62"/>
        <v/>
      </c>
      <c r="Y212" s="338" t="str">
        <f t="shared" ca="true" si="63"/>
        <v/>
      </c>
      <c r="Z212" s="336"/>
      <c r="AA212" s="336"/>
      <c r="AB212" s="339" t="str">
        <f t="shared" ca="true" si="64"/>
        <v/>
      </c>
    </row>
    <row r="213" x14ac:dyDescent="0.2">
      <c r="A213" s="334"/>
      <c r="B213" s="666"/>
      <c r="C213" s="667"/>
      <c r="D213" s="249" t="str">
        <f t="shared" ca="true" si="50"/>
        <v/>
      </c>
      <c r="E213" s="338" t="str">
        <f t="shared" ca="true" si="51"/>
        <v/>
      </c>
      <c r="F213" s="336"/>
      <c r="G213" s="336"/>
      <c r="H213" s="339" t="str">
        <f t="shared" ca="true" si="52"/>
        <v/>
      </c>
      <c r="I213" s="249" t="str">
        <f t="shared" ca="true" si="53"/>
        <v/>
      </c>
      <c r="J213" s="338" t="str">
        <f t="shared" ca="true" si="54"/>
        <v/>
      </c>
      <c r="K213" s="336"/>
      <c r="L213" s="336"/>
      <c r="M213" s="339" t="str">
        <f t="shared" ca="true" si="55"/>
        <v/>
      </c>
      <c r="N213" s="249" t="str">
        <f t="shared" ca="true" si="56"/>
        <v/>
      </c>
      <c r="O213" s="338" t="str">
        <f t="shared" ca="true" si="57"/>
        <v/>
      </c>
      <c r="P213" s="336"/>
      <c r="Q213" s="336"/>
      <c r="R213" s="339" t="str">
        <f t="shared" ca="true" si="58"/>
        <v/>
      </c>
      <c r="S213" s="249" t="str">
        <f t="shared" ca="true" si="59"/>
        <v/>
      </c>
      <c r="T213" s="338" t="str">
        <f t="shared" ca="true" si="60"/>
        <v/>
      </c>
      <c r="U213" s="336"/>
      <c r="V213" s="336"/>
      <c r="W213" s="339" t="str">
        <f t="shared" ca="true" si="61"/>
        <v/>
      </c>
      <c r="X213" s="249" t="str">
        <f t="shared" ca="true" si="62"/>
        <v/>
      </c>
      <c r="Y213" s="338" t="str">
        <f t="shared" ca="true" si="63"/>
        <v/>
      </c>
      <c r="Z213" s="336"/>
      <c r="AA213" s="336"/>
      <c r="AB213" s="339" t="str">
        <f t="shared" ca="true" si="64"/>
        <v/>
      </c>
    </row>
    <row r="214" x14ac:dyDescent="0.2">
      <c r="A214" s="334"/>
      <c r="B214" s="666"/>
      <c r="C214" s="667"/>
      <c r="D214" s="249" t="str">
        <f t="shared" ca="true" si="50"/>
        <v/>
      </c>
      <c r="E214" s="338" t="str">
        <f t="shared" ca="true" si="51"/>
        <v/>
      </c>
      <c r="F214" s="336"/>
      <c r="G214" s="336"/>
      <c r="H214" s="339" t="str">
        <f t="shared" ca="true" si="52"/>
        <v/>
      </c>
      <c r="I214" s="249" t="str">
        <f t="shared" ca="true" si="53"/>
        <v/>
      </c>
      <c r="J214" s="338" t="str">
        <f t="shared" ca="true" si="54"/>
        <v/>
      </c>
      <c r="K214" s="336"/>
      <c r="L214" s="336"/>
      <c r="M214" s="339" t="str">
        <f t="shared" ca="true" si="55"/>
        <v/>
      </c>
      <c r="N214" s="249" t="str">
        <f t="shared" ca="true" si="56"/>
        <v/>
      </c>
      <c r="O214" s="338" t="str">
        <f t="shared" ca="true" si="57"/>
        <v/>
      </c>
      <c r="P214" s="336"/>
      <c r="Q214" s="336"/>
      <c r="R214" s="339" t="str">
        <f t="shared" ca="true" si="58"/>
        <v/>
      </c>
      <c r="S214" s="249" t="str">
        <f t="shared" ca="true" si="59"/>
        <v/>
      </c>
      <c r="T214" s="338" t="str">
        <f t="shared" ca="true" si="60"/>
        <v/>
      </c>
      <c r="U214" s="336"/>
      <c r="V214" s="336"/>
      <c r="W214" s="339" t="str">
        <f t="shared" ca="true" si="61"/>
        <v/>
      </c>
      <c r="X214" s="249" t="str">
        <f t="shared" ca="true" si="62"/>
        <v/>
      </c>
      <c r="Y214" s="338" t="str">
        <f t="shared" ca="true" si="63"/>
        <v/>
      </c>
      <c r="Z214" s="336"/>
      <c r="AA214" s="336"/>
      <c r="AB214" s="339" t="str">
        <f t="shared" ca="true" si="64"/>
        <v/>
      </c>
    </row>
    <row r="215" x14ac:dyDescent="0.2">
      <c r="A215" s="334"/>
      <c r="B215" s="666"/>
      <c r="C215" s="667"/>
      <c r="D215" s="249" t="str">
        <f t="shared" ca="true" si="50"/>
        <v/>
      </c>
      <c r="E215" s="338" t="str">
        <f t="shared" ca="true" si="51"/>
        <v/>
      </c>
      <c r="F215" s="336"/>
      <c r="G215" s="336"/>
      <c r="H215" s="339" t="str">
        <f t="shared" ca="true" si="52"/>
        <v/>
      </c>
      <c r="I215" s="249" t="str">
        <f t="shared" ca="true" si="53"/>
        <v/>
      </c>
      <c r="J215" s="338" t="str">
        <f t="shared" ca="true" si="54"/>
        <v/>
      </c>
      <c r="K215" s="336"/>
      <c r="L215" s="336"/>
      <c r="M215" s="339" t="str">
        <f t="shared" ca="true" si="55"/>
        <v/>
      </c>
      <c r="N215" s="249" t="str">
        <f t="shared" ca="true" si="56"/>
        <v/>
      </c>
      <c r="O215" s="338" t="str">
        <f t="shared" ca="true" si="57"/>
        <v/>
      </c>
      <c r="P215" s="336"/>
      <c r="Q215" s="336"/>
      <c r="R215" s="339" t="str">
        <f t="shared" ca="true" si="58"/>
        <v/>
      </c>
      <c r="S215" s="249" t="str">
        <f t="shared" ca="true" si="59"/>
        <v/>
      </c>
      <c r="T215" s="338" t="str">
        <f t="shared" ca="true" si="60"/>
        <v/>
      </c>
      <c r="U215" s="336"/>
      <c r="V215" s="336"/>
      <c r="W215" s="339" t="str">
        <f t="shared" ca="true" si="61"/>
        <v/>
      </c>
      <c r="X215" s="249" t="str">
        <f t="shared" ca="true" si="62"/>
        <v/>
      </c>
      <c r="Y215" s="338" t="str">
        <f t="shared" ca="true" si="63"/>
        <v/>
      </c>
      <c r="Z215" s="336"/>
      <c r="AA215" s="336"/>
      <c r="AB215" s="339" t="str">
        <f t="shared" ca="true" si="64"/>
        <v/>
      </c>
    </row>
    <row r="216" x14ac:dyDescent="0.2">
      <c r="A216" s="334"/>
      <c r="B216" s="668"/>
      <c r="C216" s="669"/>
      <c r="D216" s="250" t="str">
        <f t="shared" ca="true" si="50"/>
        <v/>
      </c>
      <c r="E216" s="341" t="str">
        <f t="shared" ca="true" si="51"/>
        <v/>
      </c>
      <c r="F216" s="342"/>
      <c r="G216" s="343"/>
      <c r="H216" s="344" t="str">
        <f t="shared" ca="true" si="52"/>
        <v/>
      </c>
      <c r="I216" s="250" t="str">
        <f t="shared" ca="true" si="53"/>
        <v/>
      </c>
      <c r="J216" s="341" t="str">
        <f t="shared" ca="true" si="54"/>
        <v/>
      </c>
      <c r="K216" s="342"/>
      <c r="L216" s="343"/>
      <c r="M216" s="344" t="str">
        <f t="shared" ca="true" si="55"/>
        <v/>
      </c>
      <c r="N216" s="250" t="str">
        <f t="shared" ca="true" si="56"/>
        <v/>
      </c>
      <c r="O216" s="341" t="str">
        <f t="shared" ca="true" si="57"/>
        <v/>
      </c>
      <c r="P216" s="342"/>
      <c r="Q216" s="343"/>
      <c r="R216" s="344" t="str">
        <f t="shared" ca="true" si="58"/>
        <v/>
      </c>
      <c r="S216" s="250" t="str">
        <f t="shared" ca="true" si="59"/>
        <v/>
      </c>
      <c r="T216" s="341" t="str">
        <f t="shared" ca="true" si="60"/>
        <v/>
      </c>
      <c r="U216" s="342"/>
      <c r="V216" s="343"/>
      <c r="W216" s="344" t="str">
        <f t="shared" ca="true" si="61"/>
        <v/>
      </c>
      <c r="X216" s="250" t="str">
        <f t="shared" ca="true" si="62"/>
        <v/>
      </c>
      <c r="Y216" s="341" t="str">
        <f t="shared" ca="true" si="63"/>
        <v/>
      </c>
      <c r="Z216" s="342"/>
      <c r="AA216" s="343"/>
      <c r="AB216" s="344" t="str">
        <f t="shared" ca="true" si="64"/>
        <v/>
      </c>
    </row>
    <row r="217" ht="11.25" customHeight="true" x14ac:dyDescent="0.2"/>
    <row r="218" ht="22.5" customHeight="true" x14ac:dyDescent="0.25">
      <c r="B218" s="978" t="str">
        <f>CONCATENATE("Urban use of drinking water sources,  ",C199,"–",C200)</f>
        <v>Urban use of drinking water sources,  2000–2020</v>
      </c>
      <c r="C218" s="979"/>
      <c r="D218" s="979"/>
      <c r="E218" s="979"/>
      <c r="F218" s="979"/>
      <c r="G218" s="979"/>
      <c r="H218" s="979"/>
      <c r="I218" s="979"/>
      <c r="J218" s="979"/>
      <c r="K218" s="979"/>
      <c r="L218" s="979"/>
      <c r="N218" s="345"/>
      <c r="O218" s="345"/>
      <c r="P218" s="345"/>
      <c r="Q218" s="345"/>
      <c r="R218" s="345"/>
      <c r="S218" s="961" t="s">
        <v>11</v>
      </c>
      <c r="T218" s="962"/>
      <c r="U218" s="962"/>
      <c r="V218" s="962"/>
      <c r="W218" s="963"/>
      <c r="X218" s="345"/>
      <c r="Y218" s="345"/>
      <c r="Z218" s="345"/>
      <c r="AA218" s="345"/>
      <c r="AB218" s="34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47"/>
      <c r="D253" s="347"/>
      <c r="E253" s="348" t="str">
        <f ca="true">IF(ISERROR(INDIRECT(CONCATENATE($B253,"!M18"))),"",INDIRECT(CONCATENATE($B253,"!M18")))</f>
        <v/>
      </c>
      <c r="F253" s="348" t="str">
        <f ca="true">IF(ISERROR(INDIRECT(CONCATENATE($B253,"!M19"))),"",INDIRECT(CONCATENATE($B253,"!M19")))</f>
        <v/>
      </c>
      <c r="G253" s="348" t="str">
        <f ca="true">IF(ISERROR(INDIRECT(CONCATENATE($B253,"!M20"))),"",INDIRECT(CONCATENATE($B253,"!M20")))</f>
        <v/>
      </c>
      <c r="H253" s="348" t="str">
        <f ca="true">IF(ISERROR(INDIRECT(CONCATENATE($B253,"!M21"))),"",INDIRECT(CONCATENATE($B253,"!M21")))</f>
        <v/>
      </c>
      <c r="I253" s="348"/>
      <c r="J253" s="348" t="str">
        <f ca="true">IF(ISERROR(INDIRECT(CONCATENATE($B253,"!N18"))),"",INDIRECT(CONCATENATE($B253,"!N18")))</f>
        <v/>
      </c>
      <c r="K253" s="348" t="str">
        <f ca="true">IF(ISERROR(INDIRECT(CONCATENATE($B253,"!N19"))),"",INDIRECT(CONCATENATE($B253,"!N19")))</f>
        <v/>
      </c>
      <c r="L253" s="348" t="str">
        <f ca="true">IF(ISERROR(INDIRECT(CONCATENATE($B253,"!N20"))),"",INDIRECT(CONCATENATE($B253,"!N20")))</f>
        <v/>
      </c>
      <c r="M253" s="348" t="str">
        <f ca="true">IF(ISERROR(INDIRECT(CONCATENATE($B253,"!N21"))),"",INDIRECT(CONCATENATE($B253,"!N21")))</f>
        <v/>
      </c>
      <c r="N253" s="348"/>
      <c r="O253" s="348" t="str">
        <f ca="true">IF(ISERROR(INDIRECT(CONCATENATE($B253,"!O18"))),"",INDIRECT(CONCATENATE($B253,"!O18")))</f>
        <v/>
      </c>
      <c r="P253" s="348" t="str">
        <f ca="true">IF(ISERROR(INDIRECT(CONCATENATE($B253,"!O19"))),"",INDIRECT(CONCATENATE($B253,"!O19")))</f>
        <v/>
      </c>
      <c r="Q253" s="348" t="str">
        <f ca="true">IF(ISERROR(INDIRECT(CONCATENATE($B253,"!O20"))),"",INDIRECT(CONCATENATE($B253,"!O20")))</f>
        <v/>
      </c>
      <c r="R253" s="348" t="str">
        <f ca="true">IF(ISERROR(INDIRECT(CONCATENATE($B253,"!O21"))),"",INDIRECT(CONCATENATE($B253,"!O21")))</f>
        <v/>
      </c>
      <c r="S253" s="348"/>
      <c r="T253" s="348" t="str">
        <f ca="true">IF(ISERROR(INDIRECT(CONCATENATE($B253,"!P18"))),"",INDIRECT(CONCATENATE($B253,"!P18")))</f>
        <v/>
      </c>
      <c r="U253" s="348" t="str">
        <f ca="true">IF(ISERROR(INDIRECT(CONCATENATE($B253,"!P19"))),"",INDIRECT(CONCATENATE($B253,"!P19")))</f>
        <v/>
      </c>
      <c r="V253" s="348" t="str">
        <f ca="true">IF(ISERROR(INDIRECT(CONCATENATE($B253,"!P20"))),"",INDIRECT(CONCATENATE($B253,"!P20")))</f>
        <v/>
      </c>
      <c r="W253" s="348" t="str">
        <f ca="true">IF(ISERROR(INDIRECT(CONCATENATE($B253,"!P21"))),"",INDIRECT(CONCATENATE($B253,"!P21")))</f>
        <v/>
      </c>
      <c r="X253" s="348"/>
      <c r="Y253" s="348" t="str">
        <f ca="true">IF(ISERROR(INDIRECT(CONCATENATE($B253,"!Q18"))),"",INDIRECT(CONCATENATE($B253,"!Q18")))</f>
        <v/>
      </c>
      <c r="Z253" s="348" t="str">
        <f ca="true">IF(ISERROR(INDIRECT(CONCATENATE($B253,"!Q19"))),"",INDIRECT(CONCATENATE($B253,"!Q19")))</f>
        <v/>
      </c>
      <c r="AA253" s="348" t="str">
        <f ca="true">IF(ISERROR(INDIRECT(CONCATENATE($B253,"!Q20"))),"",INDIRECT(CONCATENATE($B253,"!Q20")))</f>
        <v/>
      </c>
      <c r="AB253" s="348" t="str">
        <f ca="true">IF(ISERROR(INDIRECT(CONCATENATE($B253,"!Q21"))),"",INDIRECT(CONCATENATE($B253,"!Q1")))</f>
        <v/>
      </c>
    </row>
    <row r="254" x14ac:dyDescent="0.2">
      <c r="C254" s="347"/>
      <c r="D254" s="347"/>
      <c r="E254" s="348" t="str">
        <f ca="true">IF(ISERROR(INDIRECT(CONCATENATE($B254,"!M18"))),"",INDIRECT(CONCATENATE($B254,"!M18")))</f>
        <v/>
      </c>
      <c r="F254" s="348" t="str">
        <f ca="true">IF(ISERROR(INDIRECT(CONCATENATE($B254,"!M19"))),"",INDIRECT(CONCATENATE($B254,"!M19")))</f>
        <v/>
      </c>
      <c r="G254" s="348" t="str">
        <f ca="true">IF(ISERROR(INDIRECT(CONCATENATE($B254,"!M20"))),"",INDIRECT(CONCATENATE($B254,"!M20")))</f>
        <v/>
      </c>
      <c r="H254" s="348" t="str">
        <f ca="true">IF(ISERROR(INDIRECT(CONCATENATE($B254,"!M21"))),"",INDIRECT(CONCATENATE($B254,"!M21")))</f>
        <v/>
      </c>
      <c r="I254" s="348"/>
      <c r="J254" s="348" t="str">
        <f ca="true">IF(ISERROR(INDIRECT(CONCATENATE($B254,"!N18"))),"",INDIRECT(CONCATENATE($B254,"!N18")))</f>
        <v/>
      </c>
      <c r="K254" s="348" t="str">
        <f ca="true">IF(ISERROR(INDIRECT(CONCATENATE($B254,"!N19"))),"",INDIRECT(CONCATENATE($B254,"!N19")))</f>
        <v/>
      </c>
      <c r="L254" s="348" t="str">
        <f ca="true">IF(ISERROR(INDIRECT(CONCATENATE($B254,"!N20"))),"",INDIRECT(CONCATENATE($B254,"!N20")))</f>
        <v/>
      </c>
      <c r="M254" s="348" t="str">
        <f ca="true">IF(ISERROR(INDIRECT(CONCATENATE($B254,"!N21"))),"",INDIRECT(CONCATENATE($B254,"!N21")))</f>
        <v/>
      </c>
      <c r="N254" s="348"/>
      <c r="O254" s="348" t="str">
        <f ca="true">IF(ISERROR(INDIRECT(CONCATENATE($B254,"!O18"))),"",INDIRECT(CONCATENATE($B254,"!O18")))</f>
        <v/>
      </c>
      <c r="P254" s="348" t="str">
        <f ca="true">IF(ISERROR(INDIRECT(CONCATENATE($B254,"!O19"))),"",INDIRECT(CONCATENATE($B254,"!O19")))</f>
        <v/>
      </c>
      <c r="Q254" s="348" t="str">
        <f ca="true">IF(ISERROR(INDIRECT(CONCATENATE($B254,"!O20"))),"",INDIRECT(CONCATENATE($B254,"!O20")))</f>
        <v/>
      </c>
      <c r="R254" s="348" t="str">
        <f ca="true">IF(ISERROR(INDIRECT(CONCATENATE($B254,"!O21"))),"",INDIRECT(CONCATENATE($B254,"!O21")))</f>
        <v/>
      </c>
      <c r="S254" s="348"/>
      <c r="T254" s="348" t="str">
        <f ca="true">IF(ISERROR(INDIRECT(CONCATENATE($B254,"!P18"))),"",INDIRECT(CONCATENATE($B254,"!P18")))</f>
        <v/>
      </c>
      <c r="U254" s="348" t="str">
        <f ca="true">IF(ISERROR(INDIRECT(CONCATENATE($B254,"!P19"))),"",INDIRECT(CONCATENATE($B254,"!P19")))</f>
        <v/>
      </c>
      <c r="V254" s="348" t="str">
        <f ca="true">IF(ISERROR(INDIRECT(CONCATENATE($B254,"!P20"))),"",INDIRECT(CONCATENATE($B254,"!P20")))</f>
        <v/>
      </c>
      <c r="W254" s="348" t="str">
        <f ca="true">IF(ISERROR(INDIRECT(CONCATENATE($B254,"!P21"))),"",INDIRECT(CONCATENATE($B254,"!P21")))</f>
        <v/>
      </c>
      <c r="X254" s="348"/>
      <c r="Y254" s="348" t="str">
        <f ca="true">IF(ISERROR(INDIRECT(CONCATENATE($B254,"!Q18"))),"",INDIRECT(CONCATENATE($B254,"!Q18")))</f>
        <v/>
      </c>
      <c r="Z254" s="348" t="str">
        <f ca="true">IF(ISERROR(INDIRECT(CONCATENATE($B254,"!Q19"))),"",INDIRECT(CONCATENATE($B254,"!Q19")))</f>
        <v/>
      </c>
      <c r="AA254" s="348" t="str">
        <f ca="true">IF(ISERROR(INDIRECT(CONCATENATE($B254,"!Q20"))),"",INDIRECT(CONCATENATE($B254,"!Q20")))</f>
        <v/>
      </c>
      <c r="AB254" s="348" t="str">
        <f ca="true">IF(ISERROR(INDIRECT(CONCATENATE($B254,"!Q21"))),"",INDIRECT(CONCATENATE($B254,"!Q1")))</f>
        <v/>
      </c>
    </row>
    <row r="255" x14ac:dyDescent="0.2">
      <c r="C255" s="347"/>
      <c r="D255" s="347"/>
      <c r="E255" s="348" t="str">
        <f ca="true">IF(ISERROR(INDIRECT(CONCATENATE($B255,"!M18"))),"",INDIRECT(CONCATENATE($B255,"!M18")))</f>
        <v/>
      </c>
      <c r="F255" s="348" t="str">
        <f ca="true">IF(ISERROR(INDIRECT(CONCATENATE($B255,"!M19"))),"",INDIRECT(CONCATENATE($B255,"!M19")))</f>
        <v/>
      </c>
      <c r="G255" s="348" t="str">
        <f ca="true">IF(ISERROR(INDIRECT(CONCATENATE($B255,"!M20"))),"",INDIRECT(CONCATENATE($B255,"!M20")))</f>
        <v/>
      </c>
      <c r="H255" s="348" t="str">
        <f ca="true">IF(ISERROR(INDIRECT(CONCATENATE($B255,"!M21"))),"",INDIRECT(CONCATENATE($B255,"!M21")))</f>
        <v/>
      </c>
      <c r="I255" s="348"/>
      <c r="J255" s="348" t="str">
        <f ca="true">IF(ISERROR(INDIRECT(CONCATENATE($B255,"!N18"))),"",INDIRECT(CONCATENATE($B255,"!N18")))</f>
        <v/>
      </c>
      <c r="K255" s="348" t="str">
        <f ca="true">IF(ISERROR(INDIRECT(CONCATENATE($B255,"!N19"))),"",INDIRECT(CONCATENATE($B255,"!N19")))</f>
        <v/>
      </c>
      <c r="L255" s="348" t="str">
        <f ca="true">IF(ISERROR(INDIRECT(CONCATENATE($B255,"!N20"))),"",INDIRECT(CONCATENATE($B255,"!N20")))</f>
        <v/>
      </c>
      <c r="M255" s="348" t="str">
        <f ca="true">IF(ISERROR(INDIRECT(CONCATENATE($B255,"!N21"))),"",INDIRECT(CONCATENATE($B255,"!N21")))</f>
        <v/>
      </c>
      <c r="N255" s="348"/>
      <c r="O255" s="348" t="str">
        <f ca="true">IF(ISERROR(INDIRECT(CONCATENATE($B255,"!O18"))),"",INDIRECT(CONCATENATE($B255,"!O18")))</f>
        <v/>
      </c>
      <c r="P255" s="348" t="str">
        <f ca="true">IF(ISERROR(INDIRECT(CONCATENATE($B255,"!O19"))),"",INDIRECT(CONCATENATE($B255,"!O19")))</f>
        <v/>
      </c>
      <c r="Q255" s="348" t="str">
        <f ca="true">IF(ISERROR(INDIRECT(CONCATENATE($B255,"!O20"))),"",INDIRECT(CONCATENATE($B255,"!O20")))</f>
        <v/>
      </c>
      <c r="R255" s="348" t="str">
        <f ca="true">IF(ISERROR(INDIRECT(CONCATENATE($B255,"!O21"))),"",INDIRECT(CONCATENATE($B255,"!O21")))</f>
        <v/>
      </c>
      <c r="S255" s="348"/>
      <c r="T255" s="348" t="str">
        <f ca="true">IF(ISERROR(INDIRECT(CONCATENATE($B255,"!P18"))),"",INDIRECT(CONCATENATE($B255,"!P18")))</f>
        <v/>
      </c>
      <c r="U255" s="348" t="str">
        <f ca="true">IF(ISERROR(INDIRECT(CONCATENATE($B255,"!P19"))),"",INDIRECT(CONCATENATE($B255,"!P19")))</f>
        <v/>
      </c>
      <c r="V255" s="348" t="str">
        <f ca="true">IF(ISERROR(INDIRECT(CONCATENATE($B255,"!P20"))),"",INDIRECT(CONCATENATE($B255,"!P20")))</f>
        <v/>
      </c>
      <c r="W255" s="348" t="str">
        <f ca="true">IF(ISERROR(INDIRECT(CONCATENATE($B255,"!P21"))),"",INDIRECT(CONCATENATE($B255,"!P21")))</f>
        <v/>
      </c>
      <c r="X255" s="348"/>
      <c r="Y255" s="348" t="str">
        <f ca="true">IF(ISERROR(INDIRECT(CONCATENATE($B255,"!Q18"))),"",INDIRECT(CONCATENATE($B255,"!Q18")))</f>
        <v/>
      </c>
      <c r="Z255" s="348" t="str">
        <f ca="true">IF(ISERROR(INDIRECT(CONCATENATE($B255,"!Q19"))),"",INDIRECT(CONCATENATE($B255,"!Q19")))</f>
        <v/>
      </c>
      <c r="AA255" s="348" t="str">
        <f ca="true">IF(ISERROR(INDIRECT(CONCATENATE($B255,"!Q20"))),"",INDIRECT(CONCATENATE($B255,"!Q20")))</f>
        <v/>
      </c>
      <c r="AB255" s="348" t="str">
        <f ca="true">IF(ISERROR(INDIRECT(CONCATENATE($B255,"!Q21"))),"",INDIRECT(CONCATENATE($B255,"!Q1")))</f>
        <v/>
      </c>
    </row>
    <row r="256" x14ac:dyDescent="0.2">
      <c r="B256" s="348"/>
      <c r="C256" s="347"/>
      <c r="D256" s="347"/>
      <c r="E256" s="348" t="str">
        <f ca="true">IF(ISERROR(INDIRECT(CONCATENATE($B256,"!M18"))),"",INDIRECT(CONCATENATE($B256,"!M18")))</f>
        <v/>
      </c>
      <c r="F256" s="348" t="str">
        <f ca="true">IF(ISERROR(INDIRECT(CONCATENATE($B256,"!M19"))),"",INDIRECT(CONCATENATE($B256,"!M19")))</f>
        <v/>
      </c>
      <c r="G256" s="348" t="str">
        <f ca="true">IF(ISERROR(INDIRECT(CONCATENATE($B256,"!M20"))),"",INDIRECT(CONCATENATE($B256,"!M20")))</f>
        <v/>
      </c>
      <c r="H256" s="348" t="str">
        <f ca="true">IF(ISERROR(INDIRECT(CONCATENATE($B256,"!M21"))),"",INDIRECT(CONCATENATE($B256,"!M21")))</f>
        <v/>
      </c>
      <c r="I256" s="348"/>
      <c r="J256" s="348" t="str">
        <f ca="true">IF(ISERROR(INDIRECT(CONCATENATE($B256,"!N18"))),"",INDIRECT(CONCATENATE($B256,"!N18")))</f>
        <v/>
      </c>
      <c r="K256" s="348" t="str">
        <f ca="true">IF(ISERROR(INDIRECT(CONCATENATE($B256,"!N19"))),"",INDIRECT(CONCATENATE($B256,"!N19")))</f>
        <v/>
      </c>
      <c r="L256" s="348" t="str">
        <f ca="true">IF(ISERROR(INDIRECT(CONCATENATE($B256,"!N20"))),"",INDIRECT(CONCATENATE($B256,"!N20")))</f>
        <v/>
      </c>
      <c r="M256" s="348" t="str">
        <f ca="true">IF(ISERROR(INDIRECT(CONCATENATE($B256,"!N21"))),"",INDIRECT(CONCATENATE($B256,"!N21")))</f>
        <v/>
      </c>
      <c r="N256" s="348"/>
      <c r="O256" s="348" t="str">
        <f ca="true">IF(ISERROR(INDIRECT(CONCATENATE($B256,"!O18"))),"",INDIRECT(CONCATENATE($B256,"!O18")))</f>
        <v/>
      </c>
      <c r="P256" s="348" t="str">
        <f ca="true">IF(ISERROR(INDIRECT(CONCATENATE($B256,"!O19"))),"",INDIRECT(CONCATENATE($B256,"!O19")))</f>
        <v/>
      </c>
      <c r="Q256" s="348" t="str">
        <f ca="true">IF(ISERROR(INDIRECT(CONCATENATE($B256,"!O20"))),"",INDIRECT(CONCATENATE($B256,"!O20")))</f>
        <v/>
      </c>
      <c r="R256" s="348" t="str">
        <f ca="true">IF(ISERROR(INDIRECT(CONCATENATE($B256,"!O21"))),"",INDIRECT(CONCATENATE($B256,"!O21")))</f>
        <v/>
      </c>
      <c r="S256" s="348"/>
      <c r="T256" s="348" t="str">
        <f ca="true">IF(ISERROR(INDIRECT(CONCATENATE($B256,"!P18"))),"",INDIRECT(CONCATENATE($B256,"!P18")))</f>
        <v/>
      </c>
      <c r="U256" s="348" t="str">
        <f ca="true">IF(ISERROR(INDIRECT(CONCATENATE($B256,"!P19"))),"",INDIRECT(CONCATENATE($B256,"!P19")))</f>
        <v/>
      </c>
      <c r="V256" s="348" t="str">
        <f ca="true">IF(ISERROR(INDIRECT(CONCATENATE($B256,"!P20"))),"",INDIRECT(CONCATENATE($B256,"!P20")))</f>
        <v/>
      </c>
      <c r="W256" s="348" t="str">
        <f ca="true">IF(ISERROR(INDIRECT(CONCATENATE($B256,"!P21"))),"",INDIRECT(CONCATENATE($B256,"!P21")))</f>
        <v/>
      </c>
      <c r="X256" s="348"/>
      <c r="Y256" s="348" t="str">
        <f ca="true">IF(ISERROR(INDIRECT(CONCATENATE($B256,"!Q18"))),"",INDIRECT(CONCATENATE($B256,"!Q18")))</f>
        <v/>
      </c>
      <c r="Z256" s="348" t="str">
        <f ca="true">IF(ISERROR(INDIRECT(CONCATENATE($B256,"!Q19"))),"",INDIRECT(CONCATENATE($B256,"!Q19")))</f>
        <v/>
      </c>
      <c r="AA256" s="348" t="str">
        <f ca="true">IF(ISERROR(INDIRECT(CONCATENATE($B256,"!Q20"))),"",INDIRECT(CONCATENATE($B256,"!Q20")))</f>
        <v/>
      </c>
      <c r="AB256" s="348" t="str">
        <f ca="true">IF(ISERROR(INDIRECT(CONCATENATE($B256,"!Q21"))),"",INDIRECT(CONCATENATE($B256,"!Q1")))</f>
        <v/>
      </c>
    </row>
    <row r="257" x14ac:dyDescent="0.2">
      <c r="B257" s="348"/>
      <c r="C257" s="347"/>
      <c r="D257" s="347"/>
      <c r="E257" s="348" t="str">
        <f ca="true">IF(ISERROR(INDIRECT(CONCATENATE($B257,"!M18"))),"",INDIRECT(CONCATENATE($B257,"!M18")))</f>
        <v/>
      </c>
      <c r="F257" s="348" t="str">
        <f ca="true">IF(ISERROR(INDIRECT(CONCATENATE($B257,"!M19"))),"",INDIRECT(CONCATENATE($B257,"!M19")))</f>
        <v/>
      </c>
      <c r="G257" s="348" t="str">
        <f ca="true">IF(ISERROR(INDIRECT(CONCATENATE($B257,"!M20"))),"",INDIRECT(CONCATENATE($B257,"!M20")))</f>
        <v/>
      </c>
      <c r="H257" s="348" t="str">
        <f ca="true">IF(ISERROR(INDIRECT(CONCATENATE($B257,"!M21"))),"",INDIRECT(CONCATENATE($B257,"!M21")))</f>
        <v/>
      </c>
      <c r="I257" s="348"/>
      <c r="J257" s="348" t="str">
        <f ca="true">IF(ISERROR(INDIRECT(CONCATENATE($B257,"!N18"))),"",INDIRECT(CONCATENATE($B257,"!N18")))</f>
        <v/>
      </c>
      <c r="K257" s="348" t="str">
        <f ca="true">IF(ISERROR(INDIRECT(CONCATENATE($B257,"!N19"))),"",INDIRECT(CONCATENATE($B257,"!N19")))</f>
        <v/>
      </c>
      <c r="L257" s="348" t="str">
        <f ca="true">IF(ISERROR(INDIRECT(CONCATENATE($B257,"!N20"))),"",INDIRECT(CONCATENATE($B257,"!N20")))</f>
        <v/>
      </c>
      <c r="M257" s="348" t="str">
        <f ca="true">IF(ISERROR(INDIRECT(CONCATENATE($B257,"!N21"))),"",INDIRECT(CONCATENATE($B257,"!N21")))</f>
        <v/>
      </c>
      <c r="N257" s="348"/>
      <c r="O257" s="348" t="str">
        <f ca="true">IF(ISERROR(INDIRECT(CONCATENATE($B257,"!O18"))),"",INDIRECT(CONCATENATE($B257,"!O18")))</f>
        <v/>
      </c>
      <c r="P257" s="348" t="str">
        <f ca="true">IF(ISERROR(INDIRECT(CONCATENATE($B257,"!O19"))),"",INDIRECT(CONCATENATE($B257,"!O19")))</f>
        <v/>
      </c>
      <c r="Q257" s="348" t="str">
        <f ca="true">IF(ISERROR(INDIRECT(CONCATENATE($B257,"!O20"))),"",INDIRECT(CONCATENATE($B257,"!O20")))</f>
        <v/>
      </c>
      <c r="R257" s="348" t="str">
        <f ca="true">IF(ISERROR(INDIRECT(CONCATENATE($B257,"!O21"))),"",INDIRECT(CONCATENATE($B257,"!O21")))</f>
        <v/>
      </c>
      <c r="S257" s="348"/>
      <c r="T257" s="348" t="str">
        <f ca="true">IF(ISERROR(INDIRECT(CONCATENATE($B257,"!P18"))),"",INDIRECT(CONCATENATE($B257,"!P18")))</f>
        <v/>
      </c>
      <c r="U257" s="348" t="str">
        <f ca="true">IF(ISERROR(INDIRECT(CONCATENATE($B257,"!P19"))),"",INDIRECT(CONCATENATE($B257,"!P19")))</f>
        <v/>
      </c>
      <c r="V257" s="348" t="str">
        <f ca="true">IF(ISERROR(INDIRECT(CONCATENATE($B257,"!P20"))),"",INDIRECT(CONCATENATE($B257,"!P20")))</f>
        <v/>
      </c>
      <c r="W257" s="348" t="str">
        <f ca="true">IF(ISERROR(INDIRECT(CONCATENATE($B257,"!P21"))),"",INDIRECT(CONCATENATE($B257,"!P21")))</f>
        <v/>
      </c>
      <c r="X257" s="348"/>
      <c r="Y257" s="348" t="str">
        <f ca="true">IF(ISERROR(INDIRECT(CONCATENATE($B257,"!Q18"))),"",INDIRECT(CONCATENATE($B257,"!Q18")))</f>
        <v/>
      </c>
      <c r="Z257" s="348" t="str">
        <f ca="true">IF(ISERROR(INDIRECT(CONCATENATE($B257,"!Q19"))),"",INDIRECT(CONCATENATE($B257,"!Q19")))</f>
        <v/>
      </c>
      <c r="AA257" s="348" t="str">
        <f ca="true">IF(ISERROR(INDIRECT(CONCATENATE($B257,"!Q20"))),"",INDIRECT(CONCATENATE($B257,"!Q20")))</f>
        <v/>
      </c>
      <c r="AB257" s="348" t="str">
        <f ca="true">IF(ISERROR(INDIRECT(CONCATENATE($B257,"!Q21"))),"",INDIRECT(CONCATENATE($B257,"!Q1")))</f>
        <v/>
      </c>
    </row>
    <row r="297" s="287" customFormat="true" ht="16.5" customHeight="true" x14ac:dyDescent="0.2">
      <c r="A297" s="975" t="s">
        <v>7</v>
      </c>
      <c r="B297" s="975"/>
      <c r="C297" s="975"/>
      <c r="D297" s="964" t="s">
        <v>0</v>
      </c>
      <c r="E297" s="965"/>
      <c r="F297" s="965"/>
      <c r="G297" s="965"/>
      <c r="H297" s="966"/>
      <c r="I297" s="964" t="s">
        <v>1</v>
      </c>
      <c r="J297" s="965"/>
      <c r="K297" s="965"/>
      <c r="L297" s="965"/>
      <c r="M297" s="966"/>
      <c r="N297" s="964" t="s">
        <v>2</v>
      </c>
      <c r="O297" s="965"/>
      <c r="P297" s="965"/>
      <c r="Q297" s="965"/>
      <c r="R297" s="966"/>
      <c r="S297" s="964" t="s">
        <v>3</v>
      </c>
      <c r="T297" s="965"/>
      <c r="U297" s="965"/>
      <c r="V297" s="965"/>
      <c r="W297" s="966"/>
      <c r="X297" s="964" t="s">
        <v>4</v>
      </c>
      <c r="Y297" s="965"/>
      <c r="Z297" s="965"/>
      <c r="AA297" s="965"/>
      <c r="AB297" s="966"/>
    </row>
    <row r="298" s="291" customFormat="true" ht="22.5" customHeight="true" x14ac:dyDescent="0.2">
      <c r="A298" s="976"/>
      <c r="B298" s="976"/>
      <c r="C298" s="976"/>
      <c r="D298" s="301" t="s">
        <v>14</v>
      </c>
      <c r="E298" s="302" t="s">
        <v>15</v>
      </c>
      <c r="F298" s="289" t="s">
        <v>16</v>
      </c>
      <c r="G298" s="289" t="s">
        <v>22</v>
      </c>
      <c r="H298" s="290" t="s">
        <v>17</v>
      </c>
      <c r="I298" s="301" t="s">
        <v>14</v>
      </c>
      <c r="J298" s="302" t="s">
        <v>15</v>
      </c>
      <c r="K298" s="289" t="s">
        <v>16</v>
      </c>
      <c r="L298" s="289" t="s">
        <v>22</v>
      </c>
      <c r="M298" s="290" t="s">
        <v>17</v>
      </c>
      <c r="N298" s="301" t="s">
        <v>14</v>
      </c>
      <c r="O298" s="302" t="s">
        <v>15</v>
      </c>
      <c r="P298" s="289" t="s">
        <v>16</v>
      </c>
      <c r="Q298" s="289" t="s">
        <v>22</v>
      </c>
      <c r="R298" s="290" t="s">
        <v>17</v>
      </c>
      <c r="S298" s="301" t="s">
        <v>14</v>
      </c>
      <c r="T298" s="302" t="s">
        <v>15</v>
      </c>
      <c r="U298" s="289" t="s">
        <v>16</v>
      </c>
      <c r="V298" s="289" t="s">
        <v>22</v>
      </c>
      <c r="W298" s="290" t="s">
        <v>17</v>
      </c>
      <c r="X298" s="301" t="s">
        <v>14</v>
      </c>
      <c r="Y298" s="302" t="s">
        <v>15</v>
      </c>
      <c r="Z298" s="289" t="s">
        <v>16</v>
      </c>
      <c r="AA298" s="289" t="s">
        <v>22</v>
      </c>
      <c r="AB298" s="290" t="s">
        <v>17</v>
      </c>
    </row>
    <row r="299" s="311" customFormat="true" ht="15" customHeight="true" x14ac:dyDescent="0.2">
      <c r="A299" s="967" t="s">
        <v>10</v>
      </c>
      <c r="B299" s="968"/>
      <c r="C299" s="408">
        <v>2000</v>
      </c>
      <c r="D299" s="303">
        <f ca="true">IF((D301+H301)&gt;100,D301*100/(D301+H301),D301)</f>
        <v>62.641670527589213</v>
      </c>
      <c r="E299" s="304">
        <f ca="true">D299*AVERAGEIF(E305:E316,"&gt;0")/100</f>
        <v>54.010430062977541</v>
      </c>
      <c r="F299" s="305">
        <f ca="true">D299*(100-AVERAGEIF(E305:E316,"&gt;0"))/100</f>
        <v>8.6312404646116789</v>
      </c>
      <c r="G299" s="306">
        <f ca="true">100-(E299+F299+H299)</f>
        <v>36.45528659118505</v>
      </c>
      <c r="H299" s="307">
        <f ca="true">IF((D301+H301)&gt;100,H301*100/(D301+H301),H301)</f>
        <v>0.90304288122572984</v>
      </c>
      <c r="I299" s="303">
        <f ca="true">IF((I301+M301)&gt;100,I301*100/(I301+M301),I301)</f>
        <v>66.882277335213644</v>
      </c>
      <c r="J299" s="304">
        <f ca="true">I299*AVERAGEIF(J305:J316,"&gt;0")/100</f>
        <v>57.042541406880829</v>
      </c>
      <c r="K299" s="308">
        <f ca="true">I299*(100-AVERAGEIF(J305:J316,"&gt;0"))/100</f>
        <v>9.8397359283328107</v>
      </c>
      <c r="L299" s="309">
        <f ca="true">100-(J299+K299+M299)</f>
        <v>32.383848723210022</v>
      </c>
      <c r="M299" s="310">
        <f ca="true">IF((I301+M301)&gt;100,M301*100/(I301+M301),M301)</f>
        <v>0.73387394157633423</v>
      </c>
      <c r="N299" s="303">
        <f ca="true">IF((N301+R301)&gt;100,N301*100/(N301+R301),N301)</f>
        <v>70.299289314410998</v>
      </c>
      <c r="O299" s="304">
        <f ca="true">N299*AVERAGEIF(O305:O316,"&gt;0")/100</f>
        <v>59.078743415432555</v>
      </c>
      <c r="P299" s="308">
        <f ca="true">N299*(100-AVERAGEIF(O305:O316,"&gt;0"))/100</f>
        <v>11.220545898978449</v>
      </c>
      <c r="Q299" s="309">
        <f ca="true">100-(O299+P299+R299)</f>
        <v>28.505682856335213</v>
      </c>
      <c r="R299" s="310">
        <f ca="true">IF((N301+R301)&gt;100,R301*100/(N301+R301),R301)</f>
        <v>1.1950278292537835</v>
      </c>
      <c r="S299" s="303">
        <f ca="true">IF((S301+W301)&gt;100,S301*100/(S301+W301),S301)</f>
        <v>74.183207978745713</v>
      </c>
      <c r="T299" s="304">
        <f ca="true">S299*AVERAGEIF(T305:T316,"&gt;0")/100</f>
        <v>62.914966539335765</v>
      </c>
      <c r="U299" s="308">
        <f ca="true">S299*(100-AVERAGEIF(T305:T316,"&gt;0"))/100</f>
        <v>11.268241439409948</v>
      </c>
      <c r="V299" s="309">
        <f ca="true">100-(T299+U299+W299)</f>
        <v>24.50960347916913</v>
      </c>
      <c r="W299" s="310">
        <f ca="true">IF((S301+W301)&gt;100,W301*100/(S301+W301),W301)</f>
        <v>1.3071885420851643</v>
      </c>
      <c r="X299" s="303">
        <f ca="true">IF((X301+AB301)&gt;100,X301*100/(X301+AB301),X301)</f>
        <v>80.860610119656144</v>
      </c>
      <c r="Y299" s="304">
        <f ca="true">X299*AVERAGEIF(Y305:Y316,"&gt;0")/100</f>
        <v>69.78142038854395</v>
      </c>
      <c r="Z299" s="308">
        <f ca="true">X299*(100-AVERAGEIF(Y305:Y316,"&gt;0"))/100</f>
        <v>11.0791897311122</v>
      </c>
      <c r="AA299" s="309">
        <f ca="true">100-(Y299+Z299+AB299)</f>
        <v>18.296627507094797</v>
      </c>
      <c r="AB299" s="310">
        <f ca="true">IF((X301+AB301)&gt;100,AB301*100/(X301+AB301),AB301)</f>
        <v>0.84276237324905878</v>
      </c>
    </row>
    <row r="300" s="311" customFormat="true" ht="15" customHeight="true" x14ac:dyDescent="0.2">
      <c r="A300" s="969"/>
      <c r="B300" s="970"/>
      <c r="C300" s="409">
        <v>2020</v>
      </c>
      <c r="D300" s="312">
        <f ca="true">IF((D302+H302)&gt;100,D302*100/(D302+H302),D302)</f>
        <v>68.608296259160056</v>
      </c>
      <c r="E300" s="313">
        <f ca="true">D300*AVERAGEIF(E305:E316,"&gt;0")/100</f>
        <v>59.154929228992529</v>
      </c>
      <c r="F300" s="314">
        <f ca="true">D300*(100-AVERAGEIF(E305:E316,"&gt;0"))/100</f>
        <v>9.4533670301675201</v>
      </c>
      <c r="G300" s="315">
        <f ca="true">100-(E300+F300+H300)</f>
        <v>30.088536287381572</v>
      </c>
      <c r="H300" s="316">
        <f ca="true">IF((D302+H302)&gt;100,H302*100/(D302+H302),H302)</f>
        <v>1.3031674534583715</v>
      </c>
      <c r="I300" s="312">
        <f ca="true">IF((I302+M302)&gt;100,I302*100/(I302+M302),I302)</f>
        <v>76.094964716277218</v>
      </c>
      <c r="J300" s="313">
        <f ca="true">I300*AVERAGEIF(J305:J316,"&gt;0")/100</f>
        <v>64.89985611476807</v>
      </c>
      <c r="K300" s="314">
        <f ca="true">I300*(100-AVERAGEIF(J305:J316,"&gt;0"))/100</f>
        <v>11.195108601509148</v>
      </c>
      <c r="L300" s="315">
        <f ca="true">100-(J300+K300+M300)</f>
        <v>22.255302662047356</v>
      </c>
      <c r="M300" s="316">
        <f ca="true">IF((I302+M302)&gt;100,M302*100/(I302+M302),M302)</f>
        <v>1.649732621675426</v>
      </c>
      <c r="N300" s="312">
        <f ca="true">IF((N302+R302)&gt;100,N302*100/(N302+R302),N302)</f>
        <v>84.912651034861256</v>
      </c>
      <c r="O300" s="313">
        <f ca="true">N300*AVERAGEIF(O305:O316,"&gt;0")/100</f>
        <v>71.359650604381969</v>
      </c>
      <c r="P300" s="314">
        <f ca="true">N300*(100-AVERAGEIF(O305:O316,"&gt;0"))/100</f>
        <v>13.553000430479292</v>
      </c>
      <c r="Q300" s="315">
        <f ca="true">100-(O300+P300+R300)</f>
        <v>13.979147564414149</v>
      </c>
      <c r="R300" s="316">
        <f ca="true">IF((N302+R302)&gt;100,R302*100/(N302+R302),R302)</f>
        <v>1.1082014007245888</v>
      </c>
      <c r="S300" s="312">
        <f ca="true">IF((S302+W302)&gt;100,S302*100/(S302+W302),S302)</f>
        <v>86.374501606743934</v>
      </c>
      <c r="T300" s="313">
        <f ca="true">S300*AVERAGEIF(T305:T316,"&gt;0")/100</f>
        <v>73.254433536994895</v>
      </c>
      <c r="U300" s="314">
        <f ca="true">S300*(100-AVERAGEIF(T305:T316,"&gt;0"))/100</f>
        <v>13.12006806974903</v>
      </c>
      <c r="V300" s="315">
        <f ca="true">100-(T300+U300+W300)</f>
        <v>12.601564279822327</v>
      </c>
      <c r="W300" s="316">
        <f ca="true">IF((S302+W302)&gt;100,W302*100/(S302+W302),W302)</f>
        <v>1.0239341134337536</v>
      </c>
      <c r="X300" s="312">
        <f ca="true">IF((X302+AB302)&gt;100,X302*100/(X302+AB302),X302)</f>
        <v>91.011055658928512</v>
      </c>
      <c r="Y300" s="313">
        <f ca="true">X300*AVERAGEIF(Y305:Y316,"&gt;0")/100</f>
        <v>78.541093438980212</v>
      </c>
      <c r="Z300" s="314">
        <f ca="true">X300*(100-AVERAGEIF(Y305:Y316,"&gt;0"))/100</f>
        <v>12.469962219948304</v>
      </c>
      <c r="AA300" s="315">
        <f ca="true">100-(Y300+Z300+AB300)</f>
        <v>7.35758342887857</v>
      </c>
      <c r="AB300" s="316">
        <f ca="true">IF((X302+AB302)&gt;100,AB302*100/(X302+AB302),AB302)</f>
        <v>1.6313609121929176</v>
      </c>
    </row>
    <row r="301" hidden="true" x14ac:dyDescent="0.2">
      <c r="A301" s="971" t="s">
        <v>12</v>
      </c>
      <c r="B301" s="972"/>
      <c r="C301" s="317">
        <f>MinRegYear(C299,C305:C316)</f>
        <v>2000</v>
      </c>
      <c r="D301" s="318">
        <f ca="true">IF(MAX(C305:C316)-MIN(C305:C316)&lt;5,AVERAGEIF(C305:C316,"&gt;0",D305:D316),
IF(FORECAST($C301,D$305:D$316,$C$305:$C$316)&lt;0,0,
IF(FORECAST($C301,D$305:D$316,$C$305:$C$316)&gt;100,100,
FORECAST($C301,D$305:D$316,$C$305:$C$316))))</f>
        <v>62.641670527589213</v>
      </c>
      <c r="E301" s="319"/>
      <c r="F301" s="320"/>
      <c r="G301" s="320"/>
      <c r="H301" s="321">
        <f ca="true">IF(MAX(C305:C316)-MIN(C305:C316)&lt;5,AVERAGEIF(C305:C316,"&gt;0",H305:H316),
IF(FORECAST($C301,H$305:H$316,$C$305:$C$316)&lt;0,0,
IF(FORECAST($C301,H$305:H$316,$C$305:$C$316)&gt;100,100,
FORECAST($C301,H$305:H$316,$C$305:$C$316))))</f>
        <v>0.90304288122572984</v>
      </c>
      <c r="I301" s="318">
        <f ca="true">IF(MAX(C305:C316)-MIN(C305:C316)&lt;5,AVERAGEIF(C305:C316,"&gt;0",I305:I316),
IF(FORECAST($C301,I$305:I$316,$C$305:$C$316)&lt;0,0,
IF(FORECAST($C301,I$305:I$316,$C$305:$C$316)&gt;100,100,
FORECAST($C301,I$305:I$316,$C$305:$C$316))))</f>
        <v>66.882277335213644</v>
      </c>
      <c r="J301" s="319"/>
      <c r="K301" s="320"/>
      <c r="L301" s="320"/>
      <c r="M301" s="321">
        <f ca="true">IF(MAX(C305:C316)-MIN(C305:C316)&lt;5,AVERAGEIF(C305:C316,"&gt;0",M305:M316),
IF(FORECAST($C301,M$305:M$316,$C$305:$C$316)&lt;0,0,
IF(FORECAST($C301,M$305:M$316,$C$305:$C$316)&gt;100,100,
FORECAST($C301,M$305:M$316,$C$305:$C$316))))</f>
        <v>0.73387394157633423</v>
      </c>
      <c r="N301" s="318">
        <f ca="true">IF(MAX(C305:C316)-MIN(C305:C316)&lt;5,AVERAGEIF(C305:C316,"&gt;0",N305:N316),
IF(FORECAST($C301,N$305:N$316,$C$305:$C$316)&lt;0,0,
IF(FORECAST($C301,N$305:N$316,$C$305:$C$316)&gt;100,100,
FORECAST($C301,N$305:N$316,$C$305:$C$316))))</f>
        <v>70.299289314410998</v>
      </c>
      <c r="O301" s="319"/>
      <c r="P301" s="320"/>
      <c r="Q301" s="320"/>
      <c r="R301" s="321">
        <f ca="true">IF(MAX(C305:C316)-MIN(C305:C316)&lt;5,AVERAGEIF(C305:C316,"&gt;0",R305:R316),
IF(FORECAST($C301,R$305:R$316,$C$305:$C$316)&lt;0,0,
IF(FORECAST($C301,R$305:R$316,$C$305:$C$316)&gt;100,100,
FORECAST($C301,R$305:R$316,$C$305:$C$316))))</f>
        <v>1.1950278292537835</v>
      </c>
      <c r="S301" s="318">
        <f ca="true">IF(MAX(C305:C316)-MIN(C305:C316)&lt;5,AVERAGEIF(C305:C316,"&gt;0",S305:S316),
IF(FORECAST($C301,S$305:S$316,$C$305:$C$316)&lt;0,0,
IF(FORECAST($C301,S$305:S$316,$C$305:$C$316)&gt;100,100,
FORECAST($C301,S$305:S$316,$C$305:$C$316))))</f>
        <v>74.183207978745713</v>
      </c>
      <c r="T301" s="319"/>
      <c r="U301" s="320"/>
      <c r="V301" s="320"/>
      <c r="W301" s="321">
        <f ca="true">IF(MAX(C305:C316)-MIN(C305:C316)&lt;5,AVERAGEIF(C305:C316,"&gt;0",W305:W316),
IF(FORECAST($C301,W$305:W$316,$C$305:$C$316)&lt;0,0,
IF(FORECAST($C301,W$305:W$316,$C$305:$C$316)&gt;100,100,
FORECAST($C301,W$305:W$316,$C$305:$C$316))))</f>
        <v>1.3071885420851643</v>
      </c>
      <c r="X301" s="318">
        <f ca="true">IF(MAX(C305:C316)-MIN(C305:C316)&lt;5,AVERAGEIF(C305:C316,"&gt;0",X305:X316),
IF(FORECAST($C301,X$305:X$316,$C$305:$C$316)&lt;0,0,
IF(FORECAST($C301,X$305:X$316,$C$305:$C$316)&gt;100,100,
FORECAST($C301,X$305:X$316,$C$305:$C$316))))</f>
        <v>80.860610119656144</v>
      </c>
      <c r="Y301" s="319"/>
      <c r="Z301" s="320"/>
      <c r="AA301" s="320"/>
      <c r="AB301" s="321">
        <f ca="true">IF(MAX(C305:C316)-MIN(C305:C316)&lt;5,AVERAGEIF(C305:C316,"&gt;0",AB305:AB316),
IF(FORECAST($C301,AB$305:AB$316,$C$305:$C$316)&lt;0,0,
IF(FORECAST($C301,AB$305:AB$316,$C$305:$C$316)&gt;100,100,
FORECAST($C301,AB$305:AB$316,$C$305:$C$316))))</f>
        <v>0.84276237324905878</v>
      </c>
    </row>
    <row r="302" hidden="true" x14ac:dyDescent="0.2">
      <c r="A302" s="973"/>
      <c r="B302" s="974"/>
      <c r="C302" s="296">
        <f>MaxRegYear(C300,C305:C316)</f>
        <v>2020</v>
      </c>
      <c r="D302" s="322">
        <f ca="true">IF(MAX(C305:C316)-MIN(C305:C316)&lt;5,AVERAGEIF(C305:C316,"&gt;0",D305:D316),
IF(FORECAST($C302,D$305:D$316,$C$305:$C$316)&lt;0,0,
IF(FORECAST($C302,D$305:D$316,$C$305:$C$316)&gt;100,100,
FORECAST($C302,D$305:D$316,$C$305:$C$316))))</f>
        <v>68.608296259160056</v>
      </c>
      <c r="E302" s="323"/>
      <c r="F302" s="324"/>
      <c r="G302" s="324"/>
      <c r="H302" s="325">
        <f ca="true">IF(MAX(C305:C316)-MIN(C305:C316)&lt;5,AVERAGEIF(C305:C316,"&gt;0",H305:H316),
IF(FORECAST($C302,H$305:H$316,$C$305:$C$316)&lt;0,0,
IF(FORECAST($C302,H$305:H$316,$C$305:$C$316)&gt;100,100,
FORECAST($C302,H$305:H$316,$C$305:$C$316))))</f>
        <v>1.3031674534583715</v>
      </c>
      <c r="I302" s="322">
        <f ca="true">IF(MAX(C305:C316)-MIN(C305:C316)&lt;5,AVERAGEIF(C305:C316,"&gt;0",I305:I316),
IF(FORECAST($C302,I$305:I$316,$C$305:$C$316)&lt;0,0,
IF(FORECAST($C302,I$305:I$316,$C$305:$C$316)&gt;100,100,
FORECAST($C302,I$305:I$316,$C$305:$C$316))))</f>
        <v>76.094964716277218</v>
      </c>
      <c r="J302" s="323"/>
      <c r="K302" s="324"/>
      <c r="L302" s="324"/>
      <c r="M302" s="325">
        <f ca="true">IF(MAX(C305:C316)-MIN(C305:C316)&lt;5,AVERAGEIF(C305:C316,"&gt;0",M305:M316),
IF(FORECAST($C302,M$305:M$316,$C$305:$C$316)&lt;0,0,
IF(FORECAST($C302,M$305:M$316,$C$305:$C$316)&gt;100,100,
FORECAST($C302,M$305:M$316,$C$305:$C$316))))</f>
        <v>1.649732621675426</v>
      </c>
      <c r="N302" s="322">
        <f ca="true">IF(MAX(C305:C316)-MIN(C305:C316)&lt;5,AVERAGEIF(C305:C316,"&gt;0",N305:N316),
IF(FORECAST($C302,N$305:N$316,$C$305:$C$316)&lt;0,0,
IF(FORECAST($C302,N$305:N$316,$C$305:$C$316)&gt;100,100,
FORECAST($C302,N$305:N$316,$C$305:$C$316))))</f>
        <v>84.912651034861256</v>
      </c>
      <c r="O302" s="323"/>
      <c r="P302" s="324"/>
      <c r="Q302" s="324"/>
      <c r="R302" s="325">
        <f ca="true">IF(MAX(C305:C316)-MIN(C305:C316)&lt;5,AVERAGEIF(C305:C316,"&gt;0",R305:R316),
IF(FORECAST($C302,R$305:R$316,$C$305:$C$316)&lt;0,0,
IF(FORECAST($C302,R$305:R$316,$C$305:$C$316)&gt;100,100,
FORECAST($C302,R$305:R$316,$C$305:$C$316))))</f>
        <v>1.1082014007245888</v>
      </c>
      <c r="S302" s="322">
        <f ca="true">IF(MAX(C305:C316)-MIN(C305:C316)&lt;5,AVERAGEIF(C305:C316,"&gt;0",S305:S316),
IF(FORECAST($C302,S$305:S$316,$C$305:$C$316)&lt;0,0,
IF(FORECAST($C302,S$305:S$316,$C$305:$C$316)&gt;100,100,
FORECAST($C302,S$305:S$316,$C$305:$C$316))))</f>
        <v>86.374501606743934</v>
      </c>
      <c r="T302" s="323"/>
      <c r="U302" s="324"/>
      <c r="V302" s="324"/>
      <c r="W302" s="325">
        <f ca="true">IF(MAX(C305:C316)-MIN(C305:C316)&lt;5,AVERAGEIF(C305:C316,"&gt;0",W305:W316),
IF(FORECAST($C302,W$305:W$316,$C$305:$C$316)&lt;0,0,
IF(FORECAST($C302,W$305:W$316,$C$305:$C$316)&gt;100,100,
FORECAST($C302,W$305:W$316,$C$305:$C$316))))</f>
        <v>1.0239341134337536</v>
      </c>
      <c r="X302" s="322">
        <f ca="true">IF(MAX(C305:C316)-MIN(C305:C316)&lt;5,AVERAGEIF(C305:C316,"&gt;0",X305:X316),
IF(FORECAST($C302,X$305:X$316,$C$305:$C$316)&lt;0,0,
IF(FORECAST($C302,X$305:X$316,$C$305:$C$316)&gt;100,100,
FORECAST($C302,X$305:X$316,$C$305:$C$316))))</f>
        <v>91.011055658928512</v>
      </c>
      <c r="Y302" s="323"/>
      <c r="Z302" s="324"/>
      <c r="AA302" s="324"/>
      <c r="AB302" s="325">
        <f ca="true">IF(MAX(C305:C316)-MIN(C305:C316)&lt;5,AVERAGEIF(C305:C316,"&gt;0",AB305:AB316),
IF(FORECAST($C302,AB$305:AB$316,$C$305:$C$316)&lt;0,0,
IF(FORECAST($C302,AB$305:AB$316,$C$305:$C$316)&gt;100,100,
FORECAST($C302,AB$305:AB$316,$C$305:$C$316))))</f>
        <v>1.6313609121929176</v>
      </c>
    </row>
    <row r="303" ht="9" customHeight="true" x14ac:dyDescent="0.2">
      <c r="D303" s="326"/>
      <c r="I303" s="326"/>
      <c r="K303" s="286"/>
      <c r="L303" s="286"/>
      <c r="N303" s="326"/>
      <c r="P303" s="286"/>
      <c r="Q303" s="286"/>
      <c r="S303" s="326"/>
      <c r="U303" s="286"/>
      <c r="V303" s="286"/>
      <c r="X303" s="326"/>
      <c r="Z303" s="286"/>
      <c r="AA303" s="286"/>
      <c r="AB303" s="327"/>
    </row>
    <row r="304" s="355" customFormat="true" ht="22.5" customHeight="true" x14ac:dyDescent="0.2">
      <c r="B304" s="349" t="s">
        <v>8</v>
      </c>
      <c r="C304" s="329" t="s">
        <v>9</v>
      </c>
      <c r="D304" s="330" t="s">
        <v>14</v>
      </c>
      <c r="E304" s="950" t="s">
        <v>677</v>
      </c>
      <c r="F304" s="418"/>
      <c r="G304" s="418"/>
      <c r="H304" s="332" t="s">
        <v>17</v>
      </c>
      <c r="I304" s="330" t="s">
        <v>14</v>
      </c>
      <c r="J304" s="950" t="s">
        <v>677</v>
      </c>
      <c r="K304" s="418"/>
      <c r="L304" s="418"/>
      <c r="M304" s="332" t="s">
        <v>17</v>
      </c>
      <c r="N304" s="330" t="s">
        <v>14</v>
      </c>
      <c r="O304" s="950" t="s">
        <v>677</v>
      </c>
      <c r="P304" s="418"/>
      <c r="Q304" s="418"/>
      <c r="R304" s="332" t="s">
        <v>17</v>
      </c>
      <c r="S304" s="330" t="s">
        <v>14</v>
      </c>
      <c r="T304" s="950" t="s">
        <v>677</v>
      </c>
      <c r="U304" s="418"/>
      <c r="V304" s="418"/>
      <c r="W304" s="332" t="s">
        <v>17</v>
      </c>
      <c r="X304" s="330" t="s">
        <v>14</v>
      </c>
      <c r="Y304" s="950" t="s">
        <v>677</v>
      </c>
      <c r="Z304" s="418"/>
      <c r="AA304" s="418"/>
      <c r="AB304" s="332" t="s">
        <v>17</v>
      </c>
      <c r="AD304" s="419"/>
    </row>
    <row r="305" x14ac:dyDescent="0.2">
      <c r="A305" s="334"/>
      <c r="B305" s="664" t="s">
        <v>139</v>
      </c>
      <c r="C305" s="665">
        <v>2000</v>
      </c>
      <c r="D305" s="248">
        <f t="shared" ref="D305:D316" ca="true" si="65">IF(ISERROR(INDIRECT(CONCATENATE($B305,"!M16"))),"",INDIRECT(CONCATENATE($B305,"!M16")))</f>
        <v>63.317972350230413</v>
      </c>
      <c r="E305" s="338">
        <f t="shared" ref="E305:E316" ca="true" si="66">IF(ISERROR(INDIRECT(CONCATENATE($B305,"!M23"))),"",INDIRECT(CONCATENATE($B305,"!M23")))</f>
        <v>90.829694323144111</v>
      </c>
      <c r="F305" s="336"/>
      <c r="G305" s="336"/>
      <c r="H305" s="337">
        <f t="shared" ref="H305:H316" ca="true" si="67">IF(ISERROR(INDIRECT(CONCATENATE($B305,"!M21"))),"",INDIRECT(CONCATENATE($B305,"!M21")))</f>
        <v>0.73732718894009219</v>
      </c>
      <c r="I305" s="248">
        <f t="shared" ref="I305:I316" ca="true" si="68">IF(ISERROR(INDIRECT(CONCATENATE($B305,"!N16"))),"",INDIRECT(CONCATENATE($B305,"!N16")))</f>
        <v>67.581475128644939</v>
      </c>
      <c r="J305" s="335">
        <f t="shared" ref="J305:J316" ca="true" si="69">IF(ISERROR(INDIRECT(CONCATENATE($B305,"!N23"))),"",INDIRECT(CONCATENATE($B305,"!N23")))</f>
        <v>88.705583756345177</v>
      </c>
      <c r="K305" s="336"/>
      <c r="L305" s="336"/>
      <c r="M305" s="337">
        <f t="shared" ref="M305:M316" ca="true" si="70">IF(ISERROR(INDIRECT(CONCATENATE($B305,"!N21"))),"",INDIRECT(CONCATENATE($B305,"!N21")))</f>
        <v>0.68610634648370494</v>
      </c>
      <c r="N305" s="248">
        <f t="shared" ref="N305:N316" ca="true" si="71">IF(ISERROR(INDIRECT(CONCATENATE($B305,"!O16"))),"",INDIRECT(CONCATENATE($B305,"!O16")))</f>
        <v>69.182389937106919</v>
      </c>
      <c r="O305" s="335">
        <f t="shared" ref="O305:O316" ca="true" si="72">IF(ISERROR(INDIRECT(CONCATENATE($B305,"!O23"))),"",INDIRECT(CONCATENATE($B305,"!O23")))</f>
        <v>88.311688311688314</v>
      </c>
      <c r="P305" s="336"/>
      <c r="Q305" s="336"/>
      <c r="R305" s="337">
        <f t="shared" ref="R305:R316" ca="true" si="73">IF(ISERROR(INDIRECT(CONCATENATE($B305,"!O21"))),"",INDIRECT(CONCATENATE($B305,"!O21")))</f>
        <v>1.0781671159029651</v>
      </c>
      <c r="S305" s="248">
        <f t="shared" ref="S305:S316" ca="true" si="74">IF(ISERROR(INDIRECT(CONCATENATE($B305,"!P16"))),"",INDIRECT(CONCATENATE($B305,"!P16")))</f>
        <v>79.715302491103202</v>
      </c>
      <c r="T305" s="335">
        <f t="shared" ref="T305:T316" ca="true" si="75">IF(ISERROR(INDIRECT(CONCATENATE($B305,"!P23"))),"",INDIRECT(CONCATENATE($B305,"!P23")))</f>
        <v>90.401785714285708</v>
      </c>
      <c r="U305" s="336"/>
      <c r="V305" s="336"/>
      <c r="W305" s="337">
        <f t="shared" ref="W305:W316" ca="true" si="76">IF(ISERROR(INDIRECT(CONCATENATE($B305,"!P21"))),"",INDIRECT(CONCATENATE($B305,"!P21")))</f>
        <v>0.44483985765124562</v>
      </c>
      <c r="X305" s="248">
        <f t="shared" ref="X305:X316" ca="true" si="77">IF(ISERROR(INDIRECT(CONCATENATE($B305,"!Q16"))),"",INDIRECT(CONCATENATE($B305,"!Q16")))</f>
        <v>84.924174843889389</v>
      </c>
      <c r="Y305" s="335">
        <f t="shared" ref="Y305:Y316" ca="true" si="78">IF(ISERROR(INDIRECT(CONCATENATE($B305,"!Q23"))),"",INDIRECT(CONCATENATE($B305,"!Q23")))</f>
        <v>87.184873949579838</v>
      </c>
      <c r="Z305" s="336"/>
      <c r="AA305" s="336"/>
      <c r="AB305" s="337">
        <f t="shared" ref="AB305:AB316" ca="true" si="79">IF(ISERROR(INDIRECT(CONCATENATE($B305,"!Q221"))),"",INDIRECT(CONCATENATE($B305,"!Q21")))</f>
        <v>0.71364852809991086</v>
      </c>
    </row>
    <row r="306" x14ac:dyDescent="0.2">
      <c r="A306" s="334"/>
      <c r="B306" s="666" t="s">
        <v>277</v>
      </c>
      <c r="C306" s="667">
        <v>2002</v>
      </c>
      <c r="D306" s="249">
        <f t="shared" ca="true" si="65"/>
        <v>65.594648987629554</v>
      </c>
      <c r="E306" s="338" t="str">
        <f t="shared" ca="true" si="66"/>
        <v>N/A</v>
      </c>
      <c r="F306" s="336"/>
      <c r="G306" s="336"/>
      <c r="H306" s="339">
        <f t="shared" ca="true" si="67"/>
        <v>5.3727344279971646E-2</v>
      </c>
      <c r="I306" s="249">
        <f t="shared" ca="true" si="68"/>
        <v>73.244966670248672</v>
      </c>
      <c r="J306" s="338" t="str">
        <f t="shared" ca="true" si="69"/>
        <v>N/A</v>
      </c>
      <c r="K306" s="336"/>
      <c r="L306" s="336"/>
      <c r="M306" s="339">
        <f t="shared" ca="true" si="70"/>
        <v>0.53558440918070582</v>
      </c>
      <c r="N306" s="249">
        <f t="shared" ca="true" si="71"/>
        <v>75.578478480223268</v>
      </c>
      <c r="O306" s="338" t="str">
        <f t="shared" ca="true" si="72"/>
        <v>N/A</v>
      </c>
      <c r="P306" s="336"/>
      <c r="Q306" s="336"/>
      <c r="R306" s="339">
        <f t="shared" ca="true" si="73"/>
        <v>0.2609654186820739</v>
      </c>
      <c r="S306" s="249">
        <f t="shared" ca="true" si="74"/>
        <v>74.739118531803598</v>
      </c>
      <c r="T306" s="338" t="str">
        <f t="shared" ca="true" si="75"/>
        <v>N/A</v>
      </c>
      <c r="U306" s="336"/>
      <c r="V306" s="336"/>
      <c r="W306" s="339">
        <f t="shared" ca="true" si="76"/>
        <v>0.4956679438713244</v>
      </c>
      <c r="X306" s="249">
        <f t="shared" ca="true" si="77"/>
        <v>78.623900500594374</v>
      </c>
      <c r="Y306" s="338" t="str">
        <f t="shared" ca="true" si="78"/>
        <v>N/A</v>
      </c>
      <c r="Z306" s="336"/>
      <c r="AA306" s="336"/>
      <c r="AB306" s="339">
        <f t="shared" ca="true" si="79"/>
        <v>0.75431831569415386</v>
      </c>
    </row>
    <row r="307" x14ac:dyDescent="0.2">
      <c r="A307" s="334"/>
      <c r="B307" s="666" t="s">
        <v>378</v>
      </c>
      <c r="C307" s="667">
        <v>2004</v>
      </c>
      <c r="D307" s="249">
        <f t="shared" ca="true" si="65"/>
        <v>65.151975642211042</v>
      </c>
      <c r="E307" s="338" t="str">
        <f t="shared" ca="true" si="66"/>
        <v>N/A</v>
      </c>
      <c r="F307" s="336"/>
      <c r="G307" s="336"/>
      <c r="H307" s="339">
        <f t="shared" ca="true" si="67"/>
        <v>2.0115633195193037</v>
      </c>
      <c r="I307" s="249">
        <f t="shared" ca="true" si="68"/>
        <v>63.895807258005448</v>
      </c>
      <c r="J307" s="338" t="str">
        <f t="shared" ca="true" si="69"/>
        <v>N/A</v>
      </c>
      <c r="K307" s="336"/>
      <c r="L307" s="336"/>
      <c r="M307" s="339">
        <f t="shared" ca="true" si="70"/>
        <v>1.6602847061192596</v>
      </c>
      <c r="N307" s="249">
        <f t="shared" ca="true" si="71"/>
        <v>71.760879887621655</v>
      </c>
      <c r="O307" s="338" t="str">
        <f t="shared" ca="true" si="72"/>
        <v>N/A</v>
      </c>
      <c r="P307" s="336"/>
      <c r="Q307" s="336"/>
      <c r="R307" s="339">
        <f t="shared" ca="true" si="73"/>
        <v>2.8732052483750392</v>
      </c>
      <c r="S307" s="249">
        <f t="shared" ca="true" si="74"/>
        <v>72.472449091202748</v>
      </c>
      <c r="T307" s="338" t="str">
        <f t="shared" ca="true" si="75"/>
        <v>N/A</v>
      </c>
      <c r="U307" s="336"/>
      <c r="V307" s="336"/>
      <c r="W307" s="339">
        <f t="shared" ca="true" si="76"/>
        <v>3.5120002037099907</v>
      </c>
      <c r="X307" s="249">
        <f t="shared" ca="true" si="77"/>
        <v>79.408172647711652</v>
      </c>
      <c r="Y307" s="338" t="str">
        <f t="shared" ca="true" si="78"/>
        <v>N/A</v>
      </c>
      <c r="Z307" s="336"/>
      <c r="AA307" s="336"/>
      <c r="AB307" s="339">
        <f t="shared" ca="true" si="79"/>
        <v>2.1829953523912073</v>
      </c>
      <c r="AD307" s="340"/>
    </row>
    <row r="308" x14ac:dyDescent="0.2">
      <c r="A308" s="334"/>
      <c r="B308" s="666" t="s">
        <v>184</v>
      </c>
      <c r="C308" s="667">
        <v>2009</v>
      </c>
      <c r="D308" s="249">
        <f t="shared" ca="true" si="65"/>
        <v>58.058834312427742</v>
      </c>
      <c r="E308" s="338">
        <f t="shared" ca="true" si="66"/>
        <v>87.5</v>
      </c>
      <c r="F308" s="336"/>
      <c r="G308" s="336"/>
      <c r="H308" s="339">
        <f t="shared" ca="true" si="67"/>
        <v>1.2173401889965638</v>
      </c>
      <c r="I308" s="249">
        <f t="shared" ca="true" si="68"/>
        <v>67.754491864955483</v>
      </c>
      <c r="J308" s="338">
        <f t="shared" ca="true" si="69"/>
        <v>87.2</v>
      </c>
      <c r="K308" s="336"/>
      <c r="L308" s="336"/>
      <c r="M308" s="339">
        <f t="shared" ca="true" si="70"/>
        <v>0.66110052130920105</v>
      </c>
      <c r="N308" s="249">
        <f t="shared" ca="true" si="71"/>
        <v>75.569686985886506</v>
      </c>
      <c r="O308" s="338">
        <f t="shared" ca="true" si="72"/>
        <v>84.4</v>
      </c>
      <c r="P308" s="336"/>
      <c r="Q308" s="336"/>
      <c r="R308" s="339">
        <f t="shared" ca="true" si="73"/>
        <v>0.53556370077951965</v>
      </c>
      <c r="S308" s="249">
        <f t="shared" ca="true" si="74"/>
        <v>76.535917673578268</v>
      </c>
      <c r="T308" s="338">
        <f t="shared" ca="true" si="75"/>
        <v>84.6</v>
      </c>
      <c r="U308" s="336"/>
      <c r="V308" s="336"/>
      <c r="W308" s="339">
        <f t="shared" ca="true" si="76"/>
        <v>0.79009519781262583</v>
      </c>
      <c r="X308" s="249">
        <f t="shared" ca="true" si="77"/>
        <v>88.402610675126112</v>
      </c>
      <c r="Y308" s="338">
        <f t="shared" ca="true" si="78"/>
        <v>88.5</v>
      </c>
      <c r="Z308" s="336"/>
      <c r="AA308" s="336"/>
      <c r="AB308" s="339">
        <f t="shared" ca="true" si="79"/>
        <v>0.21185740212704335</v>
      </c>
    </row>
    <row r="309" x14ac:dyDescent="0.2">
      <c r="A309" s="334"/>
      <c r="B309" s="666" t="s">
        <v>478</v>
      </c>
      <c r="C309" s="667">
        <v>2014</v>
      </c>
      <c r="D309" s="249">
        <f t="shared" ca="true" si="65"/>
        <v>66.092846938523834</v>
      </c>
      <c r="E309" s="338">
        <f t="shared" ca="true" si="66"/>
        <v>82.380835080738635</v>
      </c>
      <c r="F309" s="336"/>
      <c r="G309" s="336"/>
      <c r="H309" s="339">
        <f t="shared" ca="true" si="67"/>
        <v>1.5843855271866243</v>
      </c>
      <c r="I309" s="249">
        <f t="shared" ca="true" si="68"/>
        <v>72.685975762182409</v>
      </c>
      <c r="J309" s="338">
        <f t="shared" ca="true" si="69"/>
        <v>82.802035620672669</v>
      </c>
      <c r="K309" s="336"/>
      <c r="L309" s="336"/>
      <c r="M309" s="339">
        <f t="shared" ca="true" si="70"/>
        <v>1.2391413065551073</v>
      </c>
      <c r="N309" s="249">
        <f t="shared" ca="true" si="71"/>
        <v>78.334697920737455</v>
      </c>
      <c r="O309" s="338">
        <f t="shared" ca="true" si="72"/>
        <v>80.357271494099678</v>
      </c>
      <c r="P309" s="336"/>
      <c r="Q309" s="336"/>
      <c r="R309" s="339">
        <f t="shared" ca="true" si="73"/>
        <v>0.82312467352365426</v>
      </c>
      <c r="S309" s="249">
        <f t="shared" ca="true" si="74"/>
        <v>82.047213082677175</v>
      </c>
      <c r="T309" s="338">
        <f t="shared" ca="true" si="75"/>
        <v>77.827991818363131</v>
      </c>
      <c r="U309" s="336"/>
      <c r="V309" s="336"/>
      <c r="W309" s="339">
        <f t="shared" ca="true" si="76"/>
        <v>1.0838061432373909</v>
      </c>
      <c r="X309" s="249">
        <f t="shared" ca="true" si="77"/>
        <v>88.183565318055216</v>
      </c>
      <c r="Y309" s="338">
        <f t="shared" ca="true" si="78"/>
        <v>81.373189019347194</v>
      </c>
      <c r="Z309" s="336"/>
      <c r="AA309" s="336"/>
      <c r="AB309" s="339">
        <f t="shared" ca="true" si="79"/>
        <v>0.72420505544653013</v>
      </c>
    </row>
    <row r="310" x14ac:dyDescent="0.2">
      <c r="A310" s="334"/>
      <c r="B310" s="666" t="s">
        <v>672</v>
      </c>
      <c r="C310" s="667">
        <v>2018</v>
      </c>
      <c r="D310" s="249">
        <f t="shared" ca="true" si="65"/>
        <v>71.655315403704748</v>
      </c>
      <c r="E310" s="338">
        <f t="shared" ca="true" si="66"/>
        <v>84.174462379277173</v>
      </c>
      <c r="F310" s="336"/>
      <c r="G310" s="336"/>
      <c r="H310" s="339">
        <f t="shared" ca="true" si="67"/>
        <v>0.75420646317855666</v>
      </c>
      <c r="I310" s="249">
        <f t="shared" ca="true" si="68"/>
        <v>77.780762672743947</v>
      </c>
      <c r="J310" s="338">
        <f t="shared" ca="true" si="69"/>
        <v>82.444289198008079</v>
      </c>
      <c r="K310" s="336"/>
      <c r="L310" s="336"/>
      <c r="M310" s="339">
        <f t="shared" ca="true" si="70"/>
        <v>1.7732942580428666</v>
      </c>
      <c r="N310" s="249">
        <f t="shared" ca="true" si="71"/>
        <v>85.711002717947395</v>
      </c>
      <c r="O310" s="338">
        <f t="shared" ca="true" si="72"/>
        <v>83.086605871156692</v>
      </c>
      <c r="P310" s="336"/>
      <c r="Q310" s="336"/>
      <c r="R310" s="339">
        <f t="shared" ca="true" si="73"/>
        <v>1.3950987112158475</v>
      </c>
      <c r="S310" s="249">
        <f t="shared" ca="true" si="74"/>
        <v>88.238787027904792</v>
      </c>
      <c r="T310" s="338">
        <f t="shared" ca="true" si="75"/>
        <v>86.411235378853107</v>
      </c>
      <c r="U310" s="336"/>
      <c r="V310" s="336"/>
      <c r="W310" s="339">
        <f t="shared" ca="true" si="76"/>
        <v>0.85107399889759516</v>
      </c>
      <c r="X310" s="249">
        <f t="shared" ca="true" si="77"/>
        <v>89.474783749850204</v>
      </c>
      <c r="Y310" s="338">
        <f t="shared" ca="true" si="78"/>
        <v>88.135574750514294</v>
      </c>
      <c r="Z310" s="336"/>
      <c r="AA310" s="336"/>
      <c r="AB310" s="339">
        <f t="shared" ca="true" si="79"/>
        <v>2.3227561522536093</v>
      </c>
    </row>
    <row r="311" x14ac:dyDescent="0.2">
      <c r="A311" s="334"/>
      <c r="B311" s="666"/>
      <c r="C311" s="667"/>
      <c r="D311" s="249" t="str">
        <f t="shared" ca="true" si="65"/>
        <v/>
      </c>
      <c r="E311" s="338" t="str">
        <f t="shared" ca="true" si="66"/>
        <v/>
      </c>
      <c r="F311" s="336"/>
      <c r="G311" s="336"/>
      <c r="H311" s="339" t="str">
        <f t="shared" ca="true" si="67"/>
        <v/>
      </c>
      <c r="I311" s="249" t="str">
        <f t="shared" ca="true" si="68"/>
        <v/>
      </c>
      <c r="J311" s="338" t="str">
        <f t="shared" ca="true" si="69"/>
        <v/>
      </c>
      <c r="K311" s="336"/>
      <c r="L311" s="336"/>
      <c r="M311" s="339" t="str">
        <f t="shared" ca="true" si="70"/>
        <v/>
      </c>
      <c r="N311" s="249" t="str">
        <f t="shared" ca="true" si="71"/>
        <v/>
      </c>
      <c r="O311" s="338" t="str">
        <f t="shared" ca="true" si="72"/>
        <v/>
      </c>
      <c r="P311" s="336"/>
      <c r="Q311" s="336"/>
      <c r="R311" s="339" t="str">
        <f t="shared" ca="true" si="73"/>
        <v/>
      </c>
      <c r="S311" s="249" t="str">
        <f t="shared" ca="true" si="74"/>
        <v/>
      </c>
      <c r="T311" s="338" t="str">
        <f t="shared" ca="true" si="75"/>
        <v/>
      </c>
      <c r="U311" s="336"/>
      <c r="V311" s="336"/>
      <c r="W311" s="339" t="str">
        <f t="shared" ca="true" si="76"/>
        <v/>
      </c>
      <c r="X311" s="249" t="str">
        <f t="shared" ca="true" si="77"/>
        <v/>
      </c>
      <c r="Y311" s="338" t="str">
        <f t="shared" ca="true" si="78"/>
        <v/>
      </c>
      <c r="Z311" s="336"/>
      <c r="AA311" s="336"/>
      <c r="AB311" s="339" t="str">
        <f t="shared" ca="true" si="79"/>
        <v/>
      </c>
    </row>
    <row r="312" x14ac:dyDescent="0.2">
      <c r="A312" s="334"/>
      <c r="B312" s="666"/>
      <c r="C312" s="667"/>
      <c r="D312" s="249" t="str">
        <f t="shared" ca="true" si="65"/>
        <v/>
      </c>
      <c r="E312" s="338" t="str">
        <f t="shared" ca="true" si="66"/>
        <v/>
      </c>
      <c r="F312" s="336"/>
      <c r="G312" s="336"/>
      <c r="H312" s="339" t="str">
        <f t="shared" ca="true" si="67"/>
        <v/>
      </c>
      <c r="I312" s="249" t="str">
        <f t="shared" ca="true" si="68"/>
        <v/>
      </c>
      <c r="J312" s="338" t="str">
        <f t="shared" ca="true" si="69"/>
        <v/>
      </c>
      <c r="K312" s="336"/>
      <c r="L312" s="336"/>
      <c r="M312" s="339" t="str">
        <f t="shared" ca="true" si="70"/>
        <v/>
      </c>
      <c r="N312" s="249" t="str">
        <f t="shared" ca="true" si="71"/>
        <v/>
      </c>
      <c r="O312" s="338" t="str">
        <f t="shared" ca="true" si="72"/>
        <v/>
      </c>
      <c r="P312" s="336"/>
      <c r="Q312" s="336"/>
      <c r="R312" s="339" t="str">
        <f t="shared" ca="true" si="73"/>
        <v/>
      </c>
      <c r="S312" s="249" t="str">
        <f t="shared" ca="true" si="74"/>
        <v/>
      </c>
      <c r="T312" s="338" t="str">
        <f t="shared" ca="true" si="75"/>
        <v/>
      </c>
      <c r="U312" s="336"/>
      <c r="V312" s="336"/>
      <c r="W312" s="339" t="str">
        <f t="shared" ca="true" si="76"/>
        <v/>
      </c>
      <c r="X312" s="249" t="str">
        <f t="shared" ca="true" si="77"/>
        <v/>
      </c>
      <c r="Y312" s="338" t="str">
        <f t="shared" ca="true" si="78"/>
        <v/>
      </c>
      <c r="Z312" s="336"/>
      <c r="AA312" s="336"/>
      <c r="AB312" s="339" t="str">
        <f t="shared" ca="true" si="79"/>
        <v/>
      </c>
    </row>
    <row r="313" x14ac:dyDescent="0.2">
      <c r="A313" s="334"/>
      <c r="B313" s="666"/>
      <c r="C313" s="667"/>
      <c r="D313" s="249" t="str">
        <f t="shared" ca="true" si="65"/>
        <v/>
      </c>
      <c r="E313" s="338" t="str">
        <f t="shared" ca="true" si="66"/>
        <v/>
      </c>
      <c r="F313" s="336"/>
      <c r="G313" s="336"/>
      <c r="H313" s="339" t="str">
        <f t="shared" ca="true" si="67"/>
        <v/>
      </c>
      <c r="I313" s="249" t="str">
        <f t="shared" ca="true" si="68"/>
        <v/>
      </c>
      <c r="J313" s="338" t="str">
        <f t="shared" ca="true" si="69"/>
        <v/>
      </c>
      <c r="K313" s="336"/>
      <c r="L313" s="336"/>
      <c r="M313" s="339" t="str">
        <f t="shared" ca="true" si="70"/>
        <v/>
      </c>
      <c r="N313" s="249" t="str">
        <f t="shared" ca="true" si="71"/>
        <v/>
      </c>
      <c r="O313" s="338" t="str">
        <f t="shared" ca="true" si="72"/>
        <v/>
      </c>
      <c r="P313" s="336"/>
      <c r="Q313" s="336"/>
      <c r="R313" s="339" t="str">
        <f t="shared" ca="true" si="73"/>
        <v/>
      </c>
      <c r="S313" s="249" t="str">
        <f t="shared" ca="true" si="74"/>
        <v/>
      </c>
      <c r="T313" s="338" t="str">
        <f t="shared" ca="true" si="75"/>
        <v/>
      </c>
      <c r="U313" s="336"/>
      <c r="V313" s="336"/>
      <c r="W313" s="339" t="str">
        <f t="shared" ca="true" si="76"/>
        <v/>
      </c>
      <c r="X313" s="249" t="str">
        <f t="shared" ca="true" si="77"/>
        <v/>
      </c>
      <c r="Y313" s="338" t="str">
        <f t="shared" ca="true" si="78"/>
        <v/>
      </c>
      <c r="Z313" s="336"/>
      <c r="AA313" s="336"/>
      <c r="AB313" s="339" t="str">
        <f t="shared" ca="true" si="79"/>
        <v/>
      </c>
    </row>
    <row r="314" x14ac:dyDescent="0.2">
      <c r="A314" s="334"/>
      <c r="B314" s="666"/>
      <c r="C314" s="667"/>
      <c r="D314" s="249" t="str">
        <f t="shared" ca="true" si="65"/>
        <v/>
      </c>
      <c r="E314" s="338" t="str">
        <f t="shared" ca="true" si="66"/>
        <v/>
      </c>
      <c r="F314" s="336"/>
      <c r="G314" s="336"/>
      <c r="H314" s="339" t="str">
        <f t="shared" ca="true" si="67"/>
        <v/>
      </c>
      <c r="I314" s="249" t="str">
        <f t="shared" ca="true" si="68"/>
        <v/>
      </c>
      <c r="J314" s="338" t="str">
        <f t="shared" ca="true" si="69"/>
        <v/>
      </c>
      <c r="K314" s="336"/>
      <c r="L314" s="336"/>
      <c r="M314" s="339" t="str">
        <f t="shared" ca="true" si="70"/>
        <v/>
      </c>
      <c r="N314" s="249" t="str">
        <f t="shared" ca="true" si="71"/>
        <v/>
      </c>
      <c r="O314" s="338" t="str">
        <f t="shared" ca="true" si="72"/>
        <v/>
      </c>
      <c r="P314" s="336"/>
      <c r="Q314" s="336"/>
      <c r="R314" s="339" t="str">
        <f t="shared" ca="true" si="73"/>
        <v/>
      </c>
      <c r="S314" s="249" t="str">
        <f t="shared" ca="true" si="74"/>
        <v/>
      </c>
      <c r="T314" s="338" t="str">
        <f t="shared" ca="true" si="75"/>
        <v/>
      </c>
      <c r="U314" s="336"/>
      <c r="V314" s="336"/>
      <c r="W314" s="339" t="str">
        <f t="shared" ca="true" si="76"/>
        <v/>
      </c>
      <c r="X314" s="249" t="str">
        <f t="shared" ca="true" si="77"/>
        <v/>
      </c>
      <c r="Y314" s="338" t="str">
        <f t="shared" ca="true" si="78"/>
        <v/>
      </c>
      <c r="Z314" s="336"/>
      <c r="AA314" s="336"/>
      <c r="AB314" s="339" t="str">
        <f t="shared" ca="true" si="79"/>
        <v/>
      </c>
    </row>
    <row r="315" x14ac:dyDescent="0.2">
      <c r="A315" s="334"/>
      <c r="B315" s="666"/>
      <c r="C315" s="667"/>
      <c r="D315" s="249" t="str">
        <f t="shared" ca="true" si="65"/>
        <v/>
      </c>
      <c r="E315" s="338" t="str">
        <f t="shared" ca="true" si="66"/>
        <v/>
      </c>
      <c r="F315" s="336"/>
      <c r="G315" s="336"/>
      <c r="H315" s="339" t="str">
        <f t="shared" ca="true" si="67"/>
        <v/>
      </c>
      <c r="I315" s="249" t="str">
        <f t="shared" ca="true" si="68"/>
        <v/>
      </c>
      <c r="J315" s="338" t="str">
        <f t="shared" ca="true" si="69"/>
        <v/>
      </c>
      <c r="K315" s="336"/>
      <c r="L315" s="336"/>
      <c r="M315" s="339" t="str">
        <f t="shared" ca="true" si="70"/>
        <v/>
      </c>
      <c r="N315" s="249" t="str">
        <f t="shared" ca="true" si="71"/>
        <v/>
      </c>
      <c r="O315" s="338" t="str">
        <f t="shared" ca="true" si="72"/>
        <v/>
      </c>
      <c r="P315" s="336"/>
      <c r="Q315" s="336"/>
      <c r="R315" s="339" t="str">
        <f t="shared" ca="true" si="73"/>
        <v/>
      </c>
      <c r="S315" s="249" t="str">
        <f t="shared" ca="true" si="74"/>
        <v/>
      </c>
      <c r="T315" s="338" t="str">
        <f t="shared" ca="true" si="75"/>
        <v/>
      </c>
      <c r="U315" s="336"/>
      <c r="V315" s="336"/>
      <c r="W315" s="339" t="str">
        <f t="shared" ca="true" si="76"/>
        <v/>
      </c>
      <c r="X315" s="249" t="str">
        <f t="shared" ca="true" si="77"/>
        <v/>
      </c>
      <c r="Y315" s="338" t="str">
        <f t="shared" ca="true" si="78"/>
        <v/>
      </c>
      <c r="Z315" s="336"/>
      <c r="AA315" s="336"/>
      <c r="AB315" s="339" t="str">
        <f t="shared" ca="true" si="79"/>
        <v/>
      </c>
    </row>
    <row r="316" x14ac:dyDescent="0.2">
      <c r="A316" s="334"/>
      <c r="B316" s="668"/>
      <c r="C316" s="669"/>
      <c r="D316" s="250" t="str">
        <f t="shared" ca="true" si="65"/>
        <v/>
      </c>
      <c r="E316" s="341" t="str">
        <f t="shared" ca="true" si="66"/>
        <v/>
      </c>
      <c r="F316" s="342"/>
      <c r="G316" s="343"/>
      <c r="H316" s="344" t="str">
        <f t="shared" ca="true" si="67"/>
        <v/>
      </c>
      <c r="I316" s="250" t="str">
        <f t="shared" ca="true" si="68"/>
        <v/>
      </c>
      <c r="J316" s="341" t="str">
        <f t="shared" ca="true" si="69"/>
        <v/>
      </c>
      <c r="K316" s="342"/>
      <c r="L316" s="343"/>
      <c r="M316" s="344" t="str">
        <f t="shared" ca="true" si="70"/>
        <v/>
      </c>
      <c r="N316" s="250" t="str">
        <f t="shared" ca="true" si="71"/>
        <v/>
      </c>
      <c r="O316" s="341" t="str">
        <f t="shared" ca="true" si="72"/>
        <v/>
      </c>
      <c r="P316" s="342"/>
      <c r="Q316" s="343"/>
      <c r="R316" s="344" t="str">
        <f t="shared" ca="true" si="73"/>
        <v/>
      </c>
      <c r="S316" s="250" t="str">
        <f t="shared" ca="true" si="74"/>
        <v/>
      </c>
      <c r="T316" s="341" t="str">
        <f t="shared" ca="true" si="75"/>
        <v/>
      </c>
      <c r="U316" s="342"/>
      <c r="V316" s="343"/>
      <c r="W316" s="344" t="str">
        <f t="shared" ca="true" si="76"/>
        <v/>
      </c>
      <c r="X316" s="250" t="str">
        <f t="shared" ca="true" si="77"/>
        <v/>
      </c>
      <c r="Y316" s="341" t="str">
        <f t="shared" ca="true" si="78"/>
        <v/>
      </c>
      <c r="Z316" s="342"/>
      <c r="AA316" s="343"/>
      <c r="AB316" s="344" t="str">
        <f t="shared" ca="true" si="79"/>
        <v/>
      </c>
    </row>
    <row r="317" ht="11.25" customHeight="true" x14ac:dyDescent="0.2"/>
    <row r="318" ht="22.5" customHeight="true" x14ac:dyDescent="0.25">
      <c r="B318" s="978" t="str">
        <f>CONCATENATE("Rural use of drinking water sources, ",C299,"–",C300)</f>
        <v>Rural use of drinking water sources, 2000–2020</v>
      </c>
      <c r="C318" s="979"/>
      <c r="D318" s="979"/>
      <c r="E318" s="979"/>
      <c r="F318" s="979"/>
      <c r="G318" s="979"/>
      <c r="H318" s="979"/>
      <c r="I318" s="979"/>
      <c r="J318" s="979"/>
      <c r="K318" s="979"/>
      <c r="L318" s="985"/>
      <c r="N318" s="345"/>
      <c r="O318" s="345"/>
      <c r="P318" s="345"/>
      <c r="Q318" s="345"/>
      <c r="R318" s="345"/>
      <c r="S318" s="961" t="s">
        <v>11</v>
      </c>
      <c r="T318" s="962"/>
      <c r="U318" s="962"/>
      <c r="V318" s="962"/>
      <c r="W318" s="963"/>
      <c r="X318" s="345"/>
      <c r="Y318" s="345"/>
      <c r="Z318" s="345"/>
      <c r="AA318" s="345"/>
      <c r="AB318" s="34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83" customWidth="true"/>
    <col min="6" max="7" width="9" style="286" customWidth="true"/>
    <col min="8" max="38" width="9" style="283" customWidth="true"/>
    <col min="39" max="261" width="9.140625" style="283"/>
    <col min="262" max="262" width="5" style="283" customWidth="true"/>
    <col min="263" max="263" width="13.85546875" style="283" customWidth="true"/>
    <col min="264" max="265" width="6.28515625" style="283" customWidth="true"/>
    <col min="266" max="267" width="7" style="283" customWidth="true"/>
    <col min="268" max="274" width="6.28515625" style="283" customWidth="true"/>
    <col min="275" max="517" width="9.140625" style="283"/>
    <col min="518" max="518" width="5" style="283" customWidth="true"/>
    <col min="519" max="519" width="13.85546875" style="283" customWidth="true"/>
    <col min="520" max="521" width="6.28515625" style="283" customWidth="true"/>
    <col min="522" max="523" width="7" style="283" customWidth="true"/>
    <col min="524" max="530" width="6.28515625" style="283" customWidth="true"/>
    <col min="531" max="773" width="9.140625" style="283"/>
    <col min="774" max="774" width="5" style="283" customWidth="true"/>
    <col min="775" max="775" width="13.85546875" style="283" customWidth="true"/>
    <col min="776" max="777" width="6.28515625" style="283" customWidth="true"/>
    <col min="778" max="779" width="7" style="283" customWidth="true"/>
    <col min="780" max="786" width="6.28515625" style="283" customWidth="true"/>
    <col min="787" max="1029" width="9.140625" style="283"/>
    <col min="1030" max="1030" width="5" style="283" customWidth="true"/>
    <col min="1031" max="1031" width="13.85546875" style="283" customWidth="true"/>
    <col min="1032" max="1033" width="6.28515625" style="283" customWidth="true"/>
    <col min="1034" max="1035" width="7" style="283" customWidth="true"/>
    <col min="1036" max="1042" width="6.28515625" style="283" customWidth="true"/>
    <col min="1043" max="1285" width="9.140625" style="283"/>
    <col min="1286" max="1286" width="5" style="283" customWidth="true"/>
    <col min="1287" max="1287" width="13.85546875" style="283" customWidth="true"/>
    <col min="1288" max="1289" width="6.28515625" style="283" customWidth="true"/>
    <col min="1290" max="1291" width="7" style="283" customWidth="true"/>
    <col min="1292" max="1298" width="6.28515625" style="283" customWidth="true"/>
    <col min="1299" max="1541" width="9.140625" style="283"/>
    <col min="1542" max="1542" width="5" style="283" customWidth="true"/>
    <col min="1543" max="1543" width="13.85546875" style="283" customWidth="true"/>
    <col min="1544" max="1545" width="6.28515625" style="283" customWidth="true"/>
    <col min="1546" max="1547" width="7" style="283" customWidth="true"/>
    <col min="1548" max="1554" width="6.28515625" style="283" customWidth="true"/>
    <col min="1555" max="1797" width="9.140625" style="283"/>
    <col min="1798" max="1798" width="5" style="283" customWidth="true"/>
    <col min="1799" max="1799" width="13.85546875" style="283" customWidth="true"/>
    <col min="1800" max="1801" width="6.28515625" style="283" customWidth="true"/>
    <col min="1802" max="1803" width="7" style="283" customWidth="true"/>
    <col min="1804" max="1810" width="6.28515625" style="283" customWidth="true"/>
    <col min="1811" max="2053" width="9.140625" style="283"/>
    <col min="2054" max="2054" width="5" style="283" customWidth="true"/>
    <col min="2055" max="2055" width="13.85546875" style="283" customWidth="true"/>
    <col min="2056" max="2057" width="6.28515625" style="283" customWidth="true"/>
    <col min="2058" max="2059" width="7" style="283" customWidth="true"/>
    <col min="2060" max="2066" width="6.28515625" style="283" customWidth="true"/>
    <col min="2067" max="2309" width="9.140625" style="283"/>
    <col min="2310" max="2310" width="5" style="283" customWidth="true"/>
    <col min="2311" max="2311" width="13.85546875" style="283" customWidth="true"/>
    <col min="2312" max="2313" width="6.28515625" style="283" customWidth="true"/>
    <col min="2314" max="2315" width="7" style="283" customWidth="true"/>
    <col min="2316" max="2322" width="6.28515625" style="283" customWidth="true"/>
    <col min="2323" max="2565" width="9.140625" style="283"/>
    <col min="2566" max="2566" width="5" style="283" customWidth="true"/>
    <col min="2567" max="2567" width="13.85546875" style="283" customWidth="true"/>
    <col min="2568" max="2569" width="6.28515625" style="283" customWidth="true"/>
    <col min="2570" max="2571" width="7" style="283" customWidth="true"/>
    <col min="2572" max="2578" width="6.28515625" style="283" customWidth="true"/>
    <col min="2579" max="2821" width="9.140625" style="283"/>
    <col min="2822" max="2822" width="5" style="283" customWidth="true"/>
    <col min="2823" max="2823" width="13.85546875" style="283" customWidth="true"/>
    <col min="2824" max="2825" width="6.28515625" style="283" customWidth="true"/>
    <col min="2826" max="2827" width="7" style="283" customWidth="true"/>
    <col min="2828" max="2834" width="6.28515625" style="283" customWidth="true"/>
    <col min="2835" max="3077" width="9.140625" style="283"/>
    <col min="3078" max="3078" width="5" style="283" customWidth="true"/>
    <col min="3079" max="3079" width="13.85546875" style="283" customWidth="true"/>
    <col min="3080" max="3081" width="6.28515625" style="283" customWidth="true"/>
    <col min="3082" max="3083" width="7" style="283" customWidth="true"/>
    <col min="3084" max="3090" width="6.28515625" style="283" customWidth="true"/>
    <col min="3091" max="3333" width="9.140625" style="283"/>
    <col min="3334" max="3334" width="5" style="283" customWidth="true"/>
    <col min="3335" max="3335" width="13.85546875" style="283" customWidth="true"/>
    <col min="3336" max="3337" width="6.28515625" style="283" customWidth="true"/>
    <col min="3338" max="3339" width="7" style="283" customWidth="true"/>
    <col min="3340" max="3346" width="6.28515625" style="283" customWidth="true"/>
    <col min="3347" max="3589" width="9.140625" style="283"/>
    <col min="3590" max="3590" width="5" style="283" customWidth="true"/>
    <col min="3591" max="3591" width="13.85546875" style="283" customWidth="true"/>
    <col min="3592" max="3593" width="6.28515625" style="283" customWidth="true"/>
    <col min="3594" max="3595" width="7" style="283" customWidth="true"/>
    <col min="3596" max="3602" width="6.28515625" style="283" customWidth="true"/>
    <col min="3603" max="3845" width="9.140625" style="283"/>
    <col min="3846" max="3846" width="5" style="283" customWidth="true"/>
    <col min="3847" max="3847" width="13.85546875" style="283" customWidth="true"/>
    <col min="3848" max="3849" width="6.28515625" style="283" customWidth="true"/>
    <col min="3850" max="3851" width="7" style="283" customWidth="true"/>
    <col min="3852" max="3858" width="6.28515625" style="283" customWidth="true"/>
    <col min="3859" max="4101" width="9.140625" style="283"/>
    <col min="4102" max="4102" width="5" style="283" customWidth="true"/>
    <col min="4103" max="4103" width="13.85546875" style="283" customWidth="true"/>
    <col min="4104" max="4105" width="6.28515625" style="283" customWidth="true"/>
    <col min="4106" max="4107" width="7" style="283" customWidth="true"/>
    <col min="4108" max="4114" width="6.28515625" style="283" customWidth="true"/>
    <col min="4115" max="4357" width="9.140625" style="283"/>
    <col min="4358" max="4358" width="5" style="283" customWidth="true"/>
    <col min="4359" max="4359" width="13.85546875" style="283" customWidth="true"/>
    <col min="4360" max="4361" width="6.28515625" style="283" customWidth="true"/>
    <col min="4362" max="4363" width="7" style="283" customWidth="true"/>
    <col min="4364" max="4370" width="6.28515625" style="283" customWidth="true"/>
    <col min="4371" max="4613" width="9.140625" style="283"/>
    <col min="4614" max="4614" width="5" style="283" customWidth="true"/>
    <col min="4615" max="4615" width="13.85546875" style="283" customWidth="true"/>
    <col min="4616" max="4617" width="6.28515625" style="283" customWidth="true"/>
    <col min="4618" max="4619" width="7" style="283" customWidth="true"/>
    <col min="4620" max="4626" width="6.28515625" style="283" customWidth="true"/>
    <col min="4627" max="4869" width="9.140625" style="283"/>
    <col min="4870" max="4870" width="5" style="283" customWidth="true"/>
    <col min="4871" max="4871" width="13.85546875" style="283" customWidth="true"/>
    <col min="4872" max="4873" width="6.28515625" style="283" customWidth="true"/>
    <col min="4874" max="4875" width="7" style="283" customWidth="true"/>
    <col min="4876" max="4882" width="6.28515625" style="283" customWidth="true"/>
    <col min="4883" max="5125" width="9.140625" style="283"/>
    <col min="5126" max="5126" width="5" style="283" customWidth="true"/>
    <col min="5127" max="5127" width="13.85546875" style="283" customWidth="true"/>
    <col min="5128" max="5129" width="6.28515625" style="283" customWidth="true"/>
    <col min="5130" max="5131" width="7" style="283" customWidth="true"/>
    <col min="5132" max="5138" width="6.28515625" style="283" customWidth="true"/>
    <col min="5139" max="5381" width="9.140625" style="283"/>
    <col min="5382" max="5382" width="5" style="283" customWidth="true"/>
    <col min="5383" max="5383" width="13.85546875" style="283" customWidth="true"/>
    <col min="5384" max="5385" width="6.28515625" style="283" customWidth="true"/>
    <col min="5386" max="5387" width="7" style="283" customWidth="true"/>
    <col min="5388" max="5394" width="6.28515625" style="283" customWidth="true"/>
    <col min="5395" max="5637" width="9.140625" style="283"/>
    <col min="5638" max="5638" width="5" style="283" customWidth="true"/>
    <col min="5639" max="5639" width="13.85546875" style="283" customWidth="true"/>
    <col min="5640" max="5641" width="6.28515625" style="283" customWidth="true"/>
    <col min="5642" max="5643" width="7" style="283" customWidth="true"/>
    <col min="5644" max="5650" width="6.28515625" style="283" customWidth="true"/>
    <col min="5651" max="5893" width="9.140625" style="283"/>
    <col min="5894" max="5894" width="5" style="283" customWidth="true"/>
    <col min="5895" max="5895" width="13.85546875" style="283" customWidth="true"/>
    <col min="5896" max="5897" width="6.28515625" style="283" customWidth="true"/>
    <col min="5898" max="5899" width="7" style="283" customWidth="true"/>
    <col min="5900" max="5906" width="6.28515625" style="283" customWidth="true"/>
    <col min="5907" max="6149" width="9.140625" style="283"/>
    <col min="6150" max="6150" width="5" style="283" customWidth="true"/>
    <col min="6151" max="6151" width="13.85546875" style="283" customWidth="true"/>
    <col min="6152" max="6153" width="6.28515625" style="283" customWidth="true"/>
    <col min="6154" max="6155" width="7" style="283" customWidth="true"/>
    <col min="6156" max="6162" width="6.28515625" style="283" customWidth="true"/>
    <col min="6163" max="6405" width="9.140625" style="283"/>
    <col min="6406" max="6406" width="5" style="283" customWidth="true"/>
    <col min="6407" max="6407" width="13.85546875" style="283" customWidth="true"/>
    <col min="6408" max="6409" width="6.28515625" style="283" customWidth="true"/>
    <col min="6410" max="6411" width="7" style="283" customWidth="true"/>
    <col min="6412" max="6418" width="6.28515625" style="283" customWidth="true"/>
    <col min="6419" max="6661" width="9.140625" style="283"/>
    <col min="6662" max="6662" width="5" style="283" customWidth="true"/>
    <col min="6663" max="6663" width="13.85546875" style="283" customWidth="true"/>
    <col min="6664" max="6665" width="6.28515625" style="283" customWidth="true"/>
    <col min="6666" max="6667" width="7" style="283" customWidth="true"/>
    <col min="6668" max="6674" width="6.28515625" style="283" customWidth="true"/>
    <col min="6675" max="6917" width="9.140625" style="283"/>
    <col min="6918" max="6918" width="5" style="283" customWidth="true"/>
    <col min="6919" max="6919" width="13.85546875" style="283" customWidth="true"/>
    <col min="6920" max="6921" width="6.28515625" style="283" customWidth="true"/>
    <col min="6922" max="6923" width="7" style="283" customWidth="true"/>
    <col min="6924" max="6930" width="6.28515625" style="283" customWidth="true"/>
    <col min="6931" max="7173" width="9.140625" style="283"/>
    <col min="7174" max="7174" width="5" style="283" customWidth="true"/>
    <col min="7175" max="7175" width="13.85546875" style="283" customWidth="true"/>
    <col min="7176" max="7177" width="6.28515625" style="283" customWidth="true"/>
    <col min="7178" max="7179" width="7" style="283" customWidth="true"/>
    <col min="7180" max="7186" width="6.28515625" style="283" customWidth="true"/>
    <col min="7187" max="7429" width="9.140625" style="283"/>
    <col min="7430" max="7430" width="5" style="283" customWidth="true"/>
    <col min="7431" max="7431" width="13.85546875" style="283" customWidth="true"/>
    <col min="7432" max="7433" width="6.28515625" style="283" customWidth="true"/>
    <col min="7434" max="7435" width="7" style="283" customWidth="true"/>
    <col min="7436" max="7442" width="6.28515625" style="283" customWidth="true"/>
    <col min="7443" max="7685" width="9.140625" style="283"/>
    <col min="7686" max="7686" width="5" style="283" customWidth="true"/>
    <col min="7687" max="7687" width="13.85546875" style="283" customWidth="true"/>
    <col min="7688" max="7689" width="6.28515625" style="283" customWidth="true"/>
    <col min="7690" max="7691" width="7" style="283" customWidth="true"/>
    <col min="7692" max="7698" width="6.28515625" style="283" customWidth="true"/>
    <col min="7699" max="7941" width="9.140625" style="283"/>
    <col min="7942" max="7942" width="5" style="283" customWidth="true"/>
    <col min="7943" max="7943" width="13.85546875" style="283" customWidth="true"/>
    <col min="7944" max="7945" width="6.28515625" style="283" customWidth="true"/>
    <col min="7946" max="7947" width="7" style="283" customWidth="true"/>
    <col min="7948" max="7954" width="6.28515625" style="283" customWidth="true"/>
    <col min="7955" max="8197" width="9.140625" style="283"/>
    <col min="8198" max="8198" width="5" style="283" customWidth="true"/>
    <col min="8199" max="8199" width="13.85546875" style="283" customWidth="true"/>
    <col min="8200" max="8201" width="6.28515625" style="283" customWidth="true"/>
    <col min="8202" max="8203" width="7" style="283" customWidth="true"/>
    <col min="8204" max="8210" width="6.28515625" style="283" customWidth="true"/>
    <col min="8211" max="8453" width="9.140625" style="283"/>
    <col min="8454" max="8454" width="5" style="283" customWidth="true"/>
    <col min="8455" max="8455" width="13.85546875" style="283" customWidth="true"/>
    <col min="8456" max="8457" width="6.28515625" style="283" customWidth="true"/>
    <col min="8458" max="8459" width="7" style="283" customWidth="true"/>
    <col min="8460" max="8466" width="6.28515625" style="283" customWidth="true"/>
    <col min="8467" max="8709" width="9.140625" style="283"/>
    <col min="8710" max="8710" width="5" style="283" customWidth="true"/>
    <col min="8711" max="8711" width="13.85546875" style="283" customWidth="true"/>
    <col min="8712" max="8713" width="6.28515625" style="283" customWidth="true"/>
    <col min="8714" max="8715" width="7" style="283" customWidth="true"/>
    <col min="8716" max="8722" width="6.28515625" style="283" customWidth="true"/>
    <col min="8723" max="8965" width="9.140625" style="283"/>
    <col min="8966" max="8966" width="5" style="283" customWidth="true"/>
    <col min="8967" max="8967" width="13.85546875" style="283" customWidth="true"/>
    <col min="8968" max="8969" width="6.28515625" style="283" customWidth="true"/>
    <col min="8970" max="8971" width="7" style="283" customWidth="true"/>
    <col min="8972" max="8978" width="6.28515625" style="283" customWidth="true"/>
    <col min="8979" max="9221" width="9.140625" style="283"/>
    <col min="9222" max="9222" width="5" style="283" customWidth="true"/>
    <col min="9223" max="9223" width="13.85546875" style="283" customWidth="true"/>
    <col min="9224" max="9225" width="6.28515625" style="283" customWidth="true"/>
    <col min="9226" max="9227" width="7" style="283" customWidth="true"/>
    <col min="9228" max="9234" width="6.28515625" style="283" customWidth="true"/>
    <col min="9235" max="9477" width="9.140625" style="283"/>
    <col min="9478" max="9478" width="5" style="283" customWidth="true"/>
    <col min="9479" max="9479" width="13.85546875" style="283" customWidth="true"/>
    <col min="9480" max="9481" width="6.28515625" style="283" customWidth="true"/>
    <col min="9482" max="9483" width="7" style="283" customWidth="true"/>
    <col min="9484" max="9490" width="6.28515625" style="283" customWidth="true"/>
    <col min="9491" max="9733" width="9.140625" style="283"/>
    <col min="9734" max="9734" width="5" style="283" customWidth="true"/>
    <col min="9735" max="9735" width="13.85546875" style="283" customWidth="true"/>
    <col min="9736" max="9737" width="6.28515625" style="283" customWidth="true"/>
    <col min="9738" max="9739" width="7" style="283" customWidth="true"/>
    <col min="9740" max="9746" width="6.28515625" style="283" customWidth="true"/>
    <col min="9747" max="9989" width="9.140625" style="283"/>
    <col min="9990" max="9990" width="5" style="283" customWidth="true"/>
    <col min="9991" max="9991" width="13.85546875" style="283" customWidth="true"/>
    <col min="9992" max="9993" width="6.28515625" style="283" customWidth="true"/>
    <col min="9994" max="9995" width="7" style="283" customWidth="true"/>
    <col min="9996" max="10002" width="6.28515625" style="283" customWidth="true"/>
    <col min="10003" max="10245" width="9.140625" style="283"/>
    <col min="10246" max="10246" width="5" style="283" customWidth="true"/>
    <col min="10247" max="10247" width="13.85546875" style="283" customWidth="true"/>
    <col min="10248" max="10249" width="6.28515625" style="283" customWidth="true"/>
    <col min="10250" max="10251" width="7" style="283" customWidth="true"/>
    <col min="10252" max="10258" width="6.28515625" style="283" customWidth="true"/>
    <col min="10259" max="10501" width="9.140625" style="283"/>
    <col min="10502" max="10502" width="5" style="283" customWidth="true"/>
    <col min="10503" max="10503" width="13.85546875" style="283" customWidth="true"/>
    <col min="10504" max="10505" width="6.28515625" style="283" customWidth="true"/>
    <col min="10506" max="10507" width="7" style="283" customWidth="true"/>
    <col min="10508" max="10514" width="6.28515625" style="283" customWidth="true"/>
    <col min="10515" max="10757" width="9.140625" style="283"/>
    <col min="10758" max="10758" width="5" style="283" customWidth="true"/>
    <col min="10759" max="10759" width="13.85546875" style="283" customWidth="true"/>
    <col min="10760" max="10761" width="6.28515625" style="283" customWidth="true"/>
    <col min="10762" max="10763" width="7" style="283" customWidth="true"/>
    <col min="10764" max="10770" width="6.28515625" style="283" customWidth="true"/>
    <col min="10771" max="11013" width="9.140625" style="283"/>
    <col min="11014" max="11014" width="5" style="283" customWidth="true"/>
    <col min="11015" max="11015" width="13.85546875" style="283" customWidth="true"/>
    <col min="11016" max="11017" width="6.28515625" style="283" customWidth="true"/>
    <col min="11018" max="11019" width="7" style="283" customWidth="true"/>
    <col min="11020" max="11026" width="6.28515625" style="283" customWidth="true"/>
    <col min="11027" max="11269" width="9.140625" style="283"/>
    <col min="11270" max="11270" width="5" style="283" customWidth="true"/>
    <col min="11271" max="11271" width="13.85546875" style="283" customWidth="true"/>
    <col min="11272" max="11273" width="6.28515625" style="283" customWidth="true"/>
    <col min="11274" max="11275" width="7" style="283" customWidth="true"/>
    <col min="11276" max="11282" width="6.28515625" style="283" customWidth="true"/>
    <col min="11283" max="11525" width="9.140625" style="283"/>
    <col min="11526" max="11526" width="5" style="283" customWidth="true"/>
    <col min="11527" max="11527" width="13.85546875" style="283" customWidth="true"/>
    <col min="11528" max="11529" width="6.28515625" style="283" customWidth="true"/>
    <col min="11530" max="11531" width="7" style="283" customWidth="true"/>
    <col min="11532" max="11538" width="6.28515625" style="283" customWidth="true"/>
    <col min="11539" max="11781" width="9.140625" style="283"/>
    <col min="11782" max="11782" width="5" style="283" customWidth="true"/>
    <col min="11783" max="11783" width="13.85546875" style="283" customWidth="true"/>
    <col min="11784" max="11785" width="6.28515625" style="283" customWidth="true"/>
    <col min="11786" max="11787" width="7" style="283" customWidth="true"/>
    <col min="11788" max="11794" width="6.28515625" style="283" customWidth="true"/>
    <col min="11795" max="12037" width="9.140625" style="283"/>
    <col min="12038" max="12038" width="5" style="283" customWidth="true"/>
    <col min="12039" max="12039" width="13.85546875" style="283" customWidth="true"/>
    <col min="12040" max="12041" width="6.28515625" style="283" customWidth="true"/>
    <col min="12042" max="12043" width="7" style="283" customWidth="true"/>
    <col min="12044" max="12050" width="6.28515625" style="283" customWidth="true"/>
    <col min="12051" max="12293" width="9.140625" style="283"/>
    <col min="12294" max="12294" width="5" style="283" customWidth="true"/>
    <col min="12295" max="12295" width="13.85546875" style="283" customWidth="true"/>
    <col min="12296" max="12297" width="6.28515625" style="283" customWidth="true"/>
    <col min="12298" max="12299" width="7" style="283" customWidth="true"/>
    <col min="12300" max="12306" width="6.28515625" style="283" customWidth="true"/>
    <col min="12307" max="12549" width="9.140625" style="283"/>
    <col min="12550" max="12550" width="5" style="283" customWidth="true"/>
    <col min="12551" max="12551" width="13.85546875" style="283" customWidth="true"/>
    <col min="12552" max="12553" width="6.28515625" style="283" customWidth="true"/>
    <col min="12554" max="12555" width="7" style="283" customWidth="true"/>
    <col min="12556" max="12562" width="6.28515625" style="283" customWidth="true"/>
    <col min="12563" max="12805" width="9.140625" style="283"/>
    <col min="12806" max="12806" width="5" style="283" customWidth="true"/>
    <col min="12807" max="12807" width="13.85546875" style="283" customWidth="true"/>
    <col min="12808" max="12809" width="6.28515625" style="283" customWidth="true"/>
    <col min="12810" max="12811" width="7" style="283" customWidth="true"/>
    <col min="12812" max="12818" width="6.28515625" style="283" customWidth="true"/>
    <col min="12819" max="13061" width="9.140625" style="283"/>
    <col min="13062" max="13062" width="5" style="283" customWidth="true"/>
    <col min="13063" max="13063" width="13.85546875" style="283" customWidth="true"/>
    <col min="13064" max="13065" width="6.28515625" style="283" customWidth="true"/>
    <col min="13066" max="13067" width="7" style="283" customWidth="true"/>
    <col min="13068" max="13074" width="6.28515625" style="283" customWidth="true"/>
    <col min="13075" max="13317" width="9.140625" style="283"/>
    <col min="13318" max="13318" width="5" style="283" customWidth="true"/>
    <col min="13319" max="13319" width="13.85546875" style="283" customWidth="true"/>
    <col min="13320" max="13321" width="6.28515625" style="283" customWidth="true"/>
    <col min="13322" max="13323" width="7" style="283" customWidth="true"/>
    <col min="13324" max="13330" width="6.28515625" style="283" customWidth="true"/>
    <col min="13331" max="13573" width="9.140625" style="283"/>
    <col min="13574" max="13574" width="5" style="283" customWidth="true"/>
    <col min="13575" max="13575" width="13.85546875" style="283" customWidth="true"/>
    <col min="13576" max="13577" width="6.28515625" style="283" customWidth="true"/>
    <col min="13578" max="13579" width="7" style="283" customWidth="true"/>
    <col min="13580" max="13586" width="6.28515625" style="283" customWidth="true"/>
    <col min="13587" max="13829" width="9.140625" style="283"/>
    <col min="13830" max="13830" width="5" style="283" customWidth="true"/>
    <col min="13831" max="13831" width="13.85546875" style="283" customWidth="true"/>
    <col min="13832" max="13833" width="6.28515625" style="283" customWidth="true"/>
    <col min="13834" max="13835" width="7" style="283" customWidth="true"/>
    <col min="13836" max="13842" width="6.28515625" style="283" customWidth="true"/>
    <col min="13843" max="14085" width="9.140625" style="283"/>
    <col min="14086" max="14086" width="5" style="283" customWidth="true"/>
    <col min="14087" max="14087" width="13.85546875" style="283" customWidth="true"/>
    <col min="14088" max="14089" width="6.28515625" style="283" customWidth="true"/>
    <col min="14090" max="14091" width="7" style="283" customWidth="true"/>
    <col min="14092" max="14098" width="6.28515625" style="283" customWidth="true"/>
    <col min="14099" max="14341" width="9.140625" style="283"/>
    <col min="14342" max="14342" width="5" style="283" customWidth="true"/>
    <col min="14343" max="14343" width="13.85546875" style="283" customWidth="true"/>
    <col min="14344" max="14345" width="6.28515625" style="283" customWidth="true"/>
    <col min="14346" max="14347" width="7" style="283" customWidth="true"/>
    <col min="14348" max="14354" width="6.28515625" style="283" customWidth="true"/>
    <col min="14355" max="14597" width="9.140625" style="283"/>
    <col min="14598" max="14598" width="5" style="283" customWidth="true"/>
    <col min="14599" max="14599" width="13.85546875" style="283" customWidth="true"/>
    <col min="14600" max="14601" width="6.28515625" style="283" customWidth="true"/>
    <col min="14602" max="14603" width="7" style="283" customWidth="true"/>
    <col min="14604" max="14610" width="6.28515625" style="283" customWidth="true"/>
    <col min="14611" max="14853" width="9.140625" style="283"/>
    <col min="14854" max="14854" width="5" style="283" customWidth="true"/>
    <col min="14855" max="14855" width="13.85546875" style="283" customWidth="true"/>
    <col min="14856" max="14857" width="6.28515625" style="283" customWidth="true"/>
    <col min="14858" max="14859" width="7" style="283" customWidth="true"/>
    <col min="14860" max="14866" width="6.28515625" style="283" customWidth="true"/>
    <col min="14867" max="15109" width="9.140625" style="283"/>
    <col min="15110" max="15110" width="5" style="283" customWidth="true"/>
    <col min="15111" max="15111" width="13.85546875" style="283" customWidth="true"/>
    <col min="15112" max="15113" width="6.28515625" style="283" customWidth="true"/>
    <col min="15114" max="15115" width="7" style="283" customWidth="true"/>
    <col min="15116" max="15122" width="6.28515625" style="283" customWidth="true"/>
    <col min="15123" max="15365" width="9.140625" style="283"/>
    <col min="15366" max="15366" width="5" style="283" customWidth="true"/>
    <col min="15367" max="15367" width="13.85546875" style="283" customWidth="true"/>
    <col min="15368" max="15369" width="6.28515625" style="283" customWidth="true"/>
    <col min="15370" max="15371" width="7" style="283" customWidth="true"/>
    <col min="15372" max="15378" width="6.28515625" style="283" customWidth="true"/>
    <col min="15379" max="15621" width="9.140625" style="283"/>
    <col min="15622" max="15622" width="5" style="283" customWidth="true"/>
    <col min="15623" max="15623" width="13.85546875" style="283" customWidth="true"/>
    <col min="15624" max="15625" width="6.28515625" style="283" customWidth="true"/>
    <col min="15626" max="15627" width="7" style="283" customWidth="true"/>
    <col min="15628" max="15634" width="6.28515625" style="283" customWidth="true"/>
    <col min="15635" max="15877" width="9.140625" style="283"/>
    <col min="15878" max="15878" width="5" style="283" customWidth="true"/>
    <col min="15879" max="15879" width="13.85546875" style="283" customWidth="true"/>
    <col min="15880" max="15881" width="6.28515625" style="283" customWidth="true"/>
    <col min="15882" max="15883" width="7" style="283" customWidth="true"/>
    <col min="15884" max="15890" width="6.28515625" style="283" customWidth="true"/>
    <col min="15891" max="16133" width="9.140625" style="283"/>
    <col min="16134" max="16134" width="5" style="283" customWidth="true"/>
    <col min="16135" max="16135" width="13.85546875" style="283" customWidth="true"/>
    <col min="16136" max="16137" width="6.28515625" style="283" customWidth="true"/>
    <col min="16138" max="16139" width="7" style="283" customWidth="true"/>
    <col min="16140" max="16146" width="6.28515625" style="283" customWidth="true"/>
    <col min="16147" max="16384" width="9.140625" style="283"/>
  </cols>
  <sheetData>
    <row r="4" ht="28.5" customHeight="true" x14ac:dyDescent="0.2">
      <c r="B4" s="998" t="s">
        <v>125</v>
      </c>
      <c r="C4" s="999"/>
      <c r="D4" s="999"/>
      <c r="E4" s="999"/>
      <c r="F4" s="999"/>
      <c r="G4" s="999"/>
      <c r="H4" s="999"/>
      <c r="I4" s="999"/>
      <c r="J4" s="999"/>
      <c r="K4" s="999"/>
      <c r="L4" s="999"/>
      <c r="M4" s="999"/>
      <c r="N4" s="999"/>
      <c r="O4" s="999"/>
      <c r="P4" s="999"/>
      <c r="Q4" s="999"/>
      <c r="R4" s="999"/>
      <c r="S4" s="999"/>
      <c r="T4" s="999"/>
      <c r="U4" s="999"/>
      <c r="V4" s="999"/>
      <c r="W4" s="999"/>
      <c r="X4" s="999"/>
      <c r="Y4" s="999"/>
    </row>
    <row r="5" ht="28.5" customHeight="true" x14ac:dyDescent="0.2">
      <c r="B5" s="986" t="str">
        <f ca="true">IF(ISERROR(INDIRECT(CONCATENATE($B105,"!A2"))),"",INDIRECT(CONCATENATE($B105,"!A2")))</f>
        <v>Lesotho</v>
      </c>
      <c r="C5" s="996"/>
      <c r="D5" s="996"/>
      <c r="E5" s="996"/>
      <c r="F5" s="996"/>
      <c r="G5" s="996"/>
      <c r="H5" s="996"/>
      <c r="I5" s="996"/>
      <c r="J5" s="996"/>
      <c r="K5" s="997"/>
      <c r="L5" s="997"/>
      <c r="M5" s="997"/>
      <c r="N5" s="997"/>
      <c r="O5" s="997"/>
      <c r="P5" s="997"/>
      <c r="Q5" s="997"/>
      <c r="R5" s="997"/>
      <c r="S5" s="997"/>
      <c r="T5" s="997"/>
      <c r="U5" s="997"/>
      <c r="V5" s="997"/>
      <c r="W5" s="997"/>
      <c r="X5" s="997"/>
      <c r="Y5" s="997"/>
    </row>
    <row r="6" x14ac:dyDescent="0.2">
      <c r="F6" s="283"/>
      <c r="G6" s="283"/>
      <c r="J6" s="284"/>
      <c r="K6" s="284"/>
      <c r="L6" s="284"/>
      <c r="M6" s="284"/>
      <c r="N6" s="284"/>
      <c r="O6" s="284"/>
      <c r="P6" s="284"/>
    </row>
    <row r="7" s="285" customFormat="true" ht="18" x14ac:dyDescent="0.25">
      <c r="B7" s="978" t="str">
        <f>B118</f>
        <v>National use of sanitation facilities, 2000–2020</v>
      </c>
      <c r="C7" s="1000"/>
      <c r="D7" s="1000"/>
      <c r="E7" s="1000"/>
      <c r="F7" s="1000"/>
      <c r="G7" s="1000"/>
      <c r="H7" s="1000"/>
      <c r="I7" s="1000"/>
      <c r="J7" s="978" t="str">
        <f>B218</f>
        <v>Urban use of sanitation facilities, 2000–2020</v>
      </c>
      <c r="K7" s="1000"/>
      <c r="L7" s="1000"/>
      <c r="M7" s="1000"/>
      <c r="N7" s="1000"/>
      <c r="O7" s="1000"/>
      <c r="P7" s="1000"/>
      <c r="Q7" s="1000"/>
      <c r="R7" s="978" t="str">
        <f>B318</f>
        <v>Rural use of sanitation facilities, 2000–2020</v>
      </c>
      <c r="S7" s="1000"/>
      <c r="T7" s="1000"/>
      <c r="U7" s="1000"/>
      <c r="V7" s="1000"/>
      <c r="W7" s="1000"/>
      <c r="X7" s="1000"/>
      <c r="Y7" s="1000"/>
    </row>
    <row r="8" s="285" customFormat="true" x14ac:dyDescent="0.2"/>
    <row r="17" x14ac:dyDescent="0.2">
      <c r="Q17" s="284"/>
      <c r="R17" s="284"/>
      <c r="S17" s="284"/>
      <c r="T17" s="284"/>
      <c r="U17" s="284"/>
      <c r="V17" s="284"/>
    </row>
    <row r="18" x14ac:dyDescent="0.2">
      <c r="Q18" s="284"/>
      <c r="R18" s="284"/>
      <c r="S18" s="284"/>
      <c r="T18" s="284"/>
      <c r="U18" s="284"/>
      <c r="V18" s="284"/>
    </row>
    <row r="19" x14ac:dyDescent="0.2">
      <c r="Q19" s="284"/>
      <c r="R19" s="284"/>
      <c r="S19" s="284"/>
      <c r="T19" s="284"/>
      <c r="U19" s="284"/>
      <c r="V19" s="284"/>
    </row>
    <row r="20" x14ac:dyDescent="0.2">
      <c r="Q20" s="284"/>
      <c r="R20" s="284"/>
      <c r="S20" s="284"/>
      <c r="T20" s="284"/>
      <c r="U20" s="284"/>
      <c r="V20" s="284"/>
    </row>
    <row r="21" x14ac:dyDescent="0.2">
      <c r="Q21" s="284"/>
      <c r="R21" s="284"/>
      <c r="S21" s="284"/>
      <c r="T21" s="284"/>
      <c r="U21" s="284"/>
      <c r="V21" s="284"/>
    </row>
    <row r="22" x14ac:dyDescent="0.2">
      <c r="Q22" s="284"/>
      <c r="R22" s="284"/>
      <c r="S22" s="284"/>
      <c r="T22" s="284"/>
      <c r="U22" s="284"/>
      <c r="V22" s="284"/>
    </row>
    <row r="23" x14ac:dyDescent="0.2">
      <c r="Q23" s="284"/>
      <c r="R23" s="284"/>
      <c r="S23" s="284"/>
      <c r="T23" s="284"/>
      <c r="U23" s="284"/>
      <c r="V23" s="284"/>
    </row>
    <row r="31" s="287" customFormat="true" x14ac:dyDescent="0.2">
      <c r="B31" s="990" t="str">
        <f ca="true">IF(ISERROR(INDIRECT(CONCATENATE($B105,"!A2"))),"",INDIRECT(CONCATENATE($B105,"!A2")))</f>
        <v>Lesotho</v>
      </c>
      <c r="C31" s="991"/>
      <c r="D31" s="991"/>
      <c r="E31" s="992"/>
      <c r="F31" s="988" t="s">
        <v>0</v>
      </c>
      <c r="G31" s="988"/>
      <c r="H31" s="988"/>
      <c r="I31" s="989"/>
      <c r="J31" s="987" t="s">
        <v>1</v>
      </c>
      <c r="K31" s="988"/>
      <c r="L31" s="988"/>
      <c r="M31" s="989"/>
      <c r="N31" s="987" t="s">
        <v>2</v>
      </c>
      <c r="O31" s="988"/>
      <c r="P31" s="988"/>
      <c r="Q31" s="989"/>
      <c r="R31" s="987" t="s">
        <v>3</v>
      </c>
      <c r="S31" s="988"/>
      <c r="T31" s="988"/>
      <c r="U31" s="989"/>
      <c r="V31" s="987" t="s">
        <v>4</v>
      </c>
      <c r="W31" s="988"/>
      <c r="X31" s="988"/>
      <c r="Y31" s="989"/>
    </row>
    <row r="32" s="291" customFormat="true" ht="22.5" customHeight="true" x14ac:dyDescent="0.2">
      <c r="B32" s="993"/>
      <c r="C32" s="994"/>
      <c r="D32" s="994"/>
      <c r="E32" s="995"/>
      <c r="F32" s="288" t="s">
        <v>15</v>
      </c>
      <c r="G32" s="289" t="s">
        <v>16</v>
      </c>
      <c r="H32" s="289" t="s">
        <v>22</v>
      </c>
      <c r="I32" s="290" t="s">
        <v>19</v>
      </c>
      <c r="J32" s="288" t="s">
        <v>15</v>
      </c>
      <c r="K32" s="289" t="s">
        <v>16</v>
      </c>
      <c r="L32" s="289" t="s">
        <v>22</v>
      </c>
      <c r="M32" s="290" t="s">
        <v>19</v>
      </c>
      <c r="N32" s="288" t="s">
        <v>15</v>
      </c>
      <c r="O32" s="289" t="s">
        <v>16</v>
      </c>
      <c r="P32" s="289" t="s">
        <v>22</v>
      </c>
      <c r="Q32" s="290" t="s">
        <v>19</v>
      </c>
      <c r="R32" s="288" t="s">
        <v>15</v>
      </c>
      <c r="S32" s="289" t="s">
        <v>16</v>
      </c>
      <c r="T32" s="289" t="s">
        <v>22</v>
      </c>
      <c r="U32" s="290" t="s">
        <v>19</v>
      </c>
      <c r="V32" s="288" t="s">
        <v>15</v>
      </c>
      <c r="W32" s="289" t="s">
        <v>16</v>
      </c>
      <c r="X32" s="289" t="s">
        <v>22</v>
      </c>
      <c r="Y32" s="290" t="s">
        <v>19</v>
      </c>
    </row>
    <row r="33" x14ac:dyDescent="0.2">
      <c r="B33" s="982" t="s">
        <v>5</v>
      </c>
      <c r="C33" s="965"/>
      <c r="D33" s="980" t="s">
        <v>25</v>
      </c>
      <c r="E33" s="280">
        <f>C99</f>
        <v>2000</v>
      </c>
      <c r="F33" s="350">
        <f ca="true">E99</f>
        <v>3.6697324000507923</v>
      </c>
      <c r="G33" s="293">
        <f t="shared" ref="G33:I34" ca="true" si="0">F99</f>
        <v>0.46252658088253751</v>
      </c>
      <c r="H33" s="294">
        <f t="shared" ca="true" si="0"/>
        <v>10.556479364154256</v>
      </c>
      <c r="I33" s="295">
        <f t="shared" ca="true" si="0"/>
        <v>85.311261654912414</v>
      </c>
      <c r="J33" s="350">
        <f ca="true">J99</f>
        <v>8.4958319972198257</v>
      </c>
      <c r="K33" s="293">
        <f t="shared" ref="K33:M34" ca="true" si="1">K99</f>
        <v>2.0267190529388275</v>
      </c>
      <c r="L33" s="294">
        <f t="shared" ca="true" si="1"/>
        <v>27.964508119973289</v>
      </c>
      <c r="M33" s="295">
        <f t="shared" ca="true" si="1"/>
        <v>61.512940829868057</v>
      </c>
      <c r="N33" s="350">
        <f ca="true">O99</f>
        <v>13.26938075181195</v>
      </c>
      <c r="O33" s="293">
        <f t="shared" ref="O33:Q34" ca="true" si="2">P99</f>
        <v>4.8272998293648195</v>
      </c>
      <c r="P33" s="294">
        <f t="shared" ca="true" si="2"/>
        <v>42.830699099767116</v>
      </c>
      <c r="Q33" s="295">
        <f t="shared" ca="true" si="2"/>
        <v>39.072620319056114</v>
      </c>
      <c r="R33" s="350">
        <f ca="true">T99</f>
        <v>20.640158500958197</v>
      </c>
      <c r="S33" s="293">
        <f t="shared" ref="S33:U34" ca="true" si="3">U99</f>
        <v>12.476686148342933</v>
      </c>
      <c r="T33" s="294">
        <f t="shared" ca="true" si="3"/>
        <v>46.325978339697031</v>
      </c>
      <c r="U33" s="295">
        <f t="shared" ca="true" si="3"/>
        <v>20.557177011001841</v>
      </c>
      <c r="V33" s="350">
        <f ca="true">Y99</f>
        <v>42.213284253639173</v>
      </c>
      <c r="W33" s="293">
        <f t="shared" ref="W33:Y34" ca="true" si="4">Z99</f>
        <v>18.545141374541075</v>
      </c>
      <c r="X33" s="294">
        <f t="shared" ca="true" si="4"/>
        <v>34.233871253287816</v>
      </c>
      <c r="Y33" s="295">
        <f t="shared" ca="true" si="4"/>
        <v>5.0077031185319356</v>
      </c>
    </row>
    <row r="34" x14ac:dyDescent="0.2">
      <c r="B34" s="983"/>
      <c r="C34" s="984"/>
      <c r="D34" s="981"/>
      <c r="E34" s="281">
        <f>C100</f>
        <v>2020</v>
      </c>
      <c r="F34" s="351">
        <f ca="true">E100</f>
        <v>36.756400497629798</v>
      </c>
      <c r="G34" s="298">
        <f t="shared" ca="true" si="0"/>
        <v>4.6327117060313734</v>
      </c>
      <c r="H34" s="299">
        <f t="shared" ca="true" si="0"/>
        <v>0</v>
      </c>
      <c r="I34" s="300">
        <f t="shared" ca="true" si="0"/>
        <v>58.61088779633883</v>
      </c>
      <c r="J34" s="351">
        <f ca="true">J100</f>
        <v>53.06712637692921</v>
      </c>
      <c r="K34" s="298">
        <f t="shared" ca="true" si="1"/>
        <v>12.659402416153048</v>
      </c>
      <c r="L34" s="299">
        <f t="shared" ca="true" si="1"/>
        <v>1.8762375116930343</v>
      </c>
      <c r="M34" s="300">
        <f t="shared" ca="true" si="1"/>
        <v>32.397233695224713</v>
      </c>
      <c r="N34" s="351">
        <f ca="true">O100</f>
        <v>62.66071766524847</v>
      </c>
      <c r="O34" s="298">
        <f t="shared" ca="true" si="2"/>
        <v>22.795492672258028</v>
      </c>
      <c r="P34" s="299">
        <f t="shared" ca="true" si="2"/>
        <v>3.5521578533225693</v>
      </c>
      <c r="Q34" s="300">
        <f t="shared" ca="true" si="2"/>
        <v>10.99163180917094</v>
      </c>
      <c r="R34" s="351">
        <f ca="true">T100</f>
        <v>59.063470185936296</v>
      </c>
      <c r="S34" s="298">
        <f t="shared" ca="true" si="3"/>
        <v>35.703038826360114</v>
      </c>
      <c r="T34" s="299">
        <f t="shared" ca="true" si="3"/>
        <v>4.3608973354098453</v>
      </c>
      <c r="U34" s="300">
        <f t="shared" ca="true" si="3"/>
        <v>0.87259365229374453</v>
      </c>
      <c r="V34" s="351">
        <f ca="true">Y100</f>
        <v>68.851811173699176</v>
      </c>
      <c r="W34" s="298">
        <f t="shared" ca="true" si="4"/>
        <v>30.247979864285977</v>
      </c>
      <c r="X34" s="299">
        <f t="shared" ca="true" si="4"/>
        <v>0.90020896201484391</v>
      </c>
      <c r="Y34" s="300">
        <f t="shared" ca="true" si="4"/>
        <v>0</v>
      </c>
    </row>
    <row r="35" x14ac:dyDescent="0.2">
      <c r="F35" s="283"/>
      <c r="H35" s="286"/>
    </row>
    <row r="36" x14ac:dyDescent="0.2">
      <c r="B36" s="982" t="s">
        <v>6</v>
      </c>
      <c r="C36" s="965"/>
      <c r="D36" s="980" t="s">
        <v>25</v>
      </c>
      <c r="E36" s="280">
        <f>C199</f>
        <v>2000</v>
      </c>
      <c r="F36" s="350">
        <f ca="true">E199</f>
        <v>12.846303543719888</v>
      </c>
      <c r="G36" s="293">
        <f t="shared" ref="G36:I37" ca="true" si="5">F199</f>
        <v>16.996892907933169</v>
      </c>
      <c r="H36" s="294">
        <f t="shared" ca="true" si="5"/>
        <v>50.835330918618695</v>
      </c>
      <c r="I36" s="295">
        <f t="shared" ca="true" si="5"/>
        <v>19.321472629728248</v>
      </c>
      <c r="J36" s="350">
        <f ca="true">J199</f>
        <v>14.507425486253419</v>
      </c>
      <c r="K36" s="293">
        <f t="shared" ref="K36:M37" ca="true" si="6">K199</f>
        <v>22.548165719243549</v>
      </c>
      <c r="L36" s="294">
        <f t="shared" ca="true" si="6"/>
        <v>49.254554426372124</v>
      </c>
      <c r="M36" s="295">
        <f t="shared" ca="true" si="6"/>
        <v>13.689854368130909</v>
      </c>
      <c r="N36" s="350">
        <f ca="true">O199</f>
        <v>21.32810247522556</v>
      </c>
      <c r="O36" s="293">
        <f t="shared" ref="O36:Q37" ca="true" si="7">P199</f>
        <v>25.907650346491582</v>
      </c>
      <c r="P36" s="294">
        <f t="shared" ca="true" si="7"/>
        <v>45.005921852816186</v>
      </c>
      <c r="Q36" s="295">
        <f t="shared" ca="true" si="7"/>
        <v>7.7583253254666715</v>
      </c>
      <c r="R36" s="350">
        <f ca="true">T199</f>
        <v>34.434521529875404</v>
      </c>
      <c r="S36" s="293">
        <f t="shared" ref="S36:U37" ca="true" si="8">U199</f>
        <v>27.504984375333589</v>
      </c>
      <c r="T36" s="294">
        <f t="shared" ca="true" si="8"/>
        <v>33.824467994941301</v>
      </c>
      <c r="U36" s="295">
        <f t="shared" ca="true" si="8"/>
        <v>4.2360260998497097</v>
      </c>
      <c r="V36" s="350">
        <f ca="true">Y199</f>
        <v>64.202258428640505</v>
      </c>
      <c r="W36" s="293">
        <f t="shared" ref="W36:Y37" ca="true" si="9">Z199</f>
        <v>21.131465160414404</v>
      </c>
      <c r="X36" s="294">
        <f t="shared" ca="true" si="9"/>
        <v>13.552596252854016</v>
      </c>
      <c r="Y36" s="295">
        <f t="shared" ca="true" si="9"/>
        <v>1.1136801580910713</v>
      </c>
    </row>
    <row r="37" x14ac:dyDescent="0.2">
      <c r="B37" s="983"/>
      <c r="C37" s="984"/>
      <c r="D37" s="981"/>
      <c r="E37" s="281">
        <f>C200</f>
        <v>2020</v>
      </c>
      <c r="F37" s="351">
        <f ca="true">E200</f>
        <v>34.309581645623709</v>
      </c>
      <c r="G37" s="298">
        <f t="shared" ca="true" si="5"/>
        <v>45.394870435841497</v>
      </c>
      <c r="H37" s="299">
        <f t="shared" ca="true" si="5"/>
        <v>3.6888702495520533</v>
      </c>
      <c r="I37" s="300">
        <f t="shared" ca="true" si="5"/>
        <v>16.606677668982741</v>
      </c>
      <c r="J37" s="351">
        <f ca="true">J200</f>
        <v>37.027396552229199</v>
      </c>
      <c r="K37" s="298">
        <f t="shared" ca="true" si="6"/>
        <v>57.54983021645878</v>
      </c>
      <c r="L37" s="299">
        <f t="shared" ca="true" si="6"/>
        <v>4.302822250432655</v>
      </c>
      <c r="M37" s="300">
        <f t="shared" ca="true" si="6"/>
        <v>1.1199509808793664</v>
      </c>
      <c r="N37" s="351">
        <f ca="true">O200</f>
        <v>43.431105299692625</v>
      </c>
      <c r="O37" s="298">
        <f t="shared" ca="true" si="7"/>
        <v>52.756586835284999</v>
      </c>
      <c r="P37" s="299">
        <f t="shared" ca="true" si="7"/>
        <v>3.5179584885803479</v>
      </c>
      <c r="Q37" s="300">
        <f t="shared" ca="true" si="7"/>
        <v>0.29434937644202819</v>
      </c>
      <c r="R37" s="351">
        <f ca="true">T200</f>
        <v>54.625415919120336</v>
      </c>
      <c r="S37" s="298">
        <f t="shared" ca="true" si="8"/>
        <v>43.632701852643983</v>
      </c>
      <c r="T37" s="299">
        <f t="shared" ca="true" si="8"/>
        <v>1.7418822282356814</v>
      </c>
      <c r="U37" s="300">
        <f t="shared" ca="true" si="8"/>
        <v>0</v>
      </c>
      <c r="V37" s="351">
        <f ca="true">Y200</f>
        <v>73.624519983523953</v>
      </c>
      <c r="W37" s="298">
        <f t="shared" ca="true" si="9"/>
        <v>24.232698616253568</v>
      </c>
      <c r="X37" s="299">
        <f t="shared" ca="true" si="9"/>
        <v>1.8791535831133501</v>
      </c>
      <c r="Y37" s="300">
        <f t="shared" ca="true" si="9"/>
        <v>0.26362781710912486</v>
      </c>
    </row>
    <row r="38" x14ac:dyDescent="0.2">
      <c r="F38" s="283"/>
      <c r="G38" s="283"/>
      <c r="H38" s="286"/>
      <c r="I38" s="286"/>
    </row>
    <row r="39" x14ac:dyDescent="0.2">
      <c r="B39" s="982" t="s">
        <v>7</v>
      </c>
      <c r="C39" s="965"/>
      <c r="D39" s="980" t="s">
        <v>25</v>
      </c>
      <c r="E39" s="280">
        <f>C299</f>
        <v>2000</v>
      </c>
      <c r="F39" s="350">
        <f ca="true">E299</f>
        <v>3.218666443463964</v>
      </c>
      <c r="G39" s="293">
        <f t="shared" ref="G39:I40" ca="true" si="10">F299</f>
        <v>0.36217020776252673</v>
      </c>
      <c r="H39" s="294">
        <f t="shared" ca="true" si="10"/>
        <v>9.4918037700003879</v>
      </c>
      <c r="I39" s="295">
        <f t="shared" ca="true" si="10"/>
        <v>86.927359578773121</v>
      </c>
      <c r="J39" s="350">
        <f ca="true">J299</f>
        <v>5.5033452554640352</v>
      </c>
      <c r="K39" s="293">
        <f t="shared" ref="K39:M40" ca="true" si="11">K299</f>
        <v>1.0045792210798137</v>
      </c>
      <c r="L39" s="294">
        <f t="shared" ca="true" si="11"/>
        <v>18.013925482720424</v>
      </c>
      <c r="M39" s="295">
        <f t="shared" ca="true" si="11"/>
        <v>75.478150040735727</v>
      </c>
      <c r="N39" s="350">
        <f ca="true">O299</f>
        <v>7.5166662919600888</v>
      </c>
      <c r="O39" s="293">
        <f t="shared" ref="O39:Q40" ca="true" si="12">P299</f>
        <v>1.5858036679528342</v>
      </c>
      <c r="P39" s="294">
        <f t="shared" ca="true" si="12"/>
        <v>31.130172194523311</v>
      </c>
      <c r="Q39" s="295">
        <f t="shared" ca="true" si="12"/>
        <v>59.767357845563765</v>
      </c>
      <c r="R39" s="350">
        <f ca="true">T299</f>
        <v>17.272711502499124</v>
      </c>
      <c r="S39" s="293">
        <f t="shared" ref="S39:U40" ca="true" si="13">U299</f>
        <v>3.3672826557357882</v>
      </c>
      <c r="T39" s="294">
        <f t="shared" ca="true" si="13"/>
        <v>41.158956870686779</v>
      </c>
      <c r="U39" s="295">
        <f t="shared" ca="true" si="13"/>
        <v>38.201048971078308</v>
      </c>
      <c r="V39" s="350">
        <f ca="true">Y299</f>
        <v>34.447865512827534</v>
      </c>
      <c r="W39" s="293">
        <f t="shared" ref="W39:Y40" ca="true" si="14">Z299</f>
        <v>5.4069402222196592</v>
      </c>
      <c r="X39" s="294">
        <f t="shared" ca="true" si="14"/>
        <v>44.986775603083061</v>
      </c>
      <c r="Y39" s="295">
        <f t="shared" ca="true" si="14"/>
        <v>15.158418661869746</v>
      </c>
    </row>
    <row r="40" x14ac:dyDescent="0.2">
      <c r="B40" s="983"/>
      <c r="C40" s="984"/>
      <c r="D40" s="981"/>
      <c r="E40" s="281">
        <f>C300</f>
        <v>2020</v>
      </c>
      <c r="F40" s="351">
        <f ca="true">E300</f>
        <v>33.265509882006441</v>
      </c>
      <c r="G40" s="298">
        <f t="shared" ca="true" si="10"/>
        <v>3.7430957313882796</v>
      </c>
      <c r="H40" s="299">
        <f t="shared" ca="true" si="10"/>
        <v>0</v>
      </c>
      <c r="I40" s="300">
        <f t="shared" ca="true" si="10"/>
        <v>62.991394386605279</v>
      </c>
      <c r="J40" s="351">
        <f ca="true">J300</f>
        <v>44.247713787210834</v>
      </c>
      <c r="K40" s="298">
        <f t="shared" ca="true" si="11"/>
        <v>8.0769662428113076</v>
      </c>
      <c r="L40" s="299">
        <f t="shared" ca="true" si="11"/>
        <v>0.34585384583124323</v>
      </c>
      <c r="M40" s="300">
        <f t="shared" ca="true" si="11"/>
        <v>47.32946612414662</v>
      </c>
      <c r="N40" s="351">
        <f ca="true">O300</f>
        <v>59.868995147058186</v>
      </c>
      <c r="O40" s="298">
        <f t="shared" ca="true" si="12"/>
        <v>12.630662106471945</v>
      </c>
      <c r="P40" s="299">
        <f t="shared" ca="true" si="12"/>
        <v>4.2907569532940215</v>
      </c>
      <c r="Q40" s="300">
        <f t="shared" ca="true" si="12"/>
        <v>23.209585793175847</v>
      </c>
      <c r="R40" s="351">
        <f ca="true">T300</f>
        <v>72.466230742110113</v>
      </c>
      <c r="S40" s="298">
        <f t="shared" ca="true" si="13"/>
        <v>14.127155534853312</v>
      </c>
      <c r="T40" s="299">
        <f t="shared" ca="true" si="13"/>
        <v>3.8123455403069784</v>
      </c>
      <c r="U40" s="300">
        <f t="shared" ca="true" si="13"/>
        <v>9.5942681827295928</v>
      </c>
      <c r="V40" s="351">
        <f ca="true">Y300</f>
        <v>83.356954826921822</v>
      </c>
      <c r="W40" s="298">
        <f t="shared" ca="true" si="14"/>
        <v>13.083715497193841</v>
      </c>
      <c r="X40" s="299">
        <f t="shared" ca="true" si="14"/>
        <v>2.0510832419122522</v>
      </c>
      <c r="Y40" s="300">
        <f t="shared" ca="true" si="14"/>
        <v>1.50824643397209</v>
      </c>
    </row>
    <row r="97" s="287" customFormat="true" ht="16.5" customHeight="true" x14ac:dyDescent="0.2">
      <c r="A97" s="975" t="s">
        <v>5</v>
      </c>
      <c r="B97" s="975"/>
      <c r="C97" s="975"/>
      <c r="D97" s="964" t="s">
        <v>0</v>
      </c>
      <c r="E97" s="965"/>
      <c r="F97" s="965"/>
      <c r="G97" s="965"/>
      <c r="H97" s="966"/>
      <c r="I97" s="964" t="s">
        <v>1</v>
      </c>
      <c r="J97" s="965"/>
      <c r="K97" s="965"/>
      <c r="L97" s="965"/>
      <c r="M97" s="966"/>
      <c r="N97" s="964" t="s">
        <v>2</v>
      </c>
      <c r="O97" s="965"/>
      <c r="P97" s="965"/>
      <c r="Q97" s="965"/>
      <c r="R97" s="966"/>
      <c r="S97" s="964" t="s">
        <v>3</v>
      </c>
      <c r="T97" s="965"/>
      <c r="U97" s="965"/>
      <c r="V97" s="965"/>
      <c r="W97" s="966"/>
      <c r="X97" s="964" t="s">
        <v>4</v>
      </c>
      <c r="Y97" s="965"/>
      <c r="Z97" s="965"/>
      <c r="AA97" s="965"/>
      <c r="AB97" s="966"/>
    </row>
    <row r="98" s="291" customFormat="true" ht="22.5" customHeight="true" x14ac:dyDescent="0.2">
      <c r="A98" s="976"/>
      <c r="B98" s="976"/>
      <c r="C98" s="976"/>
      <c r="D98" s="301" t="s">
        <v>14</v>
      </c>
      <c r="E98" s="302" t="s">
        <v>15</v>
      </c>
      <c r="F98" s="289" t="s">
        <v>16</v>
      </c>
      <c r="G98" s="289" t="s">
        <v>22</v>
      </c>
      <c r="H98" s="290" t="s">
        <v>19</v>
      </c>
      <c r="I98" s="301" t="s">
        <v>14</v>
      </c>
      <c r="J98" s="302" t="s">
        <v>15</v>
      </c>
      <c r="K98" s="289" t="s">
        <v>16</v>
      </c>
      <c r="L98" s="289" t="s">
        <v>22</v>
      </c>
      <c r="M98" s="290" t="s">
        <v>19</v>
      </c>
      <c r="N98" s="301" t="s">
        <v>14</v>
      </c>
      <c r="O98" s="302" t="s">
        <v>15</v>
      </c>
      <c r="P98" s="289" t="s">
        <v>16</v>
      </c>
      <c r="Q98" s="289" t="s">
        <v>22</v>
      </c>
      <c r="R98" s="290" t="s">
        <v>19</v>
      </c>
      <c r="S98" s="301" t="s">
        <v>14</v>
      </c>
      <c r="T98" s="302" t="s">
        <v>15</v>
      </c>
      <c r="U98" s="289" t="s">
        <v>16</v>
      </c>
      <c r="V98" s="289" t="s">
        <v>22</v>
      </c>
      <c r="W98" s="290" t="s">
        <v>19</v>
      </c>
      <c r="X98" s="301" t="s">
        <v>14</v>
      </c>
      <c r="Y98" s="302" t="s">
        <v>15</v>
      </c>
      <c r="Z98" s="289" t="s">
        <v>16</v>
      </c>
      <c r="AA98" s="289" t="s">
        <v>22</v>
      </c>
      <c r="AB98" s="290" t="s">
        <v>19</v>
      </c>
    </row>
    <row r="99" s="311" customFormat="true" ht="15" customHeight="true" x14ac:dyDescent="0.2">
      <c r="A99" s="967" t="s">
        <v>10</v>
      </c>
      <c r="B99" s="968"/>
      <c r="C99" s="408">
        <v>2000</v>
      </c>
      <c r="D99" s="303">
        <f ca="true">IF((D101+H101)&gt;100,D101*100/(D101+H101),D101)</f>
        <v>4.1322589809333294</v>
      </c>
      <c r="E99" s="352">
        <f ca="true">D99*AVERAGEIF(E105:E116,"&gt;0")/100</f>
        <v>3.6697324000507923</v>
      </c>
      <c r="F99" s="305">
        <f ca="true">D99*(100-AVERAGEIF(E105:E116,"&gt;0"))/100</f>
        <v>0.46252658088253751</v>
      </c>
      <c r="G99" s="306">
        <f ca="true">100-(E99+F99+H99)</f>
        <v>10.556479364154256</v>
      </c>
      <c r="H99" s="307">
        <f ca="true">IF((D101+H101)&gt;100,H101*100/(D101+H101),H101)</f>
        <v>85.311261654912414</v>
      </c>
      <c r="I99" s="303">
        <f ca="true">IF((I101+M101)&gt;100,I101*100/(I101+M101),I101)</f>
        <v>10.522551050158654</v>
      </c>
      <c r="J99" s="352">
        <f ca="true">I99*AVERAGEIF(J105:J116,"&gt;0")/100</f>
        <v>8.4958319972198257</v>
      </c>
      <c r="K99" s="308">
        <f ca="true">I99*(100-AVERAGEIF(J105:J116,"&gt;0"))/100</f>
        <v>2.0267190529388275</v>
      </c>
      <c r="L99" s="309">
        <f ca="true">100-(J99+K99+M99)</f>
        <v>27.964508119973289</v>
      </c>
      <c r="M99" s="310">
        <f ca="true">IF((I101+M101)&gt;100,M101*100/(I101+M101),M101)</f>
        <v>61.512940829868057</v>
      </c>
      <c r="N99" s="303">
        <f ca="true">IF((N101+R101)&gt;100,N101*100/(N101+R101),N101)</f>
        <v>18.09668058117677</v>
      </c>
      <c r="O99" s="352">
        <f ca="true">N99*AVERAGEIF(O105:O116,"&gt;0")/100</f>
        <v>13.26938075181195</v>
      </c>
      <c r="P99" s="308">
        <f ca="true">N99*(100-AVERAGEIF(O105:O116,"&gt;0"))/100</f>
        <v>4.8272998293648195</v>
      </c>
      <c r="Q99" s="309">
        <f ca="true">100-(O99+P99+R99)</f>
        <v>42.830699099767116</v>
      </c>
      <c r="R99" s="310">
        <f ca="true">IF((N101+R101)&gt;100,R101*100/(N101+R101),R101)</f>
        <v>39.072620319056114</v>
      </c>
      <c r="S99" s="303">
        <f ca="true">IF((S101+W101)&gt;100,S101*100/(S101+W101),S101)</f>
        <v>33.116844649301129</v>
      </c>
      <c r="T99" s="352">
        <f ca="true">S99*AVERAGEIF(T105:T116,"&gt;0")/100</f>
        <v>20.640158500958197</v>
      </c>
      <c r="U99" s="308">
        <f ca="true">S99*(100-AVERAGEIF(T105:T116,"&gt;0"))/100</f>
        <v>12.476686148342933</v>
      </c>
      <c r="V99" s="309">
        <f ca="true">100-(T99+U99+W99)</f>
        <v>46.325978339697031</v>
      </c>
      <c r="W99" s="310">
        <f ca="true">IF((S101+W101)&gt;100,W101*100/(S101+W101),W101)</f>
        <v>20.557177011001841</v>
      </c>
      <c r="X99" s="303">
        <f ca="true">IF((X101+AB101)&gt;100,X101*100/(X101+AB101),X101)</f>
        <v>60.758425628180248</v>
      </c>
      <c r="Y99" s="352">
        <f ca="true">X99*AVERAGEIF(Y105:Y116,"&gt;0")/100</f>
        <v>42.213284253639173</v>
      </c>
      <c r="Z99" s="308">
        <f ca="true">X99*(100-AVERAGEIF(Y105:Y116,"&gt;0"))/100</f>
        <v>18.545141374541075</v>
      </c>
      <c r="AA99" s="309">
        <f ca="true">100-(Y99+Z99+AB99)</f>
        <v>34.233871253287816</v>
      </c>
      <c r="AB99" s="310">
        <f ca="true">IF((X101+AB101)&gt;100,AB101*100/(X101+AB101),AB101)</f>
        <v>5.0077031185319356</v>
      </c>
    </row>
    <row r="100" s="311" customFormat="true" ht="15" customHeight="true" x14ac:dyDescent="0.2">
      <c r="A100" s="969"/>
      <c r="B100" s="970"/>
      <c r="C100" s="409">
        <v>2020</v>
      </c>
      <c r="D100" s="312">
        <f ca="true">IF((D102+H102)&gt;100,D102*100/(D102+H102),D102)</f>
        <v>41.38911220366117</v>
      </c>
      <c r="E100" s="353">
        <f ca="true">D100*AVERAGEIF(E105:E116,"&gt;0")/100</f>
        <v>36.756400497629798</v>
      </c>
      <c r="F100" s="314">
        <f ca="true">D100*(100-AVERAGEIF(E105:E116,"&gt;0"))/100</f>
        <v>4.6327117060313734</v>
      </c>
      <c r="G100" s="315">
        <f ca="true">100-(E100+F100+H100)</f>
        <v>0</v>
      </c>
      <c r="H100" s="316">
        <f ca="true">IF((D102+H102)&gt;100,H102*100/(D102+H102),H102)</f>
        <v>58.61088779633883</v>
      </c>
      <c r="I100" s="312">
        <f ca="true">IF((I102+M102)&gt;100,I102*100/(I102+M102),I102)</f>
        <v>65.726528793082252</v>
      </c>
      <c r="J100" s="353">
        <f ca="true">I100*AVERAGEIF(J105:J116,"&gt;0")/100</f>
        <v>53.06712637692921</v>
      </c>
      <c r="K100" s="314">
        <f ca="true">I100*(100-AVERAGEIF(J105:J116,"&gt;0"))/100</f>
        <v>12.659402416153048</v>
      </c>
      <c r="L100" s="315">
        <f ca="true">100-(J100+K100+M100)</f>
        <v>1.8762375116930343</v>
      </c>
      <c r="M100" s="316">
        <f ca="true">IF((I102+M102)&gt;100,M102*100/(I102+M102),M102)</f>
        <v>32.397233695224713</v>
      </c>
      <c r="N100" s="312">
        <f ca="true">IF((N102+R102)&gt;100,N102*100/(N102+R102),N102)</f>
        <v>85.456210337506491</v>
      </c>
      <c r="O100" s="353">
        <f ca="true">N100*AVERAGEIF(O105:O116,"&gt;0")/100</f>
        <v>62.66071766524847</v>
      </c>
      <c r="P100" s="314">
        <f ca="true">N100*(100-AVERAGEIF(O105:O116,"&gt;0"))/100</f>
        <v>22.795492672258028</v>
      </c>
      <c r="Q100" s="315">
        <f ca="true">100-(O100+P100+R100)</f>
        <v>3.5521578533225693</v>
      </c>
      <c r="R100" s="316">
        <f ca="true">IF((N102+R102)&gt;100,R102*100/(N102+R102),R102)</f>
        <v>10.99163180917094</v>
      </c>
      <c r="S100" s="312">
        <f ca="true">IF((S102+W102)&gt;100,S102*100/(S102+W102),S102)</f>
        <v>94.76650901229641</v>
      </c>
      <c r="T100" s="353">
        <f ca="true">S100*AVERAGEIF(T105:T116,"&gt;0")/100</f>
        <v>59.063470185936296</v>
      </c>
      <c r="U100" s="314">
        <f ca="true">S100*(100-AVERAGEIF(T105:T116,"&gt;0"))/100</f>
        <v>35.703038826360114</v>
      </c>
      <c r="V100" s="315">
        <f ca="true">100-(T100+U100+W100)</f>
        <v>4.3608973354098453</v>
      </c>
      <c r="W100" s="316">
        <f ca="true">IF((S102+W102)&gt;100,W102*100/(S102+W102),W102)</f>
        <v>0.87259365229374453</v>
      </c>
      <c r="X100" s="312">
        <f ca="true">IF((X102+AB102)&gt;100,X102*100/(X102+AB102),X102)</f>
        <v>99.099791037985142</v>
      </c>
      <c r="Y100" s="353">
        <f ca="true">X100*AVERAGEIF(Y105:Y116,"&gt;0")/100</f>
        <v>68.851811173699176</v>
      </c>
      <c r="Z100" s="314">
        <f ca="true">X100*(100-AVERAGEIF(Y105:Y116,"&gt;0"))/100</f>
        <v>30.247979864285977</v>
      </c>
      <c r="AA100" s="315">
        <f ca="true">100-(Y100+Z100+AB100)</f>
        <v>0.90020896201484391</v>
      </c>
      <c r="AB100" s="316">
        <f ca="true">IF((X102+AB102)&gt;100,AB102*100/(X102+AB102),AB102)</f>
        <v>0</v>
      </c>
    </row>
    <row r="101" hidden="true" x14ac:dyDescent="0.2">
      <c r="A101" s="971" t="s">
        <v>12</v>
      </c>
      <c r="B101" s="972"/>
      <c r="C101" s="317">
        <f>MinRegYear(C99,C105:C116)</f>
        <v>2000</v>
      </c>
      <c r="D101" s="318">
        <f ca="true">IF(MAX(C105:C116)-MIN(C105:C116)&lt;5,AVERAGEIF(C105:C116,"&gt;0",D105:D116),
IF(FORECAST($C101,D$105:D$116,$C$105:$C$116)&lt;0,0,
IF(FORECAST($C101,D$105:D$116,$C$105:$C$116)&gt;100,100,
FORECAST($C101,D$105:D$116,$C$105:$C$116))))</f>
        <v>4.1322589809333294</v>
      </c>
      <c r="E101" s="319"/>
      <c r="F101" s="320"/>
      <c r="G101" s="320"/>
      <c r="H101" s="321">
        <f ca="true">IF(MAX(C105:C116)-MIN(C105:C116)&lt;5,AVERAGEIF(C105:C116,"&gt;0",H105:H116),
IF(FORECAST($C101,H$105:H$116,$C$105:$C$116)&lt;0,0,
IF(FORECAST($C101,H$105:H$116,$C$105:$C$116)&gt;100,100,
FORECAST($C101,H$105:H$116,$C$105:$C$116))))</f>
        <v>85.311261654912414</v>
      </c>
      <c r="I101" s="318">
        <f ca="true">IF(MAX(C105:C116)-MIN(C105:C116)&lt;5,AVERAGEIF(C105:C116,"&gt;0",I105:I116),
IF(FORECAST($C101,I$105:I$116,$C$105:$C$116)&lt;0,0,
IF(FORECAST($C101,I$105:I$116,$C$105:$C$116)&gt;100,100,
FORECAST($C101,I$105:I$116,$C$105:$C$116))))</f>
        <v>10.522551050158654</v>
      </c>
      <c r="J101" s="319"/>
      <c r="K101" s="320"/>
      <c r="L101" s="320"/>
      <c r="M101" s="321">
        <f ca="true">IF(MAX(C105:C116)-MIN(C105:C116)&lt;5,AVERAGEIF(C105:C116,"&gt;0",M105:M116),
IF(FORECAST($C101,M$105:M$116,$C$105:$C$116)&lt;0,0,
IF(FORECAST($C101,M$105:M$116,$C$105:$C$116)&gt;100,100,
FORECAST($C101,M$105:M$116,$C$105:$C$116))))</f>
        <v>61.512940829868057</v>
      </c>
      <c r="N101" s="318">
        <f ca="true">IF(MAX(C105:C116)-MIN(C105:C116)&lt;5,AVERAGEIF(C105:C116,"&gt;0",N105:N116),
IF(FORECAST($C101,N$105:N$116,$C$105:$C$116)&lt;0,0,
IF(FORECAST($C101,N$105:N$116,$C$105:$C$116)&gt;100,100,
FORECAST($C101,N$105:N$116,$C$105:$C$116))))</f>
        <v>18.09668058117677</v>
      </c>
      <c r="O101" s="319"/>
      <c r="P101" s="320"/>
      <c r="Q101" s="320"/>
      <c r="R101" s="321">
        <f ca="true">IF(MAX(C105:C116)-MIN(C105:C116)&lt;5,AVERAGEIF(C105:C116,"&gt;0",R105:R116),
IF(FORECAST($C101,R$105:R$116,$C$105:$C$116)&lt;0,0,
IF(FORECAST($C101,R$105:R$116,$C$105:$C$116)&gt;100,100,
FORECAST($C101,R$105:R$116,$C$105:$C$116))))</f>
        <v>39.072620319056114</v>
      </c>
      <c r="S101" s="318">
        <f ca="true">IF(MAX(C105:C116)-MIN(C105:C116)&lt;5,AVERAGEIF(C105:C116,"&gt;0",S105:S116),
IF(FORECAST($C101,S$105:S$116,$C$105:$C$116)&lt;0,0,
IF(FORECAST($C101,S$105:S$116,$C$105:$C$116)&gt;100,100,
FORECAST($C101,S$105:S$116,$C$105:$C$116))))</f>
        <v>33.116844649301129</v>
      </c>
      <c r="T101" s="319"/>
      <c r="U101" s="320"/>
      <c r="V101" s="320"/>
      <c r="W101" s="321">
        <f ca="true">IF(MAX(C105:C116)-MIN(C105:C116)&lt;5,AVERAGEIF(C105:C116,"&gt;0",W105:W116),
IF(FORECAST($C101,W$105:W$116,$C$105:$C$116)&lt;0,0,
IF(FORECAST($C101,W$105:W$116,$C$105:$C$116)&gt;100,100,
FORECAST($C101,W$105:W$116,$C$105:$C$116))))</f>
        <v>20.557177011001841</v>
      </c>
      <c r="X101" s="318">
        <f ca="true">IF(MAX(C105:C116)-MIN(C105:C116)&lt;5,AVERAGEIF(C105:C116,"&gt;0",X105:X116),
IF(FORECAST($C101,X$105:X$116,$C$105:$C$116)&lt;0,0,
IF(FORECAST($C101,X$105:X$116,$C$105:$C$116)&gt;100,100,
FORECAST($C101,X$105:X$116,$C$105:$C$116))))</f>
        <v>60.758425628180248</v>
      </c>
      <c r="Y101" s="319"/>
      <c r="Z101" s="320"/>
      <c r="AA101" s="320"/>
      <c r="AB101" s="321">
        <f ca="true">IF(MAX(C105:C116)-MIN(C105:C116)&lt;5,AVERAGEIF(C105:C116,"&gt;0",AB105:AB116),
IF(FORECAST($C101,AB$105:AB$116,$C$105:$C$116)&lt;0,0,
IF(FORECAST($C101,AB$105:AB$116,$C$105:$C$116)&gt;100,100,
FORECAST($C101,AB$105:AB$116,$C$105:$C$116))))</f>
        <v>5.0077031185319356</v>
      </c>
    </row>
    <row r="102" hidden="true" x14ac:dyDescent="0.2">
      <c r="A102" s="973"/>
      <c r="B102" s="974"/>
      <c r="C102" s="296">
        <f>MaxRegYear(C100,C105:C116)</f>
        <v>2020</v>
      </c>
      <c r="D102" s="322">
        <f ca="true">IF(MAX(C105:C116)-MIN(C105:C116)&lt;5,AVERAGEIF(C105:C116,"&gt;0",D105:D116),
IF(FORECAST($C102,D$105:D$116,$C$105:$C$116)&lt;0,0,
IF(FORECAST($C102,D$105:D$116,$C$105:$C$116)&gt;100,100,
FORECAST($C102,D$105:D$116,$C$105:$C$116))))</f>
        <v>41.63066079800501</v>
      </c>
      <c r="E102" s="323"/>
      <c r="F102" s="324"/>
      <c r="G102" s="324"/>
      <c r="H102" s="325">
        <f ca="true">IF(MAX(C105:C116)-MIN(C105:C116)&lt;5,AVERAGEIF(C105:C116,"&gt;0",H105:H116),
IF(FORECAST($C102,H$105:H$116,$C$105:$C$116)&lt;0,0,
IF(FORECAST($C102,H$105:H$116,$C$105:$C$116)&gt;100,100,
FORECAST($C102,H$105:H$116,$C$105:$C$116))))</f>
        <v>58.952943395182956</v>
      </c>
      <c r="I102" s="322">
        <f ca="true">IF(MAX(C105:C116)-MIN(C105:C116)&lt;5,AVERAGEIF(C105:C116,"&gt;0",I105:I116),
IF(FORECAST($C102,I$105:I$116,$C$105:$C$116)&lt;0,0,
IF(FORECAST($C102,I$105:I$116,$C$105:$C$116)&gt;100,100,
FORECAST($C102,I$105:I$116,$C$105:$C$116))))</f>
        <v>65.726528793082252</v>
      </c>
      <c r="J102" s="323"/>
      <c r="K102" s="324"/>
      <c r="L102" s="324"/>
      <c r="M102" s="325">
        <f ca="true">IF(MAX(C105:C116)-MIN(C105:C116)&lt;5,AVERAGEIF(C105:C116,"&gt;0",M105:M116),
IF(FORECAST($C102,M$105:M$116,$C$105:$C$116)&lt;0,0,
IF(FORECAST($C102,M$105:M$116,$C$105:$C$116)&gt;100,100,
FORECAST($C102,M$105:M$116,$C$105:$C$116))))</f>
        <v>32.397233695224713</v>
      </c>
      <c r="N102" s="322">
        <f ca="true">IF(MAX(C105:C116)-MIN(C105:C116)&lt;5,AVERAGEIF(C105:C116,"&gt;0",N105:N116),
IF(FORECAST($C102,N$105:N$116,$C$105:$C$116)&lt;0,0,
IF(FORECAST($C102,N$105:N$116,$C$105:$C$116)&gt;100,100,
FORECAST($C102,N$105:N$116,$C$105:$C$116))))</f>
        <v>85.456210337506491</v>
      </c>
      <c r="O102" s="323"/>
      <c r="P102" s="324"/>
      <c r="Q102" s="324"/>
      <c r="R102" s="325">
        <f ca="true">IF(MAX(C105:C116)-MIN(C105:C116)&lt;5,AVERAGEIF(C105:C116,"&gt;0",R105:R116),
IF(FORECAST($C102,R$105:R$116,$C$105:$C$116)&lt;0,0,
IF(FORECAST($C102,R$105:R$116,$C$105:$C$116)&gt;100,100,
FORECAST($C102,R$105:R$116,$C$105:$C$116))))</f>
        <v>10.99163180917094</v>
      </c>
      <c r="S102" s="322">
        <f ca="true">IF(MAX(C105:C116)-MIN(C105:C116)&lt;5,AVERAGEIF(C105:C116,"&gt;0",S105:S116),
IF(FORECAST($C102,S$105:S$116,$C$105:$C$116)&lt;0,0,
IF(FORECAST($C102,S$105:S$116,$C$105:$C$116)&gt;100,100,
FORECAST($C102,S$105:S$116,$C$105:$C$116))))</f>
        <v>94.76650901229641</v>
      </c>
      <c r="T102" s="323"/>
      <c r="U102" s="324"/>
      <c r="V102" s="324"/>
      <c r="W102" s="325">
        <f ca="true">IF(MAX(C105:C116)-MIN(C105:C116)&lt;5,AVERAGEIF(C105:C116,"&gt;0",W105:W116),
IF(FORECAST($C102,W$105:W$116,$C$105:$C$116)&lt;0,0,
IF(FORECAST($C102,W$105:W$116,$C$105:$C$116)&gt;100,100,
FORECAST($C102,W$105:W$116,$C$105:$C$116))))</f>
        <v>0.87259365229374453</v>
      </c>
      <c r="X102" s="322">
        <f ca="true">IF(MAX(C105:C116)-MIN(C105:C116)&lt;5,AVERAGEIF(C105:C116,"&gt;0",X105:X116),
IF(FORECAST($C102,X$105:X$116,$C$105:$C$116)&lt;0,0,
IF(FORECAST($C102,X$105:X$116,$C$105:$C$116)&gt;100,100,
FORECAST($C102,X$105:X$116,$C$105:$C$116))))</f>
        <v>99.099791037985142</v>
      </c>
      <c r="Y102" s="323"/>
      <c r="Z102" s="324"/>
      <c r="AA102" s="324"/>
      <c r="AB102" s="325">
        <f ca="true">IF(MAX(C105:C116)-MIN(C105:C116)&lt;5,AVERAGEIF(C105:C116,"&gt;0",AB105:AB116),
IF(FORECAST($C102,AB$105:AB$116,$C$105:$C$116)&lt;0,0,
IF(FORECAST($C102,AB$105:AB$116,$C$105:$C$116)&gt;100,100,
FORECAST($C102,AB$105:AB$116,$C$105:$C$116))))</f>
        <v>0</v>
      </c>
    </row>
    <row r="103" ht="9" customHeight="true" x14ac:dyDescent="0.2">
      <c r="D103" s="326"/>
      <c r="I103" s="326"/>
      <c r="K103" s="286"/>
      <c r="L103" s="286"/>
      <c r="N103" s="326"/>
      <c r="P103" s="286"/>
      <c r="Q103" s="286"/>
      <c r="S103" s="326"/>
      <c r="U103" s="286"/>
      <c r="V103" s="286"/>
      <c r="X103" s="326"/>
      <c r="Z103" s="286"/>
      <c r="AA103" s="286"/>
      <c r="AB103" s="327"/>
    </row>
    <row r="104" ht="22.5" customHeight="true" x14ac:dyDescent="0.2">
      <c r="B104" s="349" t="s">
        <v>8</v>
      </c>
      <c r="C104" s="329" t="s">
        <v>9</v>
      </c>
      <c r="D104" s="330" t="s">
        <v>14</v>
      </c>
      <c r="E104" s="290" t="s">
        <v>26</v>
      </c>
      <c r="F104" s="331"/>
      <c r="G104" s="331"/>
      <c r="H104" s="332" t="s">
        <v>19</v>
      </c>
      <c r="I104" s="330" t="s">
        <v>14</v>
      </c>
      <c r="J104" s="290" t="s">
        <v>26</v>
      </c>
      <c r="K104" s="331"/>
      <c r="L104" s="331"/>
      <c r="M104" s="332" t="s">
        <v>19</v>
      </c>
      <c r="N104" s="330" t="s">
        <v>14</v>
      </c>
      <c r="O104" s="290" t="s">
        <v>26</v>
      </c>
      <c r="P104" s="331"/>
      <c r="Q104" s="331"/>
      <c r="R104" s="332" t="s">
        <v>19</v>
      </c>
      <c r="S104" s="330" t="s">
        <v>14</v>
      </c>
      <c r="T104" s="290" t="s">
        <v>26</v>
      </c>
      <c r="U104" s="331"/>
      <c r="V104" s="331"/>
      <c r="W104" s="332" t="s">
        <v>19</v>
      </c>
      <c r="X104" s="330" t="s">
        <v>14</v>
      </c>
      <c r="Y104" s="290" t="s">
        <v>26</v>
      </c>
      <c r="Z104" s="331"/>
      <c r="AA104" s="331"/>
      <c r="AB104" s="332" t="s">
        <v>19</v>
      </c>
      <c r="AD104" s="333"/>
    </row>
    <row r="105" x14ac:dyDescent="0.2">
      <c r="A105" s="334"/>
      <c r="B105" s="664" t="s">
        <v>139</v>
      </c>
      <c r="C105" s="665">
        <v>2000</v>
      </c>
      <c r="D105" s="248">
        <f t="shared" ref="D105:D116" ca="true" si="15">IF(ISERROR(INDIRECT(CONCATENATE($B105,"!C122"))),"",INDIRECT(CONCATENATE($B105,"!C122")))</f>
        <v>8.8923550179571667</v>
      </c>
      <c r="E105" s="335" t="str">
        <f t="shared" ref="E105:E116" ca="true" si="16">IF(ISERROR(INDIRECT(CONCATENATE($B105,"!C129"))),"",INDIRECT(CONCATENATE($B105,"!C129")))</f>
        <v>N/A</v>
      </c>
      <c r="F105" s="336"/>
      <c r="G105" s="336"/>
      <c r="H105" s="337">
        <f t="shared" ref="H105:H116" ca="true" si="17">IF(ISERROR(INDIRECT(CONCATENATE($B105,"!C127"))),"",INDIRECT(CONCATENATE($B105,"!C127")))</f>
        <v>75.555555555555557</v>
      </c>
      <c r="I105" s="248">
        <f t="shared" ref="I105:I116" ca="true" si="18">IF(ISERROR(INDIRECT(CONCATENATE($B105,"!D122"))),"",INDIRECT(CONCATENATE($B105,"!D122")))</f>
        <v>15.859780394467741</v>
      </c>
      <c r="J105" s="335" t="str">
        <f t="shared" ref="J105:J116" ca="true" si="19">IF(ISERROR(INDIRECT(CONCATENATE($B105,"!D129"))),"",INDIRECT(CONCATENATE($B105,"!D129")))</f>
        <v>N/A</v>
      </c>
      <c r="K105" s="336"/>
      <c r="L105" s="336"/>
      <c r="M105" s="337">
        <f t="shared" ref="M105:M116" ca="true" si="20">IF(ISERROR(INDIRECT(CONCATENATE($B105,"!D127"))),"",INDIRECT(CONCATENATE($B105,"!D127")))</f>
        <v>57.45967741935484</v>
      </c>
      <c r="N105" s="248">
        <f t="shared" ref="N105:N116" ca="true" si="21">IF(ISERROR(INDIRECT(CONCATENATE($B105,"!E122"))),"",INDIRECT(CONCATENATE($B105,"!E122")))</f>
        <v>22.391856352871539</v>
      </c>
      <c r="O105" s="335" t="str">
        <f t="shared" ref="O105:O116" ca="true" si="22">IF(ISERROR(INDIRECT(CONCATENATE($B105,"!E129"))),"",INDIRECT(CONCATENATE($B105,"!E129")))</f>
        <v>N/A</v>
      </c>
      <c r="P105" s="336"/>
      <c r="Q105" s="336"/>
      <c r="R105" s="337">
        <f t="shared" ref="R105:R116" ca="true" si="23">IF(ISERROR(INDIRECT(CONCATENATE($B105,"!E127"))),"",INDIRECT(CONCATENATE($B105,"!E127")))</f>
        <v>41.569965870307172</v>
      </c>
      <c r="S105" s="248">
        <f t="shared" ref="S105:S116" ca="true" si="24">IF(ISERROR(INDIRECT(CONCATENATE($B105,"!F122"))),"",INDIRECT(CONCATENATE($B105,"!F122")))</f>
        <v>37.575298680529819</v>
      </c>
      <c r="T105" s="335" t="str">
        <f t="shared" ref="T105:T116" ca="true" si="25">IF(ISERROR(INDIRECT(CONCATENATE($B105,"!F129"))),"",INDIRECT(CONCATENATE($B105,"!F129")))</f>
        <v>N/A</v>
      </c>
      <c r="U105" s="336"/>
      <c r="V105" s="336"/>
      <c r="W105" s="337">
        <f t="shared" ref="W105:W116" ca="true" si="26">IF(ISERROR(INDIRECT(CONCATENATE($B105,"!F127"))),"",INDIRECT(CONCATENATE($B105,"!F127")))</f>
        <v>21.824324324324323</v>
      </c>
      <c r="X105" s="248">
        <f t="shared" ref="X105:X116" ca="true" si="27">IF(ISERROR(INDIRECT(CONCATENATE($B105,"!G122"))),"",INDIRECT(CONCATENATE($B105,"!G122")))</f>
        <v>63.794620567621827</v>
      </c>
      <c r="Y105" s="335" t="str">
        <f t="shared" ref="Y105:Y116" ca="true" si="28">IF(ISERROR(INDIRECT(CONCATENATE($B105,"!G129"))),"",INDIRECT(CONCATENATE($B105,"!G129")))</f>
        <v>N/A</v>
      </c>
      <c r="Z105" s="336"/>
      <c r="AA105" s="336"/>
      <c r="AB105" s="337">
        <f t="shared" ref="AB105:AB116" ca="true" si="29">IF(ISERROR(INDIRECT(CONCATENATE($B105,"!G2127"))),"",INDIRECT(CONCATENATE($B105,"!G127")))</f>
        <v>5.3450608930987817</v>
      </c>
    </row>
    <row r="106" x14ac:dyDescent="0.2">
      <c r="A106" s="334"/>
      <c r="B106" s="666" t="s">
        <v>277</v>
      </c>
      <c r="C106" s="667">
        <v>2002</v>
      </c>
      <c r="D106" s="249">
        <f t="shared" ca="true" si="15"/>
        <v>9.8735920991810264</v>
      </c>
      <c r="E106" s="338" t="str">
        <f t="shared" ca="true" si="16"/>
        <v>N/A</v>
      </c>
      <c r="F106" s="336"/>
      <c r="G106" s="336"/>
      <c r="H106" s="339">
        <f t="shared" ca="true" si="17"/>
        <v>83.399226485579064</v>
      </c>
      <c r="I106" s="249">
        <f t="shared" ca="true" si="18"/>
        <v>24.887260475163476</v>
      </c>
      <c r="J106" s="338" t="str">
        <f t="shared" ca="true" si="19"/>
        <v>N/A</v>
      </c>
      <c r="K106" s="336"/>
      <c r="L106" s="336"/>
      <c r="M106" s="339">
        <f t="shared" ca="true" si="20"/>
        <v>43.937769238412358</v>
      </c>
      <c r="N106" s="249">
        <f t="shared" ca="true" si="21"/>
        <v>31.769286927196273</v>
      </c>
      <c r="O106" s="338" t="str">
        <f t="shared" ca="true" si="22"/>
        <v>N/A</v>
      </c>
      <c r="P106" s="336"/>
      <c r="Q106" s="336"/>
      <c r="R106" s="339">
        <f t="shared" ca="true" si="23"/>
        <v>26.008952914585215</v>
      </c>
      <c r="S106" s="249">
        <f t="shared" ca="true" si="24"/>
        <v>43.167442354382203</v>
      </c>
      <c r="T106" s="338" t="str">
        <f t="shared" ca="true" si="25"/>
        <v>N/A</v>
      </c>
      <c r="U106" s="336"/>
      <c r="V106" s="336"/>
      <c r="W106" s="339">
        <f t="shared" ca="true" si="26"/>
        <v>15.615209615541726</v>
      </c>
      <c r="X106" s="249">
        <f t="shared" ca="true" si="27"/>
        <v>68.277106728490025</v>
      </c>
      <c r="Y106" s="338" t="str">
        <f t="shared" ca="true" si="28"/>
        <v>N/A</v>
      </c>
      <c r="Z106" s="336"/>
      <c r="AA106" s="336"/>
      <c r="AB106" s="339">
        <f t="shared" ca="true" si="29"/>
        <v>3.8530682206108211</v>
      </c>
    </row>
    <row r="107" x14ac:dyDescent="0.2">
      <c r="A107" s="334"/>
      <c r="B107" s="666" t="s">
        <v>378</v>
      </c>
      <c r="C107" s="667">
        <v>2004</v>
      </c>
      <c r="D107" s="249">
        <f t="shared" ca="true" si="15"/>
        <v>7.676321206386409</v>
      </c>
      <c r="E107" s="338" t="str">
        <f t="shared" ca="true" si="16"/>
        <v>N/A</v>
      </c>
      <c r="F107" s="336"/>
      <c r="G107" s="336"/>
      <c r="H107" s="339">
        <f t="shared" ca="true" si="17"/>
        <v>87.471044987862484</v>
      </c>
      <c r="I107" s="249">
        <f t="shared" ca="true" si="18"/>
        <v>13.056981091322546</v>
      </c>
      <c r="J107" s="338" t="str">
        <f t="shared" ca="true" si="19"/>
        <v>N/A</v>
      </c>
      <c r="K107" s="336"/>
      <c r="L107" s="336"/>
      <c r="M107" s="339">
        <f t="shared" ca="true" si="20"/>
        <v>70.816282636002796</v>
      </c>
      <c r="N107" s="249">
        <f t="shared" ca="true" si="21"/>
        <v>25.48793353060141</v>
      </c>
      <c r="O107" s="338" t="str">
        <f t="shared" ca="true" si="22"/>
        <v>N/A</v>
      </c>
      <c r="P107" s="336"/>
      <c r="Q107" s="336"/>
      <c r="R107" s="339">
        <f t="shared" ca="true" si="23"/>
        <v>40.287472159656481</v>
      </c>
      <c r="S107" s="249">
        <f t="shared" ca="true" si="24"/>
        <v>40.440328705366099</v>
      </c>
      <c r="T107" s="338" t="str">
        <f t="shared" ca="true" si="25"/>
        <v>N/A</v>
      </c>
      <c r="U107" s="336"/>
      <c r="V107" s="336"/>
      <c r="W107" s="339">
        <f t="shared" ca="true" si="26"/>
        <v>18.970143981865466</v>
      </c>
      <c r="X107" s="249">
        <f t="shared" ca="true" si="27"/>
        <v>64.801853090582497</v>
      </c>
      <c r="Y107" s="338" t="str">
        <f t="shared" ca="true" si="28"/>
        <v>N/A</v>
      </c>
      <c r="Z107" s="336"/>
      <c r="AA107" s="336"/>
      <c r="AB107" s="339">
        <f t="shared" ca="true" si="29"/>
        <v>4.6162743459130633</v>
      </c>
      <c r="AD107" s="340"/>
    </row>
    <row r="108" x14ac:dyDescent="0.2">
      <c r="A108" s="334"/>
      <c r="B108" s="666" t="s">
        <v>184</v>
      </c>
      <c r="C108" s="667">
        <v>2009</v>
      </c>
      <c r="D108" s="249">
        <f t="shared" ca="true" si="15"/>
        <v>12.535952705374342</v>
      </c>
      <c r="E108" s="338">
        <f t="shared" ca="true" si="16"/>
        <v>91.7649128674542</v>
      </c>
      <c r="F108" s="336"/>
      <c r="G108" s="336"/>
      <c r="H108" s="339">
        <f t="shared" ca="true" si="17"/>
        <v>80.545974082369497</v>
      </c>
      <c r="I108" s="249">
        <f t="shared" ca="true" si="18"/>
        <v>20.190357706209255</v>
      </c>
      <c r="J108" s="338">
        <f t="shared" ca="true" si="19"/>
        <v>79.749123953234459</v>
      </c>
      <c r="K108" s="336"/>
      <c r="L108" s="336"/>
      <c r="M108" s="339">
        <f t="shared" ca="true" si="20"/>
        <v>57.734127575492252</v>
      </c>
      <c r="N108" s="249">
        <f t="shared" ca="true" si="21"/>
        <v>33.136687061829541</v>
      </c>
      <c r="O108" s="338">
        <f t="shared" ca="true" si="22"/>
        <v>76.943523528245805</v>
      </c>
      <c r="P108" s="336"/>
      <c r="Q108" s="336"/>
      <c r="R108" s="339">
        <f t="shared" ca="true" si="23"/>
        <v>26.82811371572728</v>
      </c>
      <c r="S108" s="249">
        <f t="shared" ca="true" si="24"/>
        <v>46.017541788309693</v>
      </c>
      <c r="T108" s="338">
        <f t="shared" ca="true" si="25"/>
        <v>60.826015132607566</v>
      </c>
      <c r="U108" s="336"/>
      <c r="V108" s="336"/>
      <c r="W108" s="339">
        <f t="shared" ca="true" si="26"/>
        <v>10.75840348381257</v>
      </c>
      <c r="X108" s="249">
        <f t="shared" ca="true" si="27"/>
        <v>66.756988752858376</v>
      </c>
      <c r="Y108" s="338">
        <f t="shared" ca="true" si="28"/>
        <v>69.482845163472092</v>
      </c>
      <c r="Z108" s="336"/>
      <c r="AA108" s="336"/>
      <c r="AB108" s="339">
        <f t="shared" ca="true" si="29"/>
        <v>2.1848062598174369</v>
      </c>
    </row>
    <row r="109" x14ac:dyDescent="0.2">
      <c r="A109" s="334"/>
      <c r="B109" s="666" t="s">
        <v>478</v>
      </c>
      <c r="C109" s="667">
        <v>2014</v>
      </c>
      <c r="D109" s="249">
        <f t="shared" ca="true" si="15"/>
        <v>33.898220782771318</v>
      </c>
      <c r="E109" s="338">
        <f t="shared" ca="true" si="16"/>
        <v>88.440591673766889</v>
      </c>
      <c r="F109" s="336"/>
      <c r="G109" s="336"/>
      <c r="H109" s="339">
        <f t="shared" ca="true" si="17"/>
        <v>65.8899650467622</v>
      </c>
      <c r="I109" s="249">
        <f t="shared" ca="true" si="18"/>
        <v>53.684298582540833</v>
      </c>
      <c r="J109" s="338">
        <f t="shared" ca="true" si="19"/>
        <v>82.683384885448476</v>
      </c>
      <c r="K109" s="336"/>
      <c r="L109" s="336"/>
      <c r="M109" s="339">
        <f t="shared" ca="true" si="20"/>
        <v>44.106019727689279</v>
      </c>
      <c r="N109" s="249">
        <f t="shared" ca="true" si="21"/>
        <v>73.817241759691044</v>
      </c>
      <c r="O109" s="338">
        <f t="shared" ca="true" si="22"/>
        <v>76.948678568025542</v>
      </c>
      <c r="P109" s="336"/>
      <c r="Q109" s="336"/>
      <c r="R109" s="339">
        <f t="shared" ca="true" si="23"/>
        <v>24.409613187653047</v>
      </c>
      <c r="S109" s="249">
        <f t="shared" ca="true" si="24"/>
        <v>91.582328950380045</v>
      </c>
      <c r="T109" s="338">
        <f t="shared" ca="true" si="25"/>
        <v>64.05168993793265</v>
      </c>
      <c r="U109" s="336"/>
      <c r="V109" s="336"/>
      <c r="W109" s="339">
        <f t="shared" ca="true" si="26"/>
        <v>6.8618490246754611</v>
      </c>
      <c r="X109" s="249">
        <f t="shared" ca="true" si="27"/>
        <v>97.207151065599376</v>
      </c>
      <c r="Y109" s="338">
        <f t="shared" ca="true" si="28"/>
        <v>69.006066641894961</v>
      </c>
      <c r="Z109" s="336"/>
      <c r="AA109" s="336"/>
      <c r="AB109" s="339">
        <f t="shared" ca="true" si="29"/>
        <v>1.6363533694731185</v>
      </c>
    </row>
    <row r="110" x14ac:dyDescent="0.2">
      <c r="A110" s="334"/>
      <c r="B110" s="666" t="s">
        <v>672</v>
      </c>
      <c r="C110" s="667">
        <v>2018</v>
      </c>
      <c r="D110" s="249">
        <f t="shared" ca="true" si="15"/>
        <v>40.038356344047685</v>
      </c>
      <c r="E110" s="338">
        <f t="shared" ca="true" si="16"/>
        <v>86.215289773703248</v>
      </c>
      <c r="F110" s="336"/>
      <c r="G110" s="336"/>
      <c r="H110" s="339">
        <f t="shared" ca="true" si="17"/>
        <v>57.063755860982603</v>
      </c>
      <c r="I110" s="249">
        <f t="shared" ca="true" si="18"/>
        <v>65.185975747121333</v>
      </c>
      <c r="J110" s="338">
        <f t="shared" ca="true" si="19"/>
        <v>79.785332349886914</v>
      </c>
      <c r="K110" s="336"/>
      <c r="L110" s="336"/>
      <c r="M110" s="339">
        <f t="shared" ca="true" si="20"/>
        <v>26.601856615844977</v>
      </c>
      <c r="N110" s="249">
        <f t="shared" ca="true" si="21"/>
        <v>80.271972782243552</v>
      </c>
      <c r="O110" s="338">
        <f t="shared" ca="true" si="22"/>
        <v>66.08262741385559</v>
      </c>
      <c r="P110" s="336"/>
      <c r="Q110" s="336"/>
      <c r="R110" s="339">
        <f t="shared" ca="true" si="23"/>
        <v>9.3412810681799261</v>
      </c>
      <c r="S110" s="249">
        <f t="shared" ca="true" si="24"/>
        <v>84.794838669879297</v>
      </c>
      <c r="T110" s="338">
        <f t="shared" ca="true" si="25"/>
        <v>62.098065594197017</v>
      </c>
      <c r="U110" s="336"/>
      <c r="V110" s="336"/>
      <c r="W110" s="339">
        <f t="shared" ca="true" si="26"/>
        <v>3.0543607428265904</v>
      </c>
      <c r="X110" s="249">
        <f t="shared" ca="true" si="27"/>
        <v>93.815042276971852</v>
      </c>
      <c r="Y110" s="338">
        <f t="shared" ca="true" si="28"/>
        <v>69.942843052647135</v>
      </c>
      <c r="Z110" s="336"/>
      <c r="AA110" s="336"/>
      <c r="AB110" s="339">
        <f t="shared" ca="true" si="29"/>
        <v>0.55136663385290086</v>
      </c>
    </row>
    <row r="111" x14ac:dyDescent="0.2">
      <c r="A111" s="334"/>
      <c r="B111" s="666"/>
      <c r="C111" s="667"/>
      <c r="D111" s="249" t="str">
        <f t="shared" ca="true" si="15"/>
        <v/>
      </c>
      <c r="E111" s="338" t="str">
        <f t="shared" ca="true" si="16"/>
        <v/>
      </c>
      <c r="F111" s="336"/>
      <c r="G111" s="336"/>
      <c r="H111" s="339" t="str">
        <f t="shared" ca="true" si="17"/>
        <v/>
      </c>
      <c r="I111" s="249" t="str">
        <f t="shared" ca="true" si="18"/>
        <v/>
      </c>
      <c r="J111" s="338" t="str">
        <f t="shared" ca="true" si="19"/>
        <v/>
      </c>
      <c r="K111" s="336"/>
      <c r="L111" s="336"/>
      <c r="M111" s="339" t="str">
        <f t="shared" ca="true" si="20"/>
        <v/>
      </c>
      <c r="N111" s="249" t="str">
        <f t="shared" ca="true" si="21"/>
        <v/>
      </c>
      <c r="O111" s="338" t="str">
        <f t="shared" ca="true" si="22"/>
        <v/>
      </c>
      <c r="P111" s="336"/>
      <c r="Q111" s="336"/>
      <c r="R111" s="339" t="str">
        <f t="shared" ca="true" si="23"/>
        <v/>
      </c>
      <c r="S111" s="249" t="str">
        <f t="shared" ca="true" si="24"/>
        <v/>
      </c>
      <c r="T111" s="338" t="str">
        <f t="shared" ca="true" si="25"/>
        <v/>
      </c>
      <c r="U111" s="336"/>
      <c r="V111" s="336"/>
      <c r="W111" s="339" t="str">
        <f t="shared" ca="true" si="26"/>
        <v/>
      </c>
      <c r="X111" s="249" t="str">
        <f t="shared" ca="true" si="27"/>
        <v/>
      </c>
      <c r="Y111" s="338" t="str">
        <f t="shared" ca="true" si="28"/>
        <v/>
      </c>
      <c r="Z111" s="336"/>
      <c r="AA111" s="336"/>
      <c r="AB111" s="339" t="str">
        <f t="shared" ca="true" si="29"/>
        <v/>
      </c>
    </row>
    <row r="112" x14ac:dyDescent="0.2">
      <c r="A112" s="334"/>
      <c r="B112" s="666"/>
      <c r="C112" s="667"/>
      <c r="D112" s="249" t="str">
        <f t="shared" ca="true" si="15"/>
        <v/>
      </c>
      <c r="E112" s="338" t="str">
        <f t="shared" ca="true" si="16"/>
        <v/>
      </c>
      <c r="F112" s="336"/>
      <c r="G112" s="336"/>
      <c r="H112" s="339" t="str">
        <f t="shared" ca="true" si="17"/>
        <v/>
      </c>
      <c r="I112" s="249" t="str">
        <f t="shared" ca="true" si="18"/>
        <v/>
      </c>
      <c r="J112" s="338" t="str">
        <f t="shared" ca="true" si="19"/>
        <v/>
      </c>
      <c r="K112" s="336"/>
      <c r="L112" s="336"/>
      <c r="M112" s="339" t="str">
        <f t="shared" ca="true" si="20"/>
        <v/>
      </c>
      <c r="N112" s="249" t="str">
        <f t="shared" ca="true" si="21"/>
        <v/>
      </c>
      <c r="O112" s="338" t="str">
        <f t="shared" ca="true" si="22"/>
        <v/>
      </c>
      <c r="P112" s="336"/>
      <c r="Q112" s="336"/>
      <c r="R112" s="339" t="str">
        <f t="shared" ca="true" si="23"/>
        <v/>
      </c>
      <c r="S112" s="249" t="str">
        <f t="shared" ca="true" si="24"/>
        <v/>
      </c>
      <c r="T112" s="338" t="str">
        <f t="shared" ca="true" si="25"/>
        <v/>
      </c>
      <c r="U112" s="336"/>
      <c r="V112" s="336"/>
      <c r="W112" s="339" t="str">
        <f t="shared" ca="true" si="26"/>
        <v/>
      </c>
      <c r="X112" s="249" t="str">
        <f t="shared" ca="true" si="27"/>
        <v/>
      </c>
      <c r="Y112" s="338" t="str">
        <f t="shared" ca="true" si="28"/>
        <v/>
      </c>
      <c r="Z112" s="336"/>
      <c r="AA112" s="336"/>
      <c r="AB112" s="339" t="str">
        <f t="shared" ca="true" si="29"/>
        <v/>
      </c>
    </row>
    <row r="113" x14ac:dyDescent="0.2">
      <c r="A113" s="334"/>
      <c r="B113" s="666"/>
      <c r="C113" s="667"/>
      <c r="D113" s="249" t="str">
        <f t="shared" ca="true" si="15"/>
        <v/>
      </c>
      <c r="E113" s="338" t="str">
        <f t="shared" ca="true" si="16"/>
        <v/>
      </c>
      <c r="F113" s="336"/>
      <c r="G113" s="336"/>
      <c r="H113" s="339" t="str">
        <f t="shared" ca="true" si="17"/>
        <v/>
      </c>
      <c r="I113" s="249" t="str">
        <f t="shared" ca="true" si="18"/>
        <v/>
      </c>
      <c r="J113" s="338" t="str">
        <f t="shared" ca="true" si="19"/>
        <v/>
      </c>
      <c r="K113" s="336"/>
      <c r="L113" s="336"/>
      <c r="M113" s="339" t="str">
        <f t="shared" ca="true" si="20"/>
        <v/>
      </c>
      <c r="N113" s="249" t="str">
        <f t="shared" ca="true" si="21"/>
        <v/>
      </c>
      <c r="O113" s="338" t="str">
        <f t="shared" ca="true" si="22"/>
        <v/>
      </c>
      <c r="P113" s="336"/>
      <c r="Q113" s="336"/>
      <c r="R113" s="339" t="str">
        <f t="shared" ca="true" si="23"/>
        <v/>
      </c>
      <c r="S113" s="249" t="str">
        <f t="shared" ca="true" si="24"/>
        <v/>
      </c>
      <c r="T113" s="338" t="str">
        <f t="shared" ca="true" si="25"/>
        <v/>
      </c>
      <c r="U113" s="336"/>
      <c r="V113" s="336"/>
      <c r="W113" s="339" t="str">
        <f t="shared" ca="true" si="26"/>
        <v/>
      </c>
      <c r="X113" s="249" t="str">
        <f t="shared" ca="true" si="27"/>
        <v/>
      </c>
      <c r="Y113" s="338" t="str">
        <f t="shared" ca="true" si="28"/>
        <v/>
      </c>
      <c r="Z113" s="336"/>
      <c r="AA113" s="336"/>
      <c r="AB113" s="339" t="str">
        <f t="shared" ca="true" si="29"/>
        <v/>
      </c>
    </row>
    <row r="114" x14ac:dyDescent="0.2">
      <c r="A114" s="334"/>
      <c r="B114" s="666"/>
      <c r="C114" s="667"/>
      <c r="D114" s="249" t="str">
        <f t="shared" ca="true" si="15"/>
        <v/>
      </c>
      <c r="E114" s="338" t="str">
        <f t="shared" ca="true" si="16"/>
        <v/>
      </c>
      <c r="F114" s="336"/>
      <c r="G114" s="336"/>
      <c r="H114" s="339" t="str">
        <f t="shared" ca="true" si="17"/>
        <v/>
      </c>
      <c r="I114" s="249" t="str">
        <f t="shared" ca="true" si="18"/>
        <v/>
      </c>
      <c r="J114" s="338" t="str">
        <f t="shared" ca="true" si="19"/>
        <v/>
      </c>
      <c r="K114" s="336"/>
      <c r="L114" s="336"/>
      <c r="M114" s="339" t="str">
        <f t="shared" ca="true" si="20"/>
        <v/>
      </c>
      <c r="N114" s="249" t="str">
        <f t="shared" ca="true" si="21"/>
        <v/>
      </c>
      <c r="O114" s="338" t="str">
        <f t="shared" ca="true" si="22"/>
        <v/>
      </c>
      <c r="P114" s="336"/>
      <c r="Q114" s="336"/>
      <c r="R114" s="339" t="str">
        <f t="shared" ca="true" si="23"/>
        <v/>
      </c>
      <c r="S114" s="249" t="str">
        <f t="shared" ca="true" si="24"/>
        <v/>
      </c>
      <c r="T114" s="338" t="str">
        <f t="shared" ca="true" si="25"/>
        <v/>
      </c>
      <c r="U114" s="336"/>
      <c r="V114" s="336"/>
      <c r="W114" s="339" t="str">
        <f t="shared" ca="true" si="26"/>
        <v/>
      </c>
      <c r="X114" s="249" t="str">
        <f t="shared" ca="true" si="27"/>
        <v/>
      </c>
      <c r="Y114" s="338" t="str">
        <f t="shared" ca="true" si="28"/>
        <v/>
      </c>
      <c r="Z114" s="336"/>
      <c r="AA114" s="336"/>
      <c r="AB114" s="339" t="str">
        <f t="shared" ca="true" si="29"/>
        <v/>
      </c>
    </row>
    <row r="115" x14ac:dyDescent="0.2">
      <c r="A115" s="334"/>
      <c r="B115" s="666"/>
      <c r="C115" s="667"/>
      <c r="D115" s="249" t="str">
        <f t="shared" ca="true" si="15"/>
        <v/>
      </c>
      <c r="E115" s="338" t="str">
        <f t="shared" ca="true" si="16"/>
        <v/>
      </c>
      <c r="F115" s="336"/>
      <c r="G115" s="336"/>
      <c r="H115" s="339" t="str">
        <f t="shared" ca="true" si="17"/>
        <v/>
      </c>
      <c r="I115" s="249" t="str">
        <f t="shared" ca="true" si="18"/>
        <v/>
      </c>
      <c r="J115" s="338" t="str">
        <f t="shared" ca="true" si="19"/>
        <v/>
      </c>
      <c r="K115" s="336"/>
      <c r="L115" s="336"/>
      <c r="M115" s="339" t="str">
        <f t="shared" ca="true" si="20"/>
        <v/>
      </c>
      <c r="N115" s="249" t="str">
        <f t="shared" ca="true" si="21"/>
        <v/>
      </c>
      <c r="O115" s="338" t="str">
        <f t="shared" ca="true" si="22"/>
        <v/>
      </c>
      <c r="P115" s="336"/>
      <c r="Q115" s="336"/>
      <c r="R115" s="339" t="str">
        <f t="shared" ca="true" si="23"/>
        <v/>
      </c>
      <c r="S115" s="249" t="str">
        <f t="shared" ca="true" si="24"/>
        <v/>
      </c>
      <c r="T115" s="338" t="str">
        <f t="shared" ca="true" si="25"/>
        <v/>
      </c>
      <c r="U115" s="336"/>
      <c r="V115" s="336"/>
      <c r="W115" s="339" t="str">
        <f t="shared" ca="true" si="26"/>
        <v/>
      </c>
      <c r="X115" s="249" t="str">
        <f t="shared" ca="true" si="27"/>
        <v/>
      </c>
      <c r="Y115" s="338" t="str">
        <f t="shared" ca="true" si="28"/>
        <v/>
      </c>
      <c r="Z115" s="336"/>
      <c r="AA115" s="336"/>
      <c r="AB115" s="339" t="str">
        <f t="shared" ca="true" si="29"/>
        <v/>
      </c>
    </row>
    <row r="116" x14ac:dyDescent="0.2">
      <c r="A116" s="334"/>
      <c r="B116" s="668"/>
      <c r="C116" s="669"/>
      <c r="D116" s="250" t="str">
        <f t="shared" ca="true" si="15"/>
        <v/>
      </c>
      <c r="E116" s="341" t="str">
        <f t="shared" ca="true" si="16"/>
        <v/>
      </c>
      <c r="F116" s="342"/>
      <c r="G116" s="343"/>
      <c r="H116" s="344" t="str">
        <f t="shared" ca="true" si="17"/>
        <v/>
      </c>
      <c r="I116" s="250" t="str">
        <f t="shared" ca="true" si="18"/>
        <v/>
      </c>
      <c r="J116" s="341" t="str">
        <f t="shared" ca="true" si="19"/>
        <v/>
      </c>
      <c r="K116" s="342"/>
      <c r="L116" s="343"/>
      <c r="M116" s="344" t="str">
        <f t="shared" ca="true" si="20"/>
        <v/>
      </c>
      <c r="N116" s="250" t="str">
        <f t="shared" ca="true" si="21"/>
        <v/>
      </c>
      <c r="O116" s="341" t="str">
        <f t="shared" ca="true" si="22"/>
        <v/>
      </c>
      <c r="P116" s="342"/>
      <c r="Q116" s="343"/>
      <c r="R116" s="344" t="str">
        <f t="shared" ca="true" si="23"/>
        <v/>
      </c>
      <c r="S116" s="250" t="str">
        <f t="shared" ca="true" si="24"/>
        <v/>
      </c>
      <c r="T116" s="341" t="str">
        <f t="shared" ca="true" si="25"/>
        <v/>
      </c>
      <c r="U116" s="342"/>
      <c r="V116" s="343"/>
      <c r="W116" s="344" t="str">
        <f t="shared" ca="true" si="26"/>
        <v/>
      </c>
      <c r="X116" s="250" t="str">
        <f t="shared" ca="true" si="27"/>
        <v/>
      </c>
      <c r="Y116" s="341" t="str">
        <f t="shared" ca="true" si="28"/>
        <v/>
      </c>
      <c r="Z116" s="342"/>
      <c r="AA116" s="343"/>
      <c r="AB116" s="344" t="str">
        <f t="shared" ca="true" si="29"/>
        <v/>
      </c>
    </row>
    <row r="117" ht="11.25" customHeight="true" x14ac:dyDescent="0.2"/>
    <row r="118" ht="22.5" customHeight="true" x14ac:dyDescent="0.25">
      <c r="B118" s="978" t="str">
        <f>CONCATENATE("National use of sanitation facilities, ",C99,"–",C100)</f>
        <v>National use of sanitation facilities, 2000–2020</v>
      </c>
      <c r="C118" s="979"/>
      <c r="D118" s="979"/>
      <c r="E118" s="979"/>
      <c r="F118" s="979"/>
      <c r="G118" s="979"/>
      <c r="H118" s="979"/>
      <c r="I118" s="979"/>
      <c r="J118" s="979"/>
      <c r="K118" s="979"/>
      <c r="L118" s="979"/>
      <c r="N118" s="345"/>
      <c r="O118" s="345"/>
      <c r="P118" s="345"/>
      <c r="Q118" s="345"/>
      <c r="R118" s="345"/>
      <c r="S118" s="961" t="s">
        <v>11</v>
      </c>
      <c r="T118" s="962"/>
      <c r="U118" s="962"/>
      <c r="V118" s="962"/>
      <c r="W118" s="963"/>
      <c r="X118" s="345"/>
      <c r="Y118" s="345"/>
      <c r="Z118" s="345"/>
      <c r="AA118" s="345"/>
      <c r="AB118" s="346"/>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47"/>
      <c r="D153" s="347"/>
      <c r="E153" s="348"/>
      <c r="F153" s="348"/>
      <c r="G153" s="348"/>
      <c r="H153" s="348"/>
      <c r="I153" s="348"/>
      <c r="J153" s="348"/>
      <c r="K153" s="348"/>
      <c r="L153" s="348"/>
      <c r="M153" s="348"/>
      <c r="N153" s="348"/>
      <c r="O153" s="348"/>
      <c r="P153" s="348"/>
      <c r="Q153" s="348"/>
      <c r="R153" s="348"/>
      <c r="S153" s="348"/>
      <c r="T153" s="348"/>
      <c r="U153" s="348"/>
      <c r="V153" s="348"/>
      <c r="W153" s="348"/>
      <c r="X153" s="348"/>
      <c r="Y153" s="348"/>
      <c r="Z153" s="348"/>
      <c r="AA153" s="348"/>
      <c r="AB153" s="348"/>
    </row>
    <row r="154" x14ac:dyDescent="0.2">
      <c r="C154" s="347"/>
      <c r="D154" s="347"/>
      <c r="E154" s="348"/>
      <c r="F154" s="348"/>
      <c r="G154" s="348"/>
      <c r="H154" s="348"/>
      <c r="I154" s="348"/>
      <c r="J154" s="348"/>
      <c r="K154" s="348"/>
      <c r="L154" s="348"/>
      <c r="M154" s="348"/>
      <c r="N154" s="348"/>
      <c r="O154" s="348"/>
      <c r="P154" s="348"/>
      <c r="Q154" s="348"/>
      <c r="R154" s="348"/>
      <c r="S154" s="348"/>
      <c r="T154" s="348"/>
      <c r="U154" s="348"/>
      <c r="V154" s="348"/>
      <c r="W154" s="348"/>
      <c r="X154" s="348"/>
      <c r="Y154" s="348"/>
      <c r="Z154" s="348"/>
      <c r="AA154" s="348"/>
      <c r="AB154" s="348"/>
    </row>
    <row r="155" x14ac:dyDescent="0.2">
      <c r="C155" s="347"/>
      <c r="D155" s="347"/>
      <c r="E155" s="348"/>
      <c r="F155" s="348"/>
      <c r="G155" s="348"/>
      <c r="H155" s="348"/>
      <c r="I155" s="348"/>
      <c r="J155" s="348"/>
      <c r="K155" s="348"/>
      <c r="L155" s="348"/>
      <c r="M155" s="348"/>
      <c r="N155" s="348"/>
      <c r="O155" s="348"/>
      <c r="P155" s="348"/>
      <c r="Q155" s="348"/>
      <c r="R155" s="348"/>
      <c r="S155" s="348"/>
      <c r="T155" s="348"/>
      <c r="U155" s="348"/>
      <c r="V155" s="348"/>
      <c r="W155" s="348"/>
      <c r="X155" s="348"/>
      <c r="Y155" s="348"/>
      <c r="Z155" s="348"/>
      <c r="AA155" s="348"/>
      <c r="AB155" s="348"/>
    </row>
    <row r="156" x14ac:dyDescent="0.2">
      <c r="C156" s="347"/>
      <c r="D156" s="347"/>
      <c r="E156" s="348"/>
      <c r="F156" s="348"/>
      <c r="G156" s="348"/>
      <c r="H156" s="348"/>
      <c r="I156" s="348"/>
      <c r="J156" s="348"/>
      <c r="K156" s="348"/>
      <c r="L156" s="348"/>
      <c r="M156" s="348"/>
      <c r="N156" s="348"/>
      <c r="O156" s="348"/>
      <c r="P156" s="348"/>
      <c r="Q156" s="348"/>
      <c r="R156" s="348"/>
      <c r="S156" s="348"/>
      <c r="T156" s="348"/>
      <c r="U156" s="348"/>
      <c r="V156" s="348"/>
      <c r="W156" s="348"/>
      <c r="X156" s="348"/>
      <c r="Y156" s="348"/>
      <c r="Z156" s="348"/>
      <c r="AA156" s="348"/>
      <c r="AB156" s="348"/>
    </row>
    <row r="157" x14ac:dyDescent="0.2">
      <c r="B157" s="348"/>
      <c r="C157" s="347"/>
      <c r="D157" s="347"/>
      <c r="E157" s="348"/>
      <c r="F157" s="348"/>
      <c r="G157" s="348"/>
      <c r="H157" s="348"/>
      <c r="I157" s="348"/>
      <c r="J157" s="348"/>
      <c r="K157" s="348"/>
      <c r="L157" s="348"/>
      <c r="M157" s="348"/>
      <c r="N157" s="348"/>
      <c r="O157" s="348"/>
      <c r="P157" s="348"/>
      <c r="Q157" s="348"/>
      <c r="R157" s="348"/>
      <c r="S157" s="348"/>
      <c r="T157" s="348"/>
      <c r="U157" s="348"/>
      <c r="V157" s="348"/>
      <c r="W157" s="348"/>
      <c r="X157" s="348"/>
      <c r="Y157" s="348"/>
      <c r="Z157" s="348"/>
      <c r="AA157" s="348"/>
      <c r="AB157" s="348"/>
    </row>
    <row r="158" x14ac:dyDescent="0.2">
      <c r="B158" s="348"/>
      <c r="C158" s="347"/>
      <c r="D158" s="347"/>
      <c r="E158" s="348"/>
      <c r="F158" s="348"/>
      <c r="G158" s="348"/>
      <c r="H158" s="348"/>
      <c r="I158" s="348"/>
      <c r="J158" s="348"/>
      <c r="K158" s="348"/>
      <c r="L158" s="348"/>
      <c r="M158" s="348"/>
      <c r="N158" s="348"/>
      <c r="O158" s="348"/>
      <c r="P158" s="348"/>
      <c r="Q158" s="348"/>
      <c r="R158" s="348"/>
      <c r="S158" s="348"/>
      <c r="T158" s="348"/>
      <c r="U158" s="348"/>
      <c r="V158" s="348"/>
      <c r="W158" s="348"/>
      <c r="X158" s="348"/>
      <c r="Y158" s="348"/>
      <c r="Z158" s="348"/>
      <c r="AA158" s="348"/>
      <c r="AB158" s="348"/>
    </row>
    <row r="197" s="287" customFormat="true" ht="16.5" customHeight="true" x14ac:dyDescent="0.2">
      <c r="A197" s="975" t="s">
        <v>6</v>
      </c>
      <c r="B197" s="975"/>
      <c r="C197" s="975"/>
      <c r="D197" s="964" t="s">
        <v>0</v>
      </c>
      <c r="E197" s="965"/>
      <c r="F197" s="965"/>
      <c r="G197" s="965"/>
      <c r="H197" s="966"/>
      <c r="I197" s="964" t="s">
        <v>1</v>
      </c>
      <c r="J197" s="965"/>
      <c r="K197" s="965"/>
      <c r="L197" s="965"/>
      <c r="M197" s="966"/>
      <c r="N197" s="964" t="s">
        <v>2</v>
      </c>
      <c r="O197" s="965"/>
      <c r="P197" s="965"/>
      <c r="Q197" s="965"/>
      <c r="R197" s="966"/>
      <c r="S197" s="964" t="s">
        <v>3</v>
      </c>
      <c r="T197" s="965"/>
      <c r="U197" s="965"/>
      <c r="V197" s="965"/>
      <c r="W197" s="966"/>
      <c r="X197" s="964" t="s">
        <v>4</v>
      </c>
      <c r="Y197" s="965"/>
      <c r="Z197" s="965"/>
      <c r="AA197" s="965"/>
      <c r="AB197" s="966"/>
    </row>
    <row r="198" s="291" customFormat="true" ht="22.5" customHeight="true" x14ac:dyDescent="0.2">
      <c r="A198" s="977"/>
      <c r="B198" s="977"/>
      <c r="C198" s="977"/>
      <c r="D198" s="301" t="s">
        <v>14</v>
      </c>
      <c r="E198" s="302" t="s">
        <v>15</v>
      </c>
      <c r="F198" s="289" t="s">
        <v>16</v>
      </c>
      <c r="G198" s="289" t="s">
        <v>22</v>
      </c>
      <c r="H198" s="290" t="s">
        <v>19</v>
      </c>
      <c r="I198" s="301" t="s">
        <v>14</v>
      </c>
      <c r="J198" s="302" t="s">
        <v>15</v>
      </c>
      <c r="K198" s="289" t="s">
        <v>16</v>
      </c>
      <c r="L198" s="289" t="s">
        <v>22</v>
      </c>
      <c r="M198" s="290" t="s">
        <v>19</v>
      </c>
      <c r="N198" s="301" t="s">
        <v>14</v>
      </c>
      <c r="O198" s="302" t="s">
        <v>15</v>
      </c>
      <c r="P198" s="289" t="s">
        <v>16</v>
      </c>
      <c r="Q198" s="289" t="s">
        <v>22</v>
      </c>
      <c r="R198" s="290" t="s">
        <v>19</v>
      </c>
      <c r="S198" s="301" t="s">
        <v>14</v>
      </c>
      <c r="T198" s="302" t="s">
        <v>15</v>
      </c>
      <c r="U198" s="289" t="s">
        <v>16</v>
      </c>
      <c r="V198" s="289" t="s">
        <v>22</v>
      </c>
      <c r="W198" s="290" t="s">
        <v>19</v>
      </c>
      <c r="X198" s="301" t="s">
        <v>14</v>
      </c>
      <c r="Y198" s="302" t="s">
        <v>15</v>
      </c>
      <c r="Z198" s="289" t="s">
        <v>16</v>
      </c>
      <c r="AA198" s="289" t="s">
        <v>22</v>
      </c>
      <c r="AB198" s="290" t="s">
        <v>19</v>
      </c>
    </row>
    <row r="199" s="311" customFormat="true" ht="15" customHeight="true" x14ac:dyDescent="0.2">
      <c r="A199" s="967" t="s">
        <v>10</v>
      </c>
      <c r="B199" s="968"/>
      <c r="C199" s="408">
        <v>2000</v>
      </c>
      <c r="D199" s="303">
        <f ca="true">IF((D201+H201)&gt;100,D201*100/(D201+H201),D201)</f>
        <v>29.843196451653057</v>
      </c>
      <c r="E199" s="352">
        <f ca="true">D199*AVERAGEIF(E205:E216,"&gt;0")/100</f>
        <v>12.846303543719888</v>
      </c>
      <c r="F199" s="305">
        <f ca="true">D199*(100-AVERAGEIF(E205:E216,"&gt;0"))/100</f>
        <v>16.996892907933169</v>
      </c>
      <c r="G199" s="306">
        <f ca="true">100-(E199+F199+H199)</f>
        <v>50.835330918618695</v>
      </c>
      <c r="H199" s="307">
        <f ca="true">IF((D201+H201)&gt;100,H201*100/(D201+H201),H201)</f>
        <v>19.321472629728248</v>
      </c>
      <c r="I199" s="303">
        <f ca="true">IF((I201+M201)&gt;100,I201*100/(I201+M201),I201)</f>
        <v>37.055591205496967</v>
      </c>
      <c r="J199" s="352">
        <f ca="true">I199*AVERAGEIF(J205:J216,"&gt;0")/100</f>
        <v>14.507425486253419</v>
      </c>
      <c r="K199" s="308">
        <f ca="true">I199*(100-AVERAGEIF(J205:J216,"&gt;0"))/100</f>
        <v>22.548165719243549</v>
      </c>
      <c r="L199" s="309">
        <f ca="true">100-(J199+K199+M199)</f>
        <v>49.254554426372124</v>
      </c>
      <c r="M199" s="310">
        <f ca="true">IF((I201+M201)&gt;100,M201*100/(I201+M201),M201)</f>
        <v>13.689854368130909</v>
      </c>
      <c r="N199" s="303">
        <f ca="true">IF((N201+R201)&gt;100,N201*100/(N201+R201),N201)</f>
        <v>47.235752821717142</v>
      </c>
      <c r="O199" s="352">
        <f ca="true">N199*AVERAGEIF(O205:O216,"&gt;0")/100</f>
        <v>21.32810247522556</v>
      </c>
      <c r="P199" s="308">
        <f ca="true">N199*(100-AVERAGEIF(O205:O216,"&gt;0"))/100</f>
        <v>25.907650346491582</v>
      </c>
      <c r="Q199" s="309">
        <f ca="true">100-(O199+P199+R199)</f>
        <v>45.005921852816186</v>
      </c>
      <c r="R199" s="310">
        <f ca="true">IF((N201+R201)&gt;100,R201*100/(N201+R201),R201)</f>
        <v>7.7583253254666715</v>
      </c>
      <c r="S199" s="303">
        <f ca="true">IF((S201+W201)&gt;100,S201*100/(S201+W201),S201)</f>
        <v>61.939505905208989</v>
      </c>
      <c r="T199" s="352">
        <f ca="true">S199*AVERAGEIF(T205:T216,"&gt;0")/100</f>
        <v>34.434521529875404</v>
      </c>
      <c r="U199" s="308">
        <f ca="true">S199*(100-AVERAGEIF(T205:T216,"&gt;0"))/100</f>
        <v>27.504984375333589</v>
      </c>
      <c r="V199" s="309">
        <f ca="true">100-(T199+U199+W199)</f>
        <v>33.824467994941301</v>
      </c>
      <c r="W199" s="310">
        <f ca="true">IF((S201+W201)&gt;100,W201*100/(S201+W201),W201)</f>
        <v>4.2360260998497097</v>
      </c>
      <c r="X199" s="303">
        <f ca="true">IF((X201+AB201)&gt;100,X201*100/(X201+AB201),X201)</f>
        <v>85.333723589054898</v>
      </c>
      <c r="Y199" s="352">
        <f ca="true">X199*AVERAGEIF(Y205:Y216,"&gt;0")/100</f>
        <v>64.202258428640505</v>
      </c>
      <c r="Z199" s="308">
        <f ca="true">X199*(100-AVERAGEIF(Y205:Y216,"&gt;0"))/100</f>
        <v>21.131465160414404</v>
      </c>
      <c r="AA199" s="309">
        <f ca="true">100-(Y199+Z199+AB199)</f>
        <v>13.552596252854016</v>
      </c>
      <c r="AB199" s="310">
        <f ca="true">IF((X201+AB201)&gt;100,AB201*100/(X201+AB201),AB201)</f>
        <v>1.1136801580910713</v>
      </c>
    </row>
    <row r="200" s="311" customFormat="true" ht="15" customHeight="true" x14ac:dyDescent="0.2">
      <c r="A200" s="969"/>
      <c r="B200" s="970"/>
      <c r="C200" s="409">
        <v>2020</v>
      </c>
      <c r="D200" s="312">
        <f ca="true">IF((D202+H202)&gt;100,D202*100/(D202+H202),D202)</f>
        <v>79.704452081465206</v>
      </c>
      <c r="E200" s="353">
        <f ca="true">D200*AVERAGEIF(E205:E216,"&gt;0")/100</f>
        <v>34.309581645623709</v>
      </c>
      <c r="F200" s="314">
        <f ca="true">D200*(100-AVERAGEIF(E205:E216,"&gt;0"))/100</f>
        <v>45.394870435841497</v>
      </c>
      <c r="G200" s="315">
        <f ca="true">100-(E200+F200+H200)</f>
        <v>3.6888702495520533</v>
      </c>
      <c r="H200" s="316">
        <f ca="true">IF((D202+H202)&gt;100,H202*100/(D202+H202),H202)</f>
        <v>16.606677668982741</v>
      </c>
      <c r="I200" s="312">
        <f ca="true">IF((I202+M202)&gt;100,I202*100/(I202+M202),I202)</f>
        <v>94.577226768687979</v>
      </c>
      <c r="J200" s="353">
        <f ca="true">I200*AVERAGEIF(J205:J216,"&gt;0")/100</f>
        <v>37.027396552229199</v>
      </c>
      <c r="K200" s="314">
        <f ca="true">I200*(100-AVERAGEIF(J205:J216,"&gt;0"))/100</f>
        <v>57.54983021645878</v>
      </c>
      <c r="L200" s="315">
        <f ca="true">100-(J200+K200+M200)</f>
        <v>4.302822250432655</v>
      </c>
      <c r="M200" s="316">
        <f ca="true">IF((I202+M202)&gt;100,M202*100/(I202+M202),M202)</f>
        <v>1.1199509808793664</v>
      </c>
      <c r="N200" s="312">
        <f ca="true">IF((N202+R202)&gt;100,N202*100/(N202+R202),N202)</f>
        <v>96.187692134977624</v>
      </c>
      <c r="O200" s="353">
        <f ca="true">N200*AVERAGEIF(O205:O216,"&gt;0")/100</f>
        <v>43.431105299692625</v>
      </c>
      <c r="P200" s="314">
        <f ca="true">N200*(100-AVERAGEIF(O205:O216,"&gt;0"))/100</f>
        <v>52.756586835284999</v>
      </c>
      <c r="Q200" s="315">
        <f ca="true">100-(O200+P200+R200)</f>
        <v>3.5179584885803479</v>
      </c>
      <c r="R200" s="316">
        <f ca="true">IF((N202+R202)&gt;100,R202*100/(N202+R202),R202)</f>
        <v>0.29434937644202819</v>
      </c>
      <c r="S200" s="312">
        <f ca="true">IF((S202+W202)&gt;100,S202*100/(S202+W202),S202)</f>
        <v>98.258117771764319</v>
      </c>
      <c r="T200" s="353">
        <f ca="true">S200*AVERAGEIF(T205:T216,"&gt;0")/100</f>
        <v>54.625415919120336</v>
      </c>
      <c r="U200" s="314">
        <f ca="true">S200*(100-AVERAGEIF(T205:T216,"&gt;0"))/100</f>
        <v>43.632701852643983</v>
      </c>
      <c r="V200" s="315">
        <f ca="true">100-(T200+U200+W200)</f>
        <v>1.7418822282356814</v>
      </c>
      <c r="W200" s="316">
        <f ca="true">IF((S202+W202)&gt;100,W202*100/(S202+W202),W202)</f>
        <v>0</v>
      </c>
      <c r="X200" s="312">
        <f ca="true">IF((X202+AB202)&gt;100,X202*100/(X202+AB202),X202)</f>
        <v>97.857218599777525</v>
      </c>
      <c r="Y200" s="353">
        <f ca="true">X200*AVERAGEIF(Y205:Y216,"&gt;0")/100</f>
        <v>73.624519983523953</v>
      </c>
      <c r="Z200" s="314">
        <f ca="true">X200*(100-AVERAGEIF(Y205:Y216,"&gt;0"))/100</f>
        <v>24.232698616253568</v>
      </c>
      <c r="AA200" s="315">
        <f ca="true">100-(Y200+Z200+AB200)</f>
        <v>1.8791535831133501</v>
      </c>
      <c r="AB200" s="316">
        <f ca="true">IF((X202+AB202)&gt;100,AB202*100/(X202+AB202),AB202)</f>
        <v>0.26362781710912486</v>
      </c>
    </row>
    <row r="201" hidden="true" x14ac:dyDescent="0.2">
      <c r="A201" s="971" t="s">
        <v>12</v>
      </c>
      <c r="B201" s="972"/>
      <c r="C201" s="317">
        <f>MinRegYear(C199,C205:C216)</f>
        <v>2000</v>
      </c>
      <c r="D201" s="318">
        <f ca="true">IF(MAX(C205:C216)-MIN(C205:C216)&lt;5,AVERAGEIF(C205:C216,"&gt;0",D205:D216),
IF(FORECAST($C201,D$205:D$216,$C$205:$C$216)&lt;0,0,
IF(FORECAST($C201,D$205:D$216,$C$205:$C$216)&gt;100,100,
FORECAST($C201,D$205:D$216,$C$205:$C$216))))</f>
        <v>29.843196451653057</v>
      </c>
      <c r="E201" s="319"/>
      <c r="F201" s="320"/>
      <c r="G201" s="320"/>
      <c r="H201" s="321">
        <f ca="true">IF(MAX(C205:C216)-MIN(C205:C216)&lt;5,AVERAGEIF(C205:C216,"&gt;0",H205:H216),
IF(FORECAST($C201,H$205:H$216,$C$205:$C$216)&lt;0,0,
IF(FORECAST($C201,H$205:H$216,$C$205:$C$216)&gt;100,100,
FORECAST($C201,H$205:H$216,$C$205:$C$216))))</f>
        <v>19.321472629728248</v>
      </c>
      <c r="I201" s="318">
        <f ca="true">IF(MAX(C205:C216)-MIN(C205:C216)&lt;5,AVERAGEIF(C205:C216,"&gt;0",I205:I216),
IF(FORECAST($C201,I$205:I$216,$C$205:$C$216)&lt;0,0,
IF(FORECAST($C201,I$205:I$216,$C$205:$C$216)&gt;100,100,
FORECAST($C201,I$205:I$216,$C$205:$C$216))))</f>
        <v>37.055591205496967</v>
      </c>
      <c r="J201" s="319"/>
      <c r="K201" s="320"/>
      <c r="L201" s="320"/>
      <c r="M201" s="321">
        <f ca="true">IF(MAX(C205:C216)-MIN(C205:C216)&lt;5,AVERAGEIF(C205:C216,"&gt;0",M205:M216),
IF(FORECAST($C201,M$205:M$216,$C$205:$C$216)&lt;0,0,
IF(FORECAST($C201,M$205:M$216,$C$205:$C$216)&gt;100,100,
FORECAST($C201,M$205:M$216,$C$205:$C$216))))</f>
        <v>13.689854368130909</v>
      </c>
      <c r="N201" s="318">
        <f ca="true">IF(MAX(C205:C216)-MIN(C205:C216)&lt;5,AVERAGEIF(C205:C216,"&gt;0",N205:N216),
IF(FORECAST($C201,N$205:N$216,$C$205:$C$216)&lt;0,0,
IF(FORECAST($C201,N$205:N$216,$C$205:$C$216)&gt;100,100,
FORECAST($C201,N$205:N$216,$C$205:$C$216))))</f>
        <v>47.235752821717142</v>
      </c>
      <c r="O201" s="319"/>
      <c r="P201" s="320"/>
      <c r="Q201" s="320"/>
      <c r="R201" s="321">
        <f ca="true">IF(MAX(C205:C216)-MIN(C205:C216)&lt;5,AVERAGEIF(C205:C216,"&gt;0",R205:R216),
IF(FORECAST($C201,R$205:R$216,$C$205:$C$216)&lt;0,0,
IF(FORECAST($C201,R$205:R$216,$C$205:$C$216)&gt;100,100,
FORECAST($C201,R$205:R$216,$C$205:$C$216))))</f>
        <v>7.7583253254666715</v>
      </c>
      <c r="S201" s="318">
        <f ca="true">IF(MAX(C205:C216)-MIN(C205:C216)&lt;5,AVERAGEIF(C205:C216,"&gt;0",S205:S216),
IF(FORECAST($C201,S$205:S$216,$C$205:$C$216)&lt;0,0,
IF(FORECAST($C201,S$205:S$216,$C$205:$C$216)&gt;100,100,
FORECAST($C201,S$205:S$216,$C$205:$C$216))))</f>
        <v>61.939505905208989</v>
      </c>
      <c r="T201" s="319"/>
      <c r="U201" s="320"/>
      <c r="V201" s="320"/>
      <c r="W201" s="321">
        <f ca="true">IF(MAX(C205:C216)-MIN(C205:C216)&lt;5,AVERAGEIF(C205:C216,"&gt;0",W205:W216),
IF(FORECAST($C201,W$205:W$216,$C$205:$C$216)&lt;0,0,
IF(FORECAST($C201,W$205:W$216,$C$205:$C$216)&gt;100,100,
FORECAST($C201,W$205:W$216,$C$205:$C$216))))</f>
        <v>4.2360260998497097</v>
      </c>
      <c r="X201" s="318">
        <f ca="true">IF(MAX(C205:C216)-MIN(C205:C216)&lt;5,AVERAGEIF(C205:C216,"&gt;0",X205:X216),
IF(FORECAST($C201,X$205:X$216,$C$205:$C$216)&lt;0,0,
IF(FORECAST($C201,X$205:X$216,$C$205:$C$216)&gt;100,100,
FORECAST($C201,X$205:X$216,$C$205:$C$216))))</f>
        <v>85.333723589054898</v>
      </c>
      <c r="Y201" s="319"/>
      <c r="Z201" s="320"/>
      <c r="AA201" s="320"/>
      <c r="AB201" s="321">
        <f ca="true">IF(MAX(C205:C216)-MIN(C205:C216)&lt;5,AVERAGEIF(C205:C216,"&gt;0",AB205:AB216),
IF(FORECAST($C201,AB$205:AB$216,$C$205:$C$216)&lt;0,0,
IF(FORECAST($C201,AB$205:AB$216,$C$205:$C$216)&gt;100,100,
FORECAST($C201,AB$205:AB$216,$C$205:$C$216))))</f>
        <v>1.1136801580910713</v>
      </c>
    </row>
    <row r="202" hidden="true" x14ac:dyDescent="0.2">
      <c r="A202" s="973"/>
      <c r="B202" s="974"/>
      <c r="C202" s="296">
        <f>MaxRegYear(C200,C205:C216)</f>
        <v>2020</v>
      </c>
      <c r="D202" s="322">
        <f ca="true">IF(MAX(C205:C216)-MIN(C205:C216)&lt;5,AVERAGEIF(C205:C216,"&gt;0",D205:D216),
IF(FORECAST($C202,D$205:D$216,$C$205:$C$216)&lt;0,0,
IF(FORECAST($C202,D$205:D$216,$C$205:$C$216)&gt;100,100,
FORECAST($C202,D$205:D$216,$C$205:$C$216))))</f>
        <v>79.704452081465206</v>
      </c>
      <c r="E202" s="323"/>
      <c r="F202" s="324"/>
      <c r="G202" s="324"/>
      <c r="H202" s="325">
        <f ca="true">IF(MAX(C205:C216)-MIN(C205:C216)&lt;5,AVERAGEIF(C205:C216,"&gt;0",H205:H216),
IF(FORECAST($C202,H$205:H$216,$C$205:$C$216)&lt;0,0,
IF(FORECAST($C202,H$205:H$216,$C$205:$C$216)&gt;100,100,
FORECAST($C202,H$205:H$216,$C$205:$C$216))))</f>
        <v>16.606677668982741</v>
      </c>
      <c r="I202" s="322">
        <f ca="true">IF(MAX(C205:C216)-MIN(C205:C216)&lt;5,AVERAGEIF(C205:C216,"&gt;0",I205:I216),
IF(FORECAST($C202,I$205:I$216,$C$205:$C$216)&lt;0,0,
IF(FORECAST($C202,I$205:I$216,$C$205:$C$216)&gt;100,100,
FORECAST($C202,I$205:I$216,$C$205:$C$216))))</f>
        <v>94.577226768687979</v>
      </c>
      <c r="J202" s="323"/>
      <c r="K202" s="324"/>
      <c r="L202" s="324"/>
      <c r="M202" s="325">
        <f ca="true">IF(MAX(C205:C216)-MIN(C205:C216)&lt;5,AVERAGEIF(C205:C216,"&gt;0",M205:M216),
IF(FORECAST($C202,M$205:M$216,$C$205:$C$216)&lt;0,0,
IF(FORECAST($C202,M$205:M$216,$C$205:$C$216)&gt;100,100,
FORECAST($C202,M$205:M$216,$C$205:$C$216))))</f>
        <v>1.1199509808793664</v>
      </c>
      <c r="N202" s="322">
        <f ca="true">IF(MAX(C205:C216)-MIN(C205:C216)&lt;5,AVERAGEIF(C205:C216,"&gt;0",N205:N216),
IF(FORECAST($C202,N$205:N$216,$C$205:$C$216)&lt;0,0,
IF(FORECAST($C202,N$205:N$216,$C$205:$C$216)&gt;100,100,
FORECAST($C202,N$205:N$216,$C$205:$C$216))))</f>
        <v>96.187692134977624</v>
      </c>
      <c r="O202" s="323"/>
      <c r="P202" s="324"/>
      <c r="Q202" s="324"/>
      <c r="R202" s="325">
        <f ca="true">IF(MAX(C205:C216)-MIN(C205:C216)&lt;5,AVERAGEIF(C205:C216,"&gt;0",R205:R216),
IF(FORECAST($C202,R$205:R$216,$C$205:$C$216)&lt;0,0,
IF(FORECAST($C202,R$205:R$216,$C$205:$C$216)&gt;100,100,
FORECAST($C202,R$205:R$216,$C$205:$C$216))))</f>
        <v>0.29434937644202819</v>
      </c>
      <c r="S202" s="322">
        <f ca="true">IF(MAX(C205:C216)-MIN(C205:C216)&lt;5,AVERAGEIF(C205:C216,"&gt;0",S205:S216),
IF(FORECAST($C202,S$205:S$216,$C$205:$C$216)&lt;0,0,
IF(FORECAST($C202,S$205:S$216,$C$205:$C$216)&gt;100,100,
FORECAST($C202,S$205:S$216,$C$205:$C$216))))</f>
        <v>98.258117771764319</v>
      </c>
      <c r="T202" s="323"/>
      <c r="U202" s="324"/>
      <c r="V202" s="324"/>
      <c r="W202" s="325">
        <f ca="true">IF(MAX(C205:C216)-MIN(C205:C216)&lt;5,AVERAGEIF(C205:C216,"&gt;0",W205:W216),
IF(FORECAST($C202,W$205:W$216,$C$205:$C$216)&lt;0,0,
IF(FORECAST($C202,W$205:W$216,$C$205:$C$216)&gt;100,100,
FORECAST($C202,W$205:W$216,$C$205:$C$216))))</f>
        <v>0</v>
      </c>
      <c r="X202" s="322">
        <f ca="true">IF(MAX(C205:C216)-MIN(C205:C216)&lt;5,AVERAGEIF(C205:C216,"&gt;0",X205:X216),
IF(FORECAST($C202,X$205:X$216,$C$205:$C$216)&lt;0,0,
IF(FORECAST($C202,X$205:X$216,$C$205:$C$216)&gt;100,100,
FORECAST($C202,X$205:X$216,$C$205:$C$216))))</f>
        <v>97.857218599777525</v>
      </c>
      <c r="Y202" s="323"/>
      <c r="Z202" s="324"/>
      <c r="AA202" s="324"/>
      <c r="AB202" s="325">
        <f ca="true">IF(MAX(C205:C216)-MIN(C205:C216)&lt;5,AVERAGEIF(C205:C216,"&gt;0",AB205:AB216),
IF(FORECAST($C202,AB$205:AB$216,$C$205:$C$216)&lt;0,0,
IF(FORECAST($C202,AB$205:AB$216,$C$205:$C$216)&gt;100,100,
FORECAST($C202,AB$205:AB$216,$C$205:$C$216))))</f>
        <v>0.26362781710912486</v>
      </c>
    </row>
    <row r="203" ht="9" customHeight="true" x14ac:dyDescent="0.2">
      <c r="D203" s="326"/>
      <c r="I203" s="326"/>
      <c r="K203" s="286"/>
      <c r="L203" s="286"/>
      <c r="N203" s="326"/>
      <c r="P203" s="286"/>
      <c r="Q203" s="286"/>
      <c r="S203" s="326"/>
      <c r="U203" s="286"/>
      <c r="V203" s="286"/>
      <c r="X203" s="326"/>
      <c r="Z203" s="286"/>
      <c r="AA203" s="286"/>
      <c r="AB203" s="327"/>
    </row>
    <row r="204" ht="22.5" customHeight="true" x14ac:dyDescent="0.2">
      <c r="B204" s="349" t="s">
        <v>8</v>
      </c>
      <c r="C204" s="329" t="s">
        <v>9</v>
      </c>
      <c r="D204" s="330" t="s">
        <v>14</v>
      </c>
      <c r="E204" s="290" t="s">
        <v>26</v>
      </c>
      <c r="F204" s="331"/>
      <c r="G204" s="331"/>
      <c r="H204" s="332" t="s">
        <v>19</v>
      </c>
      <c r="I204" s="330" t="s">
        <v>14</v>
      </c>
      <c r="J204" s="290" t="s">
        <v>26</v>
      </c>
      <c r="K204" s="331"/>
      <c r="L204" s="331"/>
      <c r="M204" s="332" t="s">
        <v>19</v>
      </c>
      <c r="N204" s="330" t="s">
        <v>14</v>
      </c>
      <c r="O204" s="290" t="s">
        <v>26</v>
      </c>
      <c r="P204" s="331"/>
      <c r="Q204" s="331"/>
      <c r="R204" s="332" t="s">
        <v>19</v>
      </c>
      <c r="S204" s="330" t="s">
        <v>14</v>
      </c>
      <c r="T204" s="290" t="s">
        <v>26</v>
      </c>
      <c r="U204" s="331"/>
      <c r="V204" s="331"/>
      <c r="W204" s="332" t="s">
        <v>19</v>
      </c>
      <c r="X204" s="330" t="s">
        <v>14</v>
      </c>
      <c r="Y204" s="290" t="s">
        <v>26</v>
      </c>
      <c r="Z204" s="331"/>
      <c r="AA204" s="331"/>
      <c r="AB204" s="332" t="s">
        <v>19</v>
      </c>
      <c r="AD204" s="333"/>
    </row>
    <row r="205" x14ac:dyDescent="0.2">
      <c r="A205" s="334"/>
      <c r="B205" s="664" t="s">
        <v>139</v>
      </c>
      <c r="C205" s="665">
        <v>2000</v>
      </c>
      <c r="D205" s="248">
        <f t="shared" ref="D205:D216" ca="true" si="30">IF(ISERROR(INDIRECT(CONCATENATE($B205,"!H122"))),"",INDIRECT(CONCATENATE($B205,"!H122")))</f>
        <v>33.318100422890154</v>
      </c>
      <c r="E205" s="338" t="str">
        <f t="shared" ref="E205:E216" ca="true" si="31">IF(ISERROR(INDIRECT(CONCATENATE($B205,"!H129"))),"",INDIRECT(CONCATENATE($B205,"!H129")))</f>
        <v>N/A</v>
      </c>
      <c r="F205" s="336"/>
      <c r="G205" s="336"/>
      <c r="H205" s="337">
        <f t="shared" ref="H205:H216" ca="true" si="32">IF(ISERROR(INDIRECT(CONCATENATE($B205,"!H127"))),"",INDIRECT(CONCATENATE($B205,"!H127")))</f>
        <v>21.84873949579832</v>
      </c>
      <c r="I205" s="248">
        <f t="shared" ref="I205:I216" ca="true" si="33">IF(ISERROR(INDIRECT(CONCATENATE($B205,"!I122"))),"",INDIRECT(CONCATENATE($B205,"!I122")))</f>
        <v>42.851617036146379</v>
      </c>
      <c r="J205" s="338" t="str">
        <f t="shared" ref="J205:J216" ca="true" si="34">IF(ISERROR(INDIRECT(CONCATENATE($B205,"!I129"))),"",INDIRECT(CONCATENATE($B205,"!I129")))</f>
        <v>N/A</v>
      </c>
      <c r="K205" s="336"/>
      <c r="L205" s="336"/>
      <c r="M205" s="337">
        <f t="shared" ref="M205:M216" ca="true" si="35">IF(ISERROR(INDIRECT(CONCATENATE($B205,"!I127"))),"",INDIRECT(CONCATENATE($B205,"!I127")))</f>
        <v>12.18836565096953</v>
      </c>
      <c r="N205" s="248">
        <f t="shared" ref="N205:N216" ca="true" si="36">IF(ISERROR(INDIRECT(CONCATENATE($B205,"!J122"))),"",INDIRECT(CONCATENATE($B205,"!J122")))</f>
        <v>52.557463618800746</v>
      </c>
      <c r="O205" s="338" t="str">
        <f t="shared" ref="O205:O216" ca="true" si="37">IF(ISERROR(INDIRECT(CONCATENATE($B205,"!J129"))),"",INDIRECT(CONCATENATE($B205,"!J129")))</f>
        <v>N/A</v>
      </c>
      <c r="P205" s="336"/>
      <c r="Q205" s="336"/>
      <c r="R205" s="337">
        <f t="shared" ref="R205:R216" ca="true" si="38">IF(ISERROR(INDIRECT(CONCATENATE($B205,"!J127"))),"",INDIRECT(CONCATENATE($B205,"!J127")))</f>
        <v>6.1452513966480442</v>
      </c>
      <c r="S205" s="248">
        <f t="shared" ref="S205:S216" ca="true" si="39">IF(ISERROR(INDIRECT(CONCATENATE($B205,"!K122"))),"",INDIRECT(CONCATENATE($B205,"!K122")))</f>
        <v>66.441686215015878</v>
      </c>
      <c r="T205" s="338" t="str">
        <f t="shared" ref="T205:T216" ca="true" si="40">IF(ISERROR(INDIRECT(CONCATENATE($B205,"!K129"))),"",INDIRECT(CONCATENATE($B205,"!K129")))</f>
        <v>N/A</v>
      </c>
      <c r="U205" s="336"/>
      <c r="V205" s="336"/>
      <c r="W205" s="337">
        <f t="shared" ref="W205:W216" ca="true" si="41">IF(ISERROR(INDIRECT(CONCATENATE($B205,"!K127"))),"",INDIRECT(CONCATENATE($B205,"!K127")))</f>
        <v>2.8089887640449436</v>
      </c>
      <c r="X205" s="248">
        <f t="shared" ref="X205:X216" ca="true" si="42">IF(ISERROR(INDIRECT(CONCATENATE($B205,"!L122"))),"",INDIRECT(CONCATENATE($B205,"!L122")))</f>
        <v>87.723299574878311</v>
      </c>
      <c r="Y205" s="338" t="str">
        <f t="shared" ref="Y205:Y216" ca="true" si="43">IF(ISERROR(INDIRECT(CONCATENATE($B205,"!L129"))),"",INDIRECT(CONCATENATE($B205,"!L129")))</f>
        <v>N/A</v>
      </c>
      <c r="Z205" s="336"/>
      <c r="AA205" s="336"/>
      <c r="AB205" s="337">
        <f t="shared" ref="AB205:AB216" ca="true" si="44">IF(ISERROR(INDIRECT(CONCATENATE($B205,"!L2127"))),"",INDIRECT(CONCATENATE($B205,"!L127")))</f>
        <v>0.2808988764044944</v>
      </c>
    </row>
    <row r="206" x14ac:dyDescent="0.2">
      <c r="A206" s="334"/>
      <c r="B206" s="666" t="s">
        <v>277</v>
      </c>
      <c r="C206" s="667">
        <v>2002</v>
      </c>
      <c r="D206" s="249">
        <f t="shared" ca="true" si="30"/>
        <v>37.64975034399906</v>
      </c>
      <c r="E206" s="338" t="str">
        <f t="shared" ca="true" si="31"/>
        <v>N/A</v>
      </c>
      <c r="F206" s="336"/>
      <c r="G206" s="336"/>
      <c r="H206" s="339">
        <f t="shared" ca="true" si="32"/>
        <v>15.924724369739826</v>
      </c>
      <c r="I206" s="249">
        <f t="shared" ca="true" si="33"/>
        <v>42.59442818570092</v>
      </c>
      <c r="J206" s="338" t="str">
        <f t="shared" ca="true" si="34"/>
        <v>N/A</v>
      </c>
      <c r="K206" s="336"/>
      <c r="L206" s="336"/>
      <c r="M206" s="339">
        <f t="shared" ca="true" si="35"/>
        <v>16.319612913880796</v>
      </c>
      <c r="N206" s="249">
        <f t="shared" ca="true" si="36"/>
        <v>51.10085106394034</v>
      </c>
      <c r="O206" s="338" t="str">
        <f t="shared" ca="true" si="37"/>
        <v>N/A</v>
      </c>
      <c r="P206" s="336"/>
      <c r="Q206" s="336"/>
      <c r="R206" s="339">
        <f t="shared" ca="true" si="38"/>
        <v>11.77872627539425</v>
      </c>
      <c r="S206" s="249">
        <f t="shared" ca="true" si="39"/>
        <v>64.820916968125289</v>
      </c>
      <c r="T206" s="338" t="str">
        <f t="shared" ca="true" si="40"/>
        <v>N/A</v>
      </c>
      <c r="U206" s="336"/>
      <c r="V206" s="336"/>
      <c r="W206" s="339">
        <f t="shared" ca="true" si="41"/>
        <v>7.3325933196594235</v>
      </c>
      <c r="X206" s="249">
        <f t="shared" ca="true" si="42"/>
        <v>85.83471033496383</v>
      </c>
      <c r="Y206" s="338" t="str">
        <f t="shared" ca="true" si="43"/>
        <v>N/A</v>
      </c>
      <c r="Z206" s="336"/>
      <c r="AA206" s="336"/>
      <c r="AB206" s="339">
        <f t="shared" ca="true" si="44"/>
        <v>2.3324749626111196</v>
      </c>
    </row>
    <row r="207" x14ac:dyDescent="0.2">
      <c r="A207" s="334"/>
      <c r="B207" s="666" t="s">
        <v>378</v>
      </c>
      <c r="C207" s="667">
        <v>2004</v>
      </c>
      <c r="D207" s="249">
        <f t="shared" ca="true" si="30"/>
        <v>35.395805562836571</v>
      </c>
      <c r="E207" s="338" t="str">
        <f t="shared" ca="true" si="31"/>
        <v>N/A</v>
      </c>
      <c r="F207" s="336"/>
      <c r="G207" s="336"/>
      <c r="H207" s="339">
        <f t="shared" ca="true" si="32"/>
        <v>21.194743228225679</v>
      </c>
      <c r="I207" s="249">
        <f t="shared" ca="true" si="33"/>
        <v>45.390001747241421</v>
      </c>
      <c r="J207" s="338" t="str">
        <f t="shared" ca="true" si="34"/>
        <v>N/A</v>
      </c>
      <c r="K207" s="336"/>
      <c r="L207" s="336"/>
      <c r="M207" s="339">
        <f t="shared" ca="true" si="35"/>
        <v>10.380453891555666</v>
      </c>
      <c r="N207" s="249">
        <f t="shared" ca="true" si="36"/>
        <v>55.096087508163777</v>
      </c>
      <c r="O207" s="338" t="str">
        <f t="shared" ca="true" si="37"/>
        <v>N/A</v>
      </c>
      <c r="P207" s="336"/>
      <c r="Q207" s="336"/>
      <c r="R207" s="339">
        <f t="shared" ca="true" si="38"/>
        <v>3.8814343600552776</v>
      </c>
      <c r="S207" s="249">
        <f t="shared" ca="true" si="39"/>
        <v>67.247361250804744</v>
      </c>
      <c r="T207" s="338" t="str">
        <f t="shared" ca="true" si="40"/>
        <v>N/A</v>
      </c>
      <c r="U207" s="336"/>
      <c r="V207" s="336"/>
      <c r="W207" s="339">
        <f t="shared" ca="true" si="41"/>
        <v>1.9044096722577701</v>
      </c>
      <c r="X207" s="249">
        <f t="shared" ca="true" si="42"/>
        <v>88.53615257178862</v>
      </c>
      <c r="Y207" s="338" t="str">
        <f t="shared" ca="true" si="43"/>
        <v>N/A</v>
      </c>
      <c r="Z207" s="336"/>
      <c r="AA207" s="336"/>
      <c r="AB207" s="339">
        <f t="shared" ca="true" si="44"/>
        <v>0.5813681580714446</v>
      </c>
      <c r="AD207" s="340"/>
    </row>
    <row r="208" x14ac:dyDescent="0.2">
      <c r="A208" s="334"/>
      <c r="B208" s="666" t="s">
        <v>184</v>
      </c>
      <c r="C208" s="667">
        <v>2009</v>
      </c>
      <c r="D208" s="249">
        <f t="shared" ca="true" si="30"/>
        <v>39.682655587570196</v>
      </c>
      <c r="E208" s="338">
        <f t="shared" ca="true" si="31"/>
        <v>31.709942828766241</v>
      </c>
      <c r="F208" s="336"/>
      <c r="G208" s="336"/>
      <c r="H208" s="339">
        <f t="shared" ca="true" si="32"/>
        <v>15.062443495753111</v>
      </c>
      <c r="I208" s="249">
        <f t="shared" ca="true" si="33"/>
        <v>48.575321095285027</v>
      </c>
      <c r="J208" s="338">
        <f t="shared" ca="true" si="34"/>
        <v>35.365417890356184</v>
      </c>
      <c r="K208" s="336"/>
      <c r="L208" s="336"/>
      <c r="M208" s="339">
        <f t="shared" ca="true" si="35"/>
        <v>5.6291488266686196</v>
      </c>
      <c r="N208" s="249">
        <f t="shared" ca="true" si="36"/>
        <v>56.542539923080554</v>
      </c>
      <c r="O208" s="338">
        <f t="shared" ca="true" si="37"/>
        <v>38.881213849925523</v>
      </c>
      <c r="P208" s="336"/>
      <c r="Q208" s="336"/>
      <c r="R208" s="339">
        <f t="shared" ca="true" si="38"/>
        <v>3.1146573595356659</v>
      </c>
      <c r="S208" s="249">
        <f t="shared" ca="true" si="39"/>
        <v>69.19523940187112</v>
      </c>
      <c r="T208" s="338">
        <f t="shared" ca="true" si="40"/>
        <v>57.982561092525387</v>
      </c>
      <c r="U208" s="336"/>
      <c r="V208" s="336"/>
      <c r="W208" s="339">
        <f t="shared" ca="true" si="41"/>
        <v>0.50297809584910036</v>
      </c>
      <c r="X208" s="249">
        <f t="shared" ca="true" si="42"/>
        <v>84.267864199508509</v>
      </c>
      <c r="Y208" s="338">
        <f t="shared" ca="true" si="43"/>
        <v>76.147198104689267</v>
      </c>
      <c r="Z208" s="336"/>
      <c r="AA208" s="336"/>
      <c r="AB208" s="339">
        <f t="shared" ca="true" si="44"/>
        <v>0.8495679568476191</v>
      </c>
    </row>
    <row r="209" x14ac:dyDescent="0.2">
      <c r="A209" s="334"/>
      <c r="B209" s="666" t="s">
        <v>478</v>
      </c>
      <c r="C209" s="667">
        <v>2014</v>
      </c>
      <c r="D209" s="249">
        <f t="shared" ca="true" si="30"/>
        <v>81.641779525586301</v>
      </c>
      <c r="E209" s="338">
        <f t="shared" ca="true" si="31"/>
        <v>50.184122555085629</v>
      </c>
      <c r="F209" s="336"/>
      <c r="G209" s="336"/>
      <c r="H209" s="339">
        <f t="shared" ca="true" si="32"/>
        <v>16.926772401973363</v>
      </c>
      <c r="I209" s="249">
        <f t="shared" ca="true" si="33"/>
        <v>95.507897920109542</v>
      </c>
      <c r="J209" s="338">
        <f t="shared" ca="true" si="34"/>
        <v>35.097307622203225</v>
      </c>
      <c r="K209" s="336"/>
      <c r="L209" s="336"/>
      <c r="M209" s="339">
        <f t="shared" ca="true" si="35"/>
        <v>4.2941552720209293</v>
      </c>
      <c r="N209" s="249">
        <f t="shared" ca="true" si="36"/>
        <v>97.053548203859847</v>
      </c>
      <c r="O209" s="338">
        <f t="shared" ca="true" si="37"/>
        <v>48.563680859455189</v>
      </c>
      <c r="P209" s="336"/>
      <c r="Q209" s="336"/>
      <c r="R209" s="339">
        <f t="shared" ca="true" si="38"/>
        <v>1.9604931510933867</v>
      </c>
      <c r="S209" s="249">
        <f t="shared" ca="true" si="39"/>
        <v>97.39725205702976</v>
      </c>
      <c r="T209" s="338">
        <f t="shared" ca="true" si="40"/>
        <v>52.140044704963486</v>
      </c>
      <c r="U209" s="336"/>
      <c r="V209" s="336"/>
      <c r="W209" s="339">
        <f t="shared" ca="true" si="41"/>
        <v>0.94492821338194344</v>
      </c>
      <c r="X209" s="249">
        <f t="shared" ca="true" si="42"/>
        <v>98.98869657377864</v>
      </c>
      <c r="Y209" s="338">
        <f t="shared" ca="true" si="43"/>
        <v>74.693540270859032</v>
      </c>
      <c r="Z209" s="336"/>
      <c r="AA209" s="336"/>
      <c r="AB209" s="339">
        <f t="shared" ca="true" si="44"/>
        <v>5.2588951455238571E-2</v>
      </c>
    </row>
    <row r="210" x14ac:dyDescent="0.2">
      <c r="A210" s="334"/>
      <c r="B210" s="666" t="s">
        <v>672</v>
      </c>
      <c r="C210" s="667">
        <v>2018</v>
      </c>
      <c r="D210" s="249">
        <f t="shared" ca="true" si="30"/>
        <v>68.545037997092606</v>
      </c>
      <c r="E210" s="338">
        <f t="shared" ca="true" si="31"/>
        <v>47.243946670567098</v>
      </c>
      <c r="F210" s="336"/>
      <c r="G210" s="336"/>
      <c r="H210" s="339">
        <f t="shared" ca="true" si="32"/>
        <v>18.591644629127384</v>
      </c>
      <c r="I210" s="249">
        <f t="shared" ca="true" si="33"/>
        <v>82.590124821998828</v>
      </c>
      <c r="J210" s="338">
        <f t="shared" ca="true" si="34"/>
        <v>46.988582219656713</v>
      </c>
      <c r="K210" s="336"/>
      <c r="L210" s="336"/>
      <c r="M210" s="339">
        <f t="shared" ca="true" si="35"/>
        <v>3.7881166936506823</v>
      </c>
      <c r="N210" s="249">
        <f t="shared" ca="true" si="36"/>
        <v>86.101083998618179</v>
      </c>
      <c r="O210" s="338">
        <f t="shared" ca="true" si="37"/>
        <v>48.012473075512951</v>
      </c>
      <c r="P210" s="336"/>
      <c r="Q210" s="336"/>
      <c r="R210" s="339">
        <f t="shared" ca="true" si="38"/>
        <v>2.1290459298656708</v>
      </c>
      <c r="S210" s="249">
        <f t="shared" ca="true" si="39"/>
        <v>91.883317424813853</v>
      </c>
      <c r="T210" s="338">
        <f t="shared" ca="true" si="40"/>
        <v>56.658777230848422</v>
      </c>
      <c r="U210" s="336"/>
      <c r="V210" s="336"/>
      <c r="W210" s="339">
        <f t="shared" ca="true" si="41"/>
        <v>0.31930584724900768</v>
      </c>
      <c r="X210" s="249">
        <f t="shared" ca="true" si="42"/>
        <v>96.0818315546083</v>
      </c>
      <c r="Y210" s="338">
        <f t="shared" ca="true" si="43"/>
        <v>74.869294170864194</v>
      </c>
      <c r="Z210" s="336"/>
      <c r="AA210" s="336"/>
      <c r="AB210" s="339">
        <f t="shared" ca="true" si="44"/>
        <v>0.58755904184894336</v>
      </c>
    </row>
    <row r="211" x14ac:dyDescent="0.2">
      <c r="A211" s="334"/>
      <c r="B211" s="666"/>
      <c r="C211" s="667"/>
      <c r="D211" s="249" t="str">
        <f t="shared" ca="true" si="30"/>
        <v/>
      </c>
      <c r="E211" s="338" t="str">
        <f t="shared" ca="true" si="31"/>
        <v/>
      </c>
      <c r="F211" s="336"/>
      <c r="G211" s="336"/>
      <c r="H211" s="339" t="str">
        <f t="shared" ca="true" si="32"/>
        <v/>
      </c>
      <c r="I211" s="249" t="str">
        <f t="shared" ca="true" si="33"/>
        <v/>
      </c>
      <c r="J211" s="338" t="str">
        <f t="shared" ca="true" si="34"/>
        <v/>
      </c>
      <c r="K211" s="336"/>
      <c r="L211" s="336"/>
      <c r="M211" s="339" t="str">
        <f t="shared" ca="true" si="35"/>
        <v/>
      </c>
      <c r="N211" s="249" t="str">
        <f t="shared" ca="true" si="36"/>
        <v/>
      </c>
      <c r="O211" s="338" t="str">
        <f t="shared" ca="true" si="37"/>
        <v/>
      </c>
      <c r="P211" s="336"/>
      <c r="Q211" s="336"/>
      <c r="R211" s="339" t="str">
        <f t="shared" ca="true" si="38"/>
        <v/>
      </c>
      <c r="S211" s="249" t="str">
        <f t="shared" ca="true" si="39"/>
        <v/>
      </c>
      <c r="T211" s="338" t="str">
        <f t="shared" ca="true" si="40"/>
        <v/>
      </c>
      <c r="U211" s="336"/>
      <c r="V211" s="336"/>
      <c r="W211" s="339" t="str">
        <f t="shared" ca="true" si="41"/>
        <v/>
      </c>
      <c r="X211" s="249" t="str">
        <f t="shared" ca="true" si="42"/>
        <v/>
      </c>
      <c r="Y211" s="338" t="str">
        <f t="shared" ca="true" si="43"/>
        <v/>
      </c>
      <c r="Z211" s="336"/>
      <c r="AA211" s="336"/>
      <c r="AB211" s="339" t="str">
        <f t="shared" ca="true" si="44"/>
        <v/>
      </c>
    </row>
    <row r="212" x14ac:dyDescent="0.2">
      <c r="A212" s="334"/>
      <c r="B212" s="666"/>
      <c r="C212" s="667"/>
      <c r="D212" s="249" t="str">
        <f t="shared" ca="true" si="30"/>
        <v/>
      </c>
      <c r="E212" s="338" t="str">
        <f t="shared" ca="true" si="31"/>
        <v/>
      </c>
      <c r="F212" s="336"/>
      <c r="G212" s="336"/>
      <c r="H212" s="339" t="str">
        <f t="shared" ca="true" si="32"/>
        <v/>
      </c>
      <c r="I212" s="249" t="str">
        <f t="shared" ca="true" si="33"/>
        <v/>
      </c>
      <c r="J212" s="338" t="str">
        <f t="shared" ca="true" si="34"/>
        <v/>
      </c>
      <c r="K212" s="336"/>
      <c r="L212" s="336"/>
      <c r="M212" s="339" t="str">
        <f t="shared" ca="true" si="35"/>
        <v/>
      </c>
      <c r="N212" s="249" t="str">
        <f t="shared" ca="true" si="36"/>
        <v/>
      </c>
      <c r="O212" s="338" t="str">
        <f t="shared" ca="true" si="37"/>
        <v/>
      </c>
      <c r="P212" s="336"/>
      <c r="Q212" s="336"/>
      <c r="R212" s="339" t="str">
        <f t="shared" ca="true" si="38"/>
        <v/>
      </c>
      <c r="S212" s="249" t="str">
        <f t="shared" ca="true" si="39"/>
        <v/>
      </c>
      <c r="T212" s="338" t="str">
        <f t="shared" ca="true" si="40"/>
        <v/>
      </c>
      <c r="U212" s="336"/>
      <c r="V212" s="336"/>
      <c r="W212" s="339" t="str">
        <f t="shared" ca="true" si="41"/>
        <v/>
      </c>
      <c r="X212" s="249" t="str">
        <f t="shared" ca="true" si="42"/>
        <v/>
      </c>
      <c r="Y212" s="338" t="str">
        <f t="shared" ca="true" si="43"/>
        <v/>
      </c>
      <c r="Z212" s="336"/>
      <c r="AA212" s="336"/>
      <c r="AB212" s="339" t="str">
        <f t="shared" ca="true" si="44"/>
        <v/>
      </c>
    </row>
    <row r="213" x14ac:dyDescent="0.2">
      <c r="A213" s="334"/>
      <c r="B213" s="666"/>
      <c r="C213" s="667"/>
      <c r="D213" s="249" t="str">
        <f t="shared" ca="true" si="30"/>
        <v/>
      </c>
      <c r="E213" s="338" t="str">
        <f t="shared" ca="true" si="31"/>
        <v/>
      </c>
      <c r="F213" s="336"/>
      <c r="G213" s="336"/>
      <c r="H213" s="339" t="str">
        <f t="shared" ca="true" si="32"/>
        <v/>
      </c>
      <c r="I213" s="249" t="str">
        <f t="shared" ca="true" si="33"/>
        <v/>
      </c>
      <c r="J213" s="338" t="str">
        <f t="shared" ca="true" si="34"/>
        <v/>
      </c>
      <c r="K213" s="336"/>
      <c r="L213" s="336"/>
      <c r="M213" s="339" t="str">
        <f t="shared" ca="true" si="35"/>
        <v/>
      </c>
      <c r="N213" s="249" t="str">
        <f t="shared" ca="true" si="36"/>
        <v/>
      </c>
      <c r="O213" s="338" t="str">
        <f t="shared" ca="true" si="37"/>
        <v/>
      </c>
      <c r="P213" s="336"/>
      <c r="Q213" s="336"/>
      <c r="R213" s="339" t="str">
        <f t="shared" ca="true" si="38"/>
        <v/>
      </c>
      <c r="S213" s="249" t="str">
        <f t="shared" ca="true" si="39"/>
        <v/>
      </c>
      <c r="T213" s="338" t="str">
        <f t="shared" ca="true" si="40"/>
        <v/>
      </c>
      <c r="U213" s="336"/>
      <c r="V213" s="336"/>
      <c r="W213" s="339" t="str">
        <f t="shared" ca="true" si="41"/>
        <v/>
      </c>
      <c r="X213" s="249" t="str">
        <f t="shared" ca="true" si="42"/>
        <v/>
      </c>
      <c r="Y213" s="338" t="str">
        <f t="shared" ca="true" si="43"/>
        <v/>
      </c>
      <c r="Z213" s="336"/>
      <c r="AA213" s="336"/>
      <c r="AB213" s="339" t="str">
        <f t="shared" ca="true" si="44"/>
        <v/>
      </c>
    </row>
    <row r="214" x14ac:dyDescent="0.2">
      <c r="A214" s="334"/>
      <c r="B214" s="666"/>
      <c r="C214" s="667"/>
      <c r="D214" s="249" t="str">
        <f t="shared" ca="true" si="30"/>
        <v/>
      </c>
      <c r="E214" s="338" t="str">
        <f t="shared" ca="true" si="31"/>
        <v/>
      </c>
      <c r="F214" s="336"/>
      <c r="G214" s="336"/>
      <c r="H214" s="339" t="str">
        <f t="shared" ca="true" si="32"/>
        <v/>
      </c>
      <c r="I214" s="249" t="str">
        <f t="shared" ca="true" si="33"/>
        <v/>
      </c>
      <c r="J214" s="338" t="str">
        <f t="shared" ca="true" si="34"/>
        <v/>
      </c>
      <c r="K214" s="336"/>
      <c r="L214" s="336"/>
      <c r="M214" s="339" t="str">
        <f t="shared" ca="true" si="35"/>
        <v/>
      </c>
      <c r="N214" s="249" t="str">
        <f t="shared" ca="true" si="36"/>
        <v/>
      </c>
      <c r="O214" s="338" t="str">
        <f t="shared" ca="true" si="37"/>
        <v/>
      </c>
      <c r="P214" s="336"/>
      <c r="Q214" s="336"/>
      <c r="R214" s="339" t="str">
        <f t="shared" ca="true" si="38"/>
        <v/>
      </c>
      <c r="S214" s="249" t="str">
        <f t="shared" ca="true" si="39"/>
        <v/>
      </c>
      <c r="T214" s="338" t="str">
        <f t="shared" ca="true" si="40"/>
        <v/>
      </c>
      <c r="U214" s="336"/>
      <c r="V214" s="336"/>
      <c r="W214" s="339" t="str">
        <f t="shared" ca="true" si="41"/>
        <v/>
      </c>
      <c r="X214" s="249" t="str">
        <f t="shared" ca="true" si="42"/>
        <v/>
      </c>
      <c r="Y214" s="338" t="str">
        <f t="shared" ca="true" si="43"/>
        <v/>
      </c>
      <c r="Z214" s="336"/>
      <c r="AA214" s="336"/>
      <c r="AB214" s="339" t="str">
        <f t="shared" ca="true" si="44"/>
        <v/>
      </c>
    </row>
    <row r="215" x14ac:dyDescent="0.2">
      <c r="A215" s="334"/>
      <c r="B215" s="666"/>
      <c r="C215" s="667"/>
      <c r="D215" s="249" t="str">
        <f t="shared" ca="true" si="30"/>
        <v/>
      </c>
      <c r="E215" s="338" t="str">
        <f t="shared" ca="true" si="31"/>
        <v/>
      </c>
      <c r="F215" s="336"/>
      <c r="G215" s="336"/>
      <c r="H215" s="339" t="str">
        <f t="shared" ca="true" si="32"/>
        <v/>
      </c>
      <c r="I215" s="249" t="str">
        <f t="shared" ca="true" si="33"/>
        <v/>
      </c>
      <c r="J215" s="338" t="str">
        <f t="shared" ca="true" si="34"/>
        <v/>
      </c>
      <c r="K215" s="336"/>
      <c r="L215" s="336"/>
      <c r="M215" s="339" t="str">
        <f t="shared" ca="true" si="35"/>
        <v/>
      </c>
      <c r="N215" s="249" t="str">
        <f t="shared" ca="true" si="36"/>
        <v/>
      </c>
      <c r="O215" s="338" t="str">
        <f t="shared" ca="true" si="37"/>
        <v/>
      </c>
      <c r="P215" s="336"/>
      <c r="Q215" s="336"/>
      <c r="R215" s="339" t="str">
        <f t="shared" ca="true" si="38"/>
        <v/>
      </c>
      <c r="S215" s="249" t="str">
        <f t="shared" ca="true" si="39"/>
        <v/>
      </c>
      <c r="T215" s="338" t="str">
        <f t="shared" ca="true" si="40"/>
        <v/>
      </c>
      <c r="U215" s="336"/>
      <c r="V215" s="336"/>
      <c r="W215" s="339" t="str">
        <f t="shared" ca="true" si="41"/>
        <v/>
      </c>
      <c r="X215" s="249" t="str">
        <f t="shared" ca="true" si="42"/>
        <v/>
      </c>
      <c r="Y215" s="338" t="str">
        <f t="shared" ca="true" si="43"/>
        <v/>
      </c>
      <c r="Z215" s="336"/>
      <c r="AA215" s="336"/>
      <c r="AB215" s="339" t="str">
        <f t="shared" ca="true" si="44"/>
        <v/>
      </c>
    </row>
    <row r="216" x14ac:dyDescent="0.2">
      <c r="A216" s="334"/>
      <c r="B216" s="668"/>
      <c r="C216" s="669"/>
      <c r="D216" s="250" t="str">
        <f t="shared" ca="true" si="30"/>
        <v/>
      </c>
      <c r="E216" s="341" t="str">
        <f t="shared" ca="true" si="31"/>
        <v/>
      </c>
      <c r="F216" s="342"/>
      <c r="G216" s="343"/>
      <c r="H216" s="344" t="str">
        <f t="shared" ca="true" si="32"/>
        <v/>
      </c>
      <c r="I216" s="250" t="str">
        <f t="shared" ca="true" si="33"/>
        <v/>
      </c>
      <c r="J216" s="341" t="str">
        <f t="shared" ca="true" si="34"/>
        <v/>
      </c>
      <c r="K216" s="342"/>
      <c r="L216" s="343"/>
      <c r="M216" s="344" t="str">
        <f t="shared" ca="true" si="35"/>
        <v/>
      </c>
      <c r="N216" s="250" t="str">
        <f t="shared" ca="true" si="36"/>
        <v/>
      </c>
      <c r="O216" s="341" t="str">
        <f t="shared" ca="true" si="37"/>
        <v/>
      </c>
      <c r="P216" s="342"/>
      <c r="Q216" s="343"/>
      <c r="R216" s="344" t="str">
        <f t="shared" ca="true" si="38"/>
        <v/>
      </c>
      <c r="S216" s="250" t="str">
        <f t="shared" ca="true" si="39"/>
        <v/>
      </c>
      <c r="T216" s="341" t="str">
        <f t="shared" ca="true" si="40"/>
        <v/>
      </c>
      <c r="U216" s="342"/>
      <c r="V216" s="343"/>
      <c r="W216" s="344" t="str">
        <f t="shared" ca="true" si="41"/>
        <v/>
      </c>
      <c r="X216" s="250" t="str">
        <f t="shared" ca="true" si="42"/>
        <v/>
      </c>
      <c r="Y216" s="341" t="str">
        <f t="shared" ca="true" si="43"/>
        <v/>
      </c>
      <c r="Z216" s="342"/>
      <c r="AA216" s="343"/>
      <c r="AB216" s="344" t="str">
        <f t="shared" ca="true" si="44"/>
        <v/>
      </c>
    </row>
    <row r="217" ht="11.25" customHeight="true" x14ac:dyDescent="0.2"/>
    <row r="218" ht="22.5" customHeight="true" x14ac:dyDescent="0.25">
      <c r="B218" s="978" t="str">
        <f>CONCATENATE("Urban use of sanitation facilities, ",C199,"–",C200)</f>
        <v>Urban use of sanitation facilities, 2000–2020</v>
      </c>
      <c r="C218" s="979"/>
      <c r="D218" s="979"/>
      <c r="E218" s="979"/>
      <c r="F218" s="979"/>
      <c r="G218" s="979"/>
      <c r="H218" s="979"/>
      <c r="I218" s="979"/>
      <c r="J218" s="979"/>
      <c r="K218" s="979"/>
      <c r="L218" s="979"/>
      <c r="N218" s="345"/>
      <c r="O218" s="345"/>
      <c r="P218" s="345"/>
      <c r="Q218" s="345"/>
      <c r="R218" s="345"/>
      <c r="S218" s="961" t="s">
        <v>11</v>
      </c>
      <c r="T218" s="962"/>
      <c r="U218" s="962"/>
      <c r="V218" s="962"/>
      <c r="W218" s="963"/>
      <c r="X218" s="345"/>
      <c r="Y218" s="345"/>
      <c r="Z218" s="345"/>
      <c r="AA218" s="345"/>
      <c r="AB218" s="346"/>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47"/>
      <c r="D253" s="347"/>
      <c r="E253" s="348"/>
      <c r="F253" s="348"/>
      <c r="G253" s="348"/>
      <c r="H253" s="348"/>
      <c r="I253" s="348"/>
      <c r="J253" s="348"/>
      <c r="K253" s="348"/>
      <c r="L253" s="348"/>
      <c r="M253" s="348"/>
      <c r="N253" s="348"/>
      <c r="O253" s="348"/>
      <c r="P253" s="348"/>
      <c r="Q253" s="348"/>
      <c r="R253" s="348"/>
      <c r="S253" s="348"/>
      <c r="T253" s="348"/>
      <c r="U253" s="348"/>
      <c r="V253" s="348"/>
      <c r="W253" s="348"/>
      <c r="X253" s="348"/>
      <c r="Y253" s="348"/>
      <c r="Z253" s="348"/>
      <c r="AA253" s="348"/>
      <c r="AB253" s="348"/>
    </row>
    <row r="254" x14ac:dyDescent="0.2">
      <c r="C254" s="347"/>
      <c r="D254" s="347"/>
      <c r="E254" s="348"/>
      <c r="F254" s="348"/>
      <c r="G254" s="348"/>
      <c r="H254" s="348"/>
      <c r="I254" s="348"/>
      <c r="J254" s="348"/>
      <c r="K254" s="348"/>
      <c r="L254" s="348"/>
      <c r="M254" s="348"/>
      <c r="N254" s="348"/>
      <c r="O254" s="348"/>
      <c r="P254" s="348"/>
      <c r="Q254" s="348"/>
      <c r="R254" s="348"/>
      <c r="S254" s="348"/>
      <c r="T254" s="348"/>
      <c r="U254" s="348"/>
      <c r="V254" s="348"/>
      <c r="W254" s="348"/>
      <c r="X254" s="348"/>
      <c r="Y254" s="348"/>
      <c r="Z254" s="348"/>
      <c r="AA254" s="348"/>
      <c r="AB254" s="348"/>
    </row>
    <row r="255" x14ac:dyDescent="0.2">
      <c r="C255" s="347"/>
      <c r="D255" s="347"/>
      <c r="E255" s="348"/>
      <c r="F255" s="348"/>
      <c r="G255" s="348"/>
      <c r="H255" s="348"/>
      <c r="I255" s="348"/>
      <c r="J255" s="348"/>
      <c r="K255" s="348"/>
      <c r="L255" s="348"/>
      <c r="M255" s="348"/>
      <c r="N255" s="348"/>
      <c r="O255" s="348"/>
      <c r="P255" s="348"/>
      <c r="Q255" s="348"/>
      <c r="R255" s="348"/>
      <c r="S255" s="348"/>
      <c r="T255" s="348"/>
      <c r="U255" s="348"/>
      <c r="V255" s="348"/>
      <c r="W255" s="348"/>
      <c r="X255" s="348"/>
      <c r="Y255" s="348"/>
      <c r="Z255" s="348"/>
      <c r="AA255" s="348"/>
      <c r="AB255" s="348"/>
    </row>
    <row r="256" x14ac:dyDescent="0.2">
      <c r="B256" s="348"/>
      <c r="C256" s="347"/>
      <c r="D256" s="347"/>
      <c r="E256" s="348"/>
      <c r="F256" s="348"/>
      <c r="G256" s="348"/>
      <c r="H256" s="348"/>
      <c r="I256" s="348"/>
      <c r="J256" s="348"/>
      <c r="K256" s="348"/>
      <c r="L256" s="348"/>
      <c r="M256" s="348"/>
      <c r="N256" s="348"/>
      <c r="O256" s="348"/>
      <c r="P256" s="348"/>
      <c r="Q256" s="348"/>
      <c r="R256" s="348"/>
      <c r="S256" s="348"/>
      <c r="T256" s="348"/>
      <c r="U256" s="348"/>
      <c r="V256" s="348"/>
      <c r="W256" s="348"/>
      <c r="X256" s="348"/>
      <c r="Y256" s="348"/>
      <c r="Z256" s="348"/>
      <c r="AA256" s="348"/>
      <c r="AB256" s="348"/>
    </row>
    <row r="257" x14ac:dyDescent="0.2">
      <c r="B257" s="348"/>
      <c r="C257" s="347"/>
      <c r="D257" s="347"/>
      <c r="E257" s="348"/>
      <c r="F257" s="348"/>
      <c r="G257" s="348"/>
      <c r="H257" s="348"/>
      <c r="I257" s="348"/>
      <c r="J257" s="348"/>
      <c r="K257" s="348"/>
      <c r="L257" s="348"/>
      <c r="M257" s="348"/>
      <c r="N257" s="348"/>
      <c r="O257" s="348"/>
      <c r="P257" s="348"/>
      <c r="Q257" s="348"/>
      <c r="R257" s="348"/>
      <c r="S257" s="348"/>
      <c r="T257" s="348"/>
      <c r="U257" s="348"/>
      <c r="V257" s="348"/>
      <c r="W257" s="348"/>
      <c r="X257" s="348"/>
      <c r="Y257" s="348"/>
      <c r="Z257" s="348"/>
      <c r="AA257" s="348"/>
      <c r="AB257" s="348"/>
    </row>
    <row r="297" s="287" customFormat="true" ht="16.5" customHeight="true" x14ac:dyDescent="0.2">
      <c r="A297" s="975" t="s">
        <v>7</v>
      </c>
      <c r="B297" s="975"/>
      <c r="C297" s="975"/>
      <c r="D297" s="964" t="s">
        <v>0</v>
      </c>
      <c r="E297" s="965"/>
      <c r="F297" s="965"/>
      <c r="G297" s="965"/>
      <c r="H297" s="966"/>
      <c r="I297" s="964" t="s">
        <v>1</v>
      </c>
      <c r="J297" s="965"/>
      <c r="K297" s="965"/>
      <c r="L297" s="965"/>
      <c r="M297" s="966"/>
      <c r="N297" s="964" t="s">
        <v>2</v>
      </c>
      <c r="O297" s="965"/>
      <c r="P297" s="965"/>
      <c r="Q297" s="965"/>
      <c r="R297" s="966"/>
      <c r="S297" s="964" t="s">
        <v>3</v>
      </c>
      <c r="T297" s="965"/>
      <c r="U297" s="965"/>
      <c r="V297" s="965"/>
      <c r="W297" s="966"/>
      <c r="X297" s="964" t="s">
        <v>4</v>
      </c>
      <c r="Y297" s="965"/>
      <c r="Z297" s="965"/>
      <c r="AA297" s="965"/>
      <c r="AB297" s="966"/>
    </row>
    <row r="298" s="291" customFormat="true" ht="22.5" customHeight="true" x14ac:dyDescent="0.2">
      <c r="A298" s="976"/>
      <c r="B298" s="976"/>
      <c r="C298" s="976"/>
      <c r="D298" s="301" t="s">
        <v>14</v>
      </c>
      <c r="E298" s="302" t="s">
        <v>15</v>
      </c>
      <c r="F298" s="289" t="s">
        <v>16</v>
      </c>
      <c r="G298" s="289" t="s">
        <v>22</v>
      </c>
      <c r="H298" s="290" t="s">
        <v>19</v>
      </c>
      <c r="I298" s="301" t="s">
        <v>14</v>
      </c>
      <c r="J298" s="302" t="s">
        <v>15</v>
      </c>
      <c r="K298" s="289" t="s">
        <v>16</v>
      </c>
      <c r="L298" s="289" t="s">
        <v>22</v>
      </c>
      <c r="M298" s="290" t="s">
        <v>19</v>
      </c>
      <c r="N298" s="301" t="s">
        <v>14</v>
      </c>
      <c r="O298" s="302" t="s">
        <v>15</v>
      </c>
      <c r="P298" s="289" t="s">
        <v>16</v>
      </c>
      <c r="Q298" s="289" t="s">
        <v>22</v>
      </c>
      <c r="R298" s="290" t="s">
        <v>19</v>
      </c>
      <c r="S298" s="301" t="s">
        <v>14</v>
      </c>
      <c r="T298" s="302" t="s">
        <v>15</v>
      </c>
      <c r="U298" s="289" t="s">
        <v>16</v>
      </c>
      <c r="V298" s="289" t="s">
        <v>22</v>
      </c>
      <c r="W298" s="290" t="s">
        <v>19</v>
      </c>
      <c r="X298" s="301" t="s">
        <v>14</v>
      </c>
      <c r="Y298" s="302" t="s">
        <v>15</v>
      </c>
      <c r="Z298" s="289" t="s">
        <v>16</v>
      </c>
      <c r="AA298" s="289" t="s">
        <v>22</v>
      </c>
      <c r="AB298" s="290" t="s">
        <v>19</v>
      </c>
    </row>
    <row r="299" s="311" customFormat="true" ht="15" customHeight="true" x14ac:dyDescent="0.2">
      <c r="A299" s="967" t="s">
        <v>10</v>
      </c>
      <c r="B299" s="968"/>
      <c r="C299" s="408">
        <v>2000</v>
      </c>
      <c r="D299" s="303">
        <f ca="true">IF((D301+H301)&gt;100,D301*100/(D301+H301),D301)</f>
        <v>3.5808366512264911</v>
      </c>
      <c r="E299" s="352">
        <f ca="true">D299*AVERAGEIF(E305:E316,"&gt;0")/100</f>
        <v>3.218666443463964</v>
      </c>
      <c r="F299" s="305">
        <f ca="true">D299*(100-AVERAGEIF(E305:E316,"&gt;0"))/100</f>
        <v>0.36217020776252673</v>
      </c>
      <c r="G299" s="306">
        <f ca="true">100-(E299+F299+H299)</f>
        <v>9.4918037700003879</v>
      </c>
      <c r="H299" s="307">
        <f ca="true">IF((D301+H301)&gt;100,H301*100/(D301+H301),H301)</f>
        <v>86.927359578773121</v>
      </c>
      <c r="I299" s="303">
        <f ca="true">IF((I301+M301)&gt;100,I301*100/(I301+M301),I301)</f>
        <v>6.5079244765438489</v>
      </c>
      <c r="J299" s="352">
        <f ca="true">I299*AVERAGEIF(J305:J316,"&gt;0")/100</f>
        <v>5.5033452554640352</v>
      </c>
      <c r="K299" s="308">
        <f ca="true">I299*(100-AVERAGEIF(J305:J316,"&gt;0"))/100</f>
        <v>1.0045792210798137</v>
      </c>
      <c r="L299" s="309">
        <f ca="true">100-(J299+K299+M299)</f>
        <v>18.013925482720424</v>
      </c>
      <c r="M299" s="310">
        <f ca="true">IF((I301+M301)&gt;100,M301*100/(I301+M301),M301)</f>
        <v>75.478150040735727</v>
      </c>
      <c r="N299" s="303">
        <f ca="true">IF((N301+R301)&gt;100,N301*100/(N301+R301),N301)</f>
        <v>9.1024699599129235</v>
      </c>
      <c r="O299" s="352">
        <f ca="true">N299*AVERAGEIF(O305:O316,"&gt;0")/100</f>
        <v>7.5166662919600888</v>
      </c>
      <c r="P299" s="308">
        <f ca="true">N299*(100-AVERAGEIF(O305:O316,"&gt;0"))/100</f>
        <v>1.5858036679528342</v>
      </c>
      <c r="Q299" s="309">
        <f ca="true">100-(O299+P299+R299)</f>
        <v>31.130172194523311</v>
      </c>
      <c r="R299" s="310">
        <f ca="true">IF((N301+R301)&gt;100,R301*100/(N301+R301),R301)</f>
        <v>59.767357845563765</v>
      </c>
      <c r="S299" s="303">
        <f ca="true">IF((S301+W301)&gt;100,S301*100/(S301+W301),S301)</f>
        <v>20.639994158234913</v>
      </c>
      <c r="T299" s="352">
        <f ca="true">S299*AVERAGEIF(T305:T316,"&gt;0")/100</f>
        <v>17.272711502499124</v>
      </c>
      <c r="U299" s="308">
        <f ca="true">S299*(100-AVERAGEIF(T305:T316,"&gt;0"))/100</f>
        <v>3.3672826557357882</v>
      </c>
      <c r="V299" s="309">
        <f ca="true">100-(T299+U299+W299)</f>
        <v>41.158956870686779</v>
      </c>
      <c r="W299" s="310">
        <f ca="true">IF((S301+W301)&gt;100,W301*100/(S301+W301),W301)</f>
        <v>38.201048971078308</v>
      </c>
      <c r="X299" s="303">
        <f ca="true">IF((X301+AB301)&gt;100,X301*100/(X301+AB301),X301)</f>
        <v>39.854805735047194</v>
      </c>
      <c r="Y299" s="352">
        <f ca="true">X299*AVERAGEIF(Y305:Y316,"&gt;0")/100</f>
        <v>34.447865512827534</v>
      </c>
      <c r="Z299" s="308">
        <f ca="true">X299*(100-AVERAGEIF(Y305:Y316,"&gt;0"))/100</f>
        <v>5.4069402222196592</v>
      </c>
      <c r="AA299" s="309">
        <f ca="true">100-(Y299+Z299+AB299)</f>
        <v>44.986775603083061</v>
      </c>
      <c r="AB299" s="310">
        <f ca="true">IF((X301+AB301)&gt;100,AB301*100/(X301+AB301),AB301)</f>
        <v>15.158418661869746</v>
      </c>
    </row>
    <row r="300" s="311" customFormat="true" ht="15" customHeight="true" x14ac:dyDescent="0.2">
      <c r="A300" s="969"/>
      <c r="B300" s="970"/>
      <c r="C300" s="409">
        <v>2020</v>
      </c>
      <c r="D300" s="312">
        <f ca="true">IF((D302+H302)&gt;100,D302*100/(D302+H302),D302)</f>
        <v>37.008605613394721</v>
      </c>
      <c r="E300" s="353">
        <f ca="true">D300*AVERAGEIF(E305:E316,"&gt;0")/100</f>
        <v>33.265509882006441</v>
      </c>
      <c r="F300" s="314">
        <f ca="true">D300*(100-AVERAGEIF(E305:E316,"&gt;0"))/100</f>
        <v>3.7430957313882796</v>
      </c>
      <c r="G300" s="315">
        <f ca="true">100-(E300+F300+H300)</f>
        <v>0</v>
      </c>
      <c r="H300" s="316">
        <f ca="true">IF((D302+H302)&gt;100,H302*100/(D302+H302),H302)</f>
        <v>62.991394386605279</v>
      </c>
      <c r="I300" s="312">
        <f ca="true">IF((I302+M302)&gt;100,I302*100/(I302+M302),I302)</f>
        <v>52.324680030022137</v>
      </c>
      <c r="J300" s="353">
        <f ca="true">I300*AVERAGEIF(J305:J316,"&gt;0")/100</f>
        <v>44.247713787210834</v>
      </c>
      <c r="K300" s="314">
        <f ca="true">I300*(100-AVERAGEIF(J305:J316,"&gt;0"))/100</f>
        <v>8.0769662428113076</v>
      </c>
      <c r="L300" s="315">
        <f ca="true">100-(J300+K300+M300)</f>
        <v>0.34585384583124323</v>
      </c>
      <c r="M300" s="316">
        <f ca="true">IF((I302+M302)&gt;100,M302*100/(I302+M302),M302)</f>
        <v>47.32946612414662</v>
      </c>
      <c r="N300" s="312">
        <f ca="true">IF((N302+R302)&gt;100,N302*100/(N302+R302),N302)</f>
        <v>72.499657253530131</v>
      </c>
      <c r="O300" s="353">
        <f ca="true">N300*AVERAGEIF(O305:O316,"&gt;0")/100</f>
        <v>59.868995147058186</v>
      </c>
      <c r="P300" s="314">
        <f ca="true">N300*(100-AVERAGEIF(O305:O316,"&gt;0"))/100</f>
        <v>12.630662106471945</v>
      </c>
      <c r="Q300" s="315">
        <f ca="true">100-(O300+P300+R300)</f>
        <v>4.2907569532940215</v>
      </c>
      <c r="R300" s="316">
        <f ca="true">IF((N302+R302)&gt;100,R302*100/(N302+R302),R302)</f>
        <v>23.209585793175847</v>
      </c>
      <c r="S300" s="312">
        <f ca="true">IF((S302+W302)&gt;100,S302*100/(S302+W302),S302)</f>
        <v>86.593386276963429</v>
      </c>
      <c r="T300" s="353">
        <f ca="true">S300*AVERAGEIF(T305:T316,"&gt;0")/100</f>
        <v>72.466230742110113</v>
      </c>
      <c r="U300" s="314">
        <f ca="true">S300*(100-AVERAGEIF(T305:T316,"&gt;0"))/100</f>
        <v>14.127155534853312</v>
      </c>
      <c r="V300" s="315">
        <f ca="true">100-(T300+U300+W300)</f>
        <v>3.8123455403069784</v>
      </c>
      <c r="W300" s="316">
        <f ca="true">IF((S302+W302)&gt;100,W302*100/(S302+W302),W302)</f>
        <v>9.5942681827295928</v>
      </c>
      <c r="X300" s="312">
        <f ca="true">IF((X302+AB302)&gt;100,X302*100/(X302+AB302),X302)</f>
        <v>96.440670324115672</v>
      </c>
      <c r="Y300" s="353">
        <f ca="true">X300*AVERAGEIF(Y305:Y316,"&gt;0")/100</f>
        <v>83.356954826921822</v>
      </c>
      <c r="Z300" s="314">
        <f ca="true">X300*(100-AVERAGEIF(Y305:Y316,"&gt;0"))/100</f>
        <v>13.083715497193841</v>
      </c>
      <c r="AA300" s="315">
        <f ca="true">100-(Y300+Z300+AB300)</f>
        <v>2.0510832419122522</v>
      </c>
      <c r="AB300" s="316">
        <f ca="true">IF((X302+AB302)&gt;100,AB302*100/(X302+AB302),AB302)</f>
        <v>1.50824643397209</v>
      </c>
    </row>
    <row r="301" hidden="true" x14ac:dyDescent="0.2">
      <c r="A301" s="971" t="s">
        <v>12</v>
      </c>
      <c r="B301" s="972"/>
      <c r="C301" s="317">
        <f>MinRegYear(C299,C305:C316)</f>
        <v>2000</v>
      </c>
      <c r="D301" s="318">
        <f ca="true">IF(MAX(C305:C316)-MIN(C305:C316)&lt;5,AVERAGEIF(C305:C316,"&gt;0",D305:D316),
IF(FORECAST($C301,D$305:D$316,$C$305:$C$316)&lt;0,0,
IF(FORECAST($C301,D$305:D$316,$C$305:$C$316)&gt;100,100,
FORECAST($C301,D$305:D$316,$C$305:$C$316))))</f>
        <v>3.5808366512264911</v>
      </c>
      <c r="E301" s="319"/>
      <c r="F301" s="320"/>
      <c r="G301" s="320"/>
      <c r="H301" s="321">
        <f ca="true">IF(MAX(C305:C316)-MIN(C305:C316)&lt;5,AVERAGEIF(C305:C316,"&gt;0",H305:H316),
IF(FORECAST($C301,H$305:H$316,$C$305:$C$316)&lt;0,0,
IF(FORECAST($C301,H$305:H$316,$C$305:$C$316)&gt;100,100,
FORECAST($C301,H$305:H$316,$C$305:$C$316))))</f>
        <v>86.927359578773121</v>
      </c>
      <c r="I301" s="318">
        <f ca="true">IF(MAX(C305:C316)-MIN(C305:C316)&lt;5,AVERAGEIF(C305:C316,"&gt;0",I305:I316),
IF(FORECAST($C301,I$305:I$316,$C$305:$C$316)&lt;0,0,
IF(FORECAST($C301,I$305:I$316,$C$305:$C$316)&gt;100,100,
FORECAST($C301,I$305:I$316,$C$305:$C$316))))</f>
        <v>6.5079244765438489</v>
      </c>
      <c r="J301" s="319"/>
      <c r="K301" s="320"/>
      <c r="L301" s="320"/>
      <c r="M301" s="321">
        <f ca="true">IF(MAX(C305:C316)-MIN(C305:C316)&lt;5,AVERAGEIF(C305:C316,"&gt;0",M305:M316),
IF(FORECAST($C301,M$305:M$316,$C$305:$C$316)&lt;0,0,
IF(FORECAST($C301,M$305:M$316,$C$305:$C$316)&gt;100,100,
FORECAST($C301,M$305:M$316,$C$305:$C$316))))</f>
        <v>75.478150040735727</v>
      </c>
      <c r="N301" s="318">
        <f ca="true">IF(MAX(C305:C316)-MIN(C305:C316)&lt;5,AVERAGEIF(C305:C316,"&gt;0",N305:N316),
IF(FORECAST($C301,N$305:N$316,$C$305:$C$316)&lt;0,0,
IF(FORECAST($C301,N$305:N$316,$C$305:$C$316)&gt;100,100,
FORECAST($C301,N$305:N$316,$C$305:$C$316))))</f>
        <v>9.1024699599129235</v>
      </c>
      <c r="O301" s="319"/>
      <c r="P301" s="320"/>
      <c r="Q301" s="320"/>
      <c r="R301" s="321">
        <f ca="true">IF(MAX(C305:C316)-MIN(C305:C316)&lt;5,AVERAGEIF(C305:C316,"&gt;0",R305:R316),
IF(FORECAST($C301,R$305:R$316,$C$305:$C$316)&lt;0,0,
IF(FORECAST($C301,R$305:R$316,$C$305:$C$316)&gt;100,100,
FORECAST($C301,R$305:R$316,$C$305:$C$316))))</f>
        <v>59.767357845563765</v>
      </c>
      <c r="S301" s="318">
        <f ca="true">IF(MAX(C305:C316)-MIN(C305:C316)&lt;5,AVERAGEIF(C305:C316,"&gt;0",S305:S316),
IF(FORECAST($C301,S$305:S$316,$C$305:$C$316)&lt;0,0,
IF(FORECAST($C301,S$305:S$316,$C$305:$C$316)&gt;100,100,
FORECAST($C301,S$305:S$316,$C$305:$C$316))))</f>
        <v>20.639994158234913</v>
      </c>
      <c r="T301" s="319"/>
      <c r="U301" s="320"/>
      <c r="V301" s="320"/>
      <c r="W301" s="321">
        <f ca="true">IF(MAX(C305:C316)-MIN(C305:C316)&lt;5,AVERAGEIF(C305:C316,"&gt;0",W305:W316),
IF(FORECAST($C301,W$305:W$316,$C$305:$C$316)&lt;0,0,
IF(FORECAST($C301,W$305:W$316,$C$305:$C$316)&gt;100,100,
FORECAST($C301,W$305:W$316,$C$305:$C$316))))</f>
        <v>38.201048971078308</v>
      </c>
      <c r="X301" s="318">
        <f ca="true">IF(MAX(C305:C316)-MIN(C305:C316)&lt;5,AVERAGEIF(C305:C316,"&gt;0",X305:X316),
IF(FORECAST($C301,X$305:X$316,$C$305:$C$316)&lt;0,0,
IF(FORECAST($C301,X$305:X$316,$C$305:$C$316)&gt;100,100,
FORECAST($C301,X$305:X$316,$C$305:$C$316))))</f>
        <v>39.854805735047194</v>
      </c>
      <c r="Y301" s="319"/>
      <c r="Z301" s="320"/>
      <c r="AA301" s="320"/>
      <c r="AB301" s="321">
        <f ca="true">IF(MAX(C305:C316)-MIN(C305:C316)&lt;5,AVERAGEIF(C305:C316,"&gt;0",AB305:AB316),
IF(FORECAST($C301,AB$305:AB$316,$C$305:$C$316)&lt;0,0,
IF(FORECAST($C301,AB$305:AB$316,$C$305:$C$316)&gt;100,100,
FORECAST($C301,AB$305:AB$316,$C$305:$C$316))))</f>
        <v>15.158418661869746</v>
      </c>
    </row>
    <row r="302" hidden="true" x14ac:dyDescent="0.2">
      <c r="A302" s="973"/>
      <c r="B302" s="974"/>
      <c r="C302" s="296">
        <f>MaxRegYear(C300,C305:C316)</f>
        <v>2020</v>
      </c>
      <c r="D302" s="322">
        <f ca="true">IF(MAX(C305:C316)-MIN(C305:C316)&lt;5,AVERAGEIF(C305:C316,"&gt;0",D305:D316),
IF(FORECAST($C302,D$305:D$316,$C$305:$C$316)&lt;0,0,
IF(FORECAST($C302,D$305:D$316,$C$305:$C$316)&gt;100,100,
FORECAST($C302,D$305:D$316,$C$305:$C$316))))</f>
        <v>37.502291375670666</v>
      </c>
      <c r="E302" s="323"/>
      <c r="F302" s="324"/>
      <c r="G302" s="324"/>
      <c r="H302" s="325">
        <f ca="true">IF(MAX(C305:C316)-MIN(C305:C316)&lt;5,AVERAGEIF(C305:C316,"&gt;0",H305:H316),
IF(FORECAST($C302,H$305:H$316,$C$305:$C$316)&lt;0,0,
IF(FORECAST($C302,H$305:H$316,$C$305:$C$316)&gt;100,100,
FORECAST($C302,H$305:H$316,$C$305:$C$316))))</f>
        <v>63.831684206747013</v>
      </c>
      <c r="I302" s="322">
        <f ca="true">IF(MAX(C305:C316)-MIN(C305:C316)&lt;5,AVERAGEIF(C305:C316,"&gt;0",I305:I316),
IF(FORECAST($C302,I$305:I$316,$C$305:$C$316)&lt;0,0,
IF(FORECAST($C302,I$305:I$316,$C$305:$C$316)&gt;100,100,
FORECAST($C302,I$305:I$316,$C$305:$C$316))))</f>
        <v>52.324680030022137</v>
      </c>
      <c r="J302" s="323"/>
      <c r="K302" s="324"/>
      <c r="L302" s="324"/>
      <c r="M302" s="325">
        <f ca="true">IF(MAX(C305:C316)-MIN(C305:C316)&lt;5,AVERAGEIF(C305:C316,"&gt;0",M305:M316),
IF(FORECAST($C302,M$305:M$316,$C$305:$C$316)&lt;0,0,
IF(FORECAST($C302,M$305:M$316,$C$305:$C$316)&gt;100,100,
FORECAST($C302,M$305:M$316,$C$305:$C$316))))</f>
        <v>47.32946612414662</v>
      </c>
      <c r="N302" s="322">
        <f ca="true">IF(MAX(C305:C316)-MIN(C305:C316)&lt;5,AVERAGEIF(C305:C316,"&gt;0",N305:N316),
IF(FORECAST($C302,N$305:N$316,$C$305:$C$316)&lt;0,0,
IF(FORECAST($C302,N$305:N$316,$C$305:$C$316)&gt;100,100,
FORECAST($C302,N$305:N$316,$C$305:$C$316))))</f>
        <v>72.499657253530131</v>
      </c>
      <c r="O302" s="323"/>
      <c r="P302" s="324"/>
      <c r="Q302" s="324"/>
      <c r="R302" s="325">
        <f ca="true">IF(MAX(C305:C316)-MIN(C305:C316)&lt;5,AVERAGEIF(C305:C316,"&gt;0",R305:R316),
IF(FORECAST($C302,R$305:R$316,$C$305:$C$316)&lt;0,0,
IF(FORECAST($C302,R$305:R$316,$C$305:$C$316)&gt;100,100,
FORECAST($C302,R$305:R$316,$C$305:$C$316))))</f>
        <v>23.209585793175847</v>
      </c>
      <c r="S302" s="322">
        <f ca="true">IF(MAX(C305:C316)-MIN(C305:C316)&lt;5,AVERAGEIF(C305:C316,"&gt;0",S305:S316),
IF(FORECAST($C302,S$305:S$316,$C$305:$C$316)&lt;0,0,
IF(FORECAST($C302,S$305:S$316,$C$305:$C$316)&gt;100,100,
FORECAST($C302,S$305:S$316,$C$305:$C$316))))</f>
        <v>86.593386276963429</v>
      </c>
      <c r="T302" s="323"/>
      <c r="U302" s="324"/>
      <c r="V302" s="324"/>
      <c r="W302" s="325">
        <f ca="true">IF(MAX(C305:C316)-MIN(C305:C316)&lt;5,AVERAGEIF(C305:C316,"&gt;0",W305:W316),
IF(FORECAST($C302,W$305:W$316,$C$305:$C$316)&lt;0,0,
IF(FORECAST($C302,W$305:W$316,$C$305:$C$316)&gt;100,100,
FORECAST($C302,W$305:W$316,$C$305:$C$316))))</f>
        <v>9.5942681827295928</v>
      </c>
      <c r="X302" s="322">
        <f ca="true">IF(MAX(C305:C316)-MIN(C305:C316)&lt;5,AVERAGEIF(C305:C316,"&gt;0",X305:X316),
IF(FORECAST($C302,X$305:X$316,$C$305:$C$316)&lt;0,0,
IF(FORECAST($C302,X$305:X$316,$C$305:$C$316)&gt;100,100,
FORECAST($C302,X$305:X$316,$C$305:$C$316))))</f>
        <v>96.440670324115672</v>
      </c>
      <c r="Y302" s="323"/>
      <c r="Z302" s="324"/>
      <c r="AA302" s="324"/>
      <c r="AB302" s="325">
        <f ca="true">IF(MAX(C305:C316)-MIN(C305:C316)&lt;5,AVERAGEIF(C305:C316,"&gt;0",AB305:AB316),
IF(FORECAST($C302,AB$305:AB$316,$C$305:$C$316)&lt;0,0,
IF(FORECAST($C302,AB$305:AB$316,$C$305:$C$316)&gt;100,100,
FORECAST($C302,AB$305:AB$316,$C$305:$C$316))))</f>
        <v>1.50824643397209</v>
      </c>
    </row>
    <row r="303" ht="9" customHeight="true" x14ac:dyDescent="0.2">
      <c r="D303" s="326"/>
      <c r="I303" s="326"/>
      <c r="K303" s="286"/>
      <c r="L303" s="286"/>
      <c r="N303" s="326"/>
      <c r="P303" s="286"/>
      <c r="Q303" s="286"/>
      <c r="S303" s="326"/>
      <c r="U303" s="286"/>
      <c r="V303" s="286"/>
      <c r="X303" s="326"/>
      <c r="Z303" s="286"/>
      <c r="AA303" s="286"/>
      <c r="AB303" s="327"/>
    </row>
    <row r="304" ht="22.5" customHeight="true" x14ac:dyDescent="0.2">
      <c r="B304" s="349" t="s">
        <v>8</v>
      </c>
      <c r="C304" s="329" t="s">
        <v>9</v>
      </c>
      <c r="D304" s="330" t="s">
        <v>14</v>
      </c>
      <c r="E304" s="290" t="s">
        <v>26</v>
      </c>
      <c r="F304" s="331"/>
      <c r="G304" s="331"/>
      <c r="H304" s="332" t="s">
        <v>19</v>
      </c>
      <c r="I304" s="330" t="s">
        <v>14</v>
      </c>
      <c r="J304" s="290" t="s">
        <v>26</v>
      </c>
      <c r="K304" s="331"/>
      <c r="L304" s="331"/>
      <c r="M304" s="332" t="s">
        <v>19</v>
      </c>
      <c r="N304" s="330" t="s">
        <v>14</v>
      </c>
      <c r="O304" s="290" t="s">
        <v>26</v>
      </c>
      <c r="P304" s="331"/>
      <c r="Q304" s="331"/>
      <c r="R304" s="332" t="s">
        <v>19</v>
      </c>
      <c r="S304" s="330" t="s">
        <v>14</v>
      </c>
      <c r="T304" s="290" t="s">
        <v>26</v>
      </c>
      <c r="U304" s="331"/>
      <c r="V304" s="331"/>
      <c r="W304" s="332" t="s">
        <v>19</v>
      </c>
      <c r="X304" s="330" t="s">
        <v>14</v>
      </c>
      <c r="Y304" s="290" t="s">
        <v>26</v>
      </c>
      <c r="Z304" s="331"/>
      <c r="AA304" s="331"/>
      <c r="AB304" s="332" t="s">
        <v>19</v>
      </c>
      <c r="AD304" s="333"/>
    </row>
    <row r="305" x14ac:dyDescent="0.2">
      <c r="A305" s="334"/>
      <c r="B305" s="664" t="s">
        <v>139</v>
      </c>
      <c r="C305" s="665">
        <v>2000</v>
      </c>
      <c r="D305" s="248">
        <f t="shared" ref="D305:D316" ca="true" si="45">IF(ISERROR(INDIRECT(CONCATENATE($B305,"!M122"))),"",INDIRECT(CONCATENATE($B305,"!M122")))</f>
        <v>9.1543577347845329</v>
      </c>
      <c r="E305" s="338" t="str">
        <f t="shared" ref="E305:E316" ca="true" si="46">IF(ISERROR(INDIRECT(CONCATENATE($B305,"!M129"))),"",INDIRECT(CONCATENATE($B305,"!M129")))</f>
        <v>N/A</v>
      </c>
      <c r="F305" s="336"/>
      <c r="G305" s="336"/>
      <c r="H305" s="337">
        <f t="shared" ref="H305:H316" ca="true" si="47">IF(ISERROR(INDIRECT(CONCATENATE($B305,"!M127"))),"",INDIRECT(CONCATENATE($B305,"!M127")))</f>
        <v>74.930875576036868</v>
      </c>
      <c r="I305" s="248">
        <f t="shared" ref="I305:I316" ca="true" si="48">IF(ISERROR(INDIRECT(CONCATENATE($B305,"!N122"))),"",INDIRECT(CONCATENATE($B305,"!N122")))</f>
        <v>12.242931157491753</v>
      </c>
      <c r="J305" s="335" t="str">
        <f t="shared" ref="J305:J316" ca="true" si="49">IF(ISERROR(INDIRECT(CONCATENATE($B305,"!N129"))),"",INDIRECT(CONCATENATE($B305,"!N129")))</f>
        <v>N/A</v>
      </c>
      <c r="K305" s="336"/>
      <c r="L305" s="336"/>
      <c r="M305" s="337">
        <f t="shared" ref="M305:M316" ca="true" si="50">IF(ISERROR(INDIRECT(CONCATENATE($B305,"!N127"))),"",INDIRECT(CONCATENATE($B305,"!N127")))</f>
        <v>66.7238421955403</v>
      </c>
      <c r="N305" s="248">
        <f t="shared" ref="N305:N316" ca="true" si="51">IF(ISERROR(INDIRECT(CONCATENATE($B305,"!O122"))),"",INDIRECT(CONCATENATE($B305,"!O122")))</f>
        <v>13.881431680213716</v>
      </c>
      <c r="O305" s="335" t="str">
        <f t="shared" ref="O305:O316" ca="true" si="52">IF(ISERROR(INDIRECT(CONCATENATE($B305,"!O129"))),"",INDIRECT(CONCATENATE($B305,"!O129")))</f>
        <v>N/A</v>
      </c>
      <c r="P305" s="336"/>
      <c r="Q305" s="336"/>
      <c r="R305" s="337">
        <f t="shared" ref="R305:R316" ca="true" si="53">IF(ISERROR(INDIRECT(CONCATENATE($B305,"!O127"))),"",INDIRECT(CONCATENATE($B305,"!O127")))</f>
        <v>58.633093525179859</v>
      </c>
      <c r="S305" s="248">
        <f t="shared" ref="S305:S316" ca="true" si="54">IF(ISERROR(INDIRECT(CONCATENATE($B305,"!P122"))),"",INDIRECT(CONCATENATE($B305,"!P122")))</f>
        <v>26.911700395312241</v>
      </c>
      <c r="T305" s="335" t="str">
        <f t="shared" ref="T305:T316" ca="true" si="55">IF(ISERROR(INDIRECT(CONCATENATE($B305,"!P129"))),"",INDIRECT(CONCATENATE($B305,"!P129")))</f>
        <v>N/A</v>
      </c>
      <c r="U305" s="336"/>
      <c r="V305" s="336"/>
      <c r="W305" s="337">
        <f t="shared" ref="W305:W316" ca="true" si="56">IF(ISERROR(INDIRECT(CONCATENATE($B305,"!P127"))),"",INDIRECT(CONCATENATE($B305,"!P127")))</f>
        <v>36.832740213523131</v>
      </c>
      <c r="X305" s="248">
        <f t="shared" ref="X305:X316" ca="true" si="57">IF(ISERROR(INDIRECT(CONCATENATE($B305,"!Q122"))),"",INDIRECT(CONCATENATE($B305,"!Q122")))</f>
        <v>44.697888727960212</v>
      </c>
      <c r="Y305" s="335" t="str">
        <f t="shared" ref="Y305:Y316" ca="true" si="58">IF(ISERROR(INDIRECT(CONCATENATE($B305,"!Q129"))),"",INDIRECT(CONCATENATE($B305,"!Q129")))</f>
        <v>N/A</v>
      </c>
      <c r="Z305" s="336"/>
      <c r="AA305" s="336"/>
      <c r="AB305" s="337">
        <f t="shared" ref="AB305:AB316" ca="true" si="59">IF(ISERROR(INDIRECT(CONCATENATE($B305,"!Q2127"))),"",INDIRECT(CONCATENATE($B305,"!Q127")))</f>
        <v>15.700267618198039</v>
      </c>
    </row>
    <row r="306" x14ac:dyDescent="0.2">
      <c r="A306" s="334"/>
      <c r="B306" s="666" t="s">
        <v>277</v>
      </c>
      <c r="C306" s="667">
        <v>2002</v>
      </c>
      <c r="D306" s="249">
        <f t="shared" ca="true" si="45"/>
        <v>5.5876470318357816</v>
      </c>
      <c r="E306" s="338" t="str">
        <f t="shared" ca="true" si="46"/>
        <v>N/A</v>
      </c>
      <c r="F306" s="336"/>
      <c r="G306" s="336"/>
      <c r="H306" s="339">
        <f t="shared" ca="true" si="47"/>
        <v>91.198341974371942</v>
      </c>
      <c r="I306" s="249">
        <f t="shared" ca="true" si="48"/>
        <v>13.353001566341229</v>
      </c>
      <c r="J306" s="338" t="str">
        <f t="shared" ca="true" si="49"/>
        <v>N/A</v>
      </c>
      <c r="K306" s="336"/>
      <c r="L306" s="336"/>
      <c r="M306" s="339">
        <f t="shared" ca="true" si="50"/>
        <v>72.182809686441018</v>
      </c>
      <c r="N306" s="249">
        <f t="shared" ca="true" si="51"/>
        <v>16.029805662121671</v>
      </c>
      <c r="O306" s="338" t="str">
        <f t="shared" ca="true" si="52"/>
        <v>N/A</v>
      </c>
      <c r="P306" s="336"/>
      <c r="Q306" s="336"/>
      <c r="R306" s="339">
        <f t="shared" ca="true" si="53"/>
        <v>60.234678104235037</v>
      </c>
      <c r="S306" s="249">
        <f t="shared" ca="true" si="54"/>
        <v>27.535734643618927</v>
      </c>
      <c r="T306" s="338" t="str">
        <f t="shared" ca="true" si="55"/>
        <v>N/A</v>
      </c>
      <c r="U306" s="336"/>
      <c r="V306" s="336"/>
      <c r="W306" s="339">
        <f t="shared" ca="true" si="56"/>
        <v>38.822574523252356</v>
      </c>
      <c r="X306" s="249">
        <f t="shared" ca="true" si="57"/>
        <v>46.188133766629846</v>
      </c>
      <c r="Y306" s="338" t="str">
        <f t="shared" ca="true" si="58"/>
        <v>N/A</v>
      </c>
      <c r="Z306" s="336"/>
      <c r="AA306" s="336"/>
      <c r="AB306" s="339">
        <f t="shared" ca="true" si="59"/>
        <v>15.286043837144359</v>
      </c>
    </row>
    <row r="307" x14ac:dyDescent="0.2">
      <c r="A307" s="334"/>
      <c r="B307" s="666" t="s">
        <v>378</v>
      </c>
      <c r="C307" s="667">
        <v>2004</v>
      </c>
      <c r="D307" s="249">
        <f t="shared" ca="true" si="45"/>
        <v>8.0222224211020574</v>
      </c>
      <c r="E307" s="338" t="str">
        <f t="shared" ca="true" si="46"/>
        <v>N/A</v>
      </c>
      <c r="F307" s="336"/>
      <c r="G307" s="336"/>
      <c r="H307" s="339">
        <f t="shared" ca="true" si="47"/>
        <v>87.471044987862484</v>
      </c>
      <c r="I307" s="249">
        <f t="shared" ca="true" si="48"/>
        <v>10.849522498941928</v>
      </c>
      <c r="J307" s="338" t="str">
        <f t="shared" ca="true" si="49"/>
        <v>N/A</v>
      </c>
      <c r="K307" s="336"/>
      <c r="L307" s="336"/>
      <c r="M307" s="339">
        <f t="shared" ca="true" si="50"/>
        <v>78.108646755278031</v>
      </c>
      <c r="N307" s="249">
        <f t="shared" ca="true" si="51"/>
        <v>21.029546365832438</v>
      </c>
      <c r="O307" s="338" t="str">
        <f t="shared" ca="true" si="52"/>
        <v>N/A</v>
      </c>
      <c r="P307" s="336"/>
      <c r="Q307" s="336"/>
      <c r="R307" s="339">
        <f t="shared" ca="true" si="53"/>
        <v>48.049288051918317</v>
      </c>
      <c r="S307" s="249">
        <f t="shared" ca="true" si="54"/>
        <v>30.832154552826943</v>
      </c>
      <c r="T307" s="338" t="str">
        <f t="shared" ca="true" si="55"/>
        <v>N/A</v>
      </c>
      <c r="U307" s="336"/>
      <c r="V307" s="336"/>
      <c r="W307" s="339">
        <f t="shared" ca="true" si="56"/>
        <v>32.093387395687401</v>
      </c>
      <c r="X307" s="249">
        <f t="shared" ca="true" si="57"/>
        <v>48.90265729736597</v>
      </c>
      <c r="Y307" s="338" t="str">
        <f t="shared" ca="true" si="58"/>
        <v>N/A</v>
      </c>
      <c r="Z307" s="336"/>
      <c r="AA307" s="336"/>
      <c r="AB307" s="339">
        <f t="shared" ca="true" si="59"/>
        <v>10.711908310063679</v>
      </c>
      <c r="AD307" s="340"/>
    </row>
    <row r="308" x14ac:dyDescent="0.2">
      <c r="A308" s="334"/>
      <c r="B308" s="666" t="s">
        <v>184</v>
      </c>
      <c r="C308" s="667">
        <v>2009</v>
      </c>
      <c r="D308" s="249">
        <f t="shared" ca="true" si="45"/>
        <v>12.200312151010895</v>
      </c>
      <c r="E308" s="338">
        <f t="shared" ca="true" si="46"/>
        <v>92.707418726972321</v>
      </c>
      <c r="F308" s="336"/>
      <c r="G308" s="336"/>
      <c r="H308" s="339">
        <f t="shared" ca="true" si="47"/>
        <v>81.679891227267674</v>
      </c>
      <c r="I308" s="249">
        <f t="shared" ca="true" si="48"/>
        <v>16.185225641336217</v>
      </c>
      <c r="J308" s="338">
        <f t="shared" ca="true" si="49"/>
        <v>85.292279950246794</v>
      </c>
      <c r="K308" s="336"/>
      <c r="L308" s="336"/>
      <c r="M308" s="339">
        <f t="shared" ca="true" si="50"/>
        <v>69.360507800875666</v>
      </c>
      <c r="N308" s="249">
        <f t="shared" ca="true" si="51"/>
        <v>25.104303793713555</v>
      </c>
      <c r="O308" s="338">
        <f t="shared" ca="true" si="52"/>
        <v>81.941825540501227</v>
      </c>
      <c r="P308" s="336"/>
      <c r="Q308" s="336"/>
      <c r="R308" s="339">
        <f t="shared" ca="true" si="53"/>
        <v>43.686689622656608</v>
      </c>
      <c r="S308" s="249">
        <f t="shared" ca="true" si="54"/>
        <v>36.898405899339245</v>
      </c>
      <c r="T308" s="338">
        <f t="shared" ca="true" si="55"/>
        <v>83.609953999117153</v>
      </c>
      <c r="U308" s="336"/>
      <c r="V308" s="336"/>
      <c r="W308" s="339">
        <f t="shared" ca="true" si="56"/>
        <v>21.829560531455584</v>
      </c>
      <c r="X308" s="249">
        <f t="shared" ca="true" si="57"/>
        <v>51.979023573233185</v>
      </c>
      <c r="Y308" s="338">
        <f t="shared" ca="true" si="58"/>
        <v>81.46023757556425</v>
      </c>
      <c r="Z308" s="336"/>
      <c r="AA308" s="336"/>
      <c r="AB308" s="339">
        <f t="shared" ca="true" si="59"/>
        <v>7.9141310335347406</v>
      </c>
    </row>
    <row r="309" x14ac:dyDescent="0.2">
      <c r="A309" s="334"/>
      <c r="B309" s="666" t="s">
        <v>478</v>
      </c>
      <c r="C309" s="667">
        <v>2014</v>
      </c>
      <c r="D309" s="249">
        <f t="shared" ca="true" si="45"/>
        <v>30.938171596199478</v>
      </c>
      <c r="E309" s="338">
        <f t="shared" ca="true" si="46"/>
        <v>89.437654421327423</v>
      </c>
      <c r="F309" s="336"/>
      <c r="G309" s="336"/>
      <c r="H309" s="339">
        <f t="shared" ca="true" si="47"/>
        <v>68.774925883944078</v>
      </c>
      <c r="I309" s="249">
        <f t="shared" ca="true" si="48"/>
        <v>45.210190348073468</v>
      </c>
      <c r="J309" s="338">
        <f t="shared" ca="true" si="49"/>
        <v>85.443091054801414</v>
      </c>
      <c r="K309" s="336"/>
      <c r="L309" s="336"/>
      <c r="M309" s="339">
        <f t="shared" ca="true" si="50"/>
        <v>53.443679784674117</v>
      </c>
      <c r="N309" s="249">
        <f t="shared" ca="true" si="51"/>
        <v>60.44349512624531</v>
      </c>
      <c r="O309" s="338">
        <f t="shared" ca="true" si="52"/>
        <v>83.002857841964655</v>
      </c>
      <c r="P309" s="336"/>
      <c r="Q309" s="336"/>
      <c r="R309" s="339">
        <f t="shared" ca="true" si="53"/>
        <v>37.378280134565337</v>
      </c>
      <c r="S309" s="249">
        <f t="shared" ca="true" si="54"/>
        <v>78.074281685216164</v>
      </c>
      <c r="T309" s="338">
        <f t="shared" ca="true" si="55"/>
        <v>81.344760703534718</v>
      </c>
      <c r="U309" s="336"/>
      <c r="V309" s="336"/>
      <c r="W309" s="339">
        <f t="shared" ca="true" si="56"/>
        <v>19.628429707169303</v>
      </c>
      <c r="X309" s="249">
        <f t="shared" ca="true" si="57"/>
        <v>92.928393693313367</v>
      </c>
      <c r="Y309" s="338">
        <f t="shared" ca="true" si="58"/>
        <v>86.793052710977165</v>
      </c>
      <c r="Z309" s="336"/>
      <c r="AA309" s="336"/>
      <c r="AB309" s="339">
        <f t="shared" ca="true" si="59"/>
        <v>5.6809216614072717</v>
      </c>
    </row>
    <row r="310" x14ac:dyDescent="0.2">
      <c r="A310" s="334"/>
      <c r="B310" s="666" t="s">
        <v>672</v>
      </c>
      <c r="C310" s="667">
        <v>2018</v>
      </c>
      <c r="D310" s="249">
        <f t="shared" ca="true" si="45"/>
        <v>35.297727574870891</v>
      </c>
      <c r="E310" s="338">
        <f t="shared" ca="true" si="46"/>
        <v>87.512559156278201</v>
      </c>
      <c r="F310" s="336"/>
      <c r="G310" s="336"/>
      <c r="H310" s="339">
        <f t="shared" ca="true" si="47"/>
        <v>63.234240698895064</v>
      </c>
      <c r="I310" s="249">
        <f t="shared" ca="true" si="48"/>
        <v>48.87605119775418</v>
      </c>
      <c r="J310" s="338">
        <f t="shared" ca="true" si="49"/>
        <v>82.955891484218753</v>
      </c>
      <c r="K310" s="336"/>
      <c r="L310" s="336"/>
      <c r="M310" s="339">
        <f t="shared" ca="true" si="50"/>
        <v>46.900006817621339</v>
      </c>
      <c r="N310" s="249">
        <f t="shared" ca="true" si="51"/>
        <v>67.109627271348771</v>
      </c>
      <c r="O310" s="338">
        <f t="shared" ca="true" si="52"/>
        <v>82.79026081608643</v>
      </c>
      <c r="P310" s="336"/>
      <c r="Q310" s="336"/>
      <c r="R310" s="339">
        <f t="shared" ca="true" si="53"/>
        <v>24.711353311715889</v>
      </c>
      <c r="S310" s="249">
        <f t="shared" ca="true" si="54"/>
        <v>78.57815925210754</v>
      </c>
      <c r="T310" s="338">
        <f t="shared" ca="true" si="55"/>
        <v>86.102209588303182</v>
      </c>
      <c r="U310" s="336"/>
      <c r="V310" s="336"/>
      <c r="W310" s="339">
        <f t="shared" ca="true" si="56"/>
        <v>12.773666602762662</v>
      </c>
      <c r="X310" s="249">
        <f t="shared" ca="true" si="57"/>
        <v>87.409519136085748</v>
      </c>
      <c r="Y310" s="338">
        <f t="shared" ca="true" si="58"/>
        <v>91.046923658812631</v>
      </c>
      <c r="Z310" s="336"/>
      <c r="AA310" s="336"/>
      <c r="AB310" s="339">
        <f t="shared" ca="true" si="59"/>
        <v>3.5793347753110756</v>
      </c>
    </row>
    <row r="311" x14ac:dyDescent="0.2">
      <c r="A311" s="334"/>
      <c r="B311" s="666"/>
      <c r="C311" s="667"/>
      <c r="D311" s="249" t="str">
        <f t="shared" ca="true" si="45"/>
        <v/>
      </c>
      <c r="E311" s="338" t="str">
        <f t="shared" ca="true" si="46"/>
        <v/>
      </c>
      <c r="F311" s="336"/>
      <c r="G311" s="336"/>
      <c r="H311" s="339" t="str">
        <f t="shared" ca="true" si="47"/>
        <v/>
      </c>
      <c r="I311" s="249" t="str">
        <f t="shared" ca="true" si="48"/>
        <v/>
      </c>
      <c r="J311" s="338" t="str">
        <f t="shared" ca="true" si="49"/>
        <v/>
      </c>
      <c r="K311" s="336"/>
      <c r="L311" s="336"/>
      <c r="M311" s="339" t="str">
        <f t="shared" ca="true" si="50"/>
        <v/>
      </c>
      <c r="N311" s="249" t="str">
        <f t="shared" ca="true" si="51"/>
        <v/>
      </c>
      <c r="O311" s="338" t="str">
        <f t="shared" ca="true" si="52"/>
        <v/>
      </c>
      <c r="P311" s="336"/>
      <c r="Q311" s="336"/>
      <c r="R311" s="339" t="str">
        <f t="shared" ca="true" si="53"/>
        <v/>
      </c>
      <c r="S311" s="249" t="str">
        <f t="shared" ca="true" si="54"/>
        <v/>
      </c>
      <c r="T311" s="338" t="str">
        <f t="shared" ca="true" si="55"/>
        <v/>
      </c>
      <c r="U311" s="336"/>
      <c r="V311" s="336"/>
      <c r="W311" s="339" t="str">
        <f t="shared" ca="true" si="56"/>
        <v/>
      </c>
      <c r="X311" s="249" t="str">
        <f t="shared" ca="true" si="57"/>
        <v/>
      </c>
      <c r="Y311" s="338" t="str">
        <f t="shared" ca="true" si="58"/>
        <v/>
      </c>
      <c r="Z311" s="336"/>
      <c r="AA311" s="336"/>
      <c r="AB311" s="339" t="str">
        <f t="shared" ca="true" si="59"/>
        <v/>
      </c>
    </row>
    <row r="312" x14ac:dyDescent="0.2">
      <c r="A312" s="334"/>
      <c r="B312" s="666"/>
      <c r="C312" s="667"/>
      <c r="D312" s="249" t="str">
        <f t="shared" ca="true" si="45"/>
        <v/>
      </c>
      <c r="E312" s="338" t="str">
        <f t="shared" ca="true" si="46"/>
        <v/>
      </c>
      <c r="F312" s="336"/>
      <c r="G312" s="336"/>
      <c r="H312" s="339" t="str">
        <f t="shared" ca="true" si="47"/>
        <v/>
      </c>
      <c r="I312" s="249" t="str">
        <f t="shared" ca="true" si="48"/>
        <v/>
      </c>
      <c r="J312" s="338" t="str">
        <f t="shared" ca="true" si="49"/>
        <v/>
      </c>
      <c r="K312" s="336"/>
      <c r="L312" s="336"/>
      <c r="M312" s="339" t="str">
        <f t="shared" ca="true" si="50"/>
        <v/>
      </c>
      <c r="N312" s="249" t="str">
        <f t="shared" ca="true" si="51"/>
        <v/>
      </c>
      <c r="O312" s="338" t="str">
        <f t="shared" ca="true" si="52"/>
        <v/>
      </c>
      <c r="P312" s="336"/>
      <c r="Q312" s="336"/>
      <c r="R312" s="339" t="str">
        <f t="shared" ca="true" si="53"/>
        <v/>
      </c>
      <c r="S312" s="249" t="str">
        <f t="shared" ca="true" si="54"/>
        <v/>
      </c>
      <c r="T312" s="338" t="str">
        <f t="shared" ca="true" si="55"/>
        <v/>
      </c>
      <c r="U312" s="336"/>
      <c r="V312" s="336"/>
      <c r="W312" s="339" t="str">
        <f t="shared" ca="true" si="56"/>
        <v/>
      </c>
      <c r="X312" s="249" t="str">
        <f t="shared" ca="true" si="57"/>
        <v/>
      </c>
      <c r="Y312" s="338" t="str">
        <f t="shared" ca="true" si="58"/>
        <v/>
      </c>
      <c r="Z312" s="336"/>
      <c r="AA312" s="336"/>
      <c r="AB312" s="339" t="str">
        <f t="shared" ca="true" si="59"/>
        <v/>
      </c>
    </row>
    <row r="313" x14ac:dyDescent="0.2">
      <c r="A313" s="334"/>
      <c r="B313" s="666"/>
      <c r="C313" s="667"/>
      <c r="D313" s="249" t="str">
        <f t="shared" ca="true" si="45"/>
        <v/>
      </c>
      <c r="E313" s="338" t="str">
        <f t="shared" ca="true" si="46"/>
        <v/>
      </c>
      <c r="F313" s="336"/>
      <c r="G313" s="336"/>
      <c r="H313" s="339" t="str">
        <f t="shared" ca="true" si="47"/>
        <v/>
      </c>
      <c r="I313" s="249" t="str">
        <f t="shared" ca="true" si="48"/>
        <v/>
      </c>
      <c r="J313" s="338" t="str">
        <f t="shared" ca="true" si="49"/>
        <v/>
      </c>
      <c r="K313" s="336"/>
      <c r="L313" s="336"/>
      <c r="M313" s="339" t="str">
        <f t="shared" ca="true" si="50"/>
        <v/>
      </c>
      <c r="N313" s="249" t="str">
        <f t="shared" ca="true" si="51"/>
        <v/>
      </c>
      <c r="O313" s="338" t="str">
        <f t="shared" ca="true" si="52"/>
        <v/>
      </c>
      <c r="P313" s="336"/>
      <c r="Q313" s="336"/>
      <c r="R313" s="339" t="str">
        <f t="shared" ca="true" si="53"/>
        <v/>
      </c>
      <c r="S313" s="249" t="str">
        <f t="shared" ca="true" si="54"/>
        <v/>
      </c>
      <c r="T313" s="338" t="str">
        <f t="shared" ca="true" si="55"/>
        <v/>
      </c>
      <c r="U313" s="336"/>
      <c r="V313" s="336"/>
      <c r="W313" s="339" t="str">
        <f t="shared" ca="true" si="56"/>
        <v/>
      </c>
      <c r="X313" s="249" t="str">
        <f t="shared" ca="true" si="57"/>
        <v/>
      </c>
      <c r="Y313" s="338" t="str">
        <f t="shared" ca="true" si="58"/>
        <v/>
      </c>
      <c r="Z313" s="336"/>
      <c r="AA313" s="336"/>
      <c r="AB313" s="339" t="str">
        <f t="shared" ca="true" si="59"/>
        <v/>
      </c>
    </row>
    <row r="314" x14ac:dyDescent="0.2">
      <c r="A314" s="334"/>
      <c r="B314" s="666"/>
      <c r="C314" s="667"/>
      <c r="D314" s="249" t="str">
        <f t="shared" ca="true" si="45"/>
        <v/>
      </c>
      <c r="E314" s="338" t="str">
        <f t="shared" ca="true" si="46"/>
        <v/>
      </c>
      <c r="F314" s="336"/>
      <c r="G314" s="336"/>
      <c r="H314" s="339" t="str">
        <f t="shared" ca="true" si="47"/>
        <v/>
      </c>
      <c r="I314" s="249" t="str">
        <f t="shared" ca="true" si="48"/>
        <v/>
      </c>
      <c r="J314" s="338" t="str">
        <f t="shared" ca="true" si="49"/>
        <v/>
      </c>
      <c r="K314" s="336"/>
      <c r="L314" s="336"/>
      <c r="M314" s="339" t="str">
        <f t="shared" ca="true" si="50"/>
        <v/>
      </c>
      <c r="N314" s="249" t="str">
        <f t="shared" ca="true" si="51"/>
        <v/>
      </c>
      <c r="O314" s="338" t="str">
        <f t="shared" ca="true" si="52"/>
        <v/>
      </c>
      <c r="P314" s="336"/>
      <c r="Q314" s="336"/>
      <c r="R314" s="339" t="str">
        <f t="shared" ca="true" si="53"/>
        <v/>
      </c>
      <c r="S314" s="249" t="str">
        <f t="shared" ca="true" si="54"/>
        <v/>
      </c>
      <c r="T314" s="338" t="str">
        <f t="shared" ca="true" si="55"/>
        <v/>
      </c>
      <c r="U314" s="336"/>
      <c r="V314" s="336"/>
      <c r="W314" s="339" t="str">
        <f t="shared" ca="true" si="56"/>
        <v/>
      </c>
      <c r="X314" s="249" t="str">
        <f t="shared" ca="true" si="57"/>
        <v/>
      </c>
      <c r="Y314" s="338" t="str">
        <f t="shared" ca="true" si="58"/>
        <v/>
      </c>
      <c r="Z314" s="336"/>
      <c r="AA314" s="336"/>
      <c r="AB314" s="339" t="str">
        <f t="shared" ca="true" si="59"/>
        <v/>
      </c>
    </row>
    <row r="315" x14ac:dyDescent="0.2">
      <c r="A315" s="334"/>
      <c r="B315" s="666"/>
      <c r="C315" s="667"/>
      <c r="D315" s="249" t="str">
        <f t="shared" ca="true" si="45"/>
        <v/>
      </c>
      <c r="E315" s="338" t="str">
        <f t="shared" ca="true" si="46"/>
        <v/>
      </c>
      <c r="F315" s="336"/>
      <c r="G315" s="336"/>
      <c r="H315" s="339" t="str">
        <f t="shared" ca="true" si="47"/>
        <v/>
      </c>
      <c r="I315" s="249" t="str">
        <f t="shared" ca="true" si="48"/>
        <v/>
      </c>
      <c r="J315" s="338" t="str">
        <f t="shared" ca="true" si="49"/>
        <v/>
      </c>
      <c r="K315" s="336"/>
      <c r="L315" s="336"/>
      <c r="M315" s="339" t="str">
        <f t="shared" ca="true" si="50"/>
        <v/>
      </c>
      <c r="N315" s="249" t="str">
        <f t="shared" ca="true" si="51"/>
        <v/>
      </c>
      <c r="O315" s="338" t="str">
        <f t="shared" ca="true" si="52"/>
        <v/>
      </c>
      <c r="P315" s="336"/>
      <c r="Q315" s="336"/>
      <c r="R315" s="339" t="str">
        <f t="shared" ca="true" si="53"/>
        <v/>
      </c>
      <c r="S315" s="249" t="str">
        <f t="shared" ca="true" si="54"/>
        <v/>
      </c>
      <c r="T315" s="338" t="str">
        <f t="shared" ca="true" si="55"/>
        <v/>
      </c>
      <c r="U315" s="336"/>
      <c r="V315" s="336"/>
      <c r="W315" s="339" t="str">
        <f t="shared" ca="true" si="56"/>
        <v/>
      </c>
      <c r="X315" s="249" t="str">
        <f t="shared" ca="true" si="57"/>
        <v/>
      </c>
      <c r="Y315" s="338" t="str">
        <f t="shared" ca="true" si="58"/>
        <v/>
      </c>
      <c r="Z315" s="336"/>
      <c r="AA315" s="336"/>
      <c r="AB315" s="339" t="str">
        <f t="shared" ca="true" si="59"/>
        <v/>
      </c>
    </row>
    <row r="316" x14ac:dyDescent="0.2">
      <c r="A316" s="334"/>
      <c r="B316" s="668"/>
      <c r="C316" s="669"/>
      <c r="D316" s="250" t="str">
        <f t="shared" ca="true" si="45"/>
        <v/>
      </c>
      <c r="E316" s="341" t="str">
        <f t="shared" ca="true" si="46"/>
        <v/>
      </c>
      <c r="F316" s="342"/>
      <c r="G316" s="343"/>
      <c r="H316" s="344" t="str">
        <f t="shared" ca="true" si="47"/>
        <v/>
      </c>
      <c r="I316" s="250" t="str">
        <f t="shared" ca="true" si="48"/>
        <v/>
      </c>
      <c r="J316" s="341" t="str">
        <f t="shared" ca="true" si="49"/>
        <v/>
      </c>
      <c r="K316" s="342"/>
      <c r="L316" s="343"/>
      <c r="M316" s="344" t="str">
        <f t="shared" ca="true" si="50"/>
        <v/>
      </c>
      <c r="N316" s="250" t="str">
        <f t="shared" ca="true" si="51"/>
        <v/>
      </c>
      <c r="O316" s="341" t="str">
        <f t="shared" ca="true" si="52"/>
        <v/>
      </c>
      <c r="P316" s="342"/>
      <c r="Q316" s="343"/>
      <c r="R316" s="344" t="str">
        <f t="shared" ca="true" si="53"/>
        <v/>
      </c>
      <c r="S316" s="250" t="str">
        <f t="shared" ca="true" si="54"/>
        <v/>
      </c>
      <c r="T316" s="341" t="str">
        <f t="shared" ca="true" si="55"/>
        <v/>
      </c>
      <c r="U316" s="342"/>
      <c r="V316" s="343"/>
      <c r="W316" s="344" t="str">
        <f t="shared" ca="true" si="56"/>
        <v/>
      </c>
      <c r="X316" s="250" t="str">
        <f t="shared" ca="true" si="57"/>
        <v/>
      </c>
      <c r="Y316" s="341" t="str">
        <f t="shared" ca="true" si="58"/>
        <v/>
      </c>
      <c r="Z316" s="342"/>
      <c r="AA316" s="343"/>
      <c r="AB316" s="344" t="str">
        <f t="shared" ca="true" si="59"/>
        <v/>
      </c>
    </row>
    <row r="317" ht="11.25" customHeight="true" x14ac:dyDescent="0.2"/>
    <row r="318" ht="22.5" customHeight="true" x14ac:dyDescent="0.25">
      <c r="B318" s="978" t="str">
        <f>CONCATENATE("Rural use of sanitation facilities, ",C299,"–",C300)</f>
        <v>Rural use of sanitation facilities, 2000–2020</v>
      </c>
      <c r="C318" s="979"/>
      <c r="D318" s="979"/>
      <c r="E318" s="979"/>
      <c r="F318" s="979"/>
      <c r="G318" s="979"/>
      <c r="H318" s="979"/>
      <c r="I318" s="979"/>
      <c r="J318" s="979"/>
      <c r="K318" s="979"/>
      <c r="L318" s="979"/>
      <c r="N318" s="345"/>
      <c r="O318" s="345"/>
      <c r="P318" s="345"/>
      <c r="Q318" s="345"/>
      <c r="R318" s="345"/>
      <c r="S318" s="961" t="s">
        <v>11</v>
      </c>
      <c r="T318" s="962"/>
      <c r="U318" s="962"/>
      <c r="V318" s="962"/>
      <c r="W318" s="963"/>
      <c r="X318" s="345"/>
      <c r="Y318" s="345"/>
      <c r="Z318" s="345"/>
      <c r="AA318" s="345"/>
      <c r="AB318" s="346"/>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83" customWidth="true"/>
    <col min="6" max="7" width="9" style="286" customWidth="true"/>
    <col min="8" max="38" width="9" style="283" customWidth="true"/>
    <col min="39" max="261" width="9.140625" style="283"/>
    <col min="262" max="262" width="5" style="283" customWidth="true"/>
    <col min="263" max="263" width="13.85546875" style="283" customWidth="true"/>
    <col min="264" max="265" width="6.28515625" style="283" customWidth="true"/>
    <col min="266" max="267" width="7" style="283" customWidth="true"/>
    <col min="268" max="274" width="6.28515625" style="283" customWidth="true"/>
    <col min="275" max="517" width="9.140625" style="283"/>
    <col min="518" max="518" width="5" style="283" customWidth="true"/>
    <col min="519" max="519" width="13.85546875" style="283" customWidth="true"/>
    <col min="520" max="521" width="6.28515625" style="283" customWidth="true"/>
    <col min="522" max="523" width="7" style="283" customWidth="true"/>
    <col min="524" max="530" width="6.28515625" style="283" customWidth="true"/>
    <col min="531" max="773" width="9.140625" style="283"/>
    <col min="774" max="774" width="5" style="283" customWidth="true"/>
    <col min="775" max="775" width="13.85546875" style="283" customWidth="true"/>
    <col min="776" max="777" width="6.28515625" style="283" customWidth="true"/>
    <col min="778" max="779" width="7" style="283" customWidth="true"/>
    <col min="780" max="786" width="6.28515625" style="283" customWidth="true"/>
    <col min="787" max="1029" width="9.140625" style="283"/>
    <col min="1030" max="1030" width="5" style="283" customWidth="true"/>
    <col min="1031" max="1031" width="13.85546875" style="283" customWidth="true"/>
    <col min="1032" max="1033" width="6.28515625" style="283" customWidth="true"/>
    <col min="1034" max="1035" width="7" style="283" customWidth="true"/>
    <col min="1036" max="1042" width="6.28515625" style="283" customWidth="true"/>
    <col min="1043" max="1285" width="9.140625" style="283"/>
    <col min="1286" max="1286" width="5" style="283" customWidth="true"/>
    <col min="1287" max="1287" width="13.85546875" style="283" customWidth="true"/>
    <col min="1288" max="1289" width="6.28515625" style="283" customWidth="true"/>
    <col min="1290" max="1291" width="7" style="283" customWidth="true"/>
    <col min="1292" max="1298" width="6.28515625" style="283" customWidth="true"/>
    <col min="1299" max="1541" width="9.140625" style="283"/>
    <col min="1542" max="1542" width="5" style="283" customWidth="true"/>
    <col min="1543" max="1543" width="13.85546875" style="283" customWidth="true"/>
    <col min="1544" max="1545" width="6.28515625" style="283" customWidth="true"/>
    <col min="1546" max="1547" width="7" style="283" customWidth="true"/>
    <col min="1548" max="1554" width="6.28515625" style="283" customWidth="true"/>
    <col min="1555" max="1797" width="9.140625" style="283"/>
    <col min="1798" max="1798" width="5" style="283" customWidth="true"/>
    <col min="1799" max="1799" width="13.85546875" style="283" customWidth="true"/>
    <col min="1800" max="1801" width="6.28515625" style="283" customWidth="true"/>
    <col min="1802" max="1803" width="7" style="283" customWidth="true"/>
    <col min="1804" max="1810" width="6.28515625" style="283" customWidth="true"/>
    <col min="1811" max="2053" width="9.140625" style="283"/>
    <col min="2054" max="2054" width="5" style="283" customWidth="true"/>
    <col min="2055" max="2055" width="13.85546875" style="283" customWidth="true"/>
    <col min="2056" max="2057" width="6.28515625" style="283" customWidth="true"/>
    <col min="2058" max="2059" width="7" style="283" customWidth="true"/>
    <col min="2060" max="2066" width="6.28515625" style="283" customWidth="true"/>
    <col min="2067" max="2309" width="9.140625" style="283"/>
    <col min="2310" max="2310" width="5" style="283" customWidth="true"/>
    <col min="2311" max="2311" width="13.85546875" style="283" customWidth="true"/>
    <col min="2312" max="2313" width="6.28515625" style="283" customWidth="true"/>
    <col min="2314" max="2315" width="7" style="283" customWidth="true"/>
    <col min="2316" max="2322" width="6.28515625" style="283" customWidth="true"/>
    <col min="2323" max="2565" width="9.140625" style="283"/>
    <col min="2566" max="2566" width="5" style="283" customWidth="true"/>
    <col min="2567" max="2567" width="13.85546875" style="283" customWidth="true"/>
    <col min="2568" max="2569" width="6.28515625" style="283" customWidth="true"/>
    <col min="2570" max="2571" width="7" style="283" customWidth="true"/>
    <col min="2572" max="2578" width="6.28515625" style="283" customWidth="true"/>
    <col min="2579" max="2821" width="9.140625" style="283"/>
    <col min="2822" max="2822" width="5" style="283" customWidth="true"/>
    <col min="2823" max="2823" width="13.85546875" style="283" customWidth="true"/>
    <col min="2824" max="2825" width="6.28515625" style="283" customWidth="true"/>
    <col min="2826" max="2827" width="7" style="283" customWidth="true"/>
    <col min="2828" max="2834" width="6.28515625" style="283" customWidth="true"/>
    <col min="2835" max="3077" width="9.140625" style="283"/>
    <col min="3078" max="3078" width="5" style="283" customWidth="true"/>
    <col min="3079" max="3079" width="13.85546875" style="283" customWidth="true"/>
    <col min="3080" max="3081" width="6.28515625" style="283" customWidth="true"/>
    <col min="3082" max="3083" width="7" style="283" customWidth="true"/>
    <col min="3084" max="3090" width="6.28515625" style="283" customWidth="true"/>
    <col min="3091" max="3333" width="9.140625" style="283"/>
    <col min="3334" max="3334" width="5" style="283" customWidth="true"/>
    <col min="3335" max="3335" width="13.85546875" style="283" customWidth="true"/>
    <col min="3336" max="3337" width="6.28515625" style="283" customWidth="true"/>
    <col min="3338" max="3339" width="7" style="283" customWidth="true"/>
    <col min="3340" max="3346" width="6.28515625" style="283" customWidth="true"/>
    <col min="3347" max="3589" width="9.140625" style="283"/>
    <col min="3590" max="3590" width="5" style="283" customWidth="true"/>
    <col min="3591" max="3591" width="13.85546875" style="283" customWidth="true"/>
    <col min="3592" max="3593" width="6.28515625" style="283" customWidth="true"/>
    <col min="3594" max="3595" width="7" style="283" customWidth="true"/>
    <col min="3596" max="3602" width="6.28515625" style="283" customWidth="true"/>
    <col min="3603" max="3845" width="9.140625" style="283"/>
    <col min="3846" max="3846" width="5" style="283" customWidth="true"/>
    <col min="3847" max="3847" width="13.85546875" style="283" customWidth="true"/>
    <col min="3848" max="3849" width="6.28515625" style="283" customWidth="true"/>
    <col min="3850" max="3851" width="7" style="283" customWidth="true"/>
    <col min="3852" max="3858" width="6.28515625" style="283" customWidth="true"/>
    <col min="3859" max="4101" width="9.140625" style="283"/>
    <col min="4102" max="4102" width="5" style="283" customWidth="true"/>
    <col min="4103" max="4103" width="13.85546875" style="283" customWidth="true"/>
    <col min="4104" max="4105" width="6.28515625" style="283" customWidth="true"/>
    <col min="4106" max="4107" width="7" style="283" customWidth="true"/>
    <col min="4108" max="4114" width="6.28515625" style="283" customWidth="true"/>
    <col min="4115" max="4357" width="9.140625" style="283"/>
    <col min="4358" max="4358" width="5" style="283" customWidth="true"/>
    <col min="4359" max="4359" width="13.85546875" style="283" customWidth="true"/>
    <col min="4360" max="4361" width="6.28515625" style="283" customWidth="true"/>
    <col min="4362" max="4363" width="7" style="283" customWidth="true"/>
    <col min="4364" max="4370" width="6.28515625" style="283" customWidth="true"/>
    <col min="4371" max="4613" width="9.140625" style="283"/>
    <col min="4614" max="4614" width="5" style="283" customWidth="true"/>
    <col min="4615" max="4615" width="13.85546875" style="283" customWidth="true"/>
    <col min="4616" max="4617" width="6.28515625" style="283" customWidth="true"/>
    <col min="4618" max="4619" width="7" style="283" customWidth="true"/>
    <col min="4620" max="4626" width="6.28515625" style="283" customWidth="true"/>
    <col min="4627" max="4869" width="9.140625" style="283"/>
    <col min="4870" max="4870" width="5" style="283" customWidth="true"/>
    <col min="4871" max="4871" width="13.85546875" style="283" customWidth="true"/>
    <col min="4872" max="4873" width="6.28515625" style="283" customWidth="true"/>
    <col min="4874" max="4875" width="7" style="283" customWidth="true"/>
    <col min="4876" max="4882" width="6.28515625" style="283" customWidth="true"/>
    <col min="4883" max="5125" width="9.140625" style="283"/>
    <col min="5126" max="5126" width="5" style="283" customWidth="true"/>
    <col min="5127" max="5127" width="13.85546875" style="283" customWidth="true"/>
    <col min="5128" max="5129" width="6.28515625" style="283" customWidth="true"/>
    <col min="5130" max="5131" width="7" style="283" customWidth="true"/>
    <col min="5132" max="5138" width="6.28515625" style="283" customWidth="true"/>
    <col min="5139" max="5381" width="9.140625" style="283"/>
    <col min="5382" max="5382" width="5" style="283" customWidth="true"/>
    <col min="5383" max="5383" width="13.85546875" style="283" customWidth="true"/>
    <col min="5384" max="5385" width="6.28515625" style="283" customWidth="true"/>
    <col min="5386" max="5387" width="7" style="283" customWidth="true"/>
    <col min="5388" max="5394" width="6.28515625" style="283" customWidth="true"/>
    <col min="5395" max="5637" width="9.140625" style="283"/>
    <col min="5638" max="5638" width="5" style="283" customWidth="true"/>
    <col min="5639" max="5639" width="13.85546875" style="283" customWidth="true"/>
    <col min="5640" max="5641" width="6.28515625" style="283" customWidth="true"/>
    <col min="5642" max="5643" width="7" style="283" customWidth="true"/>
    <col min="5644" max="5650" width="6.28515625" style="283" customWidth="true"/>
    <col min="5651" max="5893" width="9.140625" style="283"/>
    <col min="5894" max="5894" width="5" style="283" customWidth="true"/>
    <col min="5895" max="5895" width="13.85546875" style="283" customWidth="true"/>
    <col min="5896" max="5897" width="6.28515625" style="283" customWidth="true"/>
    <col min="5898" max="5899" width="7" style="283" customWidth="true"/>
    <col min="5900" max="5906" width="6.28515625" style="283" customWidth="true"/>
    <col min="5907" max="6149" width="9.140625" style="283"/>
    <col min="6150" max="6150" width="5" style="283" customWidth="true"/>
    <col min="6151" max="6151" width="13.85546875" style="283" customWidth="true"/>
    <col min="6152" max="6153" width="6.28515625" style="283" customWidth="true"/>
    <col min="6154" max="6155" width="7" style="283" customWidth="true"/>
    <col min="6156" max="6162" width="6.28515625" style="283" customWidth="true"/>
    <col min="6163" max="6405" width="9.140625" style="283"/>
    <col min="6406" max="6406" width="5" style="283" customWidth="true"/>
    <col min="6407" max="6407" width="13.85546875" style="283" customWidth="true"/>
    <col min="6408" max="6409" width="6.28515625" style="283" customWidth="true"/>
    <col min="6410" max="6411" width="7" style="283" customWidth="true"/>
    <col min="6412" max="6418" width="6.28515625" style="283" customWidth="true"/>
    <col min="6419" max="6661" width="9.140625" style="283"/>
    <col min="6662" max="6662" width="5" style="283" customWidth="true"/>
    <col min="6663" max="6663" width="13.85546875" style="283" customWidth="true"/>
    <col min="6664" max="6665" width="6.28515625" style="283" customWidth="true"/>
    <col min="6666" max="6667" width="7" style="283" customWidth="true"/>
    <col min="6668" max="6674" width="6.28515625" style="283" customWidth="true"/>
    <col min="6675" max="6917" width="9.140625" style="283"/>
    <col min="6918" max="6918" width="5" style="283" customWidth="true"/>
    <col min="6919" max="6919" width="13.85546875" style="283" customWidth="true"/>
    <col min="6920" max="6921" width="6.28515625" style="283" customWidth="true"/>
    <col min="6922" max="6923" width="7" style="283" customWidth="true"/>
    <col min="6924" max="6930" width="6.28515625" style="283" customWidth="true"/>
    <col min="6931" max="7173" width="9.140625" style="283"/>
    <col min="7174" max="7174" width="5" style="283" customWidth="true"/>
    <col min="7175" max="7175" width="13.85546875" style="283" customWidth="true"/>
    <col min="7176" max="7177" width="6.28515625" style="283" customWidth="true"/>
    <col min="7178" max="7179" width="7" style="283" customWidth="true"/>
    <col min="7180" max="7186" width="6.28515625" style="283" customWidth="true"/>
    <col min="7187" max="7429" width="9.140625" style="283"/>
    <col min="7430" max="7430" width="5" style="283" customWidth="true"/>
    <col min="7431" max="7431" width="13.85546875" style="283" customWidth="true"/>
    <col min="7432" max="7433" width="6.28515625" style="283" customWidth="true"/>
    <col min="7434" max="7435" width="7" style="283" customWidth="true"/>
    <col min="7436" max="7442" width="6.28515625" style="283" customWidth="true"/>
    <col min="7443" max="7685" width="9.140625" style="283"/>
    <col min="7686" max="7686" width="5" style="283" customWidth="true"/>
    <col min="7687" max="7687" width="13.85546875" style="283" customWidth="true"/>
    <col min="7688" max="7689" width="6.28515625" style="283" customWidth="true"/>
    <col min="7690" max="7691" width="7" style="283" customWidth="true"/>
    <col min="7692" max="7698" width="6.28515625" style="283" customWidth="true"/>
    <col min="7699" max="7941" width="9.140625" style="283"/>
    <col min="7942" max="7942" width="5" style="283" customWidth="true"/>
    <col min="7943" max="7943" width="13.85546875" style="283" customWidth="true"/>
    <col min="7944" max="7945" width="6.28515625" style="283" customWidth="true"/>
    <col min="7946" max="7947" width="7" style="283" customWidth="true"/>
    <col min="7948" max="7954" width="6.28515625" style="283" customWidth="true"/>
    <col min="7955" max="8197" width="9.140625" style="283"/>
    <col min="8198" max="8198" width="5" style="283" customWidth="true"/>
    <col min="8199" max="8199" width="13.85546875" style="283" customWidth="true"/>
    <col min="8200" max="8201" width="6.28515625" style="283" customWidth="true"/>
    <col min="8202" max="8203" width="7" style="283" customWidth="true"/>
    <col min="8204" max="8210" width="6.28515625" style="283" customWidth="true"/>
    <col min="8211" max="8453" width="9.140625" style="283"/>
    <col min="8454" max="8454" width="5" style="283" customWidth="true"/>
    <col min="8455" max="8455" width="13.85546875" style="283" customWidth="true"/>
    <col min="8456" max="8457" width="6.28515625" style="283" customWidth="true"/>
    <col min="8458" max="8459" width="7" style="283" customWidth="true"/>
    <col min="8460" max="8466" width="6.28515625" style="283" customWidth="true"/>
    <col min="8467" max="8709" width="9.140625" style="283"/>
    <col min="8710" max="8710" width="5" style="283" customWidth="true"/>
    <col min="8711" max="8711" width="13.85546875" style="283" customWidth="true"/>
    <col min="8712" max="8713" width="6.28515625" style="283" customWidth="true"/>
    <col min="8714" max="8715" width="7" style="283" customWidth="true"/>
    <col min="8716" max="8722" width="6.28515625" style="283" customWidth="true"/>
    <col min="8723" max="8965" width="9.140625" style="283"/>
    <col min="8966" max="8966" width="5" style="283" customWidth="true"/>
    <col min="8967" max="8967" width="13.85546875" style="283" customWidth="true"/>
    <col min="8968" max="8969" width="6.28515625" style="283" customWidth="true"/>
    <col min="8970" max="8971" width="7" style="283" customWidth="true"/>
    <col min="8972" max="8978" width="6.28515625" style="283" customWidth="true"/>
    <col min="8979" max="9221" width="9.140625" style="283"/>
    <col min="9222" max="9222" width="5" style="283" customWidth="true"/>
    <col min="9223" max="9223" width="13.85546875" style="283" customWidth="true"/>
    <col min="9224" max="9225" width="6.28515625" style="283" customWidth="true"/>
    <col min="9226" max="9227" width="7" style="283" customWidth="true"/>
    <col min="9228" max="9234" width="6.28515625" style="283" customWidth="true"/>
    <col min="9235" max="9477" width="9.140625" style="283"/>
    <col min="9478" max="9478" width="5" style="283" customWidth="true"/>
    <col min="9479" max="9479" width="13.85546875" style="283" customWidth="true"/>
    <col min="9480" max="9481" width="6.28515625" style="283" customWidth="true"/>
    <col min="9482" max="9483" width="7" style="283" customWidth="true"/>
    <col min="9484" max="9490" width="6.28515625" style="283" customWidth="true"/>
    <col min="9491" max="9733" width="9.140625" style="283"/>
    <col min="9734" max="9734" width="5" style="283" customWidth="true"/>
    <col min="9735" max="9735" width="13.85546875" style="283" customWidth="true"/>
    <col min="9736" max="9737" width="6.28515625" style="283" customWidth="true"/>
    <col min="9738" max="9739" width="7" style="283" customWidth="true"/>
    <col min="9740" max="9746" width="6.28515625" style="283" customWidth="true"/>
    <col min="9747" max="9989" width="9.140625" style="283"/>
    <col min="9990" max="9990" width="5" style="283" customWidth="true"/>
    <col min="9991" max="9991" width="13.85546875" style="283" customWidth="true"/>
    <col min="9992" max="9993" width="6.28515625" style="283" customWidth="true"/>
    <col min="9994" max="9995" width="7" style="283" customWidth="true"/>
    <col min="9996" max="10002" width="6.28515625" style="283" customWidth="true"/>
    <col min="10003" max="10245" width="9.140625" style="283"/>
    <col min="10246" max="10246" width="5" style="283" customWidth="true"/>
    <col min="10247" max="10247" width="13.85546875" style="283" customWidth="true"/>
    <col min="10248" max="10249" width="6.28515625" style="283" customWidth="true"/>
    <col min="10250" max="10251" width="7" style="283" customWidth="true"/>
    <col min="10252" max="10258" width="6.28515625" style="283" customWidth="true"/>
    <col min="10259" max="10501" width="9.140625" style="283"/>
    <col min="10502" max="10502" width="5" style="283" customWidth="true"/>
    <col min="10503" max="10503" width="13.85546875" style="283" customWidth="true"/>
    <col min="10504" max="10505" width="6.28515625" style="283" customWidth="true"/>
    <col min="10506" max="10507" width="7" style="283" customWidth="true"/>
    <col min="10508" max="10514" width="6.28515625" style="283" customWidth="true"/>
    <col min="10515" max="10757" width="9.140625" style="283"/>
    <col min="10758" max="10758" width="5" style="283" customWidth="true"/>
    <col min="10759" max="10759" width="13.85546875" style="283" customWidth="true"/>
    <col min="10760" max="10761" width="6.28515625" style="283" customWidth="true"/>
    <col min="10762" max="10763" width="7" style="283" customWidth="true"/>
    <col min="10764" max="10770" width="6.28515625" style="283" customWidth="true"/>
    <col min="10771" max="11013" width="9.140625" style="283"/>
    <col min="11014" max="11014" width="5" style="283" customWidth="true"/>
    <col min="11015" max="11015" width="13.85546875" style="283" customWidth="true"/>
    <col min="11016" max="11017" width="6.28515625" style="283" customWidth="true"/>
    <col min="11018" max="11019" width="7" style="283" customWidth="true"/>
    <col min="11020" max="11026" width="6.28515625" style="283" customWidth="true"/>
    <col min="11027" max="11269" width="9.140625" style="283"/>
    <col min="11270" max="11270" width="5" style="283" customWidth="true"/>
    <col min="11271" max="11271" width="13.85546875" style="283" customWidth="true"/>
    <col min="11272" max="11273" width="6.28515625" style="283" customWidth="true"/>
    <col min="11274" max="11275" width="7" style="283" customWidth="true"/>
    <col min="11276" max="11282" width="6.28515625" style="283" customWidth="true"/>
    <col min="11283" max="11525" width="9.140625" style="283"/>
    <col min="11526" max="11526" width="5" style="283" customWidth="true"/>
    <col min="11527" max="11527" width="13.85546875" style="283" customWidth="true"/>
    <col min="11528" max="11529" width="6.28515625" style="283" customWidth="true"/>
    <col min="11530" max="11531" width="7" style="283" customWidth="true"/>
    <col min="11532" max="11538" width="6.28515625" style="283" customWidth="true"/>
    <col min="11539" max="11781" width="9.140625" style="283"/>
    <col min="11782" max="11782" width="5" style="283" customWidth="true"/>
    <col min="11783" max="11783" width="13.85546875" style="283" customWidth="true"/>
    <col min="11784" max="11785" width="6.28515625" style="283" customWidth="true"/>
    <col min="11786" max="11787" width="7" style="283" customWidth="true"/>
    <col min="11788" max="11794" width="6.28515625" style="283" customWidth="true"/>
    <col min="11795" max="12037" width="9.140625" style="283"/>
    <col min="12038" max="12038" width="5" style="283" customWidth="true"/>
    <col min="12039" max="12039" width="13.85546875" style="283" customWidth="true"/>
    <col min="12040" max="12041" width="6.28515625" style="283" customWidth="true"/>
    <col min="12042" max="12043" width="7" style="283" customWidth="true"/>
    <col min="12044" max="12050" width="6.28515625" style="283" customWidth="true"/>
    <col min="12051" max="12293" width="9.140625" style="283"/>
    <col min="12294" max="12294" width="5" style="283" customWidth="true"/>
    <col min="12295" max="12295" width="13.85546875" style="283" customWidth="true"/>
    <col min="12296" max="12297" width="6.28515625" style="283" customWidth="true"/>
    <col min="12298" max="12299" width="7" style="283" customWidth="true"/>
    <col min="12300" max="12306" width="6.28515625" style="283" customWidth="true"/>
    <col min="12307" max="12549" width="9.140625" style="283"/>
    <col min="12550" max="12550" width="5" style="283" customWidth="true"/>
    <col min="12551" max="12551" width="13.85546875" style="283" customWidth="true"/>
    <col min="12552" max="12553" width="6.28515625" style="283" customWidth="true"/>
    <col min="12554" max="12555" width="7" style="283" customWidth="true"/>
    <col min="12556" max="12562" width="6.28515625" style="283" customWidth="true"/>
    <col min="12563" max="12805" width="9.140625" style="283"/>
    <col min="12806" max="12806" width="5" style="283" customWidth="true"/>
    <col min="12807" max="12807" width="13.85546875" style="283" customWidth="true"/>
    <col min="12808" max="12809" width="6.28515625" style="283" customWidth="true"/>
    <col min="12810" max="12811" width="7" style="283" customWidth="true"/>
    <col min="12812" max="12818" width="6.28515625" style="283" customWidth="true"/>
    <col min="12819" max="13061" width="9.140625" style="283"/>
    <col min="13062" max="13062" width="5" style="283" customWidth="true"/>
    <col min="13063" max="13063" width="13.85546875" style="283" customWidth="true"/>
    <col min="13064" max="13065" width="6.28515625" style="283" customWidth="true"/>
    <col min="13066" max="13067" width="7" style="283" customWidth="true"/>
    <col min="13068" max="13074" width="6.28515625" style="283" customWidth="true"/>
    <col min="13075" max="13317" width="9.140625" style="283"/>
    <col min="13318" max="13318" width="5" style="283" customWidth="true"/>
    <col min="13319" max="13319" width="13.85546875" style="283" customWidth="true"/>
    <col min="13320" max="13321" width="6.28515625" style="283" customWidth="true"/>
    <col min="13322" max="13323" width="7" style="283" customWidth="true"/>
    <col min="13324" max="13330" width="6.28515625" style="283" customWidth="true"/>
    <col min="13331" max="13573" width="9.140625" style="283"/>
    <col min="13574" max="13574" width="5" style="283" customWidth="true"/>
    <col min="13575" max="13575" width="13.85546875" style="283" customWidth="true"/>
    <col min="13576" max="13577" width="6.28515625" style="283" customWidth="true"/>
    <col min="13578" max="13579" width="7" style="283" customWidth="true"/>
    <col min="13580" max="13586" width="6.28515625" style="283" customWidth="true"/>
    <col min="13587" max="13829" width="9.140625" style="283"/>
    <col min="13830" max="13830" width="5" style="283" customWidth="true"/>
    <col min="13831" max="13831" width="13.85546875" style="283" customWidth="true"/>
    <col min="13832" max="13833" width="6.28515625" style="283" customWidth="true"/>
    <col min="13834" max="13835" width="7" style="283" customWidth="true"/>
    <col min="13836" max="13842" width="6.28515625" style="283" customWidth="true"/>
    <col min="13843" max="14085" width="9.140625" style="283"/>
    <col min="14086" max="14086" width="5" style="283" customWidth="true"/>
    <col min="14087" max="14087" width="13.85546875" style="283" customWidth="true"/>
    <col min="14088" max="14089" width="6.28515625" style="283" customWidth="true"/>
    <col min="14090" max="14091" width="7" style="283" customWidth="true"/>
    <col min="14092" max="14098" width="6.28515625" style="283" customWidth="true"/>
    <col min="14099" max="14341" width="9.140625" style="283"/>
    <col min="14342" max="14342" width="5" style="283" customWidth="true"/>
    <col min="14343" max="14343" width="13.85546875" style="283" customWidth="true"/>
    <col min="14344" max="14345" width="6.28515625" style="283" customWidth="true"/>
    <col min="14346" max="14347" width="7" style="283" customWidth="true"/>
    <col min="14348" max="14354" width="6.28515625" style="283" customWidth="true"/>
    <col min="14355" max="14597" width="9.140625" style="283"/>
    <col min="14598" max="14598" width="5" style="283" customWidth="true"/>
    <col min="14599" max="14599" width="13.85546875" style="283" customWidth="true"/>
    <col min="14600" max="14601" width="6.28515625" style="283" customWidth="true"/>
    <col min="14602" max="14603" width="7" style="283" customWidth="true"/>
    <col min="14604" max="14610" width="6.28515625" style="283" customWidth="true"/>
    <col min="14611" max="14853" width="9.140625" style="283"/>
    <col min="14854" max="14854" width="5" style="283" customWidth="true"/>
    <col min="14855" max="14855" width="13.85546875" style="283" customWidth="true"/>
    <col min="14856" max="14857" width="6.28515625" style="283" customWidth="true"/>
    <col min="14858" max="14859" width="7" style="283" customWidth="true"/>
    <col min="14860" max="14866" width="6.28515625" style="283" customWidth="true"/>
    <col min="14867" max="15109" width="9.140625" style="283"/>
    <col min="15110" max="15110" width="5" style="283" customWidth="true"/>
    <col min="15111" max="15111" width="13.85546875" style="283" customWidth="true"/>
    <col min="15112" max="15113" width="6.28515625" style="283" customWidth="true"/>
    <col min="15114" max="15115" width="7" style="283" customWidth="true"/>
    <col min="15116" max="15122" width="6.28515625" style="283" customWidth="true"/>
    <col min="15123" max="15365" width="9.140625" style="283"/>
    <col min="15366" max="15366" width="5" style="283" customWidth="true"/>
    <col min="15367" max="15367" width="13.85546875" style="283" customWidth="true"/>
    <col min="15368" max="15369" width="6.28515625" style="283" customWidth="true"/>
    <col min="15370" max="15371" width="7" style="283" customWidth="true"/>
    <col min="15372" max="15378" width="6.28515625" style="283" customWidth="true"/>
    <col min="15379" max="15621" width="9.140625" style="283"/>
    <col min="15622" max="15622" width="5" style="283" customWidth="true"/>
    <col min="15623" max="15623" width="13.85546875" style="283" customWidth="true"/>
    <col min="15624" max="15625" width="6.28515625" style="283" customWidth="true"/>
    <col min="15626" max="15627" width="7" style="283" customWidth="true"/>
    <col min="15628" max="15634" width="6.28515625" style="283" customWidth="true"/>
    <col min="15635" max="15877" width="9.140625" style="283"/>
    <col min="15878" max="15878" width="5" style="283" customWidth="true"/>
    <col min="15879" max="15879" width="13.85546875" style="283" customWidth="true"/>
    <col min="15880" max="15881" width="6.28515625" style="283" customWidth="true"/>
    <col min="15882" max="15883" width="7" style="283" customWidth="true"/>
    <col min="15884" max="15890" width="6.28515625" style="283" customWidth="true"/>
    <col min="15891" max="16133" width="9.140625" style="283"/>
    <col min="16134" max="16134" width="5" style="283" customWidth="true"/>
    <col min="16135" max="16135" width="13.85546875" style="283" customWidth="true"/>
    <col min="16136" max="16137" width="6.28515625" style="283" customWidth="true"/>
    <col min="16138" max="16139" width="7" style="283" customWidth="true"/>
    <col min="16140" max="16146" width="6.28515625" style="283" customWidth="true"/>
    <col min="16147" max="16384" width="9.140625" style="283"/>
  </cols>
  <sheetData>
    <row r="4" ht="27" customHeight="true" x14ac:dyDescent="0.4">
      <c r="B4" s="1015" t="s">
        <v>135</v>
      </c>
      <c r="C4" s="1016"/>
      <c r="D4" s="1016"/>
      <c r="E4" s="1016"/>
      <c r="F4" s="1016"/>
      <c r="G4" s="1016"/>
      <c r="H4" s="1016"/>
      <c r="I4" s="1016"/>
      <c r="J4" s="1016"/>
      <c r="K4" s="1016"/>
      <c r="L4" s="1016"/>
      <c r="M4" s="1016"/>
      <c r="N4" s="1016"/>
      <c r="O4" s="1016"/>
      <c r="P4" s="1016"/>
      <c r="Q4" s="1016"/>
      <c r="R4" s="1016"/>
      <c r="S4" s="1016"/>
      <c r="T4" s="1016"/>
      <c r="U4" s="1016"/>
      <c r="V4" s="1016"/>
      <c r="W4" s="1016"/>
      <c r="X4" s="1016"/>
      <c r="Y4" s="1016"/>
    </row>
    <row r="5" ht="28.5" customHeight="true" x14ac:dyDescent="0.4">
      <c r="B5" s="960" t="str">
        <f ca="true">IF(ISERROR(INDIRECT(CONCATENATE($E$32,"!A2"))),"",INDIRECT(CONCATENATE($E$32,"!A2")))</f>
        <v>Lesotho</v>
      </c>
      <c r="C5" s="1017"/>
      <c r="D5" s="1017"/>
      <c r="E5" s="1017"/>
      <c r="F5" s="1017"/>
      <c r="G5" s="1017"/>
      <c r="H5" s="1017"/>
      <c r="I5" s="1017"/>
      <c r="J5" s="1017"/>
      <c r="K5" s="1016"/>
      <c r="L5" s="1016"/>
      <c r="M5" s="1016"/>
      <c r="N5" s="1016"/>
      <c r="O5" s="1016"/>
      <c r="P5" s="1016"/>
      <c r="Q5" s="1016"/>
      <c r="R5" s="1016"/>
      <c r="S5" s="1016"/>
      <c r="T5" s="1016"/>
      <c r="U5" s="1016"/>
      <c r="V5" s="1016"/>
      <c r="W5" s="1016"/>
      <c r="X5" s="1016"/>
      <c r="Y5" s="1016"/>
    </row>
    <row r="6" x14ac:dyDescent="0.2">
      <c r="F6" s="283"/>
      <c r="G6" s="283"/>
      <c r="J6" s="284"/>
      <c r="K6" s="284"/>
      <c r="L6" s="284"/>
      <c r="M6" s="284"/>
      <c r="N6" s="284"/>
      <c r="O6" s="284"/>
      <c r="P6" s="284"/>
    </row>
    <row r="7" s="285" customFormat="true" ht="16.5" customHeight="true" x14ac:dyDescent="0.25">
      <c r="B7" s="1013" t="str">
        <f ca="true">CONCATENATE("National ",IF(ISERROR(INDIRECT(CONCATENATE($E$32,"!A2"))),"",INDIRECT(CONCATENATE($E$32,"!A210"))))</f>
        <v>National Access to hygiene facilities </v>
      </c>
      <c r="C7" s="1014"/>
      <c r="D7" s="1014"/>
      <c r="E7" s="1014"/>
      <c r="F7" s="1014"/>
      <c r="G7" s="1014"/>
      <c r="H7" s="1014"/>
      <c r="K7" s="1031" t="str">
        <f ca="true">CONCATENATE("Urban ",IF(ISERROR(INDIRECT(CONCATENATE($E$32,"!A2"))),"",INDIRECT(CONCATENATE($E$32,"!A210"))))</f>
        <v>Urban Access to hygiene facilities </v>
      </c>
      <c r="L7" s="1032"/>
      <c r="M7" s="1032"/>
      <c r="N7" s="1032"/>
      <c r="O7" s="1032"/>
      <c r="P7" s="1032"/>
      <c r="S7" s="1031" t="str">
        <f ca="true">CONCATENATE("Rural ",IF(ISERROR(INDIRECT(CONCATENATE($E$32,"!A2"))),"",INDIRECT(CONCATENATE($E$32,"!A210"))))</f>
        <v>Rural Access to hygiene facilities </v>
      </c>
      <c r="T7" s="1032"/>
      <c r="U7" s="1032"/>
      <c r="V7" s="1032"/>
      <c r="W7" s="1032"/>
      <c r="X7" s="1032"/>
    </row>
    <row r="8" s="285" customFormat="true" x14ac:dyDescent="0.2"/>
    <row r="17" x14ac:dyDescent="0.2">
      <c r="Q17" s="284"/>
      <c r="R17" s="284"/>
      <c r="S17" s="284"/>
      <c r="T17" s="284"/>
      <c r="U17" s="284"/>
      <c r="V17" s="284"/>
    </row>
    <row r="18" x14ac:dyDescent="0.2">
      <c r="Q18" s="284"/>
      <c r="R18" s="284"/>
      <c r="S18" s="284"/>
      <c r="T18" s="284"/>
      <c r="U18" s="284"/>
      <c r="V18" s="284"/>
    </row>
    <row r="19" x14ac:dyDescent="0.2">
      <c r="Q19" s="284"/>
      <c r="R19" s="284"/>
      <c r="S19" s="284"/>
      <c r="T19" s="284"/>
      <c r="U19" s="284"/>
      <c r="V19" s="284"/>
    </row>
    <row r="20" x14ac:dyDescent="0.2">
      <c r="Q20" s="284"/>
      <c r="R20" s="284"/>
      <c r="S20" s="284"/>
      <c r="T20" s="284"/>
      <c r="U20" s="284"/>
      <c r="V20" s="284"/>
    </row>
    <row r="21" x14ac:dyDescent="0.2">
      <c r="Q21" s="284"/>
      <c r="R21" s="284"/>
      <c r="S21" s="284"/>
      <c r="T21" s="284"/>
      <c r="U21" s="284"/>
      <c r="V21" s="284"/>
    </row>
    <row r="22" x14ac:dyDescent="0.2">
      <c r="Q22" s="284"/>
      <c r="R22" s="284"/>
      <c r="S22" s="284"/>
      <c r="T22" s="284"/>
      <c r="U22" s="284"/>
      <c r="V22" s="284"/>
    </row>
    <row r="23" x14ac:dyDescent="0.2">
      <c r="Q23" s="284"/>
      <c r="R23" s="284"/>
      <c r="S23" s="284"/>
      <c r="T23" s="284"/>
      <c r="U23" s="284"/>
      <c r="V23" s="284"/>
    </row>
    <row r="32" s="287" customFormat="true" x14ac:dyDescent="0.2">
      <c r="E32" s="1007" t="str">
        <f>INDEX(B88:B100,A88)</f>
        <v>MICS18</v>
      </c>
      <c r="F32" s="1008"/>
      <c r="G32" s="1022" t="str">
        <f ca="true">IF(ISERROR(INDIRECT(CONCATENATE($E$32,"!A2"))),"",INDIRECT(CONCATENATE($E$32,"!A2")))</f>
        <v>Lesotho</v>
      </c>
      <c r="H32" s="1023"/>
      <c r="I32" s="1023"/>
      <c r="J32" s="1024"/>
      <c r="K32" s="1028" t="s">
        <v>0</v>
      </c>
      <c r="L32" s="1029"/>
      <c r="M32" s="1030"/>
      <c r="N32" s="1028" t="s">
        <v>1</v>
      </c>
      <c r="O32" s="1029"/>
      <c r="P32" s="1030"/>
      <c r="Q32" s="1028" t="s">
        <v>2</v>
      </c>
      <c r="R32" s="1029"/>
      <c r="S32" s="1030"/>
      <c r="T32" s="1028" t="s">
        <v>3</v>
      </c>
      <c r="U32" s="1029"/>
      <c r="V32" s="1030"/>
      <c r="W32" s="1028" t="s">
        <v>4</v>
      </c>
      <c r="X32" s="1029"/>
      <c r="Y32" s="1030"/>
    </row>
    <row r="33" s="291" customFormat="true" ht="22.5" customHeight="true" x14ac:dyDescent="0.2">
      <c r="E33" s="1009"/>
      <c r="F33" s="1010"/>
      <c r="G33" s="1025"/>
      <c r="H33" s="1026"/>
      <c r="I33" s="1026"/>
      <c r="J33" s="1027"/>
      <c r="K33" s="288" t="s">
        <v>15</v>
      </c>
      <c r="L33" s="289" t="s">
        <v>16</v>
      </c>
      <c r="M33" s="290" t="s">
        <v>20</v>
      </c>
      <c r="N33" s="288" t="s">
        <v>15</v>
      </c>
      <c r="O33" s="289" t="s">
        <v>16</v>
      </c>
      <c r="P33" s="290" t="s">
        <v>20</v>
      </c>
      <c r="Q33" s="288" t="s">
        <v>15</v>
      </c>
      <c r="R33" s="289" t="s">
        <v>16</v>
      </c>
      <c r="S33" s="290" t="s">
        <v>20</v>
      </c>
      <c r="T33" s="288" t="s">
        <v>15</v>
      </c>
      <c r="U33" s="289" t="s">
        <v>16</v>
      </c>
      <c r="V33" s="290" t="s">
        <v>20</v>
      </c>
      <c r="W33" s="288" t="s">
        <v>15</v>
      </c>
      <c r="X33" s="289" t="s">
        <v>16</v>
      </c>
      <c r="Y33" s="290" t="s">
        <v>20</v>
      </c>
    </row>
    <row r="34" ht="15" x14ac:dyDescent="0.2">
      <c r="B34" s="1018" t="s">
        <v>21</v>
      </c>
      <c r="C34" s="1019"/>
      <c r="D34" s="1019"/>
      <c r="E34" s="354"/>
      <c r="F34" s="283"/>
      <c r="G34" s="982" t="s">
        <v>5</v>
      </c>
      <c r="H34" s="965"/>
      <c r="I34" s="980"/>
      <c r="J34" s="1011" t="str">
        <f ca="true">IF(ISERROR(INDIRECT(CONCATENATE(#REF!,"!A2"))),"",INDIRECT(CONCATENATE(#REF!,"!A210")))</f>
        <v/>
      </c>
      <c r="K34" s="1001">
        <f ca="true">IF(ISERROR(INDIRECT(CONCATENATE($E$32,"!C222"))),"",INDIRECT(CONCATENATE($E$32,"!C222")))</f>
        <v>3.1998414028818791</v>
      </c>
      <c r="L34" s="1003">
        <f ca="true">IF(ISERROR(INDIRECT(CONCATENATE($E$32,"!C223"))),"",INDIRECT(CONCATENATE($E$32,"!C223")))</f>
        <v>24.407507619465722</v>
      </c>
      <c r="M34" s="1005">
        <f ca="true">IF(ISERROR(INDIRECT(CONCATENATE($E$32,"!C224"))),"",INDIRECT(CONCATENATE($E$32,"!C224")))</f>
        <v>72.392650977652295</v>
      </c>
      <c r="N34" s="1001">
        <f ca="true">IF(ISERROR(INDIRECT(CONCATENATE($E$32,"!D222"))),"",INDIRECT(CONCATENATE($E$32,"!D222")))</f>
        <v>5.1851548965559529</v>
      </c>
      <c r="O34" s="1003">
        <f ca="true">IF(ISERROR(INDIRECT(CONCATENATE($E$32,"!D223"))),"",INDIRECT(CONCATENATE($E$32,"!D223")))</f>
        <v>22.409661133370005</v>
      </c>
      <c r="P34" s="1005">
        <f ca="true">IF(ISERROR(INDIRECT(CONCATENATE($E$32,"!D224"))),"",INDIRECT(CONCATENATE($E$32,"!D224")))</f>
        <v>72.405183970073921</v>
      </c>
      <c r="Q34" s="1001">
        <f ca="true">IF(ISERROR(INDIRECT(CONCATENATE($E$32,"!E222"))),"",INDIRECT(CONCATENATE($E$32,"!E222")))</f>
        <v>7.265646981503969</v>
      </c>
      <c r="R34" s="1003">
        <f ca="true">IF(ISERROR(INDIRECT(CONCATENATE($E$32,"!E223"))),"",INDIRECT(CONCATENATE($E$32,"!E223")))</f>
        <v>28.387969871786677</v>
      </c>
      <c r="S34" s="1005">
        <f ca="true">IF(ISERROR(INDIRECT(CONCATENATE($E$32,"!E224"))),"",INDIRECT(CONCATENATE($E$32,"!E224")))</f>
        <v>64.346383146709101</v>
      </c>
      <c r="T34" s="1001">
        <f ca="true">IF(ISERROR(INDIRECT(CONCATENATE($E$32,"!F222"))),"",INDIRECT(CONCATENATE($E$32,"!F222")))</f>
        <v>7.9280381438788874</v>
      </c>
      <c r="U34" s="1003">
        <f ca="true">IF(ISERROR(INDIRECT(CONCATENATE($E$32,"!F223"))),"",INDIRECT(CONCATENATE($E$32,"!F223")))</f>
        <v>33.696459780625872</v>
      </c>
      <c r="V34" s="1005">
        <f ca="true">IF(ISERROR(INDIRECT(CONCATENATE($E$32,"!F224"))),"",INDIRECT(CONCATENATE($E$32,"!F224")))</f>
        <v>58.375502075495099</v>
      </c>
      <c r="W34" s="1001">
        <f ca="true">IF(ISERROR(INDIRECT(CONCATENATE($E$32,"!G222"))),"",INDIRECT(CONCATENATE($E$32,"!G222")))</f>
        <v>23.70897890794209</v>
      </c>
      <c r="X34" s="1003">
        <f ca="true">IF(ISERROR(INDIRECT(CONCATENATE($E$32,"!G223"))),"",INDIRECT(CONCATENATE($E$32,"!G223")))</f>
        <v>36.671374136329405</v>
      </c>
      <c r="Y34" s="1005">
        <f ca="true">IF(ISERROR(INDIRECT(CONCATENATE($E$32,"!G224"))),"",INDIRECT(CONCATENATE($E$32,"!G224")))</f>
        <v>39.619646955728328</v>
      </c>
      <c r="Z34" s="355"/>
    </row>
    <row r="35" ht="15" x14ac:dyDescent="0.2">
      <c r="B35" s="1020"/>
      <c r="C35" s="1021"/>
      <c r="D35" s="1021"/>
      <c r="E35" s="354"/>
      <c r="F35" s="283"/>
      <c r="G35" s="983"/>
      <c r="H35" s="984"/>
      <c r="I35" s="981"/>
      <c r="J35" s="1033"/>
      <c r="K35" s="1002"/>
      <c r="L35" s="1004"/>
      <c r="M35" s="1006"/>
      <c r="N35" s="1002"/>
      <c r="O35" s="1004"/>
      <c r="P35" s="1006"/>
      <c r="Q35" s="1002"/>
      <c r="R35" s="1004"/>
      <c r="S35" s="1006"/>
      <c r="T35" s="1002"/>
      <c r="U35" s="1004"/>
      <c r="V35" s="1006"/>
      <c r="W35" s="1002"/>
      <c r="X35" s="1004"/>
      <c r="Y35" s="1006"/>
      <c r="Z35" s="355"/>
    </row>
    <row r="36" ht="12.75" customHeight="true" x14ac:dyDescent="0.2">
      <c r="E36" s="356"/>
      <c r="F36" s="283"/>
      <c r="G36" s="355"/>
      <c r="H36" s="355"/>
      <c r="I36" s="355"/>
      <c r="J36" s="355"/>
      <c r="K36" s="355"/>
      <c r="L36" s="357"/>
      <c r="M36" s="357"/>
      <c r="N36" s="355"/>
      <c r="O36" s="355"/>
      <c r="P36" s="355"/>
      <c r="Q36" s="355"/>
      <c r="R36" s="355"/>
      <c r="S36" s="355"/>
      <c r="T36" s="355"/>
      <c r="U36" s="355"/>
      <c r="V36" s="355"/>
      <c r="W36" s="355"/>
      <c r="X36" s="355"/>
      <c r="Y36" s="355"/>
      <c r="Z36" s="355"/>
    </row>
    <row r="37" x14ac:dyDescent="0.2">
      <c r="E37" s="356"/>
      <c r="F37" s="283"/>
      <c r="G37" s="982" t="s">
        <v>6</v>
      </c>
      <c r="H37" s="965"/>
      <c r="I37" s="980"/>
      <c r="J37" s="1011" t="str">
        <f ca="true">IF(ISERROR(INDIRECT(CONCATENATE(#REF!,"!A2"))),"",INDIRECT(CONCATENATE(#REF!,"!A210")))</f>
        <v/>
      </c>
      <c r="K37" s="1001">
        <f ca="true">IF(ISERROR(INDIRECT(CONCATENATE($E$32,"!H222"))),"",INDIRECT(CONCATENATE($E$32,"!H222")))</f>
        <v>5.7700367148408338</v>
      </c>
      <c r="L37" s="1003">
        <f ca="true">IF(ISERROR(INDIRECT(CONCATENATE($E$32,"!H223"))),"",INDIRECT(CONCATENATE($E$32,"!H223")))</f>
        <v>24.966996261501606</v>
      </c>
      <c r="M37" s="1005">
        <f ca="true">IF(ISERROR(INDIRECT(CONCATENATE($E$32,"!H224"))),"",INDIRECT(CONCATENATE($E$32,"!H224")))</f>
        <v>69.262967023657282</v>
      </c>
      <c r="N37" s="1001">
        <f ca="true">IF(ISERROR(INDIRECT(CONCATENATE($E$32,"!I222"))),"",INDIRECT(CONCATENATE($E$32,"!I222")))</f>
        <v>9.6914882159682811</v>
      </c>
      <c r="O37" s="1003">
        <f ca="true">IF(ISERROR(INDIRECT(CONCATENATE($E$32,"!I223"))),"",INDIRECT(CONCATENATE($E$32,"!I223")))</f>
        <v>33.32351724007755</v>
      </c>
      <c r="P37" s="1005">
        <f ca="true">IF(ISERROR(INDIRECT(CONCATENATE($E$32,"!I224"))),"",INDIRECT(CONCATENATE($E$32,"!I224")))</f>
        <v>56.984994543954201</v>
      </c>
      <c r="Q37" s="1001">
        <f ca="true">IF(ISERROR(INDIRECT(CONCATENATE($E$32,"!J222"))),"",INDIRECT(CONCATENATE($E$32,"!J222")))</f>
        <v>6.9132687658965493</v>
      </c>
      <c r="R37" s="1003">
        <f ca="true">IF(ISERROR(INDIRECT(CONCATENATE($E$32,"!J223"))),"",INDIRECT(CONCATENATE($E$32,"!J223")))</f>
        <v>38.697949703597644</v>
      </c>
      <c r="S37" s="1005">
        <f ca="true">IF(ISERROR(INDIRECT(CONCATENATE($E$32,"!J224"))),"",INDIRECT(CONCATENATE($E$32,"!J224")))</f>
        <v>54.388781530505867</v>
      </c>
      <c r="T37" s="1001">
        <f ca="true">IF(ISERROR(INDIRECT(CONCATENATE($E$32,"!K222"))),"",INDIRECT(CONCATENATE($E$32,"!K222")))</f>
        <v>13.02609372078952</v>
      </c>
      <c r="U37" s="1003">
        <f ca="true">IF(ISERROR(INDIRECT(CONCATENATE($E$32,"!K223"))),"",INDIRECT(CONCATENATE($E$32,"!K223")))</f>
        <v>38.021465059203081</v>
      </c>
      <c r="V37" s="1005">
        <f ca="true">IF(ISERROR(INDIRECT(CONCATENATE($E$32,"!K224"))),"",INDIRECT(CONCATENATE($E$32,"!K224")))</f>
        <v>48.952441220007401</v>
      </c>
      <c r="W37" s="1001">
        <f ca="true">IF(ISERROR(INDIRECT(CONCATENATE($E$32,"!L222"))),"",INDIRECT(CONCATENATE($E$32,"!L222")))</f>
        <v>36.493918865113393</v>
      </c>
      <c r="X37" s="1003">
        <f ca="true">IF(ISERROR(INDIRECT(CONCATENATE($E$32,"!L223"))),"",INDIRECT(CONCATENATE($E$32,"!L223")))</f>
        <v>37.385290534080305</v>
      </c>
      <c r="Y37" s="1005">
        <f ca="true">IF(ISERROR(INDIRECT(CONCATENATE($E$32,"!L224"))),"",INDIRECT(CONCATENATE($E$32,"!L224")))</f>
        <v>26.120790600806199</v>
      </c>
      <c r="Z37" s="355"/>
    </row>
    <row r="38" x14ac:dyDescent="0.2">
      <c r="F38" s="283"/>
      <c r="G38" s="983"/>
      <c r="H38" s="984"/>
      <c r="I38" s="981"/>
      <c r="J38" s="1012"/>
      <c r="K38" s="1002"/>
      <c r="L38" s="1004"/>
      <c r="M38" s="1006"/>
      <c r="N38" s="1002"/>
      <c r="O38" s="1004"/>
      <c r="P38" s="1006"/>
      <c r="Q38" s="1002"/>
      <c r="R38" s="1004"/>
      <c r="S38" s="1006"/>
      <c r="T38" s="1002"/>
      <c r="U38" s="1004"/>
      <c r="V38" s="1006"/>
      <c r="W38" s="1002"/>
      <c r="X38" s="1004"/>
      <c r="Y38" s="1006"/>
      <c r="Z38" s="355"/>
    </row>
    <row r="39" x14ac:dyDescent="0.2">
      <c r="F39" s="283"/>
      <c r="G39" s="355"/>
      <c r="H39" s="355"/>
      <c r="I39" s="355"/>
      <c r="J39" s="355"/>
      <c r="K39" s="355"/>
      <c r="L39" s="355"/>
      <c r="M39" s="357"/>
      <c r="N39" s="357"/>
      <c r="O39" s="355"/>
      <c r="P39" s="355"/>
      <c r="Q39" s="355"/>
      <c r="R39" s="355"/>
      <c r="S39" s="355"/>
      <c r="T39" s="355"/>
      <c r="U39" s="355"/>
      <c r="V39" s="355"/>
      <c r="W39" s="355"/>
      <c r="X39" s="355"/>
      <c r="Y39" s="355"/>
      <c r="Z39" s="355"/>
    </row>
    <row r="40" x14ac:dyDescent="0.2">
      <c r="F40" s="283"/>
      <c r="G40" s="982" t="s">
        <v>7</v>
      </c>
      <c r="H40" s="965"/>
      <c r="I40" s="980"/>
      <c r="J40" s="1011" t="str">
        <f ca="true">IF(ISERROR(INDIRECT(CONCATENATE(#REF!,"!A2"))),"",INDIRECT(CONCATENATE(#REF!,"!A210")))</f>
        <v/>
      </c>
      <c r="K40" s="1001">
        <f ca="true">IF(ISERROR(INDIRECT(CONCATENATE($E$32,"!M222"))),"",INDIRECT(CONCATENATE($E$32,"!M222")))</f>
        <v>3.1433142376893675</v>
      </c>
      <c r="L40" s="1003">
        <f ca="true">IF(ISERROR(INDIRECT(CONCATENATE($E$32,"!M223"))),"",INDIRECT(CONCATENATE($E$32,"!M223")))</f>
        <v>23.997239165914955</v>
      </c>
      <c r="M40" s="1005">
        <f ca="true">IF(ISERROR(INDIRECT(CONCATENATE($E$32,"!M224"))),"",INDIRECT(CONCATENATE($E$32,"!M224")))</f>
        <v>72.859446596395571</v>
      </c>
      <c r="N40" s="1001">
        <f ca="true">IF(ISERROR(INDIRECT(CONCATENATE($E$32,"!N222"))),"",INDIRECT(CONCATENATE($E$32,"!N222")))</f>
        <v>3.2721543944459786</v>
      </c>
      <c r="O40" s="1003">
        <f ca="true">IF(ISERROR(INDIRECT(CONCATENATE($E$32,"!N223"))),"",INDIRECT(CONCATENATE($E$32,"!N223")))</f>
        <v>25.403654331677867</v>
      </c>
      <c r="P40" s="1005">
        <f ca="true">IF(ISERROR(INDIRECT(CONCATENATE($E$32,"!N224"))),"",INDIRECT(CONCATENATE($E$32,"!N224")))</f>
        <v>71.324191273875996</v>
      </c>
      <c r="Q40" s="1001">
        <f ca="true">IF(ISERROR(INDIRECT(CONCATENATE($E$32,"!O222"))),"",INDIRECT(CONCATENATE($E$32,"!O222")))</f>
        <v>5.190711981451253</v>
      </c>
      <c r="R40" s="1003">
        <f ca="true">IF(ISERROR(INDIRECT(CONCATENATE($E$32,"!O223"))),"",INDIRECT(CONCATENATE($E$32,"!O223")))</f>
        <v>21.783627468574643</v>
      </c>
      <c r="S40" s="1005">
        <f ca="true">IF(ISERROR(INDIRECT(CONCATENATE($E$32,"!O224"))),"",INDIRECT(CONCATENATE($E$32,"!O224")))</f>
        <v>73.025660549974106</v>
      </c>
      <c r="T40" s="1001">
        <f ca="true">IF(ISERROR(INDIRECT(CONCATENATE($E$32,"!P222"))),"",INDIRECT(CONCATENATE($E$32,"!P222")))</f>
        <v>5.9227001176966425</v>
      </c>
      <c r="U40" s="1003">
        <f ca="true">IF(ISERROR(INDIRECT(CONCATENATE($E$32,"!P223"))),"",INDIRECT(CONCATENATE($E$32,"!P223")))</f>
        <v>25.67626591003707</v>
      </c>
      <c r="V40" s="1005">
        <f ca="true">IF(ISERROR(INDIRECT(CONCATENATE($E$32,"!P224"))),"",INDIRECT(CONCATENATE($E$32,"!P224")))</f>
        <v>68.401033972266248</v>
      </c>
      <c r="W40" s="1001">
        <f ca="true">IF(ISERROR(INDIRECT(CONCATENATE($E$32,"!Q222"))),"",INDIRECT(CONCATENATE($E$32,"!Q222")))</f>
        <v>10.36037870344903</v>
      </c>
      <c r="X40" s="1003">
        <f ca="true">IF(ISERROR(INDIRECT(CONCATENATE($E$32,"!Q223"))),"",INDIRECT(CONCATENATE($E$32,"!Q223")))</f>
        <v>27.514931520873649</v>
      </c>
      <c r="Y40" s="1005">
        <f ca="true">IF(ISERROR(INDIRECT(CONCATENATE($E$32,"!Q224"))),"",INDIRECT(CONCATENATE($E$32,"!Q224")))</f>
        <v>62.124689775677446</v>
      </c>
      <c r="Z40" s="355"/>
    </row>
    <row r="41" x14ac:dyDescent="0.2">
      <c r="F41" s="283"/>
      <c r="G41" s="983"/>
      <c r="H41" s="984"/>
      <c r="I41" s="981"/>
      <c r="J41" s="1012"/>
      <c r="K41" s="1002"/>
      <c r="L41" s="1004"/>
      <c r="M41" s="1006"/>
      <c r="N41" s="1002"/>
      <c r="O41" s="1004"/>
      <c r="P41" s="1006"/>
      <c r="Q41" s="1002"/>
      <c r="R41" s="1004"/>
      <c r="S41" s="1006"/>
      <c r="T41" s="1002"/>
      <c r="U41" s="1004"/>
      <c r="V41" s="1006"/>
      <c r="W41" s="1002"/>
      <c r="X41" s="1004"/>
      <c r="Y41" s="1006"/>
      <c r="Z41" s="355"/>
    </row>
    <row r="43" x14ac:dyDescent="0.2">
      <c r="F43" s="283"/>
      <c r="G43" s="283"/>
    </row>
    <row r="44" x14ac:dyDescent="0.2">
      <c r="F44" s="283"/>
      <c r="G44" s="283"/>
    </row>
    <row r="45" x14ac:dyDescent="0.2">
      <c r="F45" s="283"/>
      <c r="G45" s="283"/>
    </row>
    <row r="46" x14ac:dyDescent="0.2">
      <c r="F46" s="283"/>
      <c r="G46" s="283"/>
    </row>
    <row r="48" ht="15" x14ac:dyDescent="0.2">
      <c r="H48" s="354"/>
    </row>
    <row r="88" hidden="true" x14ac:dyDescent="0.2">
      <c r="A88" s="251">
        <v>6</v>
      </c>
      <c r="B88" s="251" t="s">
        <v>139</v>
      </c>
    </row>
    <row r="89" hidden="true" x14ac:dyDescent="0.2">
      <c r="B89" s="251" t="s">
        <v>277</v>
      </c>
    </row>
    <row r="90" hidden="true" x14ac:dyDescent="0.2">
      <c r="B90" s="251" t="s">
        <v>378</v>
      </c>
    </row>
    <row r="91" hidden="true" x14ac:dyDescent="0.2">
      <c r="B91" s="251" t="s">
        <v>184</v>
      </c>
    </row>
    <row r="92" hidden="true" x14ac:dyDescent="0.2">
      <c r="B92" s="251" t="s">
        <v>478</v>
      </c>
    </row>
    <row r="93" hidden="true" x14ac:dyDescent="0.2">
      <c r="B93" s="251" t="s">
        <v>672</v>
      </c>
    </row>
    <row r="94" hidden="true" x14ac:dyDescent="0.2">
      <c r="B94" s="251" t="s">
        <v>138</v>
      </c>
    </row>
    <row r="95" hidden="true" x14ac:dyDescent="0.2">
      <c r="B95" s="251" t="s">
        <v>676</v>
      </c>
    </row>
    <row r="96" hidden="true" x14ac:dyDescent="0.2">
      <c r="B96" s="251"/>
    </row>
    <row r="97" hidden="true" x14ac:dyDescent="0.2">
      <c r="B97" s="251"/>
    </row>
    <row r="98" hidden="true" x14ac:dyDescent="0.2">
      <c r="B98" s="251"/>
    </row>
    <row r="99" hidden="true" x14ac:dyDescent="0.2">
      <c r="B99" s="251"/>
    </row>
    <row r="100" hidden="true" x14ac:dyDescent="0.2">
      <c r="B100" s="251"/>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8085F-C815-409C-8314-07CF4B33F291}">
  <sheetPr codeName="Feuil7"/>
  <dimension ref="A1:CZ1200"/>
  <sheetViews>
    <sheetView showGridLines="false" workbookViewId="0"/>
  </sheetViews>
  <sheetFormatPr defaultColWidth="9.140625" defaultRowHeight="15" customHeight="true" x14ac:dyDescent="0.2"/>
  <cols>
    <col min="1" max="1" width="31.5703125" style="576" customWidth="true"/>
    <col min="2" max="2" width="41.5703125" style="576" customWidth="true"/>
    <col min="3" max="17" width="10.7109375" style="576" customWidth="true"/>
    <col min="18" max="27" width="12.5703125" style="576" customWidth="true"/>
    <col min="28" max="52" width="12.5703125" style="410" customWidth="true"/>
    <col min="53" max="53" width="31.5703125" style="577" customWidth="true"/>
    <col min="54" max="54" width="41.5703125" style="437" customWidth="true"/>
    <col min="55" max="69" width="9.140625" style="577"/>
    <col min="70" max="77" width="12.5703125" style="577" customWidth="true"/>
    <col min="78" max="104" width="12.5703125" style="410" customWidth="true"/>
    <col min="105" max="16384" width="9.140625" style="576"/>
  </cols>
  <sheetData>
    <row r="1" s="358" customFormat="true" ht="18" customHeight="true" x14ac:dyDescent="0.2">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Lesotho</v>
      </c>
      <c r="B2" s="428"/>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2000</v>
      </c>
      <c r="B3" s="43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MICS00</v>
      </c>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
      </c>
      <c r="B10" s="246"/>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
      </c>
      <c r="B11" s="245"/>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82" customFormat="true" ht="15" customHeight="true" x14ac:dyDescent="0.2">
      <c r="A14" s="362" t="s">
        <v>96</v>
      </c>
      <c r="B14" s="407"/>
      <c r="C14" s="1049" t="s">
        <v>115</v>
      </c>
      <c r="D14" s="1050"/>
      <c r="E14" s="1050"/>
      <c r="F14" s="1050"/>
      <c r="G14" s="1051"/>
      <c r="H14" s="1052" t="s">
        <v>38</v>
      </c>
      <c r="I14" s="1044"/>
      <c r="J14" s="1044"/>
      <c r="K14" s="1044"/>
      <c r="L14" s="1046"/>
      <c r="M14" s="1039" t="s">
        <v>37</v>
      </c>
      <c r="N14" s="1040"/>
      <c r="O14" s="1040"/>
      <c r="P14" s="1040"/>
      <c r="Q14" s="1042"/>
      <c r="R14" s="87" t="s">
        <v>142</v>
      </c>
      <c r="S14" s="495"/>
      <c r="T14" s="495"/>
      <c r="U14" s="495"/>
      <c r="V14" s="495"/>
      <c r="W14" s="495"/>
      <c r="X14" s="495"/>
      <c r="Y14" s="495"/>
      <c r="Z14" s="495"/>
      <c r="AA14" s="495"/>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943"/>
      <c r="BA14" s="416" t="s">
        <v>131</v>
      </c>
      <c r="BB14" s="362" t="s">
        <v>96</v>
      </c>
      <c r="BC14" s="1039" t="s">
        <v>115</v>
      </c>
      <c r="BD14" s="1040"/>
      <c r="BE14" s="1040"/>
      <c r="BF14" s="1040"/>
      <c r="BG14" s="1041"/>
      <c r="BH14" s="1039" t="s">
        <v>38</v>
      </c>
      <c r="BI14" s="1040"/>
      <c r="BJ14" s="1040"/>
      <c r="BK14" s="1040"/>
      <c r="BL14" s="1041"/>
      <c r="BM14" s="1039" t="s">
        <v>37</v>
      </c>
      <c r="BN14" s="1040"/>
      <c r="BO14" s="1040"/>
      <c r="BP14" s="1040"/>
      <c r="BQ14" s="1042"/>
      <c r="BR14" s="86" t="s">
        <v>142</v>
      </c>
      <c r="BS14" s="495"/>
      <c r="BT14" s="495"/>
      <c r="BU14" s="495"/>
      <c r="BV14" s="495"/>
      <c r="BW14" s="495"/>
      <c r="BX14" s="495"/>
      <c r="BY14" s="495"/>
      <c r="BZ14" s="509"/>
      <c r="CA14" s="509"/>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82" customFormat="true" ht="12.75" x14ac:dyDescent="0.2">
      <c r="A15" s="402" t="s">
        <v>87</v>
      </c>
      <c r="B15" s="444"/>
      <c r="C15" s="486" t="s">
        <v>0</v>
      </c>
      <c r="D15" s="673" t="s">
        <v>1</v>
      </c>
      <c r="E15" s="673" t="s">
        <v>2</v>
      </c>
      <c r="F15" s="673" t="s">
        <v>3</v>
      </c>
      <c r="G15" s="674" t="s">
        <v>4</v>
      </c>
      <c r="H15" s="449" t="s">
        <v>0</v>
      </c>
      <c r="I15" s="677" t="s">
        <v>1</v>
      </c>
      <c r="J15" s="677" t="s">
        <v>2</v>
      </c>
      <c r="K15" s="677" t="s">
        <v>3</v>
      </c>
      <c r="L15" s="678" t="s">
        <v>4</v>
      </c>
      <c r="M15" s="450" t="s">
        <v>0</v>
      </c>
      <c r="N15" s="677" t="s">
        <v>1</v>
      </c>
      <c r="O15" s="677" t="s">
        <v>2</v>
      </c>
      <c r="P15" s="677" t="s">
        <v>3</v>
      </c>
      <c r="Q15" s="671" t="s">
        <v>4</v>
      </c>
      <c r="R15" s="449" t="s">
        <v>157</v>
      </c>
      <c r="S15" s="677" t="s">
        <v>158</v>
      </c>
      <c r="T15" s="677" t="s">
        <v>159</v>
      </c>
      <c r="U15" s="677" t="s">
        <v>160</v>
      </c>
      <c r="V15" s="677" t="s">
        <v>161</v>
      </c>
      <c r="W15" s="677" t="s">
        <v>162</v>
      </c>
      <c r="X15" s="677" t="s">
        <v>163</v>
      </c>
      <c r="Y15" s="677" t="s">
        <v>164</v>
      </c>
      <c r="Z15" s="677" t="s">
        <v>165</v>
      </c>
      <c r="AA15" s="678" t="s">
        <v>166</v>
      </c>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943"/>
      <c r="BA15" s="402" t="s">
        <v>120</v>
      </c>
      <c r="BB15" s="401"/>
      <c r="BC15" s="525" t="s">
        <v>0</v>
      </c>
      <c r="BD15" s="647" t="s">
        <v>1</v>
      </c>
      <c r="BE15" s="647" t="s">
        <v>2</v>
      </c>
      <c r="BF15" s="647" t="s">
        <v>3</v>
      </c>
      <c r="BG15" s="526" t="s">
        <v>4</v>
      </c>
      <c r="BH15" s="525" t="s">
        <v>0</v>
      </c>
      <c r="BI15" s="647" t="s">
        <v>1</v>
      </c>
      <c r="BJ15" s="647" t="s">
        <v>2</v>
      </c>
      <c r="BK15" s="647" t="s">
        <v>3</v>
      </c>
      <c r="BL15" s="526" t="s">
        <v>4</v>
      </c>
      <c r="BM15" s="525" t="s">
        <v>0</v>
      </c>
      <c r="BN15" s="647" t="s">
        <v>1</v>
      </c>
      <c r="BO15" s="647" t="s">
        <v>2</v>
      </c>
      <c r="BP15" s="647" t="s">
        <v>3</v>
      </c>
      <c r="BQ15" s="526" t="s">
        <v>4</v>
      </c>
      <c r="BR15" s="525" t="s">
        <v>157</v>
      </c>
      <c r="BS15" s="647" t="s">
        <v>158</v>
      </c>
      <c r="BT15" s="647" t="s">
        <v>159</v>
      </c>
      <c r="BU15" s="647" t="s">
        <v>160</v>
      </c>
      <c r="BV15" s="647" t="s">
        <v>161</v>
      </c>
      <c r="BW15" s="647" t="s">
        <v>162</v>
      </c>
      <c r="BX15" s="647" t="s">
        <v>163</v>
      </c>
      <c r="BY15" s="648" t="s">
        <v>164</v>
      </c>
      <c r="BZ15" s="648" t="s">
        <v>165</v>
      </c>
      <c r="CA15" s="648" t="s">
        <v>166</v>
      </c>
      <c r="CB15" s="948"/>
      <c r="CC15" s="948"/>
      <c r="CD15" s="948"/>
      <c r="CE15" s="948"/>
      <c r="CF15" s="948"/>
      <c r="CG15" s="948"/>
      <c r="CH15" s="948"/>
      <c r="CI15" s="948"/>
      <c r="CJ15" s="948"/>
      <c r="CK15" s="948"/>
      <c r="CL15" s="948"/>
      <c r="CM15" s="948"/>
      <c r="CN15" s="948"/>
      <c r="CO15" s="948"/>
      <c r="CP15" s="948"/>
      <c r="CQ15" s="948"/>
      <c r="CR15" s="948"/>
      <c r="CS15" s="948"/>
      <c r="CT15" s="948"/>
      <c r="CU15" s="948"/>
      <c r="CV15" s="948"/>
      <c r="CW15" s="948"/>
      <c r="CX15" s="948"/>
      <c r="CY15" s="948"/>
      <c r="CZ15" s="948"/>
    </row>
    <row r="16" s="382" customFormat="true" ht="15" customHeight="true" x14ac:dyDescent="0.2">
      <c r="A16" s="1053" t="s">
        <v>13</v>
      </c>
      <c r="B16" s="446" t="s">
        <v>14</v>
      </c>
      <c r="C16" s="196">
        <v>62.356902356902353</v>
      </c>
      <c r="D16" s="195">
        <v>73.069173942243111</v>
      </c>
      <c r="E16" s="195">
        <v>76.24573378839591</v>
      </c>
      <c r="F16" s="195">
        <v>83.986486486486484</v>
      </c>
      <c r="G16" s="194">
        <v>89.72972972972974</v>
      </c>
      <c r="H16" s="193">
        <v>88.515406162464984</v>
      </c>
      <c r="I16" s="195">
        <v>85.041551246537395</v>
      </c>
      <c r="J16" s="195">
        <v>90.22346368715084</v>
      </c>
      <c r="K16" s="195">
        <v>90.168539325842701</v>
      </c>
      <c r="L16" s="192">
        <v>95.530726256983243</v>
      </c>
      <c r="M16" s="196">
        <v>63.317972350230413</v>
      </c>
      <c r="N16" s="195">
        <v>67.581475128644939</v>
      </c>
      <c r="O16" s="195">
        <v>69.182389937106919</v>
      </c>
      <c r="P16" s="195">
        <v>79.715302491103202</v>
      </c>
      <c r="Q16" s="194">
        <v>84.924174843889389</v>
      </c>
      <c r="R16" s="193">
        <v>79.088785046728972</v>
      </c>
      <c r="S16" s="195">
        <v>85.403050108932462</v>
      </c>
      <c r="T16" s="195">
        <v>71.607142857142861</v>
      </c>
      <c r="U16" s="195">
        <v>86.166471277842902</v>
      </c>
      <c r="V16" s="195">
        <v>83.452840595697737</v>
      </c>
      <c r="W16" s="195">
        <v>72.182596291012828</v>
      </c>
      <c r="X16" s="195">
        <v>47.777777777777779</v>
      </c>
      <c r="Y16" s="195">
        <v>81.785714285714278</v>
      </c>
      <c r="Z16" s="195">
        <v>73.420479302832248</v>
      </c>
      <c r="AA16" s="192">
        <v>68.07228915662651</v>
      </c>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943"/>
      <c r="BA16" s="1038" t="s">
        <v>13</v>
      </c>
      <c r="BB16" s="683" t="s">
        <v>14</v>
      </c>
      <c r="BC16" s="120" t="s">
        <v>35</v>
      </c>
      <c r="BD16" s="116" t="s">
        <v>35</v>
      </c>
      <c r="BE16" s="116" t="s">
        <v>35</v>
      </c>
      <c r="BF16" s="116" t="s">
        <v>35</v>
      </c>
      <c r="BG16" s="111" t="s">
        <v>35</v>
      </c>
      <c r="BH16" s="120" t="s">
        <v>35</v>
      </c>
      <c r="BI16" s="116" t="s">
        <v>35</v>
      </c>
      <c r="BJ16" s="116" t="s">
        <v>35</v>
      </c>
      <c r="BK16" s="116" t="s">
        <v>35</v>
      </c>
      <c r="BL16" s="111" t="s">
        <v>35</v>
      </c>
      <c r="BM16" s="120" t="s">
        <v>35</v>
      </c>
      <c r="BN16" s="116" t="s">
        <v>35</v>
      </c>
      <c r="BO16" s="116" t="s">
        <v>35</v>
      </c>
      <c r="BP16" s="116" t="s">
        <v>35</v>
      </c>
      <c r="BQ16" s="111" t="s">
        <v>35</v>
      </c>
      <c r="BR16" s="120" t="s">
        <v>35</v>
      </c>
      <c r="BS16" s="116" t="s">
        <v>35</v>
      </c>
      <c r="BT16" s="116" t="s">
        <v>35</v>
      </c>
      <c r="BU16" s="116" t="s">
        <v>35</v>
      </c>
      <c r="BV16" s="116" t="s">
        <v>35</v>
      </c>
      <c r="BW16" s="116" t="s">
        <v>35</v>
      </c>
      <c r="BX16" s="116" t="s">
        <v>35</v>
      </c>
      <c r="BY16" s="105" t="s">
        <v>35</v>
      </c>
      <c r="BZ16" s="105" t="s">
        <v>35</v>
      </c>
      <c r="CA16" s="105" t="s">
        <v>35</v>
      </c>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row>
    <row r="17" s="382" customFormat="true" ht="15" customHeight="true" x14ac:dyDescent="0.2">
      <c r="A17" s="1047"/>
      <c r="B17" s="447" t="s">
        <v>51</v>
      </c>
      <c r="C17" s="191">
        <v>37.643097643097647</v>
      </c>
      <c r="D17" s="190">
        <v>26.930826057756885</v>
      </c>
      <c r="E17" s="190">
        <v>23.754266211604094</v>
      </c>
      <c r="F17" s="190">
        <v>16.013513513513512</v>
      </c>
      <c r="G17" s="189">
        <v>10.27027027027027</v>
      </c>
      <c r="H17" s="188">
        <v>11.484593837535014</v>
      </c>
      <c r="I17" s="190">
        <v>14.958448753462603</v>
      </c>
      <c r="J17" s="190">
        <v>9.7765363128491618</v>
      </c>
      <c r="K17" s="190">
        <v>9.8314606741573041</v>
      </c>
      <c r="L17" s="187">
        <v>4.4692737430167595</v>
      </c>
      <c r="M17" s="191">
        <v>36.68202764976958</v>
      </c>
      <c r="N17" s="190">
        <v>32.418524871355061</v>
      </c>
      <c r="O17" s="190">
        <v>30.817610062893081</v>
      </c>
      <c r="P17" s="190">
        <v>20.284697508896798</v>
      </c>
      <c r="Q17" s="189">
        <v>15.075825156110614</v>
      </c>
      <c r="R17" s="188">
        <v>20.911214953271028</v>
      </c>
      <c r="S17" s="190">
        <v>14.596949891067537</v>
      </c>
      <c r="T17" s="190">
        <v>28.392857142857142</v>
      </c>
      <c r="U17" s="190">
        <v>13.833528722157093</v>
      </c>
      <c r="V17" s="190">
        <v>16.54715940430226</v>
      </c>
      <c r="W17" s="190">
        <v>27.817403708987161</v>
      </c>
      <c r="X17" s="190">
        <v>52.222222222222229</v>
      </c>
      <c r="Y17" s="190">
        <v>18.214285714285712</v>
      </c>
      <c r="Z17" s="190">
        <v>26.579520697167759</v>
      </c>
      <c r="AA17" s="187">
        <v>31.92771084337349</v>
      </c>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943"/>
      <c r="BA17" s="1035"/>
      <c r="BB17" s="682" t="s">
        <v>51</v>
      </c>
      <c r="BC17" s="119" t="s">
        <v>35</v>
      </c>
      <c r="BD17" s="115" t="s">
        <v>35</v>
      </c>
      <c r="BE17" s="115" t="s">
        <v>35</v>
      </c>
      <c r="BF17" s="115" t="s">
        <v>35</v>
      </c>
      <c r="BG17" s="110" t="s">
        <v>35</v>
      </c>
      <c r="BH17" s="119" t="s">
        <v>35</v>
      </c>
      <c r="BI17" s="115" t="s">
        <v>35</v>
      </c>
      <c r="BJ17" s="115" t="s">
        <v>35</v>
      </c>
      <c r="BK17" s="115" t="s">
        <v>35</v>
      </c>
      <c r="BL17" s="110" t="s">
        <v>35</v>
      </c>
      <c r="BM17" s="119" t="s">
        <v>35</v>
      </c>
      <c r="BN17" s="115" t="s">
        <v>35</v>
      </c>
      <c r="BO17" s="115" t="s">
        <v>35</v>
      </c>
      <c r="BP17" s="115" t="s">
        <v>35</v>
      </c>
      <c r="BQ17" s="110" t="s">
        <v>35</v>
      </c>
      <c r="BR17" s="119" t="s">
        <v>35</v>
      </c>
      <c r="BS17" s="115" t="s">
        <v>35</v>
      </c>
      <c r="BT17" s="115" t="s">
        <v>35</v>
      </c>
      <c r="BU17" s="115" t="s">
        <v>35</v>
      </c>
      <c r="BV17" s="115" t="s">
        <v>35</v>
      </c>
      <c r="BW17" s="115" t="s">
        <v>35</v>
      </c>
      <c r="BX17" s="115" t="s">
        <v>35</v>
      </c>
      <c r="BY17" s="104" t="s">
        <v>35</v>
      </c>
      <c r="BZ17" s="104" t="s">
        <v>35</v>
      </c>
      <c r="CA17" s="104" t="s">
        <v>35</v>
      </c>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row>
    <row r="18" s="382" customFormat="true" ht="15" customHeight="true" x14ac:dyDescent="0.2">
      <c r="A18" s="1047" t="s">
        <v>60</v>
      </c>
      <c r="B18" s="447" t="s">
        <v>15</v>
      </c>
      <c r="C18" s="191">
        <v>55.892255892255896</v>
      </c>
      <c r="D18" s="190">
        <v>65.144392209536605</v>
      </c>
      <c r="E18" s="190">
        <v>68.805460750853243</v>
      </c>
      <c r="F18" s="190">
        <v>75.878378378378372</v>
      </c>
      <c r="G18" s="189">
        <v>83.108108108108098</v>
      </c>
      <c r="H18" s="188">
        <v>80.952380952380949</v>
      </c>
      <c r="I18" s="190">
        <v>78.393351800554015</v>
      </c>
      <c r="J18" s="190">
        <v>84.916201117318437</v>
      </c>
      <c r="K18" s="190">
        <v>85.393258426966284</v>
      </c>
      <c r="L18" s="187">
        <v>94.413407821229043</v>
      </c>
      <c r="M18" s="191">
        <v>57.511520737327196</v>
      </c>
      <c r="N18" s="190">
        <v>59.948542024013719</v>
      </c>
      <c r="O18" s="190">
        <v>61.096136567834677</v>
      </c>
      <c r="P18" s="190">
        <v>72.064056939501768</v>
      </c>
      <c r="Q18" s="189">
        <v>74.041034790365742</v>
      </c>
      <c r="R18" s="188">
        <v>75.467289719626166</v>
      </c>
      <c r="S18" s="190">
        <v>78.431372549019613</v>
      </c>
      <c r="T18" s="190">
        <v>58.482142857142861</v>
      </c>
      <c r="U18" s="190">
        <v>76.670574443141845</v>
      </c>
      <c r="V18" s="190">
        <v>76.778819635962492</v>
      </c>
      <c r="W18" s="190">
        <v>63.195435092724686</v>
      </c>
      <c r="X18" s="190">
        <v>43.888888888888886</v>
      </c>
      <c r="Y18" s="190">
        <v>80</v>
      </c>
      <c r="Z18" s="190">
        <v>69.716775599128539</v>
      </c>
      <c r="AA18" s="187">
        <v>62.048192771084345</v>
      </c>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943"/>
      <c r="BA18" s="1035" t="s">
        <v>60</v>
      </c>
      <c r="BB18" s="682" t="s">
        <v>15</v>
      </c>
      <c r="BC18" s="119" t="s">
        <v>35</v>
      </c>
      <c r="BD18" s="115" t="s">
        <v>35</v>
      </c>
      <c r="BE18" s="115" t="s">
        <v>35</v>
      </c>
      <c r="BF18" s="115" t="s">
        <v>35</v>
      </c>
      <c r="BG18" s="110" t="s">
        <v>35</v>
      </c>
      <c r="BH18" s="119" t="s">
        <v>35</v>
      </c>
      <c r="BI18" s="115" t="s">
        <v>35</v>
      </c>
      <c r="BJ18" s="115" t="s">
        <v>35</v>
      </c>
      <c r="BK18" s="115" t="s">
        <v>35</v>
      </c>
      <c r="BL18" s="110" t="s">
        <v>35</v>
      </c>
      <c r="BM18" s="119" t="s">
        <v>35</v>
      </c>
      <c r="BN18" s="115" t="s">
        <v>35</v>
      </c>
      <c r="BO18" s="115" t="s">
        <v>35</v>
      </c>
      <c r="BP18" s="115" t="s">
        <v>35</v>
      </c>
      <c r="BQ18" s="110" t="s">
        <v>35</v>
      </c>
      <c r="BR18" s="119" t="s">
        <v>35</v>
      </c>
      <c r="BS18" s="115" t="s">
        <v>35</v>
      </c>
      <c r="BT18" s="115" t="s">
        <v>35</v>
      </c>
      <c r="BU18" s="115" t="s">
        <v>35</v>
      </c>
      <c r="BV18" s="115" t="s">
        <v>35</v>
      </c>
      <c r="BW18" s="115" t="s">
        <v>35</v>
      </c>
      <c r="BX18" s="115" t="s">
        <v>35</v>
      </c>
      <c r="BY18" s="104" t="s">
        <v>35</v>
      </c>
      <c r="BZ18" s="104" t="s">
        <v>35</v>
      </c>
      <c r="CA18" s="104" t="s">
        <v>35</v>
      </c>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row>
    <row r="19" s="382" customFormat="true" ht="15" customHeight="true" x14ac:dyDescent="0.2">
      <c r="A19" s="1047"/>
      <c r="B19" s="447" t="s">
        <v>16</v>
      </c>
      <c r="C19" s="191">
        <v>6.4646464646464645</v>
      </c>
      <c r="D19" s="190">
        <v>7.9247817327065153</v>
      </c>
      <c r="E19" s="190">
        <v>7.4402730375426618</v>
      </c>
      <c r="F19" s="190">
        <v>8.1081081081081088</v>
      </c>
      <c r="G19" s="189">
        <v>6.6216216216216219</v>
      </c>
      <c r="H19" s="188">
        <v>7.5630252100840334</v>
      </c>
      <c r="I19" s="190">
        <v>6.64819944598338</v>
      </c>
      <c r="J19" s="190">
        <v>5.3072625698324023</v>
      </c>
      <c r="K19" s="190">
        <v>4.7752808988764039</v>
      </c>
      <c r="L19" s="187">
        <v>1.1173184357541899</v>
      </c>
      <c r="M19" s="191">
        <v>5.806451612903226</v>
      </c>
      <c r="N19" s="190">
        <v>7.6329331046312179</v>
      </c>
      <c r="O19" s="190">
        <v>8.0862533692722369</v>
      </c>
      <c r="P19" s="190">
        <v>7.6512455516014235</v>
      </c>
      <c r="Q19" s="189">
        <v>10.88314005352364</v>
      </c>
      <c r="R19" s="188">
        <v>3.6214953271028034</v>
      </c>
      <c r="S19" s="190">
        <v>6.9716775599128544</v>
      </c>
      <c r="T19" s="190">
        <v>13.125</v>
      </c>
      <c r="U19" s="190">
        <v>9.4958968347010551</v>
      </c>
      <c r="V19" s="190">
        <v>6.6740209597352456</v>
      </c>
      <c r="W19" s="190">
        <v>8.9871611982881596</v>
      </c>
      <c r="X19" s="190">
        <v>3.8888888888888888</v>
      </c>
      <c r="Y19" s="190">
        <v>1.7857142857142856</v>
      </c>
      <c r="Z19" s="190">
        <v>3.7037037037037033</v>
      </c>
      <c r="AA19" s="187">
        <v>6.024096385542169</v>
      </c>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943"/>
      <c r="BA19" s="1035"/>
      <c r="BB19" s="682" t="s">
        <v>16</v>
      </c>
      <c r="BC19" s="119" t="s">
        <v>35</v>
      </c>
      <c r="BD19" s="115" t="s">
        <v>35</v>
      </c>
      <c r="BE19" s="115" t="s">
        <v>35</v>
      </c>
      <c r="BF19" s="115" t="s">
        <v>35</v>
      </c>
      <c r="BG19" s="110" t="s">
        <v>35</v>
      </c>
      <c r="BH19" s="119" t="s">
        <v>35</v>
      </c>
      <c r="BI19" s="115" t="s">
        <v>35</v>
      </c>
      <c r="BJ19" s="115" t="s">
        <v>35</v>
      </c>
      <c r="BK19" s="115" t="s">
        <v>35</v>
      </c>
      <c r="BL19" s="110" t="s">
        <v>35</v>
      </c>
      <c r="BM19" s="119" t="s">
        <v>35</v>
      </c>
      <c r="BN19" s="115" t="s">
        <v>35</v>
      </c>
      <c r="BO19" s="115" t="s">
        <v>35</v>
      </c>
      <c r="BP19" s="115" t="s">
        <v>35</v>
      </c>
      <c r="BQ19" s="110" t="s">
        <v>35</v>
      </c>
      <c r="BR19" s="119" t="s">
        <v>35</v>
      </c>
      <c r="BS19" s="115" t="s">
        <v>35</v>
      </c>
      <c r="BT19" s="115" t="s">
        <v>35</v>
      </c>
      <c r="BU19" s="115" t="s">
        <v>35</v>
      </c>
      <c r="BV19" s="115" t="s">
        <v>35</v>
      </c>
      <c r="BW19" s="115" t="s">
        <v>35</v>
      </c>
      <c r="BX19" s="115" t="s">
        <v>35</v>
      </c>
      <c r="BY19" s="104" t="s">
        <v>35</v>
      </c>
      <c r="BZ19" s="104" t="s">
        <v>35</v>
      </c>
      <c r="CA19" s="104" t="s">
        <v>35</v>
      </c>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row>
    <row r="20" s="382" customFormat="true" ht="15" customHeight="true" x14ac:dyDescent="0.2">
      <c r="A20" s="1047"/>
      <c r="B20" s="447" t="s">
        <v>22</v>
      </c>
      <c r="C20" s="191">
        <v>36.969696969696969</v>
      </c>
      <c r="D20" s="190">
        <v>26.124916051040969</v>
      </c>
      <c r="E20" s="190">
        <v>23.071672354948806</v>
      </c>
      <c r="F20" s="190">
        <v>15.405405405405407</v>
      </c>
      <c r="G20" s="189">
        <v>10.067567567567567</v>
      </c>
      <c r="H20" s="188">
        <v>11.484593837535014</v>
      </c>
      <c r="I20" s="190">
        <v>14.681440443213297</v>
      </c>
      <c r="J20" s="190">
        <v>9.4972067039106136</v>
      </c>
      <c r="K20" s="190">
        <v>9.5505617977528079</v>
      </c>
      <c r="L20" s="187">
        <v>4.4692737430167595</v>
      </c>
      <c r="M20" s="191">
        <v>35.944700460829495</v>
      </c>
      <c r="N20" s="190">
        <v>31.732418524871353</v>
      </c>
      <c r="O20" s="190">
        <v>29.73944294699012</v>
      </c>
      <c r="P20" s="190">
        <v>19.839857651245552</v>
      </c>
      <c r="Q20" s="189">
        <v>14.362176628010706</v>
      </c>
      <c r="R20" s="188">
        <v>20.093457943925234</v>
      </c>
      <c r="S20" s="190">
        <v>13.943355119825709</v>
      </c>
      <c r="T20" s="190">
        <v>27.053571428571427</v>
      </c>
      <c r="U20" s="190">
        <v>13.599062133645957</v>
      </c>
      <c r="V20" s="190">
        <v>16.27137341423056</v>
      </c>
      <c r="W20" s="190">
        <v>27.532097004279599</v>
      </c>
      <c r="X20" s="190">
        <v>52.222222222222229</v>
      </c>
      <c r="Y20" s="190">
        <v>18.214285714285712</v>
      </c>
      <c r="Z20" s="190">
        <v>24.836601307189543</v>
      </c>
      <c r="AA20" s="187">
        <v>31.52610441767068</v>
      </c>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943"/>
      <c r="BA20" s="1035"/>
      <c r="BB20" s="682" t="s">
        <v>22</v>
      </c>
      <c r="BC20" s="119" t="s">
        <v>35</v>
      </c>
      <c r="BD20" s="115" t="s">
        <v>35</v>
      </c>
      <c r="BE20" s="115" t="s">
        <v>35</v>
      </c>
      <c r="BF20" s="115" t="s">
        <v>35</v>
      </c>
      <c r="BG20" s="110" t="s">
        <v>35</v>
      </c>
      <c r="BH20" s="119" t="s">
        <v>35</v>
      </c>
      <c r="BI20" s="115" t="s">
        <v>35</v>
      </c>
      <c r="BJ20" s="115" t="s">
        <v>35</v>
      </c>
      <c r="BK20" s="115" t="s">
        <v>35</v>
      </c>
      <c r="BL20" s="110" t="s">
        <v>35</v>
      </c>
      <c r="BM20" s="119" t="s">
        <v>35</v>
      </c>
      <c r="BN20" s="115" t="s">
        <v>35</v>
      </c>
      <c r="BO20" s="115" t="s">
        <v>35</v>
      </c>
      <c r="BP20" s="115" t="s">
        <v>35</v>
      </c>
      <c r="BQ20" s="110" t="s">
        <v>35</v>
      </c>
      <c r="BR20" s="119" t="s">
        <v>35</v>
      </c>
      <c r="BS20" s="115" t="s">
        <v>35</v>
      </c>
      <c r="BT20" s="115" t="s">
        <v>35</v>
      </c>
      <c r="BU20" s="115" t="s">
        <v>35</v>
      </c>
      <c r="BV20" s="115" t="s">
        <v>35</v>
      </c>
      <c r="BW20" s="115" t="s">
        <v>35</v>
      </c>
      <c r="BX20" s="115" t="s">
        <v>35</v>
      </c>
      <c r="BY20" s="104" t="s">
        <v>35</v>
      </c>
      <c r="BZ20" s="104" t="s">
        <v>35</v>
      </c>
      <c r="CA20" s="104" t="s">
        <v>35</v>
      </c>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row>
    <row r="21" s="382" customFormat="true" ht="15" customHeight="true" x14ac:dyDescent="0.2">
      <c r="A21" s="1047"/>
      <c r="B21" s="447" t="s">
        <v>17</v>
      </c>
      <c r="C21" s="191">
        <v>0.67340067340067333</v>
      </c>
      <c r="D21" s="190">
        <v>0.80591000671591662</v>
      </c>
      <c r="E21" s="190">
        <v>0.68259385665529015</v>
      </c>
      <c r="F21" s="190">
        <v>0.60810810810810811</v>
      </c>
      <c r="G21" s="189">
        <v>0.20270270270270271</v>
      </c>
      <c r="H21" s="188">
        <v>0</v>
      </c>
      <c r="I21" s="190">
        <v>0.2770083102493075</v>
      </c>
      <c r="J21" s="190">
        <v>0.27932960893854747</v>
      </c>
      <c r="K21" s="190">
        <v>0.2808988764044944</v>
      </c>
      <c r="L21" s="187">
        <v>0</v>
      </c>
      <c r="M21" s="191">
        <v>0.73732718894009219</v>
      </c>
      <c r="N21" s="190">
        <v>0.68610634648370494</v>
      </c>
      <c r="O21" s="190">
        <v>1.0781671159029651</v>
      </c>
      <c r="P21" s="190">
        <v>0.44483985765124562</v>
      </c>
      <c r="Q21" s="189">
        <v>0.71364852809991086</v>
      </c>
      <c r="R21" s="188">
        <v>0.81775700934579432</v>
      </c>
      <c r="S21" s="190">
        <v>0.65359477124183007</v>
      </c>
      <c r="T21" s="190">
        <v>1.3392857142857142</v>
      </c>
      <c r="U21" s="190">
        <v>0.23446658851113714</v>
      </c>
      <c r="V21" s="190">
        <v>0.27578599007170435</v>
      </c>
      <c r="W21" s="190">
        <v>0.28530670470756064</v>
      </c>
      <c r="X21" s="190">
        <v>0</v>
      </c>
      <c r="Y21" s="190">
        <v>0</v>
      </c>
      <c r="Z21" s="190">
        <v>1.7429193899782136</v>
      </c>
      <c r="AA21" s="187">
        <v>0.40160642570281119</v>
      </c>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943"/>
      <c r="BA21" s="1035"/>
      <c r="BB21" s="682" t="s">
        <v>17</v>
      </c>
      <c r="BC21" s="119" t="s">
        <v>35</v>
      </c>
      <c r="BD21" s="115" t="s">
        <v>35</v>
      </c>
      <c r="BE21" s="115" t="s">
        <v>35</v>
      </c>
      <c r="BF21" s="115" t="s">
        <v>35</v>
      </c>
      <c r="BG21" s="110" t="s">
        <v>35</v>
      </c>
      <c r="BH21" s="119" t="s">
        <v>35</v>
      </c>
      <c r="BI21" s="115" t="s">
        <v>35</v>
      </c>
      <c r="BJ21" s="115" t="s">
        <v>35</v>
      </c>
      <c r="BK21" s="115" t="s">
        <v>35</v>
      </c>
      <c r="BL21" s="110" t="s">
        <v>35</v>
      </c>
      <c r="BM21" s="119" t="s">
        <v>35</v>
      </c>
      <c r="BN21" s="115" t="s">
        <v>35</v>
      </c>
      <c r="BO21" s="115" t="s">
        <v>35</v>
      </c>
      <c r="BP21" s="115" t="s">
        <v>35</v>
      </c>
      <c r="BQ21" s="110" t="s">
        <v>35</v>
      </c>
      <c r="BR21" s="119" t="s">
        <v>35</v>
      </c>
      <c r="BS21" s="115" t="s">
        <v>35</v>
      </c>
      <c r="BT21" s="115" t="s">
        <v>35</v>
      </c>
      <c r="BU21" s="115" t="s">
        <v>35</v>
      </c>
      <c r="BV21" s="115" t="s">
        <v>35</v>
      </c>
      <c r="BW21" s="115" t="s">
        <v>35</v>
      </c>
      <c r="BX21" s="115" t="s">
        <v>35</v>
      </c>
      <c r="BY21" s="104" t="s">
        <v>35</v>
      </c>
      <c r="BZ21" s="104" t="s">
        <v>35</v>
      </c>
      <c r="CA21" s="104" t="s">
        <v>35</v>
      </c>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row>
    <row r="22" s="382" customFormat="true" ht="15" customHeight="true" x14ac:dyDescent="0.2">
      <c r="A22" s="1047" t="s">
        <v>54</v>
      </c>
      <c r="B22" s="447" t="s">
        <v>49</v>
      </c>
      <c r="C22" s="191">
        <v>10.367170626349893</v>
      </c>
      <c r="D22" s="190">
        <v>10.845588235294118</v>
      </c>
      <c r="E22" s="190">
        <v>9.7582811101163838</v>
      </c>
      <c r="F22" s="190">
        <v>9.6540627514078832</v>
      </c>
      <c r="G22" s="189">
        <v>7.3795180722891569</v>
      </c>
      <c r="H22" s="188">
        <v>8.5443037974683538</v>
      </c>
      <c r="I22" s="190">
        <v>7.8175895765472303</v>
      </c>
      <c r="J22" s="190">
        <v>5.8823529411764701</v>
      </c>
      <c r="K22" s="190">
        <v>5.29595015576324</v>
      </c>
      <c r="L22" s="187">
        <v>1.1695906432748537</v>
      </c>
      <c r="M22" s="191">
        <v>9.1703056768558966</v>
      </c>
      <c r="N22" s="190">
        <v>11.294416243654823</v>
      </c>
      <c r="O22" s="190">
        <v>11.688311688311687</v>
      </c>
      <c r="P22" s="190">
        <v>9.5982142857142865</v>
      </c>
      <c r="Q22" s="189">
        <v>12.815126050420167</v>
      </c>
      <c r="R22" s="188">
        <v>4.5790251107828652</v>
      </c>
      <c r="S22" s="190">
        <v>8.1632653061224492</v>
      </c>
      <c r="T22" s="190">
        <v>18.329177057356606</v>
      </c>
      <c r="U22" s="190">
        <v>11.020408163265307</v>
      </c>
      <c r="V22" s="190">
        <v>7.9973562458691347</v>
      </c>
      <c r="W22" s="190">
        <v>12.450592885375494</v>
      </c>
      <c r="X22" s="190">
        <v>8.1395348837209305</v>
      </c>
      <c r="Y22" s="190">
        <v>2.1834061135371177</v>
      </c>
      <c r="Z22" s="190">
        <v>5.0445103857566762</v>
      </c>
      <c r="AA22" s="187">
        <v>8.8495575221238933</v>
      </c>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943"/>
      <c r="BA22" s="1035" t="s">
        <v>54</v>
      </c>
      <c r="BB22" s="682" t="s">
        <v>49</v>
      </c>
      <c r="BC22" s="119" t="s">
        <v>35</v>
      </c>
      <c r="BD22" s="115" t="s">
        <v>35</v>
      </c>
      <c r="BE22" s="115" t="s">
        <v>35</v>
      </c>
      <c r="BF22" s="115" t="s">
        <v>35</v>
      </c>
      <c r="BG22" s="110" t="s">
        <v>35</v>
      </c>
      <c r="BH22" s="119" t="s">
        <v>35</v>
      </c>
      <c r="BI22" s="115" t="s">
        <v>35</v>
      </c>
      <c r="BJ22" s="115" t="s">
        <v>35</v>
      </c>
      <c r="BK22" s="115" t="s">
        <v>35</v>
      </c>
      <c r="BL22" s="110" t="s">
        <v>35</v>
      </c>
      <c r="BM22" s="119" t="s">
        <v>35</v>
      </c>
      <c r="BN22" s="115" t="s">
        <v>35</v>
      </c>
      <c r="BO22" s="115" t="s">
        <v>35</v>
      </c>
      <c r="BP22" s="115" t="s">
        <v>35</v>
      </c>
      <c r="BQ22" s="110" t="s">
        <v>35</v>
      </c>
      <c r="BR22" s="119" t="s">
        <v>35</v>
      </c>
      <c r="BS22" s="115" t="s">
        <v>35</v>
      </c>
      <c r="BT22" s="115" t="s">
        <v>35</v>
      </c>
      <c r="BU22" s="115" t="s">
        <v>35</v>
      </c>
      <c r="BV22" s="115" t="s">
        <v>35</v>
      </c>
      <c r="BW22" s="115" t="s">
        <v>35</v>
      </c>
      <c r="BX22" s="115" t="s">
        <v>35</v>
      </c>
      <c r="BY22" s="104" t="s">
        <v>35</v>
      </c>
      <c r="BZ22" s="104" t="s">
        <v>35</v>
      </c>
      <c r="CA22" s="104" t="s">
        <v>35</v>
      </c>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row>
    <row r="23" s="382" customFormat="true" ht="15" customHeight="true" x14ac:dyDescent="0.2">
      <c r="A23" s="1048"/>
      <c r="B23" s="448" t="s">
        <v>48</v>
      </c>
      <c r="C23" s="186">
        <v>89.632829373650097</v>
      </c>
      <c r="D23" s="185">
        <v>89.154411764705884</v>
      </c>
      <c r="E23" s="185">
        <v>90.241718889883614</v>
      </c>
      <c r="F23" s="185">
        <v>90.345937248592108</v>
      </c>
      <c r="G23" s="184">
        <v>92.620481927710841</v>
      </c>
      <c r="H23" s="183">
        <v>91.455696202531641</v>
      </c>
      <c r="I23" s="185">
        <v>92.182410423452765</v>
      </c>
      <c r="J23" s="185">
        <v>94.117647058823522</v>
      </c>
      <c r="K23" s="185">
        <v>94.704049844236764</v>
      </c>
      <c r="L23" s="182">
        <v>98.830409356725141</v>
      </c>
      <c r="M23" s="186">
        <v>90.829694323144111</v>
      </c>
      <c r="N23" s="185">
        <v>88.705583756345177</v>
      </c>
      <c r="O23" s="185">
        <v>88.311688311688314</v>
      </c>
      <c r="P23" s="185">
        <v>90.401785714285708</v>
      </c>
      <c r="Q23" s="184">
        <v>87.184873949579838</v>
      </c>
      <c r="R23" s="183">
        <v>95.420974889217135</v>
      </c>
      <c r="S23" s="185">
        <v>91.83673469387756</v>
      </c>
      <c r="T23" s="185">
        <v>81.670822942643397</v>
      </c>
      <c r="U23" s="185">
        <v>88.979591836734699</v>
      </c>
      <c r="V23" s="185">
        <v>92.002643754130858</v>
      </c>
      <c r="W23" s="185">
        <v>87.549407114624515</v>
      </c>
      <c r="X23" s="185">
        <v>91.860465116279073</v>
      </c>
      <c r="Y23" s="185">
        <v>97.816593886462883</v>
      </c>
      <c r="Z23" s="185">
        <v>94.955489614243334</v>
      </c>
      <c r="AA23" s="182">
        <v>91.150442477876098</v>
      </c>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943"/>
      <c r="BA23" s="1037"/>
      <c r="BB23" s="684" t="s">
        <v>48</v>
      </c>
      <c r="BC23" s="118" t="s">
        <v>35</v>
      </c>
      <c r="BD23" s="114" t="s">
        <v>35</v>
      </c>
      <c r="BE23" s="114" t="s">
        <v>35</v>
      </c>
      <c r="BF23" s="114" t="s">
        <v>35</v>
      </c>
      <c r="BG23" s="109" t="s">
        <v>35</v>
      </c>
      <c r="BH23" s="118" t="s">
        <v>35</v>
      </c>
      <c r="BI23" s="114" t="s">
        <v>35</v>
      </c>
      <c r="BJ23" s="114" t="s">
        <v>35</v>
      </c>
      <c r="BK23" s="114" t="s">
        <v>35</v>
      </c>
      <c r="BL23" s="109" t="s">
        <v>35</v>
      </c>
      <c r="BM23" s="118" t="s">
        <v>35</v>
      </c>
      <c r="BN23" s="114" t="s">
        <v>35</v>
      </c>
      <c r="BO23" s="114" t="s">
        <v>35</v>
      </c>
      <c r="BP23" s="114" t="s">
        <v>35</v>
      </c>
      <c r="BQ23" s="109" t="s">
        <v>35</v>
      </c>
      <c r="BR23" s="118" t="s">
        <v>35</v>
      </c>
      <c r="BS23" s="114" t="s">
        <v>35</v>
      </c>
      <c r="BT23" s="114" t="s">
        <v>35</v>
      </c>
      <c r="BU23" s="114" t="s">
        <v>35</v>
      </c>
      <c r="BV23" s="114" t="s">
        <v>35</v>
      </c>
      <c r="BW23" s="114" t="s">
        <v>35</v>
      </c>
      <c r="BX23" s="114" t="s">
        <v>35</v>
      </c>
      <c r="BY23" s="103" t="s">
        <v>35</v>
      </c>
      <c r="BZ23" s="103" t="s">
        <v>35</v>
      </c>
      <c r="CA23" s="103" t="s">
        <v>35</v>
      </c>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row>
    <row r="24" s="378" customFormat="true" ht="15" customHeight="true" x14ac:dyDescent="0.2">
      <c r="A24" s="1057" t="s">
        <v>47</v>
      </c>
      <c r="B24" s="445" t="s">
        <v>59</v>
      </c>
      <c r="C24" s="451">
        <f t="shared" ref="C24:AA24" si="0">C62/(C62+C66)*100</f>
        <v>29.230769230769226</v>
      </c>
      <c r="D24" s="452">
        <f t="shared" si="0"/>
        <v>32.682926829268297</v>
      </c>
      <c r="E24" s="452">
        <f t="shared" si="0"/>
        <v>38.888888888888893</v>
      </c>
      <c r="F24" s="452">
        <f t="shared" si="0"/>
        <v>29.000000000000004</v>
      </c>
      <c r="G24" s="453">
        <f t="shared" si="0"/>
        <v>33.333333333333329</v>
      </c>
      <c r="H24" s="454">
        <f t="shared" si="0"/>
        <v>18.181818181818183</v>
      </c>
      <c r="I24" s="452">
        <f t="shared" si="0"/>
        <v>9.0909090909090917</v>
      </c>
      <c r="J24" s="452">
        <f t="shared" si="0"/>
        <v>18.18181818181818</v>
      </c>
      <c r="K24" s="452">
        <f t="shared" si="0"/>
        <v>33.333333333333336</v>
      </c>
      <c r="L24" s="455">
        <f t="shared" si="0"/>
        <v>0</v>
      </c>
      <c r="M24" s="451">
        <f t="shared" si="0"/>
        <v>28.125000000000007</v>
      </c>
      <c r="N24" s="452">
        <f t="shared" si="0"/>
        <v>32.417582417582416</v>
      </c>
      <c r="O24" s="452">
        <f t="shared" si="0"/>
        <v>35.795454545454554</v>
      </c>
      <c r="P24" s="452">
        <f t="shared" si="0"/>
        <v>37.755102040816325</v>
      </c>
      <c r="Q24" s="453">
        <f t="shared" si="0"/>
        <v>34.328358208955223</v>
      </c>
      <c r="R24" s="454">
        <f t="shared" si="0"/>
        <v>23.364485981308412</v>
      </c>
      <c r="S24" s="452">
        <f t="shared" si="0"/>
        <v>35.087719298245609</v>
      </c>
      <c r="T24" s="452">
        <f t="shared" si="0"/>
        <v>40.944881889763778</v>
      </c>
      <c r="U24" s="452">
        <f t="shared" si="0"/>
        <v>12.499999999999996</v>
      </c>
      <c r="V24" s="452">
        <f t="shared" si="0"/>
        <v>11.428571428571429</v>
      </c>
      <c r="W24" s="452">
        <f t="shared" si="0"/>
        <v>47.058823529411761</v>
      </c>
      <c r="X24" s="452">
        <f t="shared" si="0"/>
        <v>6.666666666666667</v>
      </c>
      <c r="Y24" s="452">
        <f t="shared" si="0"/>
        <v>37.500000000000007</v>
      </c>
      <c r="Z24" s="452">
        <f t="shared" si="0"/>
        <v>70.833333333333343</v>
      </c>
      <c r="AA24" s="455">
        <f t="shared" si="0"/>
        <v>31.182795698924735</v>
      </c>
      <c r="AB24" s="909"/>
      <c r="AC24" s="909"/>
      <c r="AD24" s="909"/>
      <c r="AE24" s="909"/>
      <c r="AF24" s="909"/>
      <c r="AG24" s="909"/>
      <c r="AH24" s="909"/>
      <c r="AI24" s="909"/>
      <c r="AJ24" s="909"/>
      <c r="AK24" s="909"/>
      <c r="AL24" s="909"/>
      <c r="AM24" s="909"/>
      <c r="AN24" s="909"/>
      <c r="AO24" s="909"/>
      <c r="AP24" s="909"/>
      <c r="AQ24" s="909"/>
      <c r="AR24" s="909"/>
      <c r="AS24" s="909"/>
      <c r="AT24" s="909"/>
      <c r="AU24" s="909"/>
      <c r="AV24" s="909"/>
      <c r="AW24" s="909"/>
      <c r="AX24" s="909"/>
      <c r="AY24" s="909"/>
      <c r="AZ24" s="415"/>
      <c r="BB24" s="380"/>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customHeight="true" x14ac:dyDescent="0.2">
      <c r="A25" s="1058"/>
      <c r="B25" s="442" t="s">
        <v>58</v>
      </c>
      <c r="C25" s="456">
        <f t="shared" ref="C25:AA25" si="1">C63/(C63+C67)*100</f>
        <v>22.053231939163492</v>
      </c>
      <c r="D25" s="457">
        <f t="shared" si="1"/>
        <v>27.596439169139465</v>
      </c>
      <c r="E25" s="457">
        <f t="shared" si="1"/>
        <v>30.914826498422716</v>
      </c>
      <c r="F25" s="457">
        <f t="shared" si="1"/>
        <v>30</v>
      </c>
      <c r="G25" s="458">
        <f t="shared" si="1"/>
        <v>35.051546391752574</v>
      </c>
      <c r="H25" s="459">
        <f t="shared" si="1"/>
        <v>21.052631578947366</v>
      </c>
      <c r="I25" s="457">
        <f t="shared" si="1"/>
        <v>37.037037037037031</v>
      </c>
      <c r="J25" s="457">
        <f t="shared" si="1"/>
        <v>38.461538461538467</v>
      </c>
      <c r="K25" s="457">
        <f t="shared" si="1"/>
        <v>61.53846153846154</v>
      </c>
      <c r="L25" s="460">
        <f t="shared" si="1"/>
        <v>50</v>
      </c>
      <c r="M25" s="456">
        <f t="shared" si="1"/>
        <v>20.375335120643427</v>
      </c>
      <c r="N25" s="457">
        <f t="shared" si="1"/>
        <v>26.706231454005934</v>
      </c>
      <c r="O25" s="457">
        <f t="shared" si="1"/>
        <v>32.692307692307693</v>
      </c>
      <c r="P25" s="457">
        <f t="shared" si="1"/>
        <v>26.291079812206576</v>
      </c>
      <c r="Q25" s="458">
        <f t="shared" si="1"/>
        <v>28.767123287671232</v>
      </c>
      <c r="R25" s="459">
        <f t="shared" si="1"/>
        <v>17.142857142857142</v>
      </c>
      <c r="S25" s="457">
        <f t="shared" si="1"/>
        <v>37.209302325581397</v>
      </c>
      <c r="T25" s="457">
        <f t="shared" si="1"/>
        <v>32.930513595166168</v>
      </c>
      <c r="U25" s="457">
        <f t="shared" si="1"/>
        <v>1.1111111111111109</v>
      </c>
      <c r="V25" s="457">
        <f t="shared" si="1"/>
        <v>42.27642276422764</v>
      </c>
      <c r="W25" s="457">
        <f t="shared" si="1"/>
        <v>21.50537634408602</v>
      </c>
      <c r="X25" s="457">
        <f t="shared" si="1"/>
        <v>12.18274111675127</v>
      </c>
      <c r="Y25" s="457">
        <f t="shared" si="1"/>
        <v>8.1632653061224492</v>
      </c>
      <c r="Z25" s="457">
        <f t="shared" si="1"/>
        <v>17.600000000000001</v>
      </c>
      <c r="AA25" s="460">
        <f t="shared" si="1"/>
        <v>67.058823529411768</v>
      </c>
      <c r="AB25" s="909"/>
      <c r="AC25" s="909"/>
      <c r="AD25" s="909"/>
      <c r="AE25" s="909"/>
      <c r="AF25" s="909"/>
      <c r="AG25" s="909"/>
      <c r="AH25" s="909"/>
      <c r="AI25" s="909"/>
      <c r="AJ25" s="909"/>
      <c r="AK25" s="909"/>
      <c r="AL25" s="909"/>
      <c r="AM25" s="909"/>
      <c r="AN25" s="909"/>
      <c r="AO25" s="909"/>
      <c r="AP25" s="909"/>
      <c r="AQ25" s="909"/>
      <c r="AR25" s="909"/>
      <c r="AS25" s="909"/>
      <c r="AT25" s="909"/>
      <c r="AU25" s="909"/>
      <c r="AV25" s="909"/>
      <c r="AW25" s="909"/>
      <c r="AX25" s="909"/>
      <c r="AY25" s="909"/>
      <c r="AZ25" s="415"/>
      <c r="BB25" s="380"/>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customHeight="true" x14ac:dyDescent="0.2">
      <c r="A26" s="1059"/>
      <c r="B26" s="443" t="s">
        <v>46</v>
      </c>
      <c r="C26" s="461"/>
      <c r="D26" s="462"/>
      <c r="E26" s="462"/>
      <c r="F26" s="462"/>
      <c r="G26" s="463"/>
      <c r="H26" s="464"/>
      <c r="I26" s="462"/>
      <c r="J26" s="462"/>
      <c r="K26" s="462"/>
      <c r="L26" s="465"/>
      <c r="M26" s="461"/>
      <c r="N26" s="462"/>
      <c r="O26" s="462"/>
      <c r="P26" s="462"/>
      <c r="Q26" s="463"/>
      <c r="R26" s="85"/>
      <c r="S26" s="84"/>
      <c r="T26" s="84"/>
      <c r="U26" s="84"/>
      <c r="V26" s="84"/>
      <c r="W26" s="84"/>
      <c r="X26" s="84"/>
      <c r="Y26" s="84"/>
      <c r="Z26" s="84"/>
      <c r="AA26" s="7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09"/>
      <c r="AX26" s="909"/>
      <c r="AY26" s="909"/>
      <c r="AZ26" s="415"/>
      <c r="BB26" s="380"/>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82" customFormat="true" ht="15" customHeight="true" x14ac:dyDescent="0.2">
      <c r="A27" s="377"/>
      <c r="B27" s="444"/>
      <c r="C27" s="1054" t="s">
        <v>115</v>
      </c>
      <c r="D27" s="1055"/>
      <c r="E27" s="1055"/>
      <c r="F27" s="1055"/>
      <c r="G27" s="1056"/>
      <c r="H27" s="1052" t="s">
        <v>38</v>
      </c>
      <c r="I27" s="1044"/>
      <c r="J27" s="1044"/>
      <c r="K27" s="1044"/>
      <c r="L27" s="1046"/>
      <c r="M27" s="1043" t="s">
        <v>37</v>
      </c>
      <c r="N27" s="1044"/>
      <c r="O27" s="1044"/>
      <c r="P27" s="1044"/>
      <c r="Q27" s="1046"/>
      <c r="R27" s="87" t="s">
        <v>142</v>
      </c>
      <c r="S27" s="495"/>
      <c r="T27" s="495"/>
      <c r="U27" s="495"/>
      <c r="V27" s="495"/>
      <c r="W27" s="495"/>
      <c r="X27" s="495"/>
      <c r="Y27" s="495"/>
      <c r="Z27" s="495"/>
      <c r="AA27" s="495"/>
      <c r="AB27" s="506"/>
      <c r="AC27" s="506"/>
      <c r="AD27" s="506"/>
      <c r="AE27" s="506"/>
      <c r="AF27" s="506"/>
      <c r="AG27" s="506"/>
      <c r="AH27" s="506"/>
      <c r="AI27" s="506"/>
      <c r="AJ27" s="506"/>
      <c r="AK27" s="506"/>
      <c r="AL27" s="506"/>
      <c r="AM27" s="506"/>
      <c r="AN27" s="506"/>
      <c r="AO27" s="506"/>
      <c r="AP27" s="506"/>
      <c r="AQ27" s="506"/>
      <c r="AR27" s="506"/>
      <c r="AS27" s="506"/>
      <c r="AT27" s="506"/>
      <c r="AU27" s="506"/>
      <c r="AV27" s="506"/>
      <c r="AW27" s="506"/>
      <c r="AX27" s="506"/>
      <c r="AY27" s="506"/>
      <c r="AZ27" s="943"/>
      <c r="BA27" s="416" t="s">
        <v>131</v>
      </c>
      <c r="BB27" s="362" t="s">
        <v>96</v>
      </c>
      <c r="BC27" s="1039" t="s">
        <v>115</v>
      </c>
      <c r="BD27" s="1040"/>
      <c r="BE27" s="1040"/>
      <c r="BF27" s="1040"/>
      <c r="BG27" s="1041"/>
      <c r="BH27" s="1039" t="s">
        <v>38</v>
      </c>
      <c r="BI27" s="1040"/>
      <c r="BJ27" s="1040"/>
      <c r="BK27" s="1040"/>
      <c r="BL27" s="1041"/>
      <c r="BM27" s="1039" t="s">
        <v>37</v>
      </c>
      <c r="BN27" s="1040"/>
      <c r="BO27" s="1040"/>
      <c r="BP27" s="1040"/>
      <c r="BQ27" s="1042"/>
      <c r="BR27" s="86" t="s">
        <v>142</v>
      </c>
      <c r="BS27" s="495"/>
      <c r="BT27" s="495"/>
      <c r="BU27" s="495"/>
      <c r="BV27" s="495"/>
      <c r="BW27" s="495"/>
      <c r="BX27" s="495"/>
      <c r="BY27" s="495"/>
      <c r="BZ27" s="509"/>
      <c r="CA27" s="509"/>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82" customFormat="true" ht="12.75" x14ac:dyDescent="0.2">
      <c r="A28" s="402" t="s">
        <v>69</v>
      </c>
      <c r="B28" s="444"/>
      <c r="C28" s="486" t="s">
        <v>0</v>
      </c>
      <c r="D28" s="673" t="s">
        <v>1</v>
      </c>
      <c r="E28" s="673" t="s">
        <v>2</v>
      </c>
      <c r="F28" s="673" t="s">
        <v>3</v>
      </c>
      <c r="G28" s="674" t="s">
        <v>4</v>
      </c>
      <c r="H28" s="449" t="s">
        <v>0</v>
      </c>
      <c r="I28" s="677" t="s">
        <v>1</v>
      </c>
      <c r="J28" s="677" t="s">
        <v>2</v>
      </c>
      <c r="K28" s="677" t="s">
        <v>3</v>
      </c>
      <c r="L28" s="678" t="s">
        <v>4</v>
      </c>
      <c r="M28" s="450" t="s">
        <v>0</v>
      </c>
      <c r="N28" s="677" t="s">
        <v>1</v>
      </c>
      <c r="O28" s="677" t="s">
        <v>2</v>
      </c>
      <c r="P28" s="677" t="s">
        <v>3</v>
      </c>
      <c r="Q28" s="671" t="s">
        <v>4</v>
      </c>
      <c r="R28" s="449" t="s">
        <v>157</v>
      </c>
      <c r="S28" s="677" t="s">
        <v>158</v>
      </c>
      <c r="T28" s="677" t="s">
        <v>159</v>
      </c>
      <c r="U28" s="677" t="s">
        <v>160</v>
      </c>
      <c r="V28" s="677" t="s">
        <v>161</v>
      </c>
      <c r="W28" s="677" t="s">
        <v>162</v>
      </c>
      <c r="X28" s="677" t="s">
        <v>163</v>
      </c>
      <c r="Y28" s="677" t="s">
        <v>164</v>
      </c>
      <c r="Z28" s="677" t="s">
        <v>165</v>
      </c>
      <c r="AA28" s="678" t="s">
        <v>166</v>
      </c>
      <c r="AB28" s="506"/>
      <c r="AC28" s="506"/>
      <c r="AD28" s="506"/>
      <c r="AE28" s="506"/>
      <c r="AF28" s="506"/>
      <c r="AG28" s="506"/>
      <c r="AH28" s="506"/>
      <c r="AI28" s="506"/>
      <c r="AJ28" s="506"/>
      <c r="AK28" s="506"/>
      <c r="AL28" s="506"/>
      <c r="AM28" s="506"/>
      <c r="AN28" s="506"/>
      <c r="AO28" s="506"/>
      <c r="AP28" s="506"/>
      <c r="AQ28" s="506"/>
      <c r="AR28" s="506"/>
      <c r="AS28" s="506"/>
      <c r="AT28" s="506"/>
      <c r="AU28" s="506"/>
      <c r="AV28" s="506"/>
      <c r="AW28" s="506"/>
      <c r="AX28" s="506"/>
      <c r="AY28" s="506"/>
      <c r="AZ28" s="943"/>
      <c r="BA28" s="402" t="s">
        <v>120</v>
      </c>
      <c r="BB28" s="401"/>
      <c r="BC28" s="525" t="s">
        <v>0</v>
      </c>
      <c r="BD28" s="647" t="s">
        <v>1</v>
      </c>
      <c r="BE28" s="647" t="s">
        <v>2</v>
      </c>
      <c r="BF28" s="647" t="s">
        <v>3</v>
      </c>
      <c r="BG28" s="526" t="s">
        <v>4</v>
      </c>
      <c r="BH28" s="525" t="s">
        <v>0</v>
      </c>
      <c r="BI28" s="647" t="s">
        <v>1</v>
      </c>
      <c r="BJ28" s="647" t="s">
        <v>2</v>
      </c>
      <c r="BK28" s="647" t="s">
        <v>3</v>
      </c>
      <c r="BL28" s="526" t="s">
        <v>4</v>
      </c>
      <c r="BM28" s="525" t="s">
        <v>0</v>
      </c>
      <c r="BN28" s="647" t="s">
        <v>1</v>
      </c>
      <c r="BO28" s="647" t="s">
        <v>2</v>
      </c>
      <c r="BP28" s="647" t="s">
        <v>3</v>
      </c>
      <c r="BQ28" s="526" t="s">
        <v>4</v>
      </c>
      <c r="BR28" s="525" t="s">
        <v>157</v>
      </c>
      <c r="BS28" s="647" t="s">
        <v>158</v>
      </c>
      <c r="BT28" s="647" t="s">
        <v>159</v>
      </c>
      <c r="BU28" s="647" t="s">
        <v>160</v>
      </c>
      <c r="BV28" s="647" t="s">
        <v>161</v>
      </c>
      <c r="BW28" s="647" t="s">
        <v>162</v>
      </c>
      <c r="BX28" s="647" t="s">
        <v>163</v>
      </c>
      <c r="BY28" s="648" t="s">
        <v>164</v>
      </c>
      <c r="BZ28" s="648" t="s">
        <v>165</v>
      </c>
      <c r="CA28" s="648" t="s">
        <v>166</v>
      </c>
      <c r="CB28" s="948"/>
      <c r="CC28" s="948"/>
      <c r="CD28" s="948"/>
      <c r="CE28" s="948"/>
      <c r="CF28" s="948"/>
      <c r="CG28" s="948"/>
      <c r="CH28" s="948"/>
      <c r="CI28" s="948"/>
      <c r="CJ28" s="948"/>
      <c r="CK28" s="948"/>
      <c r="CL28" s="948"/>
      <c r="CM28" s="948"/>
      <c r="CN28" s="948"/>
      <c r="CO28" s="948"/>
      <c r="CP28" s="948"/>
      <c r="CQ28" s="948"/>
      <c r="CR28" s="948"/>
      <c r="CS28" s="948"/>
      <c r="CT28" s="948"/>
      <c r="CU28" s="948"/>
      <c r="CV28" s="948"/>
      <c r="CW28" s="948"/>
      <c r="CX28" s="948"/>
      <c r="CY28" s="948"/>
      <c r="CZ28" s="948"/>
    </row>
    <row r="29" s="382" customFormat="true" ht="15" customHeight="true" x14ac:dyDescent="0.2">
      <c r="A29" s="1053" t="s">
        <v>57</v>
      </c>
      <c r="B29" s="446" t="s">
        <v>49</v>
      </c>
      <c r="C29" s="196">
        <v>47.340067340067336</v>
      </c>
      <c r="D29" s="195">
        <v>57.219610476830084</v>
      </c>
      <c r="E29" s="195">
        <v>60.341296928327651</v>
      </c>
      <c r="F29" s="195">
        <v>69.594594594594597</v>
      </c>
      <c r="G29" s="194">
        <v>79.121621621621614</v>
      </c>
      <c r="H29" s="193">
        <v>81.512605042016801</v>
      </c>
      <c r="I29" s="195">
        <v>75.62326869806094</v>
      </c>
      <c r="J29" s="195">
        <v>82.122905027932958</v>
      </c>
      <c r="K29" s="195">
        <v>83.988764044943821</v>
      </c>
      <c r="L29" s="192">
        <v>90.782122905027933</v>
      </c>
      <c r="M29" s="196">
        <v>49.124423963133637</v>
      </c>
      <c r="N29" s="195">
        <v>50.42881646655232</v>
      </c>
      <c r="O29" s="195">
        <v>50.044923629829285</v>
      </c>
      <c r="P29" s="195">
        <v>63.879003558718864</v>
      </c>
      <c r="Q29" s="194">
        <v>67.975022301516503</v>
      </c>
      <c r="R29" s="193">
        <v>69.742990654205599</v>
      </c>
      <c r="S29" s="195">
        <v>66.884531590413943</v>
      </c>
      <c r="T29" s="195">
        <v>54.017857142857139</v>
      </c>
      <c r="U29" s="195">
        <v>67.174677608440803</v>
      </c>
      <c r="V29" s="195">
        <v>72.697186982901272</v>
      </c>
      <c r="W29" s="195">
        <v>50.927246790299577</v>
      </c>
      <c r="X29" s="195">
        <v>40.833333333333336</v>
      </c>
      <c r="Y29" s="195">
        <v>78.928571428571431</v>
      </c>
      <c r="Z29" s="195">
        <v>64.052287581699346</v>
      </c>
      <c r="AA29" s="192">
        <v>44.377510040160644</v>
      </c>
      <c r="AB29" s="506"/>
      <c r="AC29" s="506"/>
      <c r="AD29" s="506"/>
      <c r="AE29" s="506"/>
      <c r="AF29" s="506"/>
      <c r="AG29" s="506"/>
      <c r="AH29" s="506"/>
      <c r="AI29" s="506"/>
      <c r="AJ29" s="506"/>
      <c r="AK29" s="506"/>
      <c r="AL29" s="506"/>
      <c r="AM29" s="506"/>
      <c r="AN29" s="506"/>
      <c r="AO29" s="506"/>
      <c r="AP29" s="506"/>
      <c r="AQ29" s="506"/>
      <c r="AR29" s="506"/>
      <c r="AS29" s="506"/>
      <c r="AT29" s="506"/>
      <c r="AU29" s="506"/>
      <c r="AV29" s="506"/>
      <c r="AW29" s="506"/>
      <c r="AX29" s="506"/>
      <c r="AY29" s="506"/>
      <c r="AZ29" s="943"/>
      <c r="BA29" s="1038" t="s">
        <v>57</v>
      </c>
      <c r="BB29" s="683" t="s">
        <v>49</v>
      </c>
      <c r="BC29" s="120" t="s">
        <v>35</v>
      </c>
      <c r="BD29" s="116" t="s">
        <v>35</v>
      </c>
      <c r="BE29" s="116" t="s">
        <v>35</v>
      </c>
      <c r="BF29" s="116" t="s">
        <v>35</v>
      </c>
      <c r="BG29" s="111" t="s">
        <v>35</v>
      </c>
      <c r="BH29" s="120" t="s">
        <v>35</v>
      </c>
      <c r="BI29" s="116" t="s">
        <v>35</v>
      </c>
      <c r="BJ29" s="116" t="s">
        <v>35</v>
      </c>
      <c r="BK29" s="116" t="s">
        <v>35</v>
      </c>
      <c r="BL29" s="111" t="s">
        <v>35</v>
      </c>
      <c r="BM29" s="120" t="s">
        <v>35</v>
      </c>
      <c r="BN29" s="116" t="s">
        <v>35</v>
      </c>
      <c r="BO29" s="116" t="s">
        <v>35</v>
      </c>
      <c r="BP29" s="116" t="s">
        <v>35</v>
      </c>
      <c r="BQ29" s="111" t="s">
        <v>35</v>
      </c>
      <c r="BR29" s="120" t="s">
        <v>35</v>
      </c>
      <c r="BS29" s="116" t="s">
        <v>35</v>
      </c>
      <c r="BT29" s="116" t="s">
        <v>35</v>
      </c>
      <c r="BU29" s="116" t="s">
        <v>35</v>
      </c>
      <c r="BV29" s="116" t="s">
        <v>35</v>
      </c>
      <c r="BW29" s="116" t="s">
        <v>35</v>
      </c>
      <c r="BX29" s="116" t="s">
        <v>35</v>
      </c>
      <c r="BY29" s="105" t="s">
        <v>35</v>
      </c>
      <c r="BZ29" s="105" t="s">
        <v>35</v>
      </c>
      <c r="CA29" s="105" t="s">
        <v>35</v>
      </c>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row>
    <row r="30" s="382" customFormat="true" ht="15" customHeight="true" x14ac:dyDescent="0.2">
      <c r="A30" s="1047"/>
      <c r="B30" s="447" t="s">
        <v>48</v>
      </c>
      <c r="C30" s="191">
        <v>52.659932659932664</v>
      </c>
      <c r="D30" s="190">
        <v>42.780389523169916</v>
      </c>
      <c r="E30" s="190">
        <v>39.658703071672356</v>
      </c>
      <c r="F30" s="190">
        <v>30.405405405405407</v>
      </c>
      <c r="G30" s="189">
        <v>20.878378378378379</v>
      </c>
      <c r="H30" s="188">
        <v>18.487394957983195</v>
      </c>
      <c r="I30" s="190">
        <v>24.37673130193906</v>
      </c>
      <c r="J30" s="190">
        <v>17.877094972067038</v>
      </c>
      <c r="K30" s="190">
        <v>16.011235955056179</v>
      </c>
      <c r="L30" s="187">
        <v>9.2178770949720672</v>
      </c>
      <c r="M30" s="191">
        <v>50.875576036866356</v>
      </c>
      <c r="N30" s="190">
        <v>49.57118353344768</v>
      </c>
      <c r="O30" s="190">
        <v>49.955076370170708</v>
      </c>
      <c r="P30" s="190">
        <v>36.120996441281136</v>
      </c>
      <c r="Q30" s="189">
        <v>32.024977698483497</v>
      </c>
      <c r="R30" s="188">
        <v>30.257009345794394</v>
      </c>
      <c r="S30" s="190">
        <v>33.115468409586057</v>
      </c>
      <c r="T30" s="190">
        <v>45.982142857142854</v>
      </c>
      <c r="U30" s="190">
        <v>32.825322391559205</v>
      </c>
      <c r="V30" s="190">
        <v>27.302813017098732</v>
      </c>
      <c r="W30" s="190">
        <v>49.072753209700423</v>
      </c>
      <c r="X30" s="190">
        <v>59.166666666666664</v>
      </c>
      <c r="Y30" s="190">
        <v>21.071428571428573</v>
      </c>
      <c r="Z30" s="190">
        <v>35.947712418300654</v>
      </c>
      <c r="AA30" s="187">
        <v>55.622489959839363</v>
      </c>
      <c r="AB30" s="506"/>
      <c r="AC30" s="506"/>
      <c r="AD30" s="506"/>
      <c r="AE30" s="506"/>
      <c r="AF30" s="506"/>
      <c r="AG30" s="506"/>
      <c r="AH30" s="506"/>
      <c r="AI30" s="506"/>
      <c r="AJ30" s="506"/>
      <c r="AK30" s="506"/>
      <c r="AL30" s="506"/>
      <c r="AM30" s="506"/>
      <c r="AN30" s="506"/>
      <c r="AO30" s="506"/>
      <c r="AP30" s="506"/>
      <c r="AQ30" s="506"/>
      <c r="AR30" s="506"/>
      <c r="AS30" s="506"/>
      <c r="AT30" s="506"/>
      <c r="AU30" s="506"/>
      <c r="AV30" s="506"/>
      <c r="AW30" s="506"/>
      <c r="AX30" s="506"/>
      <c r="AY30" s="506"/>
      <c r="AZ30" s="943"/>
      <c r="BA30" s="1035"/>
      <c r="BB30" s="682" t="s">
        <v>48</v>
      </c>
      <c r="BC30" s="119" t="s">
        <v>35</v>
      </c>
      <c r="BD30" s="115" t="s">
        <v>35</v>
      </c>
      <c r="BE30" s="115" t="s">
        <v>35</v>
      </c>
      <c r="BF30" s="115" t="s">
        <v>35</v>
      </c>
      <c r="BG30" s="110" t="s">
        <v>35</v>
      </c>
      <c r="BH30" s="119" t="s">
        <v>35</v>
      </c>
      <c r="BI30" s="115" t="s">
        <v>35</v>
      </c>
      <c r="BJ30" s="115" t="s">
        <v>35</v>
      </c>
      <c r="BK30" s="115" t="s">
        <v>35</v>
      </c>
      <c r="BL30" s="110" t="s">
        <v>35</v>
      </c>
      <c r="BM30" s="119" t="s">
        <v>35</v>
      </c>
      <c r="BN30" s="115" t="s">
        <v>35</v>
      </c>
      <c r="BO30" s="115" t="s">
        <v>35</v>
      </c>
      <c r="BP30" s="115" t="s">
        <v>35</v>
      </c>
      <c r="BQ30" s="110" t="s">
        <v>35</v>
      </c>
      <c r="BR30" s="119" t="s">
        <v>35</v>
      </c>
      <c r="BS30" s="115" t="s">
        <v>35</v>
      </c>
      <c r="BT30" s="115" t="s">
        <v>35</v>
      </c>
      <c r="BU30" s="115" t="s">
        <v>35</v>
      </c>
      <c r="BV30" s="115" t="s">
        <v>35</v>
      </c>
      <c r="BW30" s="115" t="s">
        <v>35</v>
      </c>
      <c r="BX30" s="115" t="s">
        <v>35</v>
      </c>
      <c r="BY30" s="104" t="s">
        <v>35</v>
      </c>
      <c r="BZ30" s="104" t="s">
        <v>35</v>
      </c>
      <c r="CA30" s="104" t="s">
        <v>35</v>
      </c>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row>
    <row r="31" s="377" customFormat="true" ht="15" customHeight="true" x14ac:dyDescent="0.2">
      <c r="A31" s="1047" t="s">
        <v>104</v>
      </c>
      <c r="B31" s="447" t="s">
        <v>49</v>
      </c>
      <c r="C31" s="191">
        <v>0.47138047138047134</v>
      </c>
      <c r="D31" s="190">
        <v>3.3579583613163195</v>
      </c>
      <c r="E31" s="190">
        <v>4.3686006825938568</v>
      </c>
      <c r="F31" s="190">
        <v>11.689189189189189</v>
      </c>
      <c r="G31" s="189">
        <v>35.270270270270274</v>
      </c>
      <c r="H31" s="188">
        <v>19.047619047619047</v>
      </c>
      <c r="I31" s="190">
        <v>24.37673130193906</v>
      </c>
      <c r="J31" s="190">
        <v>36.033519553072622</v>
      </c>
      <c r="K31" s="190">
        <v>44.662921348314605</v>
      </c>
      <c r="L31" s="187">
        <v>73.184357541899431</v>
      </c>
      <c r="M31" s="191">
        <v>0.46082949308755761</v>
      </c>
      <c r="N31" s="190">
        <v>0.85763293310463129</v>
      </c>
      <c r="O31" s="190">
        <v>0.80862533692722371</v>
      </c>
      <c r="P31" s="190">
        <v>1.6014234875444839</v>
      </c>
      <c r="Q31" s="189">
        <v>6.0660124888492417</v>
      </c>
      <c r="R31" s="188">
        <v>3.1542056074766354</v>
      </c>
      <c r="S31" s="190">
        <v>2.1786492374727668</v>
      </c>
      <c r="T31" s="190">
        <v>8.125</v>
      </c>
      <c r="U31" s="190">
        <v>9.847596717467761</v>
      </c>
      <c r="V31" s="190">
        <v>25.92388306674021</v>
      </c>
      <c r="W31" s="190">
        <v>5.2781740370898715</v>
      </c>
      <c r="X31" s="190">
        <v>5.833333333333333</v>
      </c>
      <c r="Y31" s="190">
        <v>7.8571428571428568</v>
      </c>
      <c r="Z31" s="190">
        <v>7.18954248366013</v>
      </c>
      <c r="AA31" s="187">
        <v>4.2168674698795181</v>
      </c>
      <c r="AB31" s="506"/>
      <c r="AC31" s="506"/>
      <c r="AD31" s="506"/>
      <c r="AE31" s="506"/>
      <c r="AF31" s="506"/>
      <c r="AG31" s="506"/>
      <c r="AH31" s="506"/>
      <c r="AI31" s="506"/>
      <c r="AJ31" s="506"/>
      <c r="AK31" s="506"/>
      <c r="AL31" s="506"/>
      <c r="AM31" s="506"/>
      <c r="AN31" s="506"/>
      <c r="AO31" s="506"/>
      <c r="AP31" s="506"/>
      <c r="AQ31" s="506"/>
      <c r="AR31" s="506"/>
      <c r="AS31" s="506"/>
      <c r="AT31" s="506"/>
      <c r="AU31" s="506"/>
      <c r="AV31" s="506"/>
      <c r="AW31" s="506"/>
      <c r="AX31" s="506"/>
      <c r="AY31" s="506"/>
      <c r="AZ31" s="943"/>
      <c r="BA31" s="1035" t="s">
        <v>104</v>
      </c>
      <c r="BB31" s="682" t="s">
        <v>49</v>
      </c>
      <c r="BC31" s="119" t="s">
        <v>35</v>
      </c>
      <c r="BD31" s="115" t="s">
        <v>35</v>
      </c>
      <c r="BE31" s="115" t="s">
        <v>35</v>
      </c>
      <c r="BF31" s="115" t="s">
        <v>35</v>
      </c>
      <c r="BG31" s="110" t="s">
        <v>35</v>
      </c>
      <c r="BH31" s="119" t="s">
        <v>35</v>
      </c>
      <c r="BI31" s="115" t="s">
        <v>35</v>
      </c>
      <c r="BJ31" s="115" t="s">
        <v>35</v>
      </c>
      <c r="BK31" s="115" t="s">
        <v>35</v>
      </c>
      <c r="BL31" s="110" t="s">
        <v>35</v>
      </c>
      <c r="BM31" s="119" t="s">
        <v>35</v>
      </c>
      <c r="BN31" s="115" t="s">
        <v>35</v>
      </c>
      <c r="BO31" s="115" t="s">
        <v>35</v>
      </c>
      <c r="BP31" s="115" t="s">
        <v>35</v>
      </c>
      <c r="BQ31" s="110" t="s">
        <v>35</v>
      </c>
      <c r="BR31" s="119" t="s">
        <v>35</v>
      </c>
      <c r="BS31" s="115" t="s">
        <v>35</v>
      </c>
      <c r="BT31" s="115" t="s">
        <v>35</v>
      </c>
      <c r="BU31" s="115" t="s">
        <v>35</v>
      </c>
      <c r="BV31" s="115" t="s">
        <v>35</v>
      </c>
      <c r="BW31" s="115" t="s">
        <v>35</v>
      </c>
      <c r="BX31" s="115" t="s">
        <v>35</v>
      </c>
      <c r="BY31" s="104" t="s">
        <v>35</v>
      </c>
      <c r="BZ31" s="104" t="s">
        <v>35</v>
      </c>
      <c r="CA31" s="104" t="s">
        <v>35</v>
      </c>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row>
    <row r="32" s="377" customFormat="true" ht="15" customHeight="true" x14ac:dyDescent="0.2">
      <c r="A32" s="1047"/>
      <c r="B32" s="447" t="s">
        <v>48</v>
      </c>
      <c r="C32" s="191">
        <v>99.528619528619529</v>
      </c>
      <c r="D32" s="190">
        <v>96.642041638683679</v>
      </c>
      <c r="E32" s="190">
        <v>95.631399317406135</v>
      </c>
      <c r="F32" s="190">
        <v>88.310810810810807</v>
      </c>
      <c r="G32" s="189">
        <v>64.72972972972974</v>
      </c>
      <c r="H32" s="188">
        <v>80.952380952380949</v>
      </c>
      <c r="I32" s="190">
        <v>75.62326869806094</v>
      </c>
      <c r="J32" s="190">
        <v>63.966480446927378</v>
      </c>
      <c r="K32" s="190">
        <v>55.337078651685388</v>
      </c>
      <c r="L32" s="187">
        <v>26.815642458100559</v>
      </c>
      <c r="M32" s="191">
        <v>99.539170506912441</v>
      </c>
      <c r="N32" s="190">
        <v>99.14236706689536</v>
      </c>
      <c r="O32" s="190">
        <v>99.191374663072779</v>
      </c>
      <c r="P32" s="190">
        <v>98.39857651245552</v>
      </c>
      <c r="Q32" s="189">
        <v>93.933987511150761</v>
      </c>
      <c r="R32" s="188">
        <v>96.845794392523359</v>
      </c>
      <c r="S32" s="190">
        <v>97.821350762527231</v>
      </c>
      <c r="T32" s="190">
        <v>91.875</v>
      </c>
      <c r="U32" s="190">
        <v>90.152403282532234</v>
      </c>
      <c r="V32" s="190">
        <v>74.076116933259797</v>
      </c>
      <c r="W32" s="190">
        <v>94.721825962910131</v>
      </c>
      <c r="X32" s="190">
        <v>94.166666666666671</v>
      </c>
      <c r="Y32" s="190">
        <v>92.142857142857139</v>
      </c>
      <c r="Z32" s="190">
        <v>92.810457516339866</v>
      </c>
      <c r="AA32" s="187">
        <v>95.783132530120483</v>
      </c>
      <c r="AB32" s="506"/>
      <c r="AC32" s="506"/>
      <c r="AD32" s="506"/>
      <c r="AE32" s="506"/>
      <c r="AF32" s="506"/>
      <c r="AG32" s="506"/>
      <c r="AH32" s="506"/>
      <c r="AI32" s="506"/>
      <c r="AJ32" s="506"/>
      <c r="AK32" s="506"/>
      <c r="AL32" s="506"/>
      <c r="AM32" s="506"/>
      <c r="AN32" s="506"/>
      <c r="AO32" s="506"/>
      <c r="AP32" s="506"/>
      <c r="AQ32" s="506"/>
      <c r="AR32" s="506"/>
      <c r="AS32" s="506"/>
      <c r="AT32" s="506"/>
      <c r="AU32" s="506"/>
      <c r="AV32" s="506"/>
      <c r="AW32" s="506"/>
      <c r="AX32" s="506"/>
      <c r="AY32" s="506"/>
      <c r="AZ32" s="943"/>
      <c r="BA32" s="1035"/>
      <c r="BB32" s="682" t="s">
        <v>48</v>
      </c>
      <c r="BC32" s="119" t="s">
        <v>35</v>
      </c>
      <c r="BD32" s="115" t="s">
        <v>35</v>
      </c>
      <c r="BE32" s="115" t="s">
        <v>35</v>
      </c>
      <c r="BF32" s="115" t="s">
        <v>35</v>
      </c>
      <c r="BG32" s="110" t="s">
        <v>35</v>
      </c>
      <c r="BH32" s="119" t="s">
        <v>35</v>
      </c>
      <c r="BI32" s="115" t="s">
        <v>35</v>
      </c>
      <c r="BJ32" s="115" t="s">
        <v>35</v>
      </c>
      <c r="BK32" s="115" t="s">
        <v>35</v>
      </c>
      <c r="BL32" s="110" t="s">
        <v>35</v>
      </c>
      <c r="BM32" s="119" t="s">
        <v>35</v>
      </c>
      <c r="BN32" s="115" t="s">
        <v>35</v>
      </c>
      <c r="BO32" s="115" t="s">
        <v>35</v>
      </c>
      <c r="BP32" s="115" t="s">
        <v>35</v>
      </c>
      <c r="BQ32" s="110" t="s">
        <v>35</v>
      </c>
      <c r="BR32" s="119" t="s">
        <v>35</v>
      </c>
      <c r="BS32" s="115" t="s">
        <v>35</v>
      </c>
      <c r="BT32" s="115" t="s">
        <v>35</v>
      </c>
      <c r="BU32" s="115" t="s">
        <v>35</v>
      </c>
      <c r="BV32" s="115" t="s">
        <v>35</v>
      </c>
      <c r="BW32" s="115" t="s">
        <v>35</v>
      </c>
      <c r="BX32" s="115" t="s">
        <v>35</v>
      </c>
      <c r="BY32" s="104" t="s">
        <v>35</v>
      </c>
      <c r="BZ32" s="104" t="s">
        <v>35</v>
      </c>
      <c r="CA32" s="104" t="s">
        <v>35</v>
      </c>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row>
    <row r="33" s="377" customFormat="true" ht="15" customHeight="true" x14ac:dyDescent="0.2">
      <c r="A33" s="1047" t="s">
        <v>105</v>
      </c>
      <c r="B33" s="447" t="s">
        <v>49</v>
      </c>
      <c r="C33" s="135" t="s">
        <v>35</v>
      </c>
      <c r="D33" s="132" t="s">
        <v>35</v>
      </c>
      <c r="E33" s="132" t="s">
        <v>35</v>
      </c>
      <c r="F33" s="132" t="s">
        <v>35</v>
      </c>
      <c r="G33" s="129" t="s">
        <v>35</v>
      </c>
      <c r="H33" s="126" t="s">
        <v>35</v>
      </c>
      <c r="I33" s="132" t="s">
        <v>35</v>
      </c>
      <c r="J33" s="132" t="s">
        <v>35</v>
      </c>
      <c r="K33" s="132" t="s">
        <v>35</v>
      </c>
      <c r="L33" s="123" t="s">
        <v>35</v>
      </c>
      <c r="M33" s="135" t="s">
        <v>35</v>
      </c>
      <c r="N33" s="132" t="s">
        <v>35</v>
      </c>
      <c r="O33" s="132" t="s">
        <v>35</v>
      </c>
      <c r="P33" s="132" t="s">
        <v>35</v>
      </c>
      <c r="Q33" s="129" t="s">
        <v>35</v>
      </c>
      <c r="R33" s="126" t="s">
        <v>35</v>
      </c>
      <c r="S33" s="132" t="s">
        <v>35</v>
      </c>
      <c r="T33" s="132" t="s">
        <v>35</v>
      </c>
      <c r="U33" s="132" t="s">
        <v>35</v>
      </c>
      <c r="V33" s="132" t="s">
        <v>35</v>
      </c>
      <c r="W33" s="132" t="s">
        <v>35</v>
      </c>
      <c r="X33" s="132" t="s">
        <v>35</v>
      </c>
      <c r="Y33" s="132" t="s">
        <v>35</v>
      </c>
      <c r="Z33" s="132" t="s">
        <v>35</v>
      </c>
      <c r="AA33" s="123" t="s">
        <v>35</v>
      </c>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4"/>
      <c r="BA33" s="1035" t="s">
        <v>105</v>
      </c>
      <c r="BB33" s="682" t="s">
        <v>49</v>
      </c>
      <c r="BC33" s="119" t="s">
        <v>35</v>
      </c>
      <c r="BD33" s="115" t="s">
        <v>35</v>
      </c>
      <c r="BE33" s="115" t="s">
        <v>35</v>
      </c>
      <c r="BF33" s="115" t="s">
        <v>35</v>
      </c>
      <c r="BG33" s="110" t="s">
        <v>35</v>
      </c>
      <c r="BH33" s="119" t="s">
        <v>35</v>
      </c>
      <c r="BI33" s="115" t="s">
        <v>35</v>
      </c>
      <c r="BJ33" s="115" t="s">
        <v>35</v>
      </c>
      <c r="BK33" s="115" t="s">
        <v>35</v>
      </c>
      <c r="BL33" s="110" t="s">
        <v>35</v>
      </c>
      <c r="BM33" s="119" t="s">
        <v>35</v>
      </c>
      <c r="BN33" s="115" t="s">
        <v>35</v>
      </c>
      <c r="BO33" s="115" t="s">
        <v>35</v>
      </c>
      <c r="BP33" s="115" t="s">
        <v>35</v>
      </c>
      <c r="BQ33" s="110" t="s">
        <v>35</v>
      </c>
      <c r="BR33" s="119" t="s">
        <v>35</v>
      </c>
      <c r="BS33" s="115" t="s">
        <v>35</v>
      </c>
      <c r="BT33" s="115" t="s">
        <v>35</v>
      </c>
      <c r="BU33" s="115" t="s">
        <v>35</v>
      </c>
      <c r="BV33" s="115" t="s">
        <v>35</v>
      </c>
      <c r="BW33" s="115" t="s">
        <v>35</v>
      </c>
      <c r="BX33" s="115" t="s">
        <v>35</v>
      </c>
      <c r="BY33" s="104" t="s">
        <v>35</v>
      </c>
      <c r="BZ33" s="104" t="s">
        <v>35</v>
      </c>
      <c r="CA33" s="104" t="s">
        <v>35</v>
      </c>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row>
    <row r="34" s="377" customFormat="true" ht="15" customHeight="true" x14ac:dyDescent="0.2">
      <c r="A34" s="1047"/>
      <c r="B34" s="447" t="s">
        <v>48</v>
      </c>
      <c r="C34" s="135" t="s">
        <v>35</v>
      </c>
      <c r="D34" s="132" t="s">
        <v>35</v>
      </c>
      <c r="E34" s="132" t="s">
        <v>35</v>
      </c>
      <c r="F34" s="132" t="s">
        <v>35</v>
      </c>
      <c r="G34" s="129" t="s">
        <v>35</v>
      </c>
      <c r="H34" s="126" t="s">
        <v>35</v>
      </c>
      <c r="I34" s="132" t="s">
        <v>35</v>
      </c>
      <c r="J34" s="132" t="s">
        <v>35</v>
      </c>
      <c r="K34" s="132" t="s">
        <v>35</v>
      </c>
      <c r="L34" s="123" t="s">
        <v>35</v>
      </c>
      <c r="M34" s="135" t="s">
        <v>35</v>
      </c>
      <c r="N34" s="132" t="s">
        <v>35</v>
      </c>
      <c r="O34" s="132" t="s">
        <v>35</v>
      </c>
      <c r="P34" s="132" t="s">
        <v>35</v>
      </c>
      <c r="Q34" s="129" t="s">
        <v>35</v>
      </c>
      <c r="R34" s="126" t="s">
        <v>35</v>
      </c>
      <c r="S34" s="132" t="s">
        <v>35</v>
      </c>
      <c r="T34" s="132" t="s">
        <v>35</v>
      </c>
      <c r="U34" s="132" t="s">
        <v>35</v>
      </c>
      <c r="V34" s="132" t="s">
        <v>35</v>
      </c>
      <c r="W34" s="132" t="s">
        <v>35</v>
      </c>
      <c r="X34" s="132" t="s">
        <v>35</v>
      </c>
      <c r="Y34" s="132" t="s">
        <v>35</v>
      </c>
      <c r="Z34" s="132" t="s">
        <v>35</v>
      </c>
      <c r="AA34" s="123" t="s">
        <v>35</v>
      </c>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4"/>
      <c r="BA34" s="1035"/>
      <c r="BB34" s="682" t="s">
        <v>48</v>
      </c>
      <c r="BC34" s="119" t="s">
        <v>35</v>
      </c>
      <c r="BD34" s="115" t="s">
        <v>35</v>
      </c>
      <c r="BE34" s="115" t="s">
        <v>35</v>
      </c>
      <c r="BF34" s="115" t="s">
        <v>35</v>
      </c>
      <c r="BG34" s="110" t="s">
        <v>35</v>
      </c>
      <c r="BH34" s="119" t="s">
        <v>35</v>
      </c>
      <c r="BI34" s="115" t="s">
        <v>35</v>
      </c>
      <c r="BJ34" s="115" t="s">
        <v>35</v>
      </c>
      <c r="BK34" s="115" t="s">
        <v>35</v>
      </c>
      <c r="BL34" s="110" t="s">
        <v>35</v>
      </c>
      <c r="BM34" s="119" t="s">
        <v>35</v>
      </c>
      <c r="BN34" s="115" t="s">
        <v>35</v>
      </c>
      <c r="BO34" s="115" t="s">
        <v>35</v>
      </c>
      <c r="BP34" s="115" t="s">
        <v>35</v>
      </c>
      <c r="BQ34" s="110" t="s">
        <v>35</v>
      </c>
      <c r="BR34" s="119" t="s">
        <v>35</v>
      </c>
      <c r="BS34" s="115" t="s">
        <v>35</v>
      </c>
      <c r="BT34" s="115" t="s">
        <v>35</v>
      </c>
      <c r="BU34" s="115" t="s">
        <v>35</v>
      </c>
      <c r="BV34" s="115" t="s">
        <v>35</v>
      </c>
      <c r="BW34" s="115" t="s">
        <v>35</v>
      </c>
      <c r="BX34" s="115" t="s">
        <v>35</v>
      </c>
      <c r="BY34" s="104" t="s">
        <v>35</v>
      </c>
      <c r="BZ34" s="104" t="s">
        <v>35</v>
      </c>
      <c r="CA34" s="104" t="s">
        <v>35</v>
      </c>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row>
    <row r="35" s="382" customFormat="true" ht="15" customHeight="true" x14ac:dyDescent="0.2">
      <c r="A35" s="1047" t="s">
        <v>55</v>
      </c>
      <c r="B35" s="447" t="s">
        <v>49</v>
      </c>
      <c r="C35" s="191">
        <v>0.80808080808080807</v>
      </c>
      <c r="D35" s="190">
        <v>3.4922766957689726</v>
      </c>
      <c r="E35" s="190">
        <v>4.7098976109215016</v>
      </c>
      <c r="F35" s="190">
        <v>11.95945945945946</v>
      </c>
      <c r="G35" s="189">
        <v>36.351351351351354</v>
      </c>
      <c r="H35" s="188">
        <v>19.327731092436977</v>
      </c>
      <c r="I35" s="190">
        <v>24.930747922437675</v>
      </c>
      <c r="J35" s="190">
        <v>36.312849162011176</v>
      </c>
      <c r="K35" s="190">
        <v>45.224719101123597</v>
      </c>
      <c r="L35" s="187">
        <v>74.30167597765363</v>
      </c>
      <c r="M35" s="191">
        <v>0.92165898617511521</v>
      </c>
      <c r="N35" s="190">
        <v>1.0291595197255576</v>
      </c>
      <c r="O35" s="190">
        <v>0.80862533692722371</v>
      </c>
      <c r="P35" s="190">
        <v>2.0462633451957295</v>
      </c>
      <c r="Q35" s="189">
        <v>6.9580731489741297</v>
      </c>
      <c r="R35" s="188">
        <v>3.8551401869158877</v>
      </c>
      <c r="S35" s="190">
        <v>2.1786492374727668</v>
      </c>
      <c r="T35" s="190">
        <v>8.2142857142857135</v>
      </c>
      <c r="U35" s="190">
        <v>10.902696365767877</v>
      </c>
      <c r="V35" s="190">
        <v>26.144511858797575</v>
      </c>
      <c r="W35" s="190">
        <v>6.2767475035663338</v>
      </c>
      <c r="X35" s="190">
        <v>6.3888888888888884</v>
      </c>
      <c r="Y35" s="190">
        <v>8.5714285714285712</v>
      </c>
      <c r="Z35" s="190">
        <v>7.4074074074074066</v>
      </c>
      <c r="AA35" s="187">
        <v>4.2168674698795181</v>
      </c>
      <c r="AB35" s="506"/>
      <c r="AC35" s="506"/>
      <c r="AD35" s="506"/>
      <c r="AE35" s="506"/>
      <c r="AF35" s="506"/>
      <c r="AG35" s="506"/>
      <c r="AH35" s="506"/>
      <c r="AI35" s="506"/>
      <c r="AJ35" s="506"/>
      <c r="AK35" s="506"/>
      <c r="AL35" s="506"/>
      <c r="AM35" s="506"/>
      <c r="AN35" s="506"/>
      <c r="AO35" s="506"/>
      <c r="AP35" s="506"/>
      <c r="AQ35" s="506"/>
      <c r="AR35" s="506"/>
      <c r="AS35" s="506"/>
      <c r="AT35" s="506"/>
      <c r="AU35" s="506"/>
      <c r="AV35" s="506"/>
      <c r="AW35" s="506"/>
      <c r="AX35" s="506"/>
      <c r="AY35" s="506"/>
      <c r="AZ35" s="943"/>
      <c r="BA35" s="1035" t="s">
        <v>55</v>
      </c>
      <c r="BB35" s="682" t="s">
        <v>49</v>
      </c>
      <c r="BC35" s="119" t="s">
        <v>35</v>
      </c>
      <c r="BD35" s="115" t="s">
        <v>35</v>
      </c>
      <c r="BE35" s="115" t="s">
        <v>35</v>
      </c>
      <c r="BF35" s="115" t="s">
        <v>35</v>
      </c>
      <c r="BG35" s="110" t="s">
        <v>35</v>
      </c>
      <c r="BH35" s="119" t="s">
        <v>35</v>
      </c>
      <c r="BI35" s="115" t="s">
        <v>35</v>
      </c>
      <c r="BJ35" s="115" t="s">
        <v>35</v>
      </c>
      <c r="BK35" s="115" t="s">
        <v>35</v>
      </c>
      <c r="BL35" s="110" t="s">
        <v>35</v>
      </c>
      <c r="BM35" s="119" t="s">
        <v>35</v>
      </c>
      <c r="BN35" s="115" t="s">
        <v>35</v>
      </c>
      <c r="BO35" s="115" t="s">
        <v>35</v>
      </c>
      <c r="BP35" s="115" t="s">
        <v>35</v>
      </c>
      <c r="BQ35" s="110" t="s">
        <v>35</v>
      </c>
      <c r="BR35" s="119" t="s">
        <v>35</v>
      </c>
      <c r="BS35" s="115" t="s">
        <v>35</v>
      </c>
      <c r="BT35" s="115" t="s">
        <v>35</v>
      </c>
      <c r="BU35" s="115" t="s">
        <v>35</v>
      </c>
      <c r="BV35" s="115" t="s">
        <v>35</v>
      </c>
      <c r="BW35" s="115" t="s">
        <v>35</v>
      </c>
      <c r="BX35" s="115" t="s">
        <v>35</v>
      </c>
      <c r="BY35" s="104" t="s">
        <v>35</v>
      </c>
      <c r="BZ35" s="104" t="s">
        <v>35</v>
      </c>
      <c r="CA35" s="104" t="s">
        <v>35</v>
      </c>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row>
    <row r="36" s="382" customFormat="true" ht="15" customHeight="true" x14ac:dyDescent="0.2">
      <c r="A36" s="1047"/>
      <c r="B36" s="447" t="s">
        <v>48</v>
      </c>
      <c r="C36" s="191">
        <v>99.191919191919183</v>
      </c>
      <c r="D36" s="190">
        <v>96.507723304231035</v>
      </c>
      <c r="E36" s="190">
        <v>95.290102389078498</v>
      </c>
      <c r="F36" s="190">
        <v>88.040540540540533</v>
      </c>
      <c r="G36" s="189">
        <v>63.648648648648653</v>
      </c>
      <c r="H36" s="188">
        <v>80.672268907563023</v>
      </c>
      <c r="I36" s="190">
        <v>75.069252077562325</v>
      </c>
      <c r="J36" s="190">
        <v>63.687150837988824</v>
      </c>
      <c r="K36" s="190">
        <v>54.775280898876403</v>
      </c>
      <c r="L36" s="187">
        <v>25.69832402234637</v>
      </c>
      <c r="M36" s="191">
        <v>99.078341013824883</v>
      </c>
      <c r="N36" s="190">
        <v>98.970840480274447</v>
      </c>
      <c r="O36" s="190">
        <v>99.191374663072779</v>
      </c>
      <c r="P36" s="190">
        <v>97.953736654804274</v>
      </c>
      <c r="Q36" s="189">
        <v>93.041926851025863</v>
      </c>
      <c r="R36" s="188">
        <v>96.144859813084111</v>
      </c>
      <c r="S36" s="190">
        <v>97.821350762527231</v>
      </c>
      <c r="T36" s="190">
        <v>91.785714285714278</v>
      </c>
      <c r="U36" s="190">
        <v>89.097303634232119</v>
      </c>
      <c r="V36" s="190">
        <v>73.855488141202429</v>
      </c>
      <c r="W36" s="190">
        <v>93.723252496433659</v>
      </c>
      <c r="X36" s="190">
        <v>93.611111111111114</v>
      </c>
      <c r="Y36" s="190">
        <v>91.428571428571431</v>
      </c>
      <c r="Z36" s="190">
        <v>92.592592592592595</v>
      </c>
      <c r="AA36" s="187">
        <v>95.783132530120483</v>
      </c>
      <c r="AB36" s="506"/>
      <c r="AC36" s="506"/>
      <c r="AD36" s="506"/>
      <c r="AE36" s="506"/>
      <c r="AF36" s="506"/>
      <c r="AG36" s="506"/>
      <c r="AH36" s="506"/>
      <c r="AI36" s="506"/>
      <c r="AJ36" s="506"/>
      <c r="AK36" s="506"/>
      <c r="AL36" s="506"/>
      <c r="AM36" s="506"/>
      <c r="AN36" s="506"/>
      <c r="AO36" s="506"/>
      <c r="AP36" s="506"/>
      <c r="AQ36" s="506"/>
      <c r="AR36" s="506"/>
      <c r="AS36" s="506"/>
      <c r="AT36" s="506"/>
      <c r="AU36" s="506"/>
      <c r="AV36" s="506"/>
      <c r="AW36" s="506"/>
      <c r="AX36" s="506"/>
      <c r="AY36" s="506"/>
      <c r="AZ36" s="943"/>
      <c r="BA36" s="1035"/>
      <c r="BB36" s="682" t="s">
        <v>48</v>
      </c>
      <c r="BC36" s="119" t="s">
        <v>35</v>
      </c>
      <c r="BD36" s="115" t="s">
        <v>35</v>
      </c>
      <c r="BE36" s="115" t="s">
        <v>35</v>
      </c>
      <c r="BF36" s="115" t="s">
        <v>35</v>
      </c>
      <c r="BG36" s="110" t="s">
        <v>35</v>
      </c>
      <c r="BH36" s="119" t="s">
        <v>35</v>
      </c>
      <c r="BI36" s="115" t="s">
        <v>35</v>
      </c>
      <c r="BJ36" s="115" t="s">
        <v>35</v>
      </c>
      <c r="BK36" s="115" t="s">
        <v>35</v>
      </c>
      <c r="BL36" s="110" t="s">
        <v>35</v>
      </c>
      <c r="BM36" s="119" t="s">
        <v>35</v>
      </c>
      <c r="BN36" s="115" t="s">
        <v>35</v>
      </c>
      <c r="BO36" s="115" t="s">
        <v>35</v>
      </c>
      <c r="BP36" s="115" t="s">
        <v>35</v>
      </c>
      <c r="BQ36" s="110" t="s">
        <v>35</v>
      </c>
      <c r="BR36" s="119" t="s">
        <v>35</v>
      </c>
      <c r="BS36" s="115" t="s">
        <v>35</v>
      </c>
      <c r="BT36" s="115" t="s">
        <v>35</v>
      </c>
      <c r="BU36" s="115" t="s">
        <v>35</v>
      </c>
      <c r="BV36" s="115" t="s">
        <v>35</v>
      </c>
      <c r="BW36" s="115" t="s">
        <v>35</v>
      </c>
      <c r="BX36" s="115" t="s">
        <v>35</v>
      </c>
      <c r="BY36" s="104" t="s">
        <v>35</v>
      </c>
      <c r="BZ36" s="104" t="s">
        <v>35</v>
      </c>
      <c r="CA36" s="104" t="s">
        <v>35</v>
      </c>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row>
    <row r="37" s="382" customFormat="true" ht="15" customHeight="true" x14ac:dyDescent="0.2">
      <c r="A37" s="1047" t="s">
        <v>167</v>
      </c>
      <c r="B37" s="447" t="s">
        <v>49</v>
      </c>
      <c r="C37" s="191">
        <v>1.079913606911447</v>
      </c>
      <c r="D37" s="190">
        <v>4.7794117647058822</v>
      </c>
      <c r="E37" s="190">
        <v>6.0877350044762757</v>
      </c>
      <c r="F37" s="190">
        <v>14.159292035398231</v>
      </c>
      <c r="G37" s="189">
        <v>40.286144578313255</v>
      </c>
      <c r="H37" s="188">
        <v>21.835443037974684</v>
      </c>
      <c r="I37" s="190">
        <v>28.664495114006517</v>
      </c>
      <c r="J37" s="190">
        <v>40.247678018575847</v>
      </c>
      <c r="K37" s="190">
        <v>50.155763239875384</v>
      </c>
      <c r="L37" s="187">
        <v>77.192982456140342</v>
      </c>
      <c r="M37" s="191">
        <v>1.1644832605531297</v>
      </c>
      <c r="N37" s="190">
        <v>1.5228426395939088</v>
      </c>
      <c r="O37" s="190">
        <v>1.1688311688311688</v>
      </c>
      <c r="P37" s="190">
        <v>2.5669642857142856</v>
      </c>
      <c r="Q37" s="189">
        <v>8.0882352941176467</v>
      </c>
      <c r="R37" s="188">
        <v>4.8744460856720826</v>
      </c>
      <c r="S37" s="190">
        <v>2.5510204081632653</v>
      </c>
      <c r="T37" s="190">
        <v>11.471321695760599</v>
      </c>
      <c r="U37" s="190">
        <v>12.244897959183673</v>
      </c>
      <c r="V37" s="190">
        <v>31.19629874421679</v>
      </c>
      <c r="W37" s="190">
        <v>8.4980237154150196</v>
      </c>
      <c r="X37" s="190">
        <v>12.790697674418606</v>
      </c>
      <c r="Y37" s="190">
        <v>10.480349344978166</v>
      </c>
      <c r="Z37" s="190">
        <v>10.089020771513352</v>
      </c>
      <c r="AA37" s="187">
        <v>6.1946902654867255</v>
      </c>
      <c r="AB37" s="506"/>
      <c r="AC37" s="506"/>
      <c r="AD37" s="506"/>
      <c r="AE37" s="506"/>
      <c r="AF37" s="506"/>
      <c r="AG37" s="506"/>
      <c r="AH37" s="506"/>
      <c r="AI37" s="506"/>
      <c r="AJ37" s="506"/>
      <c r="AK37" s="506"/>
      <c r="AL37" s="506"/>
      <c r="AM37" s="506"/>
      <c r="AN37" s="506"/>
      <c r="AO37" s="506"/>
      <c r="AP37" s="506"/>
      <c r="AQ37" s="506"/>
      <c r="AR37" s="506"/>
      <c r="AS37" s="506"/>
      <c r="AT37" s="506"/>
      <c r="AU37" s="506"/>
      <c r="AV37" s="506"/>
      <c r="AW37" s="506"/>
      <c r="AX37" s="506"/>
      <c r="AY37" s="506"/>
      <c r="AZ37" s="943"/>
      <c r="BA37" s="1035" t="s">
        <v>126</v>
      </c>
      <c r="BB37" s="682" t="s">
        <v>49</v>
      </c>
      <c r="BC37" s="119" t="s">
        <v>35</v>
      </c>
      <c r="BD37" s="115" t="s">
        <v>35</v>
      </c>
      <c r="BE37" s="115" t="s">
        <v>35</v>
      </c>
      <c r="BF37" s="115" t="s">
        <v>35</v>
      </c>
      <c r="BG37" s="110" t="s">
        <v>35</v>
      </c>
      <c r="BH37" s="119" t="s">
        <v>35</v>
      </c>
      <c r="BI37" s="115" t="s">
        <v>35</v>
      </c>
      <c r="BJ37" s="115" t="s">
        <v>35</v>
      </c>
      <c r="BK37" s="115" t="s">
        <v>35</v>
      </c>
      <c r="BL37" s="110" t="s">
        <v>35</v>
      </c>
      <c r="BM37" s="119" t="s">
        <v>35</v>
      </c>
      <c r="BN37" s="115" t="s">
        <v>35</v>
      </c>
      <c r="BO37" s="115" t="s">
        <v>35</v>
      </c>
      <c r="BP37" s="115" t="s">
        <v>35</v>
      </c>
      <c r="BQ37" s="110" t="s">
        <v>35</v>
      </c>
      <c r="BR37" s="119" t="s">
        <v>35</v>
      </c>
      <c r="BS37" s="115" t="s">
        <v>35</v>
      </c>
      <c r="BT37" s="115" t="s">
        <v>35</v>
      </c>
      <c r="BU37" s="115" t="s">
        <v>35</v>
      </c>
      <c r="BV37" s="115" t="s">
        <v>35</v>
      </c>
      <c r="BW37" s="115" t="s">
        <v>35</v>
      </c>
      <c r="BX37" s="115" t="s">
        <v>35</v>
      </c>
      <c r="BY37" s="104" t="s">
        <v>35</v>
      </c>
      <c r="BZ37" s="104" t="s">
        <v>35</v>
      </c>
      <c r="CA37" s="104" t="s">
        <v>35</v>
      </c>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row>
    <row r="38" s="382" customFormat="true" ht="15" customHeight="true" x14ac:dyDescent="0.2">
      <c r="A38" s="1047"/>
      <c r="B38" s="447" t="s">
        <v>48</v>
      </c>
      <c r="C38" s="191">
        <v>98.920086393088553</v>
      </c>
      <c r="D38" s="190">
        <v>95.220588235294116</v>
      </c>
      <c r="E38" s="190">
        <v>93.912264995523714</v>
      </c>
      <c r="F38" s="190">
        <v>85.840707964601776</v>
      </c>
      <c r="G38" s="189">
        <v>59.713855421686745</v>
      </c>
      <c r="H38" s="188">
        <v>78.164556962025316</v>
      </c>
      <c r="I38" s="190">
        <v>71.335504885993487</v>
      </c>
      <c r="J38" s="190">
        <v>59.752321981424153</v>
      </c>
      <c r="K38" s="190">
        <v>49.844236760124609</v>
      </c>
      <c r="L38" s="187">
        <v>22.807017543859647</v>
      </c>
      <c r="M38" s="191">
        <v>98.835516739446874</v>
      </c>
      <c r="N38" s="190">
        <v>98.477157360406082</v>
      </c>
      <c r="O38" s="190">
        <v>98.831168831168839</v>
      </c>
      <c r="P38" s="190">
        <v>97.433035714285708</v>
      </c>
      <c r="Q38" s="189">
        <v>91.911764705882348</v>
      </c>
      <c r="R38" s="188">
        <v>95.125553914327924</v>
      </c>
      <c r="S38" s="190">
        <v>97.448979591836732</v>
      </c>
      <c r="T38" s="190">
        <v>88.528678304239406</v>
      </c>
      <c r="U38" s="190">
        <v>87.755102040816325</v>
      </c>
      <c r="V38" s="190">
        <v>68.80370125578321</v>
      </c>
      <c r="W38" s="190">
        <v>91.501976284584984</v>
      </c>
      <c r="X38" s="190">
        <v>87.20930232558139</v>
      </c>
      <c r="Y38" s="190">
        <v>89.519650655021834</v>
      </c>
      <c r="Z38" s="190">
        <v>89.910979228486639</v>
      </c>
      <c r="AA38" s="187">
        <v>93.805309734513273</v>
      </c>
      <c r="AB38" s="506"/>
      <c r="AC38" s="506"/>
      <c r="AD38" s="506"/>
      <c r="AE38" s="506"/>
      <c r="AF38" s="506"/>
      <c r="AG38" s="506"/>
      <c r="AH38" s="506"/>
      <c r="AI38" s="506"/>
      <c r="AJ38" s="506"/>
      <c r="AK38" s="506"/>
      <c r="AL38" s="506"/>
      <c r="AM38" s="506"/>
      <c r="AN38" s="506"/>
      <c r="AO38" s="506"/>
      <c r="AP38" s="506"/>
      <c r="AQ38" s="506"/>
      <c r="AR38" s="506"/>
      <c r="AS38" s="506"/>
      <c r="AT38" s="506"/>
      <c r="AU38" s="506"/>
      <c r="AV38" s="506"/>
      <c r="AW38" s="506"/>
      <c r="AX38" s="506"/>
      <c r="AY38" s="506"/>
      <c r="AZ38" s="943"/>
      <c r="BA38" s="1035"/>
      <c r="BB38" s="682" t="s">
        <v>48</v>
      </c>
      <c r="BC38" s="119" t="s">
        <v>35</v>
      </c>
      <c r="BD38" s="115" t="s">
        <v>35</v>
      </c>
      <c r="BE38" s="115" t="s">
        <v>35</v>
      </c>
      <c r="BF38" s="115" t="s">
        <v>35</v>
      </c>
      <c r="BG38" s="110" t="s">
        <v>35</v>
      </c>
      <c r="BH38" s="119" t="s">
        <v>35</v>
      </c>
      <c r="BI38" s="115" t="s">
        <v>35</v>
      </c>
      <c r="BJ38" s="115" t="s">
        <v>35</v>
      </c>
      <c r="BK38" s="115" t="s">
        <v>35</v>
      </c>
      <c r="BL38" s="110" t="s">
        <v>35</v>
      </c>
      <c r="BM38" s="119" t="s">
        <v>35</v>
      </c>
      <c r="BN38" s="115" t="s">
        <v>35</v>
      </c>
      <c r="BO38" s="115" t="s">
        <v>35</v>
      </c>
      <c r="BP38" s="115" t="s">
        <v>35</v>
      </c>
      <c r="BQ38" s="110" t="s">
        <v>35</v>
      </c>
      <c r="BR38" s="119" t="s">
        <v>35</v>
      </c>
      <c r="BS38" s="115" t="s">
        <v>35</v>
      </c>
      <c r="BT38" s="115" t="s">
        <v>35</v>
      </c>
      <c r="BU38" s="115" t="s">
        <v>35</v>
      </c>
      <c r="BV38" s="115" t="s">
        <v>35</v>
      </c>
      <c r="BW38" s="115" t="s">
        <v>35</v>
      </c>
      <c r="BX38" s="115" t="s">
        <v>35</v>
      </c>
      <c r="BY38" s="104" t="s">
        <v>35</v>
      </c>
      <c r="BZ38" s="104" t="s">
        <v>35</v>
      </c>
      <c r="CA38" s="104" t="s">
        <v>35</v>
      </c>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row>
    <row r="39" s="377" customFormat="true" ht="15" customHeight="true" x14ac:dyDescent="0.2">
      <c r="A39" s="1047" t="s">
        <v>123</v>
      </c>
      <c r="B39" s="447" t="s">
        <v>49</v>
      </c>
      <c r="C39" s="135" t="s">
        <v>35</v>
      </c>
      <c r="D39" s="132" t="s">
        <v>35</v>
      </c>
      <c r="E39" s="132" t="s">
        <v>35</v>
      </c>
      <c r="F39" s="132" t="s">
        <v>35</v>
      </c>
      <c r="G39" s="129" t="s">
        <v>35</v>
      </c>
      <c r="H39" s="126" t="s">
        <v>35</v>
      </c>
      <c r="I39" s="132" t="s">
        <v>35</v>
      </c>
      <c r="J39" s="132" t="s">
        <v>35</v>
      </c>
      <c r="K39" s="132" t="s">
        <v>35</v>
      </c>
      <c r="L39" s="123" t="s">
        <v>35</v>
      </c>
      <c r="M39" s="135" t="s">
        <v>35</v>
      </c>
      <c r="N39" s="132" t="s">
        <v>35</v>
      </c>
      <c r="O39" s="132" t="s">
        <v>35</v>
      </c>
      <c r="P39" s="132" t="s">
        <v>35</v>
      </c>
      <c r="Q39" s="129" t="s">
        <v>35</v>
      </c>
      <c r="R39" s="126" t="s">
        <v>35</v>
      </c>
      <c r="S39" s="132" t="s">
        <v>35</v>
      </c>
      <c r="T39" s="132" t="s">
        <v>35</v>
      </c>
      <c r="U39" s="132" t="s">
        <v>35</v>
      </c>
      <c r="V39" s="132" t="s">
        <v>35</v>
      </c>
      <c r="W39" s="132" t="s">
        <v>35</v>
      </c>
      <c r="X39" s="132" t="s">
        <v>35</v>
      </c>
      <c r="Y39" s="132" t="s">
        <v>35</v>
      </c>
      <c r="Z39" s="132" t="s">
        <v>35</v>
      </c>
      <c r="AA39" s="123" t="s">
        <v>35</v>
      </c>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4"/>
      <c r="BA39" s="1035" t="s">
        <v>123</v>
      </c>
      <c r="BB39" s="682" t="s">
        <v>49</v>
      </c>
      <c r="BC39" s="119" t="s">
        <v>35</v>
      </c>
      <c r="BD39" s="115" t="s">
        <v>35</v>
      </c>
      <c r="BE39" s="115" t="s">
        <v>35</v>
      </c>
      <c r="BF39" s="115" t="s">
        <v>35</v>
      </c>
      <c r="BG39" s="110" t="s">
        <v>35</v>
      </c>
      <c r="BH39" s="119" t="s">
        <v>35</v>
      </c>
      <c r="BI39" s="115" t="s">
        <v>35</v>
      </c>
      <c r="BJ39" s="115" t="s">
        <v>35</v>
      </c>
      <c r="BK39" s="115" t="s">
        <v>35</v>
      </c>
      <c r="BL39" s="110" t="s">
        <v>35</v>
      </c>
      <c r="BM39" s="119" t="s">
        <v>35</v>
      </c>
      <c r="BN39" s="115" t="s">
        <v>35</v>
      </c>
      <c r="BO39" s="115" t="s">
        <v>35</v>
      </c>
      <c r="BP39" s="115" t="s">
        <v>35</v>
      </c>
      <c r="BQ39" s="110" t="s">
        <v>35</v>
      </c>
      <c r="BR39" s="119" t="s">
        <v>35</v>
      </c>
      <c r="BS39" s="115" t="s">
        <v>35</v>
      </c>
      <c r="BT39" s="115" t="s">
        <v>35</v>
      </c>
      <c r="BU39" s="115" t="s">
        <v>35</v>
      </c>
      <c r="BV39" s="115" t="s">
        <v>35</v>
      </c>
      <c r="BW39" s="115" t="s">
        <v>35</v>
      </c>
      <c r="BX39" s="115" t="s">
        <v>35</v>
      </c>
      <c r="BY39" s="104" t="s">
        <v>35</v>
      </c>
      <c r="BZ39" s="104" t="s">
        <v>35</v>
      </c>
      <c r="CA39" s="104" t="s">
        <v>35</v>
      </c>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row>
    <row r="40" s="377" customFormat="true" ht="15" customHeight="true" x14ac:dyDescent="0.2">
      <c r="A40" s="1047"/>
      <c r="B40" s="447" t="s">
        <v>48</v>
      </c>
      <c r="C40" s="135" t="s">
        <v>35</v>
      </c>
      <c r="D40" s="132" t="s">
        <v>35</v>
      </c>
      <c r="E40" s="132" t="s">
        <v>35</v>
      </c>
      <c r="F40" s="132" t="s">
        <v>35</v>
      </c>
      <c r="G40" s="129" t="s">
        <v>35</v>
      </c>
      <c r="H40" s="126" t="s">
        <v>35</v>
      </c>
      <c r="I40" s="132" t="s">
        <v>35</v>
      </c>
      <c r="J40" s="132" t="s">
        <v>35</v>
      </c>
      <c r="K40" s="132" t="s">
        <v>35</v>
      </c>
      <c r="L40" s="123" t="s">
        <v>35</v>
      </c>
      <c r="M40" s="135" t="s">
        <v>35</v>
      </c>
      <c r="N40" s="132" t="s">
        <v>35</v>
      </c>
      <c r="O40" s="132" t="s">
        <v>35</v>
      </c>
      <c r="P40" s="132" t="s">
        <v>35</v>
      </c>
      <c r="Q40" s="129" t="s">
        <v>35</v>
      </c>
      <c r="R40" s="126" t="s">
        <v>35</v>
      </c>
      <c r="S40" s="132" t="s">
        <v>35</v>
      </c>
      <c r="T40" s="132" t="s">
        <v>35</v>
      </c>
      <c r="U40" s="132" t="s">
        <v>35</v>
      </c>
      <c r="V40" s="132" t="s">
        <v>35</v>
      </c>
      <c r="W40" s="132" t="s">
        <v>35</v>
      </c>
      <c r="X40" s="132" t="s">
        <v>35</v>
      </c>
      <c r="Y40" s="132" t="s">
        <v>35</v>
      </c>
      <c r="Z40" s="132" t="s">
        <v>35</v>
      </c>
      <c r="AA40" s="123" t="s">
        <v>35</v>
      </c>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4"/>
      <c r="BA40" s="1035"/>
      <c r="BB40" s="682" t="s">
        <v>48</v>
      </c>
      <c r="BC40" s="119" t="s">
        <v>35</v>
      </c>
      <c r="BD40" s="115" t="s">
        <v>35</v>
      </c>
      <c r="BE40" s="115" t="s">
        <v>35</v>
      </c>
      <c r="BF40" s="115" t="s">
        <v>35</v>
      </c>
      <c r="BG40" s="110" t="s">
        <v>35</v>
      </c>
      <c r="BH40" s="119" t="s">
        <v>35</v>
      </c>
      <c r="BI40" s="115" t="s">
        <v>35</v>
      </c>
      <c r="BJ40" s="115" t="s">
        <v>35</v>
      </c>
      <c r="BK40" s="115" t="s">
        <v>35</v>
      </c>
      <c r="BL40" s="110" t="s">
        <v>35</v>
      </c>
      <c r="BM40" s="119" t="s">
        <v>35</v>
      </c>
      <c r="BN40" s="115" t="s">
        <v>35</v>
      </c>
      <c r="BO40" s="115" t="s">
        <v>35</v>
      </c>
      <c r="BP40" s="115" t="s">
        <v>35</v>
      </c>
      <c r="BQ40" s="110" t="s">
        <v>35</v>
      </c>
      <c r="BR40" s="119" t="s">
        <v>35</v>
      </c>
      <c r="BS40" s="115" t="s">
        <v>35</v>
      </c>
      <c r="BT40" s="115" t="s">
        <v>35</v>
      </c>
      <c r="BU40" s="115" t="s">
        <v>35</v>
      </c>
      <c r="BV40" s="115" t="s">
        <v>35</v>
      </c>
      <c r="BW40" s="115" t="s">
        <v>35</v>
      </c>
      <c r="BX40" s="115" t="s">
        <v>35</v>
      </c>
      <c r="BY40" s="104" t="s">
        <v>35</v>
      </c>
      <c r="BZ40" s="104" t="s">
        <v>35</v>
      </c>
      <c r="CA40" s="104" t="s">
        <v>35</v>
      </c>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row>
    <row r="41" s="382" customFormat="true" ht="15" customHeight="true" x14ac:dyDescent="0.2">
      <c r="A41" s="1047" t="s">
        <v>56</v>
      </c>
      <c r="B41" s="447" t="s">
        <v>49</v>
      </c>
      <c r="C41" s="191">
        <v>14.478114478114479</v>
      </c>
      <c r="D41" s="190">
        <v>13.96910678307589</v>
      </c>
      <c r="E41" s="190">
        <v>12.969283276450511</v>
      </c>
      <c r="F41" s="190">
        <v>11.351351351351353</v>
      </c>
      <c r="G41" s="189">
        <v>8.5810810810810807</v>
      </c>
      <c r="H41" s="188">
        <v>8.6834733893557416</v>
      </c>
      <c r="I41" s="190">
        <v>8.0332409972299157</v>
      </c>
      <c r="J41" s="190">
        <v>6.1452513966480442</v>
      </c>
      <c r="K41" s="190">
        <v>5.3370786516853927</v>
      </c>
      <c r="L41" s="187">
        <v>1.1173184357541899</v>
      </c>
      <c r="M41" s="191">
        <v>14.193548387096774</v>
      </c>
      <c r="N41" s="190">
        <v>14.579759862778729</v>
      </c>
      <c r="O41" s="190">
        <v>14.555256064690028</v>
      </c>
      <c r="P41" s="190">
        <v>13.078291814946619</v>
      </c>
      <c r="Q41" s="189">
        <v>15.165031222123105</v>
      </c>
      <c r="R41" s="188">
        <v>5.2570093457943923</v>
      </c>
      <c r="S41" s="190">
        <v>10.893246187363834</v>
      </c>
      <c r="T41" s="190">
        <v>22.767857142857142</v>
      </c>
      <c r="U41" s="190">
        <v>11.957796014067995</v>
      </c>
      <c r="V41" s="190">
        <v>9.4318808604522886</v>
      </c>
      <c r="W41" s="190">
        <v>16.262482168330955</v>
      </c>
      <c r="X41" s="190">
        <v>15.555555555555555</v>
      </c>
      <c r="Y41" s="190">
        <v>2.8571428571428572</v>
      </c>
      <c r="Z41" s="190">
        <v>7.18954248366013</v>
      </c>
      <c r="AA41" s="187">
        <v>14.859437751004014</v>
      </c>
      <c r="AB41" s="506"/>
      <c r="AC41" s="506"/>
      <c r="AD41" s="506"/>
      <c r="AE41" s="506"/>
      <c r="AF41" s="506"/>
      <c r="AG41" s="506"/>
      <c r="AH41" s="506"/>
      <c r="AI41" s="506"/>
      <c r="AJ41" s="506"/>
      <c r="AK41" s="506"/>
      <c r="AL41" s="506"/>
      <c r="AM41" s="506"/>
      <c r="AN41" s="506"/>
      <c r="AO41" s="506"/>
      <c r="AP41" s="506"/>
      <c r="AQ41" s="506"/>
      <c r="AR41" s="506"/>
      <c r="AS41" s="506"/>
      <c r="AT41" s="506"/>
      <c r="AU41" s="506"/>
      <c r="AV41" s="506"/>
      <c r="AW41" s="506"/>
      <c r="AX41" s="506"/>
      <c r="AY41" s="506"/>
      <c r="AZ41" s="943"/>
      <c r="BA41" s="1035" t="s">
        <v>56</v>
      </c>
      <c r="BB41" s="682" t="s">
        <v>49</v>
      </c>
      <c r="BC41" s="119" t="s">
        <v>35</v>
      </c>
      <c r="BD41" s="115" t="s">
        <v>35</v>
      </c>
      <c r="BE41" s="115" t="s">
        <v>35</v>
      </c>
      <c r="BF41" s="115" t="s">
        <v>35</v>
      </c>
      <c r="BG41" s="110" t="s">
        <v>35</v>
      </c>
      <c r="BH41" s="119" t="s">
        <v>35</v>
      </c>
      <c r="BI41" s="115" t="s">
        <v>35</v>
      </c>
      <c r="BJ41" s="115" t="s">
        <v>35</v>
      </c>
      <c r="BK41" s="115" t="s">
        <v>35</v>
      </c>
      <c r="BL41" s="110" t="s">
        <v>35</v>
      </c>
      <c r="BM41" s="119" t="s">
        <v>35</v>
      </c>
      <c r="BN41" s="115" t="s">
        <v>35</v>
      </c>
      <c r="BO41" s="115" t="s">
        <v>35</v>
      </c>
      <c r="BP41" s="115" t="s">
        <v>35</v>
      </c>
      <c r="BQ41" s="110" t="s">
        <v>35</v>
      </c>
      <c r="BR41" s="119" t="s">
        <v>35</v>
      </c>
      <c r="BS41" s="115" t="s">
        <v>35</v>
      </c>
      <c r="BT41" s="115" t="s">
        <v>35</v>
      </c>
      <c r="BU41" s="115" t="s">
        <v>35</v>
      </c>
      <c r="BV41" s="115" t="s">
        <v>35</v>
      </c>
      <c r="BW41" s="115" t="s">
        <v>35</v>
      </c>
      <c r="BX41" s="115" t="s">
        <v>35</v>
      </c>
      <c r="BY41" s="104" t="s">
        <v>35</v>
      </c>
      <c r="BZ41" s="104" t="s">
        <v>35</v>
      </c>
      <c r="CA41" s="104" t="s">
        <v>35</v>
      </c>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row>
    <row r="42" s="382" customFormat="true" ht="15" customHeight="true" x14ac:dyDescent="0.2">
      <c r="A42" s="1047"/>
      <c r="B42" s="447" t="s">
        <v>48</v>
      </c>
      <c r="C42" s="191">
        <v>85.521885521885523</v>
      </c>
      <c r="D42" s="190">
        <v>86.030893216924113</v>
      </c>
      <c r="E42" s="190">
        <v>87.030716723549489</v>
      </c>
      <c r="F42" s="190">
        <v>88.64864864864866</v>
      </c>
      <c r="G42" s="189">
        <v>91.418918918918919</v>
      </c>
      <c r="H42" s="188">
        <v>91.31652661064426</v>
      </c>
      <c r="I42" s="190">
        <v>91.966759002770075</v>
      </c>
      <c r="J42" s="190">
        <v>93.85474860335195</v>
      </c>
      <c r="K42" s="190">
        <v>94.662921348314612</v>
      </c>
      <c r="L42" s="187">
        <v>98.882681564245814</v>
      </c>
      <c r="M42" s="191">
        <v>85.806451612903217</v>
      </c>
      <c r="N42" s="190">
        <v>85.420240137221271</v>
      </c>
      <c r="O42" s="190">
        <v>85.444743935309972</v>
      </c>
      <c r="P42" s="190">
        <v>86.921708185053376</v>
      </c>
      <c r="Q42" s="189">
        <v>84.834968777876895</v>
      </c>
      <c r="R42" s="188">
        <v>94.742990654205599</v>
      </c>
      <c r="S42" s="190">
        <v>89.106753812636157</v>
      </c>
      <c r="T42" s="190">
        <v>77.232142857142861</v>
      </c>
      <c r="U42" s="190">
        <v>88.042203985932005</v>
      </c>
      <c r="V42" s="190">
        <v>90.568119139547704</v>
      </c>
      <c r="W42" s="190">
        <v>83.737517831669038</v>
      </c>
      <c r="X42" s="190">
        <v>84.444444444444443</v>
      </c>
      <c r="Y42" s="190">
        <v>97.142857142857139</v>
      </c>
      <c r="Z42" s="190">
        <v>92.810457516339866</v>
      </c>
      <c r="AA42" s="187">
        <v>85.140562248995991</v>
      </c>
      <c r="AB42" s="506"/>
      <c r="AC42" s="506"/>
      <c r="AD42" s="506"/>
      <c r="AE42" s="506"/>
      <c r="AF42" s="506"/>
      <c r="AG42" s="506"/>
      <c r="AH42" s="506"/>
      <c r="AI42" s="506"/>
      <c r="AJ42" s="506"/>
      <c r="AK42" s="506"/>
      <c r="AL42" s="506"/>
      <c r="AM42" s="506"/>
      <c r="AN42" s="506"/>
      <c r="AO42" s="506"/>
      <c r="AP42" s="506"/>
      <c r="AQ42" s="506"/>
      <c r="AR42" s="506"/>
      <c r="AS42" s="506"/>
      <c r="AT42" s="506"/>
      <c r="AU42" s="506"/>
      <c r="AV42" s="506"/>
      <c r="AW42" s="506"/>
      <c r="AX42" s="506"/>
      <c r="AY42" s="506"/>
      <c r="AZ42" s="943"/>
      <c r="BA42" s="1035"/>
      <c r="BB42" s="682" t="s">
        <v>48</v>
      </c>
      <c r="BC42" s="119" t="s">
        <v>35</v>
      </c>
      <c r="BD42" s="115" t="s">
        <v>35</v>
      </c>
      <c r="BE42" s="115" t="s">
        <v>35</v>
      </c>
      <c r="BF42" s="115" t="s">
        <v>35</v>
      </c>
      <c r="BG42" s="110" t="s">
        <v>35</v>
      </c>
      <c r="BH42" s="119" t="s">
        <v>35</v>
      </c>
      <c r="BI42" s="115" t="s">
        <v>35</v>
      </c>
      <c r="BJ42" s="115" t="s">
        <v>35</v>
      </c>
      <c r="BK42" s="115" t="s">
        <v>35</v>
      </c>
      <c r="BL42" s="110" t="s">
        <v>35</v>
      </c>
      <c r="BM42" s="119" t="s">
        <v>35</v>
      </c>
      <c r="BN42" s="115" t="s">
        <v>35</v>
      </c>
      <c r="BO42" s="115" t="s">
        <v>35</v>
      </c>
      <c r="BP42" s="115" t="s">
        <v>35</v>
      </c>
      <c r="BQ42" s="110" t="s">
        <v>35</v>
      </c>
      <c r="BR42" s="119" t="s">
        <v>35</v>
      </c>
      <c r="BS42" s="115" t="s">
        <v>35</v>
      </c>
      <c r="BT42" s="115" t="s">
        <v>35</v>
      </c>
      <c r="BU42" s="115" t="s">
        <v>35</v>
      </c>
      <c r="BV42" s="115" t="s">
        <v>35</v>
      </c>
      <c r="BW42" s="115" t="s">
        <v>35</v>
      </c>
      <c r="BX42" s="115" t="s">
        <v>35</v>
      </c>
      <c r="BY42" s="104" t="s">
        <v>35</v>
      </c>
      <c r="BZ42" s="104" t="s">
        <v>35</v>
      </c>
      <c r="CA42" s="104" t="s">
        <v>35</v>
      </c>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row>
    <row r="43" s="382" customFormat="true" ht="15" customHeight="true" x14ac:dyDescent="0.2">
      <c r="A43" s="1047" t="s">
        <v>53</v>
      </c>
      <c r="B43" s="447" t="s">
        <v>49</v>
      </c>
      <c r="C43" s="135" t="s">
        <v>35</v>
      </c>
      <c r="D43" s="132" t="s">
        <v>35</v>
      </c>
      <c r="E43" s="132" t="s">
        <v>35</v>
      </c>
      <c r="F43" s="132" t="s">
        <v>35</v>
      </c>
      <c r="G43" s="129" t="s">
        <v>35</v>
      </c>
      <c r="H43" s="126" t="s">
        <v>35</v>
      </c>
      <c r="I43" s="132" t="s">
        <v>35</v>
      </c>
      <c r="J43" s="132" t="s">
        <v>35</v>
      </c>
      <c r="K43" s="132" t="s">
        <v>35</v>
      </c>
      <c r="L43" s="123" t="s">
        <v>35</v>
      </c>
      <c r="M43" s="135" t="s">
        <v>35</v>
      </c>
      <c r="N43" s="132" t="s">
        <v>35</v>
      </c>
      <c r="O43" s="132" t="s">
        <v>35</v>
      </c>
      <c r="P43" s="132" t="s">
        <v>35</v>
      </c>
      <c r="Q43" s="129" t="s">
        <v>35</v>
      </c>
      <c r="R43" s="126" t="s">
        <v>35</v>
      </c>
      <c r="S43" s="132" t="s">
        <v>35</v>
      </c>
      <c r="T43" s="132" t="s">
        <v>35</v>
      </c>
      <c r="U43" s="132" t="s">
        <v>35</v>
      </c>
      <c r="V43" s="132" t="s">
        <v>35</v>
      </c>
      <c r="W43" s="132" t="s">
        <v>35</v>
      </c>
      <c r="X43" s="132" t="s">
        <v>35</v>
      </c>
      <c r="Y43" s="132" t="s">
        <v>35</v>
      </c>
      <c r="Z43" s="132" t="s">
        <v>35</v>
      </c>
      <c r="AA43" s="123" t="s">
        <v>35</v>
      </c>
      <c r="AB43" s="506"/>
      <c r="AC43" s="506"/>
      <c r="AD43" s="506"/>
      <c r="AE43" s="506"/>
      <c r="AF43" s="506"/>
      <c r="AG43" s="506"/>
      <c r="AH43" s="506"/>
      <c r="AI43" s="506"/>
      <c r="AJ43" s="506"/>
      <c r="AK43" s="506"/>
      <c r="AL43" s="506"/>
      <c r="AM43" s="506"/>
      <c r="AN43" s="506"/>
      <c r="AO43" s="506"/>
      <c r="AP43" s="506"/>
      <c r="AQ43" s="506"/>
      <c r="AR43" s="506"/>
      <c r="AS43" s="506"/>
      <c r="AT43" s="506"/>
      <c r="AU43" s="506"/>
      <c r="AV43" s="506"/>
      <c r="AW43" s="506"/>
      <c r="AX43" s="506"/>
      <c r="AY43" s="506"/>
      <c r="AZ43" s="943"/>
      <c r="BA43" s="1035" t="s">
        <v>53</v>
      </c>
      <c r="BB43" s="682" t="s">
        <v>49</v>
      </c>
      <c r="BC43" s="119" t="s">
        <v>35</v>
      </c>
      <c r="BD43" s="115" t="s">
        <v>35</v>
      </c>
      <c r="BE43" s="115" t="s">
        <v>35</v>
      </c>
      <c r="BF43" s="115" t="s">
        <v>35</v>
      </c>
      <c r="BG43" s="110" t="s">
        <v>35</v>
      </c>
      <c r="BH43" s="119" t="s">
        <v>35</v>
      </c>
      <c r="BI43" s="115" t="s">
        <v>35</v>
      </c>
      <c r="BJ43" s="115" t="s">
        <v>35</v>
      </c>
      <c r="BK43" s="115" t="s">
        <v>35</v>
      </c>
      <c r="BL43" s="110" t="s">
        <v>35</v>
      </c>
      <c r="BM43" s="119" t="s">
        <v>35</v>
      </c>
      <c r="BN43" s="115" t="s">
        <v>35</v>
      </c>
      <c r="BO43" s="115" t="s">
        <v>35</v>
      </c>
      <c r="BP43" s="115" t="s">
        <v>35</v>
      </c>
      <c r="BQ43" s="110" t="s">
        <v>35</v>
      </c>
      <c r="BR43" s="119" t="s">
        <v>35</v>
      </c>
      <c r="BS43" s="115" t="s">
        <v>35</v>
      </c>
      <c r="BT43" s="115" t="s">
        <v>35</v>
      </c>
      <c r="BU43" s="115" t="s">
        <v>35</v>
      </c>
      <c r="BV43" s="115" t="s">
        <v>35</v>
      </c>
      <c r="BW43" s="115" t="s">
        <v>35</v>
      </c>
      <c r="BX43" s="115" t="s">
        <v>35</v>
      </c>
      <c r="BY43" s="104" t="s">
        <v>35</v>
      </c>
      <c r="BZ43" s="104" t="s">
        <v>35</v>
      </c>
      <c r="CA43" s="104" t="s">
        <v>35</v>
      </c>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row>
    <row r="44" s="382" customFormat="true" ht="15" customHeight="true" x14ac:dyDescent="0.2">
      <c r="A44" s="1047"/>
      <c r="B44" s="447" t="s">
        <v>48</v>
      </c>
      <c r="C44" s="135" t="s">
        <v>35</v>
      </c>
      <c r="D44" s="132" t="s">
        <v>35</v>
      </c>
      <c r="E44" s="132" t="s">
        <v>35</v>
      </c>
      <c r="F44" s="132" t="s">
        <v>35</v>
      </c>
      <c r="G44" s="129" t="s">
        <v>35</v>
      </c>
      <c r="H44" s="126" t="s">
        <v>35</v>
      </c>
      <c r="I44" s="132" t="s">
        <v>35</v>
      </c>
      <c r="J44" s="132" t="s">
        <v>35</v>
      </c>
      <c r="K44" s="132" t="s">
        <v>35</v>
      </c>
      <c r="L44" s="123" t="s">
        <v>35</v>
      </c>
      <c r="M44" s="135" t="s">
        <v>35</v>
      </c>
      <c r="N44" s="132" t="s">
        <v>35</v>
      </c>
      <c r="O44" s="132" t="s">
        <v>35</v>
      </c>
      <c r="P44" s="132" t="s">
        <v>35</v>
      </c>
      <c r="Q44" s="129" t="s">
        <v>35</v>
      </c>
      <c r="R44" s="126" t="s">
        <v>35</v>
      </c>
      <c r="S44" s="132" t="s">
        <v>35</v>
      </c>
      <c r="T44" s="132" t="s">
        <v>35</v>
      </c>
      <c r="U44" s="132" t="s">
        <v>35</v>
      </c>
      <c r="V44" s="132" t="s">
        <v>35</v>
      </c>
      <c r="W44" s="132" t="s">
        <v>35</v>
      </c>
      <c r="X44" s="132" t="s">
        <v>35</v>
      </c>
      <c r="Y44" s="132" t="s">
        <v>35</v>
      </c>
      <c r="Z44" s="132" t="s">
        <v>35</v>
      </c>
      <c r="AA44" s="123" t="s">
        <v>35</v>
      </c>
      <c r="AB44" s="506"/>
      <c r="AC44" s="506"/>
      <c r="AD44" s="506"/>
      <c r="AE44" s="506"/>
      <c r="AF44" s="506"/>
      <c r="AG44" s="506"/>
      <c r="AH44" s="506"/>
      <c r="AI44" s="506"/>
      <c r="AJ44" s="506"/>
      <c r="AK44" s="506"/>
      <c r="AL44" s="506"/>
      <c r="AM44" s="506"/>
      <c r="AN44" s="506"/>
      <c r="AO44" s="506"/>
      <c r="AP44" s="506"/>
      <c r="AQ44" s="506"/>
      <c r="AR44" s="506"/>
      <c r="AS44" s="506"/>
      <c r="AT44" s="506"/>
      <c r="AU44" s="506"/>
      <c r="AV44" s="506"/>
      <c r="AW44" s="506"/>
      <c r="AX44" s="506"/>
      <c r="AY44" s="506"/>
      <c r="AZ44" s="943"/>
      <c r="BA44" s="1035"/>
      <c r="BB44" s="682" t="s">
        <v>48</v>
      </c>
      <c r="BC44" s="119" t="s">
        <v>35</v>
      </c>
      <c r="BD44" s="115" t="s">
        <v>35</v>
      </c>
      <c r="BE44" s="115" t="s">
        <v>35</v>
      </c>
      <c r="BF44" s="115" t="s">
        <v>35</v>
      </c>
      <c r="BG44" s="110" t="s">
        <v>35</v>
      </c>
      <c r="BH44" s="119" t="s">
        <v>35</v>
      </c>
      <c r="BI44" s="115" t="s">
        <v>35</v>
      </c>
      <c r="BJ44" s="115" t="s">
        <v>35</v>
      </c>
      <c r="BK44" s="115" t="s">
        <v>35</v>
      </c>
      <c r="BL44" s="110" t="s">
        <v>35</v>
      </c>
      <c r="BM44" s="119" t="s">
        <v>35</v>
      </c>
      <c r="BN44" s="115" t="s">
        <v>35</v>
      </c>
      <c r="BO44" s="115" t="s">
        <v>35</v>
      </c>
      <c r="BP44" s="115" t="s">
        <v>35</v>
      </c>
      <c r="BQ44" s="110" t="s">
        <v>35</v>
      </c>
      <c r="BR44" s="119" t="s">
        <v>35</v>
      </c>
      <c r="BS44" s="115" t="s">
        <v>35</v>
      </c>
      <c r="BT44" s="115" t="s">
        <v>35</v>
      </c>
      <c r="BU44" s="115" t="s">
        <v>35</v>
      </c>
      <c r="BV44" s="115" t="s">
        <v>35</v>
      </c>
      <c r="BW44" s="115" t="s">
        <v>35</v>
      </c>
      <c r="BX44" s="115" t="s">
        <v>35</v>
      </c>
      <c r="BY44" s="104" t="s">
        <v>35</v>
      </c>
      <c r="BZ44" s="104" t="s">
        <v>35</v>
      </c>
      <c r="CA44" s="104" t="s">
        <v>35</v>
      </c>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row>
    <row r="45" s="382" customFormat="true" ht="15" customHeight="true" x14ac:dyDescent="0.2">
      <c r="A45" s="1047" t="s">
        <v>52</v>
      </c>
      <c r="B45" s="447" t="s">
        <v>49</v>
      </c>
      <c r="C45" s="135" t="s">
        <v>35</v>
      </c>
      <c r="D45" s="132" t="s">
        <v>35</v>
      </c>
      <c r="E45" s="132" t="s">
        <v>35</v>
      </c>
      <c r="F45" s="132" t="s">
        <v>35</v>
      </c>
      <c r="G45" s="129" t="s">
        <v>35</v>
      </c>
      <c r="H45" s="126" t="s">
        <v>35</v>
      </c>
      <c r="I45" s="132" t="s">
        <v>35</v>
      </c>
      <c r="J45" s="132" t="s">
        <v>35</v>
      </c>
      <c r="K45" s="132" t="s">
        <v>35</v>
      </c>
      <c r="L45" s="123" t="s">
        <v>35</v>
      </c>
      <c r="M45" s="135" t="s">
        <v>35</v>
      </c>
      <c r="N45" s="132" t="s">
        <v>35</v>
      </c>
      <c r="O45" s="132" t="s">
        <v>35</v>
      </c>
      <c r="P45" s="132" t="s">
        <v>35</v>
      </c>
      <c r="Q45" s="129" t="s">
        <v>35</v>
      </c>
      <c r="R45" s="126" t="s">
        <v>35</v>
      </c>
      <c r="S45" s="132" t="s">
        <v>35</v>
      </c>
      <c r="T45" s="132" t="s">
        <v>35</v>
      </c>
      <c r="U45" s="132" t="s">
        <v>35</v>
      </c>
      <c r="V45" s="132" t="s">
        <v>35</v>
      </c>
      <c r="W45" s="132" t="s">
        <v>35</v>
      </c>
      <c r="X45" s="132" t="s">
        <v>35</v>
      </c>
      <c r="Y45" s="132" t="s">
        <v>35</v>
      </c>
      <c r="Z45" s="132" t="s">
        <v>35</v>
      </c>
      <c r="AA45" s="123" t="s">
        <v>35</v>
      </c>
      <c r="AB45" s="506"/>
      <c r="AC45" s="506"/>
      <c r="AD45" s="506"/>
      <c r="AE45" s="506"/>
      <c r="AF45" s="506"/>
      <c r="AG45" s="506"/>
      <c r="AH45" s="506"/>
      <c r="AI45" s="506"/>
      <c r="AJ45" s="506"/>
      <c r="AK45" s="506"/>
      <c r="AL45" s="506"/>
      <c r="AM45" s="506"/>
      <c r="AN45" s="506"/>
      <c r="AO45" s="506"/>
      <c r="AP45" s="506"/>
      <c r="AQ45" s="506"/>
      <c r="AR45" s="506"/>
      <c r="AS45" s="506"/>
      <c r="AT45" s="506"/>
      <c r="AU45" s="506"/>
      <c r="AV45" s="506"/>
      <c r="AW45" s="506"/>
      <c r="AX45" s="506"/>
      <c r="AY45" s="506"/>
      <c r="AZ45" s="943"/>
      <c r="BA45" s="1035" t="s">
        <v>52</v>
      </c>
      <c r="BB45" s="682" t="s">
        <v>49</v>
      </c>
      <c r="BC45" s="119" t="s">
        <v>35</v>
      </c>
      <c r="BD45" s="115" t="s">
        <v>35</v>
      </c>
      <c r="BE45" s="115" t="s">
        <v>35</v>
      </c>
      <c r="BF45" s="115" t="s">
        <v>35</v>
      </c>
      <c r="BG45" s="110" t="s">
        <v>35</v>
      </c>
      <c r="BH45" s="119" t="s">
        <v>35</v>
      </c>
      <c r="BI45" s="115" t="s">
        <v>35</v>
      </c>
      <c r="BJ45" s="115" t="s">
        <v>35</v>
      </c>
      <c r="BK45" s="115" t="s">
        <v>35</v>
      </c>
      <c r="BL45" s="110" t="s">
        <v>35</v>
      </c>
      <c r="BM45" s="119" t="s">
        <v>35</v>
      </c>
      <c r="BN45" s="115" t="s">
        <v>35</v>
      </c>
      <c r="BO45" s="115" t="s">
        <v>35</v>
      </c>
      <c r="BP45" s="115" t="s">
        <v>35</v>
      </c>
      <c r="BQ45" s="110" t="s">
        <v>35</v>
      </c>
      <c r="BR45" s="119" t="s">
        <v>35</v>
      </c>
      <c r="BS45" s="115" t="s">
        <v>35</v>
      </c>
      <c r="BT45" s="115" t="s">
        <v>35</v>
      </c>
      <c r="BU45" s="115" t="s">
        <v>35</v>
      </c>
      <c r="BV45" s="115" t="s">
        <v>35</v>
      </c>
      <c r="BW45" s="115" t="s">
        <v>35</v>
      </c>
      <c r="BX45" s="115" t="s">
        <v>35</v>
      </c>
      <c r="BY45" s="104" t="s">
        <v>35</v>
      </c>
      <c r="BZ45" s="104" t="s">
        <v>35</v>
      </c>
      <c r="CA45" s="104" t="s">
        <v>35</v>
      </c>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row>
    <row r="46" s="382" customFormat="true" ht="15" customHeight="true" x14ac:dyDescent="0.2">
      <c r="A46" s="1047"/>
      <c r="B46" s="447" t="s">
        <v>48</v>
      </c>
      <c r="C46" s="135" t="s">
        <v>35</v>
      </c>
      <c r="D46" s="132" t="s">
        <v>35</v>
      </c>
      <c r="E46" s="132" t="s">
        <v>35</v>
      </c>
      <c r="F46" s="132" t="s">
        <v>35</v>
      </c>
      <c r="G46" s="129" t="s">
        <v>35</v>
      </c>
      <c r="H46" s="126" t="s">
        <v>35</v>
      </c>
      <c r="I46" s="132" t="s">
        <v>35</v>
      </c>
      <c r="J46" s="132" t="s">
        <v>35</v>
      </c>
      <c r="K46" s="132" t="s">
        <v>35</v>
      </c>
      <c r="L46" s="123" t="s">
        <v>35</v>
      </c>
      <c r="M46" s="135" t="s">
        <v>35</v>
      </c>
      <c r="N46" s="132" t="s">
        <v>35</v>
      </c>
      <c r="O46" s="132" t="s">
        <v>35</v>
      </c>
      <c r="P46" s="132" t="s">
        <v>35</v>
      </c>
      <c r="Q46" s="129" t="s">
        <v>35</v>
      </c>
      <c r="R46" s="126" t="s">
        <v>35</v>
      </c>
      <c r="S46" s="132" t="s">
        <v>35</v>
      </c>
      <c r="T46" s="132" t="s">
        <v>35</v>
      </c>
      <c r="U46" s="132" t="s">
        <v>35</v>
      </c>
      <c r="V46" s="132" t="s">
        <v>35</v>
      </c>
      <c r="W46" s="132" t="s">
        <v>35</v>
      </c>
      <c r="X46" s="132" t="s">
        <v>35</v>
      </c>
      <c r="Y46" s="132" t="s">
        <v>35</v>
      </c>
      <c r="Z46" s="132" t="s">
        <v>35</v>
      </c>
      <c r="AA46" s="123" t="s">
        <v>35</v>
      </c>
      <c r="AB46" s="506"/>
      <c r="AC46" s="506"/>
      <c r="AD46" s="506"/>
      <c r="AE46" s="506"/>
      <c r="AF46" s="506"/>
      <c r="AG46" s="506"/>
      <c r="AH46" s="506"/>
      <c r="AI46" s="506"/>
      <c r="AJ46" s="506"/>
      <c r="AK46" s="506"/>
      <c r="AL46" s="506"/>
      <c r="AM46" s="506"/>
      <c r="AN46" s="506"/>
      <c r="AO46" s="506"/>
      <c r="AP46" s="506"/>
      <c r="AQ46" s="506"/>
      <c r="AR46" s="506"/>
      <c r="AS46" s="506"/>
      <c r="AT46" s="506"/>
      <c r="AU46" s="506"/>
      <c r="AV46" s="506"/>
      <c r="AW46" s="506"/>
      <c r="AX46" s="506"/>
      <c r="AY46" s="506"/>
      <c r="AZ46" s="943"/>
      <c r="BA46" s="1035"/>
      <c r="BB46" s="682" t="s">
        <v>48</v>
      </c>
      <c r="BC46" s="119" t="s">
        <v>35</v>
      </c>
      <c r="BD46" s="115" t="s">
        <v>35</v>
      </c>
      <c r="BE46" s="115" t="s">
        <v>35</v>
      </c>
      <c r="BF46" s="115" t="s">
        <v>35</v>
      </c>
      <c r="BG46" s="110" t="s">
        <v>35</v>
      </c>
      <c r="BH46" s="119" t="s">
        <v>35</v>
      </c>
      <c r="BI46" s="115" t="s">
        <v>35</v>
      </c>
      <c r="BJ46" s="115" t="s">
        <v>35</v>
      </c>
      <c r="BK46" s="115" t="s">
        <v>35</v>
      </c>
      <c r="BL46" s="110" t="s">
        <v>35</v>
      </c>
      <c r="BM46" s="119" t="s">
        <v>35</v>
      </c>
      <c r="BN46" s="115" t="s">
        <v>35</v>
      </c>
      <c r="BO46" s="115" t="s">
        <v>35</v>
      </c>
      <c r="BP46" s="115" t="s">
        <v>35</v>
      </c>
      <c r="BQ46" s="110" t="s">
        <v>35</v>
      </c>
      <c r="BR46" s="119" t="s">
        <v>35</v>
      </c>
      <c r="BS46" s="115" t="s">
        <v>35</v>
      </c>
      <c r="BT46" s="115" t="s">
        <v>35</v>
      </c>
      <c r="BU46" s="115" t="s">
        <v>35</v>
      </c>
      <c r="BV46" s="115" t="s">
        <v>35</v>
      </c>
      <c r="BW46" s="115" t="s">
        <v>35</v>
      </c>
      <c r="BX46" s="115" t="s">
        <v>35</v>
      </c>
      <c r="BY46" s="104" t="s">
        <v>35</v>
      </c>
      <c r="BZ46" s="104" t="s">
        <v>35</v>
      </c>
      <c r="CA46" s="104" t="s">
        <v>35</v>
      </c>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row>
    <row r="47" s="377" customFormat="true" ht="15" customHeight="true" x14ac:dyDescent="0.2">
      <c r="A47" s="1047" t="s">
        <v>102</v>
      </c>
      <c r="B47" s="447" t="s">
        <v>101</v>
      </c>
      <c r="C47" s="135" t="s">
        <v>35</v>
      </c>
      <c r="D47" s="132" t="s">
        <v>35</v>
      </c>
      <c r="E47" s="132" t="s">
        <v>35</v>
      </c>
      <c r="F47" s="132" t="s">
        <v>35</v>
      </c>
      <c r="G47" s="129" t="s">
        <v>35</v>
      </c>
      <c r="H47" s="126" t="s">
        <v>35</v>
      </c>
      <c r="I47" s="132" t="s">
        <v>35</v>
      </c>
      <c r="J47" s="132" t="s">
        <v>35</v>
      </c>
      <c r="K47" s="132" t="s">
        <v>35</v>
      </c>
      <c r="L47" s="123" t="s">
        <v>35</v>
      </c>
      <c r="M47" s="135" t="s">
        <v>35</v>
      </c>
      <c r="N47" s="132" t="s">
        <v>35</v>
      </c>
      <c r="O47" s="132" t="s">
        <v>35</v>
      </c>
      <c r="P47" s="132" t="s">
        <v>35</v>
      </c>
      <c r="Q47" s="129" t="s">
        <v>35</v>
      </c>
      <c r="R47" s="126" t="s">
        <v>35</v>
      </c>
      <c r="S47" s="132" t="s">
        <v>35</v>
      </c>
      <c r="T47" s="132" t="s">
        <v>35</v>
      </c>
      <c r="U47" s="132" t="s">
        <v>35</v>
      </c>
      <c r="V47" s="132" t="s">
        <v>35</v>
      </c>
      <c r="W47" s="132" t="s">
        <v>35</v>
      </c>
      <c r="X47" s="132" t="s">
        <v>35</v>
      </c>
      <c r="Y47" s="132" t="s">
        <v>35</v>
      </c>
      <c r="Z47" s="132" t="s">
        <v>35</v>
      </c>
      <c r="AA47" s="123" t="s">
        <v>35</v>
      </c>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4"/>
      <c r="BA47" s="1035" t="s">
        <v>102</v>
      </c>
      <c r="BB47" s="682" t="s">
        <v>101</v>
      </c>
      <c r="BC47" s="119" t="s">
        <v>35</v>
      </c>
      <c r="BD47" s="115" t="s">
        <v>35</v>
      </c>
      <c r="BE47" s="115" t="s">
        <v>35</v>
      </c>
      <c r="BF47" s="115" t="s">
        <v>35</v>
      </c>
      <c r="BG47" s="110" t="s">
        <v>35</v>
      </c>
      <c r="BH47" s="119" t="s">
        <v>35</v>
      </c>
      <c r="BI47" s="115" t="s">
        <v>35</v>
      </c>
      <c r="BJ47" s="115" t="s">
        <v>35</v>
      </c>
      <c r="BK47" s="115" t="s">
        <v>35</v>
      </c>
      <c r="BL47" s="110" t="s">
        <v>35</v>
      </c>
      <c r="BM47" s="119" t="s">
        <v>35</v>
      </c>
      <c r="BN47" s="115" t="s">
        <v>35</v>
      </c>
      <c r="BO47" s="115" t="s">
        <v>35</v>
      </c>
      <c r="BP47" s="115" t="s">
        <v>35</v>
      </c>
      <c r="BQ47" s="110" t="s">
        <v>35</v>
      </c>
      <c r="BR47" s="119" t="s">
        <v>35</v>
      </c>
      <c r="BS47" s="115" t="s">
        <v>35</v>
      </c>
      <c r="BT47" s="115" t="s">
        <v>35</v>
      </c>
      <c r="BU47" s="115" t="s">
        <v>35</v>
      </c>
      <c r="BV47" s="115" t="s">
        <v>35</v>
      </c>
      <c r="BW47" s="115" t="s">
        <v>35</v>
      </c>
      <c r="BX47" s="115" t="s">
        <v>35</v>
      </c>
      <c r="BY47" s="104" t="s">
        <v>35</v>
      </c>
      <c r="BZ47" s="104" t="s">
        <v>35</v>
      </c>
      <c r="CA47" s="104" t="s">
        <v>35</v>
      </c>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row>
    <row r="48" s="377" customFormat="true" ht="15" customHeight="true" x14ac:dyDescent="0.2">
      <c r="A48" s="1047"/>
      <c r="B48" s="447" t="s">
        <v>100</v>
      </c>
      <c r="C48" s="135" t="s">
        <v>35</v>
      </c>
      <c r="D48" s="132" t="s">
        <v>35</v>
      </c>
      <c r="E48" s="132" t="s">
        <v>35</v>
      </c>
      <c r="F48" s="132" t="s">
        <v>35</v>
      </c>
      <c r="G48" s="129" t="s">
        <v>35</v>
      </c>
      <c r="H48" s="126" t="s">
        <v>35</v>
      </c>
      <c r="I48" s="132" t="s">
        <v>35</v>
      </c>
      <c r="J48" s="132" t="s">
        <v>35</v>
      </c>
      <c r="K48" s="132" t="s">
        <v>35</v>
      </c>
      <c r="L48" s="123" t="s">
        <v>35</v>
      </c>
      <c r="M48" s="135" t="s">
        <v>35</v>
      </c>
      <c r="N48" s="132" t="s">
        <v>35</v>
      </c>
      <c r="O48" s="132" t="s">
        <v>35</v>
      </c>
      <c r="P48" s="132" t="s">
        <v>35</v>
      </c>
      <c r="Q48" s="129" t="s">
        <v>35</v>
      </c>
      <c r="R48" s="126" t="s">
        <v>35</v>
      </c>
      <c r="S48" s="132" t="s">
        <v>35</v>
      </c>
      <c r="T48" s="132" t="s">
        <v>35</v>
      </c>
      <c r="U48" s="132" t="s">
        <v>35</v>
      </c>
      <c r="V48" s="132" t="s">
        <v>35</v>
      </c>
      <c r="W48" s="132" t="s">
        <v>35</v>
      </c>
      <c r="X48" s="132" t="s">
        <v>35</v>
      </c>
      <c r="Y48" s="132" t="s">
        <v>35</v>
      </c>
      <c r="Z48" s="132" t="s">
        <v>35</v>
      </c>
      <c r="AA48" s="123" t="s">
        <v>35</v>
      </c>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4"/>
      <c r="BA48" s="1035"/>
      <c r="BB48" s="682" t="s">
        <v>100</v>
      </c>
      <c r="BC48" s="119" t="s">
        <v>35</v>
      </c>
      <c r="BD48" s="115" t="s">
        <v>35</v>
      </c>
      <c r="BE48" s="115" t="s">
        <v>35</v>
      </c>
      <c r="BF48" s="115" t="s">
        <v>35</v>
      </c>
      <c r="BG48" s="110" t="s">
        <v>35</v>
      </c>
      <c r="BH48" s="119" t="s">
        <v>35</v>
      </c>
      <c r="BI48" s="115" t="s">
        <v>35</v>
      </c>
      <c r="BJ48" s="115" t="s">
        <v>35</v>
      </c>
      <c r="BK48" s="115" t="s">
        <v>35</v>
      </c>
      <c r="BL48" s="110" t="s">
        <v>35</v>
      </c>
      <c r="BM48" s="119" t="s">
        <v>35</v>
      </c>
      <c r="BN48" s="115" t="s">
        <v>35</v>
      </c>
      <c r="BO48" s="115" t="s">
        <v>35</v>
      </c>
      <c r="BP48" s="115" t="s">
        <v>35</v>
      </c>
      <c r="BQ48" s="110" t="s">
        <v>35</v>
      </c>
      <c r="BR48" s="119" t="s">
        <v>35</v>
      </c>
      <c r="BS48" s="115" t="s">
        <v>35</v>
      </c>
      <c r="BT48" s="115" t="s">
        <v>35</v>
      </c>
      <c r="BU48" s="115" t="s">
        <v>35</v>
      </c>
      <c r="BV48" s="115" t="s">
        <v>35</v>
      </c>
      <c r="BW48" s="115" t="s">
        <v>35</v>
      </c>
      <c r="BX48" s="115" t="s">
        <v>35</v>
      </c>
      <c r="BY48" s="104" t="s">
        <v>35</v>
      </c>
      <c r="BZ48" s="104" t="s">
        <v>35</v>
      </c>
      <c r="CA48" s="104" t="s">
        <v>35</v>
      </c>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row>
    <row r="49" s="377" customFormat="true" ht="15" customHeight="true" x14ac:dyDescent="0.2">
      <c r="A49" s="1047"/>
      <c r="B49" s="447" t="s">
        <v>68</v>
      </c>
      <c r="C49" s="135" t="s">
        <v>35</v>
      </c>
      <c r="D49" s="132" t="s">
        <v>35</v>
      </c>
      <c r="E49" s="132" t="s">
        <v>35</v>
      </c>
      <c r="F49" s="132" t="s">
        <v>35</v>
      </c>
      <c r="G49" s="129" t="s">
        <v>35</v>
      </c>
      <c r="H49" s="126" t="s">
        <v>35</v>
      </c>
      <c r="I49" s="132" t="s">
        <v>35</v>
      </c>
      <c r="J49" s="132" t="s">
        <v>35</v>
      </c>
      <c r="K49" s="132" t="s">
        <v>35</v>
      </c>
      <c r="L49" s="123" t="s">
        <v>35</v>
      </c>
      <c r="M49" s="135" t="s">
        <v>35</v>
      </c>
      <c r="N49" s="132" t="s">
        <v>35</v>
      </c>
      <c r="O49" s="132" t="s">
        <v>35</v>
      </c>
      <c r="P49" s="132" t="s">
        <v>35</v>
      </c>
      <c r="Q49" s="129" t="s">
        <v>35</v>
      </c>
      <c r="R49" s="126" t="s">
        <v>35</v>
      </c>
      <c r="S49" s="132" t="s">
        <v>35</v>
      </c>
      <c r="T49" s="132" t="s">
        <v>35</v>
      </c>
      <c r="U49" s="132" t="s">
        <v>35</v>
      </c>
      <c r="V49" s="132" t="s">
        <v>35</v>
      </c>
      <c r="W49" s="132" t="s">
        <v>35</v>
      </c>
      <c r="X49" s="132" t="s">
        <v>35</v>
      </c>
      <c r="Y49" s="132" t="s">
        <v>35</v>
      </c>
      <c r="Z49" s="132" t="s">
        <v>35</v>
      </c>
      <c r="AA49" s="123" t="s">
        <v>35</v>
      </c>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4"/>
      <c r="BA49" s="1035"/>
      <c r="BB49" s="682" t="s">
        <v>68</v>
      </c>
      <c r="BC49" s="119" t="s">
        <v>35</v>
      </c>
      <c r="BD49" s="115" t="s">
        <v>35</v>
      </c>
      <c r="BE49" s="115" t="s">
        <v>35</v>
      </c>
      <c r="BF49" s="115" t="s">
        <v>35</v>
      </c>
      <c r="BG49" s="110" t="s">
        <v>35</v>
      </c>
      <c r="BH49" s="119" t="s">
        <v>35</v>
      </c>
      <c r="BI49" s="115" t="s">
        <v>35</v>
      </c>
      <c r="BJ49" s="115" t="s">
        <v>35</v>
      </c>
      <c r="BK49" s="115" t="s">
        <v>35</v>
      </c>
      <c r="BL49" s="110" t="s">
        <v>35</v>
      </c>
      <c r="BM49" s="119" t="s">
        <v>35</v>
      </c>
      <c r="BN49" s="115" t="s">
        <v>35</v>
      </c>
      <c r="BO49" s="115" t="s">
        <v>35</v>
      </c>
      <c r="BP49" s="115" t="s">
        <v>35</v>
      </c>
      <c r="BQ49" s="110" t="s">
        <v>35</v>
      </c>
      <c r="BR49" s="119" t="s">
        <v>35</v>
      </c>
      <c r="BS49" s="115" t="s">
        <v>35</v>
      </c>
      <c r="BT49" s="115" t="s">
        <v>35</v>
      </c>
      <c r="BU49" s="115" t="s">
        <v>35</v>
      </c>
      <c r="BV49" s="115" t="s">
        <v>35</v>
      </c>
      <c r="BW49" s="115" t="s">
        <v>35</v>
      </c>
      <c r="BX49" s="115" t="s">
        <v>35</v>
      </c>
      <c r="BY49" s="104" t="s">
        <v>35</v>
      </c>
      <c r="BZ49" s="104" t="s">
        <v>35</v>
      </c>
      <c r="CA49" s="104" t="s">
        <v>35</v>
      </c>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row>
    <row r="50" s="377" customFormat="true" ht="15" customHeight="true" x14ac:dyDescent="0.2">
      <c r="A50" s="1047" t="s">
        <v>103</v>
      </c>
      <c r="B50" s="447" t="s">
        <v>101</v>
      </c>
      <c r="C50" s="135" t="s">
        <v>35</v>
      </c>
      <c r="D50" s="132" t="s">
        <v>35</v>
      </c>
      <c r="E50" s="132" t="s">
        <v>35</v>
      </c>
      <c r="F50" s="132" t="s">
        <v>35</v>
      </c>
      <c r="G50" s="129" t="s">
        <v>35</v>
      </c>
      <c r="H50" s="126" t="s">
        <v>35</v>
      </c>
      <c r="I50" s="132" t="s">
        <v>35</v>
      </c>
      <c r="J50" s="132" t="s">
        <v>35</v>
      </c>
      <c r="K50" s="132" t="s">
        <v>35</v>
      </c>
      <c r="L50" s="123" t="s">
        <v>35</v>
      </c>
      <c r="M50" s="135" t="s">
        <v>35</v>
      </c>
      <c r="N50" s="132" t="s">
        <v>35</v>
      </c>
      <c r="O50" s="132" t="s">
        <v>35</v>
      </c>
      <c r="P50" s="132" t="s">
        <v>35</v>
      </c>
      <c r="Q50" s="129" t="s">
        <v>35</v>
      </c>
      <c r="R50" s="126" t="s">
        <v>35</v>
      </c>
      <c r="S50" s="132" t="s">
        <v>35</v>
      </c>
      <c r="T50" s="132" t="s">
        <v>35</v>
      </c>
      <c r="U50" s="132" t="s">
        <v>35</v>
      </c>
      <c r="V50" s="132" t="s">
        <v>35</v>
      </c>
      <c r="W50" s="132" t="s">
        <v>35</v>
      </c>
      <c r="X50" s="132" t="s">
        <v>35</v>
      </c>
      <c r="Y50" s="132" t="s">
        <v>35</v>
      </c>
      <c r="Z50" s="132" t="s">
        <v>35</v>
      </c>
      <c r="AA50" s="123" t="s">
        <v>35</v>
      </c>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4"/>
      <c r="BA50" s="1035" t="s">
        <v>103</v>
      </c>
      <c r="BB50" s="682" t="s">
        <v>101</v>
      </c>
      <c r="BC50" s="119" t="s">
        <v>35</v>
      </c>
      <c r="BD50" s="115" t="s">
        <v>35</v>
      </c>
      <c r="BE50" s="115" t="s">
        <v>35</v>
      </c>
      <c r="BF50" s="115" t="s">
        <v>35</v>
      </c>
      <c r="BG50" s="110" t="s">
        <v>35</v>
      </c>
      <c r="BH50" s="119" t="s">
        <v>35</v>
      </c>
      <c r="BI50" s="115" t="s">
        <v>35</v>
      </c>
      <c r="BJ50" s="115" t="s">
        <v>35</v>
      </c>
      <c r="BK50" s="115" t="s">
        <v>35</v>
      </c>
      <c r="BL50" s="110" t="s">
        <v>35</v>
      </c>
      <c r="BM50" s="119" t="s">
        <v>35</v>
      </c>
      <c r="BN50" s="115" t="s">
        <v>35</v>
      </c>
      <c r="BO50" s="115" t="s">
        <v>35</v>
      </c>
      <c r="BP50" s="115" t="s">
        <v>35</v>
      </c>
      <c r="BQ50" s="110" t="s">
        <v>35</v>
      </c>
      <c r="BR50" s="119" t="s">
        <v>35</v>
      </c>
      <c r="BS50" s="115" t="s">
        <v>35</v>
      </c>
      <c r="BT50" s="115" t="s">
        <v>35</v>
      </c>
      <c r="BU50" s="115" t="s">
        <v>35</v>
      </c>
      <c r="BV50" s="115" t="s">
        <v>35</v>
      </c>
      <c r="BW50" s="115" t="s">
        <v>35</v>
      </c>
      <c r="BX50" s="115" t="s">
        <v>35</v>
      </c>
      <c r="BY50" s="104" t="s">
        <v>35</v>
      </c>
      <c r="BZ50" s="104" t="s">
        <v>35</v>
      </c>
      <c r="CA50" s="104" t="s">
        <v>35</v>
      </c>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row>
    <row r="51" s="377" customFormat="true" ht="15" customHeight="true" x14ac:dyDescent="0.2">
      <c r="A51" s="1047"/>
      <c r="B51" s="447" t="s">
        <v>100</v>
      </c>
      <c r="C51" s="135" t="s">
        <v>35</v>
      </c>
      <c r="D51" s="132" t="s">
        <v>35</v>
      </c>
      <c r="E51" s="132" t="s">
        <v>35</v>
      </c>
      <c r="F51" s="132" t="s">
        <v>35</v>
      </c>
      <c r="G51" s="129" t="s">
        <v>35</v>
      </c>
      <c r="H51" s="126" t="s">
        <v>35</v>
      </c>
      <c r="I51" s="132" t="s">
        <v>35</v>
      </c>
      <c r="J51" s="132" t="s">
        <v>35</v>
      </c>
      <c r="K51" s="132" t="s">
        <v>35</v>
      </c>
      <c r="L51" s="123" t="s">
        <v>35</v>
      </c>
      <c r="M51" s="135" t="s">
        <v>35</v>
      </c>
      <c r="N51" s="132" t="s">
        <v>35</v>
      </c>
      <c r="O51" s="132" t="s">
        <v>35</v>
      </c>
      <c r="P51" s="132" t="s">
        <v>35</v>
      </c>
      <c r="Q51" s="129" t="s">
        <v>35</v>
      </c>
      <c r="R51" s="126" t="s">
        <v>35</v>
      </c>
      <c r="S51" s="132" t="s">
        <v>35</v>
      </c>
      <c r="T51" s="132" t="s">
        <v>35</v>
      </c>
      <c r="U51" s="132" t="s">
        <v>35</v>
      </c>
      <c r="V51" s="132" t="s">
        <v>35</v>
      </c>
      <c r="W51" s="132" t="s">
        <v>35</v>
      </c>
      <c r="X51" s="132" t="s">
        <v>35</v>
      </c>
      <c r="Y51" s="132" t="s">
        <v>35</v>
      </c>
      <c r="Z51" s="132" t="s">
        <v>35</v>
      </c>
      <c r="AA51" s="123" t="s">
        <v>35</v>
      </c>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4"/>
      <c r="BA51" s="1035"/>
      <c r="BB51" s="682" t="s">
        <v>100</v>
      </c>
      <c r="BC51" s="119" t="s">
        <v>35</v>
      </c>
      <c r="BD51" s="115" t="s">
        <v>35</v>
      </c>
      <c r="BE51" s="115" t="s">
        <v>35</v>
      </c>
      <c r="BF51" s="115" t="s">
        <v>35</v>
      </c>
      <c r="BG51" s="110" t="s">
        <v>35</v>
      </c>
      <c r="BH51" s="119" t="s">
        <v>35</v>
      </c>
      <c r="BI51" s="115" t="s">
        <v>35</v>
      </c>
      <c r="BJ51" s="115" t="s">
        <v>35</v>
      </c>
      <c r="BK51" s="115" t="s">
        <v>35</v>
      </c>
      <c r="BL51" s="110" t="s">
        <v>35</v>
      </c>
      <c r="BM51" s="119" t="s">
        <v>35</v>
      </c>
      <c r="BN51" s="115" t="s">
        <v>35</v>
      </c>
      <c r="BO51" s="115" t="s">
        <v>35</v>
      </c>
      <c r="BP51" s="115" t="s">
        <v>35</v>
      </c>
      <c r="BQ51" s="110" t="s">
        <v>35</v>
      </c>
      <c r="BR51" s="119" t="s">
        <v>35</v>
      </c>
      <c r="BS51" s="115" t="s">
        <v>35</v>
      </c>
      <c r="BT51" s="115" t="s">
        <v>35</v>
      </c>
      <c r="BU51" s="115" t="s">
        <v>35</v>
      </c>
      <c r="BV51" s="115" t="s">
        <v>35</v>
      </c>
      <c r="BW51" s="115" t="s">
        <v>35</v>
      </c>
      <c r="BX51" s="115" t="s">
        <v>35</v>
      </c>
      <c r="BY51" s="104" t="s">
        <v>35</v>
      </c>
      <c r="BZ51" s="104" t="s">
        <v>35</v>
      </c>
      <c r="CA51" s="104" t="s">
        <v>35</v>
      </c>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row>
    <row r="52" s="377" customFormat="true" ht="15" customHeight="true" x14ac:dyDescent="0.2">
      <c r="A52" s="1047"/>
      <c r="B52" s="447" t="s">
        <v>68</v>
      </c>
      <c r="C52" s="135" t="s">
        <v>35</v>
      </c>
      <c r="D52" s="132" t="s">
        <v>35</v>
      </c>
      <c r="E52" s="132" t="s">
        <v>35</v>
      </c>
      <c r="F52" s="132" t="s">
        <v>35</v>
      </c>
      <c r="G52" s="129" t="s">
        <v>35</v>
      </c>
      <c r="H52" s="126" t="s">
        <v>35</v>
      </c>
      <c r="I52" s="132" t="s">
        <v>35</v>
      </c>
      <c r="J52" s="132" t="s">
        <v>35</v>
      </c>
      <c r="K52" s="132" t="s">
        <v>35</v>
      </c>
      <c r="L52" s="123" t="s">
        <v>35</v>
      </c>
      <c r="M52" s="135" t="s">
        <v>35</v>
      </c>
      <c r="N52" s="132" t="s">
        <v>35</v>
      </c>
      <c r="O52" s="132" t="s">
        <v>35</v>
      </c>
      <c r="P52" s="132" t="s">
        <v>35</v>
      </c>
      <c r="Q52" s="129" t="s">
        <v>35</v>
      </c>
      <c r="R52" s="126" t="s">
        <v>35</v>
      </c>
      <c r="S52" s="132" t="s">
        <v>35</v>
      </c>
      <c r="T52" s="132" t="s">
        <v>35</v>
      </c>
      <c r="U52" s="132" t="s">
        <v>35</v>
      </c>
      <c r="V52" s="132" t="s">
        <v>35</v>
      </c>
      <c r="W52" s="132" t="s">
        <v>35</v>
      </c>
      <c r="X52" s="132" t="s">
        <v>35</v>
      </c>
      <c r="Y52" s="132" t="s">
        <v>35</v>
      </c>
      <c r="Z52" s="132" t="s">
        <v>35</v>
      </c>
      <c r="AA52" s="123" t="s">
        <v>35</v>
      </c>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4"/>
      <c r="BA52" s="1035"/>
      <c r="BB52" s="682" t="s">
        <v>68</v>
      </c>
      <c r="BC52" s="119" t="s">
        <v>35</v>
      </c>
      <c r="BD52" s="115" t="s">
        <v>35</v>
      </c>
      <c r="BE52" s="115" t="s">
        <v>35</v>
      </c>
      <c r="BF52" s="115" t="s">
        <v>35</v>
      </c>
      <c r="BG52" s="110" t="s">
        <v>35</v>
      </c>
      <c r="BH52" s="119" t="s">
        <v>35</v>
      </c>
      <c r="BI52" s="115" t="s">
        <v>35</v>
      </c>
      <c r="BJ52" s="115" t="s">
        <v>35</v>
      </c>
      <c r="BK52" s="115" t="s">
        <v>35</v>
      </c>
      <c r="BL52" s="110" t="s">
        <v>35</v>
      </c>
      <c r="BM52" s="119" t="s">
        <v>35</v>
      </c>
      <c r="BN52" s="115" t="s">
        <v>35</v>
      </c>
      <c r="BO52" s="115" t="s">
        <v>35</v>
      </c>
      <c r="BP52" s="115" t="s">
        <v>35</v>
      </c>
      <c r="BQ52" s="110" t="s">
        <v>35</v>
      </c>
      <c r="BR52" s="119" t="s">
        <v>35</v>
      </c>
      <c r="BS52" s="115" t="s">
        <v>35</v>
      </c>
      <c r="BT52" s="115" t="s">
        <v>35</v>
      </c>
      <c r="BU52" s="115" t="s">
        <v>35</v>
      </c>
      <c r="BV52" s="115" t="s">
        <v>35</v>
      </c>
      <c r="BW52" s="115" t="s">
        <v>35</v>
      </c>
      <c r="BX52" s="115" t="s">
        <v>35</v>
      </c>
      <c r="BY52" s="104" t="s">
        <v>35</v>
      </c>
      <c r="BZ52" s="104" t="s">
        <v>35</v>
      </c>
      <c r="CA52" s="104" t="s">
        <v>35</v>
      </c>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row>
    <row r="53" s="377" customFormat="true" ht="15" customHeight="true" x14ac:dyDescent="0.2">
      <c r="A53" s="1047" t="s">
        <v>106</v>
      </c>
      <c r="B53" s="447" t="s">
        <v>101</v>
      </c>
      <c r="C53" s="135" t="s">
        <v>35</v>
      </c>
      <c r="D53" s="132" t="s">
        <v>35</v>
      </c>
      <c r="E53" s="132" t="s">
        <v>35</v>
      </c>
      <c r="F53" s="132" t="s">
        <v>35</v>
      </c>
      <c r="G53" s="129" t="s">
        <v>35</v>
      </c>
      <c r="H53" s="126" t="s">
        <v>35</v>
      </c>
      <c r="I53" s="132" t="s">
        <v>35</v>
      </c>
      <c r="J53" s="132" t="s">
        <v>35</v>
      </c>
      <c r="K53" s="132" t="s">
        <v>35</v>
      </c>
      <c r="L53" s="123" t="s">
        <v>35</v>
      </c>
      <c r="M53" s="135" t="s">
        <v>35</v>
      </c>
      <c r="N53" s="132" t="s">
        <v>35</v>
      </c>
      <c r="O53" s="132" t="s">
        <v>35</v>
      </c>
      <c r="P53" s="132" t="s">
        <v>35</v>
      </c>
      <c r="Q53" s="129" t="s">
        <v>35</v>
      </c>
      <c r="R53" s="126" t="s">
        <v>35</v>
      </c>
      <c r="S53" s="132" t="s">
        <v>35</v>
      </c>
      <c r="T53" s="132" t="s">
        <v>35</v>
      </c>
      <c r="U53" s="132" t="s">
        <v>35</v>
      </c>
      <c r="V53" s="132" t="s">
        <v>35</v>
      </c>
      <c r="W53" s="132" t="s">
        <v>35</v>
      </c>
      <c r="X53" s="132" t="s">
        <v>35</v>
      </c>
      <c r="Y53" s="132" t="s">
        <v>35</v>
      </c>
      <c r="Z53" s="132" t="s">
        <v>35</v>
      </c>
      <c r="AA53" s="123" t="s">
        <v>35</v>
      </c>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4"/>
      <c r="BA53" s="1035" t="s">
        <v>106</v>
      </c>
      <c r="BB53" s="682" t="s">
        <v>101</v>
      </c>
      <c r="BC53" s="119" t="s">
        <v>35</v>
      </c>
      <c r="BD53" s="115" t="s">
        <v>35</v>
      </c>
      <c r="BE53" s="115" t="s">
        <v>35</v>
      </c>
      <c r="BF53" s="115" t="s">
        <v>35</v>
      </c>
      <c r="BG53" s="110" t="s">
        <v>35</v>
      </c>
      <c r="BH53" s="119" t="s">
        <v>35</v>
      </c>
      <c r="BI53" s="115" t="s">
        <v>35</v>
      </c>
      <c r="BJ53" s="115" t="s">
        <v>35</v>
      </c>
      <c r="BK53" s="115" t="s">
        <v>35</v>
      </c>
      <c r="BL53" s="110" t="s">
        <v>35</v>
      </c>
      <c r="BM53" s="119" t="s">
        <v>35</v>
      </c>
      <c r="BN53" s="115" t="s">
        <v>35</v>
      </c>
      <c r="BO53" s="115" t="s">
        <v>35</v>
      </c>
      <c r="BP53" s="115" t="s">
        <v>35</v>
      </c>
      <c r="BQ53" s="110" t="s">
        <v>35</v>
      </c>
      <c r="BR53" s="119" t="s">
        <v>35</v>
      </c>
      <c r="BS53" s="115" t="s">
        <v>35</v>
      </c>
      <c r="BT53" s="115" t="s">
        <v>35</v>
      </c>
      <c r="BU53" s="115" t="s">
        <v>35</v>
      </c>
      <c r="BV53" s="115" t="s">
        <v>35</v>
      </c>
      <c r="BW53" s="115" t="s">
        <v>35</v>
      </c>
      <c r="BX53" s="115" t="s">
        <v>35</v>
      </c>
      <c r="BY53" s="104" t="s">
        <v>35</v>
      </c>
      <c r="BZ53" s="104" t="s">
        <v>35</v>
      </c>
      <c r="CA53" s="104" t="s">
        <v>35</v>
      </c>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row>
    <row r="54" s="377" customFormat="true" ht="15" customHeight="true" x14ac:dyDescent="0.2">
      <c r="A54" s="1047"/>
      <c r="B54" s="447" t="s">
        <v>100</v>
      </c>
      <c r="C54" s="135" t="s">
        <v>35</v>
      </c>
      <c r="D54" s="132" t="s">
        <v>35</v>
      </c>
      <c r="E54" s="132" t="s">
        <v>35</v>
      </c>
      <c r="F54" s="132" t="s">
        <v>35</v>
      </c>
      <c r="G54" s="129" t="s">
        <v>35</v>
      </c>
      <c r="H54" s="126" t="s">
        <v>35</v>
      </c>
      <c r="I54" s="132" t="s">
        <v>35</v>
      </c>
      <c r="J54" s="132" t="s">
        <v>35</v>
      </c>
      <c r="K54" s="132" t="s">
        <v>35</v>
      </c>
      <c r="L54" s="123" t="s">
        <v>35</v>
      </c>
      <c r="M54" s="135" t="s">
        <v>35</v>
      </c>
      <c r="N54" s="132" t="s">
        <v>35</v>
      </c>
      <c r="O54" s="132" t="s">
        <v>35</v>
      </c>
      <c r="P54" s="132" t="s">
        <v>35</v>
      </c>
      <c r="Q54" s="129" t="s">
        <v>35</v>
      </c>
      <c r="R54" s="126" t="s">
        <v>35</v>
      </c>
      <c r="S54" s="132" t="s">
        <v>35</v>
      </c>
      <c r="T54" s="132" t="s">
        <v>35</v>
      </c>
      <c r="U54" s="132" t="s">
        <v>35</v>
      </c>
      <c r="V54" s="132" t="s">
        <v>35</v>
      </c>
      <c r="W54" s="132" t="s">
        <v>35</v>
      </c>
      <c r="X54" s="132" t="s">
        <v>35</v>
      </c>
      <c r="Y54" s="132" t="s">
        <v>35</v>
      </c>
      <c r="Z54" s="132" t="s">
        <v>35</v>
      </c>
      <c r="AA54" s="123" t="s">
        <v>35</v>
      </c>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4"/>
      <c r="BA54" s="1035"/>
      <c r="BB54" s="682" t="s">
        <v>100</v>
      </c>
      <c r="BC54" s="119" t="s">
        <v>35</v>
      </c>
      <c r="BD54" s="115" t="s">
        <v>35</v>
      </c>
      <c r="BE54" s="115" t="s">
        <v>35</v>
      </c>
      <c r="BF54" s="115" t="s">
        <v>35</v>
      </c>
      <c r="BG54" s="110" t="s">
        <v>35</v>
      </c>
      <c r="BH54" s="119" t="s">
        <v>35</v>
      </c>
      <c r="BI54" s="115" t="s">
        <v>35</v>
      </c>
      <c r="BJ54" s="115" t="s">
        <v>35</v>
      </c>
      <c r="BK54" s="115" t="s">
        <v>35</v>
      </c>
      <c r="BL54" s="110" t="s">
        <v>35</v>
      </c>
      <c r="BM54" s="119" t="s">
        <v>35</v>
      </c>
      <c r="BN54" s="115" t="s">
        <v>35</v>
      </c>
      <c r="BO54" s="115" t="s">
        <v>35</v>
      </c>
      <c r="BP54" s="115" t="s">
        <v>35</v>
      </c>
      <c r="BQ54" s="110" t="s">
        <v>35</v>
      </c>
      <c r="BR54" s="119" t="s">
        <v>35</v>
      </c>
      <c r="BS54" s="115" t="s">
        <v>35</v>
      </c>
      <c r="BT54" s="115" t="s">
        <v>35</v>
      </c>
      <c r="BU54" s="115" t="s">
        <v>35</v>
      </c>
      <c r="BV54" s="115" t="s">
        <v>35</v>
      </c>
      <c r="BW54" s="115" t="s">
        <v>35</v>
      </c>
      <c r="BX54" s="115" t="s">
        <v>35</v>
      </c>
      <c r="BY54" s="104" t="s">
        <v>35</v>
      </c>
      <c r="BZ54" s="104" t="s">
        <v>35</v>
      </c>
      <c r="CA54" s="104" t="s">
        <v>35</v>
      </c>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row>
    <row r="55" s="377" customFormat="true" ht="15" customHeight="true" x14ac:dyDescent="0.2">
      <c r="A55" s="1048"/>
      <c r="B55" s="448" t="s">
        <v>68</v>
      </c>
      <c r="C55" s="134" t="s">
        <v>35</v>
      </c>
      <c r="D55" s="131" t="s">
        <v>35</v>
      </c>
      <c r="E55" s="131" t="s">
        <v>35</v>
      </c>
      <c r="F55" s="131" t="s">
        <v>35</v>
      </c>
      <c r="G55" s="128" t="s">
        <v>35</v>
      </c>
      <c r="H55" s="125" t="s">
        <v>35</v>
      </c>
      <c r="I55" s="131" t="s">
        <v>35</v>
      </c>
      <c r="J55" s="131" t="s">
        <v>35</v>
      </c>
      <c r="K55" s="131" t="s">
        <v>35</v>
      </c>
      <c r="L55" s="122" t="s">
        <v>35</v>
      </c>
      <c r="M55" s="134" t="s">
        <v>35</v>
      </c>
      <c r="N55" s="131" t="s">
        <v>35</v>
      </c>
      <c r="O55" s="131" t="s">
        <v>35</v>
      </c>
      <c r="P55" s="131" t="s">
        <v>35</v>
      </c>
      <c r="Q55" s="128" t="s">
        <v>35</v>
      </c>
      <c r="R55" s="83" t="s">
        <v>35</v>
      </c>
      <c r="S55" s="82" t="s">
        <v>35</v>
      </c>
      <c r="T55" s="82" t="s">
        <v>35</v>
      </c>
      <c r="U55" s="82" t="s">
        <v>35</v>
      </c>
      <c r="V55" s="82" t="s">
        <v>35</v>
      </c>
      <c r="W55" s="82" t="s">
        <v>35</v>
      </c>
      <c r="X55" s="82" t="s">
        <v>35</v>
      </c>
      <c r="Y55" s="82" t="s">
        <v>35</v>
      </c>
      <c r="Z55" s="82" t="s">
        <v>35</v>
      </c>
      <c r="AA55" s="78" t="s">
        <v>35</v>
      </c>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4"/>
      <c r="BA55" s="1037"/>
      <c r="BB55" s="684" t="s">
        <v>68</v>
      </c>
      <c r="BC55" s="117" t="s">
        <v>35</v>
      </c>
      <c r="BD55" s="113" t="s">
        <v>35</v>
      </c>
      <c r="BE55" s="113" t="s">
        <v>35</v>
      </c>
      <c r="BF55" s="113" t="s">
        <v>35</v>
      </c>
      <c r="BG55" s="108" t="s">
        <v>35</v>
      </c>
      <c r="BH55" s="117" t="s">
        <v>35</v>
      </c>
      <c r="BI55" s="113" t="s">
        <v>35</v>
      </c>
      <c r="BJ55" s="113" t="s">
        <v>35</v>
      </c>
      <c r="BK55" s="113" t="s">
        <v>35</v>
      </c>
      <c r="BL55" s="108" t="s">
        <v>35</v>
      </c>
      <c r="BM55" s="117" t="s">
        <v>35</v>
      </c>
      <c r="BN55" s="113" t="s">
        <v>35</v>
      </c>
      <c r="BO55" s="113" t="s">
        <v>35</v>
      </c>
      <c r="BP55" s="113" t="s">
        <v>35</v>
      </c>
      <c r="BQ55" s="108" t="s">
        <v>35</v>
      </c>
      <c r="BR55" s="81" t="s">
        <v>35</v>
      </c>
      <c r="BS55" s="80" t="s">
        <v>35</v>
      </c>
      <c r="BT55" s="80" t="s">
        <v>35</v>
      </c>
      <c r="BU55" s="80" t="s">
        <v>35</v>
      </c>
      <c r="BV55" s="80" t="s">
        <v>35</v>
      </c>
      <c r="BW55" s="80" t="s">
        <v>35</v>
      </c>
      <c r="BX55" s="80" t="s">
        <v>35</v>
      </c>
      <c r="BY55" s="80" t="s">
        <v>35</v>
      </c>
      <c r="BZ55" s="106" t="s">
        <v>35</v>
      </c>
      <c r="CA55" s="106" t="s">
        <v>35</v>
      </c>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row>
    <row r="56" s="382" customFormat="true" ht="15" customHeight="true" x14ac:dyDescent="0.2">
      <c r="A56" s="379"/>
      <c r="B56" s="444"/>
      <c r="C56" s="1054" t="s">
        <v>115</v>
      </c>
      <c r="D56" s="1055"/>
      <c r="E56" s="1055"/>
      <c r="F56" s="1055"/>
      <c r="G56" s="1056"/>
      <c r="H56" s="1052" t="s">
        <v>38</v>
      </c>
      <c r="I56" s="1044"/>
      <c r="J56" s="1044"/>
      <c r="K56" s="1044"/>
      <c r="L56" s="1046"/>
      <c r="M56" s="1043" t="s">
        <v>37</v>
      </c>
      <c r="N56" s="1044"/>
      <c r="O56" s="1044"/>
      <c r="P56" s="1044"/>
      <c r="Q56" s="1046"/>
      <c r="R56" s="87" t="s">
        <v>142</v>
      </c>
      <c r="S56" s="495"/>
      <c r="T56" s="495"/>
      <c r="U56" s="495"/>
      <c r="V56" s="495"/>
      <c r="W56" s="495"/>
      <c r="X56" s="495"/>
      <c r="Y56" s="495"/>
      <c r="Z56" s="495"/>
      <c r="AA56" s="495"/>
      <c r="AB56" s="506"/>
      <c r="AC56" s="506"/>
      <c r="AD56" s="506"/>
      <c r="AE56" s="506"/>
      <c r="AF56" s="506"/>
      <c r="AG56" s="506"/>
      <c r="AH56" s="506"/>
      <c r="AI56" s="506"/>
      <c r="AJ56" s="506"/>
      <c r="AK56" s="506"/>
      <c r="AL56" s="506"/>
      <c r="AM56" s="506"/>
      <c r="AN56" s="506"/>
      <c r="AO56" s="506"/>
      <c r="AP56" s="506"/>
      <c r="AQ56" s="506"/>
      <c r="AR56" s="506"/>
      <c r="AS56" s="506"/>
      <c r="AT56" s="506"/>
      <c r="AU56" s="506"/>
      <c r="AV56" s="506"/>
      <c r="AW56" s="506"/>
      <c r="AX56" s="506"/>
      <c r="AY56" s="506"/>
      <c r="AZ56" s="943"/>
      <c r="BA56" s="416" t="s">
        <v>131</v>
      </c>
      <c r="BB56" s="362" t="s">
        <v>96</v>
      </c>
      <c r="BC56" s="1043" t="s">
        <v>115</v>
      </c>
      <c r="BD56" s="1044"/>
      <c r="BE56" s="1044"/>
      <c r="BF56" s="1044"/>
      <c r="BG56" s="1045"/>
      <c r="BH56" s="1043" t="s">
        <v>38</v>
      </c>
      <c r="BI56" s="1044"/>
      <c r="BJ56" s="1044"/>
      <c r="BK56" s="1044"/>
      <c r="BL56" s="1045"/>
      <c r="BM56" s="1043" t="s">
        <v>37</v>
      </c>
      <c r="BN56" s="1044"/>
      <c r="BO56" s="1044"/>
      <c r="BP56" s="1044"/>
      <c r="BQ56" s="1046"/>
      <c r="BR56" s="86" t="s">
        <v>142</v>
      </c>
      <c r="BS56" s="495"/>
      <c r="BT56" s="495"/>
      <c r="BU56" s="495"/>
      <c r="BV56" s="495"/>
      <c r="BW56" s="495"/>
      <c r="BX56" s="495"/>
      <c r="BY56" s="495"/>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82" customFormat="true" ht="12.75" x14ac:dyDescent="0.2">
      <c r="A57" s="402" t="s">
        <v>69</v>
      </c>
      <c r="B57" s="444"/>
      <c r="C57" s="486" t="s">
        <v>0</v>
      </c>
      <c r="D57" s="673" t="s">
        <v>1</v>
      </c>
      <c r="E57" s="673" t="s">
        <v>2</v>
      </c>
      <c r="F57" s="673" t="s">
        <v>3</v>
      </c>
      <c r="G57" s="674" t="s">
        <v>4</v>
      </c>
      <c r="H57" s="449" t="s">
        <v>0</v>
      </c>
      <c r="I57" s="677" t="s">
        <v>1</v>
      </c>
      <c r="J57" s="677" t="s">
        <v>2</v>
      </c>
      <c r="K57" s="677" t="s">
        <v>3</v>
      </c>
      <c r="L57" s="678" t="s">
        <v>4</v>
      </c>
      <c r="M57" s="450" t="s">
        <v>0</v>
      </c>
      <c r="N57" s="677" t="s">
        <v>1</v>
      </c>
      <c r="O57" s="677" t="s">
        <v>2</v>
      </c>
      <c r="P57" s="677" t="s">
        <v>3</v>
      </c>
      <c r="Q57" s="671" t="s">
        <v>4</v>
      </c>
      <c r="R57" s="449" t="s">
        <v>157</v>
      </c>
      <c r="S57" s="677" t="s">
        <v>158</v>
      </c>
      <c r="T57" s="677" t="s">
        <v>159</v>
      </c>
      <c r="U57" s="677" t="s">
        <v>160</v>
      </c>
      <c r="V57" s="677" t="s">
        <v>161</v>
      </c>
      <c r="W57" s="677" t="s">
        <v>162</v>
      </c>
      <c r="X57" s="677" t="s">
        <v>163</v>
      </c>
      <c r="Y57" s="677" t="s">
        <v>164</v>
      </c>
      <c r="Z57" s="677" t="s">
        <v>165</v>
      </c>
      <c r="AA57" s="678" t="s">
        <v>166</v>
      </c>
      <c r="AB57" s="506"/>
      <c r="AC57" s="506"/>
      <c r="AD57" s="506"/>
      <c r="AE57" s="506"/>
      <c r="AF57" s="506"/>
      <c r="AG57" s="506"/>
      <c r="AH57" s="506"/>
      <c r="AI57" s="506"/>
      <c r="AJ57" s="506"/>
      <c r="AK57" s="506"/>
      <c r="AL57" s="506"/>
      <c r="AM57" s="506"/>
      <c r="AN57" s="506"/>
      <c r="AO57" s="506"/>
      <c r="AP57" s="506"/>
      <c r="AQ57" s="506"/>
      <c r="AR57" s="506"/>
      <c r="AS57" s="506"/>
      <c r="AT57" s="506"/>
      <c r="AU57" s="506"/>
      <c r="AV57" s="506"/>
      <c r="AW57" s="506"/>
      <c r="AX57" s="506"/>
      <c r="AY57" s="506"/>
      <c r="AZ57" s="943"/>
      <c r="BA57" s="402" t="s">
        <v>120</v>
      </c>
      <c r="BB57" s="401"/>
      <c r="BC57" s="525" t="s">
        <v>0</v>
      </c>
      <c r="BD57" s="647" t="s">
        <v>1</v>
      </c>
      <c r="BE57" s="647" t="s">
        <v>2</v>
      </c>
      <c r="BF57" s="647" t="s">
        <v>3</v>
      </c>
      <c r="BG57" s="526" t="s">
        <v>4</v>
      </c>
      <c r="BH57" s="525" t="s">
        <v>0</v>
      </c>
      <c r="BI57" s="647" t="s">
        <v>1</v>
      </c>
      <c r="BJ57" s="647" t="s">
        <v>2</v>
      </c>
      <c r="BK57" s="647" t="s">
        <v>3</v>
      </c>
      <c r="BL57" s="526" t="s">
        <v>4</v>
      </c>
      <c r="BM57" s="525" t="s">
        <v>0</v>
      </c>
      <c r="BN57" s="647" t="s">
        <v>1</v>
      </c>
      <c r="BO57" s="647" t="s">
        <v>2</v>
      </c>
      <c r="BP57" s="647" t="s">
        <v>3</v>
      </c>
      <c r="BQ57" s="526" t="s">
        <v>4</v>
      </c>
      <c r="BR57" s="525" t="s">
        <v>157</v>
      </c>
      <c r="BS57" s="647" t="s">
        <v>158</v>
      </c>
      <c r="BT57" s="647" t="s">
        <v>159</v>
      </c>
      <c r="BU57" s="647" t="s">
        <v>160</v>
      </c>
      <c r="BV57" s="647" t="s">
        <v>161</v>
      </c>
      <c r="BW57" s="647" t="s">
        <v>162</v>
      </c>
      <c r="BX57" s="647" t="s">
        <v>163</v>
      </c>
      <c r="BY57" s="648" t="s">
        <v>164</v>
      </c>
      <c r="BZ57" s="648" t="s">
        <v>165</v>
      </c>
      <c r="CA57" s="648" t="s">
        <v>166</v>
      </c>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row>
    <row r="58" s="382" customFormat="true" ht="15" customHeight="true" x14ac:dyDescent="0.2">
      <c r="A58" s="1053" t="s">
        <v>168</v>
      </c>
      <c r="B58" s="446" t="s">
        <v>169</v>
      </c>
      <c r="C58" s="196">
        <v>6.7340067340067339E-2</v>
      </c>
      <c r="D58" s="195">
        <v>0.60443250503693746</v>
      </c>
      <c r="E58" s="195">
        <v>1.0238907849829351</v>
      </c>
      <c r="F58" s="195">
        <v>2.7027027027027026</v>
      </c>
      <c r="G58" s="194">
        <v>13.175675675675674</v>
      </c>
      <c r="H58" s="193">
        <v>4.4817927170868348</v>
      </c>
      <c r="I58" s="195">
        <v>4.43213296398892</v>
      </c>
      <c r="J58" s="195">
        <v>9.4972067039106136</v>
      </c>
      <c r="K58" s="195">
        <v>10.112359550561797</v>
      </c>
      <c r="L58" s="192">
        <v>35.47486033519553</v>
      </c>
      <c r="M58" s="196">
        <v>9.2165898617511524E-2</v>
      </c>
      <c r="N58" s="195">
        <v>8.5763293310463118E-2</v>
      </c>
      <c r="O58" s="195">
        <v>0.17969451931716085</v>
      </c>
      <c r="P58" s="195">
        <v>0.35587188612099641</v>
      </c>
      <c r="Q58" s="194">
        <v>2.0517395182872438</v>
      </c>
      <c r="R58" s="193">
        <v>1.5186915887850467</v>
      </c>
      <c r="S58" s="195">
        <v>0.4357298474945534</v>
      </c>
      <c r="T58" s="195">
        <v>2.8571428571428572</v>
      </c>
      <c r="U58" s="195">
        <v>2.5791324736225087</v>
      </c>
      <c r="V58" s="195">
        <v>8.8803088803088812</v>
      </c>
      <c r="W58" s="195">
        <v>2.2824536376604851</v>
      </c>
      <c r="X58" s="195">
        <v>0.27777777777777779</v>
      </c>
      <c r="Y58" s="195">
        <v>2.5</v>
      </c>
      <c r="Z58" s="195">
        <v>1.0893246187363834</v>
      </c>
      <c r="AA58" s="192">
        <v>0.20080321285140559</v>
      </c>
      <c r="AB58" s="506"/>
      <c r="AC58" s="506"/>
      <c r="AD58" s="506"/>
      <c r="AE58" s="506"/>
      <c r="AF58" s="506"/>
      <c r="AG58" s="506"/>
      <c r="AH58" s="506"/>
      <c r="AI58" s="506"/>
      <c r="AJ58" s="506"/>
      <c r="AK58" s="506"/>
      <c r="AL58" s="506"/>
      <c r="AM58" s="506"/>
      <c r="AN58" s="506"/>
      <c r="AO58" s="506"/>
      <c r="AP58" s="506"/>
      <c r="AQ58" s="506"/>
      <c r="AR58" s="506"/>
      <c r="AS58" s="506"/>
      <c r="AT58" s="506"/>
      <c r="AU58" s="506"/>
      <c r="AV58" s="506"/>
      <c r="AW58" s="506"/>
      <c r="AX58" s="506"/>
      <c r="AY58" s="506"/>
      <c r="AZ58" s="943"/>
      <c r="BA58" s="681"/>
      <c r="BB58" s="683"/>
      <c r="BC58" s="514"/>
      <c r="BD58" s="499"/>
      <c r="BE58" s="499"/>
      <c r="BF58" s="499"/>
      <c r="BG58" s="515"/>
      <c r="BH58" s="514"/>
      <c r="BI58" s="499"/>
      <c r="BJ58" s="499"/>
      <c r="BK58" s="499"/>
      <c r="BL58" s="515"/>
      <c r="BM58" s="514"/>
      <c r="BN58" s="499"/>
      <c r="BO58" s="499"/>
      <c r="BP58" s="499"/>
      <c r="BQ58" s="515"/>
      <c r="BR58" s="514"/>
      <c r="BS58" s="499"/>
      <c r="BT58" s="499"/>
      <c r="BU58" s="499"/>
      <c r="BV58" s="499"/>
      <c r="BW58" s="499"/>
      <c r="BX58" s="499"/>
      <c r="BY58" s="500"/>
      <c r="BZ58" s="500"/>
      <c r="CA58" s="500"/>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row>
    <row r="59" s="382" customFormat="true" ht="15" customHeight="true" x14ac:dyDescent="0.2">
      <c r="A59" s="1047"/>
      <c r="B59" s="447" t="s">
        <v>170</v>
      </c>
      <c r="C59" s="191">
        <v>0.40404040404040403</v>
      </c>
      <c r="D59" s="190">
        <v>2.7535258562793823</v>
      </c>
      <c r="E59" s="190">
        <v>3.3447098976109215</v>
      </c>
      <c r="F59" s="190">
        <v>8.986486486486486</v>
      </c>
      <c r="G59" s="189">
        <v>22.094594594594593</v>
      </c>
      <c r="H59" s="188">
        <v>14.565826330532214</v>
      </c>
      <c r="I59" s="190">
        <v>19.94459833795014</v>
      </c>
      <c r="J59" s="190">
        <v>26.536312849162012</v>
      </c>
      <c r="K59" s="190">
        <v>34.550561797752813</v>
      </c>
      <c r="L59" s="187">
        <v>37.709497206703915</v>
      </c>
      <c r="M59" s="191">
        <v>0.3686635944700461</v>
      </c>
      <c r="N59" s="190">
        <v>0.77186963979416812</v>
      </c>
      <c r="O59" s="190">
        <v>0.62893081761006298</v>
      </c>
      <c r="P59" s="190">
        <v>1.2455516014234875</v>
      </c>
      <c r="Q59" s="189">
        <v>4.0142729705619979</v>
      </c>
      <c r="R59" s="188">
        <v>1.6355140186915886</v>
      </c>
      <c r="S59" s="190">
        <v>1.7429193899782136</v>
      </c>
      <c r="T59" s="190">
        <v>5.2678571428571432</v>
      </c>
      <c r="U59" s="190">
        <v>7.2684642438452514</v>
      </c>
      <c r="V59" s="190">
        <v>17.043574186431329</v>
      </c>
      <c r="W59" s="190">
        <v>2.9957203994293864</v>
      </c>
      <c r="X59" s="190">
        <v>5.5555555555555554</v>
      </c>
      <c r="Y59" s="190">
        <v>5.3571428571428568</v>
      </c>
      <c r="Z59" s="190">
        <v>6.1002178649237475</v>
      </c>
      <c r="AA59" s="187">
        <v>4.0160642570281126</v>
      </c>
      <c r="AB59" s="506"/>
      <c r="AC59" s="506"/>
      <c r="AD59" s="506"/>
      <c r="AE59" s="506"/>
      <c r="AF59" s="506"/>
      <c r="AG59" s="506"/>
      <c r="AH59" s="506"/>
      <c r="AI59" s="506"/>
      <c r="AJ59" s="506"/>
      <c r="AK59" s="506"/>
      <c r="AL59" s="506"/>
      <c r="AM59" s="506"/>
      <c r="AN59" s="506"/>
      <c r="AO59" s="506"/>
      <c r="AP59" s="506"/>
      <c r="AQ59" s="506"/>
      <c r="AR59" s="506"/>
      <c r="AS59" s="506"/>
      <c r="AT59" s="506"/>
      <c r="AU59" s="506"/>
      <c r="AV59" s="506"/>
      <c r="AW59" s="506"/>
      <c r="AX59" s="506"/>
      <c r="AY59" s="506"/>
      <c r="AZ59" s="943"/>
      <c r="BA59" s="947"/>
      <c r="BB59" s="682"/>
      <c r="BC59" s="517"/>
      <c r="BD59" s="503"/>
      <c r="BE59" s="503"/>
      <c r="BF59" s="503"/>
      <c r="BG59" s="521"/>
      <c r="BH59" s="517"/>
      <c r="BI59" s="503"/>
      <c r="BJ59" s="503"/>
      <c r="BK59" s="503"/>
      <c r="BL59" s="521"/>
      <c r="BM59" s="517"/>
      <c r="BN59" s="503"/>
      <c r="BO59" s="503"/>
      <c r="BP59" s="503"/>
      <c r="BQ59" s="521"/>
      <c r="BR59" s="517"/>
      <c r="BS59" s="503"/>
      <c r="BT59" s="503"/>
      <c r="BU59" s="503"/>
      <c r="BV59" s="503"/>
      <c r="BW59" s="503"/>
      <c r="BX59" s="503"/>
      <c r="BY59" s="504"/>
      <c r="BZ59" s="504"/>
      <c r="CA59" s="50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row>
    <row r="60" s="382" customFormat="true" ht="15" customHeight="true" x14ac:dyDescent="0.2">
      <c r="A60" s="1047"/>
      <c r="B60" s="447" t="s">
        <v>171</v>
      </c>
      <c r="C60" s="191">
        <v>46.868686868686872</v>
      </c>
      <c r="D60" s="190">
        <v>53.86165211551377</v>
      </c>
      <c r="E60" s="190">
        <v>55.972696245733786</v>
      </c>
      <c r="F60" s="190">
        <v>57.905405405405411</v>
      </c>
      <c r="G60" s="189">
        <v>43.851351351351354</v>
      </c>
      <c r="H60" s="188">
        <v>62.464985994397757</v>
      </c>
      <c r="I60" s="190">
        <v>51.24653739612188</v>
      </c>
      <c r="J60" s="190">
        <v>46.089385474860336</v>
      </c>
      <c r="K60" s="190">
        <v>39.325842696629216</v>
      </c>
      <c r="L60" s="187">
        <v>17.597765363128492</v>
      </c>
      <c r="M60" s="191">
        <v>48.663594470046085</v>
      </c>
      <c r="N60" s="190">
        <v>49.57118353344768</v>
      </c>
      <c r="O60" s="190">
        <v>49.236298292902063</v>
      </c>
      <c r="P60" s="190">
        <v>62.277580071174377</v>
      </c>
      <c r="Q60" s="189">
        <v>61.909009812667257</v>
      </c>
      <c r="R60" s="188">
        <v>66.588785046728972</v>
      </c>
      <c r="S60" s="190">
        <v>64.705882352941174</v>
      </c>
      <c r="T60" s="190">
        <v>45.892857142857139</v>
      </c>
      <c r="U60" s="190">
        <v>57.327080890973036</v>
      </c>
      <c r="V60" s="190">
        <v>46.773303916161055</v>
      </c>
      <c r="W60" s="190">
        <v>45.649072753209701</v>
      </c>
      <c r="X60" s="190">
        <v>35</v>
      </c>
      <c r="Y60" s="190">
        <v>71.071428571428569</v>
      </c>
      <c r="Z60" s="190">
        <v>56.862745098039213</v>
      </c>
      <c r="AA60" s="187">
        <v>40.160642570281126</v>
      </c>
      <c r="AB60" s="506"/>
      <c r="AC60" s="506"/>
      <c r="AD60" s="506"/>
      <c r="AE60" s="506"/>
      <c r="AF60" s="506"/>
      <c r="AG60" s="506"/>
      <c r="AH60" s="506"/>
      <c r="AI60" s="506"/>
      <c r="AJ60" s="506"/>
      <c r="AK60" s="506"/>
      <c r="AL60" s="506"/>
      <c r="AM60" s="506"/>
      <c r="AN60" s="506"/>
      <c r="AO60" s="506"/>
      <c r="AP60" s="506"/>
      <c r="AQ60" s="506"/>
      <c r="AR60" s="506"/>
      <c r="AS60" s="506"/>
      <c r="AT60" s="506"/>
      <c r="AU60" s="506"/>
      <c r="AV60" s="506"/>
      <c r="AW60" s="506"/>
      <c r="AX60" s="506"/>
      <c r="AY60" s="506"/>
      <c r="AZ60" s="943"/>
      <c r="BA60" s="947"/>
      <c r="BB60" s="682"/>
      <c r="BC60" s="517"/>
      <c r="BD60" s="503"/>
      <c r="BE60" s="503"/>
      <c r="BF60" s="503"/>
      <c r="BG60" s="521"/>
      <c r="BH60" s="517"/>
      <c r="BI60" s="503"/>
      <c r="BJ60" s="503"/>
      <c r="BK60" s="503"/>
      <c r="BL60" s="521"/>
      <c r="BM60" s="517"/>
      <c r="BN60" s="503"/>
      <c r="BO60" s="503"/>
      <c r="BP60" s="503"/>
      <c r="BQ60" s="521"/>
      <c r="BR60" s="517"/>
      <c r="BS60" s="503"/>
      <c r="BT60" s="503"/>
      <c r="BU60" s="503"/>
      <c r="BV60" s="503"/>
      <c r="BW60" s="503"/>
      <c r="BX60" s="503"/>
      <c r="BY60" s="504"/>
      <c r="BZ60" s="504"/>
      <c r="CA60" s="50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row>
    <row r="61" s="382" customFormat="true" ht="15" customHeight="true" x14ac:dyDescent="0.2">
      <c r="A61" s="1047"/>
      <c r="B61" s="447" t="s">
        <v>172</v>
      </c>
      <c r="C61" s="191">
        <v>3.1649831649831652</v>
      </c>
      <c r="D61" s="190">
        <v>4.9026192075218269</v>
      </c>
      <c r="E61" s="190">
        <v>5.324232081911263</v>
      </c>
      <c r="F61" s="190">
        <v>8.1081081081081088</v>
      </c>
      <c r="G61" s="189">
        <v>6.4189189189189184</v>
      </c>
      <c r="H61" s="188">
        <v>5.0420168067226889</v>
      </c>
      <c r="I61" s="190">
        <v>6.094182825484765</v>
      </c>
      <c r="J61" s="190">
        <v>5.8659217877094969</v>
      </c>
      <c r="K61" s="190">
        <v>3.089887640449438</v>
      </c>
      <c r="L61" s="187">
        <v>3.9106145251396649</v>
      </c>
      <c r="M61" s="191">
        <v>3.6866359447004609</v>
      </c>
      <c r="N61" s="190">
        <v>4.2881646655231558</v>
      </c>
      <c r="O61" s="190">
        <v>4.0431266846361185</v>
      </c>
      <c r="P61" s="190">
        <v>7.1174377224199299</v>
      </c>
      <c r="Q61" s="189">
        <v>9.991079393398751</v>
      </c>
      <c r="R61" s="188">
        <v>3.7383177570093453</v>
      </c>
      <c r="S61" s="190">
        <v>10.457516339869281</v>
      </c>
      <c r="T61" s="190">
        <v>2.9464285714285712</v>
      </c>
      <c r="U61" s="190">
        <v>18.288393903868698</v>
      </c>
      <c r="V61" s="190">
        <v>4.0816326530612246</v>
      </c>
      <c r="W61" s="190">
        <v>9.1298145506419406</v>
      </c>
      <c r="X61" s="190">
        <v>0</v>
      </c>
      <c r="Y61" s="190">
        <v>0.35714285714285715</v>
      </c>
      <c r="Z61" s="190">
        <v>0.65359477124183007</v>
      </c>
      <c r="AA61" s="187">
        <v>0.40160642570281119</v>
      </c>
      <c r="AB61" s="506"/>
      <c r="AC61" s="506"/>
      <c r="AD61" s="506"/>
      <c r="AE61" s="506"/>
      <c r="AF61" s="506"/>
      <c r="AG61" s="506"/>
      <c r="AH61" s="506"/>
      <c r="AI61" s="506"/>
      <c r="AJ61" s="506"/>
      <c r="AK61" s="506"/>
      <c r="AL61" s="506"/>
      <c r="AM61" s="506"/>
      <c r="AN61" s="506"/>
      <c r="AO61" s="506"/>
      <c r="AP61" s="506"/>
      <c r="AQ61" s="506"/>
      <c r="AR61" s="506"/>
      <c r="AS61" s="506"/>
      <c r="AT61" s="506"/>
      <c r="AU61" s="506"/>
      <c r="AV61" s="506"/>
      <c r="AW61" s="506"/>
      <c r="AX61" s="506"/>
      <c r="AY61" s="506"/>
      <c r="AZ61" s="943"/>
      <c r="BA61" s="947"/>
      <c r="BB61" s="682"/>
      <c r="BC61" s="517"/>
      <c r="BD61" s="503"/>
      <c r="BE61" s="503"/>
      <c r="BF61" s="503"/>
      <c r="BG61" s="521"/>
      <c r="BH61" s="517"/>
      <c r="BI61" s="503"/>
      <c r="BJ61" s="503"/>
      <c r="BK61" s="503"/>
      <c r="BL61" s="521"/>
      <c r="BM61" s="517"/>
      <c r="BN61" s="503"/>
      <c r="BO61" s="503"/>
      <c r="BP61" s="503"/>
      <c r="BQ61" s="521"/>
      <c r="BR61" s="517"/>
      <c r="BS61" s="503"/>
      <c r="BT61" s="503"/>
      <c r="BU61" s="503"/>
      <c r="BV61" s="503"/>
      <c r="BW61" s="503"/>
      <c r="BX61" s="503"/>
      <c r="BY61" s="504"/>
      <c r="BZ61" s="504"/>
      <c r="CA61" s="50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row>
    <row r="62" s="382" customFormat="true" ht="15" customHeight="true" x14ac:dyDescent="0.2">
      <c r="A62" s="1047"/>
      <c r="B62" s="447" t="s">
        <v>173</v>
      </c>
      <c r="C62" s="191">
        <v>3.8383838383838382</v>
      </c>
      <c r="D62" s="190">
        <v>4.4996642041638681</v>
      </c>
      <c r="E62" s="190">
        <v>3.8225255972696242</v>
      </c>
      <c r="F62" s="190">
        <v>1.9594594594594597</v>
      </c>
      <c r="G62" s="189">
        <v>1.1486486486486487</v>
      </c>
      <c r="H62" s="188">
        <v>0.56022408963585435</v>
      </c>
      <c r="I62" s="190">
        <v>0.2770083102493075</v>
      </c>
      <c r="J62" s="190">
        <v>0.55865921787709494</v>
      </c>
      <c r="K62" s="190">
        <v>0.84269662921348309</v>
      </c>
      <c r="L62" s="187">
        <v>0</v>
      </c>
      <c r="M62" s="191">
        <v>3.317972350230415</v>
      </c>
      <c r="N62" s="190">
        <v>5.0600343053173242</v>
      </c>
      <c r="O62" s="190">
        <v>5.6603773584905666</v>
      </c>
      <c r="P62" s="190">
        <v>3.2918149466192168</v>
      </c>
      <c r="Q62" s="189">
        <v>2.0517395182872438</v>
      </c>
      <c r="R62" s="188">
        <v>2.9205607476635516</v>
      </c>
      <c r="S62" s="190">
        <v>4.3572984749455337</v>
      </c>
      <c r="T62" s="190">
        <v>4.6428571428571432</v>
      </c>
      <c r="U62" s="190">
        <v>0.23446658851113714</v>
      </c>
      <c r="V62" s="190">
        <v>0.44125758411472699</v>
      </c>
      <c r="W62" s="190">
        <v>5.7061340941512126</v>
      </c>
      <c r="X62" s="190">
        <v>0.27777777777777779</v>
      </c>
      <c r="Y62" s="190">
        <v>1.0714285714285714</v>
      </c>
      <c r="Z62" s="190">
        <v>3.7037037037037033</v>
      </c>
      <c r="AA62" s="187">
        <v>11.646586345381527</v>
      </c>
      <c r="AB62" s="506"/>
      <c r="AC62" s="506"/>
      <c r="AD62" s="506"/>
      <c r="AE62" s="506"/>
      <c r="AF62" s="506"/>
      <c r="AG62" s="506"/>
      <c r="AH62" s="506"/>
      <c r="AI62" s="506"/>
      <c r="AJ62" s="506"/>
      <c r="AK62" s="506"/>
      <c r="AL62" s="506"/>
      <c r="AM62" s="506"/>
      <c r="AN62" s="506"/>
      <c r="AO62" s="506"/>
      <c r="AP62" s="506"/>
      <c r="AQ62" s="506"/>
      <c r="AR62" s="506"/>
      <c r="AS62" s="506"/>
      <c r="AT62" s="506"/>
      <c r="AU62" s="506"/>
      <c r="AV62" s="506"/>
      <c r="AW62" s="506"/>
      <c r="AX62" s="506"/>
      <c r="AY62" s="506"/>
      <c r="AZ62" s="943"/>
      <c r="BA62" s="947"/>
      <c r="BB62" s="682"/>
      <c r="BC62" s="517"/>
      <c r="BD62" s="503"/>
      <c r="BE62" s="503"/>
      <c r="BF62" s="503"/>
      <c r="BG62" s="521"/>
      <c r="BH62" s="517"/>
      <c r="BI62" s="503"/>
      <c r="BJ62" s="503"/>
      <c r="BK62" s="503"/>
      <c r="BL62" s="521"/>
      <c r="BM62" s="517"/>
      <c r="BN62" s="503"/>
      <c r="BO62" s="503"/>
      <c r="BP62" s="503"/>
      <c r="BQ62" s="521"/>
      <c r="BR62" s="517"/>
      <c r="BS62" s="503"/>
      <c r="BT62" s="503"/>
      <c r="BU62" s="503"/>
      <c r="BV62" s="503"/>
      <c r="BW62" s="503"/>
      <c r="BX62" s="503"/>
      <c r="BY62" s="504"/>
      <c r="BZ62" s="504"/>
      <c r="CA62" s="50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row>
    <row r="63" s="382" customFormat="true" ht="15" customHeight="true" x14ac:dyDescent="0.2">
      <c r="A63" s="1047"/>
      <c r="B63" s="447" t="s">
        <v>174</v>
      </c>
      <c r="C63" s="191">
        <v>7.8114478114478105</v>
      </c>
      <c r="D63" s="190">
        <v>6.2458025520483549</v>
      </c>
      <c r="E63" s="190">
        <v>6.689419795221843</v>
      </c>
      <c r="F63" s="190">
        <v>3.6486486486486487</v>
      </c>
      <c r="G63" s="189">
        <v>2.2972972972972974</v>
      </c>
      <c r="H63" s="188">
        <v>1.1204481792717087</v>
      </c>
      <c r="I63" s="190">
        <v>2.7700831024930745</v>
      </c>
      <c r="J63" s="190">
        <v>1.3966480446927374</v>
      </c>
      <c r="K63" s="190">
        <v>2.2471910112359552</v>
      </c>
      <c r="L63" s="187">
        <v>0.55865921787709494</v>
      </c>
      <c r="M63" s="191">
        <v>7.0046082949308754</v>
      </c>
      <c r="N63" s="190">
        <v>7.7186963979416809</v>
      </c>
      <c r="O63" s="190">
        <v>9.1644204851752029</v>
      </c>
      <c r="P63" s="190">
        <v>4.9822064056939501</v>
      </c>
      <c r="Q63" s="189">
        <v>3.7466547725245318</v>
      </c>
      <c r="R63" s="188">
        <v>2.1028037383177569</v>
      </c>
      <c r="S63" s="190">
        <v>3.4858387799564272</v>
      </c>
      <c r="T63" s="190">
        <v>9.7321428571428577</v>
      </c>
      <c r="U63" s="190">
        <v>0.11723329425556857</v>
      </c>
      <c r="V63" s="190">
        <v>5.7363485934914502</v>
      </c>
      <c r="W63" s="190">
        <v>5.7061340941512126</v>
      </c>
      <c r="X63" s="190">
        <v>6.666666666666667</v>
      </c>
      <c r="Y63" s="190">
        <v>1.4285714285714286</v>
      </c>
      <c r="Z63" s="190">
        <v>4.7930283224400867</v>
      </c>
      <c r="AA63" s="187">
        <v>11.445783132530121</v>
      </c>
      <c r="AB63" s="506"/>
      <c r="AC63" s="506"/>
      <c r="AD63" s="506"/>
      <c r="AE63" s="506"/>
      <c r="AF63" s="506"/>
      <c r="AG63" s="506"/>
      <c r="AH63" s="506"/>
      <c r="AI63" s="506"/>
      <c r="AJ63" s="506"/>
      <c r="AK63" s="506"/>
      <c r="AL63" s="506"/>
      <c r="AM63" s="506"/>
      <c r="AN63" s="506"/>
      <c r="AO63" s="506"/>
      <c r="AP63" s="506"/>
      <c r="AQ63" s="506"/>
      <c r="AR63" s="506"/>
      <c r="AS63" s="506"/>
      <c r="AT63" s="506"/>
      <c r="AU63" s="506"/>
      <c r="AV63" s="506"/>
      <c r="AW63" s="506"/>
      <c r="AX63" s="506"/>
      <c r="AY63" s="506"/>
      <c r="AZ63" s="943"/>
      <c r="BA63" s="947"/>
      <c r="BB63" s="682"/>
      <c r="BC63" s="517"/>
      <c r="BD63" s="503"/>
      <c r="BE63" s="503"/>
      <c r="BF63" s="503"/>
      <c r="BG63" s="521"/>
      <c r="BH63" s="517"/>
      <c r="BI63" s="503"/>
      <c r="BJ63" s="503"/>
      <c r="BK63" s="503"/>
      <c r="BL63" s="521"/>
      <c r="BM63" s="517"/>
      <c r="BN63" s="503"/>
      <c r="BO63" s="503"/>
      <c r="BP63" s="503"/>
      <c r="BQ63" s="521"/>
      <c r="BR63" s="517"/>
      <c r="BS63" s="503"/>
      <c r="BT63" s="503"/>
      <c r="BU63" s="503"/>
      <c r="BV63" s="503"/>
      <c r="BW63" s="503"/>
      <c r="BX63" s="503"/>
      <c r="BY63" s="504"/>
      <c r="BZ63" s="504"/>
      <c r="CA63" s="50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row>
    <row r="64" s="382" customFormat="true" ht="15" customHeight="true" x14ac:dyDescent="0.2">
      <c r="A64" s="1047"/>
      <c r="B64" s="447" t="s">
        <v>175</v>
      </c>
      <c r="C64" s="191">
        <v>6.7340067340067339E-2</v>
      </c>
      <c r="D64" s="190">
        <v>0</v>
      </c>
      <c r="E64" s="190">
        <v>0</v>
      </c>
      <c r="F64" s="190">
        <v>0.20270270270270271</v>
      </c>
      <c r="G64" s="189">
        <v>0.47297297297297303</v>
      </c>
      <c r="H64" s="188">
        <v>0</v>
      </c>
      <c r="I64" s="190">
        <v>0</v>
      </c>
      <c r="J64" s="190">
        <v>0</v>
      </c>
      <c r="K64" s="190">
        <v>0</v>
      </c>
      <c r="L64" s="187">
        <v>0.27932960893854747</v>
      </c>
      <c r="M64" s="191">
        <v>9.2165898617511524E-2</v>
      </c>
      <c r="N64" s="190">
        <v>0</v>
      </c>
      <c r="O64" s="190">
        <v>0</v>
      </c>
      <c r="P64" s="190">
        <v>0.1779359430604982</v>
      </c>
      <c r="Q64" s="189">
        <v>0.62444246208742193</v>
      </c>
      <c r="R64" s="188">
        <v>0.11682242990654204</v>
      </c>
      <c r="S64" s="190">
        <v>0</v>
      </c>
      <c r="T64" s="190">
        <v>8.9285714285714288E-2</v>
      </c>
      <c r="U64" s="190">
        <v>0.35169988276670577</v>
      </c>
      <c r="V64" s="190">
        <v>0.11031439602868175</v>
      </c>
      <c r="W64" s="190">
        <v>0.42796005706134094</v>
      </c>
      <c r="X64" s="190">
        <v>0</v>
      </c>
      <c r="Y64" s="190">
        <v>0</v>
      </c>
      <c r="Z64" s="190">
        <v>0.2178649237472767</v>
      </c>
      <c r="AA64" s="187">
        <v>0</v>
      </c>
      <c r="AB64" s="506"/>
      <c r="AC64" s="506"/>
      <c r="AD64" s="506"/>
      <c r="AE64" s="506"/>
      <c r="AF64" s="506"/>
      <c r="AG64" s="506"/>
      <c r="AH64" s="506"/>
      <c r="AI64" s="506"/>
      <c r="AJ64" s="506"/>
      <c r="AK64" s="506"/>
      <c r="AL64" s="506"/>
      <c r="AM64" s="506"/>
      <c r="AN64" s="506"/>
      <c r="AO64" s="506"/>
      <c r="AP64" s="506"/>
      <c r="AQ64" s="506"/>
      <c r="AR64" s="506"/>
      <c r="AS64" s="506"/>
      <c r="AT64" s="506"/>
      <c r="AU64" s="506"/>
      <c r="AV64" s="506"/>
      <c r="AW64" s="506"/>
      <c r="AX64" s="506"/>
      <c r="AY64" s="506"/>
      <c r="AZ64" s="943"/>
      <c r="BA64" s="947"/>
      <c r="BB64" s="682"/>
      <c r="BC64" s="517"/>
      <c r="BD64" s="503"/>
      <c r="BE64" s="503"/>
      <c r="BF64" s="503"/>
      <c r="BG64" s="521"/>
      <c r="BH64" s="517"/>
      <c r="BI64" s="503"/>
      <c r="BJ64" s="503"/>
      <c r="BK64" s="503"/>
      <c r="BL64" s="521"/>
      <c r="BM64" s="517"/>
      <c r="BN64" s="503"/>
      <c r="BO64" s="503"/>
      <c r="BP64" s="503"/>
      <c r="BQ64" s="521"/>
      <c r="BR64" s="517"/>
      <c r="BS64" s="503"/>
      <c r="BT64" s="503"/>
      <c r="BU64" s="503"/>
      <c r="BV64" s="503"/>
      <c r="BW64" s="503"/>
      <c r="BX64" s="503"/>
      <c r="BY64" s="504"/>
      <c r="BZ64" s="504"/>
      <c r="CA64" s="50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row>
    <row r="65" s="382" customFormat="true" ht="15" customHeight="true" x14ac:dyDescent="0.2">
      <c r="A65" s="1047"/>
      <c r="B65" s="447" t="s">
        <v>176</v>
      </c>
      <c r="C65" s="191">
        <v>0</v>
      </c>
      <c r="D65" s="190">
        <v>6.7159167226326394E-2</v>
      </c>
      <c r="E65" s="190">
        <v>0</v>
      </c>
      <c r="F65" s="190">
        <v>6.7567567567567571E-2</v>
      </c>
      <c r="G65" s="189">
        <v>0</v>
      </c>
      <c r="H65" s="188">
        <v>0</v>
      </c>
      <c r="I65" s="190">
        <v>0</v>
      </c>
      <c r="J65" s="190">
        <v>0</v>
      </c>
      <c r="K65" s="190">
        <v>0</v>
      </c>
      <c r="L65" s="187">
        <v>0</v>
      </c>
      <c r="M65" s="191">
        <v>0</v>
      </c>
      <c r="N65" s="190">
        <v>0</v>
      </c>
      <c r="O65" s="190">
        <v>8.9847259658580425E-2</v>
      </c>
      <c r="P65" s="190">
        <v>8.8967971530249101E-2</v>
      </c>
      <c r="Q65" s="189">
        <v>0</v>
      </c>
      <c r="R65" s="188">
        <v>0</v>
      </c>
      <c r="S65" s="190">
        <v>0</v>
      </c>
      <c r="T65" s="190">
        <v>0</v>
      </c>
      <c r="U65" s="190">
        <v>0</v>
      </c>
      <c r="V65" s="190">
        <v>5.5157198014340873E-2</v>
      </c>
      <c r="W65" s="190">
        <v>0</v>
      </c>
      <c r="X65" s="190">
        <v>0</v>
      </c>
      <c r="Y65" s="190">
        <v>0</v>
      </c>
      <c r="Z65" s="190">
        <v>0</v>
      </c>
      <c r="AA65" s="187">
        <v>0.20080321285140559</v>
      </c>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943"/>
      <c r="BA65" s="947"/>
      <c r="BB65" s="682"/>
      <c r="BC65" s="517"/>
      <c r="BD65" s="503"/>
      <c r="BE65" s="503"/>
      <c r="BF65" s="503"/>
      <c r="BG65" s="521"/>
      <c r="BH65" s="517"/>
      <c r="BI65" s="503"/>
      <c r="BJ65" s="503"/>
      <c r="BK65" s="503"/>
      <c r="BL65" s="521"/>
      <c r="BM65" s="517"/>
      <c r="BN65" s="503"/>
      <c r="BO65" s="503"/>
      <c r="BP65" s="503"/>
      <c r="BQ65" s="521"/>
      <c r="BR65" s="517"/>
      <c r="BS65" s="503"/>
      <c r="BT65" s="503"/>
      <c r="BU65" s="503"/>
      <c r="BV65" s="503"/>
      <c r="BW65" s="503"/>
      <c r="BX65" s="503"/>
      <c r="BY65" s="504"/>
      <c r="BZ65" s="504"/>
      <c r="CA65" s="50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row>
    <row r="66" s="382" customFormat="true" ht="15" customHeight="true" x14ac:dyDescent="0.2">
      <c r="A66" s="1047"/>
      <c r="B66" s="447" t="s">
        <v>177</v>
      </c>
      <c r="C66" s="191">
        <v>9.2929292929292924</v>
      </c>
      <c r="D66" s="190">
        <v>9.2679650772330433</v>
      </c>
      <c r="E66" s="190">
        <v>6.0068259385665526</v>
      </c>
      <c r="F66" s="190">
        <v>4.7972972972972974</v>
      </c>
      <c r="G66" s="189">
        <v>2.2972972972972974</v>
      </c>
      <c r="H66" s="188">
        <v>2.5210084033613445</v>
      </c>
      <c r="I66" s="190">
        <v>2.7700831024930745</v>
      </c>
      <c r="J66" s="190">
        <v>2.5139664804469275</v>
      </c>
      <c r="K66" s="190">
        <v>1.6853932584269662</v>
      </c>
      <c r="L66" s="187">
        <v>0.55865921787709494</v>
      </c>
      <c r="M66" s="191">
        <v>8.4792626728110587</v>
      </c>
      <c r="N66" s="190">
        <v>10.548885077186965</v>
      </c>
      <c r="O66" s="190">
        <v>10.152740341419586</v>
      </c>
      <c r="P66" s="190">
        <v>5.4270462633451952</v>
      </c>
      <c r="Q66" s="189">
        <v>3.9250669045495097</v>
      </c>
      <c r="R66" s="188">
        <v>9.5794392523364476</v>
      </c>
      <c r="S66" s="190">
        <v>8.0610021786492378</v>
      </c>
      <c r="T66" s="190">
        <v>6.6964285714285712</v>
      </c>
      <c r="U66" s="190">
        <v>1.6412661195779603</v>
      </c>
      <c r="V66" s="190">
        <v>3.4197462768891338</v>
      </c>
      <c r="W66" s="190">
        <v>6.4194008559201139</v>
      </c>
      <c r="X66" s="190">
        <v>3.8888888888888888</v>
      </c>
      <c r="Y66" s="190">
        <v>1.7857142857142856</v>
      </c>
      <c r="Z66" s="190">
        <v>1.5250544662309369</v>
      </c>
      <c r="AA66" s="187">
        <v>25.702811244979916</v>
      </c>
      <c r="AB66" s="506"/>
      <c r="AC66" s="506"/>
      <c r="AD66" s="506"/>
      <c r="AE66" s="506"/>
      <c r="AF66" s="506"/>
      <c r="AG66" s="506"/>
      <c r="AH66" s="506"/>
      <c r="AI66" s="506"/>
      <c r="AJ66" s="506"/>
      <c r="AK66" s="506"/>
      <c r="AL66" s="506"/>
      <c r="AM66" s="506"/>
      <c r="AN66" s="506"/>
      <c r="AO66" s="506"/>
      <c r="AP66" s="506"/>
      <c r="AQ66" s="506"/>
      <c r="AR66" s="506"/>
      <c r="AS66" s="506"/>
      <c r="AT66" s="506"/>
      <c r="AU66" s="506"/>
      <c r="AV66" s="506"/>
      <c r="AW66" s="506"/>
      <c r="AX66" s="506"/>
      <c r="AY66" s="506"/>
      <c r="AZ66" s="943"/>
      <c r="BA66" s="947"/>
      <c r="BB66" s="682"/>
      <c r="BC66" s="517"/>
      <c r="BD66" s="503"/>
      <c r="BE66" s="503"/>
      <c r="BF66" s="503"/>
      <c r="BG66" s="521"/>
      <c r="BH66" s="517"/>
      <c r="BI66" s="503"/>
      <c r="BJ66" s="503"/>
      <c r="BK66" s="503"/>
      <c r="BL66" s="521"/>
      <c r="BM66" s="517"/>
      <c r="BN66" s="503"/>
      <c r="BO66" s="503"/>
      <c r="BP66" s="503"/>
      <c r="BQ66" s="521"/>
      <c r="BR66" s="517"/>
      <c r="BS66" s="503"/>
      <c r="BT66" s="503"/>
      <c r="BU66" s="503"/>
      <c r="BV66" s="503"/>
      <c r="BW66" s="503"/>
      <c r="BX66" s="503"/>
      <c r="BY66" s="504"/>
      <c r="BZ66" s="504"/>
      <c r="CA66" s="50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row>
    <row r="67" s="382" customFormat="true" ht="15" customHeight="true" x14ac:dyDescent="0.2">
      <c r="A67" s="1047"/>
      <c r="B67" s="447" t="s">
        <v>178</v>
      </c>
      <c r="C67" s="191">
        <v>27.609427609427613</v>
      </c>
      <c r="D67" s="190">
        <v>16.386836803223641</v>
      </c>
      <c r="E67" s="190">
        <v>14.948805460750853</v>
      </c>
      <c r="F67" s="190">
        <v>8.513513513513514</v>
      </c>
      <c r="G67" s="189">
        <v>4.256756756756757</v>
      </c>
      <c r="H67" s="188">
        <v>4.2016806722689077</v>
      </c>
      <c r="I67" s="190">
        <v>4.7091412742382275</v>
      </c>
      <c r="J67" s="190">
        <v>2.2346368715083798</v>
      </c>
      <c r="K67" s="190">
        <v>1.4044943820224718</v>
      </c>
      <c r="L67" s="187">
        <v>0.55865921787709494</v>
      </c>
      <c r="M67" s="191">
        <v>27.373271889400925</v>
      </c>
      <c r="N67" s="190">
        <v>21.18353344768439</v>
      </c>
      <c r="O67" s="190">
        <v>18.867924528301888</v>
      </c>
      <c r="P67" s="190">
        <v>13.967971530249109</v>
      </c>
      <c r="Q67" s="189">
        <v>9.2774308652988395</v>
      </c>
      <c r="R67" s="188">
        <v>10.163551401869158</v>
      </c>
      <c r="S67" s="190">
        <v>5.8823529411764701</v>
      </c>
      <c r="T67" s="190">
        <v>19.821428571428569</v>
      </c>
      <c r="U67" s="190">
        <v>10.433763188745605</v>
      </c>
      <c r="V67" s="190">
        <v>7.8323221180364042</v>
      </c>
      <c r="W67" s="190">
        <v>20.827389443651924</v>
      </c>
      <c r="X67" s="190">
        <v>48.055555555555557</v>
      </c>
      <c r="Y67" s="190">
        <v>16.071428571428573</v>
      </c>
      <c r="Z67" s="190">
        <v>22.440087145969496</v>
      </c>
      <c r="AA67" s="187">
        <v>5.6224899598393572</v>
      </c>
      <c r="AB67" s="506"/>
      <c r="AC67" s="506"/>
      <c r="AD67" s="506"/>
      <c r="AE67" s="506"/>
      <c r="AF67" s="506"/>
      <c r="AG67" s="506"/>
      <c r="AH67" s="506"/>
      <c r="AI67" s="506"/>
      <c r="AJ67" s="506"/>
      <c r="AK67" s="506"/>
      <c r="AL67" s="506"/>
      <c r="AM67" s="506"/>
      <c r="AN67" s="506"/>
      <c r="AO67" s="506"/>
      <c r="AP67" s="506"/>
      <c r="AQ67" s="506"/>
      <c r="AR67" s="506"/>
      <c r="AS67" s="506"/>
      <c r="AT67" s="506"/>
      <c r="AU67" s="506"/>
      <c r="AV67" s="506"/>
      <c r="AW67" s="506"/>
      <c r="AX67" s="506"/>
      <c r="AY67" s="506"/>
      <c r="AZ67" s="943"/>
      <c r="BA67" s="947"/>
      <c r="BB67" s="682"/>
      <c r="BC67" s="517"/>
      <c r="BD67" s="503"/>
      <c r="BE67" s="503"/>
      <c r="BF67" s="503"/>
      <c r="BG67" s="521"/>
      <c r="BH67" s="517"/>
      <c r="BI67" s="503"/>
      <c r="BJ67" s="503"/>
      <c r="BK67" s="503"/>
      <c r="BL67" s="521"/>
      <c r="BM67" s="517"/>
      <c r="BN67" s="503"/>
      <c r="BO67" s="503"/>
      <c r="BP67" s="503"/>
      <c r="BQ67" s="521"/>
      <c r="BR67" s="517"/>
      <c r="BS67" s="503"/>
      <c r="BT67" s="503"/>
      <c r="BU67" s="503"/>
      <c r="BV67" s="503"/>
      <c r="BW67" s="503"/>
      <c r="BX67" s="503"/>
      <c r="BY67" s="504"/>
      <c r="BZ67" s="504"/>
      <c r="CA67" s="50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row>
    <row r="68" s="382" customFormat="true" ht="15" customHeight="true" x14ac:dyDescent="0.2">
      <c r="A68" s="1047"/>
      <c r="B68" s="447" t="s">
        <v>179</v>
      </c>
      <c r="C68" s="191">
        <v>0.67340067340067333</v>
      </c>
      <c r="D68" s="190">
        <v>0.80591000671591662</v>
      </c>
      <c r="E68" s="190">
        <v>0.68259385665529015</v>
      </c>
      <c r="F68" s="190">
        <v>0.60810810810810811</v>
      </c>
      <c r="G68" s="189">
        <v>0.20270270270270271</v>
      </c>
      <c r="H68" s="188">
        <v>0</v>
      </c>
      <c r="I68" s="190">
        <v>0.2770083102493075</v>
      </c>
      <c r="J68" s="190">
        <v>0.27932960893854747</v>
      </c>
      <c r="K68" s="190">
        <v>0.2808988764044944</v>
      </c>
      <c r="L68" s="187">
        <v>0</v>
      </c>
      <c r="M68" s="191">
        <v>0.73732718894009219</v>
      </c>
      <c r="N68" s="190">
        <v>0.68610634648370494</v>
      </c>
      <c r="O68" s="190">
        <v>1.0781671159029651</v>
      </c>
      <c r="P68" s="190">
        <v>0.44483985765124562</v>
      </c>
      <c r="Q68" s="189">
        <v>0.71364852809991086</v>
      </c>
      <c r="R68" s="188">
        <v>0.81775700934579432</v>
      </c>
      <c r="S68" s="190">
        <v>0.65359477124183007</v>
      </c>
      <c r="T68" s="190">
        <v>1.3392857142857142</v>
      </c>
      <c r="U68" s="190">
        <v>0.23446658851113714</v>
      </c>
      <c r="V68" s="190">
        <v>0.27578599007170435</v>
      </c>
      <c r="W68" s="190">
        <v>0.28530670470756064</v>
      </c>
      <c r="X68" s="190">
        <v>0</v>
      </c>
      <c r="Y68" s="190">
        <v>0</v>
      </c>
      <c r="Z68" s="190">
        <v>1.7429193899782136</v>
      </c>
      <c r="AA68" s="187">
        <v>0.40160642570281119</v>
      </c>
      <c r="AB68" s="506"/>
      <c r="AC68" s="506"/>
      <c r="AD68" s="506"/>
      <c r="AE68" s="506"/>
      <c r="AF68" s="506"/>
      <c r="AG68" s="506"/>
      <c r="AH68" s="506"/>
      <c r="AI68" s="506"/>
      <c r="AJ68" s="506"/>
      <c r="AK68" s="506"/>
      <c r="AL68" s="506"/>
      <c r="AM68" s="506"/>
      <c r="AN68" s="506"/>
      <c r="AO68" s="506"/>
      <c r="AP68" s="506"/>
      <c r="AQ68" s="506"/>
      <c r="AR68" s="506"/>
      <c r="AS68" s="506"/>
      <c r="AT68" s="506"/>
      <c r="AU68" s="506"/>
      <c r="AV68" s="506"/>
      <c r="AW68" s="506"/>
      <c r="AX68" s="506"/>
      <c r="AY68" s="506"/>
      <c r="AZ68" s="943"/>
      <c r="BA68" s="947"/>
      <c r="BB68" s="682"/>
      <c r="BC68" s="517"/>
      <c r="BD68" s="503"/>
      <c r="BE68" s="503"/>
      <c r="BF68" s="503"/>
      <c r="BG68" s="521"/>
      <c r="BH68" s="517"/>
      <c r="BI68" s="503"/>
      <c r="BJ68" s="503"/>
      <c r="BK68" s="503"/>
      <c r="BL68" s="521"/>
      <c r="BM68" s="517"/>
      <c r="BN68" s="503"/>
      <c r="BO68" s="503"/>
      <c r="BP68" s="503"/>
      <c r="BQ68" s="521"/>
      <c r="BR68" s="517"/>
      <c r="BS68" s="503"/>
      <c r="BT68" s="503"/>
      <c r="BU68" s="503"/>
      <c r="BV68" s="503"/>
      <c r="BW68" s="503"/>
      <c r="BX68" s="503"/>
      <c r="BY68" s="504"/>
      <c r="BZ68" s="504"/>
      <c r="CA68" s="50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row>
    <row r="69" s="382" customFormat="true" ht="15" customHeight="true" x14ac:dyDescent="0.2">
      <c r="A69" s="1047"/>
      <c r="B69" s="447" t="s">
        <v>180</v>
      </c>
      <c r="C69" s="191">
        <v>0.13468013468013468</v>
      </c>
      <c r="D69" s="190">
        <v>0.13431833445265279</v>
      </c>
      <c r="E69" s="190">
        <v>6.8259385665529013E-2</v>
      </c>
      <c r="F69" s="190">
        <v>0.40540540540540543</v>
      </c>
      <c r="G69" s="189">
        <v>0.27027027027027029</v>
      </c>
      <c r="H69" s="188">
        <v>0.28011204481792717</v>
      </c>
      <c r="I69" s="190">
        <v>0.2770083102493075</v>
      </c>
      <c r="J69" s="190">
        <v>0.27932960893854747</v>
      </c>
      <c r="K69" s="190">
        <v>0</v>
      </c>
      <c r="L69" s="187">
        <v>0</v>
      </c>
      <c r="M69" s="191">
        <v>9.2165898617511524E-2</v>
      </c>
      <c r="N69" s="190">
        <v>8.5763293310463118E-2</v>
      </c>
      <c r="O69" s="190">
        <v>0.17969451931716085</v>
      </c>
      <c r="P69" s="190">
        <v>0.1779359430604982</v>
      </c>
      <c r="Q69" s="189">
        <v>0.53523639607493301</v>
      </c>
      <c r="R69" s="188">
        <v>0.46728971962616817</v>
      </c>
      <c r="S69" s="190">
        <v>0.2178649237472767</v>
      </c>
      <c r="T69" s="190">
        <v>0.17857142857142858</v>
      </c>
      <c r="U69" s="190">
        <v>0</v>
      </c>
      <c r="V69" s="190">
        <v>0.33094318808604523</v>
      </c>
      <c r="W69" s="190">
        <v>0.28530670470756064</v>
      </c>
      <c r="X69" s="190">
        <v>0</v>
      </c>
      <c r="Y69" s="190">
        <v>0</v>
      </c>
      <c r="Z69" s="190">
        <v>0</v>
      </c>
      <c r="AA69" s="187">
        <v>0</v>
      </c>
      <c r="AB69" s="506"/>
      <c r="AC69" s="506"/>
      <c r="AD69" s="506"/>
      <c r="AE69" s="506"/>
      <c r="AF69" s="506"/>
      <c r="AG69" s="506"/>
      <c r="AH69" s="506"/>
      <c r="AI69" s="506"/>
      <c r="AJ69" s="506"/>
      <c r="AK69" s="506"/>
      <c r="AL69" s="506"/>
      <c r="AM69" s="506"/>
      <c r="AN69" s="506"/>
      <c r="AO69" s="506"/>
      <c r="AP69" s="506"/>
      <c r="AQ69" s="506"/>
      <c r="AR69" s="506"/>
      <c r="AS69" s="506"/>
      <c r="AT69" s="506"/>
      <c r="AU69" s="506"/>
      <c r="AV69" s="506"/>
      <c r="AW69" s="506"/>
      <c r="AX69" s="506"/>
      <c r="AY69" s="506"/>
      <c r="AZ69" s="943"/>
      <c r="BA69" s="947"/>
      <c r="BB69" s="682"/>
      <c r="BC69" s="517"/>
      <c r="BD69" s="503"/>
      <c r="BE69" s="503"/>
      <c r="BF69" s="503"/>
      <c r="BG69" s="521"/>
      <c r="BH69" s="517"/>
      <c r="BI69" s="503"/>
      <c r="BJ69" s="503"/>
      <c r="BK69" s="503"/>
      <c r="BL69" s="521"/>
      <c r="BM69" s="517"/>
      <c r="BN69" s="503"/>
      <c r="BO69" s="503"/>
      <c r="BP69" s="503"/>
      <c r="BQ69" s="521"/>
      <c r="BR69" s="517"/>
      <c r="BS69" s="503"/>
      <c r="BT69" s="503"/>
      <c r="BU69" s="503"/>
      <c r="BV69" s="503"/>
      <c r="BW69" s="503"/>
      <c r="BX69" s="503"/>
      <c r="BY69" s="504"/>
      <c r="BZ69" s="504"/>
      <c r="CA69" s="50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row>
    <row r="70" s="382" customFormat="true" ht="15" customHeight="true" x14ac:dyDescent="0.2">
      <c r="A70" s="1047"/>
      <c r="B70" s="447" t="s">
        <v>181</v>
      </c>
      <c r="C70" s="191">
        <v>6.7340067340067339E-2</v>
      </c>
      <c r="D70" s="190">
        <v>0.47011417058428473</v>
      </c>
      <c r="E70" s="190">
        <v>2.0477815699658701</v>
      </c>
      <c r="F70" s="190">
        <v>2.0270270270270272</v>
      </c>
      <c r="G70" s="189">
        <v>3.5135135135135136</v>
      </c>
      <c r="H70" s="188">
        <v>4.7619047619047619</v>
      </c>
      <c r="I70" s="190">
        <v>7.202216066481995</v>
      </c>
      <c r="J70" s="190">
        <v>4.7486033519553068</v>
      </c>
      <c r="K70" s="190">
        <v>6.4606741573033712</v>
      </c>
      <c r="L70" s="187">
        <v>3.3519553072625698</v>
      </c>
      <c r="M70" s="191">
        <v>9.2165898617511524E-2</v>
      </c>
      <c r="N70" s="190">
        <v>0</v>
      </c>
      <c r="O70" s="190">
        <v>0.62893081761006298</v>
      </c>
      <c r="P70" s="190">
        <v>0.35587188612099641</v>
      </c>
      <c r="Q70" s="189">
        <v>1.1596788581623549</v>
      </c>
      <c r="R70" s="188">
        <v>0.35046728971962615</v>
      </c>
      <c r="S70" s="190">
        <v>0</v>
      </c>
      <c r="T70" s="190">
        <v>0.5357142857142857</v>
      </c>
      <c r="U70" s="190">
        <v>1.5240328253223916</v>
      </c>
      <c r="V70" s="190">
        <v>5.019305019305019</v>
      </c>
      <c r="W70" s="190">
        <v>0.14265335235378032</v>
      </c>
      <c r="X70" s="190">
        <v>0.27777777777777779</v>
      </c>
      <c r="Y70" s="190">
        <v>0</v>
      </c>
      <c r="Z70" s="190">
        <v>0.8714596949891068</v>
      </c>
      <c r="AA70" s="187">
        <v>0.20080321285140559</v>
      </c>
      <c r="AB70" s="506"/>
      <c r="AC70" s="506"/>
      <c r="AD70" s="506"/>
      <c r="AE70" s="506"/>
      <c r="AF70" s="506"/>
      <c r="AG70" s="506"/>
      <c r="AH70" s="506"/>
      <c r="AI70" s="506"/>
      <c r="AJ70" s="506"/>
      <c r="AK70" s="506"/>
      <c r="AL70" s="506"/>
      <c r="AM70" s="506"/>
      <c r="AN70" s="506"/>
      <c r="AO70" s="506"/>
      <c r="AP70" s="506"/>
      <c r="AQ70" s="506"/>
      <c r="AR70" s="506"/>
      <c r="AS70" s="506"/>
      <c r="AT70" s="506"/>
      <c r="AU70" s="506"/>
      <c r="AV70" s="506"/>
      <c r="AW70" s="506"/>
      <c r="AX70" s="506"/>
      <c r="AY70" s="506"/>
      <c r="AZ70" s="943"/>
      <c r="BA70" s="947"/>
      <c r="BB70" s="682"/>
      <c r="BC70" s="517"/>
      <c r="BD70" s="503"/>
      <c r="BE70" s="503"/>
      <c r="BF70" s="503"/>
      <c r="BG70" s="521"/>
      <c r="BH70" s="517"/>
      <c r="BI70" s="503"/>
      <c r="BJ70" s="503"/>
      <c r="BK70" s="503"/>
      <c r="BL70" s="521"/>
      <c r="BM70" s="517"/>
      <c r="BN70" s="503"/>
      <c r="BO70" s="503"/>
      <c r="BP70" s="503"/>
      <c r="BQ70" s="521"/>
      <c r="BR70" s="517"/>
      <c r="BS70" s="503"/>
      <c r="BT70" s="503"/>
      <c r="BU70" s="503"/>
      <c r="BV70" s="503"/>
      <c r="BW70" s="503"/>
      <c r="BX70" s="503"/>
      <c r="BY70" s="504"/>
      <c r="BZ70" s="504"/>
      <c r="CA70" s="50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row>
    <row r="71" s="382" customFormat="true" ht="15" customHeight="true" x14ac:dyDescent="0.2">
      <c r="A71" s="1047"/>
      <c r="B71" s="447" t="s">
        <v>182</v>
      </c>
      <c r="C71" s="191">
        <v>0</v>
      </c>
      <c r="D71" s="190">
        <v>0</v>
      </c>
      <c r="E71" s="190">
        <v>6.8259385665529013E-2</v>
      </c>
      <c r="F71" s="190">
        <v>6.7567567567567571E-2</v>
      </c>
      <c r="G71" s="189">
        <v>0</v>
      </c>
      <c r="H71" s="188">
        <v>0</v>
      </c>
      <c r="I71" s="190">
        <v>0</v>
      </c>
      <c r="J71" s="190">
        <v>0</v>
      </c>
      <c r="K71" s="190">
        <v>0</v>
      </c>
      <c r="L71" s="187">
        <v>0</v>
      </c>
      <c r="M71" s="191">
        <v>0</v>
      </c>
      <c r="N71" s="190">
        <v>0</v>
      </c>
      <c r="O71" s="190">
        <v>8.9847259658580425E-2</v>
      </c>
      <c r="P71" s="190">
        <v>8.8967971530249101E-2</v>
      </c>
      <c r="Q71" s="189">
        <v>0</v>
      </c>
      <c r="R71" s="188">
        <v>0</v>
      </c>
      <c r="S71" s="190">
        <v>0</v>
      </c>
      <c r="T71" s="190">
        <v>0</v>
      </c>
      <c r="U71" s="190">
        <v>0</v>
      </c>
      <c r="V71" s="190">
        <v>0</v>
      </c>
      <c r="W71" s="190">
        <v>0.14265335235378032</v>
      </c>
      <c r="X71" s="190">
        <v>0</v>
      </c>
      <c r="Y71" s="190">
        <v>0.35714285714285715</v>
      </c>
      <c r="Z71" s="190">
        <v>0</v>
      </c>
      <c r="AA71" s="187">
        <v>0</v>
      </c>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943"/>
      <c r="BA71" s="947"/>
      <c r="BB71" s="682"/>
      <c r="BC71" s="517"/>
      <c r="BD71" s="503"/>
      <c r="BE71" s="503"/>
      <c r="BF71" s="503"/>
      <c r="BG71" s="521"/>
      <c r="BH71" s="517"/>
      <c r="BI71" s="503"/>
      <c r="BJ71" s="503"/>
      <c r="BK71" s="503"/>
      <c r="BL71" s="521"/>
      <c r="BM71" s="517"/>
      <c r="BN71" s="503"/>
      <c r="BO71" s="503"/>
      <c r="BP71" s="503"/>
      <c r="BQ71" s="521"/>
      <c r="BR71" s="517"/>
      <c r="BS71" s="503"/>
      <c r="BT71" s="503"/>
      <c r="BU71" s="503"/>
      <c r="BV71" s="503"/>
      <c r="BW71" s="503"/>
      <c r="BX71" s="503"/>
      <c r="BY71" s="504"/>
      <c r="BZ71" s="504"/>
      <c r="CA71" s="50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row>
    <row r="72" s="382" customFormat="true" ht="15" customHeight="true" x14ac:dyDescent="0.2">
      <c r="A72" s="214"/>
      <c r="B72" s="208"/>
      <c r="C72" s="191"/>
      <c r="D72" s="190"/>
      <c r="E72" s="190"/>
      <c r="F72" s="190"/>
      <c r="G72" s="189"/>
      <c r="H72" s="188"/>
      <c r="I72" s="190"/>
      <c r="J72" s="190"/>
      <c r="K72" s="190"/>
      <c r="L72" s="187"/>
      <c r="M72" s="191"/>
      <c r="N72" s="190"/>
      <c r="O72" s="190"/>
      <c r="P72" s="190"/>
      <c r="Q72" s="189"/>
      <c r="R72" s="188"/>
      <c r="S72" s="190"/>
      <c r="T72" s="190"/>
      <c r="U72" s="190"/>
      <c r="V72" s="190"/>
      <c r="W72" s="190"/>
      <c r="X72" s="190"/>
      <c r="Y72" s="190"/>
      <c r="Z72" s="190"/>
      <c r="AA72" s="187"/>
      <c r="AB72" s="506"/>
      <c r="AC72" s="506"/>
      <c r="AD72" s="506"/>
      <c r="AE72" s="506"/>
      <c r="AF72" s="506"/>
      <c r="AG72" s="506"/>
      <c r="AH72" s="506"/>
      <c r="AI72" s="506"/>
      <c r="AJ72" s="506"/>
      <c r="AK72" s="506"/>
      <c r="AL72" s="506"/>
      <c r="AM72" s="506"/>
      <c r="AN72" s="506"/>
      <c r="AO72" s="506"/>
      <c r="AP72" s="506"/>
      <c r="AQ72" s="506"/>
      <c r="AR72" s="506"/>
      <c r="AS72" s="506"/>
      <c r="AT72" s="506"/>
      <c r="AU72" s="506"/>
      <c r="AV72" s="506"/>
      <c r="AW72" s="506"/>
      <c r="AX72" s="506"/>
      <c r="AY72" s="506"/>
      <c r="AZ72" s="943"/>
      <c r="BA72" s="947"/>
      <c r="BB72" s="682"/>
      <c r="BC72" s="517"/>
      <c r="BD72" s="503"/>
      <c r="BE72" s="503"/>
      <c r="BF72" s="503"/>
      <c r="BG72" s="521"/>
      <c r="BH72" s="517"/>
      <c r="BI72" s="503"/>
      <c r="BJ72" s="503"/>
      <c r="BK72" s="503"/>
      <c r="BL72" s="521"/>
      <c r="BM72" s="517"/>
      <c r="BN72" s="503"/>
      <c r="BO72" s="503"/>
      <c r="BP72" s="503"/>
      <c r="BQ72" s="521"/>
      <c r="BR72" s="517"/>
      <c r="BS72" s="503"/>
      <c r="BT72" s="503"/>
      <c r="BU72" s="503"/>
      <c r="BV72" s="503"/>
      <c r="BW72" s="503"/>
      <c r="BX72" s="503"/>
      <c r="BY72" s="504"/>
      <c r="BZ72" s="504"/>
      <c r="CA72" s="50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row>
    <row r="73" s="382" customFormat="true" ht="15" customHeight="true" x14ac:dyDescent="0.2">
      <c r="A73" s="214"/>
      <c r="B73" s="208"/>
      <c r="C73" s="191"/>
      <c r="D73" s="190"/>
      <c r="E73" s="190"/>
      <c r="F73" s="190"/>
      <c r="G73" s="189"/>
      <c r="H73" s="188"/>
      <c r="I73" s="190"/>
      <c r="J73" s="190"/>
      <c r="K73" s="190"/>
      <c r="L73" s="187"/>
      <c r="M73" s="191"/>
      <c r="N73" s="190"/>
      <c r="O73" s="190"/>
      <c r="P73" s="190"/>
      <c r="Q73" s="189"/>
      <c r="R73" s="188"/>
      <c r="S73" s="190"/>
      <c r="T73" s="190"/>
      <c r="U73" s="190"/>
      <c r="V73" s="190"/>
      <c r="W73" s="190"/>
      <c r="X73" s="190"/>
      <c r="Y73" s="190"/>
      <c r="Z73" s="190"/>
      <c r="AA73" s="187"/>
      <c r="AB73" s="506"/>
      <c r="AC73" s="506"/>
      <c r="AD73" s="506"/>
      <c r="AE73" s="506"/>
      <c r="AF73" s="506"/>
      <c r="AG73" s="506"/>
      <c r="AH73" s="506"/>
      <c r="AI73" s="506"/>
      <c r="AJ73" s="506"/>
      <c r="AK73" s="506"/>
      <c r="AL73" s="506"/>
      <c r="AM73" s="506"/>
      <c r="AN73" s="506"/>
      <c r="AO73" s="506"/>
      <c r="AP73" s="506"/>
      <c r="AQ73" s="506"/>
      <c r="AR73" s="506"/>
      <c r="AS73" s="506"/>
      <c r="AT73" s="506"/>
      <c r="AU73" s="506"/>
      <c r="AV73" s="506"/>
      <c r="AW73" s="506"/>
      <c r="AX73" s="506"/>
      <c r="AY73" s="506"/>
      <c r="AZ73" s="943"/>
      <c r="BA73" s="947"/>
      <c r="BB73" s="682"/>
      <c r="BC73" s="517"/>
      <c r="BD73" s="503"/>
      <c r="BE73" s="503"/>
      <c r="BF73" s="503"/>
      <c r="BG73" s="521"/>
      <c r="BH73" s="517"/>
      <c r="BI73" s="503"/>
      <c r="BJ73" s="503"/>
      <c r="BK73" s="503"/>
      <c r="BL73" s="521"/>
      <c r="BM73" s="517"/>
      <c r="BN73" s="503"/>
      <c r="BO73" s="503"/>
      <c r="BP73" s="503"/>
      <c r="BQ73" s="521"/>
      <c r="BR73" s="517"/>
      <c r="BS73" s="503"/>
      <c r="BT73" s="503"/>
      <c r="BU73" s="503"/>
      <c r="BV73" s="503"/>
      <c r="BW73" s="503"/>
      <c r="BX73" s="503"/>
      <c r="BY73" s="504"/>
      <c r="BZ73" s="504"/>
      <c r="CA73" s="50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row>
    <row r="74" s="382" customFormat="true" ht="15" customHeight="true" x14ac:dyDescent="0.2">
      <c r="A74" s="214"/>
      <c r="B74" s="208"/>
      <c r="C74" s="191"/>
      <c r="D74" s="190"/>
      <c r="E74" s="190"/>
      <c r="F74" s="190"/>
      <c r="G74" s="189"/>
      <c r="H74" s="188"/>
      <c r="I74" s="190"/>
      <c r="J74" s="190"/>
      <c r="K74" s="190"/>
      <c r="L74" s="187"/>
      <c r="M74" s="191"/>
      <c r="N74" s="190"/>
      <c r="O74" s="190"/>
      <c r="P74" s="190"/>
      <c r="Q74" s="189"/>
      <c r="R74" s="188"/>
      <c r="S74" s="190"/>
      <c r="T74" s="190"/>
      <c r="U74" s="190"/>
      <c r="V74" s="190"/>
      <c r="W74" s="190"/>
      <c r="X74" s="190"/>
      <c r="Y74" s="190"/>
      <c r="Z74" s="190"/>
      <c r="AA74" s="187"/>
      <c r="AB74" s="506"/>
      <c r="AC74" s="506"/>
      <c r="AD74" s="506"/>
      <c r="AE74" s="506"/>
      <c r="AF74" s="506"/>
      <c r="AG74" s="506"/>
      <c r="AH74" s="506"/>
      <c r="AI74" s="506"/>
      <c r="AJ74" s="506"/>
      <c r="AK74" s="506"/>
      <c r="AL74" s="506"/>
      <c r="AM74" s="506"/>
      <c r="AN74" s="506"/>
      <c r="AO74" s="506"/>
      <c r="AP74" s="506"/>
      <c r="AQ74" s="506"/>
      <c r="AR74" s="506"/>
      <c r="AS74" s="506"/>
      <c r="AT74" s="506"/>
      <c r="AU74" s="506"/>
      <c r="AV74" s="506"/>
      <c r="AW74" s="506"/>
      <c r="AX74" s="506"/>
      <c r="AY74" s="506"/>
      <c r="AZ74" s="943"/>
      <c r="BA74" s="947"/>
      <c r="BB74" s="682"/>
      <c r="BC74" s="517"/>
      <c r="BD74" s="503"/>
      <c r="BE74" s="503"/>
      <c r="BF74" s="503"/>
      <c r="BG74" s="521"/>
      <c r="BH74" s="517"/>
      <c r="BI74" s="503"/>
      <c r="BJ74" s="503"/>
      <c r="BK74" s="503"/>
      <c r="BL74" s="521"/>
      <c r="BM74" s="517"/>
      <c r="BN74" s="503"/>
      <c r="BO74" s="503"/>
      <c r="BP74" s="503"/>
      <c r="BQ74" s="521"/>
      <c r="BR74" s="517"/>
      <c r="BS74" s="503"/>
      <c r="BT74" s="503"/>
      <c r="BU74" s="503"/>
      <c r="BV74" s="503"/>
      <c r="BW74" s="503"/>
      <c r="BX74" s="503"/>
      <c r="BY74" s="504"/>
      <c r="BZ74" s="504"/>
      <c r="CA74" s="50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row>
    <row r="75" s="382" customFormat="true" ht="15" customHeight="true" x14ac:dyDescent="0.2">
      <c r="A75" s="214"/>
      <c r="B75" s="208"/>
      <c r="C75" s="191"/>
      <c r="D75" s="190"/>
      <c r="E75" s="190"/>
      <c r="F75" s="190"/>
      <c r="G75" s="189"/>
      <c r="H75" s="188"/>
      <c r="I75" s="190"/>
      <c r="J75" s="190"/>
      <c r="K75" s="190"/>
      <c r="L75" s="187"/>
      <c r="M75" s="191"/>
      <c r="N75" s="190"/>
      <c r="O75" s="190"/>
      <c r="P75" s="190"/>
      <c r="Q75" s="189"/>
      <c r="R75" s="188"/>
      <c r="S75" s="190"/>
      <c r="T75" s="190"/>
      <c r="U75" s="190"/>
      <c r="V75" s="190"/>
      <c r="W75" s="190"/>
      <c r="X75" s="190"/>
      <c r="Y75" s="190"/>
      <c r="Z75" s="190"/>
      <c r="AA75" s="187"/>
      <c r="AB75" s="506"/>
      <c r="AC75" s="506"/>
      <c r="AD75" s="506"/>
      <c r="AE75" s="506"/>
      <c r="AF75" s="506"/>
      <c r="AG75" s="506"/>
      <c r="AH75" s="506"/>
      <c r="AI75" s="506"/>
      <c r="AJ75" s="506"/>
      <c r="AK75" s="506"/>
      <c r="AL75" s="506"/>
      <c r="AM75" s="506"/>
      <c r="AN75" s="506"/>
      <c r="AO75" s="506"/>
      <c r="AP75" s="506"/>
      <c r="AQ75" s="506"/>
      <c r="AR75" s="506"/>
      <c r="AS75" s="506"/>
      <c r="AT75" s="506"/>
      <c r="AU75" s="506"/>
      <c r="AV75" s="506"/>
      <c r="AW75" s="506"/>
      <c r="AX75" s="506"/>
      <c r="AY75" s="506"/>
      <c r="AZ75" s="943"/>
      <c r="BA75" s="947"/>
      <c r="BB75" s="682"/>
      <c r="BC75" s="517"/>
      <c r="BD75" s="503"/>
      <c r="BE75" s="503"/>
      <c r="BF75" s="503"/>
      <c r="BG75" s="521"/>
      <c r="BH75" s="517"/>
      <c r="BI75" s="503"/>
      <c r="BJ75" s="503"/>
      <c r="BK75" s="503"/>
      <c r="BL75" s="521"/>
      <c r="BM75" s="517"/>
      <c r="BN75" s="503"/>
      <c r="BO75" s="503"/>
      <c r="BP75" s="503"/>
      <c r="BQ75" s="521"/>
      <c r="BR75" s="517"/>
      <c r="BS75" s="503"/>
      <c r="BT75" s="503"/>
      <c r="BU75" s="503"/>
      <c r="BV75" s="503"/>
      <c r="BW75" s="503"/>
      <c r="BX75" s="503"/>
      <c r="BY75" s="504"/>
      <c r="BZ75" s="504"/>
      <c r="CA75" s="50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row>
    <row r="76" s="382" customFormat="true" ht="15" customHeight="true" x14ac:dyDescent="0.2">
      <c r="A76" s="214"/>
      <c r="B76" s="208"/>
      <c r="C76" s="191"/>
      <c r="D76" s="190"/>
      <c r="E76" s="190"/>
      <c r="F76" s="190"/>
      <c r="G76" s="189"/>
      <c r="H76" s="188"/>
      <c r="I76" s="190"/>
      <c r="J76" s="190"/>
      <c r="K76" s="190"/>
      <c r="L76" s="187"/>
      <c r="M76" s="191"/>
      <c r="N76" s="190"/>
      <c r="O76" s="190"/>
      <c r="P76" s="190"/>
      <c r="Q76" s="189"/>
      <c r="R76" s="188"/>
      <c r="S76" s="190"/>
      <c r="T76" s="190"/>
      <c r="U76" s="190"/>
      <c r="V76" s="190"/>
      <c r="W76" s="190"/>
      <c r="X76" s="190"/>
      <c r="Y76" s="190"/>
      <c r="Z76" s="190"/>
      <c r="AA76" s="187"/>
      <c r="AB76" s="506"/>
      <c r="AC76" s="506"/>
      <c r="AD76" s="506"/>
      <c r="AE76" s="506"/>
      <c r="AF76" s="506"/>
      <c r="AG76" s="506"/>
      <c r="AH76" s="506"/>
      <c r="AI76" s="506"/>
      <c r="AJ76" s="506"/>
      <c r="AK76" s="506"/>
      <c r="AL76" s="506"/>
      <c r="AM76" s="506"/>
      <c r="AN76" s="506"/>
      <c r="AO76" s="506"/>
      <c r="AP76" s="506"/>
      <c r="AQ76" s="506"/>
      <c r="AR76" s="506"/>
      <c r="AS76" s="506"/>
      <c r="AT76" s="506"/>
      <c r="AU76" s="506"/>
      <c r="AV76" s="506"/>
      <c r="AW76" s="506"/>
      <c r="AX76" s="506"/>
      <c r="AY76" s="506"/>
      <c r="AZ76" s="943"/>
      <c r="BA76" s="947"/>
      <c r="BB76" s="682"/>
      <c r="BC76" s="517"/>
      <c r="BD76" s="503"/>
      <c r="BE76" s="503"/>
      <c r="BF76" s="503"/>
      <c r="BG76" s="521"/>
      <c r="BH76" s="517"/>
      <c r="BI76" s="503"/>
      <c r="BJ76" s="503"/>
      <c r="BK76" s="503"/>
      <c r="BL76" s="521"/>
      <c r="BM76" s="517"/>
      <c r="BN76" s="503"/>
      <c r="BO76" s="503"/>
      <c r="BP76" s="503"/>
      <c r="BQ76" s="521"/>
      <c r="BR76" s="517"/>
      <c r="BS76" s="503"/>
      <c r="BT76" s="503"/>
      <c r="BU76" s="503"/>
      <c r="BV76" s="503"/>
      <c r="BW76" s="503"/>
      <c r="BX76" s="503"/>
      <c r="BY76" s="504"/>
      <c r="BZ76" s="504"/>
      <c r="CA76" s="50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row>
    <row r="77" s="382" customFormat="true" ht="15" customHeight="true" x14ac:dyDescent="0.2">
      <c r="A77" s="214"/>
      <c r="B77" s="208"/>
      <c r="C77" s="191"/>
      <c r="D77" s="190"/>
      <c r="E77" s="190"/>
      <c r="F77" s="190"/>
      <c r="G77" s="189"/>
      <c r="H77" s="188"/>
      <c r="I77" s="190"/>
      <c r="J77" s="190"/>
      <c r="K77" s="190"/>
      <c r="L77" s="187"/>
      <c r="M77" s="191"/>
      <c r="N77" s="190"/>
      <c r="O77" s="190"/>
      <c r="P77" s="190"/>
      <c r="Q77" s="189"/>
      <c r="R77" s="188"/>
      <c r="S77" s="190"/>
      <c r="T77" s="190"/>
      <c r="U77" s="190"/>
      <c r="V77" s="190"/>
      <c r="W77" s="190"/>
      <c r="X77" s="190"/>
      <c r="Y77" s="190"/>
      <c r="Z77" s="190"/>
      <c r="AA77" s="187"/>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943"/>
      <c r="BA77" s="947"/>
      <c r="BB77" s="682"/>
      <c r="BC77" s="517"/>
      <c r="BD77" s="503"/>
      <c r="BE77" s="503"/>
      <c r="BF77" s="503"/>
      <c r="BG77" s="521"/>
      <c r="BH77" s="517"/>
      <c r="BI77" s="503"/>
      <c r="BJ77" s="503"/>
      <c r="BK77" s="503"/>
      <c r="BL77" s="521"/>
      <c r="BM77" s="517"/>
      <c r="BN77" s="503"/>
      <c r="BO77" s="503"/>
      <c r="BP77" s="503"/>
      <c r="BQ77" s="521"/>
      <c r="BR77" s="517"/>
      <c r="BS77" s="503"/>
      <c r="BT77" s="503"/>
      <c r="BU77" s="503"/>
      <c r="BV77" s="503"/>
      <c r="BW77" s="503"/>
      <c r="BX77" s="503"/>
      <c r="BY77" s="504"/>
      <c r="BZ77" s="504"/>
      <c r="CA77" s="50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row>
    <row r="78" s="382" customFormat="true" ht="15" customHeight="true" x14ac:dyDescent="0.2">
      <c r="A78" s="214"/>
      <c r="B78" s="208"/>
      <c r="C78" s="191"/>
      <c r="D78" s="190"/>
      <c r="E78" s="190"/>
      <c r="F78" s="190"/>
      <c r="G78" s="189"/>
      <c r="H78" s="188"/>
      <c r="I78" s="190"/>
      <c r="J78" s="190"/>
      <c r="K78" s="190"/>
      <c r="L78" s="187"/>
      <c r="M78" s="191"/>
      <c r="N78" s="190"/>
      <c r="O78" s="190"/>
      <c r="P78" s="190"/>
      <c r="Q78" s="189"/>
      <c r="R78" s="188"/>
      <c r="S78" s="190"/>
      <c r="T78" s="190"/>
      <c r="U78" s="190"/>
      <c r="V78" s="190"/>
      <c r="W78" s="190"/>
      <c r="X78" s="190"/>
      <c r="Y78" s="190"/>
      <c r="Z78" s="190"/>
      <c r="AA78" s="187"/>
      <c r="AB78" s="506"/>
      <c r="AC78" s="506"/>
      <c r="AD78" s="506"/>
      <c r="AE78" s="506"/>
      <c r="AF78" s="506"/>
      <c r="AG78" s="506"/>
      <c r="AH78" s="506"/>
      <c r="AI78" s="506"/>
      <c r="AJ78" s="506"/>
      <c r="AK78" s="506"/>
      <c r="AL78" s="506"/>
      <c r="AM78" s="506"/>
      <c r="AN78" s="506"/>
      <c r="AO78" s="506"/>
      <c r="AP78" s="506"/>
      <c r="AQ78" s="506"/>
      <c r="AR78" s="506"/>
      <c r="AS78" s="506"/>
      <c r="AT78" s="506"/>
      <c r="AU78" s="506"/>
      <c r="AV78" s="506"/>
      <c r="AW78" s="506"/>
      <c r="AX78" s="506"/>
      <c r="AY78" s="506"/>
      <c r="AZ78" s="943"/>
      <c r="BA78" s="947"/>
      <c r="BB78" s="682"/>
      <c r="BC78" s="517"/>
      <c r="BD78" s="503"/>
      <c r="BE78" s="503"/>
      <c r="BF78" s="503"/>
      <c r="BG78" s="521"/>
      <c r="BH78" s="517"/>
      <c r="BI78" s="503"/>
      <c r="BJ78" s="503"/>
      <c r="BK78" s="503"/>
      <c r="BL78" s="521"/>
      <c r="BM78" s="517"/>
      <c r="BN78" s="503"/>
      <c r="BO78" s="503"/>
      <c r="BP78" s="503"/>
      <c r="BQ78" s="521"/>
      <c r="BR78" s="517"/>
      <c r="BS78" s="503"/>
      <c r="BT78" s="503"/>
      <c r="BU78" s="503"/>
      <c r="BV78" s="503"/>
      <c r="BW78" s="503"/>
      <c r="BX78" s="503"/>
      <c r="BY78" s="504"/>
      <c r="BZ78" s="504"/>
      <c r="CA78" s="50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row>
    <row r="79" s="382" customFormat="true" ht="15" customHeight="true" x14ac:dyDescent="0.2">
      <c r="A79" s="214"/>
      <c r="B79" s="208"/>
      <c r="C79" s="191"/>
      <c r="D79" s="190"/>
      <c r="E79" s="190"/>
      <c r="F79" s="190"/>
      <c r="G79" s="189"/>
      <c r="H79" s="188"/>
      <c r="I79" s="190"/>
      <c r="J79" s="190"/>
      <c r="K79" s="190"/>
      <c r="L79" s="187"/>
      <c r="M79" s="191"/>
      <c r="N79" s="190"/>
      <c r="O79" s="190"/>
      <c r="P79" s="190"/>
      <c r="Q79" s="189"/>
      <c r="R79" s="188"/>
      <c r="S79" s="190"/>
      <c r="T79" s="190"/>
      <c r="U79" s="190"/>
      <c r="V79" s="190"/>
      <c r="W79" s="190"/>
      <c r="X79" s="190"/>
      <c r="Y79" s="190"/>
      <c r="Z79" s="190"/>
      <c r="AA79" s="187"/>
      <c r="AB79" s="506"/>
      <c r="AC79" s="506"/>
      <c r="AD79" s="506"/>
      <c r="AE79" s="506"/>
      <c r="AF79" s="506"/>
      <c r="AG79" s="506"/>
      <c r="AH79" s="506"/>
      <c r="AI79" s="506"/>
      <c r="AJ79" s="506"/>
      <c r="AK79" s="506"/>
      <c r="AL79" s="506"/>
      <c r="AM79" s="506"/>
      <c r="AN79" s="506"/>
      <c r="AO79" s="506"/>
      <c r="AP79" s="506"/>
      <c r="AQ79" s="506"/>
      <c r="AR79" s="506"/>
      <c r="AS79" s="506"/>
      <c r="AT79" s="506"/>
      <c r="AU79" s="506"/>
      <c r="AV79" s="506"/>
      <c r="AW79" s="506"/>
      <c r="AX79" s="506"/>
      <c r="AY79" s="506"/>
      <c r="AZ79" s="943"/>
      <c r="BA79" s="947"/>
      <c r="BB79" s="682"/>
      <c r="BC79" s="517"/>
      <c r="BD79" s="503"/>
      <c r="BE79" s="503"/>
      <c r="BF79" s="503"/>
      <c r="BG79" s="521"/>
      <c r="BH79" s="517"/>
      <c r="BI79" s="503"/>
      <c r="BJ79" s="503"/>
      <c r="BK79" s="503"/>
      <c r="BL79" s="521"/>
      <c r="BM79" s="517"/>
      <c r="BN79" s="503"/>
      <c r="BO79" s="503"/>
      <c r="BP79" s="503"/>
      <c r="BQ79" s="521"/>
      <c r="BR79" s="517"/>
      <c r="BS79" s="503"/>
      <c r="BT79" s="503"/>
      <c r="BU79" s="503"/>
      <c r="BV79" s="503"/>
      <c r="BW79" s="503"/>
      <c r="BX79" s="503"/>
      <c r="BY79" s="504"/>
      <c r="BZ79" s="504"/>
      <c r="CA79" s="50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row>
    <row r="80" s="382" customFormat="true" ht="15" customHeight="true" x14ac:dyDescent="0.2">
      <c r="A80" s="214"/>
      <c r="B80" s="208"/>
      <c r="C80" s="191"/>
      <c r="D80" s="190"/>
      <c r="E80" s="190"/>
      <c r="F80" s="190"/>
      <c r="G80" s="189"/>
      <c r="H80" s="188"/>
      <c r="I80" s="190"/>
      <c r="J80" s="190"/>
      <c r="K80" s="190"/>
      <c r="L80" s="187"/>
      <c r="M80" s="191"/>
      <c r="N80" s="190"/>
      <c r="O80" s="190"/>
      <c r="P80" s="190"/>
      <c r="Q80" s="189"/>
      <c r="R80" s="188"/>
      <c r="S80" s="190"/>
      <c r="T80" s="190"/>
      <c r="U80" s="190"/>
      <c r="V80" s="190"/>
      <c r="W80" s="190"/>
      <c r="X80" s="190"/>
      <c r="Y80" s="190"/>
      <c r="Z80" s="190"/>
      <c r="AA80" s="187"/>
      <c r="AB80" s="506"/>
      <c r="AC80" s="506"/>
      <c r="AD80" s="506"/>
      <c r="AE80" s="506"/>
      <c r="AF80" s="506"/>
      <c r="AG80" s="506"/>
      <c r="AH80" s="506"/>
      <c r="AI80" s="506"/>
      <c r="AJ80" s="506"/>
      <c r="AK80" s="506"/>
      <c r="AL80" s="506"/>
      <c r="AM80" s="506"/>
      <c r="AN80" s="506"/>
      <c r="AO80" s="506"/>
      <c r="AP80" s="506"/>
      <c r="AQ80" s="506"/>
      <c r="AR80" s="506"/>
      <c r="AS80" s="506"/>
      <c r="AT80" s="506"/>
      <c r="AU80" s="506"/>
      <c r="AV80" s="506"/>
      <c r="AW80" s="506"/>
      <c r="AX80" s="506"/>
      <c r="AY80" s="506"/>
      <c r="AZ80" s="943"/>
      <c r="BA80" s="947"/>
      <c r="BB80" s="682"/>
      <c r="BC80" s="517"/>
      <c r="BD80" s="503"/>
      <c r="BE80" s="503"/>
      <c r="BF80" s="503"/>
      <c r="BG80" s="521"/>
      <c r="BH80" s="517"/>
      <c r="BI80" s="503"/>
      <c r="BJ80" s="503"/>
      <c r="BK80" s="503"/>
      <c r="BL80" s="521"/>
      <c r="BM80" s="517"/>
      <c r="BN80" s="503"/>
      <c r="BO80" s="503"/>
      <c r="BP80" s="503"/>
      <c r="BQ80" s="521"/>
      <c r="BR80" s="517"/>
      <c r="BS80" s="503"/>
      <c r="BT80" s="503"/>
      <c r="BU80" s="503"/>
      <c r="BV80" s="503"/>
      <c r="BW80" s="503"/>
      <c r="BX80" s="503"/>
      <c r="BY80" s="504"/>
      <c r="BZ80" s="504"/>
      <c r="CA80" s="50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row>
    <row r="81" s="382" customFormat="true" ht="15" customHeight="true" x14ac:dyDescent="0.2">
      <c r="A81" s="214"/>
      <c r="B81" s="208"/>
      <c r="C81" s="191"/>
      <c r="D81" s="190"/>
      <c r="E81" s="190"/>
      <c r="F81" s="190"/>
      <c r="G81" s="189"/>
      <c r="H81" s="188"/>
      <c r="I81" s="190"/>
      <c r="J81" s="190"/>
      <c r="K81" s="190"/>
      <c r="L81" s="187"/>
      <c r="M81" s="191"/>
      <c r="N81" s="190"/>
      <c r="O81" s="190"/>
      <c r="P81" s="190"/>
      <c r="Q81" s="189"/>
      <c r="R81" s="188"/>
      <c r="S81" s="190"/>
      <c r="T81" s="190"/>
      <c r="U81" s="190"/>
      <c r="V81" s="190"/>
      <c r="W81" s="190"/>
      <c r="X81" s="190"/>
      <c r="Y81" s="190"/>
      <c r="Z81" s="190"/>
      <c r="AA81" s="187"/>
      <c r="AB81" s="506"/>
      <c r="AC81" s="506"/>
      <c r="AD81" s="506"/>
      <c r="AE81" s="506"/>
      <c r="AF81" s="506"/>
      <c r="AG81" s="506"/>
      <c r="AH81" s="506"/>
      <c r="AI81" s="506"/>
      <c r="AJ81" s="506"/>
      <c r="AK81" s="506"/>
      <c r="AL81" s="506"/>
      <c r="AM81" s="506"/>
      <c r="AN81" s="506"/>
      <c r="AO81" s="506"/>
      <c r="AP81" s="506"/>
      <c r="AQ81" s="506"/>
      <c r="AR81" s="506"/>
      <c r="AS81" s="506"/>
      <c r="AT81" s="506"/>
      <c r="AU81" s="506"/>
      <c r="AV81" s="506"/>
      <c r="AW81" s="506"/>
      <c r="AX81" s="506"/>
      <c r="AY81" s="506"/>
      <c r="AZ81" s="943"/>
      <c r="BA81" s="947"/>
      <c r="BB81" s="682"/>
      <c r="BC81" s="517"/>
      <c r="BD81" s="503"/>
      <c r="BE81" s="503"/>
      <c r="BF81" s="503"/>
      <c r="BG81" s="521"/>
      <c r="BH81" s="517"/>
      <c r="BI81" s="503"/>
      <c r="BJ81" s="503"/>
      <c r="BK81" s="503"/>
      <c r="BL81" s="521"/>
      <c r="BM81" s="517"/>
      <c r="BN81" s="503"/>
      <c r="BO81" s="503"/>
      <c r="BP81" s="503"/>
      <c r="BQ81" s="521"/>
      <c r="BR81" s="517"/>
      <c r="BS81" s="503"/>
      <c r="BT81" s="503"/>
      <c r="BU81" s="503"/>
      <c r="BV81" s="503"/>
      <c r="BW81" s="503"/>
      <c r="BX81" s="503"/>
      <c r="BY81" s="504"/>
      <c r="BZ81" s="504"/>
      <c r="CA81" s="50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row>
    <row r="82" s="382" customFormat="true" ht="15" customHeight="true" x14ac:dyDescent="0.2">
      <c r="A82" s="214"/>
      <c r="B82" s="208"/>
      <c r="C82" s="191"/>
      <c r="D82" s="190"/>
      <c r="E82" s="190"/>
      <c r="F82" s="190"/>
      <c r="G82" s="189"/>
      <c r="H82" s="188"/>
      <c r="I82" s="190"/>
      <c r="J82" s="190"/>
      <c r="K82" s="190"/>
      <c r="L82" s="187"/>
      <c r="M82" s="191"/>
      <c r="N82" s="190"/>
      <c r="O82" s="190"/>
      <c r="P82" s="190"/>
      <c r="Q82" s="189"/>
      <c r="R82" s="188"/>
      <c r="S82" s="190"/>
      <c r="T82" s="190"/>
      <c r="U82" s="190"/>
      <c r="V82" s="190"/>
      <c r="W82" s="190"/>
      <c r="X82" s="190"/>
      <c r="Y82" s="190"/>
      <c r="Z82" s="190"/>
      <c r="AA82" s="187"/>
      <c r="AB82" s="506"/>
      <c r="AC82" s="506"/>
      <c r="AD82" s="506"/>
      <c r="AE82" s="506"/>
      <c r="AF82" s="506"/>
      <c r="AG82" s="506"/>
      <c r="AH82" s="506"/>
      <c r="AI82" s="506"/>
      <c r="AJ82" s="506"/>
      <c r="AK82" s="506"/>
      <c r="AL82" s="506"/>
      <c r="AM82" s="506"/>
      <c r="AN82" s="506"/>
      <c r="AO82" s="506"/>
      <c r="AP82" s="506"/>
      <c r="AQ82" s="506"/>
      <c r="AR82" s="506"/>
      <c r="AS82" s="506"/>
      <c r="AT82" s="506"/>
      <c r="AU82" s="506"/>
      <c r="AV82" s="506"/>
      <c r="AW82" s="506"/>
      <c r="AX82" s="506"/>
      <c r="AY82" s="506"/>
      <c r="AZ82" s="943"/>
      <c r="BA82" s="947"/>
      <c r="BB82" s="682"/>
      <c r="BC82" s="517"/>
      <c r="BD82" s="503"/>
      <c r="BE82" s="503"/>
      <c r="BF82" s="503"/>
      <c r="BG82" s="521"/>
      <c r="BH82" s="517"/>
      <c r="BI82" s="503"/>
      <c r="BJ82" s="503"/>
      <c r="BK82" s="503"/>
      <c r="BL82" s="521"/>
      <c r="BM82" s="517"/>
      <c r="BN82" s="503"/>
      <c r="BO82" s="503"/>
      <c r="BP82" s="503"/>
      <c r="BQ82" s="521"/>
      <c r="BR82" s="517"/>
      <c r="BS82" s="503"/>
      <c r="BT82" s="503"/>
      <c r="BU82" s="503"/>
      <c r="BV82" s="503"/>
      <c r="BW82" s="503"/>
      <c r="BX82" s="503"/>
      <c r="BY82" s="504"/>
      <c r="BZ82" s="504"/>
      <c r="CA82" s="50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row>
    <row r="83" s="382" customFormat="true" ht="15" customHeight="true" x14ac:dyDescent="0.2">
      <c r="A83" s="214"/>
      <c r="B83" s="208"/>
      <c r="C83" s="191"/>
      <c r="D83" s="190"/>
      <c r="E83" s="190"/>
      <c r="F83" s="190"/>
      <c r="G83" s="189"/>
      <c r="H83" s="188"/>
      <c r="I83" s="190"/>
      <c r="J83" s="190"/>
      <c r="K83" s="190"/>
      <c r="L83" s="187"/>
      <c r="M83" s="191"/>
      <c r="N83" s="190"/>
      <c r="O83" s="190"/>
      <c r="P83" s="190"/>
      <c r="Q83" s="189"/>
      <c r="R83" s="188"/>
      <c r="S83" s="190"/>
      <c r="T83" s="190"/>
      <c r="U83" s="190"/>
      <c r="V83" s="190"/>
      <c r="W83" s="190"/>
      <c r="X83" s="190"/>
      <c r="Y83" s="190"/>
      <c r="Z83" s="190"/>
      <c r="AA83" s="187"/>
      <c r="AB83" s="506"/>
      <c r="AC83" s="506"/>
      <c r="AD83" s="506"/>
      <c r="AE83" s="506"/>
      <c r="AF83" s="506"/>
      <c r="AG83" s="506"/>
      <c r="AH83" s="506"/>
      <c r="AI83" s="506"/>
      <c r="AJ83" s="506"/>
      <c r="AK83" s="506"/>
      <c r="AL83" s="506"/>
      <c r="AM83" s="506"/>
      <c r="AN83" s="506"/>
      <c r="AO83" s="506"/>
      <c r="AP83" s="506"/>
      <c r="AQ83" s="506"/>
      <c r="AR83" s="506"/>
      <c r="AS83" s="506"/>
      <c r="AT83" s="506"/>
      <c r="AU83" s="506"/>
      <c r="AV83" s="506"/>
      <c r="AW83" s="506"/>
      <c r="AX83" s="506"/>
      <c r="AY83" s="506"/>
      <c r="AZ83" s="943"/>
      <c r="BA83" s="947"/>
      <c r="BB83" s="682"/>
      <c r="BC83" s="517"/>
      <c r="BD83" s="503"/>
      <c r="BE83" s="503"/>
      <c r="BF83" s="503"/>
      <c r="BG83" s="521"/>
      <c r="BH83" s="517"/>
      <c r="BI83" s="503"/>
      <c r="BJ83" s="503"/>
      <c r="BK83" s="503"/>
      <c r="BL83" s="521"/>
      <c r="BM83" s="517"/>
      <c r="BN83" s="503"/>
      <c r="BO83" s="503"/>
      <c r="BP83" s="503"/>
      <c r="BQ83" s="521"/>
      <c r="BR83" s="517"/>
      <c r="BS83" s="503"/>
      <c r="BT83" s="503"/>
      <c r="BU83" s="503"/>
      <c r="BV83" s="503"/>
      <c r="BW83" s="503"/>
      <c r="BX83" s="503"/>
      <c r="BY83" s="504"/>
      <c r="BZ83" s="504"/>
      <c r="CA83" s="50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row>
    <row r="84" s="382" customFormat="true" ht="15" customHeight="true" x14ac:dyDescent="0.2">
      <c r="A84" s="214"/>
      <c r="B84" s="208"/>
      <c r="C84" s="191"/>
      <c r="D84" s="190"/>
      <c r="E84" s="190"/>
      <c r="F84" s="190"/>
      <c r="G84" s="189"/>
      <c r="H84" s="188"/>
      <c r="I84" s="190"/>
      <c r="J84" s="190"/>
      <c r="K84" s="190"/>
      <c r="L84" s="187"/>
      <c r="M84" s="191"/>
      <c r="N84" s="190"/>
      <c r="O84" s="190"/>
      <c r="P84" s="190"/>
      <c r="Q84" s="189"/>
      <c r="R84" s="188"/>
      <c r="S84" s="190"/>
      <c r="T84" s="190"/>
      <c r="U84" s="190"/>
      <c r="V84" s="190"/>
      <c r="W84" s="190"/>
      <c r="X84" s="190"/>
      <c r="Y84" s="190"/>
      <c r="Z84" s="190"/>
      <c r="AA84" s="187"/>
      <c r="AB84" s="506"/>
      <c r="AC84" s="506"/>
      <c r="AD84" s="506"/>
      <c r="AE84" s="506"/>
      <c r="AF84" s="506"/>
      <c r="AG84" s="506"/>
      <c r="AH84" s="506"/>
      <c r="AI84" s="506"/>
      <c r="AJ84" s="506"/>
      <c r="AK84" s="506"/>
      <c r="AL84" s="506"/>
      <c r="AM84" s="506"/>
      <c r="AN84" s="506"/>
      <c r="AO84" s="506"/>
      <c r="AP84" s="506"/>
      <c r="AQ84" s="506"/>
      <c r="AR84" s="506"/>
      <c r="AS84" s="506"/>
      <c r="AT84" s="506"/>
      <c r="AU84" s="506"/>
      <c r="AV84" s="506"/>
      <c r="AW84" s="506"/>
      <c r="AX84" s="506"/>
      <c r="AY84" s="506"/>
      <c r="AZ84" s="943"/>
      <c r="BA84" s="947"/>
      <c r="BB84" s="682"/>
      <c r="BC84" s="517"/>
      <c r="BD84" s="503"/>
      <c r="BE84" s="503"/>
      <c r="BF84" s="503"/>
      <c r="BG84" s="521"/>
      <c r="BH84" s="517"/>
      <c r="BI84" s="503"/>
      <c r="BJ84" s="503"/>
      <c r="BK84" s="503"/>
      <c r="BL84" s="521"/>
      <c r="BM84" s="517"/>
      <c r="BN84" s="503"/>
      <c r="BO84" s="503"/>
      <c r="BP84" s="503"/>
      <c r="BQ84" s="521"/>
      <c r="BR84" s="517"/>
      <c r="BS84" s="503"/>
      <c r="BT84" s="503"/>
      <c r="BU84" s="503"/>
      <c r="BV84" s="503"/>
      <c r="BW84" s="503"/>
      <c r="BX84" s="503"/>
      <c r="BY84" s="504"/>
      <c r="BZ84" s="504"/>
      <c r="CA84" s="50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row>
    <row r="85" s="382" customFormat="true" ht="15" customHeight="true" x14ac:dyDescent="0.2">
      <c r="A85" s="214"/>
      <c r="B85" s="208"/>
      <c r="C85" s="191"/>
      <c r="D85" s="190"/>
      <c r="E85" s="190"/>
      <c r="F85" s="190"/>
      <c r="G85" s="189"/>
      <c r="H85" s="188"/>
      <c r="I85" s="190"/>
      <c r="J85" s="190"/>
      <c r="K85" s="190"/>
      <c r="L85" s="187"/>
      <c r="M85" s="191"/>
      <c r="N85" s="190"/>
      <c r="O85" s="190"/>
      <c r="P85" s="190"/>
      <c r="Q85" s="189"/>
      <c r="R85" s="188"/>
      <c r="S85" s="190"/>
      <c r="T85" s="190"/>
      <c r="U85" s="190"/>
      <c r="V85" s="190"/>
      <c r="W85" s="190"/>
      <c r="X85" s="190"/>
      <c r="Y85" s="190"/>
      <c r="Z85" s="190"/>
      <c r="AA85" s="187"/>
      <c r="AB85" s="506"/>
      <c r="AC85" s="506"/>
      <c r="AD85" s="506"/>
      <c r="AE85" s="506"/>
      <c r="AF85" s="506"/>
      <c r="AG85" s="506"/>
      <c r="AH85" s="506"/>
      <c r="AI85" s="506"/>
      <c r="AJ85" s="506"/>
      <c r="AK85" s="506"/>
      <c r="AL85" s="506"/>
      <c r="AM85" s="506"/>
      <c r="AN85" s="506"/>
      <c r="AO85" s="506"/>
      <c r="AP85" s="506"/>
      <c r="AQ85" s="506"/>
      <c r="AR85" s="506"/>
      <c r="AS85" s="506"/>
      <c r="AT85" s="506"/>
      <c r="AU85" s="506"/>
      <c r="AV85" s="506"/>
      <c r="AW85" s="506"/>
      <c r="AX85" s="506"/>
      <c r="AY85" s="506"/>
      <c r="AZ85" s="943"/>
      <c r="BA85" s="947"/>
      <c r="BB85" s="682"/>
      <c r="BC85" s="517"/>
      <c r="BD85" s="503"/>
      <c r="BE85" s="503"/>
      <c r="BF85" s="503"/>
      <c r="BG85" s="521"/>
      <c r="BH85" s="517"/>
      <c r="BI85" s="503"/>
      <c r="BJ85" s="503"/>
      <c r="BK85" s="503"/>
      <c r="BL85" s="521"/>
      <c r="BM85" s="517"/>
      <c r="BN85" s="503"/>
      <c r="BO85" s="503"/>
      <c r="BP85" s="503"/>
      <c r="BQ85" s="521"/>
      <c r="BR85" s="517"/>
      <c r="BS85" s="503"/>
      <c r="BT85" s="503"/>
      <c r="BU85" s="503"/>
      <c r="BV85" s="503"/>
      <c r="BW85" s="503"/>
      <c r="BX85" s="503"/>
      <c r="BY85" s="504"/>
      <c r="BZ85" s="504"/>
      <c r="CA85" s="50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row>
    <row r="86" s="599" customFormat="true" ht="15" customHeight="true" x14ac:dyDescent="0.2">
      <c r="A86" s="214"/>
      <c r="B86" s="208"/>
      <c r="C86" s="179"/>
      <c r="D86" s="178"/>
      <c r="E86" s="178"/>
      <c r="F86" s="178"/>
      <c r="G86" s="177"/>
      <c r="H86" s="176"/>
      <c r="I86" s="178"/>
      <c r="J86" s="178"/>
      <c r="K86" s="178"/>
      <c r="L86" s="175"/>
      <c r="M86" s="179"/>
      <c r="N86" s="178"/>
      <c r="O86" s="178"/>
      <c r="P86" s="178"/>
      <c r="Q86" s="177"/>
      <c r="R86" s="176"/>
      <c r="S86" s="178"/>
      <c r="T86" s="178"/>
      <c r="U86" s="178"/>
      <c r="V86" s="178"/>
      <c r="W86" s="178"/>
      <c r="X86" s="178"/>
      <c r="Y86" s="178"/>
      <c r="Z86" s="178"/>
      <c r="AA86" s="175"/>
      <c r="AB86" s="909"/>
      <c r="AC86" s="909"/>
      <c r="AD86" s="909"/>
      <c r="AE86" s="909"/>
      <c r="AF86" s="909"/>
      <c r="AG86" s="909"/>
      <c r="AH86" s="909"/>
      <c r="AI86" s="909"/>
      <c r="AJ86" s="909"/>
      <c r="AK86" s="909"/>
      <c r="AL86" s="909"/>
      <c r="AM86" s="909"/>
      <c r="AN86" s="909"/>
      <c r="AO86" s="909"/>
      <c r="AP86" s="909"/>
      <c r="AQ86" s="909"/>
      <c r="AR86" s="909"/>
      <c r="AS86" s="909"/>
      <c r="AT86" s="909"/>
      <c r="AU86" s="909"/>
      <c r="AV86" s="909"/>
      <c r="AW86" s="909"/>
      <c r="AX86" s="909"/>
      <c r="AY86" s="909"/>
      <c r="AZ86" s="415"/>
      <c r="BA86" s="947"/>
      <c r="BB86" s="682"/>
      <c r="BC86" s="517"/>
      <c r="BD86" s="503"/>
      <c r="BE86" s="503"/>
      <c r="BF86" s="503"/>
      <c r="BG86" s="521"/>
      <c r="BH86" s="517"/>
      <c r="BI86" s="503"/>
      <c r="BJ86" s="503"/>
      <c r="BK86" s="503"/>
      <c r="BL86" s="521"/>
      <c r="BM86" s="517"/>
      <c r="BN86" s="503"/>
      <c r="BO86" s="503"/>
      <c r="BP86" s="503"/>
      <c r="BQ86" s="521"/>
      <c r="BR86" s="517"/>
      <c r="BS86" s="503"/>
      <c r="BT86" s="503"/>
      <c r="BU86" s="503"/>
      <c r="BV86" s="503"/>
      <c r="BW86" s="503"/>
      <c r="BX86" s="503"/>
      <c r="BY86" s="504"/>
      <c r="BZ86" s="504"/>
      <c r="CA86" s="50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row>
    <row r="87" s="599" customFormat="true" ht="15" customHeight="true" x14ac:dyDescent="0.2">
      <c r="A87" s="214"/>
      <c r="B87" s="208"/>
      <c r="C87" s="179"/>
      <c r="D87" s="178"/>
      <c r="E87" s="178"/>
      <c r="F87" s="178"/>
      <c r="G87" s="177"/>
      <c r="H87" s="176"/>
      <c r="I87" s="178"/>
      <c r="J87" s="178"/>
      <c r="K87" s="178"/>
      <c r="L87" s="175"/>
      <c r="M87" s="179"/>
      <c r="N87" s="178"/>
      <c r="O87" s="178"/>
      <c r="P87" s="178"/>
      <c r="Q87" s="177"/>
      <c r="R87" s="176"/>
      <c r="S87" s="178"/>
      <c r="T87" s="178"/>
      <c r="U87" s="178"/>
      <c r="V87" s="178"/>
      <c r="W87" s="178"/>
      <c r="X87" s="178"/>
      <c r="Y87" s="178"/>
      <c r="Z87" s="178"/>
      <c r="AA87" s="175"/>
      <c r="AB87" s="909"/>
      <c r="AC87" s="909"/>
      <c r="AD87" s="909"/>
      <c r="AE87" s="909"/>
      <c r="AF87" s="909"/>
      <c r="AG87" s="909"/>
      <c r="AH87" s="909"/>
      <c r="AI87" s="909"/>
      <c r="AJ87" s="909"/>
      <c r="AK87" s="909"/>
      <c r="AL87" s="909"/>
      <c r="AM87" s="909"/>
      <c r="AN87" s="909"/>
      <c r="AO87" s="909"/>
      <c r="AP87" s="909"/>
      <c r="AQ87" s="909"/>
      <c r="AR87" s="909"/>
      <c r="AS87" s="909"/>
      <c r="AT87" s="909"/>
      <c r="AU87" s="909"/>
      <c r="AV87" s="909"/>
      <c r="AW87" s="909"/>
      <c r="AX87" s="909"/>
      <c r="AY87" s="909"/>
      <c r="AZ87" s="415"/>
      <c r="BA87" s="947"/>
      <c r="BB87" s="682"/>
      <c r="BC87" s="517"/>
      <c r="BD87" s="503"/>
      <c r="BE87" s="503"/>
      <c r="BF87" s="503"/>
      <c r="BG87" s="521"/>
      <c r="BH87" s="517"/>
      <c r="BI87" s="503"/>
      <c r="BJ87" s="503"/>
      <c r="BK87" s="503"/>
      <c r="BL87" s="521"/>
      <c r="BM87" s="517"/>
      <c r="BN87" s="503"/>
      <c r="BO87" s="503"/>
      <c r="BP87" s="503"/>
      <c r="BQ87" s="521"/>
      <c r="BR87" s="517"/>
      <c r="BS87" s="503"/>
      <c r="BT87" s="503"/>
      <c r="BU87" s="503"/>
      <c r="BV87" s="503"/>
      <c r="BW87" s="503"/>
      <c r="BX87" s="503"/>
      <c r="BY87" s="504"/>
      <c r="BZ87" s="504"/>
      <c r="CA87" s="50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row>
    <row r="88" s="599" customFormat="true" ht="15" customHeight="true" x14ac:dyDescent="0.2">
      <c r="A88" s="214"/>
      <c r="B88" s="208"/>
      <c r="C88" s="179"/>
      <c r="D88" s="178"/>
      <c r="E88" s="178"/>
      <c r="F88" s="178"/>
      <c r="G88" s="177"/>
      <c r="H88" s="176"/>
      <c r="I88" s="178"/>
      <c r="J88" s="178"/>
      <c r="K88" s="178"/>
      <c r="L88" s="175"/>
      <c r="M88" s="179"/>
      <c r="N88" s="178"/>
      <c r="O88" s="178"/>
      <c r="P88" s="178"/>
      <c r="Q88" s="177"/>
      <c r="R88" s="176"/>
      <c r="S88" s="178"/>
      <c r="T88" s="178"/>
      <c r="U88" s="178"/>
      <c r="V88" s="178"/>
      <c r="W88" s="178"/>
      <c r="X88" s="178"/>
      <c r="Y88" s="178"/>
      <c r="Z88" s="178"/>
      <c r="AA88" s="175"/>
      <c r="AB88" s="909"/>
      <c r="AC88" s="909"/>
      <c r="AD88" s="909"/>
      <c r="AE88" s="909"/>
      <c r="AF88" s="909"/>
      <c r="AG88" s="909"/>
      <c r="AH88" s="909"/>
      <c r="AI88" s="909"/>
      <c r="AJ88" s="909"/>
      <c r="AK88" s="909"/>
      <c r="AL88" s="909"/>
      <c r="AM88" s="909"/>
      <c r="AN88" s="909"/>
      <c r="AO88" s="909"/>
      <c r="AP88" s="909"/>
      <c r="AQ88" s="909"/>
      <c r="AR88" s="909"/>
      <c r="AS88" s="909"/>
      <c r="AT88" s="909"/>
      <c r="AU88" s="909"/>
      <c r="AV88" s="909"/>
      <c r="AW88" s="909"/>
      <c r="AX88" s="909"/>
      <c r="AY88" s="909"/>
      <c r="AZ88" s="415"/>
      <c r="BA88" s="947"/>
      <c r="BB88" s="682"/>
      <c r="BC88" s="517"/>
      <c r="BD88" s="503"/>
      <c r="BE88" s="503"/>
      <c r="BF88" s="503"/>
      <c r="BG88" s="521"/>
      <c r="BH88" s="517"/>
      <c r="BI88" s="503"/>
      <c r="BJ88" s="503"/>
      <c r="BK88" s="503"/>
      <c r="BL88" s="521"/>
      <c r="BM88" s="517"/>
      <c r="BN88" s="503"/>
      <c r="BO88" s="503"/>
      <c r="BP88" s="503"/>
      <c r="BQ88" s="521"/>
      <c r="BR88" s="517"/>
      <c r="BS88" s="503"/>
      <c r="BT88" s="503"/>
      <c r="BU88" s="503"/>
      <c r="BV88" s="503"/>
      <c r="BW88" s="503"/>
      <c r="BX88" s="503"/>
      <c r="BY88" s="504"/>
      <c r="BZ88" s="504"/>
      <c r="CA88" s="50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row>
    <row r="89" s="599" customFormat="true" ht="15" customHeight="true" x14ac:dyDescent="0.2">
      <c r="A89" s="214"/>
      <c r="B89" s="208"/>
      <c r="C89" s="179"/>
      <c r="D89" s="178"/>
      <c r="E89" s="178"/>
      <c r="F89" s="178"/>
      <c r="G89" s="177"/>
      <c r="H89" s="176"/>
      <c r="I89" s="178"/>
      <c r="J89" s="178"/>
      <c r="K89" s="178"/>
      <c r="L89" s="175"/>
      <c r="M89" s="179"/>
      <c r="N89" s="178"/>
      <c r="O89" s="178"/>
      <c r="P89" s="178"/>
      <c r="Q89" s="177"/>
      <c r="R89" s="176"/>
      <c r="S89" s="178"/>
      <c r="T89" s="178"/>
      <c r="U89" s="178"/>
      <c r="V89" s="178"/>
      <c r="W89" s="178"/>
      <c r="X89" s="178"/>
      <c r="Y89" s="178"/>
      <c r="Z89" s="178"/>
      <c r="AA89" s="175"/>
      <c r="AB89" s="909"/>
      <c r="AC89" s="909"/>
      <c r="AD89" s="909"/>
      <c r="AE89" s="909"/>
      <c r="AF89" s="909"/>
      <c r="AG89" s="909"/>
      <c r="AH89" s="909"/>
      <c r="AI89" s="909"/>
      <c r="AJ89" s="909"/>
      <c r="AK89" s="909"/>
      <c r="AL89" s="909"/>
      <c r="AM89" s="909"/>
      <c r="AN89" s="909"/>
      <c r="AO89" s="909"/>
      <c r="AP89" s="909"/>
      <c r="AQ89" s="909"/>
      <c r="AR89" s="909"/>
      <c r="AS89" s="909"/>
      <c r="AT89" s="909"/>
      <c r="AU89" s="909"/>
      <c r="AV89" s="909"/>
      <c r="AW89" s="909"/>
      <c r="AX89" s="909"/>
      <c r="AY89" s="909"/>
      <c r="AZ89" s="415"/>
      <c r="BA89" s="947"/>
      <c r="BB89" s="682"/>
      <c r="BC89" s="517"/>
      <c r="BD89" s="503"/>
      <c r="BE89" s="503"/>
      <c r="BF89" s="503"/>
      <c r="BG89" s="521"/>
      <c r="BH89" s="517"/>
      <c r="BI89" s="503"/>
      <c r="BJ89" s="503"/>
      <c r="BK89" s="503"/>
      <c r="BL89" s="521"/>
      <c r="BM89" s="517"/>
      <c r="BN89" s="503"/>
      <c r="BO89" s="503"/>
      <c r="BP89" s="503"/>
      <c r="BQ89" s="521"/>
      <c r="BR89" s="517"/>
      <c r="BS89" s="503"/>
      <c r="BT89" s="503"/>
      <c r="BU89" s="503"/>
      <c r="BV89" s="503"/>
      <c r="BW89" s="503"/>
      <c r="BX89" s="503"/>
      <c r="BY89" s="504"/>
      <c r="BZ89" s="504"/>
      <c r="CA89" s="50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row>
    <row r="90" s="599" customFormat="true" ht="15" customHeight="true" x14ac:dyDescent="0.2">
      <c r="A90" s="214"/>
      <c r="B90" s="208"/>
      <c r="C90" s="179"/>
      <c r="D90" s="178"/>
      <c r="E90" s="178"/>
      <c r="F90" s="178"/>
      <c r="G90" s="177"/>
      <c r="H90" s="176"/>
      <c r="I90" s="178"/>
      <c r="J90" s="178"/>
      <c r="K90" s="178"/>
      <c r="L90" s="175"/>
      <c r="M90" s="179"/>
      <c r="N90" s="178"/>
      <c r="O90" s="178"/>
      <c r="P90" s="178"/>
      <c r="Q90" s="177"/>
      <c r="R90" s="176"/>
      <c r="S90" s="178"/>
      <c r="T90" s="178"/>
      <c r="U90" s="178"/>
      <c r="V90" s="178"/>
      <c r="W90" s="178"/>
      <c r="X90" s="178"/>
      <c r="Y90" s="178"/>
      <c r="Z90" s="178"/>
      <c r="AA90" s="175"/>
      <c r="AB90" s="909"/>
      <c r="AC90" s="909"/>
      <c r="AD90" s="909"/>
      <c r="AE90" s="909"/>
      <c r="AF90" s="909"/>
      <c r="AG90" s="909"/>
      <c r="AH90" s="909"/>
      <c r="AI90" s="909"/>
      <c r="AJ90" s="909"/>
      <c r="AK90" s="909"/>
      <c r="AL90" s="909"/>
      <c r="AM90" s="909"/>
      <c r="AN90" s="909"/>
      <c r="AO90" s="909"/>
      <c r="AP90" s="909"/>
      <c r="AQ90" s="909"/>
      <c r="AR90" s="909"/>
      <c r="AS90" s="909"/>
      <c r="AT90" s="909"/>
      <c r="AU90" s="909"/>
      <c r="AV90" s="909"/>
      <c r="AW90" s="909"/>
      <c r="AX90" s="909"/>
      <c r="AY90" s="909"/>
      <c r="AZ90" s="415"/>
      <c r="BA90" s="947"/>
      <c r="BB90" s="682"/>
      <c r="BC90" s="517"/>
      <c r="BD90" s="503"/>
      <c r="BE90" s="503"/>
      <c r="BF90" s="503"/>
      <c r="BG90" s="521"/>
      <c r="BH90" s="517"/>
      <c r="BI90" s="503"/>
      <c r="BJ90" s="503"/>
      <c r="BK90" s="503"/>
      <c r="BL90" s="521"/>
      <c r="BM90" s="517"/>
      <c r="BN90" s="503"/>
      <c r="BO90" s="503"/>
      <c r="BP90" s="503"/>
      <c r="BQ90" s="521"/>
      <c r="BR90" s="517"/>
      <c r="BS90" s="503"/>
      <c r="BT90" s="503"/>
      <c r="BU90" s="503"/>
      <c r="BV90" s="503"/>
      <c r="BW90" s="503"/>
      <c r="BX90" s="503"/>
      <c r="BY90" s="504"/>
      <c r="BZ90" s="504"/>
      <c r="CA90" s="50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row>
    <row r="91" s="599" customFormat="true" ht="15" customHeight="true" x14ac:dyDescent="0.2">
      <c r="A91" s="236"/>
      <c r="B91" s="207"/>
      <c r="C91" s="172"/>
      <c r="D91" s="174"/>
      <c r="E91" s="174"/>
      <c r="F91" s="174"/>
      <c r="G91" s="173"/>
      <c r="H91" s="171"/>
      <c r="I91" s="174"/>
      <c r="J91" s="174"/>
      <c r="K91" s="174"/>
      <c r="L91" s="170"/>
      <c r="M91" s="172"/>
      <c r="N91" s="174"/>
      <c r="O91" s="174"/>
      <c r="P91" s="174"/>
      <c r="Q91" s="173"/>
      <c r="R91" s="171"/>
      <c r="S91" s="174"/>
      <c r="T91" s="174"/>
      <c r="U91" s="174"/>
      <c r="V91" s="174"/>
      <c r="W91" s="174"/>
      <c r="X91" s="174"/>
      <c r="Y91" s="174"/>
      <c r="Z91" s="174"/>
      <c r="AA91" s="170"/>
      <c r="AB91" s="909"/>
      <c r="AC91" s="909"/>
      <c r="AD91" s="909"/>
      <c r="AE91" s="909"/>
      <c r="AF91" s="909"/>
      <c r="AG91" s="909"/>
      <c r="AH91" s="909"/>
      <c r="AI91" s="909"/>
      <c r="AJ91" s="909"/>
      <c r="AK91" s="909"/>
      <c r="AL91" s="909"/>
      <c r="AM91" s="909"/>
      <c r="AN91" s="909"/>
      <c r="AO91" s="909"/>
      <c r="AP91" s="909"/>
      <c r="AQ91" s="909"/>
      <c r="AR91" s="909"/>
      <c r="AS91" s="909"/>
      <c r="AT91" s="909"/>
      <c r="AU91" s="909"/>
      <c r="AV91" s="909"/>
      <c r="AW91" s="909"/>
      <c r="AX91" s="909"/>
      <c r="AY91" s="909"/>
      <c r="AZ91" s="415"/>
      <c r="BA91" s="947"/>
      <c r="BB91" s="682"/>
      <c r="BC91" s="517"/>
      <c r="BD91" s="503"/>
      <c r="BE91" s="503"/>
      <c r="BF91" s="503"/>
      <c r="BG91" s="521"/>
      <c r="BH91" s="517"/>
      <c r="BI91" s="503"/>
      <c r="BJ91" s="503"/>
      <c r="BK91" s="503"/>
      <c r="BL91" s="521"/>
      <c r="BM91" s="517"/>
      <c r="BN91" s="503"/>
      <c r="BO91" s="503"/>
      <c r="BP91" s="503"/>
      <c r="BQ91" s="521"/>
      <c r="BR91" s="517"/>
      <c r="BS91" s="503"/>
      <c r="BT91" s="503"/>
      <c r="BU91" s="503"/>
      <c r="BV91" s="503"/>
      <c r="BW91" s="503"/>
      <c r="BX91" s="503"/>
      <c r="BY91" s="504"/>
      <c r="BZ91" s="504"/>
      <c r="CA91" s="50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row>
    <row r="92" s="599" customFormat="true" ht="15" customHeight="true" x14ac:dyDescent="0.2">
      <c r="A92" s="236"/>
      <c r="B92" s="207"/>
      <c r="C92" s="172"/>
      <c r="D92" s="174"/>
      <c r="E92" s="174"/>
      <c r="F92" s="174"/>
      <c r="G92" s="173"/>
      <c r="H92" s="171"/>
      <c r="I92" s="174"/>
      <c r="J92" s="174"/>
      <c r="K92" s="174"/>
      <c r="L92" s="170"/>
      <c r="M92" s="172"/>
      <c r="N92" s="174"/>
      <c r="O92" s="174"/>
      <c r="P92" s="174"/>
      <c r="Q92" s="173"/>
      <c r="R92" s="171"/>
      <c r="S92" s="174"/>
      <c r="T92" s="174"/>
      <c r="U92" s="174"/>
      <c r="V92" s="174"/>
      <c r="W92" s="174"/>
      <c r="X92" s="174"/>
      <c r="Y92" s="174"/>
      <c r="Z92" s="174"/>
      <c r="AA92" s="170"/>
      <c r="AB92" s="909"/>
      <c r="AC92" s="909"/>
      <c r="AD92" s="909"/>
      <c r="AE92" s="909"/>
      <c r="AF92" s="909"/>
      <c r="AG92" s="909"/>
      <c r="AH92" s="909"/>
      <c r="AI92" s="909"/>
      <c r="AJ92" s="909"/>
      <c r="AK92" s="909"/>
      <c r="AL92" s="909"/>
      <c r="AM92" s="909"/>
      <c r="AN92" s="909"/>
      <c r="AO92" s="909"/>
      <c r="AP92" s="909"/>
      <c r="AQ92" s="909"/>
      <c r="AR92" s="909"/>
      <c r="AS92" s="909"/>
      <c r="AT92" s="909"/>
      <c r="AU92" s="909"/>
      <c r="AV92" s="909"/>
      <c r="AW92" s="909"/>
      <c r="AX92" s="909"/>
      <c r="AY92" s="909"/>
      <c r="AZ92" s="415"/>
      <c r="BA92" s="947"/>
      <c r="BB92" s="682"/>
      <c r="BC92" s="517"/>
      <c r="BD92" s="503"/>
      <c r="BE92" s="503"/>
      <c r="BF92" s="503"/>
      <c r="BG92" s="521"/>
      <c r="BH92" s="517"/>
      <c r="BI92" s="503"/>
      <c r="BJ92" s="503"/>
      <c r="BK92" s="503"/>
      <c r="BL92" s="521"/>
      <c r="BM92" s="517"/>
      <c r="BN92" s="503"/>
      <c r="BO92" s="503"/>
      <c r="BP92" s="503"/>
      <c r="BQ92" s="521"/>
      <c r="BR92" s="517"/>
      <c r="BS92" s="503"/>
      <c r="BT92" s="503"/>
      <c r="BU92" s="503"/>
      <c r="BV92" s="503"/>
      <c r="BW92" s="503"/>
      <c r="BX92" s="503"/>
      <c r="BY92" s="504"/>
      <c r="BZ92" s="504"/>
      <c r="CA92" s="50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row>
    <row r="93" s="599" customFormat="true" ht="15" customHeight="true" x14ac:dyDescent="0.2">
      <c r="A93" s="213"/>
      <c r="B93" s="206"/>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3"/>
      <c r="AB93" s="909"/>
      <c r="AC93" s="909"/>
      <c r="AD93" s="909"/>
      <c r="AE93" s="909"/>
      <c r="AF93" s="909"/>
      <c r="AG93" s="909"/>
      <c r="AH93" s="909"/>
      <c r="AI93" s="909"/>
      <c r="AJ93" s="909"/>
      <c r="AK93" s="909"/>
      <c r="AL93" s="909"/>
      <c r="AM93" s="909"/>
      <c r="AN93" s="909"/>
      <c r="AO93" s="909"/>
      <c r="AP93" s="909"/>
      <c r="AQ93" s="909"/>
      <c r="AR93" s="909"/>
      <c r="AS93" s="909"/>
      <c r="AT93" s="909"/>
      <c r="AU93" s="909"/>
      <c r="AV93" s="909"/>
      <c r="AW93" s="909"/>
      <c r="AX93" s="909"/>
      <c r="AY93" s="909"/>
      <c r="AZ93" s="415"/>
      <c r="BA93" s="947"/>
      <c r="BB93" s="682"/>
      <c r="BC93" s="517"/>
      <c r="BD93" s="503"/>
      <c r="BE93" s="503"/>
      <c r="BF93" s="503"/>
      <c r="BG93" s="521"/>
      <c r="BH93" s="517"/>
      <c r="BI93" s="503"/>
      <c r="BJ93" s="503"/>
      <c r="BK93" s="503"/>
      <c r="BL93" s="521"/>
      <c r="BM93" s="517"/>
      <c r="BN93" s="503"/>
      <c r="BO93" s="503"/>
      <c r="BP93" s="503"/>
      <c r="BQ93" s="521"/>
      <c r="BR93" s="517"/>
      <c r="BS93" s="503"/>
      <c r="BT93" s="503"/>
      <c r="BU93" s="503"/>
      <c r="BV93" s="503"/>
      <c r="BW93" s="503"/>
      <c r="BX93" s="503"/>
      <c r="BY93" s="504"/>
      <c r="BZ93" s="504"/>
      <c r="CA93" s="50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row>
    <row r="94" s="599" customFormat="true" ht="15" customHeight="true" x14ac:dyDescent="0.2">
      <c r="A94" s="137"/>
      <c r="B94" s="206"/>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2"/>
      <c r="AB94" s="909"/>
      <c r="AC94" s="909"/>
      <c r="AD94" s="909"/>
      <c r="AE94" s="909"/>
      <c r="AF94" s="909"/>
      <c r="AG94" s="909"/>
      <c r="AH94" s="909"/>
      <c r="AI94" s="909"/>
      <c r="AJ94" s="909"/>
      <c r="AK94" s="909"/>
      <c r="AL94" s="909"/>
      <c r="AM94" s="909"/>
      <c r="AN94" s="909"/>
      <c r="AO94" s="909"/>
      <c r="AP94" s="909"/>
      <c r="AQ94" s="909"/>
      <c r="AR94" s="909"/>
      <c r="AS94" s="909"/>
      <c r="AT94" s="909"/>
      <c r="AU94" s="909"/>
      <c r="AV94" s="909"/>
      <c r="AW94" s="909"/>
      <c r="AX94" s="909"/>
      <c r="AY94" s="909"/>
      <c r="AZ94" s="415"/>
      <c r="BA94" s="947"/>
      <c r="BB94" s="682"/>
      <c r="BC94" s="517"/>
      <c r="BD94" s="503"/>
      <c r="BE94" s="503"/>
      <c r="BF94" s="503"/>
      <c r="BG94" s="521"/>
      <c r="BH94" s="517"/>
      <c r="BI94" s="503"/>
      <c r="BJ94" s="503"/>
      <c r="BK94" s="503"/>
      <c r="BL94" s="521"/>
      <c r="BM94" s="517"/>
      <c r="BN94" s="503"/>
      <c r="BO94" s="503"/>
      <c r="BP94" s="503"/>
      <c r="BQ94" s="521"/>
      <c r="BR94" s="517"/>
      <c r="BS94" s="503"/>
      <c r="BT94" s="503"/>
      <c r="BU94" s="503"/>
      <c r="BV94" s="503"/>
      <c r="BW94" s="503"/>
      <c r="BX94" s="503"/>
      <c r="BY94" s="504"/>
      <c r="BZ94" s="504"/>
      <c r="CA94" s="50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row>
    <row r="95" s="599" customFormat="true" ht="15" customHeight="true" x14ac:dyDescent="0.2">
      <c r="A95" s="213"/>
      <c r="B95" s="205"/>
      <c r="C95" s="169"/>
      <c r="D95" s="168"/>
      <c r="E95" s="168"/>
      <c r="F95" s="168"/>
      <c r="G95" s="167"/>
      <c r="H95" s="166"/>
      <c r="I95" s="168"/>
      <c r="J95" s="168"/>
      <c r="K95" s="168"/>
      <c r="L95" s="165"/>
      <c r="M95" s="169"/>
      <c r="N95" s="168"/>
      <c r="O95" s="168"/>
      <c r="P95" s="168"/>
      <c r="Q95" s="167"/>
      <c r="R95" s="166"/>
      <c r="S95" s="168"/>
      <c r="T95" s="168"/>
      <c r="U95" s="168"/>
      <c r="V95" s="168"/>
      <c r="W95" s="168"/>
      <c r="X95" s="168"/>
      <c r="Y95" s="168"/>
      <c r="Z95" s="168"/>
      <c r="AA95" s="165"/>
      <c r="AB95" s="909"/>
      <c r="AC95" s="909"/>
      <c r="AD95" s="909"/>
      <c r="AE95" s="909"/>
      <c r="AF95" s="909"/>
      <c r="AG95" s="909"/>
      <c r="AH95" s="909"/>
      <c r="AI95" s="909"/>
      <c r="AJ95" s="909"/>
      <c r="AK95" s="909"/>
      <c r="AL95" s="909"/>
      <c r="AM95" s="909"/>
      <c r="AN95" s="909"/>
      <c r="AO95" s="909"/>
      <c r="AP95" s="909"/>
      <c r="AQ95" s="909"/>
      <c r="AR95" s="909"/>
      <c r="AS95" s="909"/>
      <c r="AT95" s="909"/>
      <c r="AU95" s="909"/>
      <c r="AV95" s="909"/>
      <c r="AW95" s="909"/>
      <c r="AX95" s="909"/>
      <c r="AY95" s="909"/>
      <c r="AZ95" s="415"/>
      <c r="BA95" s="947"/>
      <c r="BB95" s="682"/>
      <c r="BC95" s="517"/>
      <c r="BD95" s="503"/>
      <c r="BE95" s="503"/>
      <c r="BF95" s="503"/>
      <c r="BG95" s="521"/>
      <c r="BH95" s="517"/>
      <c r="BI95" s="503"/>
      <c r="BJ95" s="503"/>
      <c r="BK95" s="503"/>
      <c r="BL95" s="521"/>
      <c r="BM95" s="517"/>
      <c r="BN95" s="503"/>
      <c r="BO95" s="503"/>
      <c r="BP95" s="503"/>
      <c r="BQ95" s="521"/>
      <c r="BR95" s="517"/>
      <c r="BS95" s="503"/>
      <c r="BT95" s="503"/>
      <c r="BU95" s="503"/>
      <c r="BV95" s="503"/>
      <c r="BW95" s="503"/>
      <c r="BX95" s="503"/>
      <c r="BY95" s="504"/>
      <c r="BZ95" s="504"/>
      <c r="CA95" s="50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row>
    <row r="96" s="378" customFormat="true" ht="15" customHeight="true" x14ac:dyDescent="0.2">
      <c r="A96" s="137"/>
      <c r="B96" s="205"/>
      <c r="C96" s="169"/>
      <c r="D96" s="168"/>
      <c r="E96" s="168"/>
      <c r="F96" s="168"/>
      <c r="G96" s="167"/>
      <c r="H96" s="166"/>
      <c r="I96" s="168"/>
      <c r="J96" s="168"/>
      <c r="K96" s="168"/>
      <c r="L96" s="165"/>
      <c r="M96" s="169"/>
      <c r="N96" s="168"/>
      <c r="O96" s="168"/>
      <c r="P96" s="168"/>
      <c r="Q96" s="167"/>
      <c r="R96" s="166"/>
      <c r="S96" s="168"/>
      <c r="T96" s="168"/>
      <c r="U96" s="168"/>
      <c r="V96" s="168"/>
      <c r="W96" s="168"/>
      <c r="X96" s="168"/>
      <c r="Y96" s="168"/>
      <c r="Z96" s="168"/>
      <c r="AA96" s="165"/>
      <c r="AB96" s="909"/>
      <c r="AC96" s="909"/>
      <c r="AD96" s="909"/>
      <c r="AE96" s="909"/>
      <c r="AF96" s="909"/>
      <c r="AG96" s="909"/>
      <c r="AH96" s="909"/>
      <c r="AI96" s="909"/>
      <c r="AJ96" s="909"/>
      <c r="AK96" s="909"/>
      <c r="AL96" s="909"/>
      <c r="AM96" s="909"/>
      <c r="AN96" s="909"/>
      <c r="AO96" s="909"/>
      <c r="AP96" s="909"/>
      <c r="AQ96" s="909"/>
      <c r="AR96" s="909"/>
      <c r="AS96" s="909"/>
      <c r="AT96" s="909"/>
      <c r="AU96" s="909"/>
      <c r="AV96" s="909"/>
      <c r="AW96" s="909"/>
      <c r="AX96" s="909"/>
      <c r="AY96" s="909"/>
      <c r="AZ96" s="415"/>
      <c r="BA96" s="947"/>
      <c r="BB96" s="682"/>
      <c r="BC96" s="517"/>
      <c r="BD96" s="503"/>
      <c r="BE96" s="503"/>
      <c r="BF96" s="503"/>
      <c r="BG96" s="521"/>
      <c r="BH96" s="517"/>
      <c r="BI96" s="503"/>
      <c r="BJ96" s="503"/>
      <c r="BK96" s="503"/>
      <c r="BL96" s="521"/>
      <c r="BM96" s="517"/>
      <c r="BN96" s="503"/>
      <c r="BO96" s="503"/>
      <c r="BP96" s="503"/>
      <c r="BQ96" s="521"/>
      <c r="BR96" s="517"/>
      <c r="BS96" s="503"/>
      <c r="BT96" s="503"/>
      <c r="BU96" s="503"/>
      <c r="BV96" s="503"/>
      <c r="BW96" s="503"/>
      <c r="BX96" s="503"/>
      <c r="BY96" s="504"/>
      <c r="BZ96" s="504"/>
      <c r="CA96" s="50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row>
    <row r="97" s="378" customFormat="true" ht="15" customHeight="true" x14ac:dyDescent="0.2">
      <c r="A97" s="213"/>
      <c r="B97" s="205"/>
      <c r="C97" s="169"/>
      <c r="D97" s="168"/>
      <c r="E97" s="168"/>
      <c r="F97" s="168"/>
      <c r="G97" s="167"/>
      <c r="H97" s="166"/>
      <c r="I97" s="168"/>
      <c r="J97" s="168"/>
      <c r="K97" s="168"/>
      <c r="L97" s="165"/>
      <c r="M97" s="169"/>
      <c r="N97" s="168"/>
      <c r="O97" s="168"/>
      <c r="P97" s="168"/>
      <c r="Q97" s="167"/>
      <c r="R97" s="166"/>
      <c r="S97" s="168"/>
      <c r="T97" s="168"/>
      <c r="U97" s="168"/>
      <c r="V97" s="168"/>
      <c r="W97" s="168"/>
      <c r="X97" s="168"/>
      <c r="Y97" s="168"/>
      <c r="Z97" s="168"/>
      <c r="AA97" s="165"/>
      <c r="AB97" s="909"/>
      <c r="AC97" s="909"/>
      <c r="AD97" s="909"/>
      <c r="AE97" s="909"/>
      <c r="AF97" s="909"/>
      <c r="AG97" s="909"/>
      <c r="AH97" s="909"/>
      <c r="AI97" s="909"/>
      <c r="AJ97" s="909"/>
      <c r="AK97" s="909"/>
      <c r="AL97" s="909"/>
      <c r="AM97" s="909"/>
      <c r="AN97" s="909"/>
      <c r="AO97" s="909"/>
      <c r="AP97" s="909"/>
      <c r="AQ97" s="909"/>
      <c r="AR97" s="909"/>
      <c r="AS97" s="909"/>
      <c r="AT97" s="909"/>
      <c r="AU97" s="909"/>
      <c r="AV97" s="909"/>
      <c r="AW97" s="909"/>
      <c r="AX97" s="909"/>
      <c r="AY97" s="909"/>
      <c r="AZ97" s="415"/>
      <c r="BA97" s="947"/>
      <c r="BB97" s="682"/>
      <c r="BC97" s="517"/>
      <c r="BD97" s="503"/>
      <c r="BE97" s="503"/>
      <c r="BF97" s="503"/>
      <c r="BG97" s="521"/>
      <c r="BH97" s="517"/>
      <c r="BI97" s="503"/>
      <c r="BJ97" s="503"/>
      <c r="BK97" s="503"/>
      <c r="BL97" s="521"/>
      <c r="BM97" s="517"/>
      <c r="BN97" s="503"/>
      <c r="BO97" s="503"/>
      <c r="BP97" s="503"/>
      <c r="BQ97" s="521"/>
      <c r="BR97" s="517"/>
      <c r="BS97" s="503"/>
      <c r="BT97" s="503"/>
      <c r="BU97" s="503"/>
      <c r="BV97" s="503"/>
      <c r="BW97" s="503"/>
      <c r="BX97" s="503"/>
      <c r="BY97" s="504"/>
      <c r="BZ97" s="504"/>
      <c r="CA97" s="50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row>
    <row r="98" s="378" customFormat="true" ht="15" customHeight="true" x14ac:dyDescent="0.2">
      <c r="A98" s="137"/>
      <c r="B98" s="205"/>
      <c r="C98" s="169"/>
      <c r="D98" s="168"/>
      <c r="E98" s="168"/>
      <c r="F98" s="168"/>
      <c r="G98" s="167"/>
      <c r="H98" s="166"/>
      <c r="I98" s="168"/>
      <c r="J98" s="168"/>
      <c r="K98" s="168"/>
      <c r="L98" s="165"/>
      <c r="M98" s="169"/>
      <c r="N98" s="168"/>
      <c r="O98" s="168"/>
      <c r="P98" s="168"/>
      <c r="Q98" s="167"/>
      <c r="R98" s="166"/>
      <c r="S98" s="168"/>
      <c r="T98" s="168"/>
      <c r="U98" s="168"/>
      <c r="V98" s="168"/>
      <c r="W98" s="168"/>
      <c r="X98" s="168"/>
      <c r="Y98" s="168"/>
      <c r="Z98" s="168"/>
      <c r="AA98" s="165"/>
      <c r="AB98" s="909"/>
      <c r="AC98" s="909"/>
      <c r="AD98" s="909"/>
      <c r="AE98" s="909"/>
      <c r="AF98" s="909"/>
      <c r="AG98" s="909"/>
      <c r="AH98" s="909"/>
      <c r="AI98" s="909"/>
      <c r="AJ98" s="909"/>
      <c r="AK98" s="909"/>
      <c r="AL98" s="909"/>
      <c r="AM98" s="909"/>
      <c r="AN98" s="909"/>
      <c r="AO98" s="909"/>
      <c r="AP98" s="909"/>
      <c r="AQ98" s="909"/>
      <c r="AR98" s="909"/>
      <c r="AS98" s="909"/>
      <c r="AT98" s="909"/>
      <c r="AU98" s="909"/>
      <c r="AV98" s="909"/>
      <c r="AW98" s="909"/>
      <c r="AX98" s="909"/>
      <c r="AY98" s="909"/>
      <c r="AZ98" s="415"/>
      <c r="BA98" s="947"/>
      <c r="BB98" s="682"/>
      <c r="BC98" s="517"/>
      <c r="BD98" s="503"/>
      <c r="BE98" s="503"/>
      <c r="BF98" s="503"/>
      <c r="BG98" s="521"/>
      <c r="BH98" s="517"/>
      <c r="BI98" s="503"/>
      <c r="BJ98" s="503"/>
      <c r="BK98" s="503"/>
      <c r="BL98" s="521"/>
      <c r="BM98" s="517"/>
      <c r="BN98" s="503"/>
      <c r="BO98" s="503"/>
      <c r="BP98" s="503"/>
      <c r="BQ98" s="521"/>
      <c r="BR98" s="517"/>
      <c r="BS98" s="503"/>
      <c r="BT98" s="503"/>
      <c r="BU98" s="503"/>
      <c r="BV98" s="503"/>
      <c r="BW98" s="503"/>
      <c r="BX98" s="503"/>
      <c r="BY98" s="504"/>
      <c r="BZ98" s="504"/>
      <c r="CA98" s="50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row>
    <row r="99" s="378" customFormat="true" ht="15" customHeight="true" x14ac:dyDescent="0.2">
      <c r="A99" s="137"/>
      <c r="B99" s="205"/>
      <c r="C99" s="169"/>
      <c r="D99" s="168"/>
      <c r="E99" s="168"/>
      <c r="F99" s="168"/>
      <c r="G99" s="167"/>
      <c r="H99" s="166"/>
      <c r="I99" s="168"/>
      <c r="J99" s="168"/>
      <c r="K99" s="168"/>
      <c r="L99" s="165"/>
      <c r="M99" s="169"/>
      <c r="N99" s="168"/>
      <c r="O99" s="168"/>
      <c r="P99" s="168"/>
      <c r="Q99" s="167"/>
      <c r="R99" s="166"/>
      <c r="S99" s="168"/>
      <c r="T99" s="168"/>
      <c r="U99" s="168"/>
      <c r="V99" s="168"/>
      <c r="W99" s="168"/>
      <c r="X99" s="168"/>
      <c r="Y99" s="168"/>
      <c r="Z99" s="168"/>
      <c r="AA99" s="165"/>
      <c r="AB99" s="909"/>
      <c r="AC99" s="909"/>
      <c r="AD99" s="909"/>
      <c r="AE99" s="909"/>
      <c r="AF99" s="909"/>
      <c r="AG99" s="909"/>
      <c r="AH99" s="909"/>
      <c r="AI99" s="909"/>
      <c r="AJ99" s="909"/>
      <c r="AK99" s="909"/>
      <c r="AL99" s="909"/>
      <c r="AM99" s="909"/>
      <c r="AN99" s="909"/>
      <c r="AO99" s="909"/>
      <c r="AP99" s="909"/>
      <c r="AQ99" s="909"/>
      <c r="AR99" s="909"/>
      <c r="AS99" s="909"/>
      <c r="AT99" s="909"/>
      <c r="AU99" s="909"/>
      <c r="AV99" s="909"/>
      <c r="AW99" s="909"/>
      <c r="AX99" s="909"/>
      <c r="AY99" s="909"/>
      <c r="AZ99" s="415"/>
      <c r="BA99" s="947"/>
      <c r="BB99" s="682"/>
      <c r="BC99" s="517"/>
      <c r="BD99" s="503"/>
      <c r="BE99" s="503"/>
      <c r="BF99" s="503"/>
      <c r="BG99" s="521"/>
      <c r="BH99" s="517"/>
      <c r="BI99" s="503"/>
      <c r="BJ99" s="503"/>
      <c r="BK99" s="503"/>
      <c r="BL99" s="521"/>
      <c r="BM99" s="517"/>
      <c r="BN99" s="503"/>
      <c r="BO99" s="503"/>
      <c r="BP99" s="503"/>
      <c r="BQ99" s="521"/>
      <c r="BR99" s="517"/>
      <c r="BS99" s="503"/>
      <c r="BT99" s="503"/>
      <c r="BU99" s="503"/>
      <c r="BV99" s="503"/>
      <c r="BW99" s="503"/>
      <c r="BX99" s="503"/>
      <c r="BY99" s="504"/>
      <c r="BZ99" s="504"/>
      <c r="CA99" s="50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row>
    <row r="100" s="378" customFormat="true" ht="15" customHeight="true" x14ac:dyDescent="0.2">
      <c r="A100" s="137"/>
      <c r="B100" s="205"/>
      <c r="C100" s="169"/>
      <c r="D100" s="168"/>
      <c r="E100" s="168"/>
      <c r="F100" s="168"/>
      <c r="G100" s="167"/>
      <c r="H100" s="166"/>
      <c r="I100" s="168"/>
      <c r="J100" s="168"/>
      <c r="K100" s="168"/>
      <c r="L100" s="165"/>
      <c r="M100" s="169"/>
      <c r="N100" s="168"/>
      <c r="O100" s="168"/>
      <c r="P100" s="168"/>
      <c r="Q100" s="167"/>
      <c r="R100" s="166"/>
      <c r="S100" s="168"/>
      <c r="T100" s="168"/>
      <c r="U100" s="168"/>
      <c r="V100" s="168"/>
      <c r="W100" s="168"/>
      <c r="X100" s="168"/>
      <c r="Y100" s="168"/>
      <c r="Z100" s="168"/>
      <c r="AA100" s="165"/>
      <c r="AB100" s="909"/>
      <c r="AC100" s="909"/>
      <c r="AD100" s="909"/>
      <c r="AE100" s="909"/>
      <c r="AF100" s="909"/>
      <c r="AG100" s="909"/>
      <c r="AH100" s="909"/>
      <c r="AI100" s="909"/>
      <c r="AJ100" s="909"/>
      <c r="AK100" s="909"/>
      <c r="AL100" s="909"/>
      <c r="AM100" s="909"/>
      <c r="AN100" s="909"/>
      <c r="AO100" s="909"/>
      <c r="AP100" s="909"/>
      <c r="AQ100" s="909"/>
      <c r="AR100" s="909"/>
      <c r="AS100" s="909"/>
      <c r="AT100" s="909"/>
      <c r="AU100" s="909"/>
      <c r="AV100" s="909"/>
      <c r="AW100" s="909"/>
      <c r="AX100" s="909"/>
      <c r="AY100" s="909"/>
      <c r="AZ100" s="415"/>
      <c r="BA100" s="947"/>
      <c r="BB100" s="682"/>
      <c r="BC100" s="517"/>
      <c r="BD100" s="503"/>
      <c r="BE100" s="503"/>
      <c r="BF100" s="503"/>
      <c r="BG100" s="521"/>
      <c r="BH100" s="517"/>
      <c r="BI100" s="503"/>
      <c r="BJ100" s="503"/>
      <c r="BK100" s="503"/>
      <c r="BL100" s="521"/>
      <c r="BM100" s="517"/>
      <c r="BN100" s="503"/>
      <c r="BO100" s="503"/>
      <c r="BP100" s="503"/>
      <c r="BQ100" s="521"/>
      <c r="BR100" s="517"/>
      <c r="BS100" s="503"/>
      <c r="BT100" s="503"/>
      <c r="BU100" s="503"/>
      <c r="BV100" s="503"/>
      <c r="BW100" s="503"/>
      <c r="BX100" s="503"/>
      <c r="BY100" s="504"/>
      <c r="BZ100" s="504"/>
      <c r="CA100" s="50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row>
    <row r="101" s="378" customFormat="true" ht="15" customHeight="true" x14ac:dyDescent="0.2">
      <c r="A101" s="213"/>
      <c r="B101" s="205"/>
      <c r="C101" s="169"/>
      <c r="D101" s="168"/>
      <c r="E101" s="168"/>
      <c r="F101" s="168"/>
      <c r="G101" s="167"/>
      <c r="H101" s="166"/>
      <c r="I101" s="168"/>
      <c r="J101" s="168"/>
      <c r="K101" s="168"/>
      <c r="L101" s="165"/>
      <c r="M101" s="169"/>
      <c r="N101" s="168"/>
      <c r="O101" s="168"/>
      <c r="P101" s="168"/>
      <c r="Q101" s="167"/>
      <c r="R101" s="166"/>
      <c r="S101" s="168"/>
      <c r="T101" s="168"/>
      <c r="U101" s="168"/>
      <c r="V101" s="168"/>
      <c r="W101" s="168"/>
      <c r="X101" s="168"/>
      <c r="Y101" s="168"/>
      <c r="Z101" s="168"/>
      <c r="AA101" s="165"/>
      <c r="AB101" s="909"/>
      <c r="AC101" s="909"/>
      <c r="AD101" s="909"/>
      <c r="AE101" s="909"/>
      <c r="AF101" s="909"/>
      <c r="AG101" s="909"/>
      <c r="AH101" s="909"/>
      <c r="AI101" s="909"/>
      <c r="AJ101" s="909"/>
      <c r="AK101" s="909"/>
      <c r="AL101" s="909"/>
      <c r="AM101" s="909"/>
      <c r="AN101" s="909"/>
      <c r="AO101" s="909"/>
      <c r="AP101" s="909"/>
      <c r="AQ101" s="909"/>
      <c r="AR101" s="909"/>
      <c r="AS101" s="909"/>
      <c r="AT101" s="909"/>
      <c r="AU101" s="909"/>
      <c r="AV101" s="909"/>
      <c r="AW101" s="909"/>
      <c r="AX101" s="909"/>
      <c r="AY101" s="909"/>
      <c r="AZ101" s="415"/>
      <c r="BA101" s="947"/>
      <c r="BB101" s="682"/>
      <c r="BC101" s="517"/>
      <c r="BD101" s="503"/>
      <c r="BE101" s="503"/>
      <c r="BF101" s="503"/>
      <c r="BG101" s="521"/>
      <c r="BH101" s="517"/>
      <c r="BI101" s="503"/>
      <c r="BJ101" s="503"/>
      <c r="BK101" s="503"/>
      <c r="BL101" s="521"/>
      <c r="BM101" s="517"/>
      <c r="BN101" s="503"/>
      <c r="BO101" s="503"/>
      <c r="BP101" s="503"/>
      <c r="BQ101" s="521"/>
      <c r="BR101" s="517"/>
      <c r="BS101" s="503"/>
      <c r="BT101" s="503"/>
      <c r="BU101" s="503"/>
      <c r="BV101" s="503"/>
      <c r="BW101" s="503"/>
      <c r="BX101" s="503"/>
      <c r="BY101" s="504"/>
      <c r="BZ101" s="504"/>
      <c r="CA101" s="50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row>
    <row r="102" s="378" customFormat="true" ht="15" customHeight="true" x14ac:dyDescent="0.2">
      <c r="A102" s="137"/>
      <c r="B102" s="205"/>
      <c r="C102" s="169"/>
      <c r="D102" s="168"/>
      <c r="E102" s="168"/>
      <c r="F102" s="168"/>
      <c r="G102" s="167"/>
      <c r="H102" s="166"/>
      <c r="I102" s="168"/>
      <c r="J102" s="168"/>
      <c r="K102" s="168"/>
      <c r="L102" s="165"/>
      <c r="M102" s="169"/>
      <c r="N102" s="168"/>
      <c r="O102" s="168"/>
      <c r="P102" s="168"/>
      <c r="Q102" s="167"/>
      <c r="R102" s="166"/>
      <c r="S102" s="168"/>
      <c r="T102" s="168"/>
      <c r="U102" s="168"/>
      <c r="V102" s="168"/>
      <c r="W102" s="168"/>
      <c r="X102" s="168"/>
      <c r="Y102" s="168"/>
      <c r="Z102" s="168"/>
      <c r="AA102" s="165"/>
      <c r="AB102" s="909"/>
      <c r="AC102" s="909"/>
      <c r="AD102" s="909"/>
      <c r="AE102" s="909"/>
      <c r="AF102" s="909"/>
      <c r="AG102" s="909"/>
      <c r="AH102" s="909"/>
      <c r="AI102" s="909"/>
      <c r="AJ102" s="909"/>
      <c r="AK102" s="909"/>
      <c r="AL102" s="909"/>
      <c r="AM102" s="909"/>
      <c r="AN102" s="909"/>
      <c r="AO102" s="909"/>
      <c r="AP102" s="909"/>
      <c r="AQ102" s="909"/>
      <c r="AR102" s="909"/>
      <c r="AS102" s="909"/>
      <c r="AT102" s="909"/>
      <c r="AU102" s="909"/>
      <c r="AV102" s="909"/>
      <c r="AW102" s="909"/>
      <c r="AX102" s="909"/>
      <c r="AY102" s="909"/>
      <c r="AZ102" s="415"/>
      <c r="BA102" s="947"/>
      <c r="BB102" s="682"/>
      <c r="BC102" s="517"/>
      <c r="BD102" s="503"/>
      <c r="BE102" s="503"/>
      <c r="BF102" s="503"/>
      <c r="BG102" s="521"/>
      <c r="BH102" s="517"/>
      <c r="BI102" s="503"/>
      <c r="BJ102" s="503"/>
      <c r="BK102" s="503"/>
      <c r="BL102" s="521"/>
      <c r="BM102" s="517"/>
      <c r="BN102" s="503"/>
      <c r="BO102" s="503"/>
      <c r="BP102" s="503"/>
      <c r="BQ102" s="521"/>
      <c r="BR102" s="517"/>
      <c r="BS102" s="503"/>
      <c r="BT102" s="503"/>
      <c r="BU102" s="503"/>
      <c r="BV102" s="503"/>
      <c r="BW102" s="503"/>
      <c r="BX102" s="503"/>
      <c r="BY102" s="504"/>
      <c r="BZ102" s="504"/>
      <c r="CA102" s="50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row>
    <row r="103" s="378" customFormat="true" ht="15" customHeight="true" x14ac:dyDescent="0.2">
      <c r="A103" s="137"/>
      <c r="B103" s="205"/>
      <c r="C103" s="169"/>
      <c r="D103" s="168"/>
      <c r="E103" s="168"/>
      <c r="F103" s="168"/>
      <c r="G103" s="167"/>
      <c r="H103" s="166"/>
      <c r="I103" s="168"/>
      <c r="J103" s="168"/>
      <c r="K103" s="168"/>
      <c r="L103" s="165"/>
      <c r="M103" s="169"/>
      <c r="N103" s="168"/>
      <c r="O103" s="168"/>
      <c r="P103" s="168"/>
      <c r="Q103" s="167"/>
      <c r="R103" s="166"/>
      <c r="S103" s="168"/>
      <c r="T103" s="168"/>
      <c r="U103" s="168"/>
      <c r="V103" s="168"/>
      <c r="W103" s="168"/>
      <c r="X103" s="168"/>
      <c r="Y103" s="168"/>
      <c r="Z103" s="168"/>
      <c r="AA103" s="165"/>
      <c r="AB103" s="909"/>
      <c r="AC103" s="909"/>
      <c r="AD103" s="909"/>
      <c r="AE103" s="909"/>
      <c r="AF103" s="909"/>
      <c r="AG103" s="909"/>
      <c r="AH103" s="909"/>
      <c r="AI103" s="909"/>
      <c r="AJ103" s="909"/>
      <c r="AK103" s="909"/>
      <c r="AL103" s="909"/>
      <c r="AM103" s="909"/>
      <c r="AN103" s="909"/>
      <c r="AO103" s="909"/>
      <c r="AP103" s="909"/>
      <c r="AQ103" s="909"/>
      <c r="AR103" s="909"/>
      <c r="AS103" s="909"/>
      <c r="AT103" s="909"/>
      <c r="AU103" s="909"/>
      <c r="AV103" s="909"/>
      <c r="AW103" s="909"/>
      <c r="AX103" s="909"/>
      <c r="AY103" s="909"/>
      <c r="AZ103" s="415"/>
      <c r="BA103" s="947"/>
      <c r="BB103" s="682"/>
      <c r="BC103" s="517"/>
      <c r="BD103" s="503"/>
      <c r="BE103" s="503"/>
      <c r="BF103" s="503"/>
      <c r="BG103" s="521"/>
      <c r="BH103" s="517"/>
      <c r="BI103" s="503"/>
      <c r="BJ103" s="503"/>
      <c r="BK103" s="503"/>
      <c r="BL103" s="521"/>
      <c r="BM103" s="517"/>
      <c r="BN103" s="503"/>
      <c r="BO103" s="503"/>
      <c r="BP103" s="503"/>
      <c r="BQ103" s="521"/>
      <c r="BR103" s="517"/>
      <c r="BS103" s="503"/>
      <c r="BT103" s="503"/>
      <c r="BU103" s="503"/>
      <c r="BV103" s="503"/>
      <c r="BW103" s="503"/>
      <c r="BX103" s="503"/>
      <c r="BY103" s="504"/>
      <c r="BZ103" s="504"/>
      <c r="CA103" s="50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row>
    <row r="104" s="378" customFormat="true" ht="15" customHeight="true" x14ac:dyDescent="0.2">
      <c r="A104" s="137"/>
      <c r="B104" s="205"/>
      <c r="C104" s="169"/>
      <c r="D104" s="168"/>
      <c r="E104" s="168"/>
      <c r="F104" s="168"/>
      <c r="G104" s="167"/>
      <c r="H104" s="166"/>
      <c r="I104" s="168"/>
      <c r="J104" s="168"/>
      <c r="K104" s="168"/>
      <c r="L104" s="165"/>
      <c r="M104" s="169"/>
      <c r="N104" s="168"/>
      <c r="O104" s="168"/>
      <c r="P104" s="168"/>
      <c r="Q104" s="167"/>
      <c r="R104" s="166"/>
      <c r="S104" s="168"/>
      <c r="T104" s="168"/>
      <c r="U104" s="168"/>
      <c r="V104" s="168"/>
      <c r="W104" s="168"/>
      <c r="X104" s="168"/>
      <c r="Y104" s="168"/>
      <c r="Z104" s="168"/>
      <c r="AA104" s="165"/>
      <c r="AB104" s="909"/>
      <c r="AC104" s="909"/>
      <c r="AD104" s="909"/>
      <c r="AE104" s="909"/>
      <c r="AF104" s="909"/>
      <c r="AG104" s="909"/>
      <c r="AH104" s="909"/>
      <c r="AI104" s="909"/>
      <c r="AJ104" s="909"/>
      <c r="AK104" s="909"/>
      <c r="AL104" s="909"/>
      <c r="AM104" s="909"/>
      <c r="AN104" s="909"/>
      <c r="AO104" s="909"/>
      <c r="AP104" s="909"/>
      <c r="AQ104" s="909"/>
      <c r="AR104" s="909"/>
      <c r="AS104" s="909"/>
      <c r="AT104" s="909"/>
      <c r="AU104" s="909"/>
      <c r="AV104" s="909"/>
      <c r="AW104" s="909"/>
      <c r="AX104" s="909"/>
      <c r="AY104" s="909"/>
      <c r="AZ104" s="415"/>
      <c r="BA104" s="947"/>
      <c r="BB104" s="682"/>
      <c r="BC104" s="517"/>
      <c r="BD104" s="503"/>
      <c r="BE104" s="503"/>
      <c r="BF104" s="503"/>
      <c r="BG104" s="521"/>
      <c r="BH104" s="517"/>
      <c r="BI104" s="503"/>
      <c r="BJ104" s="503"/>
      <c r="BK104" s="503"/>
      <c r="BL104" s="521"/>
      <c r="BM104" s="517"/>
      <c r="BN104" s="503"/>
      <c r="BO104" s="503"/>
      <c r="BP104" s="503"/>
      <c r="BQ104" s="521"/>
      <c r="BR104" s="517"/>
      <c r="BS104" s="503"/>
      <c r="BT104" s="503"/>
      <c r="BU104" s="503"/>
      <c r="BV104" s="503"/>
      <c r="BW104" s="503"/>
      <c r="BX104" s="503"/>
      <c r="BY104" s="504"/>
      <c r="BZ104" s="504"/>
      <c r="CA104" s="50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row>
    <row r="105" s="378" customFormat="true" ht="15" customHeight="true" x14ac:dyDescent="0.2">
      <c r="A105" s="209"/>
      <c r="B105" s="204"/>
      <c r="C105" s="164"/>
      <c r="D105" s="163"/>
      <c r="E105" s="163"/>
      <c r="F105" s="163"/>
      <c r="G105" s="162"/>
      <c r="H105" s="161"/>
      <c r="I105" s="163"/>
      <c r="J105" s="163"/>
      <c r="K105" s="163"/>
      <c r="L105" s="160"/>
      <c r="M105" s="164"/>
      <c r="N105" s="163"/>
      <c r="O105" s="163"/>
      <c r="P105" s="163"/>
      <c r="Q105" s="162"/>
      <c r="R105" s="161"/>
      <c r="S105" s="163"/>
      <c r="T105" s="163"/>
      <c r="U105" s="163"/>
      <c r="V105" s="163"/>
      <c r="W105" s="163"/>
      <c r="X105" s="163"/>
      <c r="Y105" s="163"/>
      <c r="Z105" s="163"/>
      <c r="AA105" s="160"/>
      <c r="AB105" s="909"/>
      <c r="AC105" s="909"/>
      <c r="AD105" s="909"/>
      <c r="AE105" s="909"/>
      <c r="AF105" s="909"/>
      <c r="AG105" s="909"/>
      <c r="AH105" s="909"/>
      <c r="AI105" s="909"/>
      <c r="AJ105" s="909"/>
      <c r="AK105" s="909"/>
      <c r="AL105" s="909"/>
      <c r="AM105" s="909"/>
      <c r="AN105" s="909"/>
      <c r="AO105" s="909"/>
      <c r="AP105" s="909"/>
      <c r="AQ105" s="909"/>
      <c r="AR105" s="909"/>
      <c r="AS105" s="909"/>
      <c r="AT105" s="909"/>
      <c r="AU105" s="909"/>
      <c r="AV105" s="909"/>
      <c r="AW105" s="909"/>
      <c r="AX105" s="909"/>
      <c r="AY105" s="909"/>
      <c r="AZ105" s="415"/>
      <c r="BA105" s="947"/>
      <c r="BB105" s="682"/>
      <c r="BC105" s="520"/>
      <c r="BD105" s="519"/>
      <c r="BE105" s="519"/>
      <c r="BF105" s="519"/>
      <c r="BG105" s="523"/>
      <c r="BH105" s="520"/>
      <c r="BI105" s="519"/>
      <c r="BJ105" s="519"/>
      <c r="BK105" s="519"/>
      <c r="BL105" s="523"/>
      <c r="BM105" s="520"/>
      <c r="BN105" s="519"/>
      <c r="BO105" s="519"/>
      <c r="BP105" s="519"/>
      <c r="BQ105" s="523"/>
      <c r="BR105" s="520"/>
      <c r="BS105" s="519"/>
      <c r="BT105" s="519"/>
      <c r="BU105" s="519"/>
      <c r="BV105" s="519"/>
      <c r="BW105" s="519"/>
      <c r="BX105" s="519"/>
      <c r="BY105" s="522"/>
      <c r="BZ105" s="522"/>
      <c r="CA105" s="522"/>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row>
    <row r="106" s="378" customFormat="true" ht="250.15" customHeight="true" x14ac:dyDescent="0.2">
      <c r="A106" s="580"/>
      <c r="B106" s="241"/>
      <c r="C106" s="240"/>
      <c r="D106" s="240"/>
      <c r="E106" s="240"/>
      <c r="F106" s="240"/>
      <c r="G106" s="240"/>
      <c r="H106" s="240"/>
      <c r="I106" s="240"/>
      <c r="J106" s="240"/>
      <c r="K106" s="240"/>
      <c r="L106" s="240"/>
      <c r="M106" s="240"/>
      <c r="N106" s="240"/>
      <c r="O106" s="240"/>
      <c r="P106" s="240"/>
      <c r="Q106" s="240"/>
      <c r="R106" s="240"/>
      <c r="S106" s="240"/>
      <c r="T106" s="240"/>
      <c r="U106" s="240"/>
      <c r="V106" s="240"/>
      <c r="W106" s="240"/>
      <c r="X106" s="240"/>
      <c r="Y106" s="240"/>
      <c r="Z106" s="240"/>
      <c r="AA106" s="240"/>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7"/>
      <c r="BV106" s="497"/>
      <c r="BW106" s="497"/>
      <c r="BX106" s="497"/>
      <c r="BY106" s="496"/>
      <c r="BZ106" s="496"/>
      <c r="CA106" s="496"/>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0"/>
      <c r="B107" s="359"/>
      <c r="C107" s="483"/>
      <c r="D107" s="483"/>
      <c r="E107" s="483"/>
      <c r="F107" s="483"/>
      <c r="G107" s="483"/>
      <c r="H107" s="483"/>
      <c r="I107" s="483"/>
      <c r="J107" s="483"/>
      <c r="K107" s="483"/>
      <c r="L107" s="483"/>
      <c r="M107" s="483"/>
      <c r="N107" s="483"/>
      <c r="O107" s="483"/>
      <c r="P107" s="483"/>
      <c r="Q107" s="483"/>
      <c r="R107" s="483"/>
      <c r="S107" s="483"/>
      <c r="T107" s="483"/>
      <c r="U107" s="483"/>
      <c r="V107" s="483"/>
      <c r="W107" s="483"/>
      <c r="X107" s="483"/>
      <c r="Y107" s="483"/>
      <c r="Z107" s="483"/>
      <c r="AA107" s="483"/>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1060" t="str">
        <f>A1026</f>
        <v>Lesotho</v>
      </c>
      <c r="B108" s="1061"/>
      <c r="C108" s="360"/>
      <c r="D108" s="360"/>
      <c r="E108" s="360"/>
      <c r="F108" s="360"/>
      <c r="G108" s="360"/>
      <c r="H108" s="360"/>
      <c r="I108" s="360"/>
      <c r="J108" s="360"/>
      <c r="K108" s="360"/>
      <c r="L108" s="360"/>
      <c r="M108" s="360"/>
      <c r="N108" s="360"/>
      <c r="O108" s="360"/>
      <c r="P108" s="360"/>
      <c r="Q108" s="360"/>
      <c r="R108" s="360"/>
      <c r="S108" s="360"/>
      <c r="T108" s="360"/>
      <c r="U108" s="36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2000</v>
      </c>
      <c r="B109" s="386"/>
      <c r="C109" s="360"/>
      <c r="D109" s="360"/>
      <c r="E109" s="360"/>
      <c r="F109" s="360"/>
      <c r="G109" s="360"/>
      <c r="H109" s="360"/>
      <c r="I109" s="360"/>
      <c r="J109" s="360"/>
      <c r="K109" s="360"/>
      <c r="L109" s="360"/>
      <c r="M109" s="360"/>
      <c r="N109" s="360"/>
      <c r="O109" s="360"/>
      <c r="P109" s="360"/>
      <c r="Q109" s="360"/>
      <c r="R109" s="360"/>
      <c r="S109" s="360"/>
      <c r="T109" s="360"/>
      <c r="U109" s="36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79" t="s">
        <v>98</v>
      </c>
      <c r="B112" s="423"/>
      <c r="C112" s="360"/>
      <c r="D112" s="360"/>
      <c r="E112" s="360"/>
      <c r="F112" s="360"/>
      <c r="G112" s="360"/>
      <c r="H112" s="360"/>
      <c r="I112" s="360"/>
      <c r="J112" s="360"/>
      <c r="K112" s="360"/>
      <c r="L112" s="360"/>
      <c r="M112" s="360"/>
      <c r="N112" s="360"/>
      <c r="O112" s="360"/>
      <c r="P112" s="360"/>
      <c r="Q112" s="360"/>
      <c r="R112" s="360"/>
      <c r="S112" s="360"/>
      <c r="T112" s="360"/>
      <c r="U112" s="36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MICS00</v>
      </c>
      <c r="C115" s="360"/>
      <c r="D115" s="360"/>
      <c r="E115" s="360"/>
      <c r="F115" s="360"/>
      <c r="G115" s="360"/>
      <c r="H115" s="360"/>
      <c r="I115" s="360"/>
      <c r="J115" s="360"/>
      <c r="K115" s="360"/>
      <c r="L115" s="360"/>
      <c r="M115" s="360"/>
      <c r="N115" s="360"/>
      <c r="O115" s="360"/>
      <c r="P115" s="360"/>
      <c r="Q115" s="360"/>
      <c r="R115" s="360"/>
      <c r="S115" s="360"/>
      <c r="T115" s="360"/>
      <c r="U115" s="36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
        <v>183</v>
      </c>
      <c r="B116" s="246" t="s">
        <v>184</v>
      </c>
      <c r="C116" s="360"/>
      <c r="D116" s="360"/>
      <c r="E116" s="360"/>
      <c r="F116" s="360"/>
      <c r="G116" s="360"/>
      <c r="H116" s="360"/>
      <c r="I116" s="360"/>
      <c r="J116" s="360"/>
      <c r="K116" s="360"/>
      <c r="L116" s="360"/>
      <c r="M116" s="360"/>
      <c r="N116" s="360"/>
      <c r="O116" s="360"/>
      <c r="P116" s="360"/>
      <c r="Q116" s="360"/>
      <c r="R116" s="360"/>
      <c r="S116" s="360"/>
      <c r="T116" s="360"/>
      <c r="U116" s="36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
        <v>185</v>
      </c>
      <c r="B117" s="245" t="s">
        <v>184</v>
      </c>
      <c r="C117" s="360"/>
      <c r="D117" s="360"/>
      <c r="E117" s="360"/>
      <c r="F117" s="360"/>
      <c r="G117" s="360"/>
      <c r="H117" s="360"/>
      <c r="I117" s="360"/>
      <c r="J117" s="360"/>
      <c r="K117" s="360"/>
      <c r="L117" s="360"/>
      <c r="M117" s="360"/>
      <c r="N117" s="360"/>
      <c r="O117" s="360"/>
      <c r="P117" s="360"/>
      <c r="Q117" s="360"/>
      <c r="R117" s="360"/>
      <c r="S117" s="360"/>
      <c r="T117" s="360"/>
      <c r="U117" s="36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82" customFormat="true" ht="15" customHeight="true" x14ac:dyDescent="0.2">
      <c r="A120" s="363" t="s">
        <v>99</v>
      </c>
      <c r="B120" s="406"/>
      <c r="C120" s="1049" t="s">
        <v>115</v>
      </c>
      <c r="D120" s="1050"/>
      <c r="E120" s="1050"/>
      <c r="F120" s="1050"/>
      <c r="G120" s="1051"/>
      <c r="H120" s="1052" t="s">
        <v>38</v>
      </c>
      <c r="I120" s="1044"/>
      <c r="J120" s="1044"/>
      <c r="K120" s="1044"/>
      <c r="L120" s="1046"/>
      <c r="M120" s="1039" t="s">
        <v>37</v>
      </c>
      <c r="N120" s="1040"/>
      <c r="O120" s="1040"/>
      <c r="P120" s="1040"/>
      <c r="Q120" s="1042"/>
      <c r="R120" s="87" t="s">
        <v>142</v>
      </c>
      <c r="S120" s="495"/>
      <c r="T120" s="495"/>
      <c r="U120" s="495"/>
      <c r="V120" s="495"/>
      <c r="W120" s="495"/>
      <c r="X120" s="495"/>
      <c r="Y120" s="495"/>
      <c r="Z120" s="495"/>
      <c r="AA120" s="495"/>
      <c r="AB120" s="506"/>
      <c r="AC120" s="506"/>
      <c r="AD120" s="506"/>
      <c r="AE120" s="506"/>
      <c r="AF120" s="506"/>
      <c r="AG120" s="506"/>
      <c r="AH120" s="506"/>
      <c r="AI120" s="506"/>
      <c r="AJ120" s="506"/>
      <c r="AK120" s="506"/>
      <c r="AL120" s="506"/>
      <c r="AM120" s="506"/>
      <c r="AN120" s="506"/>
      <c r="AO120" s="506"/>
      <c r="AP120" s="506"/>
      <c r="AQ120" s="506"/>
      <c r="AR120" s="506"/>
      <c r="AS120" s="506"/>
      <c r="AT120" s="506"/>
      <c r="AU120" s="506"/>
      <c r="AV120" s="506"/>
      <c r="AW120" s="506"/>
      <c r="AX120" s="506"/>
      <c r="AY120" s="506"/>
      <c r="AZ120" s="943"/>
      <c r="BA120" s="416" t="s">
        <v>131</v>
      </c>
      <c r="BB120" s="363" t="s">
        <v>99</v>
      </c>
      <c r="BC120" s="1039" t="s">
        <v>115</v>
      </c>
      <c r="BD120" s="1040"/>
      <c r="BE120" s="1040"/>
      <c r="BF120" s="1040"/>
      <c r="BG120" s="1041"/>
      <c r="BH120" s="1039" t="s">
        <v>38</v>
      </c>
      <c r="BI120" s="1040"/>
      <c r="BJ120" s="1040"/>
      <c r="BK120" s="1040"/>
      <c r="BL120" s="1041"/>
      <c r="BM120" s="1039" t="s">
        <v>37</v>
      </c>
      <c r="BN120" s="1040"/>
      <c r="BO120" s="1040"/>
      <c r="BP120" s="1040"/>
      <c r="BQ120" s="1042"/>
      <c r="BR120" s="86" t="s">
        <v>142</v>
      </c>
      <c r="BS120" s="495"/>
      <c r="BT120" s="495"/>
      <c r="BU120" s="495"/>
      <c r="BV120" s="495"/>
      <c r="BW120" s="495"/>
      <c r="BX120" s="495"/>
      <c r="BY120" s="495"/>
      <c r="BZ120" s="509"/>
      <c r="CA120" s="509"/>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82" customFormat="true" ht="12.75" x14ac:dyDescent="0.2">
      <c r="A121" s="402" t="s">
        <v>87</v>
      </c>
      <c r="B121" s="444"/>
      <c r="C121" s="486" t="s">
        <v>0</v>
      </c>
      <c r="D121" s="673" t="s">
        <v>1</v>
      </c>
      <c r="E121" s="673" t="s">
        <v>2</v>
      </c>
      <c r="F121" s="673" t="s">
        <v>3</v>
      </c>
      <c r="G121" s="674" t="s">
        <v>4</v>
      </c>
      <c r="H121" s="449" t="s">
        <v>0</v>
      </c>
      <c r="I121" s="677" t="s">
        <v>1</v>
      </c>
      <c r="J121" s="677" t="s">
        <v>2</v>
      </c>
      <c r="K121" s="677" t="s">
        <v>3</v>
      </c>
      <c r="L121" s="678" t="s">
        <v>4</v>
      </c>
      <c r="M121" s="450" t="s">
        <v>0</v>
      </c>
      <c r="N121" s="677" t="s">
        <v>1</v>
      </c>
      <c r="O121" s="677" t="s">
        <v>2</v>
      </c>
      <c r="P121" s="677" t="s">
        <v>3</v>
      </c>
      <c r="Q121" s="671" t="s">
        <v>4</v>
      </c>
      <c r="R121" s="449" t="s">
        <v>157</v>
      </c>
      <c r="S121" s="677" t="s">
        <v>158</v>
      </c>
      <c r="T121" s="677" t="s">
        <v>159</v>
      </c>
      <c r="U121" s="677" t="s">
        <v>160</v>
      </c>
      <c r="V121" s="677" t="s">
        <v>161</v>
      </c>
      <c r="W121" s="677" t="s">
        <v>162</v>
      </c>
      <c r="X121" s="677" t="s">
        <v>163</v>
      </c>
      <c r="Y121" s="677" t="s">
        <v>164</v>
      </c>
      <c r="Z121" s="677" t="s">
        <v>165</v>
      </c>
      <c r="AA121" s="678" t="s">
        <v>166</v>
      </c>
      <c r="AB121" s="506"/>
      <c r="AC121" s="506"/>
      <c r="AD121" s="506"/>
      <c r="AE121" s="506"/>
      <c r="AF121" s="506"/>
      <c r="AG121" s="506"/>
      <c r="AH121" s="506"/>
      <c r="AI121" s="506"/>
      <c r="AJ121" s="506"/>
      <c r="AK121" s="506"/>
      <c r="AL121" s="506"/>
      <c r="AM121" s="506"/>
      <c r="AN121" s="506"/>
      <c r="AO121" s="506"/>
      <c r="AP121" s="506"/>
      <c r="AQ121" s="506"/>
      <c r="AR121" s="506"/>
      <c r="AS121" s="506"/>
      <c r="AT121" s="506"/>
      <c r="AU121" s="506"/>
      <c r="AV121" s="506"/>
      <c r="AW121" s="506"/>
      <c r="AX121" s="506"/>
      <c r="AY121" s="506"/>
      <c r="AZ121" s="943"/>
      <c r="BA121" s="402" t="s">
        <v>117</v>
      </c>
      <c r="BB121" s="401"/>
      <c r="BC121" s="525" t="s">
        <v>0</v>
      </c>
      <c r="BD121" s="647" t="s">
        <v>1</v>
      </c>
      <c r="BE121" s="647" t="s">
        <v>2</v>
      </c>
      <c r="BF121" s="647" t="s">
        <v>3</v>
      </c>
      <c r="BG121" s="526" t="s">
        <v>4</v>
      </c>
      <c r="BH121" s="525" t="s">
        <v>0</v>
      </c>
      <c r="BI121" s="647" t="s">
        <v>1</v>
      </c>
      <c r="BJ121" s="647" t="s">
        <v>2</v>
      </c>
      <c r="BK121" s="647" t="s">
        <v>3</v>
      </c>
      <c r="BL121" s="526" t="s">
        <v>4</v>
      </c>
      <c r="BM121" s="525" t="s">
        <v>0</v>
      </c>
      <c r="BN121" s="647" t="s">
        <v>1</v>
      </c>
      <c r="BO121" s="647" t="s">
        <v>2</v>
      </c>
      <c r="BP121" s="647" t="s">
        <v>3</v>
      </c>
      <c r="BQ121" s="526" t="s">
        <v>4</v>
      </c>
      <c r="BR121" s="525" t="s">
        <v>157</v>
      </c>
      <c r="BS121" s="647" t="s">
        <v>158</v>
      </c>
      <c r="BT121" s="647" t="s">
        <v>159</v>
      </c>
      <c r="BU121" s="647" t="s">
        <v>160</v>
      </c>
      <c r="BV121" s="647" t="s">
        <v>161</v>
      </c>
      <c r="BW121" s="647" t="s">
        <v>162</v>
      </c>
      <c r="BX121" s="647" t="s">
        <v>163</v>
      </c>
      <c r="BY121" s="648" t="s">
        <v>164</v>
      </c>
      <c r="BZ121" s="648" t="s">
        <v>165</v>
      </c>
      <c r="CA121" s="648" t="s">
        <v>166</v>
      </c>
      <c r="CB121" s="948"/>
      <c r="CC121" s="948"/>
      <c r="CD121" s="948"/>
      <c r="CE121" s="948"/>
      <c r="CF121" s="948"/>
      <c r="CG121" s="948"/>
      <c r="CH121" s="948"/>
      <c r="CI121" s="948"/>
      <c r="CJ121" s="948"/>
      <c r="CK121" s="948"/>
      <c r="CL121" s="948"/>
      <c r="CM121" s="948"/>
      <c r="CN121" s="948"/>
      <c r="CO121" s="948"/>
      <c r="CP121" s="948"/>
      <c r="CQ121" s="948"/>
      <c r="CR121" s="948"/>
      <c r="CS121" s="948"/>
      <c r="CT121" s="948"/>
      <c r="CU121" s="948"/>
      <c r="CV121" s="948"/>
      <c r="CW121" s="948"/>
      <c r="CX121" s="948"/>
      <c r="CY121" s="948"/>
      <c r="CZ121" s="948"/>
    </row>
    <row r="122" s="382" customFormat="true" ht="15" customHeight="true" x14ac:dyDescent="0.2">
      <c r="A122" s="1053" t="s">
        <v>18</v>
      </c>
      <c r="B122" s="446" t="s">
        <v>14</v>
      </c>
      <c r="C122" s="196">
        <f>C153+C154+(C155+C156)*'DHS09'!C130/100</f>
        <v>8.8923550179571667</v>
      </c>
      <c r="D122" s="195">
        <f>D153+D154+(D155+D156)*'DHS09'!D130/100</f>
        <v>15.859780394467741</v>
      </c>
      <c r="E122" s="195">
        <f>E153+E154+(E155+E156)*'DHS09'!E130/100</f>
        <v>22.391856352871539</v>
      </c>
      <c r="F122" s="195">
        <f>F153+F154+(F155+F156)*'DHS09'!F130/100</f>
        <v>37.575298680529819</v>
      </c>
      <c r="G122" s="194">
        <f>G153+G154+(G155+G156)*'DHS09'!G130/100</f>
        <v>63.794620567621827</v>
      </c>
      <c r="H122" s="193">
        <f>H153+H154+(H155+H156)*'DHS09'!H130/100</f>
        <v>33.318100422890154</v>
      </c>
      <c r="I122" s="195">
        <f>I153+I154+(I155+I156)*'DHS09'!I130/100</f>
        <v>42.851617036146379</v>
      </c>
      <c r="J122" s="195">
        <f>J153+J154+(J155+J156)*'DHS09'!J130/100</f>
        <v>52.557463618800746</v>
      </c>
      <c r="K122" s="195">
        <f>K153+K154+(K155+K156)*'DHS09'!K130/100</f>
        <v>66.441686215015878</v>
      </c>
      <c r="L122" s="192">
        <f>L153+L154+(L155+L156)*'DHS09'!L130/100</f>
        <v>87.723299574878311</v>
      </c>
      <c r="M122" s="196">
        <f>M153+M154+(M155+M156)*'DHS09'!M130/100</f>
        <v>9.1543577347845329</v>
      </c>
      <c r="N122" s="195">
        <f>N153+N154+(N155+N156)*'DHS09'!N130/100</f>
        <v>12.242931157491753</v>
      </c>
      <c r="O122" s="195">
        <f>O153+O154+(O155+O156)*'DHS09'!O130/100</f>
        <v>13.881431680213716</v>
      </c>
      <c r="P122" s="195">
        <f>P153+P154+(P155+P156)*'DHS09'!P130/100</f>
        <v>26.911700395312241</v>
      </c>
      <c r="Q122" s="194">
        <f>Q153+Q154+(Q155+Q156)*'DHS09'!Q130/100</f>
        <v>44.697888727960212</v>
      </c>
      <c r="R122" s="193">
        <f>R153+R154+(R155+R156)*'DHS09'!R130/100</f>
        <v>31.572068639099548</v>
      </c>
      <c r="S122" s="195">
        <f>S153+S154+(S155+S156)*'DHS09'!S130/100</f>
        <v>29.935341572181979</v>
      </c>
      <c r="T122" s="195">
        <f>T153+T154+(T155+T156)*'DHS09'!T130/100</f>
        <v>31.144011169248628</v>
      </c>
      <c r="U122" s="195">
        <f>U153+U154+(U155+U156)*'DHS09'!U130/100</f>
        <v>23.703194779080025</v>
      </c>
      <c r="V122" s="195">
        <f>V153+V154+(V155+V156)*'DHS09'!V130/100</f>
        <v>40.994998052916046</v>
      </c>
      <c r="W122" s="195">
        <f>W153+W154+(W155+W156)*'DHS09'!W130/100</f>
        <v>21.713635697715269</v>
      </c>
      <c r="X122" s="195">
        <f>X153+X154+(X155+X156)*'DHS09'!X130/100</f>
        <v>9.4837148125237167</v>
      </c>
      <c r="Y122" s="195">
        <f>Y153+Y154+(Y155+Y156)*'DHS09'!Y130/100</f>
        <v>13.730387587812469</v>
      </c>
      <c r="Z122" s="195">
        <f>Z153+Z154+(Z155+Z156)*'DHS09'!Z130/100</f>
        <v>28.947805706458059</v>
      </c>
      <c r="AA122" s="192">
        <f>AA153+AA154+(AA155+AA156)*'DHS09'!AA130/100</f>
        <v>12.540949180437854</v>
      </c>
      <c r="AB122" s="506"/>
      <c r="AC122" s="506"/>
      <c r="AD122" s="506"/>
      <c r="AE122" s="506"/>
      <c r="AF122" s="506"/>
      <c r="AG122" s="506"/>
      <c r="AH122" s="506"/>
      <c r="AI122" s="506"/>
      <c r="AJ122" s="506"/>
      <c r="AK122" s="506"/>
      <c r="AL122" s="506"/>
      <c r="AM122" s="506"/>
      <c r="AN122" s="506"/>
      <c r="AO122" s="506"/>
      <c r="AP122" s="506"/>
      <c r="AQ122" s="506"/>
      <c r="AR122" s="506"/>
      <c r="AS122" s="506"/>
      <c r="AT122" s="506"/>
      <c r="AU122" s="506"/>
      <c r="AV122" s="506"/>
      <c r="AW122" s="506"/>
      <c r="AX122" s="506"/>
      <c r="AY122" s="506"/>
      <c r="AZ122" s="943"/>
      <c r="BA122" s="1038" t="s">
        <v>18</v>
      </c>
      <c r="BB122" s="683" t="s">
        <v>14</v>
      </c>
      <c r="BC122" s="120" t="s">
        <v>35</v>
      </c>
      <c r="BD122" s="116" t="s">
        <v>35</v>
      </c>
      <c r="BE122" s="116" t="s">
        <v>35</v>
      </c>
      <c r="BF122" s="116" t="s">
        <v>35</v>
      </c>
      <c r="BG122" s="111" t="s">
        <v>35</v>
      </c>
      <c r="BH122" s="120" t="s">
        <v>35</v>
      </c>
      <c r="BI122" s="116" t="s">
        <v>35</v>
      </c>
      <c r="BJ122" s="116" t="s">
        <v>35</v>
      </c>
      <c r="BK122" s="116" t="s">
        <v>35</v>
      </c>
      <c r="BL122" s="111" t="s">
        <v>35</v>
      </c>
      <c r="BM122" s="120" t="s">
        <v>35</v>
      </c>
      <c r="BN122" s="116" t="s">
        <v>35</v>
      </c>
      <c r="BO122" s="116" t="s">
        <v>35</v>
      </c>
      <c r="BP122" s="116" t="s">
        <v>35</v>
      </c>
      <c r="BQ122" s="111" t="s">
        <v>35</v>
      </c>
      <c r="BR122" s="120" t="s">
        <v>35</v>
      </c>
      <c r="BS122" s="116" t="s">
        <v>35</v>
      </c>
      <c r="BT122" s="116" t="s">
        <v>35</v>
      </c>
      <c r="BU122" s="116" t="s">
        <v>35</v>
      </c>
      <c r="BV122" s="116" t="s">
        <v>35</v>
      </c>
      <c r="BW122" s="116" t="s">
        <v>35</v>
      </c>
      <c r="BX122" s="116" t="s">
        <v>35</v>
      </c>
      <c r="BY122" s="105" t="s">
        <v>35</v>
      </c>
      <c r="BZ122" s="105" t="s">
        <v>35</v>
      </c>
      <c r="CA122" s="105" t="s">
        <v>35</v>
      </c>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row>
    <row r="123" s="382" customFormat="true" ht="15" customHeight="true" x14ac:dyDescent="0.2">
      <c r="A123" s="1047"/>
      <c r="B123" s="447" t="s">
        <v>51</v>
      </c>
      <c r="C123" s="191">
        <f>100-C122</f>
        <v>91.107644982042828</v>
      </c>
      <c r="D123" s="190">
        <f t="shared" ref="D123:AA123" si="2">100-D122</f>
        <v>84.140219605532252</v>
      </c>
      <c r="E123" s="190">
        <f t="shared" si="2"/>
        <v>77.608143647128458</v>
      </c>
      <c r="F123" s="190">
        <f t="shared" si="2"/>
        <v>62.424701319470181</v>
      </c>
      <c r="G123" s="189">
        <f t="shared" si="2"/>
        <v>36.205379432378173</v>
      </c>
      <c r="H123" s="188">
        <f t="shared" si="2"/>
        <v>66.681899577109846</v>
      </c>
      <c r="I123" s="190">
        <f t="shared" si="2"/>
        <v>57.148382963853621</v>
      </c>
      <c r="J123" s="190">
        <f t="shared" si="2"/>
        <v>47.442536381199254</v>
      </c>
      <c r="K123" s="190">
        <f t="shared" si="2"/>
        <v>33.558313784984122</v>
      </c>
      <c r="L123" s="187">
        <f t="shared" si="2"/>
        <v>12.276700425121689</v>
      </c>
      <c r="M123" s="191">
        <f t="shared" si="2"/>
        <v>90.845642265215474</v>
      </c>
      <c r="N123" s="190">
        <f t="shared" si="2"/>
        <v>87.757068842508247</v>
      </c>
      <c r="O123" s="190">
        <f t="shared" si="2"/>
        <v>86.118568319786277</v>
      </c>
      <c r="P123" s="190">
        <f t="shared" si="2"/>
        <v>73.088299604687762</v>
      </c>
      <c r="Q123" s="189">
        <f t="shared" si="2"/>
        <v>55.302111272039788</v>
      </c>
      <c r="R123" s="188">
        <f t="shared" si="2"/>
        <v>68.427931360900459</v>
      </c>
      <c r="S123" s="190">
        <f t="shared" si="2"/>
        <v>70.064658427818017</v>
      </c>
      <c r="T123" s="190">
        <f t="shared" si="2"/>
        <v>68.855988830751372</v>
      </c>
      <c r="U123" s="190">
        <f t="shared" si="2"/>
        <v>76.296805220919978</v>
      </c>
      <c r="V123" s="190">
        <f t="shared" si="2"/>
        <v>59.005001947083954</v>
      </c>
      <c r="W123" s="190">
        <f t="shared" si="2"/>
        <v>78.286364302284738</v>
      </c>
      <c r="X123" s="190">
        <f t="shared" si="2"/>
        <v>90.516285187476285</v>
      </c>
      <c r="Y123" s="190">
        <f t="shared" si="2"/>
        <v>86.269612412187527</v>
      </c>
      <c r="Z123" s="190">
        <f t="shared" si="2"/>
        <v>71.052194293541945</v>
      </c>
      <c r="AA123" s="187">
        <f t="shared" si="2"/>
        <v>87.459050819562151</v>
      </c>
      <c r="AB123" s="506"/>
      <c r="AC123" s="506"/>
      <c r="AD123" s="506"/>
      <c r="AE123" s="506"/>
      <c r="AF123" s="506"/>
      <c r="AG123" s="506"/>
      <c r="AH123" s="506"/>
      <c r="AI123" s="506"/>
      <c r="AJ123" s="506"/>
      <c r="AK123" s="506"/>
      <c r="AL123" s="506"/>
      <c r="AM123" s="506"/>
      <c r="AN123" s="506"/>
      <c r="AO123" s="506"/>
      <c r="AP123" s="506"/>
      <c r="AQ123" s="506"/>
      <c r="AR123" s="506"/>
      <c r="AS123" s="506"/>
      <c r="AT123" s="506"/>
      <c r="AU123" s="506"/>
      <c r="AV123" s="506"/>
      <c r="AW123" s="506"/>
      <c r="AX123" s="506"/>
      <c r="AY123" s="506"/>
      <c r="AZ123" s="943"/>
      <c r="BA123" s="1035"/>
      <c r="BB123" s="682" t="s">
        <v>51</v>
      </c>
      <c r="BC123" s="119" t="s">
        <v>35</v>
      </c>
      <c r="BD123" s="115" t="s">
        <v>35</v>
      </c>
      <c r="BE123" s="115" t="s">
        <v>35</v>
      </c>
      <c r="BF123" s="115" t="s">
        <v>35</v>
      </c>
      <c r="BG123" s="110" t="s">
        <v>35</v>
      </c>
      <c r="BH123" s="119" t="s">
        <v>35</v>
      </c>
      <c r="BI123" s="115" t="s">
        <v>35</v>
      </c>
      <c r="BJ123" s="115" t="s">
        <v>35</v>
      </c>
      <c r="BK123" s="115" t="s">
        <v>35</v>
      </c>
      <c r="BL123" s="110" t="s">
        <v>35</v>
      </c>
      <c r="BM123" s="119" t="s">
        <v>35</v>
      </c>
      <c r="BN123" s="115" t="s">
        <v>35</v>
      </c>
      <c r="BO123" s="115" t="s">
        <v>35</v>
      </c>
      <c r="BP123" s="115" t="s">
        <v>35</v>
      </c>
      <c r="BQ123" s="110" t="s">
        <v>35</v>
      </c>
      <c r="BR123" s="119" t="s">
        <v>35</v>
      </c>
      <c r="BS123" s="115" t="s">
        <v>35</v>
      </c>
      <c r="BT123" s="115" t="s">
        <v>35</v>
      </c>
      <c r="BU123" s="115" t="s">
        <v>35</v>
      </c>
      <c r="BV123" s="115" t="s">
        <v>35</v>
      </c>
      <c r="BW123" s="115" t="s">
        <v>35</v>
      </c>
      <c r="BX123" s="115" t="s">
        <v>35</v>
      </c>
      <c r="BY123" s="104" t="s">
        <v>35</v>
      </c>
      <c r="BZ123" s="104" t="s">
        <v>35</v>
      </c>
      <c r="CA123" s="104" t="s">
        <v>35</v>
      </c>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row>
    <row r="124" s="382" customFormat="true" ht="15" customHeight="true" x14ac:dyDescent="0.2">
      <c r="A124" s="1047" t="s">
        <v>50</v>
      </c>
      <c r="B124" s="447" t="s">
        <v>15</v>
      </c>
      <c r="C124" s="191">
        <f>C122*'DHS09'!C129/100</f>
        <v>8.1600618340930851</v>
      </c>
      <c r="D124" s="190">
        <f>D122*'DHS09'!D129/100</f>
        <v>12.648035925494856</v>
      </c>
      <c r="E124" s="190">
        <f>E122*'DHS09'!E129/100</f>
        <v>17.229083261282714</v>
      </c>
      <c r="F124" s="190">
        <f>F122*'DHS09'!F129/100</f>
        <v>22.855556861541558</v>
      </c>
      <c r="G124" s="189">
        <f>G122*'DHS09'!G129/100</f>
        <v>44.326317431625192</v>
      </c>
      <c r="H124" s="188">
        <f>H122*'DHS09'!H129/100</f>
        <v>10.565150595729392</v>
      </c>
      <c r="I124" s="190">
        <f>I122*'DHS09'!I129/100</f>
        <v>15.15465343760823</v>
      </c>
      <c r="J124" s="190">
        <f>J122*'DHS09'!J129/100</f>
        <v>20.434979823722724</v>
      </c>
      <c r="K124" s="190">
        <f>K122*'DHS09'!K129/100</f>
        <v>38.5245913005256</v>
      </c>
      <c r="L124" s="187">
        <f>L122*'DHS09'!L129/100</f>
        <v>66.798834711252624</v>
      </c>
      <c r="M124" s="191">
        <f>M122*'DHS09'!M129/100</f>
        <v>8.4867687569516743</v>
      </c>
      <c r="N124" s="190">
        <f>N122*'DHS09'!N129/100</f>
        <v>10.442275116963856</v>
      </c>
      <c r="O124" s="190">
        <f>O122*'DHS09'!O129/100</f>
        <v>11.374698529924592</v>
      </c>
      <c r="P124" s="190">
        <f>P122*'DHS09'!P129/100</f>
        <v>22.500860320900792</v>
      </c>
      <c r="Q124" s="189">
        <f>Q122*'DHS09'!Q129/100</f>
        <v>36.411006349057743</v>
      </c>
      <c r="R124" s="188">
        <f>R122*'DHS09'!R129/100</f>
        <v>23.883050103258828</v>
      </c>
      <c r="S124" s="190">
        <f>S122*'DHS09'!S129/100</f>
        <v>24.324321970542965</v>
      </c>
      <c r="T124" s="190">
        <f>T122*'DHS09'!T129/100</f>
        <v>23.782189559696985</v>
      </c>
      <c r="U124" s="190">
        <f>U122*'DHS09'!U129/100</f>
        <v>16.572446483121581</v>
      </c>
      <c r="V124" s="190">
        <f>V122*'DHS09'!V129/100</f>
        <v>24.219961996693691</v>
      </c>
      <c r="W124" s="190">
        <f>W122*'DHS09'!W129/100</f>
        <v>16.046640530695086</v>
      </c>
      <c r="X124" s="190">
        <f>X122*'DHS09'!X129/100</f>
        <v>7.4823714325812105</v>
      </c>
      <c r="Y124" s="190">
        <f>Y122*'DHS09'!Y129/100</f>
        <v>10.17747481167005</v>
      </c>
      <c r="Z124" s="190">
        <f>Z122*'DHS09'!Z129/100</f>
        <v>23.07124092850427</v>
      </c>
      <c r="AA124" s="187">
        <f>AA122*'DHS09'!AA129/100</f>
        <v>11.041319523871389</v>
      </c>
      <c r="AB124" s="506"/>
      <c r="AC124" s="506"/>
      <c r="AD124" s="506"/>
      <c r="AE124" s="506"/>
      <c r="AF124" s="506"/>
      <c r="AG124" s="506"/>
      <c r="AH124" s="506"/>
      <c r="AI124" s="506"/>
      <c r="AJ124" s="506"/>
      <c r="AK124" s="506"/>
      <c r="AL124" s="506"/>
      <c r="AM124" s="506"/>
      <c r="AN124" s="506"/>
      <c r="AO124" s="506"/>
      <c r="AP124" s="506"/>
      <c r="AQ124" s="506"/>
      <c r="AR124" s="506"/>
      <c r="AS124" s="506"/>
      <c r="AT124" s="506"/>
      <c r="AU124" s="506"/>
      <c r="AV124" s="506"/>
      <c r="AW124" s="506"/>
      <c r="AX124" s="506"/>
      <c r="AY124" s="506"/>
      <c r="AZ124" s="943"/>
      <c r="BA124" s="1035" t="s">
        <v>50</v>
      </c>
      <c r="BB124" s="682" t="s">
        <v>15</v>
      </c>
      <c r="BC124" s="119" t="s">
        <v>35</v>
      </c>
      <c r="BD124" s="115" t="s">
        <v>35</v>
      </c>
      <c r="BE124" s="115" t="s">
        <v>35</v>
      </c>
      <c r="BF124" s="115" t="s">
        <v>35</v>
      </c>
      <c r="BG124" s="110" t="s">
        <v>35</v>
      </c>
      <c r="BH124" s="119" t="s">
        <v>35</v>
      </c>
      <c r="BI124" s="115" t="s">
        <v>35</v>
      </c>
      <c r="BJ124" s="115" t="s">
        <v>35</v>
      </c>
      <c r="BK124" s="115" t="s">
        <v>35</v>
      </c>
      <c r="BL124" s="110" t="s">
        <v>35</v>
      </c>
      <c r="BM124" s="119" t="s">
        <v>35</v>
      </c>
      <c r="BN124" s="115" t="s">
        <v>35</v>
      </c>
      <c r="BO124" s="115" t="s">
        <v>35</v>
      </c>
      <c r="BP124" s="115" t="s">
        <v>35</v>
      </c>
      <c r="BQ124" s="110" t="s">
        <v>35</v>
      </c>
      <c r="BR124" s="119" t="s">
        <v>35</v>
      </c>
      <c r="BS124" s="115" t="s">
        <v>35</v>
      </c>
      <c r="BT124" s="115" t="s">
        <v>35</v>
      </c>
      <c r="BU124" s="115" t="s">
        <v>35</v>
      </c>
      <c r="BV124" s="115" t="s">
        <v>35</v>
      </c>
      <c r="BW124" s="115" t="s">
        <v>35</v>
      </c>
      <c r="BX124" s="115" t="s">
        <v>35</v>
      </c>
      <c r="BY124" s="104" t="s">
        <v>35</v>
      </c>
      <c r="BZ124" s="104" t="s">
        <v>35</v>
      </c>
      <c r="CA124" s="104" t="s">
        <v>35</v>
      </c>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row>
    <row r="125" s="382" customFormat="true" ht="15" customHeight="true" x14ac:dyDescent="0.2">
      <c r="A125" s="1047"/>
      <c r="B125" s="447" t="s">
        <v>16</v>
      </c>
      <c r="C125" s="191">
        <f>C122*'DHS09'!C128/100</f>
        <v>0.73229318386407882</v>
      </c>
      <c r="D125" s="190">
        <f>D122*'DHS09'!D128/100</f>
        <v>3.21174446897288</v>
      </c>
      <c r="E125" s="190">
        <f>E122*'DHS09'!E128/100</f>
        <v>5.1627730915888117</v>
      </c>
      <c r="F125" s="190">
        <f>F122*'DHS09'!F128/100</f>
        <v>14.719741818988211</v>
      </c>
      <c r="G125" s="189">
        <f>G122*'DHS09'!G128/100</f>
        <v>19.468303135996567</v>
      </c>
      <c r="H125" s="188">
        <f>H122*'DHS09'!H128/100</f>
        <v>22.752949827160791</v>
      </c>
      <c r="I125" s="190">
        <f>I122*'DHS09'!I128/100</f>
        <v>27.69696359853814</v>
      </c>
      <c r="J125" s="190">
        <f>J122*'DHS09'!J128/100</f>
        <v>32.12248379507804</v>
      </c>
      <c r="K125" s="190">
        <f>K122*'DHS09'!K128/100</f>
        <v>27.917094914490207</v>
      </c>
      <c r="L125" s="187">
        <f>L122*'DHS09'!L128/100</f>
        <v>20.924464863625612</v>
      </c>
      <c r="M125" s="191">
        <f>M122*'DHS09'!M128/100</f>
        <v>0.66758897783285631</v>
      </c>
      <c r="N125" s="190">
        <f>N122*'DHS09'!N128/100</f>
        <v>1.8006560405278922</v>
      </c>
      <c r="O125" s="190">
        <f>O122*'DHS09'!O128/100</f>
        <v>2.5067331502891137</v>
      </c>
      <c r="P125" s="190">
        <f>P122*'DHS09'!P128/100</f>
        <v>4.4108400744114302</v>
      </c>
      <c r="Q125" s="189">
        <f>Q122*'DHS09'!Q128/100</f>
        <v>8.2868823789024599</v>
      </c>
      <c r="R125" s="188">
        <f>R122*'DHS09'!R128/100</f>
        <v>7.6890185358407086</v>
      </c>
      <c r="S125" s="190">
        <f>S122*'DHS09'!S128/100</f>
        <v>5.6110196016390068</v>
      </c>
      <c r="T125" s="190">
        <f>T122*'DHS09'!T128/100</f>
        <v>7.3618216095516447</v>
      </c>
      <c r="U125" s="190">
        <f>U122*'DHS09'!U128/100</f>
        <v>7.1307482959584414</v>
      </c>
      <c r="V125" s="190">
        <f>V122*'DHS09'!V128/100</f>
        <v>16.775036056222316</v>
      </c>
      <c r="W125" s="190">
        <f>W122*'DHS09'!W128/100</f>
        <v>5.6669951670201861</v>
      </c>
      <c r="X125" s="190">
        <f>X122*'DHS09'!X128/100</f>
        <v>2.0013433799425098</v>
      </c>
      <c r="Y125" s="190">
        <f>Y122*'DHS09'!Y128/100</f>
        <v>3.5529127761424104</v>
      </c>
      <c r="Z125" s="190">
        <f>Z122*'DHS09'!Z128/100</f>
        <v>5.8765647779537504</v>
      </c>
      <c r="AA125" s="187">
        <f>AA122*'DHS09'!AA128/100</f>
        <v>1.4996296565664664</v>
      </c>
      <c r="AB125" s="506"/>
      <c r="AC125" s="506"/>
      <c r="AD125" s="506"/>
      <c r="AE125" s="506"/>
      <c r="AF125" s="506"/>
      <c r="AG125" s="506"/>
      <c r="AH125" s="506"/>
      <c r="AI125" s="506"/>
      <c r="AJ125" s="506"/>
      <c r="AK125" s="506"/>
      <c r="AL125" s="506"/>
      <c r="AM125" s="506"/>
      <c r="AN125" s="506"/>
      <c r="AO125" s="506"/>
      <c r="AP125" s="506"/>
      <c r="AQ125" s="506"/>
      <c r="AR125" s="506"/>
      <c r="AS125" s="506"/>
      <c r="AT125" s="506"/>
      <c r="AU125" s="506"/>
      <c r="AV125" s="506"/>
      <c r="AW125" s="506"/>
      <c r="AX125" s="506"/>
      <c r="AY125" s="506"/>
      <c r="AZ125" s="943"/>
      <c r="BA125" s="1035"/>
      <c r="BB125" s="682" t="s">
        <v>16</v>
      </c>
      <c r="BC125" s="119" t="s">
        <v>35</v>
      </c>
      <c r="BD125" s="115" t="s">
        <v>35</v>
      </c>
      <c r="BE125" s="115" t="s">
        <v>35</v>
      </c>
      <c r="BF125" s="115" t="s">
        <v>35</v>
      </c>
      <c r="BG125" s="110" t="s">
        <v>35</v>
      </c>
      <c r="BH125" s="119" t="s">
        <v>35</v>
      </c>
      <c r="BI125" s="115" t="s">
        <v>35</v>
      </c>
      <c r="BJ125" s="115" t="s">
        <v>35</v>
      </c>
      <c r="BK125" s="115" t="s">
        <v>35</v>
      </c>
      <c r="BL125" s="110" t="s">
        <v>35</v>
      </c>
      <c r="BM125" s="119" t="s">
        <v>35</v>
      </c>
      <c r="BN125" s="115" t="s">
        <v>35</v>
      </c>
      <c r="BO125" s="115" t="s">
        <v>35</v>
      </c>
      <c r="BP125" s="115" t="s">
        <v>35</v>
      </c>
      <c r="BQ125" s="110" t="s">
        <v>35</v>
      </c>
      <c r="BR125" s="119" t="s">
        <v>35</v>
      </c>
      <c r="BS125" s="115" t="s">
        <v>35</v>
      </c>
      <c r="BT125" s="115" t="s">
        <v>35</v>
      </c>
      <c r="BU125" s="115" t="s">
        <v>35</v>
      </c>
      <c r="BV125" s="115" t="s">
        <v>35</v>
      </c>
      <c r="BW125" s="115" t="s">
        <v>35</v>
      </c>
      <c r="BX125" s="115" t="s">
        <v>35</v>
      </c>
      <c r="BY125" s="104" t="s">
        <v>35</v>
      </c>
      <c r="BZ125" s="104" t="s">
        <v>35</v>
      </c>
      <c r="CA125" s="104" t="s">
        <v>35</v>
      </c>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row>
    <row r="126" s="382" customFormat="true" ht="15" customHeight="true" x14ac:dyDescent="0.2">
      <c r="A126" s="1047"/>
      <c r="B126" s="447" t="s">
        <v>22</v>
      </c>
      <c r="C126" s="191">
        <f>100-(C124+C125+C127)</f>
        <v>15.552089426487285</v>
      </c>
      <c r="D126" s="190">
        <f t="shared" ref="D126:AA126" si="3">100-(D124+D125+D127)</f>
        <v>26.680542186177419</v>
      </c>
      <c r="E126" s="190">
        <f t="shared" si="3"/>
        <v>36.0381777768213</v>
      </c>
      <c r="F126" s="190">
        <f t="shared" si="3"/>
        <v>40.600376995145908</v>
      </c>
      <c r="G126" s="189">
        <f t="shared" si="3"/>
        <v>30.860318539279461</v>
      </c>
      <c r="H126" s="188">
        <f t="shared" si="3"/>
        <v>44.833160081311497</v>
      </c>
      <c r="I126" s="190">
        <f t="shared" si="3"/>
        <v>44.960017312884098</v>
      </c>
      <c r="J126" s="190">
        <f t="shared" si="3"/>
        <v>41.29728498455119</v>
      </c>
      <c r="K126" s="190">
        <f t="shared" si="3"/>
        <v>30.749325020939253</v>
      </c>
      <c r="L126" s="187">
        <f t="shared" si="3"/>
        <v>11.995801548717267</v>
      </c>
      <c r="M126" s="191">
        <f t="shared" si="3"/>
        <v>15.914766689178606</v>
      </c>
      <c r="N126" s="190">
        <f t="shared" si="3"/>
        <v>21.033226646967947</v>
      </c>
      <c r="O126" s="190">
        <f t="shared" si="3"/>
        <v>27.485474794606432</v>
      </c>
      <c r="P126" s="190">
        <f t="shared" si="3"/>
        <v>36.255559391164645</v>
      </c>
      <c r="Q126" s="189">
        <f t="shared" si="3"/>
        <v>39.601843653841755</v>
      </c>
      <c r="R126" s="188">
        <f t="shared" si="3"/>
        <v>27.890548183330367</v>
      </c>
      <c r="S126" s="190">
        <f t="shared" si="3"/>
        <v>22.352240127164436</v>
      </c>
      <c r="T126" s="190">
        <f t="shared" si="3"/>
        <v>37.784560259322802</v>
      </c>
      <c r="U126" s="190">
        <f t="shared" si="3"/>
        <v>38.313217882115758</v>
      </c>
      <c r="V126" s="190">
        <f t="shared" si="3"/>
        <v>37.138629777012213</v>
      </c>
      <c r="W126" s="190">
        <f t="shared" si="3"/>
        <v>28.215037626107843</v>
      </c>
      <c r="X126" s="190">
        <f t="shared" si="3"/>
        <v>3.8496185208096136</v>
      </c>
      <c r="Y126" s="190">
        <f t="shared" si="3"/>
        <v>20.555326697901833</v>
      </c>
      <c r="Z126" s="190">
        <f t="shared" si="3"/>
        <v>30.093588629053954</v>
      </c>
      <c r="AA126" s="187">
        <f t="shared" si="3"/>
        <v>23.273940155578245</v>
      </c>
      <c r="AB126" s="506"/>
      <c r="AC126" s="506"/>
      <c r="AD126" s="506"/>
      <c r="AE126" s="506"/>
      <c r="AF126" s="506"/>
      <c r="AG126" s="506"/>
      <c r="AH126" s="506"/>
      <c r="AI126" s="506"/>
      <c r="AJ126" s="506"/>
      <c r="AK126" s="506"/>
      <c r="AL126" s="506"/>
      <c r="AM126" s="506"/>
      <c r="AN126" s="506"/>
      <c r="AO126" s="506"/>
      <c r="AP126" s="506"/>
      <c r="AQ126" s="506"/>
      <c r="AR126" s="506"/>
      <c r="AS126" s="506"/>
      <c r="AT126" s="506"/>
      <c r="AU126" s="506"/>
      <c r="AV126" s="506"/>
      <c r="AW126" s="506"/>
      <c r="AX126" s="506"/>
      <c r="AY126" s="506"/>
      <c r="AZ126" s="943"/>
      <c r="BA126" s="1035"/>
      <c r="BB126" s="682" t="s">
        <v>22</v>
      </c>
      <c r="BC126" s="119" t="s">
        <v>35</v>
      </c>
      <c r="BD126" s="115" t="s">
        <v>35</v>
      </c>
      <c r="BE126" s="115" t="s">
        <v>35</v>
      </c>
      <c r="BF126" s="115" t="s">
        <v>35</v>
      </c>
      <c r="BG126" s="110" t="s">
        <v>35</v>
      </c>
      <c r="BH126" s="119" t="s">
        <v>35</v>
      </c>
      <c r="BI126" s="115" t="s">
        <v>35</v>
      </c>
      <c r="BJ126" s="115" t="s">
        <v>35</v>
      </c>
      <c r="BK126" s="115" t="s">
        <v>35</v>
      </c>
      <c r="BL126" s="110" t="s">
        <v>35</v>
      </c>
      <c r="BM126" s="119" t="s">
        <v>35</v>
      </c>
      <c r="BN126" s="115" t="s">
        <v>35</v>
      </c>
      <c r="BO126" s="115" t="s">
        <v>35</v>
      </c>
      <c r="BP126" s="115" t="s">
        <v>35</v>
      </c>
      <c r="BQ126" s="110" t="s">
        <v>35</v>
      </c>
      <c r="BR126" s="119" t="s">
        <v>35</v>
      </c>
      <c r="BS126" s="115" t="s">
        <v>35</v>
      </c>
      <c r="BT126" s="115" t="s">
        <v>35</v>
      </c>
      <c r="BU126" s="115" t="s">
        <v>35</v>
      </c>
      <c r="BV126" s="115" t="s">
        <v>35</v>
      </c>
      <c r="BW126" s="115" t="s">
        <v>35</v>
      </c>
      <c r="BX126" s="115" t="s">
        <v>35</v>
      </c>
      <c r="BY126" s="104" t="s">
        <v>35</v>
      </c>
      <c r="BZ126" s="104" t="s">
        <v>35</v>
      </c>
      <c r="CA126" s="104" t="s">
        <v>35</v>
      </c>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row>
    <row r="127" s="382" customFormat="true" ht="15" customHeight="true" x14ac:dyDescent="0.2">
      <c r="A127" s="1047"/>
      <c r="B127" s="447" t="s">
        <v>19</v>
      </c>
      <c r="C127" s="191">
        <f>C160</f>
        <v>75.555555555555557</v>
      </c>
      <c r="D127" s="190">
        <f t="shared" ref="D127:AA127" si="4">D160</f>
        <v>57.45967741935484</v>
      </c>
      <c r="E127" s="190">
        <f t="shared" si="4"/>
        <v>41.569965870307172</v>
      </c>
      <c r="F127" s="190">
        <f t="shared" si="4"/>
        <v>21.824324324324323</v>
      </c>
      <c r="G127" s="189">
        <f t="shared" si="4"/>
        <v>5.3450608930987817</v>
      </c>
      <c r="H127" s="188">
        <f t="shared" si="4"/>
        <v>21.84873949579832</v>
      </c>
      <c r="I127" s="190">
        <f t="shared" si="4"/>
        <v>12.18836565096953</v>
      </c>
      <c r="J127" s="190">
        <f t="shared" si="4"/>
        <v>6.1452513966480442</v>
      </c>
      <c r="K127" s="190">
        <f t="shared" si="4"/>
        <v>2.8089887640449436</v>
      </c>
      <c r="L127" s="187">
        <f t="shared" si="4"/>
        <v>0.2808988764044944</v>
      </c>
      <c r="M127" s="191">
        <f t="shared" si="4"/>
        <v>74.930875576036868</v>
      </c>
      <c r="N127" s="190">
        <f t="shared" si="4"/>
        <v>66.7238421955403</v>
      </c>
      <c r="O127" s="190">
        <f t="shared" si="4"/>
        <v>58.633093525179859</v>
      </c>
      <c r="P127" s="190">
        <f t="shared" si="4"/>
        <v>36.832740213523131</v>
      </c>
      <c r="Q127" s="189">
        <f t="shared" si="4"/>
        <v>15.700267618198039</v>
      </c>
      <c r="R127" s="188">
        <f t="shared" si="4"/>
        <v>40.537383177570092</v>
      </c>
      <c r="S127" s="190">
        <f t="shared" si="4"/>
        <v>47.712418300653596</v>
      </c>
      <c r="T127" s="190">
        <f t="shared" si="4"/>
        <v>31.071428571428573</v>
      </c>
      <c r="U127" s="190">
        <f t="shared" si="4"/>
        <v>37.98358733880422</v>
      </c>
      <c r="V127" s="190">
        <f t="shared" si="4"/>
        <v>21.866372170071781</v>
      </c>
      <c r="W127" s="190">
        <f t="shared" si="4"/>
        <v>50.071326676176888</v>
      </c>
      <c r="X127" s="190">
        <f t="shared" si="4"/>
        <v>86.666666666666671</v>
      </c>
      <c r="Y127" s="190">
        <f t="shared" si="4"/>
        <v>65.714285714285708</v>
      </c>
      <c r="Z127" s="190">
        <f t="shared" si="4"/>
        <v>40.958605664488019</v>
      </c>
      <c r="AA127" s="187">
        <f t="shared" si="4"/>
        <v>64.185110663983906</v>
      </c>
      <c r="AB127" s="506"/>
      <c r="AC127" s="506"/>
      <c r="AD127" s="506"/>
      <c r="AE127" s="506"/>
      <c r="AF127" s="506"/>
      <c r="AG127" s="506"/>
      <c r="AH127" s="506"/>
      <c r="AI127" s="506"/>
      <c r="AJ127" s="506"/>
      <c r="AK127" s="506"/>
      <c r="AL127" s="506"/>
      <c r="AM127" s="506"/>
      <c r="AN127" s="506"/>
      <c r="AO127" s="506"/>
      <c r="AP127" s="506"/>
      <c r="AQ127" s="506"/>
      <c r="AR127" s="506"/>
      <c r="AS127" s="506"/>
      <c r="AT127" s="506"/>
      <c r="AU127" s="506"/>
      <c r="AV127" s="506"/>
      <c r="AW127" s="506"/>
      <c r="AX127" s="506"/>
      <c r="AY127" s="506"/>
      <c r="AZ127" s="943"/>
      <c r="BA127" s="1035"/>
      <c r="BB127" s="682" t="s">
        <v>19</v>
      </c>
      <c r="BC127" s="119" t="s">
        <v>35</v>
      </c>
      <c r="BD127" s="115" t="s">
        <v>35</v>
      </c>
      <c r="BE127" s="115" t="s">
        <v>35</v>
      </c>
      <c r="BF127" s="115" t="s">
        <v>35</v>
      </c>
      <c r="BG127" s="110" t="s">
        <v>35</v>
      </c>
      <c r="BH127" s="119" t="s">
        <v>35</v>
      </c>
      <c r="BI127" s="115" t="s">
        <v>35</v>
      </c>
      <c r="BJ127" s="115" t="s">
        <v>35</v>
      </c>
      <c r="BK127" s="115" t="s">
        <v>35</v>
      </c>
      <c r="BL127" s="110" t="s">
        <v>35</v>
      </c>
      <c r="BM127" s="119" t="s">
        <v>35</v>
      </c>
      <c r="BN127" s="115" t="s">
        <v>35</v>
      </c>
      <c r="BO127" s="115" t="s">
        <v>35</v>
      </c>
      <c r="BP127" s="115" t="s">
        <v>35</v>
      </c>
      <c r="BQ127" s="110" t="s">
        <v>35</v>
      </c>
      <c r="BR127" s="119" t="s">
        <v>35</v>
      </c>
      <c r="BS127" s="115" t="s">
        <v>35</v>
      </c>
      <c r="BT127" s="115" t="s">
        <v>35</v>
      </c>
      <c r="BU127" s="115" t="s">
        <v>35</v>
      </c>
      <c r="BV127" s="115" t="s">
        <v>35</v>
      </c>
      <c r="BW127" s="115" t="s">
        <v>35</v>
      </c>
      <c r="BX127" s="115" t="s">
        <v>35</v>
      </c>
      <c r="BY127" s="104" t="s">
        <v>35</v>
      </c>
      <c r="BZ127" s="104" t="s">
        <v>35</v>
      </c>
      <c r="CA127" s="104" t="s">
        <v>35</v>
      </c>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row>
    <row r="128" s="382" customFormat="true" ht="15" customHeight="true" x14ac:dyDescent="0.2">
      <c r="A128" s="1047" t="s">
        <v>186</v>
      </c>
      <c r="B128" s="447" t="s">
        <v>49</v>
      </c>
      <c r="C128" s="135" t="s">
        <v>35</v>
      </c>
      <c r="D128" s="132" t="s">
        <v>35</v>
      </c>
      <c r="E128" s="132" t="s">
        <v>35</v>
      </c>
      <c r="F128" s="132" t="s">
        <v>35</v>
      </c>
      <c r="G128" s="129" t="s">
        <v>35</v>
      </c>
      <c r="H128" s="126" t="s">
        <v>35</v>
      </c>
      <c r="I128" s="132" t="s">
        <v>35</v>
      </c>
      <c r="J128" s="132" t="s">
        <v>35</v>
      </c>
      <c r="K128" s="132" t="s">
        <v>35</v>
      </c>
      <c r="L128" s="123" t="s">
        <v>35</v>
      </c>
      <c r="M128" s="135" t="s">
        <v>35</v>
      </c>
      <c r="N128" s="132" t="s">
        <v>35</v>
      </c>
      <c r="O128" s="132" t="s">
        <v>35</v>
      </c>
      <c r="P128" s="132" t="s">
        <v>35</v>
      </c>
      <c r="Q128" s="129" t="s">
        <v>35</v>
      </c>
      <c r="R128" s="126" t="s">
        <v>35</v>
      </c>
      <c r="S128" s="132" t="s">
        <v>35</v>
      </c>
      <c r="T128" s="132" t="s">
        <v>35</v>
      </c>
      <c r="U128" s="132" t="s">
        <v>35</v>
      </c>
      <c r="V128" s="132" t="s">
        <v>35</v>
      </c>
      <c r="W128" s="132" t="s">
        <v>35</v>
      </c>
      <c r="X128" s="132" t="s">
        <v>35</v>
      </c>
      <c r="Y128" s="132" t="s">
        <v>35</v>
      </c>
      <c r="Z128" s="132" t="s">
        <v>35</v>
      </c>
      <c r="AA128" s="123" t="s">
        <v>35</v>
      </c>
      <c r="AB128" s="506"/>
      <c r="AC128" s="506"/>
      <c r="AD128" s="506"/>
      <c r="AE128" s="506"/>
      <c r="AF128" s="506"/>
      <c r="AG128" s="506"/>
      <c r="AH128" s="506"/>
      <c r="AI128" s="506"/>
      <c r="AJ128" s="506"/>
      <c r="AK128" s="506"/>
      <c r="AL128" s="506"/>
      <c r="AM128" s="506"/>
      <c r="AN128" s="506"/>
      <c r="AO128" s="506"/>
      <c r="AP128" s="506"/>
      <c r="AQ128" s="506"/>
      <c r="AR128" s="506"/>
      <c r="AS128" s="506"/>
      <c r="AT128" s="506"/>
      <c r="AU128" s="506"/>
      <c r="AV128" s="506"/>
      <c r="AW128" s="506"/>
      <c r="AX128" s="506"/>
      <c r="AY128" s="506"/>
      <c r="AZ128" s="943"/>
      <c r="BA128" s="1035" t="s">
        <v>109</v>
      </c>
      <c r="BB128" s="682" t="s">
        <v>49</v>
      </c>
      <c r="BC128" s="119" t="s">
        <v>35</v>
      </c>
      <c r="BD128" s="115" t="s">
        <v>35</v>
      </c>
      <c r="BE128" s="115" t="s">
        <v>35</v>
      </c>
      <c r="BF128" s="115" t="s">
        <v>35</v>
      </c>
      <c r="BG128" s="110" t="s">
        <v>35</v>
      </c>
      <c r="BH128" s="119" t="s">
        <v>35</v>
      </c>
      <c r="BI128" s="115" t="s">
        <v>35</v>
      </c>
      <c r="BJ128" s="115" t="s">
        <v>35</v>
      </c>
      <c r="BK128" s="115" t="s">
        <v>35</v>
      </c>
      <c r="BL128" s="110" t="s">
        <v>35</v>
      </c>
      <c r="BM128" s="119" t="s">
        <v>35</v>
      </c>
      <c r="BN128" s="115" t="s">
        <v>35</v>
      </c>
      <c r="BO128" s="115" t="s">
        <v>35</v>
      </c>
      <c r="BP128" s="115" t="s">
        <v>35</v>
      </c>
      <c r="BQ128" s="110" t="s">
        <v>35</v>
      </c>
      <c r="BR128" s="119" t="s">
        <v>35</v>
      </c>
      <c r="BS128" s="115" t="s">
        <v>35</v>
      </c>
      <c r="BT128" s="115" t="s">
        <v>35</v>
      </c>
      <c r="BU128" s="115" t="s">
        <v>35</v>
      </c>
      <c r="BV128" s="115" t="s">
        <v>35</v>
      </c>
      <c r="BW128" s="115" t="s">
        <v>35</v>
      </c>
      <c r="BX128" s="115" t="s">
        <v>35</v>
      </c>
      <c r="BY128" s="104" t="s">
        <v>35</v>
      </c>
      <c r="BZ128" s="104" t="s">
        <v>35</v>
      </c>
      <c r="CA128" s="104" t="s">
        <v>35</v>
      </c>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row>
    <row r="129" s="382" customFormat="true" ht="15" customHeight="true" x14ac:dyDescent="0.2">
      <c r="A129" s="1048"/>
      <c r="B129" s="448" t="s">
        <v>48</v>
      </c>
      <c r="C129" s="134" t="s">
        <v>35</v>
      </c>
      <c r="D129" s="131" t="s">
        <v>35</v>
      </c>
      <c r="E129" s="131" t="s">
        <v>35</v>
      </c>
      <c r="F129" s="131" t="s">
        <v>35</v>
      </c>
      <c r="G129" s="128" t="s">
        <v>35</v>
      </c>
      <c r="H129" s="125" t="s">
        <v>35</v>
      </c>
      <c r="I129" s="131" t="s">
        <v>35</v>
      </c>
      <c r="J129" s="131" t="s">
        <v>35</v>
      </c>
      <c r="K129" s="131" t="s">
        <v>35</v>
      </c>
      <c r="L129" s="122" t="s">
        <v>35</v>
      </c>
      <c r="M129" s="134" t="s">
        <v>35</v>
      </c>
      <c r="N129" s="131" t="s">
        <v>35</v>
      </c>
      <c r="O129" s="131" t="s">
        <v>35</v>
      </c>
      <c r="P129" s="131" t="s">
        <v>35</v>
      </c>
      <c r="Q129" s="128" t="s">
        <v>35</v>
      </c>
      <c r="R129" s="125" t="s">
        <v>35</v>
      </c>
      <c r="S129" s="131" t="s">
        <v>35</v>
      </c>
      <c r="T129" s="131" t="s">
        <v>35</v>
      </c>
      <c r="U129" s="131" t="s">
        <v>35</v>
      </c>
      <c r="V129" s="131" t="s">
        <v>35</v>
      </c>
      <c r="W129" s="131" t="s">
        <v>35</v>
      </c>
      <c r="X129" s="131" t="s">
        <v>35</v>
      </c>
      <c r="Y129" s="131" t="s">
        <v>35</v>
      </c>
      <c r="Z129" s="131" t="s">
        <v>35</v>
      </c>
      <c r="AA129" s="122" t="s">
        <v>35</v>
      </c>
      <c r="AB129" s="506"/>
      <c r="AC129" s="506"/>
      <c r="AD129" s="506"/>
      <c r="AE129" s="506"/>
      <c r="AF129" s="506"/>
      <c r="AG129" s="506"/>
      <c r="AH129" s="506"/>
      <c r="AI129" s="506"/>
      <c r="AJ129" s="506"/>
      <c r="AK129" s="506"/>
      <c r="AL129" s="506"/>
      <c r="AM129" s="506"/>
      <c r="AN129" s="506"/>
      <c r="AO129" s="506"/>
      <c r="AP129" s="506"/>
      <c r="AQ129" s="506"/>
      <c r="AR129" s="506"/>
      <c r="AS129" s="506"/>
      <c r="AT129" s="506"/>
      <c r="AU129" s="506"/>
      <c r="AV129" s="506"/>
      <c r="AW129" s="506"/>
      <c r="AX129" s="506"/>
      <c r="AY129" s="506"/>
      <c r="AZ129" s="943"/>
      <c r="BA129" s="1037"/>
      <c r="BB129" s="684" t="s">
        <v>48</v>
      </c>
      <c r="BC129" s="118" t="s">
        <v>35</v>
      </c>
      <c r="BD129" s="114" t="s">
        <v>35</v>
      </c>
      <c r="BE129" s="114" t="s">
        <v>35</v>
      </c>
      <c r="BF129" s="114" t="s">
        <v>35</v>
      </c>
      <c r="BG129" s="109" t="s">
        <v>35</v>
      </c>
      <c r="BH129" s="118" t="s">
        <v>35</v>
      </c>
      <c r="BI129" s="114" t="s">
        <v>35</v>
      </c>
      <c r="BJ129" s="114" t="s">
        <v>35</v>
      </c>
      <c r="BK129" s="114" t="s">
        <v>35</v>
      </c>
      <c r="BL129" s="109" t="s">
        <v>35</v>
      </c>
      <c r="BM129" s="118" t="s">
        <v>35</v>
      </c>
      <c r="BN129" s="114" t="s">
        <v>35</v>
      </c>
      <c r="BO129" s="114" t="s">
        <v>35</v>
      </c>
      <c r="BP129" s="114" t="s">
        <v>35</v>
      </c>
      <c r="BQ129" s="109" t="s">
        <v>35</v>
      </c>
      <c r="BR129" s="118" t="s">
        <v>35</v>
      </c>
      <c r="BS129" s="114" t="s">
        <v>35</v>
      </c>
      <c r="BT129" s="114" t="s">
        <v>35</v>
      </c>
      <c r="BU129" s="114" t="s">
        <v>35</v>
      </c>
      <c r="BV129" s="114" t="s">
        <v>35</v>
      </c>
      <c r="BW129" s="114" t="s">
        <v>35</v>
      </c>
      <c r="BX129" s="114" t="s">
        <v>35</v>
      </c>
      <c r="BY129" s="103" t="s">
        <v>35</v>
      </c>
      <c r="BZ129" s="103" t="s">
        <v>35</v>
      </c>
      <c r="CA129" s="103" t="s">
        <v>35</v>
      </c>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row>
    <row r="130" s="378" customFormat="true" ht="15" hidden="true" customHeight="true" x14ac:dyDescent="0.2">
      <c r="A130" s="1057" t="s">
        <v>47</v>
      </c>
      <c r="B130" s="445" t="s">
        <v>42</v>
      </c>
      <c r="C130" s="451"/>
      <c r="D130" s="452"/>
      <c r="E130" s="452"/>
      <c r="F130" s="452"/>
      <c r="G130" s="453"/>
      <c r="H130" s="454"/>
      <c r="I130" s="452"/>
      <c r="J130" s="452"/>
      <c r="K130" s="452"/>
      <c r="L130" s="455"/>
      <c r="M130" s="451"/>
      <c r="N130" s="452"/>
      <c r="O130" s="452"/>
      <c r="P130" s="452"/>
      <c r="Q130" s="453"/>
      <c r="R130" s="454"/>
      <c r="S130" s="452"/>
      <c r="T130" s="452"/>
      <c r="U130" s="452"/>
      <c r="V130" s="452"/>
      <c r="W130" s="452"/>
      <c r="X130" s="452"/>
      <c r="Y130" s="452"/>
      <c r="Z130" s="452"/>
      <c r="AA130" s="455"/>
      <c r="AB130" s="909"/>
      <c r="AC130" s="909"/>
      <c r="AD130" s="909"/>
      <c r="AE130" s="909"/>
      <c r="AF130" s="909"/>
      <c r="AG130" s="909"/>
      <c r="AH130" s="909"/>
      <c r="AI130" s="909"/>
      <c r="AJ130" s="909"/>
      <c r="AK130" s="909"/>
      <c r="AL130" s="909"/>
      <c r="AM130" s="909"/>
      <c r="AN130" s="909"/>
      <c r="AO130" s="909"/>
      <c r="AP130" s="909"/>
      <c r="AQ130" s="909"/>
      <c r="AR130" s="909"/>
      <c r="AS130" s="909"/>
      <c r="AT130" s="909"/>
      <c r="AU130" s="909"/>
      <c r="AV130" s="909"/>
      <c r="AW130" s="909"/>
      <c r="AX130" s="909"/>
      <c r="AY130" s="909"/>
      <c r="AZ130" s="415"/>
      <c r="BB130" s="380"/>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1058"/>
      <c r="B131" s="442" t="s">
        <v>46</v>
      </c>
      <c r="C131" s="456"/>
      <c r="D131" s="457"/>
      <c r="E131" s="457"/>
      <c r="F131" s="457"/>
      <c r="G131" s="458"/>
      <c r="H131" s="459"/>
      <c r="I131" s="457"/>
      <c r="J131" s="457"/>
      <c r="K131" s="457"/>
      <c r="L131" s="460"/>
      <c r="M131" s="456"/>
      <c r="N131" s="457"/>
      <c r="O131" s="457"/>
      <c r="P131" s="457"/>
      <c r="Q131" s="458"/>
      <c r="R131" s="459"/>
      <c r="S131" s="457"/>
      <c r="T131" s="457"/>
      <c r="U131" s="457"/>
      <c r="V131" s="457"/>
      <c r="W131" s="457"/>
      <c r="X131" s="457"/>
      <c r="Y131" s="457"/>
      <c r="Z131" s="457"/>
      <c r="AA131" s="460"/>
      <c r="AB131" s="909"/>
      <c r="AC131" s="909"/>
      <c r="AD131" s="909"/>
      <c r="AE131" s="909"/>
      <c r="AF131" s="909"/>
      <c r="AG131" s="909"/>
      <c r="AH131" s="909"/>
      <c r="AI131" s="909"/>
      <c r="AJ131" s="909"/>
      <c r="AK131" s="909"/>
      <c r="AL131" s="909"/>
      <c r="AM131" s="909"/>
      <c r="AN131" s="909"/>
      <c r="AO131" s="909"/>
      <c r="AP131" s="909"/>
      <c r="AQ131" s="909"/>
      <c r="AR131" s="909"/>
      <c r="AS131" s="909"/>
      <c r="AT131" s="909"/>
      <c r="AU131" s="909"/>
      <c r="AV131" s="909"/>
      <c r="AW131" s="909"/>
      <c r="AX131" s="909"/>
      <c r="AY131" s="909"/>
      <c r="AZ131" s="415"/>
      <c r="BB131" s="380"/>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1059"/>
      <c r="B132" s="443" t="s">
        <v>46</v>
      </c>
      <c r="C132" s="461"/>
      <c r="D132" s="462"/>
      <c r="E132" s="462"/>
      <c r="F132" s="462"/>
      <c r="G132" s="463"/>
      <c r="H132" s="464"/>
      <c r="I132" s="462"/>
      <c r="J132" s="462"/>
      <c r="K132" s="462"/>
      <c r="L132" s="465"/>
      <c r="M132" s="461"/>
      <c r="N132" s="462"/>
      <c r="O132" s="462"/>
      <c r="P132" s="462"/>
      <c r="Q132" s="463"/>
      <c r="R132" s="85"/>
      <c r="S132" s="84"/>
      <c r="T132" s="84"/>
      <c r="U132" s="84"/>
      <c r="V132" s="84"/>
      <c r="W132" s="84"/>
      <c r="X132" s="84"/>
      <c r="Y132" s="84"/>
      <c r="Z132" s="84"/>
      <c r="AA132" s="79"/>
      <c r="AB132" s="909"/>
      <c r="AC132" s="909"/>
      <c r="AD132" s="909"/>
      <c r="AE132" s="909"/>
      <c r="AF132" s="909"/>
      <c r="AG132" s="909"/>
      <c r="AH132" s="909"/>
      <c r="AI132" s="909"/>
      <c r="AJ132" s="909"/>
      <c r="AK132" s="909"/>
      <c r="AL132" s="909"/>
      <c r="AM132" s="909"/>
      <c r="AN132" s="909"/>
      <c r="AO132" s="909"/>
      <c r="AP132" s="909"/>
      <c r="AQ132" s="909"/>
      <c r="AR132" s="909"/>
      <c r="AS132" s="909"/>
      <c r="AT132" s="909"/>
      <c r="AU132" s="909"/>
      <c r="AV132" s="909"/>
      <c r="AW132" s="909"/>
      <c r="AX132" s="909"/>
      <c r="AY132" s="909"/>
      <c r="AZ132" s="415"/>
      <c r="BB132" s="380"/>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82" customFormat="true" ht="15" customHeight="true" x14ac:dyDescent="0.2">
      <c r="A133" s="377"/>
      <c r="B133" s="444"/>
      <c r="C133" s="1054" t="s">
        <v>115</v>
      </c>
      <c r="D133" s="1055"/>
      <c r="E133" s="1055"/>
      <c r="F133" s="1055"/>
      <c r="G133" s="1056"/>
      <c r="H133" s="1052" t="s">
        <v>38</v>
      </c>
      <c r="I133" s="1044"/>
      <c r="J133" s="1044"/>
      <c r="K133" s="1044"/>
      <c r="L133" s="1046"/>
      <c r="M133" s="1043" t="s">
        <v>37</v>
      </c>
      <c r="N133" s="1044"/>
      <c r="O133" s="1044"/>
      <c r="P133" s="1044"/>
      <c r="Q133" s="1046"/>
      <c r="R133" s="87" t="s">
        <v>142</v>
      </c>
      <c r="S133" s="495"/>
      <c r="T133" s="495"/>
      <c r="U133" s="495"/>
      <c r="V133" s="495"/>
      <c r="W133" s="495"/>
      <c r="X133" s="495"/>
      <c r="Y133" s="495"/>
      <c r="Z133" s="495"/>
      <c r="AA133" s="495"/>
      <c r="AB133" s="506"/>
      <c r="AC133" s="506"/>
      <c r="AD133" s="506"/>
      <c r="AE133" s="506"/>
      <c r="AF133" s="506"/>
      <c r="AG133" s="506"/>
      <c r="AH133" s="506"/>
      <c r="AI133" s="506"/>
      <c r="AJ133" s="506"/>
      <c r="AK133" s="506"/>
      <c r="AL133" s="506"/>
      <c r="AM133" s="506"/>
      <c r="AN133" s="506"/>
      <c r="AO133" s="506"/>
      <c r="AP133" s="506"/>
      <c r="AQ133" s="506"/>
      <c r="AR133" s="506"/>
      <c r="AS133" s="506"/>
      <c r="AT133" s="506"/>
      <c r="AU133" s="506"/>
      <c r="AV133" s="506"/>
      <c r="AW133" s="506"/>
      <c r="AX133" s="506"/>
      <c r="AY133" s="506"/>
      <c r="AZ133" s="943"/>
      <c r="BA133" s="416" t="s">
        <v>131</v>
      </c>
      <c r="BB133" s="363" t="s">
        <v>99</v>
      </c>
      <c r="BC133" s="1039" t="s">
        <v>115</v>
      </c>
      <c r="BD133" s="1040"/>
      <c r="BE133" s="1040"/>
      <c r="BF133" s="1040"/>
      <c r="BG133" s="1041"/>
      <c r="BH133" s="1039" t="s">
        <v>38</v>
      </c>
      <c r="BI133" s="1040"/>
      <c r="BJ133" s="1040"/>
      <c r="BK133" s="1040"/>
      <c r="BL133" s="1041"/>
      <c r="BM133" s="1039" t="s">
        <v>37</v>
      </c>
      <c r="BN133" s="1040"/>
      <c r="BO133" s="1040"/>
      <c r="BP133" s="1040"/>
      <c r="BQ133" s="1042"/>
      <c r="BR133" s="86" t="s">
        <v>142</v>
      </c>
      <c r="BS133" s="495"/>
      <c r="BT133" s="495"/>
      <c r="BU133" s="495"/>
      <c r="BV133" s="495"/>
      <c r="BW133" s="495"/>
      <c r="BX133" s="495"/>
      <c r="BY133" s="495"/>
      <c r="BZ133" s="509"/>
      <c r="CA133" s="509"/>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82" customFormat="true" ht="12.75" x14ac:dyDescent="0.2">
      <c r="A134" s="402" t="s">
        <v>69</v>
      </c>
      <c r="B134" s="444"/>
      <c r="C134" s="486" t="s">
        <v>0</v>
      </c>
      <c r="D134" s="673" t="s">
        <v>1</v>
      </c>
      <c r="E134" s="673" t="s">
        <v>2</v>
      </c>
      <c r="F134" s="673" t="s">
        <v>3</v>
      </c>
      <c r="G134" s="674" t="s">
        <v>4</v>
      </c>
      <c r="H134" s="449" t="s">
        <v>0</v>
      </c>
      <c r="I134" s="677" t="s">
        <v>1</v>
      </c>
      <c r="J134" s="677" t="s">
        <v>2</v>
      </c>
      <c r="K134" s="677" t="s">
        <v>3</v>
      </c>
      <c r="L134" s="678" t="s">
        <v>4</v>
      </c>
      <c r="M134" s="450" t="s">
        <v>0</v>
      </c>
      <c r="N134" s="677" t="s">
        <v>1</v>
      </c>
      <c r="O134" s="677" t="s">
        <v>2</v>
      </c>
      <c r="P134" s="677" t="s">
        <v>3</v>
      </c>
      <c r="Q134" s="671" t="s">
        <v>4</v>
      </c>
      <c r="R134" s="449" t="s">
        <v>157</v>
      </c>
      <c r="S134" s="677" t="s">
        <v>158</v>
      </c>
      <c r="T134" s="677" t="s">
        <v>159</v>
      </c>
      <c r="U134" s="677" t="s">
        <v>160</v>
      </c>
      <c r="V134" s="677" t="s">
        <v>161</v>
      </c>
      <c r="W134" s="677" t="s">
        <v>162</v>
      </c>
      <c r="X134" s="677" t="s">
        <v>163</v>
      </c>
      <c r="Y134" s="677" t="s">
        <v>164</v>
      </c>
      <c r="Z134" s="677" t="s">
        <v>165</v>
      </c>
      <c r="AA134" s="678" t="s">
        <v>166</v>
      </c>
      <c r="AB134" s="506"/>
      <c r="AC134" s="506"/>
      <c r="AD134" s="506"/>
      <c r="AE134" s="506"/>
      <c r="AF134" s="506"/>
      <c r="AG134" s="506"/>
      <c r="AH134" s="506"/>
      <c r="AI134" s="506"/>
      <c r="AJ134" s="506"/>
      <c r="AK134" s="506"/>
      <c r="AL134" s="506"/>
      <c r="AM134" s="506"/>
      <c r="AN134" s="506"/>
      <c r="AO134" s="506"/>
      <c r="AP134" s="506"/>
      <c r="AQ134" s="506"/>
      <c r="AR134" s="506"/>
      <c r="AS134" s="506"/>
      <c r="AT134" s="506"/>
      <c r="AU134" s="506"/>
      <c r="AV134" s="506"/>
      <c r="AW134" s="506"/>
      <c r="AX134" s="506"/>
      <c r="AY134" s="506"/>
      <c r="AZ134" s="943"/>
      <c r="BA134" s="402" t="s">
        <v>117</v>
      </c>
      <c r="BB134" s="401"/>
      <c r="BC134" s="525" t="s">
        <v>0</v>
      </c>
      <c r="BD134" s="647" t="s">
        <v>1</v>
      </c>
      <c r="BE134" s="647" t="s">
        <v>2</v>
      </c>
      <c r="BF134" s="647" t="s">
        <v>3</v>
      </c>
      <c r="BG134" s="526" t="s">
        <v>4</v>
      </c>
      <c r="BH134" s="525" t="s">
        <v>0</v>
      </c>
      <c r="BI134" s="647" t="s">
        <v>1</v>
      </c>
      <c r="BJ134" s="647" t="s">
        <v>2</v>
      </c>
      <c r="BK134" s="647" t="s">
        <v>3</v>
      </c>
      <c r="BL134" s="526" t="s">
        <v>4</v>
      </c>
      <c r="BM134" s="525" t="s">
        <v>0</v>
      </c>
      <c r="BN134" s="647" t="s">
        <v>1</v>
      </c>
      <c r="BO134" s="647" t="s">
        <v>2</v>
      </c>
      <c r="BP134" s="647" t="s">
        <v>3</v>
      </c>
      <c r="BQ134" s="526" t="s">
        <v>4</v>
      </c>
      <c r="BR134" s="525" t="s">
        <v>157</v>
      </c>
      <c r="BS134" s="647" t="s">
        <v>158</v>
      </c>
      <c r="BT134" s="647" t="s">
        <v>159</v>
      </c>
      <c r="BU134" s="647" t="s">
        <v>160</v>
      </c>
      <c r="BV134" s="647" t="s">
        <v>161</v>
      </c>
      <c r="BW134" s="647" t="s">
        <v>162</v>
      </c>
      <c r="BX134" s="647" t="s">
        <v>163</v>
      </c>
      <c r="BY134" s="648" t="s">
        <v>164</v>
      </c>
      <c r="BZ134" s="648" t="s">
        <v>165</v>
      </c>
      <c r="CA134" s="648" t="s">
        <v>166</v>
      </c>
      <c r="CB134" s="948"/>
      <c r="CC134" s="948"/>
      <c r="CD134" s="948"/>
      <c r="CE134" s="948"/>
      <c r="CF134" s="948"/>
      <c r="CG134" s="948"/>
      <c r="CH134" s="948"/>
      <c r="CI134" s="948"/>
      <c r="CJ134" s="948"/>
      <c r="CK134" s="948"/>
      <c r="CL134" s="948"/>
      <c r="CM134" s="948"/>
      <c r="CN134" s="948"/>
      <c r="CO134" s="948"/>
      <c r="CP134" s="948"/>
      <c r="CQ134" s="948"/>
      <c r="CR134" s="948"/>
      <c r="CS134" s="948"/>
      <c r="CT134" s="948"/>
      <c r="CU134" s="948"/>
      <c r="CV134" s="948"/>
      <c r="CW134" s="948"/>
      <c r="CX134" s="948"/>
      <c r="CY134" s="948"/>
      <c r="CZ134" s="948"/>
    </row>
    <row r="135" s="382" customFormat="true" ht="15" customHeight="true" x14ac:dyDescent="0.2">
      <c r="A135" s="1053" t="s">
        <v>45</v>
      </c>
      <c r="B135" s="446" t="s">
        <v>44</v>
      </c>
      <c r="C135" s="196">
        <f>C153*'DHS09'!C131/100</f>
        <v>0.20202020202020202</v>
      </c>
      <c r="D135" s="195">
        <f>D153*'DHS09'!D131/100</f>
        <v>0</v>
      </c>
      <c r="E135" s="195">
        <f>E153*'DHS09'!E131/100</f>
        <v>0</v>
      </c>
      <c r="F135" s="195">
        <f>F153*'DHS09'!F131/100</f>
        <v>0.54860488546464548</v>
      </c>
      <c r="G135" s="194">
        <f>G153*'DHS09'!G131/100</f>
        <v>2.4748111791887748</v>
      </c>
      <c r="H135" s="193">
        <f>H153*'DHS09'!H131/100</f>
        <v>0.25718863990850765</v>
      </c>
      <c r="I135" s="195">
        <f>I153*'DHS09'!I131/100</f>
        <v>0</v>
      </c>
      <c r="J135" s="195">
        <f>J153*'DHS09'!J131/100</f>
        <v>0.8759848013180751</v>
      </c>
      <c r="K135" s="195">
        <f>K153*'DHS09'!K131/100</f>
        <v>0.52993640026825317</v>
      </c>
      <c r="L135" s="192">
        <f>L153*'DHS09'!L131/100</f>
        <v>8.5576999517624461</v>
      </c>
      <c r="M135" s="196">
        <f>M153*'DHS09'!M131/100</f>
        <v>9.2165898617511524E-2</v>
      </c>
      <c r="N135" s="195">
        <f>N153*'DHS09'!N131/100</f>
        <v>0</v>
      </c>
      <c r="O135" s="195">
        <f>O153*'DHS09'!O131/100</f>
        <v>0</v>
      </c>
      <c r="P135" s="195">
        <f>P153*'DHS09'!P131/100</f>
        <v>0</v>
      </c>
      <c r="Q135" s="194">
        <f>Q153*'DHS09'!Q131/100</f>
        <v>0.27833811953444754</v>
      </c>
      <c r="R135" s="193">
        <f>R153*'DHS09'!R131/100</f>
        <v>0.16759324243927115</v>
      </c>
      <c r="S135" s="195">
        <f>S153*'DHS09'!S131/100</f>
        <v>7.0447132661653436E-2</v>
      </c>
      <c r="T135" s="195">
        <f>T153*'DHS09'!T131/100</f>
        <v>0.71626649647444807</v>
      </c>
      <c r="U135" s="195">
        <f>U153*'DHS09'!U131/100</f>
        <v>0.80401564962568672</v>
      </c>
      <c r="V135" s="195">
        <f>V153*'DHS09'!V131/100</f>
        <v>1.5402288825958643</v>
      </c>
      <c r="W135" s="195">
        <f>W153*'DHS09'!W131/100</f>
        <v>0.16985539646776185</v>
      </c>
      <c r="X135" s="195">
        <f>X153*'DHS09'!X131/100</f>
        <v>0</v>
      </c>
      <c r="Y135" s="195">
        <f>Y153*'DHS09'!Y131/100</f>
        <v>0.2958706128229901</v>
      </c>
      <c r="Z135" s="195">
        <f>Z153*'DHS09'!Z131/100</f>
        <v>7.2684007859151509E-2</v>
      </c>
      <c r="AA135" s="192">
        <f>AA153*'DHS09'!AA131/100</f>
        <v>0</v>
      </c>
      <c r="AB135" s="506"/>
      <c r="AC135" s="506"/>
      <c r="AD135" s="506"/>
      <c r="AE135" s="506"/>
      <c r="AF135" s="506"/>
      <c r="AG135" s="506"/>
      <c r="AH135" s="506"/>
      <c r="AI135" s="506"/>
      <c r="AJ135" s="506"/>
      <c r="AK135" s="506"/>
      <c r="AL135" s="506"/>
      <c r="AM135" s="506"/>
      <c r="AN135" s="506"/>
      <c r="AO135" s="506"/>
      <c r="AP135" s="506"/>
      <c r="AQ135" s="506"/>
      <c r="AR135" s="506"/>
      <c r="AS135" s="506"/>
      <c r="AT135" s="506"/>
      <c r="AU135" s="506"/>
      <c r="AV135" s="506"/>
      <c r="AW135" s="506"/>
      <c r="AX135" s="506"/>
      <c r="AY135" s="506"/>
      <c r="AZ135" s="943"/>
      <c r="BA135" s="1038" t="s">
        <v>45</v>
      </c>
      <c r="BB135" s="683" t="s">
        <v>44</v>
      </c>
      <c r="BC135" s="120" t="s">
        <v>35</v>
      </c>
      <c r="BD135" s="116" t="s">
        <v>35</v>
      </c>
      <c r="BE135" s="116" t="s">
        <v>35</v>
      </c>
      <c r="BF135" s="116" t="s">
        <v>35</v>
      </c>
      <c r="BG135" s="111" t="s">
        <v>35</v>
      </c>
      <c r="BH135" s="120" t="s">
        <v>35</v>
      </c>
      <c r="BI135" s="116" t="s">
        <v>35</v>
      </c>
      <c r="BJ135" s="116" t="s">
        <v>35</v>
      </c>
      <c r="BK135" s="116" t="s">
        <v>35</v>
      </c>
      <c r="BL135" s="111" t="s">
        <v>35</v>
      </c>
      <c r="BM135" s="120" t="s">
        <v>35</v>
      </c>
      <c r="BN135" s="116" t="s">
        <v>35</v>
      </c>
      <c r="BO135" s="116" t="s">
        <v>35</v>
      </c>
      <c r="BP135" s="116" t="s">
        <v>35</v>
      </c>
      <c r="BQ135" s="111" t="s">
        <v>35</v>
      </c>
      <c r="BR135" s="120" t="s">
        <v>35</v>
      </c>
      <c r="BS135" s="116" t="s">
        <v>35</v>
      </c>
      <c r="BT135" s="116" t="s">
        <v>35</v>
      </c>
      <c r="BU135" s="116" t="s">
        <v>35</v>
      </c>
      <c r="BV135" s="116" t="s">
        <v>35</v>
      </c>
      <c r="BW135" s="116" t="s">
        <v>35</v>
      </c>
      <c r="BX135" s="116" t="s">
        <v>35</v>
      </c>
      <c r="BY135" s="105" t="s">
        <v>35</v>
      </c>
      <c r="BZ135" s="105" t="s">
        <v>35</v>
      </c>
      <c r="CA135" s="105" t="s">
        <v>35</v>
      </c>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row>
    <row r="136" s="382" customFormat="true" ht="15" customHeight="true" x14ac:dyDescent="0.2">
      <c r="A136" s="1047"/>
      <c r="B136" s="447" t="s">
        <v>43</v>
      </c>
      <c r="C136" s="191">
        <f>C153-C135</f>
        <v>0</v>
      </c>
      <c r="D136" s="190">
        <f t="shared" ref="D136:AA136" si="5">D153-D135</f>
        <v>6.7204301075268827E-2</v>
      </c>
      <c r="E136" s="190">
        <f t="shared" si="5"/>
        <v>0.20477815699658702</v>
      </c>
      <c r="F136" s="190">
        <f t="shared" si="5"/>
        <v>0.32977349291373292</v>
      </c>
      <c r="G136" s="189">
        <f t="shared" si="5"/>
        <v>3.411521703084567</v>
      </c>
      <c r="H136" s="188">
        <f t="shared" si="5"/>
        <v>2.292340490941952E-2</v>
      </c>
      <c r="I136" s="190">
        <f t="shared" si="5"/>
        <v>0.554016620498615</v>
      </c>
      <c r="J136" s="190">
        <f t="shared" si="5"/>
        <v>0.24133363443611477</v>
      </c>
      <c r="K136" s="190">
        <f t="shared" si="5"/>
        <v>0.59365910534972444</v>
      </c>
      <c r="L136" s="187">
        <f t="shared" si="5"/>
        <v>13.071513531383621</v>
      </c>
      <c r="M136" s="191">
        <f t="shared" si="5"/>
        <v>0</v>
      </c>
      <c r="N136" s="190">
        <f t="shared" si="5"/>
        <v>0.17152658662092624</v>
      </c>
      <c r="O136" s="190">
        <f t="shared" si="5"/>
        <v>0.17985611510791369</v>
      </c>
      <c r="P136" s="190">
        <f t="shared" si="5"/>
        <v>0.71174377224199281</v>
      </c>
      <c r="Q136" s="189">
        <f t="shared" si="5"/>
        <v>0.25689827654048547</v>
      </c>
      <c r="R136" s="188">
        <f t="shared" si="5"/>
        <v>0.29969647718689701</v>
      </c>
      <c r="S136" s="190">
        <f t="shared" si="5"/>
        <v>0.14741779108562325</v>
      </c>
      <c r="T136" s="190">
        <f t="shared" si="5"/>
        <v>0.98016207495412333</v>
      </c>
      <c r="U136" s="190">
        <f t="shared" si="5"/>
        <v>0.72001717569670487</v>
      </c>
      <c r="V136" s="190">
        <f t="shared" si="5"/>
        <v>1.9937302560015961</v>
      </c>
      <c r="W136" s="190">
        <f t="shared" si="5"/>
        <v>0.11545130823979879</v>
      </c>
      <c r="X136" s="190">
        <f t="shared" si="5"/>
        <v>0</v>
      </c>
      <c r="Y136" s="190">
        <f t="shared" si="5"/>
        <v>6.1272244319867053E-2</v>
      </c>
      <c r="Z136" s="190">
        <f t="shared" si="5"/>
        <v>0.58091076338267855</v>
      </c>
      <c r="AA136" s="187">
        <f t="shared" si="5"/>
        <v>0</v>
      </c>
      <c r="AB136" s="506"/>
      <c r="AC136" s="506"/>
      <c r="AD136" s="506"/>
      <c r="AE136" s="506"/>
      <c r="AF136" s="506"/>
      <c r="AG136" s="506"/>
      <c r="AH136" s="506"/>
      <c r="AI136" s="506"/>
      <c r="AJ136" s="506"/>
      <c r="AK136" s="506"/>
      <c r="AL136" s="506"/>
      <c r="AM136" s="506"/>
      <c r="AN136" s="506"/>
      <c r="AO136" s="506"/>
      <c r="AP136" s="506"/>
      <c r="AQ136" s="506"/>
      <c r="AR136" s="506"/>
      <c r="AS136" s="506"/>
      <c r="AT136" s="506"/>
      <c r="AU136" s="506"/>
      <c r="AV136" s="506"/>
      <c r="AW136" s="506"/>
      <c r="AX136" s="506"/>
      <c r="AY136" s="506"/>
      <c r="AZ136" s="943"/>
      <c r="BA136" s="1035"/>
      <c r="BB136" s="682" t="s">
        <v>43</v>
      </c>
      <c r="BC136" s="119" t="s">
        <v>35</v>
      </c>
      <c r="BD136" s="115" t="s">
        <v>35</v>
      </c>
      <c r="BE136" s="115" t="s">
        <v>35</v>
      </c>
      <c r="BF136" s="115" t="s">
        <v>35</v>
      </c>
      <c r="BG136" s="110" t="s">
        <v>35</v>
      </c>
      <c r="BH136" s="119" t="s">
        <v>35</v>
      </c>
      <c r="BI136" s="115" t="s">
        <v>35</v>
      </c>
      <c r="BJ136" s="115" t="s">
        <v>35</v>
      </c>
      <c r="BK136" s="115" t="s">
        <v>35</v>
      </c>
      <c r="BL136" s="110" t="s">
        <v>35</v>
      </c>
      <c r="BM136" s="119" t="s">
        <v>35</v>
      </c>
      <c r="BN136" s="115" t="s">
        <v>35</v>
      </c>
      <c r="BO136" s="115" t="s">
        <v>35</v>
      </c>
      <c r="BP136" s="115" t="s">
        <v>35</v>
      </c>
      <c r="BQ136" s="110" t="s">
        <v>35</v>
      </c>
      <c r="BR136" s="119" t="s">
        <v>35</v>
      </c>
      <c r="BS136" s="115" t="s">
        <v>35</v>
      </c>
      <c r="BT136" s="115" t="s">
        <v>35</v>
      </c>
      <c r="BU136" s="115" t="s">
        <v>35</v>
      </c>
      <c r="BV136" s="115" t="s">
        <v>35</v>
      </c>
      <c r="BW136" s="115" t="s">
        <v>35</v>
      </c>
      <c r="BX136" s="115" t="s">
        <v>35</v>
      </c>
      <c r="BY136" s="104" t="s">
        <v>35</v>
      </c>
      <c r="BZ136" s="104" t="s">
        <v>35</v>
      </c>
      <c r="CA136" s="104" t="s">
        <v>35</v>
      </c>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row>
    <row r="137" s="382" customFormat="true" ht="15" customHeight="true" x14ac:dyDescent="0.2">
      <c r="A137" s="1047"/>
      <c r="B137" s="447" t="s">
        <v>42</v>
      </c>
      <c r="C137" s="191">
        <f>C155+C156*'DHS09'!C130/100</f>
        <v>9.3272011686346179</v>
      </c>
      <c r="D137" s="190">
        <f>D155+D156*'DHS09'!D130/100</f>
        <v>21.221598742923632</v>
      </c>
      <c r="E137" s="190">
        <f>E155+E156*'DHS09'!E130/100</f>
        <v>30.41624293467558</v>
      </c>
      <c r="F137" s="190">
        <f>F155+F156*'DHS09'!F130/100</f>
        <v>47.671393190542815</v>
      </c>
      <c r="G137" s="189">
        <f>G155+G156*'DHS09'!G130/100</f>
        <v>69.582137883591912</v>
      </c>
      <c r="H137" s="188">
        <f>H155+H156*'DHS09'!H130/100</f>
        <v>48.218170342535792</v>
      </c>
      <c r="I137" s="190">
        <f>I155+I156*'DHS09'!I130/100</f>
        <v>55.577619425298401</v>
      </c>
      <c r="J137" s="190">
        <f>J155+J156*'DHS09'!J130/100</f>
        <v>68.542745314046556</v>
      </c>
      <c r="K137" s="190">
        <f>K155+K156*'DHS09'!K130/100</f>
        <v>77.176965668422454</v>
      </c>
      <c r="L137" s="187">
        <f>L155+L156*'DHS09'!L130/100</f>
        <v>66.378802896987878</v>
      </c>
      <c r="M137" s="191">
        <f>M155+M156*'DHS09'!M130/100</f>
        <v>9.6662299092505428</v>
      </c>
      <c r="N137" s="190">
        <f>N155+N156*'DHS09'!N130/100</f>
        <v>14.62364708153541</v>
      </c>
      <c r="O137" s="190">
        <f>O155+O156*'DHS09'!O130/100</f>
        <v>19.04062783647327</v>
      </c>
      <c r="P137" s="190">
        <f>P155+P156*'DHS09'!P130/100</f>
        <v>33.996316241169673</v>
      </c>
      <c r="Q137" s="189">
        <f>Q155+Q156*'DHS09'!Q130/100</f>
        <v>56.38503375424623</v>
      </c>
      <c r="R137" s="188">
        <f>R155+R156*'DHS09'!R130/100</f>
        <v>36.803056301387329</v>
      </c>
      <c r="S137" s="190">
        <f>S155+S156*'DHS09'!S130/100</f>
        <v>35.443072139513148</v>
      </c>
      <c r="T137" s="190">
        <f>T155+T156*'DHS09'!T130/100</f>
        <v>39.013653978377363</v>
      </c>
      <c r="U137" s="190">
        <f>U155+U156*'DHS09'!U130/100</f>
        <v>35.673257011647507</v>
      </c>
      <c r="V137" s="190">
        <f>V155+V156*'DHS09'!V130/100</f>
        <v>48.051699168198425</v>
      </c>
      <c r="W137" s="190">
        <f>W155+W156*'DHS09'!W130/100</f>
        <v>27.383513671031157</v>
      </c>
      <c r="X137" s="190">
        <f>X155+X156*'DHS09'!X130/100</f>
        <v>11.990067068695286</v>
      </c>
      <c r="Y137" s="190">
        <f>Y155+Y156*'DHS09'!Y130/100</f>
        <v>18.959976431305073</v>
      </c>
      <c r="Z137" s="190">
        <f>Z155+Z156*'DHS09'!Z130/100</f>
        <v>32.847799756072035</v>
      </c>
      <c r="AA137" s="187">
        <f>AA155+AA156*'DHS09'!AA130/100</f>
        <v>14.423433894467719</v>
      </c>
      <c r="AB137" s="506"/>
      <c r="AC137" s="506"/>
      <c r="AD137" s="506"/>
      <c r="AE137" s="506"/>
      <c r="AF137" s="506"/>
      <c r="AG137" s="506"/>
      <c r="AH137" s="506"/>
      <c r="AI137" s="506"/>
      <c r="AJ137" s="506"/>
      <c r="AK137" s="506"/>
      <c r="AL137" s="506"/>
      <c r="AM137" s="506"/>
      <c r="AN137" s="506"/>
      <c r="AO137" s="506"/>
      <c r="AP137" s="506"/>
      <c r="AQ137" s="506"/>
      <c r="AR137" s="506"/>
      <c r="AS137" s="506"/>
      <c r="AT137" s="506"/>
      <c r="AU137" s="506"/>
      <c r="AV137" s="506"/>
      <c r="AW137" s="506"/>
      <c r="AX137" s="506"/>
      <c r="AY137" s="506"/>
      <c r="AZ137" s="943"/>
      <c r="BA137" s="1035"/>
      <c r="BB137" s="682" t="s">
        <v>42</v>
      </c>
      <c r="BC137" s="119" t="s">
        <v>35</v>
      </c>
      <c r="BD137" s="115" t="s">
        <v>35</v>
      </c>
      <c r="BE137" s="115" t="s">
        <v>35</v>
      </c>
      <c r="BF137" s="115" t="s">
        <v>35</v>
      </c>
      <c r="BG137" s="110" t="s">
        <v>35</v>
      </c>
      <c r="BH137" s="119" t="s">
        <v>35</v>
      </c>
      <c r="BI137" s="115" t="s">
        <v>35</v>
      </c>
      <c r="BJ137" s="115" t="s">
        <v>35</v>
      </c>
      <c r="BK137" s="115" t="s">
        <v>35</v>
      </c>
      <c r="BL137" s="110" t="s">
        <v>35</v>
      </c>
      <c r="BM137" s="119" t="s">
        <v>35</v>
      </c>
      <c r="BN137" s="115" t="s">
        <v>35</v>
      </c>
      <c r="BO137" s="115" t="s">
        <v>35</v>
      </c>
      <c r="BP137" s="115" t="s">
        <v>35</v>
      </c>
      <c r="BQ137" s="110" t="s">
        <v>35</v>
      </c>
      <c r="BR137" s="119" t="s">
        <v>35</v>
      </c>
      <c r="BS137" s="115" t="s">
        <v>35</v>
      </c>
      <c r="BT137" s="115" t="s">
        <v>35</v>
      </c>
      <c r="BU137" s="115" t="s">
        <v>35</v>
      </c>
      <c r="BV137" s="115" t="s">
        <v>35</v>
      </c>
      <c r="BW137" s="115" t="s">
        <v>35</v>
      </c>
      <c r="BX137" s="115" t="s">
        <v>35</v>
      </c>
      <c r="BY137" s="104" t="s">
        <v>35</v>
      </c>
      <c r="BZ137" s="104" t="s">
        <v>35</v>
      </c>
      <c r="CA137" s="104" t="s">
        <v>35</v>
      </c>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row>
    <row r="138" s="382" customFormat="true" ht="15" customHeight="true" x14ac:dyDescent="0.2">
      <c r="A138" s="1047"/>
      <c r="B138" s="447" t="s">
        <v>41</v>
      </c>
      <c r="C138" s="191">
        <f>100-(C135+C136+C137+C139)</f>
        <v>14.915223073789619</v>
      </c>
      <c r="D138" s="190">
        <f t="shared" ref="D138:AA138" si="6">100-(D135+D136+D137+D139)</f>
        <v>21.251519536646256</v>
      </c>
      <c r="E138" s="190">
        <f t="shared" si="6"/>
        <v>27.809013038020666</v>
      </c>
      <c r="F138" s="190">
        <f t="shared" si="6"/>
        <v>29.62590410675449</v>
      </c>
      <c r="G138" s="189">
        <f t="shared" si="6"/>
        <v>19.186468341035976</v>
      </c>
      <c r="H138" s="188">
        <f t="shared" si="6"/>
        <v>29.652978116847962</v>
      </c>
      <c r="I138" s="190">
        <f t="shared" si="6"/>
        <v>31.679998303233447</v>
      </c>
      <c r="J138" s="190">
        <f t="shared" si="6"/>
        <v>24.194684853551209</v>
      </c>
      <c r="K138" s="190">
        <f t="shared" si="6"/>
        <v>18.890450061914621</v>
      </c>
      <c r="L138" s="187">
        <f t="shared" si="6"/>
        <v>11.711084743461569</v>
      </c>
      <c r="M138" s="191">
        <f t="shared" si="6"/>
        <v>15.310728616095076</v>
      </c>
      <c r="N138" s="190">
        <f t="shared" si="6"/>
        <v>18.480984136303363</v>
      </c>
      <c r="O138" s="190">
        <f t="shared" si="6"/>
        <v>22.146422523238954</v>
      </c>
      <c r="P138" s="190">
        <f t="shared" si="6"/>
        <v>28.459199773065194</v>
      </c>
      <c r="Q138" s="189">
        <f t="shared" si="6"/>
        <v>27.379462231480801</v>
      </c>
      <c r="R138" s="188">
        <f t="shared" si="6"/>
        <v>22.192270801416413</v>
      </c>
      <c r="S138" s="190">
        <f t="shared" si="6"/>
        <v>16.626644636085985</v>
      </c>
      <c r="T138" s="190">
        <f t="shared" si="6"/>
        <v>28.218488878765498</v>
      </c>
      <c r="U138" s="190">
        <f t="shared" si="6"/>
        <v>24.819122824225872</v>
      </c>
      <c r="V138" s="190">
        <f t="shared" si="6"/>
        <v>26.547969523132338</v>
      </c>
      <c r="W138" s="190">
        <f t="shared" si="6"/>
        <v>22.259852948084387</v>
      </c>
      <c r="X138" s="190">
        <f t="shared" si="6"/>
        <v>1.3432662646380464</v>
      </c>
      <c r="Y138" s="190">
        <f t="shared" si="6"/>
        <v>14.968594997266365</v>
      </c>
      <c r="Z138" s="190">
        <f t="shared" si="6"/>
        <v>25.539999808198118</v>
      </c>
      <c r="AA138" s="187">
        <f t="shared" si="6"/>
        <v>21.391455441548374</v>
      </c>
      <c r="AB138" s="506"/>
      <c r="AC138" s="506"/>
      <c r="AD138" s="506"/>
      <c r="AE138" s="506"/>
      <c r="AF138" s="506"/>
      <c r="AG138" s="506"/>
      <c r="AH138" s="506"/>
      <c r="AI138" s="506"/>
      <c r="AJ138" s="506"/>
      <c r="AK138" s="506"/>
      <c r="AL138" s="506"/>
      <c r="AM138" s="506"/>
      <c r="AN138" s="506"/>
      <c r="AO138" s="506"/>
      <c r="AP138" s="506"/>
      <c r="AQ138" s="506"/>
      <c r="AR138" s="506"/>
      <c r="AS138" s="506"/>
      <c r="AT138" s="506"/>
      <c r="AU138" s="506"/>
      <c r="AV138" s="506"/>
      <c r="AW138" s="506"/>
      <c r="AX138" s="506"/>
      <c r="AY138" s="506"/>
      <c r="AZ138" s="943"/>
      <c r="BA138" s="1035"/>
      <c r="BB138" s="682" t="s">
        <v>41</v>
      </c>
      <c r="BC138" s="119" t="s">
        <v>35</v>
      </c>
      <c r="BD138" s="115" t="s">
        <v>35</v>
      </c>
      <c r="BE138" s="115" t="s">
        <v>35</v>
      </c>
      <c r="BF138" s="115" t="s">
        <v>35</v>
      </c>
      <c r="BG138" s="110" t="s">
        <v>35</v>
      </c>
      <c r="BH138" s="119" t="s">
        <v>35</v>
      </c>
      <c r="BI138" s="115" t="s">
        <v>35</v>
      </c>
      <c r="BJ138" s="115" t="s">
        <v>35</v>
      </c>
      <c r="BK138" s="115" t="s">
        <v>35</v>
      </c>
      <c r="BL138" s="110" t="s">
        <v>35</v>
      </c>
      <c r="BM138" s="119" t="s">
        <v>35</v>
      </c>
      <c r="BN138" s="115" t="s">
        <v>35</v>
      </c>
      <c r="BO138" s="115" t="s">
        <v>35</v>
      </c>
      <c r="BP138" s="115" t="s">
        <v>35</v>
      </c>
      <c r="BQ138" s="110" t="s">
        <v>35</v>
      </c>
      <c r="BR138" s="119" t="s">
        <v>35</v>
      </c>
      <c r="BS138" s="115" t="s">
        <v>35</v>
      </c>
      <c r="BT138" s="115" t="s">
        <v>35</v>
      </c>
      <c r="BU138" s="115" t="s">
        <v>35</v>
      </c>
      <c r="BV138" s="115" t="s">
        <v>35</v>
      </c>
      <c r="BW138" s="115" t="s">
        <v>35</v>
      </c>
      <c r="BX138" s="115" t="s">
        <v>35</v>
      </c>
      <c r="BY138" s="104" t="s">
        <v>35</v>
      </c>
      <c r="BZ138" s="104" t="s">
        <v>35</v>
      </c>
      <c r="CA138" s="104" t="s">
        <v>35</v>
      </c>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row>
    <row r="139" s="382" customFormat="true" ht="15" customHeight="true" x14ac:dyDescent="0.2">
      <c r="A139" s="1047"/>
      <c r="B139" s="447" t="s">
        <v>19</v>
      </c>
      <c r="C139" s="191">
        <f>C160</f>
        <v>75.555555555555557</v>
      </c>
      <c r="D139" s="190">
        <f t="shared" ref="D139:AA139" si="7">D160</f>
        <v>57.45967741935484</v>
      </c>
      <c r="E139" s="190">
        <f t="shared" si="7"/>
        <v>41.569965870307172</v>
      </c>
      <c r="F139" s="190">
        <f t="shared" si="7"/>
        <v>21.824324324324323</v>
      </c>
      <c r="G139" s="189">
        <f t="shared" si="7"/>
        <v>5.3450608930987817</v>
      </c>
      <c r="H139" s="188">
        <f t="shared" si="7"/>
        <v>21.84873949579832</v>
      </c>
      <c r="I139" s="190">
        <f t="shared" si="7"/>
        <v>12.18836565096953</v>
      </c>
      <c r="J139" s="190">
        <f t="shared" si="7"/>
        <v>6.1452513966480442</v>
      </c>
      <c r="K139" s="190">
        <f t="shared" si="7"/>
        <v>2.8089887640449436</v>
      </c>
      <c r="L139" s="187">
        <f t="shared" si="7"/>
        <v>0.2808988764044944</v>
      </c>
      <c r="M139" s="191">
        <f t="shared" si="7"/>
        <v>74.930875576036868</v>
      </c>
      <c r="N139" s="190">
        <f t="shared" si="7"/>
        <v>66.7238421955403</v>
      </c>
      <c r="O139" s="190">
        <f t="shared" si="7"/>
        <v>58.633093525179859</v>
      </c>
      <c r="P139" s="190">
        <f t="shared" si="7"/>
        <v>36.832740213523131</v>
      </c>
      <c r="Q139" s="189">
        <f t="shared" si="7"/>
        <v>15.700267618198039</v>
      </c>
      <c r="R139" s="188">
        <f t="shared" si="7"/>
        <v>40.537383177570092</v>
      </c>
      <c r="S139" s="190">
        <f t="shared" si="7"/>
        <v>47.712418300653596</v>
      </c>
      <c r="T139" s="190">
        <f t="shared" si="7"/>
        <v>31.071428571428573</v>
      </c>
      <c r="U139" s="190">
        <f t="shared" si="7"/>
        <v>37.98358733880422</v>
      </c>
      <c r="V139" s="190">
        <f t="shared" si="7"/>
        <v>21.866372170071781</v>
      </c>
      <c r="W139" s="190">
        <f t="shared" si="7"/>
        <v>50.071326676176888</v>
      </c>
      <c r="X139" s="190">
        <f t="shared" si="7"/>
        <v>86.666666666666671</v>
      </c>
      <c r="Y139" s="190">
        <f t="shared" si="7"/>
        <v>65.714285714285708</v>
      </c>
      <c r="Z139" s="190">
        <f t="shared" si="7"/>
        <v>40.958605664488019</v>
      </c>
      <c r="AA139" s="187">
        <f t="shared" si="7"/>
        <v>64.185110663983906</v>
      </c>
      <c r="AB139" s="506"/>
      <c r="AC139" s="506"/>
      <c r="AD139" s="506"/>
      <c r="AE139" s="506"/>
      <c r="AF139" s="506"/>
      <c r="AG139" s="506"/>
      <c r="AH139" s="506"/>
      <c r="AI139" s="506"/>
      <c r="AJ139" s="506"/>
      <c r="AK139" s="506"/>
      <c r="AL139" s="506"/>
      <c r="AM139" s="506"/>
      <c r="AN139" s="506"/>
      <c r="AO139" s="506"/>
      <c r="AP139" s="506"/>
      <c r="AQ139" s="506"/>
      <c r="AR139" s="506"/>
      <c r="AS139" s="506"/>
      <c r="AT139" s="506"/>
      <c r="AU139" s="506"/>
      <c r="AV139" s="506"/>
      <c r="AW139" s="506"/>
      <c r="AX139" s="506"/>
      <c r="AY139" s="506"/>
      <c r="AZ139" s="943"/>
      <c r="BA139" s="1035"/>
      <c r="BB139" s="682" t="s">
        <v>19</v>
      </c>
      <c r="BC139" s="119" t="s">
        <v>35</v>
      </c>
      <c r="BD139" s="115" t="s">
        <v>35</v>
      </c>
      <c r="BE139" s="115" t="s">
        <v>35</v>
      </c>
      <c r="BF139" s="115" t="s">
        <v>35</v>
      </c>
      <c r="BG139" s="110" t="s">
        <v>35</v>
      </c>
      <c r="BH139" s="119" t="s">
        <v>35</v>
      </c>
      <c r="BI139" s="115" t="s">
        <v>35</v>
      </c>
      <c r="BJ139" s="115" t="s">
        <v>35</v>
      </c>
      <c r="BK139" s="115" t="s">
        <v>35</v>
      </c>
      <c r="BL139" s="110" t="s">
        <v>35</v>
      </c>
      <c r="BM139" s="119" t="s">
        <v>35</v>
      </c>
      <c r="BN139" s="115" t="s">
        <v>35</v>
      </c>
      <c r="BO139" s="115" t="s">
        <v>35</v>
      </c>
      <c r="BP139" s="115" t="s">
        <v>35</v>
      </c>
      <c r="BQ139" s="110" t="s">
        <v>35</v>
      </c>
      <c r="BR139" s="119" t="s">
        <v>35</v>
      </c>
      <c r="BS139" s="115" t="s">
        <v>35</v>
      </c>
      <c r="BT139" s="115" t="s">
        <v>35</v>
      </c>
      <c r="BU139" s="115" t="s">
        <v>35</v>
      </c>
      <c r="BV139" s="115" t="s">
        <v>35</v>
      </c>
      <c r="BW139" s="115" t="s">
        <v>35</v>
      </c>
      <c r="BX139" s="115" t="s">
        <v>35</v>
      </c>
      <c r="BY139" s="104" t="s">
        <v>35</v>
      </c>
      <c r="BZ139" s="104" t="s">
        <v>35</v>
      </c>
      <c r="CA139" s="104" t="s">
        <v>35</v>
      </c>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row>
    <row r="140" s="377" customFormat="true" ht="15" customHeight="true" x14ac:dyDescent="0.2">
      <c r="A140" s="1047" t="s">
        <v>107</v>
      </c>
      <c r="B140" s="447" t="s">
        <v>64</v>
      </c>
      <c r="C140" s="135" t="s">
        <v>35</v>
      </c>
      <c r="D140" s="132" t="s">
        <v>35</v>
      </c>
      <c r="E140" s="132" t="s">
        <v>35</v>
      </c>
      <c r="F140" s="132" t="s">
        <v>35</v>
      </c>
      <c r="G140" s="129" t="s">
        <v>35</v>
      </c>
      <c r="H140" s="126" t="s">
        <v>35</v>
      </c>
      <c r="I140" s="132" t="s">
        <v>35</v>
      </c>
      <c r="J140" s="132" t="s">
        <v>35</v>
      </c>
      <c r="K140" s="132" t="s">
        <v>35</v>
      </c>
      <c r="L140" s="123" t="s">
        <v>35</v>
      </c>
      <c r="M140" s="135" t="s">
        <v>35</v>
      </c>
      <c r="N140" s="132" t="s">
        <v>35</v>
      </c>
      <c r="O140" s="132" t="s">
        <v>35</v>
      </c>
      <c r="P140" s="132" t="s">
        <v>35</v>
      </c>
      <c r="Q140" s="129" t="s">
        <v>35</v>
      </c>
      <c r="R140" s="126" t="s">
        <v>35</v>
      </c>
      <c r="S140" s="132" t="s">
        <v>35</v>
      </c>
      <c r="T140" s="132" t="s">
        <v>35</v>
      </c>
      <c r="U140" s="132" t="s">
        <v>35</v>
      </c>
      <c r="V140" s="132" t="s">
        <v>35</v>
      </c>
      <c r="W140" s="132" t="s">
        <v>35</v>
      </c>
      <c r="X140" s="132" t="s">
        <v>35</v>
      </c>
      <c r="Y140" s="132" t="s">
        <v>35</v>
      </c>
      <c r="Z140" s="132" t="s">
        <v>35</v>
      </c>
      <c r="AA140" s="123" t="s">
        <v>35</v>
      </c>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4"/>
      <c r="BA140" s="1035" t="s">
        <v>107</v>
      </c>
      <c r="BB140" s="682" t="s">
        <v>64</v>
      </c>
      <c r="BC140" s="119" t="s">
        <v>35</v>
      </c>
      <c r="BD140" s="115" t="s">
        <v>35</v>
      </c>
      <c r="BE140" s="115" t="s">
        <v>35</v>
      </c>
      <c r="BF140" s="115" t="s">
        <v>35</v>
      </c>
      <c r="BG140" s="110" t="s">
        <v>35</v>
      </c>
      <c r="BH140" s="119" t="s">
        <v>35</v>
      </c>
      <c r="BI140" s="115" t="s">
        <v>35</v>
      </c>
      <c r="BJ140" s="115" t="s">
        <v>35</v>
      </c>
      <c r="BK140" s="115" t="s">
        <v>35</v>
      </c>
      <c r="BL140" s="110" t="s">
        <v>35</v>
      </c>
      <c r="BM140" s="119" t="s">
        <v>35</v>
      </c>
      <c r="BN140" s="115" t="s">
        <v>35</v>
      </c>
      <c r="BO140" s="115" t="s">
        <v>35</v>
      </c>
      <c r="BP140" s="115" t="s">
        <v>35</v>
      </c>
      <c r="BQ140" s="110" t="s">
        <v>35</v>
      </c>
      <c r="BR140" s="119" t="s">
        <v>35</v>
      </c>
      <c r="BS140" s="115" t="s">
        <v>35</v>
      </c>
      <c r="BT140" s="115" t="s">
        <v>35</v>
      </c>
      <c r="BU140" s="115" t="s">
        <v>35</v>
      </c>
      <c r="BV140" s="115" t="s">
        <v>35</v>
      </c>
      <c r="BW140" s="115" t="s">
        <v>35</v>
      </c>
      <c r="BX140" s="115" t="s">
        <v>35</v>
      </c>
      <c r="BY140" s="104" t="s">
        <v>35</v>
      </c>
      <c r="BZ140" s="104" t="s">
        <v>35</v>
      </c>
      <c r="CA140" s="104" t="s">
        <v>35</v>
      </c>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row>
    <row r="141" s="377" customFormat="true" ht="15" customHeight="true" x14ac:dyDescent="0.2">
      <c r="A141" s="1047"/>
      <c r="B141" s="447" t="s">
        <v>65</v>
      </c>
      <c r="C141" s="135" t="s">
        <v>35</v>
      </c>
      <c r="D141" s="132" t="s">
        <v>35</v>
      </c>
      <c r="E141" s="132" t="s">
        <v>35</v>
      </c>
      <c r="F141" s="132" t="s">
        <v>35</v>
      </c>
      <c r="G141" s="129" t="s">
        <v>35</v>
      </c>
      <c r="H141" s="126" t="s">
        <v>35</v>
      </c>
      <c r="I141" s="132" t="s">
        <v>35</v>
      </c>
      <c r="J141" s="132" t="s">
        <v>35</v>
      </c>
      <c r="K141" s="132" t="s">
        <v>35</v>
      </c>
      <c r="L141" s="123" t="s">
        <v>35</v>
      </c>
      <c r="M141" s="135" t="s">
        <v>35</v>
      </c>
      <c r="N141" s="132" t="s">
        <v>35</v>
      </c>
      <c r="O141" s="132" t="s">
        <v>35</v>
      </c>
      <c r="P141" s="132" t="s">
        <v>35</v>
      </c>
      <c r="Q141" s="129" t="s">
        <v>35</v>
      </c>
      <c r="R141" s="126" t="s">
        <v>35</v>
      </c>
      <c r="S141" s="132" t="s">
        <v>35</v>
      </c>
      <c r="T141" s="132" t="s">
        <v>35</v>
      </c>
      <c r="U141" s="132" t="s">
        <v>35</v>
      </c>
      <c r="V141" s="132" t="s">
        <v>35</v>
      </c>
      <c r="W141" s="132" t="s">
        <v>35</v>
      </c>
      <c r="X141" s="132" t="s">
        <v>35</v>
      </c>
      <c r="Y141" s="132" t="s">
        <v>35</v>
      </c>
      <c r="Z141" s="132" t="s">
        <v>35</v>
      </c>
      <c r="AA141" s="123" t="s">
        <v>35</v>
      </c>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4"/>
      <c r="BA141" s="1035"/>
      <c r="BB141" s="682" t="s">
        <v>65</v>
      </c>
      <c r="BC141" s="119" t="s">
        <v>35</v>
      </c>
      <c r="BD141" s="115" t="s">
        <v>35</v>
      </c>
      <c r="BE141" s="115" t="s">
        <v>35</v>
      </c>
      <c r="BF141" s="115" t="s">
        <v>35</v>
      </c>
      <c r="BG141" s="110" t="s">
        <v>35</v>
      </c>
      <c r="BH141" s="119" t="s">
        <v>35</v>
      </c>
      <c r="BI141" s="115" t="s">
        <v>35</v>
      </c>
      <c r="BJ141" s="115" t="s">
        <v>35</v>
      </c>
      <c r="BK141" s="115" t="s">
        <v>35</v>
      </c>
      <c r="BL141" s="110" t="s">
        <v>35</v>
      </c>
      <c r="BM141" s="119" t="s">
        <v>35</v>
      </c>
      <c r="BN141" s="115" t="s">
        <v>35</v>
      </c>
      <c r="BO141" s="115" t="s">
        <v>35</v>
      </c>
      <c r="BP141" s="115" t="s">
        <v>35</v>
      </c>
      <c r="BQ141" s="110" t="s">
        <v>35</v>
      </c>
      <c r="BR141" s="119" t="s">
        <v>35</v>
      </c>
      <c r="BS141" s="115" t="s">
        <v>35</v>
      </c>
      <c r="BT141" s="115" t="s">
        <v>35</v>
      </c>
      <c r="BU141" s="115" t="s">
        <v>35</v>
      </c>
      <c r="BV141" s="115" t="s">
        <v>35</v>
      </c>
      <c r="BW141" s="115" t="s">
        <v>35</v>
      </c>
      <c r="BX141" s="115" t="s">
        <v>35</v>
      </c>
      <c r="BY141" s="104" t="s">
        <v>35</v>
      </c>
      <c r="BZ141" s="104" t="s">
        <v>35</v>
      </c>
      <c r="CA141" s="104" t="s">
        <v>35</v>
      </c>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row>
    <row r="142" s="377" customFormat="true" ht="15" customHeight="true" x14ac:dyDescent="0.2">
      <c r="A142" s="1047"/>
      <c r="B142" s="447" t="s">
        <v>66</v>
      </c>
      <c r="C142" s="135" t="s">
        <v>35</v>
      </c>
      <c r="D142" s="132" t="s">
        <v>35</v>
      </c>
      <c r="E142" s="132" t="s">
        <v>35</v>
      </c>
      <c r="F142" s="132" t="s">
        <v>35</v>
      </c>
      <c r="G142" s="129" t="s">
        <v>35</v>
      </c>
      <c r="H142" s="126" t="s">
        <v>35</v>
      </c>
      <c r="I142" s="132" t="s">
        <v>35</v>
      </c>
      <c r="J142" s="132" t="s">
        <v>35</v>
      </c>
      <c r="K142" s="132" t="s">
        <v>35</v>
      </c>
      <c r="L142" s="123" t="s">
        <v>35</v>
      </c>
      <c r="M142" s="135" t="s">
        <v>35</v>
      </c>
      <c r="N142" s="132" t="s">
        <v>35</v>
      </c>
      <c r="O142" s="132" t="s">
        <v>35</v>
      </c>
      <c r="P142" s="132" t="s">
        <v>35</v>
      </c>
      <c r="Q142" s="129" t="s">
        <v>35</v>
      </c>
      <c r="R142" s="126" t="s">
        <v>35</v>
      </c>
      <c r="S142" s="132" t="s">
        <v>35</v>
      </c>
      <c r="T142" s="132" t="s">
        <v>35</v>
      </c>
      <c r="U142" s="132" t="s">
        <v>35</v>
      </c>
      <c r="V142" s="132" t="s">
        <v>35</v>
      </c>
      <c r="W142" s="132" t="s">
        <v>35</v>
      </c>
      <c r="X142" s="132" t="s">
        <v>35</v>
      </c>
      <c r="Y142" s="132" t="s">
        <v>35</v>
      </c>
      <c r="Z142" s="132" t="s">
        <v>35</v>
      </c>
      <c r="AA142" s="123" t="s">
        <v>35</v>
      </c>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4"/>
      <c r="BA142" s="1035"/>
      <c r="BB142" s="682" t="s">
        <v>66</v>
      </c>
      <c r="BC142" s="119" t="s">
        <v>35</v>
      </c>
      <c r="BD142" s="115" t="s">
        <v>35</v>
      </c>
      <c r="BE142" s="115" t="s">
        <v>35</v>
      </c>
      <c r="BF142" s="115" t="s">
        <v>35</v>
      </c>
      <c r="BG142" s="110" t="s">
        <v>35</v>
      </c>
      <c r="BH142" s="119" t="s">
        <v>35</v>
      </c>
      <c r="BI142" s="115" t="s">
        <v>35</v>
      </c>
      <c r="BJ142" s="115" t="s">
        <v>35</v>
      </c>
      <c r="BK142" s="115" t="s">
        <v>35</v>
      </c>
      <c r="BL142" s="110" t="s">
        <v>35</v>
      </c>
      <c r="BM142" s="119" t="s">
        <v>35</v>
      </c>
      <c r="BN142" s="115" t="s">
        <v>35</v>
      </c>
      <c r="BO142" s="115" t="s">
        <v>35</v>
      </c>
      <c r="BP142" s="115" t="s">
        <v>35</v>
      </c>
      <c r="BQ142" s="110" t="s">
        <v>35</v>
      </c>
      <c r="BR142" s="119" t="s">
        <v>35</v>
      </c>
      <c r="BS142" s="115" t="s">
        <v>35</v>
      </c>
      <c r="BT142" s="115" t="s">
        <v>35</v>
      </c>
      <c r="BU142" s="115" t="s">
        <v>35</v>
      </c>
      <c r="BV142" s="115" t="s">
        <v>35</v>
      </c>
      <c r="BW142" s="115" t="s">
        <v>35</v>
      </c>
      <c r="BX142" s="115" t="s">
        <v>35</v>
      </c>
      <c r="BY142" s="104" t="s">
        <v>35</v>
      </c>
      <c r="BZ142" s="104" t="s">
        <v>35</v>
      </c>
      <c r="CA142" s="104" t="s">
        <v>35</v>
      </c>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row>
    <row r="143" s="377" customFormat="true" ht="15" customHeight="true" x14ac:dyDescent="0.2">
      <c r="A143" s="1047"/>
      <c r="B143" s="447" t="s">
        <v>67</v>
      </c>
      <c r="C143" s="135" t="s">
        <v>35</v>
      </c>
      <c r="D143" s="132" t="s">
        <v>35</v>
      </c>
      <c r="E143" s="132" t="s">
        <v>35</v>
      </c>
      <c r="F143" s="132" t="s">
        <v>35</v>
      </c>
      <c r="G143" s="129" t="s">
        <v>35</v>
      </c>
      <c r="H143" s="126" t="s">
        <v>35</v>
      </c>
      <c r="I143" s="132" t="s">
        <v>35</v>
      </c>
      <c r="J143" s="132" t="s">
        <v>35</v>
      </c>
      <c r="K143" s="132" t="s">
        <v>35</v>
      </c>
      <c r="L143" s="123" t="s">
        <v>35</v>
      </c>
      <c r="M143" s="135" t="s">
        <v>35</v>
      </c>
      <c r="N143" s="132" t="s">
        <v>35</v>
      </c>
      <c r="O143" s="132" t="s">
        <v>35</v>
      </c>
      <c r="P143" s="132" t="s">
        <v>35</v>
      </c>
      <c r="Q143" s="129" t="s">
        <v>35</v>
      </c>
      <c r="R143" s="126" t="s">
        <v>35</v>
      </c>
      <c r="S143" s="132" t="s">
        <v>35</v>
      </c>
      <c r="T143" s="132" t="s">
        <v>35</v>
      </c>
      <c r="U143" s="132" t="s">
        <v>35</v>
      </c>
      <c r="V143" s="132" t="s">
        <v>35</v>
      </c>
      <c r="W143" s="132" t="s">
        <v>35</v>
      </c>
      <c r="X143" s="132" t="s">
        <v>35</v>
      </c>
      <c r="Y143" s="132" t="s">
        <v>35</v>
      </c>
      <c r="Z143" s="132" t="s">
        <v>35</v>
      </c>
      <c r="AA143" s="123" t="s">
        <v>35</v>
      </c>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4"/>
      <c r="BA143" s="1035"/>
      <c r="BB143" s="682" t="s">
        <v>67</v>
      </c>
      <c r="BC143" s="119" t="s">
        <v>35</v>
      </c>
      <c r="BD143" s="115" t="s">
        <v>35</v>
      </c>
      <c r="BE143" s="115" t="s">
        <v>35</v>
      </c>
      <c r="BF143" s="115" t="s">
        <v>35</v>
      </c>
      <c r="BG143" s="110" t="s">
        <v>35</v>
      </c>
      <c r="BH143" s="119" t="s">
        <v>35</v>
      </c>
      <c r="BI143" s="115" t="s">
        <v>35</v>
      </c>
      <c r="BJ143" s="115" t="s">
        <v>35</v>
      </c>
      <c r="BK143" s="115" t="s">
        <v>35</v>
      </c>
      <c r="BL143" s="110" t="s">
        <v>35</v>
      </c>
      <c r="BM143" s="119" t="s">
        <v>35</v>
      </c>
      <c r="BN143" s="115" t="s">
        <v>35</v>
      </c>
      <c r="BO143" s="115" t="s">
        <v>35</v>
      </c>
      <c r="BP143" s="115" t="s">
        <v>35</v>
      </c>
      <c r="BQ143" s="110" t="s">
        <v>35</v>
      </c>
      <c r="BR143" s="119" t="s">
        <v>35</v>
      </c>
      <c r="BS143" s="115" t="s">
        <v>35</v>
      </c>
      <c r="BT143" s="115" t="s">
        <v>35</v>
      </c>
      <c r="BU143" s="115" t="s">
        <v>35</v>
      </c>
      <c r="BV143" s="115" t="s">
        <v>35</v>
      </c>
      <c r="BW143" s="115" t="s">
        <v>35</v>
      </c>
      <c r="BX143" s="115" t="s">
        <v>35</v>
      </c>
      <c r="BY143" s="104" t="s">
        <v>35</v>
      </c>
      <c r="BZ143" s="104" t="s">
        <v>35</v>
      </c>
      <c r="CA143" s="104" t="s">
        <v>35</v>
      </c>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row>
    <row r="144" s="377" customFormat="true" ht="15" customHeight="true" x14ac:dyDescent="0.2">
      <c r="A144" s="1047" t="s">
        <v>108</v>
      </c>
      <c r="B144" s="447" t="s">
        <v>64</v>
      </c>
      <c r="C144" s="135" t="s">
        <v>35</v>
      </c>
      <c r="D144" s="132" t="s">
        <v>35</v>
      </c>
      <c r="E144" s="132" t="s">
        <v>35</v>
      </c>
      <c r="F144" s="132" t="s">
        <v>35</v>
      </c>
      <c r="G144" s="129" t="s">
        <v>35</v>
      </c>
      <c r="H144" s="126" t="s">
        <v>35</v>
      </c>
      <c r="I144" s="132" t="s">
        <v>35</v>
      </c>
      <c r="J144" s="132" t="s">
        <v>35</v>
      </c>
      <c r="K144" s="132" t="s">
        <v>35</v>
      </c>
      <c r="L144" s="123" t="s">
        <v>35</v>
      </c>
      <c r="M144" s="135" t="s">
        <v>35</v>
      </c>
      <c r="N144" s="132" t="s">
        <v>35</v>
      </c>
      <c r="O144" s="132" t="s">
        <v>35</v>
      </c>
      <c r="P144" s="132" t="s">
        <v>35</v>
      </c>
      <c r="Q144" s="129" t="s">
        <v>35</v>
      </c>
      <c r="R144" s="126" t="s">
        <v>35</v>
      </c>
      <c r="S144" s="132" t="s">
        <v>35</v>
      </c>
      <c r="T144" s="132" t="s">
        <v>35</v>
      </c>
      <c r="U144" s="132" t="s">
        <v>35</v>
      </c>
      <c r="V144" s="132" t="s">
        <v>35</v>
      </c>
      <c r="W144" s="132" t="s">
        <v>35</v>
      </c>
      <c r="X144" s="132" t="s">
        <v>35</v>
      </c>
      <c r="Y144" s="132" t="s">
        <v>35</v>
      </c>
      <c r="Z144" s="132" t="s">
        <v>35</v>
      </c>
      <c r="AA144" s="123" t="s">
        <v>35</v>
      </c>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4"/>
      <c r="BA144" s="1035" t="s">
        <v>108</v>
      </c>
      <c r="BB144" s="682" t="s">
        <v>64</v>
      </c>
      <c r="BC144" s="119" t="s">
        <v>35</v>
      </c>
      <c r="BD144" s="115" t="s">
        <v>35</v>
      </c>
      <c r="BE144" s="115" t="s">
        <v>35</v>
      </c>
      <c r="BF144" s="115" t="s">
        <v>35</v>
      </c>
      <c r="BG144" s="110" t="s">
        <v>35</v>
      </c>
      <c r="BH144" s="119" t="s">
        <v>35</v>
      </c>
      <c r="BI144" s="115" t="s">
        <v>35</v>
      </c>
      <c r="BJ144" s="115" t="s">
        <v>35</v>
      </c>
      <c r="BK144" s="115" t="s">
        <v>35</v>
      </c>
      <c r="BL144" s="110" t="s">
        <v>35</v>
      </c>
      <c r="BM144" s="119" t="s">
        <v>35</v>
      </c>
      <c r="BN144" s="115" t="s">
        <v>35</v>
      </c>
      <c r="BO144" s="115" t="s">
        <v>35</v>
      </c>
      <c r="BP144" s="115" t="s">
        <v>35</v>
      </c>
      <c r="BQ144" s="110" t="s">
        <v>35</v>
      </c>
      <c r="BR144" s="119" t="s">
        <v>35</v>
      </c>
      <c r="BS144" s="115" t="s">
        <v>35</v>
      </c>
      <c r="BT144" s="115" t="s">
        <v>35</v>
      </c>
      <c r="BU144" s="115" t="s">
        <v>35</v>
      </c>
      <c r="BV144" s="115" t="s">
        <v>35</v>
      </c>
      <c r="BW144" s="115" t="s">
        <v>35</v>
      </c>
      <c r="BX144" s="115" t="s">
        <v>35</v>
      </c>
      <c r="BY144" s="104" t="s">
        <v>35</v>
      </c>
      <c r="BZ144" s="104" t="s">
        <v>35</v>
      </c>
      <c r="CA144" s="104" t="s">
        <v>35</v>
      </c>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row>
    <row r="145" s="377" customFormat="true" ht="15" customHeight="true" x14ac:dyDescent="0.2">
      <c r="A145" s="1047"/>
      <c r="B145" s="447" t="s">
        <v>65</v>
      </c>
      <c r="C145" s="135" t="s">
        <v>35</v>
      </c>
      <c r="D145" s="132" t="s">
        <v>35</v>
      </c>
      <c r="E145" s="132" t="s">
        <v>35</v>
      </c>
      <c r="F145" s="132" t="s">
        <v>35</v>
      </c>
      <c r="G145" s="129" t="s">
        <v>35</v>
      </c>
      <c r="H145" s="126" t="s">
        <v>35</v>
      </c>
      <c r="I145" s="132" t="s">
        <v>35</v>
      </c>
      <c r="J145" s="132" t="s">
        <v>35</v>
      </c>
      <c r="K145" s="132" t="s">
        <v>35</v>
      </c>
      <c r="L145" s="123" t="s">
        <v>35</v>
      </c>
      <c r="M145" s="135" t="s">
        <v>35</v>
      </c>
      <c r="N145" s="132" t="s">
        <v>35</v>
      </c>
      <c r="O145" s="132" t="s">
        <v>35</v>
      </c>
      <c r="P145" s="132" t="s">
        <v>35</v>
      </c>
      <c r="Q145" s="129" t="s">
        <v>35</v>
      </c>
      <c r="R145" s="126" t="s">
        <v>35</v>
      </c>
      <c r="S145" s="132" t="s">
        <v>35</v>
      </c>
      <c r="T145" s="132" t="s">
        <v>35</v>
      </c>
      <c r="U145" s="132" t="s">
        <v>35</v>
      </c>
      <c r="V145" s="132" t="s">
        <v>35</v>
      </c>
      <c r="W145" s="132" t="s">
        <v>35</v>
      </c>
      <c r="X145" s="132" t="s">
        <v>35</v>
      </c>
      <c r="Y145" s="132" t="s">
        <v>35</v>
      </c>
      <c r="Z145" s="132" t="s">
        <v>35</v>
      </c>
      <c r="AA145" s="123" t="s">
        <v>35</v>
      </c>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4"/>
      <c r="BA145" s="1035"/>
      <c r="BB145" s="682" t="s">
        <v>65</v>
      </c>
      <c r="BC145" s="119" t="s">
        <v>35</v>
      </c>
      <c r="BD145" s="115" t="s">
        <v>35</v>
      </c>
      <c r="BE145" s="115" t="s">
        <v>35</v>
      </c>
      <c r="BF145" s="115" t="s">
        <v>35</v>
      </c>
      <c r="BG145" s="110" t="s">
        <v>35</v>
      </c>
      <c r="BH145" s="119" t="s">
        <v>35</v>
      </c>
      <c r="BI145" s="115" t="s">
        <v>35</v>
      </c>
      <c r="BJ145" s="115" t="s">
        <v>35</v>
      </c>
      <c r="BK145" s="115" t="s">
        <v>35</v>
      </c>
      <c r="BL145" s="110" t="s">
        <v>35</v>
      </c>
      <c r="BM145" s="119" t="s">
        <v>35</v>
      </c>
      <c r="BN145" s="115" t="s">
        <v>35</v>
      </c>
      <c r="BO145" s="115" t="s">
        <v>35</v>
      </c>
      <c r="BP145" s="115" t="s">
        <v>35</v>
      </c>
      <c r="BQ145" s="110" t="s">
        <v>35</v>
      </c>
      <c r="BR145" s="119" t="s">
        <v>35</v>
      </c>
      <c r="BS145" s="115" t="s">
        <v>35</v>
      </c>
      <c r="BT145" s="115" t="s">
        <v>35</v>
      </c>
      <c r="BU145" s="115" t="s">
        <v>35</v>
      </c>
      <c r="BV145" s="115" t="s">
        <v>35</v>
      </c>
      <c r="BW145" s="115" t="s">
        <v>35</v>
      </c>
      <c r="BX145" s="115" t="s">
        <v>35</v>
      </c>
      <c r="BY145" s="104" t="s">
        <v>35</v>
      </c>
      <c r="BZ145" s="104" t="s">
        <v>35</v>
      </c>
      <c r="CA145" s="104" t="s">
        <v>35</v>
      </c>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row>
    <row r="146" s="377" customFormat="true" ht="15" customHeight="true" x14ac:dyDescent="0.2">
      <c r="A146" s="1047"/>
      <c r="B146" s="447" t="s">
        <v>66</v>
      </c>
      <c r="C146" s="135" t="s">
        <v>35</v>
      </c>
      <c r="D146" s="132" t="s">
        <v>35</v>
      </c>
      <c r="E146" s="132" t="s">
        <v>35</v>
      </c>
      <c r="F146" s="132" t="s">
        <v>35</v>
      </c>
      <c r="G146" s="129" t="s">
        <v>35</v>
      </c>
      <c r="H146" s="126" t="s">
        <v>35</v>
      </c>
      <c r="I146" s="132" t="s">
        <v>35</v>
      </c>
      <c r="J146" s="132" t="s">
        <v>35</v>
      </c>
      <c r="K146" s="132" t="s">
        <v>35</v>
      </c>
      <c r="L146" s="123" t="s">
        <v>35</v>
      </c>
      <c r="M146" s="135" t="s">
        <v>35</v>
      </c>
      <c r="N146" s="132" t="s">
        <v>35</v>
      </c>
      <c r="O146" s="132" t="s">
        <v>35</v>
      </c>
      <c r="P146" s="132" t="s">
        <v>35</v>
      </c>
      <c r="Q146" s="129" t="s">
        <v>35</v>
      </c>
      <c r="R146" s="126" t="s">
        <v>35</v>
      </c>
      <c r="S146" s="132" t="s">
        <v>35</v>
      </c>
      <c r="T146" s="132" t="s">
        <v>35</v>
      </c>
      <c r="U146" s="132" t="s">
        <v>35</v>
      </c>
      <c r="V146" s="132" t="s">
        <v>35</v>
      </c>
      <c r="W146" s="132" t="s">
        <v>35</v>
      </c>
      <c r="X146" s="132" t="s">
        <v>35</v>
      </c>
      <c r="Y146" s="132" t="s">
        <v>35</v>
      </c>
      <c r="Z146" s="132" t="s">
        <v>35</v>
      </c>
      <c r="AA146" s="123" t="s">
        <v>35</v>
      </c>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4"/>
      <c r="BA146" s="1035"/>
      <c r="BB146" s="682" t="s">
        <v>66</v>
      </c>
      <c r="BC146" s="119" t="s">
        <v>35</v>
      </c>
      <c r="BD146" s="115" t="s">
        <v>35</v>
      </c>
      <c r="BE146" s="115" t="s">
        <v>35</v>
      </c>
      <c r="BF146" s="115" t="s">
        <v>35</v>
      </c>
      <c r="BG146" s="110" t="s">
        <v>35</v>
      </c>
      <c r="BH146" s="119" t="s">
        <v>35</v>
      </c>
      <c r="BI146" s="115" t="s">
        <v>35</v>
      </c>
      <c r="BJ146" s="115" t="s">
        <v>35</v>
      </c>
      <c r="BK146" s="115" t="s">
        <v>35</v>
      </c>
      <c r="BL146" s="110" t="s">
        <v>35</v>
      </c>
      <c r="BM146" s="119" t="s">
        <v>35</v>
      </c>
      <c r="BN146" s="115" t="s">
        <v>35</v>
      </c>
      <c r="BO146" s="115" t="s">
        <v>35</v>
      </c>
      <c r="BP146" s="115" t="s">
        <v>35</v>
      </c>
      <c r="BQ146" s="110" t="s">
        <v>35</v>
      </c>
      <c r="BR146" s="119" t="s">
        <v>35</v>
      </c>
      <c r="BS146" s="115" t="s">
        <v>35</v>
      </c>
      <c r="BT146" s="115" t="s">
        <v>35</v>
      </c>
      <c r="BU146" s="115" t="s">
        <v>35</v>
      </c>
      <c r="BV146" s="115" t="s">
        <v>35</v>
      </c>
      <c r="BW146" s="115" t="s">
        <v>35</v>
      </c>
      <c r="BX146" s="115" t="s">
        <v>35</v>
      </c>
      <c r="BY146" s="104" t="s">
        <v>35</v>
      </c>
      <c r="BZ146" s="104" t="s">
        <v>35</v>
      </c>
      <c r="CA146" s="104" t="s">
        <v>35</v>
      </c>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row>
    <row r="147" s="377" customFormat="true" ht="15" customHeight="true" x14ac:dyDescent="0.2">
      <c r="A147" s="1047"/>
      <c r="B147" s="447" t="s">
        <v>67</v>
      </c>
      <c r="C147" s="135" t="s">
        <v>35</v>
      </c>
      <c r="D147" s="132" t="s">
        <v>35</v>
      </c>
      <c r="E147" s="132" t="s">
        <v>35</v>
      </c>
      <c r="F147" s="132" t="s">
        <v>35</v>
      </c>
      <c r="G147" s="129" t="s">
        <v>35</v>
      </c>
      <c r="H147" s="126" t="s">
        <v>35</v>
      </c>
      <c r="I147" s="132" t="s">
        <v>35</v>
      </c>
      <c r="J147" s="132" t="s">
        <v>35</v>
      </c>
      <c r="K147" s="132" t="s">
        <v>35</v>
      </c>
      <c r="L147" s="123" t="s">
        <v>35</v>
      </c>
      <c r="M147" s="135" t="s">
        <v>35</v>
      </c>
      <c r="N147" s="132" t="s">
        <v>35</v>
      </c>
      <c r="O147" s="132" t="s">
        <v>35</v>
      </c>
      <c r="P147" s="132" t="s">
        <v>35</v>
      </c>
      <c r="Q147" s="129" t="s">
        <v>35</v>
      </c>
      <c r="R147" s="126" t="s">
        <v>35</v>
      </c>
      <c r="S147" s="132" t="s">
        <v>35</v>
      </c>
      <c r="T147" s="132" t="s">
        <v>35</v>
      </c>
      <c r="U147" s="132" t="s">
        <v>35</v>
      </c>
      <c r="V147" s="132" t="s">
        <v>35</v>
      </c>
      <c r="W147" s="132" t="s">
        <v>35</v>
      </c>
      <c r="X147" s="132" t="s">
        <v>35</v>
      </c>
      <c r="Y147" s="132" t="s">
        <v>35</v>
      </c>
      <c r="Z147" s="132" t="s">
        <v>35</v>
      </c>
      <c r="AA147" s="123" t="s">
        <v>35</v>
      </c>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4"/>
      <c r="BA147" s="1035"/>
      <c r="BB147" s="682" t="s">
        <v>67</v>
      </c>
      <c r="BC147" s="119" t="s">
        <v>35</v>
      </c>
      <c r="BD147" s="115" t="s">
        <v>35</v>
      </c>
      <c r="BE147" s="115" t="s">
        <v>35</v>
      </c>
      <c r="BF147" s="115" t="s">
        <v>35</v>
      </c>
      <c r="BG147" s="110" t="s">
        <v>35</v>
      </c>
      <c r="BH147" s="119" t="s">
        <v>35</v>
      </c>
      <c r="BI147" s="115" t="s">
        <v>35</v>
      </c>
      <c r="BJ147" s="115" t="s">
        <v>35</v>
      </c>
      <c r="BK147" s="115" t="s">
        <v>35</v>
      </c>
      <c r="BL147" s="110" t="s">
        <v>35</v>
      </c>
      <c r="BM147" s="119" t="s">
        <v>35</v>
      </c>
      <c r="BN147" s="115" t="s">
        <v>35</v>
      </c>
      <c r="BO147" s="115" t="s">
        <v>35</v>
      </c>
      <c r="BP147" s="115" t="s">
        <v>35</v>
      </c>
      <c r="BQ147" s="110" t="s">
        <v>35</v>
      </c>
      <c r="BR147" s="119" t="s">
        <v>35</v>
      </c>
      <c r="BS147" s="115" t="s">
        <v>35</v>
      </c>
      <c r="BT147" s="115" t="s">
        <v>35</v>
      </c>
      <c r="BU147" s="115" t="s">
        <v>35</v>
      </c>
      <c r="BV147" s="115" t="s">
        <v>35</v>
      </c>
      <c r="BW147" s="115" t="s">
        <v>35</v>
      </c>
      <c r="BX147" s="115" t="s">
        <v>35</v>
      </c>
      <c r="BY147" s="104" t="s">
        <v>35</v>
      </c>
      <c r="BZ147" s="104" t="s">
        <v>35</v>
      </c>
      <c r="CA147" s="104" t="s">
        <v>35</v>
      </c>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row>
    <row r="148" s="377" customFormat="true" ht="15" customHeight="true" x14ac:dyDescent="0.2">
      <c r="A148" s="1047" t="s">
        <v>109</v>
      </c>
      <c r="B148" s="447" t="s">
        <v>49</v>
      </c>
      <c r="C148" s="135" t="s">
        <v>35</v>
      </c>
      <c r="D148" s="132" t="s">
        <v>35</v>
      </c>
      <c r="E148" s="132" t="s">
        <v>35</v>
      </c>
      <c r="F148" s="132" t="s">
        <v>35</v>
      </c>
      <c r="G148" s="129" t="s">
        <v>35</v>
      </c>
      <c r="H148" s="126" t="s">
        <v>35</v>
      </c>
      <c r="I148" s="132" t="s">
        <v>35</v>
      </c>
      <c r="J148" s="132" t="s">
        <v>35</v>
      </c>
      <c r="K148" s="132" t="s">
        <v>35</v>
      </c>
      <c r="L148" s="123" t="s">
        <v>35</v>
      </c>
      <c r="M148" s="135" t="s">
        <v>35</v>
      </c>
      <c r="N148" s="132" t="s">
        <v>35</v>
      </c>
      <c r="O148" s="132" t="s">
        <v>35</v>
      </c>
      <c r="P148" s="132" t="s">
        <v>35</v>
      </c>
      <c r="Q148" s="129" t="s">
        <v>35</v>
      </c>
      <c r="R148" s="126" t="s">
        <v>35</v>
      </c>
      <c r="S148" s="132" t="s">
        <v>35</v>
      </c>
      <c r="T148" s="132" t="s">
        <v>35</v>
      </c>
      <c r="U148" s="132" t="s">
        <v>35</v>
      </c>
      <c r="V148" s="132" t="s">
        <v>35</v>
      </c>
      <c r="W148" s="132" t="s">
        <v>35</v>
      </c>
      <c r="X148" s="132" t="s">
        <v>35</v>
      </c>
      <c r="Y148" s="132" t="s">
        <v>35</v>
      </c>
      <c r="Z148" s="132" t="s">
        <v>35</v>
      </c>
      <c r="AA148" s="123" t="s">
        <v>35</v>
      </c>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414"/>
      <c r="BA148" s="1035" t="s">
        <v>109</v>
      </c>
      <c r="BB148" s="682" t="s">
        <v>49</v>
      </c>
      <c r="BC148" s="119" t="s">
        <v>35</v>
      </c>
      <c r="BD148" s="115" t="s">
        <v>35</v>
      </c>
      <c r="BE148" s="115" t="s">
        <v>35</v>
      </c>
      <c r="BF148" s="115" t="s">
        <v>35</v>
      </c>
      <c r="BG148" s="110" t="s">
        <v>35</v>
      </c>
      <c r="BH148" s="119" t="s">
        <v>35</v>
      </c>
      <c r="BI148" s="115" t="s">
        <v>35</v>
      </c>
      <c r="BJ148" s="115" t="s">
        <v>35</v>
      </c>
      <c r="BK148" s="115" t="s">
        <v>35</v>
      </c>
      <c r="BL148" s="110" t="s">
        <v>35</v>
      </c>
      <c r="BM148" s="119" t="s">
        <v>35</v>
      </c>
      <c r="BN148" s="115" t="s">
        <v>35</v>
      </c>
      <c r="BO148" s="115" t="s">
        <v>35</v>
      </c>
      <c r="BP148" s="115" t="s">
        <v>35</v>
      </c>
      <c r="BQ148" s="110" t="s">
        <v>35</v>
      </c>
      <c r="BR148" s="119" t="s">
        <v>35</v>
      </c>
      <c r="BS148" s="115" t="s">
        <v>35</v>
      </c>
      <c r="BT148" s="115" t="s">
        <v>35</v>
      </c>
      <c r="BU148" s="115" t="s">
        <v>35</v>
      </c>
      <c r="BV148" s="115" t="s">
        <v>35</v>
      </c>
      <c r="BW148" s="115" t="s">
        <v>35</v>
      </c>
      <c r="BX148" s="115" t="s">
        <v>35</v>
      </c>
      <c r="BY148" s="104" t="s">
        <v>35</v>
      </c>
      <c r="BZ148" s="104" t="s">
        <v>35</v>
      </c>
      <c r="CA148" s="104" t="s">
        <v>35</v>
      </c>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row>
    <row r="149" s="377" customFormat="true" ht="15" customHeight="true" x14ac:dyDescent="0.2">
      <c r="A149" s="1047"/>
      <c r="B149" s="447" t="s">
        <v>48</v>
      </c>
      <c r="C149" s="135" t="s">
        <v>35</v>
      </c>
      <c r="D149" s="132" t="s">
        <v>35</v>
      </c>
      <c r="E149" s="132" t="s">
        <v>35</v>
      </c>
      <c r="F149" s="132" t="s">
        <v>35</v>
      </c>
      <c r="G149" s="129" t="s">
        <v>35</v>
      </c>
      <c r="H149" s="126" t="s">
        <v>35</v>
      </c>
      <c r="I149" s="132" t="s">
        <v>35</v>
      </c>
      <c r="J149" s="132" t="s">
        <v>35</v>
      </c>
      <c r="K149" s="132" t="s">
        <v>35</v>
      </c>
      <c r="L149" s="123" t="s">
        <v>35</v>
      </c>
      <c r="M149" s="135" t="s">
        <v>35</v>
      </c>
      <c r="N149" s="132" t="s">
        <v>35</v>
      </c>
      <c r="O149" s="132" t="s">
        <v>35</v>
      </c>
      <c r="P149" s="132" t="s">
        <v>35</v>
      </c>
      <c r="Q149" s="129" t="s">
        <v>35</v>
      </c>
      <c r="R149" s="126" t="s">
        <v>35</v>
      </c>
      <c r="S149" s="132" t="s">
        <v>35</v>
      </c>
      <c r="T149" s="132" t="s">
        <v>35</v>
      </c>
      <c r="U149" s="132" t="s">
        <v>35</v>
      </c>
      <c r="V149" s="132" t="s">
        <v>35</v>
      </c>
      <c r="W149" s="132" t="s">
        <v>35</v>
      </c>
      <c r="X149" s="132" t="s">
        <v>35</v>
      </c>
      <c r="Y149" s="132" t="s">
        <v>35</v>
      </c>
      <c r="Z149" s="132" t="s">
        <v>35</v>
      </c>
      <c r="AA149" s="123" t="s">
        <v>35</v>
      </c>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414"/>
      <c r="BA149" s="1035"/>
      <c r="BB149" s="682" t="s">
        <v>48</v>
      </c>
      <c r="BC149" s="119" t="s">
        <v>35</v>
      </c>
      <c r="BD149" s="115" t="s">
        <v>35</v>
      </c>
      <c r="BE149" s="115" t="s">
        <v>35</v>
      </c>
      <c r="BF149" s="115" t="s">
        <v>35</v>
      </c>
      <c r="BG149" s="110" t="s">
        <v>35</v>
      </c>
      <c r="BH149" s="119" t="s">
        <v>35</v>
      </c>
      <c r="BI149" s="115" t="s">
        <v>35</v>
      </c>
      <c r="BJ149" s="115" t="s">
        <v>35</v>
      </c>
      <c r="BK149" s="115" t="s">
        <v>35</v>
      </c>
      <c r="BL149" s="110" t="s">
        <v>35</v>
      </c>
      <c r="BM149" s="119" t="s">
        <v>35</v>
      </c>
      <c r="BN149" s="115" t="s">
        <v>35</v>
      </c>
      <c r="BO149" s="115" t="s">
        <v>35</v>
      </c>
      <c r="BP149" s="115" t="s">
        <v>35</v>
      </c>
      <c r="BQ149" s="110" t="s">
        <v>35</v>
      </c>
      <c r="BR149" s="119" t="s">
        <v>35</v>
      </c>
      <c r="BS149" s="115" t="s">
        <v>35</v>
      </c>
      <c r="BT149" s="115" t="s">
        <v>35</v>
      </c>
      <c r="BU149" s="115" t="s">
        <v>35</v>
      </c>
      <c r="BV149" s="115" t="s">
        <v>35</v>
      </c>
      <c r="BW149" s="115" t="s">
        <v>35</v>
      </c>
      <c r="BX149" s="115" t="s">
        <v>35</v>
      </c>
      <c r="BY149" s="104" t="s">
        <v>35</v>
      </c>
      <c r="BZ149" s="104" t="s">
        <v>35</v>
      </c>
      <c r="CA149" s="104" t="s">
        <v>35</v>
      </c>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row>
    <row r="150" s="377" customFormat="true" ht="15" customHeight="true" x14ac:dyDescent="0.2">
      <c r="A150" s="1047"/>
      <c r="B150" s="447" t="s">
        <v>111</v>
      </c>
      <c r="C150" s="135" t="s">
        <v>35</v>
      </c>
      <c r="D150" s="132" t="s">
        <v>35</v>
      </c>
      <c r="E150" s="132" t="s">
        <v>35</v>
      </c>
      <c r="F150" s="132" t="s">
        <v>35</v>
      </c>
      <c r="G150" s="129" t="s">
        <v>35</v>
      </c>
      <c r="H150" s="126" t="s">
        <v>35</v>
      </c>
      <c r="I150" s="132" t="s">
        <v>35</v>
      </c>
      <c r="J150" s="132" t="s">
        <v>35</v>
      </c>
      <c r="K150" s="132" t="s">
        <v>35</v>
      </c>
      <c r="L150" s="123" t="s">
        <v>35</v>
      </c>
      <c r="M150" s="135" t="s">
        <v>35</v>
      </c>
      <c r="N150" s="132" t="s">
        <v>35</v>
      </c>
      <c r="O150" s="132" t="s">
        <v>35</v>
      </c>
      <c r="P150" s="132" t="s">
        <v>35</v>
      </c>
      <c r="Q150" s="129" t="s">
        <v>35</v>
      </c>
      <c r="R150" s="126" t="s">
        <v>35</v>
      </c>
      <c r="S150" s="132" t="s">
        <v>35</v>
      </c>
      <c r="T150" s="132" t="s">
        <v>35</v>
      </c>
      <c r="U150" s="132" t="s">
        <v>35</v>
      </c>
      <c r="V150" s="132" t="s">
        <v>35</v>
      </c>
      <c r="W150" s="132" t="s">
        <v>35</v>
      </c>
      <c r="X150" s="132" t="s">
        <v>35</v>
      </c>
      <c r="Y150" s="132" t="s">
        <v>35</v>
      </c>
      <c r="Z150" s="132" t="s">
        <v>35</v>
      </c>
      <c r="AA150" s="123" t="s">
        <v>35</v>
      </c>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414"/>
      <c r="BA150" s="1035"/>
      <c r="BB150" s="682" t="s">
        <v>111</v>
      </c>
      <c r="BC150" s="119" t="s">
        <v>35</v>
      </c>
      <c r="BD150" s="115" t="s">
        <v>35</v>
      </c>
      <c r="BE150" s="115" t="s">
        <v>35</v>
      </c>
      <c r="BF150" s="115" t="s">
        <v>35</v>
      </c>
      <c r="BG150" s="110" t="s">
        <v>35</v>
      </c>
      <c r="BH150" s="119" t="s">
        <v>35</v>
      </c>
      <c r="BI150" s="115" t="s">
        <v>35</v>
      </c>
      <c r="BJ150" s="115" t="s">
        <v>35</v>
      </c>
      <c r="BK150" s="115" t="s">
        <v>35</v>
      </c>
      <c r="BL150" s="110" t="s">
        <v>35</v>
      </c>
      <c r="BM150" s="119" t="s">
        <v>35</v>
      </c>
      <c r="BN150" s="115" t="s">
        <v>35</v>
      </c>
      <c r="BO150" s="115" t="s">
        <v>35</v>
      </c>
      <c r="BP150" s="115" t="s">
        <v>35</v>
      </c>
      <c r="BQ150" s="110" t="s">
        <v>35</v>
      </c>
      <c r="BR150" s="119" t="s">
        <v>35</v>
      </c>
      <c r="BS150" s="115" t="s">
        <v>35</v>
      </c>
      <c r="BT150" s="115" t="s">
        <v>35</v>
      </c>
      <c r="BU150" s="115" t="s">
        <v>35</v>
      </c>
      <c r="BV150" s="115" t="s">
        <v>35</v>
      </c>
      <c r="BW150" s="115" t="s">
        <v>35</v>
      </c>
      <c r="BX150" s="115" t="s">
        <v>35</v>
      </c>
      <c r="BY150" s="104" t="s">
        <v>35</v>
      </c>
      <c r="BZ150" s="104" t="s">
        <v>35</v>
      </c>
      <c r="CA150" s="104" t="s">
        <v>35</v>
      </c>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row>
    <row r="151" s="377" customFormat="true" ht="15" customHeight="true" x14ac:dyDescent="0.2">
      <c r="A151" s="1047" t="s">
        <v>110</v>
      </c>
      <c r="B151" s="447" t="s">
        <v>49</v>
      </c>
      <c r="C151" s="135" t="s">
        <v>35</v>
      </c>
      <c r="D151" s="132" t="s">
        <v>35</v>
      </c>
      <c r="E151" s="132" t="s">
        <v>35</v>
      </c>
      <c r="F151" s="132" t="s">
        <v>35</v>
      </c>
      <c r="G151" s="129" t="s">
        <v>35</v>
      </c>
      <c r="H151" s="126" t="s">
        <v>35</v>
      </c>
      <c r="I151" s="132" t="s">
        <v>35</v>
      </c>
      <c r="J151" s="132" t="s">
        <v>35</v>
      </c>
      <c r="K151" s="132" t="s">
        <v>35</v>
      </c>
      <c r="L151" s="123" t="s">
        <v>35</v>
      </c>
      <c r="M151" s="135" t="s">
        <v>35</v>
      </c>
      <c r="N151" s="132" t="s">
        <v>35</v>
      </c>
      <c r="O151" s="132" t="s">
        <v>35</v>
      </c>
      <c r="P151" s="132" t="s">
        <v>35</v>
      </c>
      <c r="Q151" s="129" t="s">
        <v>35</v>
      </c>
      <c r="R151" s="126" t="s">
        <v>35</v>
      </c>
      <c r="S151" s="132" t="s">
        <v>35</v>
      </c>
      <c r="T151" s="132" t="s">
        <v>35</v>
      </c>
      <c r="U151" s="132" t="s">
        <v>35</v>
      </c>
      <c r="V151" s="132" t="s">
        <v>35</v>
      </c>
      <c r="W151" s="132" t="s">
        <v>35</v>
      </c>
      <c r="X151" s="132" t="s">
        <v>35</v>
      </c>
      <c r="Y151" s="132" t="s">
        <v>35</v>
      </c>
      <c r="Z151" s="132" t="s">
        <v>35</v>
      </c>
      <c r="AA151" s="123" t="s">
        <v>35</v>
      </c>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414"/>
      <c r="BA151" s="1035" t="s">
        <v>110</v>
      </c>
      <c r="BB151" s="682" t="s">
        <v>49</v>
      </c>
      <c r="BC151" s="119" t="s">
        <v>35</v>
      </c>
      <c r="BD151" s="115" t="s">
        <v>35</v>
      </c>
      <c r="BE151" s="115" t="s">
        <v>35</v>
      </c>
      <c r="BF151" s="115" t="s">
        <v>35</v>
      </c>
      <c r="BG151" s="110" t="s">
        <v>35</v>
      </c>
      <c r="BH151" s="119" t="s">
        <v>35</v>
      </c>
      <c r="BI151" s="115" t="s">
        <v>35</v>
      </c>
      <c r="BJ151" s="115" t="s">
        <v>35</v>
      </c>
      <c r="BK151" s="115" t="s">
        <v>35</v>
      </c>
      <c r="BL151" s="110" t="s">
        <v>35</v>
      </c>
      <c r="BM151" s="119" t="s">
        <v>35</v>
      </c>
      <c r="BN151" s="115" t="s">
        <v>35</v>
      </c>
      <c r="BO151" s="115" t="s">
        <v>35</v>
      </c>
      <c r="BP151" s="115" t="s">
        <v>35</v>
      </c>
      <c r="BQ151" s="110" t="s">
        <v>35</v>
      </c>
      <c r="BR151" s="119" t="s">
        <v>35</v>
      </c>
      <c r="BS151" s="115" t="s">
        <v>35</v>
      </c>
      <c r="BT151" s="115" t="s">
        <v>35</v>
      </c>
      <c r="BU151" s="115" t="s">
        <v>35</v>
      </c>
      <c r="BV151" s="115" t="s">
        <v>35</v>
      </c>
      <c r="BW151" s="115" t="s">
        <v>35</v>
      </c>
      <c r="BX151" s="115" t="s">
        <v>35</v>
      </c>
      <c r="BY151" s="104" t="s">
        <v>35</v>
      </c>
      <c r="BZ151" s="104" t="s">
        <v>35</v>
      </c>
      <c r="CA151" s="104" t="s">
        <v>35</v>
      </c>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row>
    <row r="152" s="377" customFormat="true" ht="15" customHeight="true" x14ac:dyDescent="0.2">
      <c r="A152" s="1047"/>
      <c r="B152" s="447" t="s">
        <v>48</v>
      </c>
      <c r="C152" s="135" t="s">
        <v>35</v>
      </c>
      <c r="D152" s="132" t="s">
        <v>35</v>
      </c>
      <c r="E152" s="132" t="s">
        <v>35</v>
      </c>
      <c r="F152" s="132" t="s">
        <v>35</v>
      </c>
      <c r="G152" s="129" t="s">
        <v>35</v>
      </c>
      <c r="H152" s="126" t="s">
        <v>35</v>
      </c>
      <c r="I152" s="132" t="s">
        <v>35</v>
      </c>
      <c r="J152" s="132" t="s">
        <v>35</v>
      </c>
      <c r="K152" s="132" t="s">
        <v>35</v>
      </c>
      <c r="L152" s="123" t="s">
        <v>35</v>
      </c>
      <c r="M152" s="135" t="s">
        <v>35</v>
      </c>
      <c r="N152" s="132" t="s">
        <v>35</v>
      </c>
      <c r="O152" s="132" t="s">
        <v>35</v>
      </c>
      <c r="P152" s="132" t="s">
        <v>35</v>
      </c>
      <c r="Q152" s="129" t="s">
        <v>35</v>
      </c>
      <c r="R152" s="126" t="s">
        <v>35</v>
      </c>
      <c r="S152" s="132" t="s">
        <v>35</v>
      </c>
      <c r="T152" s="132" t="s">
        <v>35</v>
      </c>
      <c r="U152" s="132" t="s">
        <v>35</v>
      </c>
      <c r="V152" s="132" t="s">
        <v>35</v>
      </c>
      <c r="W152" s="132" t="s">
        <v>35</v>
      </c>
      <c r="X152" s="132" t="s">
        <v>35</v>
      </c>
      <c r="Y152" s="132" t="s">
        <v>35</v>
      </c>
      <c r="Z152" s="132" t="s">
        <v>35</v>
      </c>
      <c r="AA152" s="123" t="s">
        <v>35</v>
      </c>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414"/>
      <c r="BA152" s="1035"/>
      <c r="BB152" s="682" t="s">
        <v>48</v>
      </c>
      <c r="BC152" s="119" t="s">
        <v>35</v>
      </c>
      <c r="BD152" s="115" t="s">
        <v>35</v>
      </c>
      <c r="BE152" s="115" t="s">
        <v>35</v>
      </c>
      <c r="BF152" s="115" t="s">
        <v>35</v>
      </c>
      <c r="BG152" s="110" t="s">
        <v>35</v>
      </c>
      <c r="BH152" s="119" t="s">
        <v>35</v>
      </c>
      <c r="BI152" s="115" t="s">
        <v>35</v>
      </c>
      <c r="BJ152" s="115" t="s">
        <v>35</v>
      </c>
      <c r="BK152" s="115" t="s">
        <v>35</v>
      </c>
      <c r="BL152" s="110" t="s">
        <v>35</v>
      </c>
      <c r="BM152" s="119" t="s">
        <v>35</v>
      </c>
      <c r="BN152" s="115" t="s">
        <v>35</v>
      </c>
      <c r="BO152" s="115" t="s">
        <v>35</v>
      </c>
      <c r="BP152" s="115" t="s">
        <v>35</v>
      </c>
      <c r="BQ152" s="110" t="s">
        <v>35</v>
      </c>
      <c r="BR152" s="119" t="s">
        <v>35</v>
      </c>
      <c r="BS152" s="115" t="s">
        <v>35</v>
      </c>
      <c r="BT152" s="115" t="s">
        <v>35</v>
      </c>
      <c r="BU152" s="115" t="s">
        <v>35</v>
      </c>
      <c r="BV152" s="115" t="s">
        <v>35</v>
      </c>
      <c r="BW152" s="115" t="s">
        <v>35</v>
      </c>
      <c r="BX152" s="115" t="s">
        <v>35</v>
      </c>
      <c r="BY152" s="104" t="s">
        <v>35</v>
      </c>
      <c r="BZ152" s="104" t="s">
        <v>35</v>
      </c>
      <c r="CA152" s="104" t="s">
        <v>35</v>
      </c>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row>
    <row r="153" s="382" customFormat="true" ht="15" customHeight="true" x14ac:dyDescent="0.2">
      <c r="A153" s="1047" t="s">
        <v>187</v>
      </c>
      <c r="B153" s="447" t="s">
        <v>188</v>
      </c>
      <c r="C153" s="191">
        <v>0.20202020202020202</v>
      </c>
      <c r="D153" s="190">
        <v>6.7204301075268827E-2</v>
      </c>
      <c r="E153" s="190">
        <v>0.20477815699658702</v>
      </c>
      <c r="F153" s="190">
        <v>0.8783783783783784</v>
      </c>
      <c r="G153" s="189">
        <v>5.8863328822733418</v>
      </c>
      <c r="H153" s="188">
        <v>0.28011204481792717</v>
      </c>
      <c r="I153" s="190">
        <v>0.554016620498615</v>
      </c>
      <c r="J153" s="190">
        <v>1.1173184357541899</v>
      </c>
      <c r="K153" s="190">
        <v>1.1235955056179776</v>
      </c>
      <c r="L153" s="187">
        <v>21.629213483146067</v>
      </c>
      <c r="M153" s="191">
        <v>9.2165898617511524E-2</v>
      </c>
      <c r="N153" s="190">
        <v>0.17152658662092624</v>
      </c>
      <c r="O153" s="190">
        <v>0.17985611510791369</v>
      </c>
      <c r="P153" s="190">
        <v>0.71174377224199281</v>
      </c>
      <c r="Q153" s="189">
        <v>0.53523639607493301</v>
      </c>
      <c r="R153" s="188">
        <v>0.46728971962616817</v>
      </c>
      <c r="S153" s="190">
        <v>0.2178649237472767</v>
      </c>
      <c r="T153" s="190">
        <v>1.6964285714285714</v>
      </c>
      <c r="U153" s="190">
        <v>1.5240328253223916</v>
      </c>
      <c r="V153" s="190">
        <v>3.5339591385974605</v>
      </c>
      <c r="W153" s="190">
        <v>0.28530670470756064</v>
      </c>
      <c r="X153" s="190">
        <v>0</v>
      </c>
      <c r="Y153" s="190">
        <v>0.35714285714285715</v>
      </c>
      <c r="Z153" s="190">
        <v>0.65359477124183007</v>
      </c>
      <c r="AA153" s="187">
        <v>0</v>
      </c>
      <c r="AB153" s="506"/>
      <c r="AC153" s="506"/>
      <c r="AD153" s="506"/>
      <c r="AE153" s="506"/>
      <c r="AF153" s="506"/>
      <c r="AG153" s="506"/>
      <c r="AH153" s="506"/>
      <c r="AI153" s="506"/>
      <c r="AJ153" s="506"/>
      <c r="AK153" s="506"/>
      <c r="AL153" s="506"/>
      <c r="AM153" s="506"/>
      <c r="AN153" s="506"/>
      <c r="AO153" s="506"/>
      <c r="AP153" s="506"/>
      <c r="AQ153" s="506"/>
      <c r="AR153" s="506"/>
      <c r="AS153" s="506"/>
      <c r="AT153" s="506"/>
      <c r="AU153" s="506"/>
      <c r="AV153" s="506"/>
      <c r="AW153" s="506"/>
      <c r="AX153" s="506"/>
      <c r="AY153" s="506"/>
      <c r="AZ153" s="943"/>
      <c r="BA153" s="1038" t="s">
        <v>187</v>
      </c>
      <c r="BB153" s="683" t="s">
        <v>188</v>
      </c>
      <c r="BC153" s="516">
        <v>3</v>
      </c>
      <c r="BD153" s="501">
        <v>1</v>
      </c>
      <c r="BE153" s="501">
        <v>3</v>
      </c>
      <c r="BF153" s="501">
        <v>13</v>
      </c>
      <c r="BG153" s="518">
        <v>87</v>
      </c>
      <c r="BH153" s="516">
        <v>1</v>
      </c>
      <c r="BI153" s="501">
        <v>2</v>
      </c>
      <c r="BJ153" s="501">
        <v>4</v>
      </c>
      <c r="BK153" s="501">
        <v>4</v>
      </c>
      <c r="BL153" s="518">
        <v>77</v>
      </c>
      <c r="BM153" s="516">
        <v>1</v>
      </c>
      <c r="BN153" s="501">
        <v>2</v>
      </c>
      <c r="BO153" s="501">
        <v>2</v>
      </c>
      <c r="BP153" s="501">
        <v>8</v>
      </c>
      <c r="BQ153" s="518">
        <v>6</v>
      </c>
      <c r="BR153" s="516">
        <v>4</v>
      </c>
      <c r="BS153" s="501">
        <v>1</v>
      </c>
      <c r="BT153" s="501">
        <v>19</v>
      </c>
      <c r="BU153" s="501">
        <v>13</v>
      </c>
      <c r="BV153" s="501">
        <v>64</v>
      </c>
      <c r="BW153" s="501">
        <v>2</v>
      </c>
      <c r="BX153" s="501">
        <v>0</v>
      </c>
      <c r="BY153" s="502">
        <v>1</v>
      </c>
      <c r="BZ153" s="502">
        <v>3</v>
      </c>
      <c r="CA153" s="502">
        <v>0</v>
      </c>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row>
    <row r="154" s="382" customFormat="true" ht="15" customHeight="true" x14ac:dyDescent="0.2">
      <c r="A154" s="1047"/>
      <c r="B154" s="447" t="s">
        <v>189</v>
      </c>
      <c r="C154" s="191">
        <v>6.7340067340067339E-2</v>
      </c>
      <c r="D154" s="190">
        <v>6.7204301075268827E-2</v>
      </c>
      <c r="E154" s="190">
        <v>0.13651877133105803</v>
      </c>
      <c r="F154" s="190">
        <v>0.20270270270270271</v>
      </c>
      <c r="G154" s="189">
        <v>2.8416779431664412</v>
      </c>
      <c r="H154" s="188">
        <v>0.28011204481792717</v>
      </c>
      <c r="I154" s="190">
        <v>0.2770083102493075</v>
      </c>
      <c r="J154" s="190">
        <v>0.55865921787709494</v>
      </c>
      <c r="K154" s="190">
        <v>3.089887640449438</v>
      </c>
      <c r="L154" s="187">
        <v>8.1460674157303377</v>
      </c>
      <c r="M154" s="191">
        <v>9.2165898617511524E-2</v>
      </c>
      <c r="N154" s="190">
        <v>0</v>
      </c>
      <c r="O154" s="190">
        <v>0</v>
      </c>
      <c r="P154" s="190">
        <v>0.1779359430604982</v>
      </c>
      <c r="Q154" s="189">
        <v>0.17841213202497772</v>
      </c>
      <c r="R154" s="188">
        <v>0.11682242990654204</v>
      </c>
      <c r="S154" s="190">
        <v>0.2178649237472767</v>
      </c>
      <c r="T154" s="190">
        <v>0</v>
      </c>
      <c r="U154" s="190">
        <v>0.11723329425556857</v>
      </c>
      <c r="V154" s="190">
        <v>2.4295969077857538</v>
      </c>
      <c r="W154" s="190">
        <v>0</v>
      </c>
      <c r="X154" s="190">
        <v>0</v>
      </c>
      <c r="Y154" s="190">
        <v>0</v>
      </c>
      <c r="Z154" s="190">
        <v>0.4357298474945534</v>
      </c>
      <c r="AA154" s="187">
        <v>0</v>
      </c>
      <c r="AB154" s="506"/>
      <c r="AC154" s="506"/>
      <c r="AD154" s="506"/>
      <c r="AE154" s="506"/>
      <c r="AF154" s="506"/>
      <c r="AG154" s="506"/>
      <c r="AH154" s="506"/>
      <c r="AI154" s="506"/>
      <c r="AJ154" s="506"/>
      <c r="AK154" s="506"/>
      <c r="AL154" s="506"/>
      <c r="AM154" s="506"/>
      <c r="AN154" s="506"/>
      <c r="AO154" s="506"/>
      <c r="AP154" s="506"/>
      <c r="AQ154" s="506"/>
      <c r="AR154" s="506"/>
      <c r="AS154" s="506"/>
      <c r="AT154" s="506"/>
      <c r="AU154" s="506"/>
      <c r="AV154" s="506"/>
      <c r="AW154" s="506"/>
      <c r="AX154" s="506"/>
      <c r="AY154" s="506"/>
      <c r="AZ154" s="943"/>
      <c r="BA154" s="1035"/>
      <c r="BB154" s="682" t="s">
        <v>189</v>
      </c>
      <c r="BC154" s="517">
        <v>1</v>
      </c>
      <c r="BD154" s="503">
        <v>1</v>
      </c>
      <c r="BE154" s="503">
        <v>2</v>
      </c>
      <c r="BF154" s="503">
        <v>3</v>
      </c>
      <c r="BG154" s="521">
        <v>42</v>
      </c>
      <c r="BH154" s="517">
        <v>1</v>
      </c>
      <c r="BI154" s="503">
        <v>1</v>
      </c>
      <c r="BJ154" s="503">
        <v>2</v>
      </c>
      <c r="BK154" s="503">
        <v>11</v>
      </c>
      <c r="BL154" s="521">
        <v>29</v>
      </c>
      <c r="BM154" s="517">
        <v>1</v>
      </c>
      <c r="BN154" s="503">
        <v>0</v>
      </c>
      <c r="BO154" s="503">
        <v>0</v>
      </c>
      <c r="BP154" s="503">
        <v>2</v>
      </c>
      <c r="BQ154" s="521">
        <v>2</v>
      </c>
      <c r="BR154" s="517">
        <v>1</v>
      </c>
      <c r="BS154" s="503">
        <v>1</v>
      </c>
      <c r="BT154" s="503">
        <v>0</v>
      </c>
      <c r="BU154" s="503">
        <v>1</v>
      </c>
      <c r="BV154" s="503">
        <v>44</v>
      </c>
      <c r="BW154" s="503">
        <v>0</v>
      </c>
      <c r="BX154" s="503">
        <v>0</v>
      </c>
      <c r="BY154" s="504">
        <v>0</v>
      </c>
      <c r="BZ154" s="504">
        <v>2</v>
      </c>
      <c r="CA154" s="504">
        <v>0</v>
      </c>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row>
    <row r="155" s="382" customFormat="true" ht="15" customHeight="true" x14ac:dyDescent="0.2">
      <c r="A155" s="1047"/>
      <c r="B155" s="447" t="s">
        <v>190</v>
      </c>
      <c r="C155" s="191">
        <v>1.8181818181818181</v>
      </c>
      <c r="D155" s="190">
        <v>9.9462365591397841</v>
      </c>
      <c r="E155" s="190">
        <v>14.607508532423207</v>
      </c>
      <c r="F155" s="190">
        <v>22.297297297297298</v>
      </c>
      <c r="G155" s="189">
        <v>41.542625169147499</v>
      </c>
      <c r="H155" s="188">
        <v>28.011204481792717</v>
      </c>
      <c r="I155" s="190">
        <v>27.423822714681439</v>
      </c>
      <c r="J155" s="190">
        <v>40.502793296089386</v>
      </c>
      <c r="K155" s="190">
        <v>46.348314606741575</v>
      </c>
      <c r="L155" s="187">
        <v>49.157303370786515</v>
      </c>
      <c r="M155" s="191">
        <v>1.935483870967742</v>
      </c>
      <c r="N155" s="190">
        <v>5.0600343053173242</v>
      </c>
      <c r="O155" s="190">
        <v>8.9928057553956826</v>
      </c>
      <c r="P155" s="190">
        <v>14.590747330960854</v>
      </c>
      <c r="Q155" s="189">
        <v>27.207850133809096</v>
      </c>
      <c r="R155" s="188">
        <v>13.901869158878505</v>
      </c>
      <c r="S155" s="190">
        <v>13.943355119825709</v>
      </c>
      <c r="T155" s="190">
        <v>17.410714285714285</v>
      </c>
      <c r="U155" s="190">
        <v>21.570926143024618</v>
      </c>
      <c r="V155" s="190">
        <v>26.50469353948095</v>
      </c>
      <c r="W155" s="190">
        <v>16.262482168330955</v>
      </c>
      <c r="X155" s="190">
        <v>9.7222222222222232</v>
      </c>
      <c r="Y155" s="190">
        <v>9.2857142857142865</v>
      </c>
      <c r="Z155" s="190">
        <v>16.775599128540307</v>
      </c>
      <c r="AA155" s="187">
        <v>7.8470824949698192</v>
      </c>
      <c r="AB155" s="506"/>
      <c r="AC155" s="506"/>
      <c r="AD155" s="506"/>
      <c r="AE155" s="506"/>
      <c r="AF155" s="506"/>
      <c r="AG155" s="506"/>
      <c r="AH155" s="506"/>
      <c r="AI155" s="506"/>
      <c r="AJ155" s="506"/>
      <c r="AK155" s="506"/>
      <c r="AL155" s="506"/>
      <c r="AM155" s="506"/>
      <c r="AN155" s="506"/>
      <c r="AO155" s="506"/>
      <c r="AP155" s="506"/>
      <c r="AQ155" s="506"/>
      <c r="AR155" s="506"/>
      <c r="AS155" s="506"/>
      <c r="AT155" s="506"/>
      <c r="AU155" s="506"/>
      <c r="AV155" s="506"/>
      <c r="AW155" s="506"/>
      <c r="AX155" s="506"/>
      <c r="AY155" s="506"/>
      <c r="AZ155" s="943"/>
      <c r="BA155" s="1035"/>
      <c r="BB155" s="682" t="s">
        <v>190</v>
      </c>
      <c r="BC155" s="517">
        <v>27</v>
      </c>
      <c r="BD155" s="503">
        <v>148</v>
      </c>
      <c r="BE155" s="503">
        <v>214</v>
      </c>
      <c r="BF155" s="503">
        <v>330</v>
      </c>
      <c r="BG155" s="521">
        <v>614</v>
      </c>
      <c r="BH155" s="517">
        <v>100</v>
      </c>
      <c r="BI155" s="503">
        <v>99</v>
      </c>
      <c r="BJ155" s="503">
        <v>145</v>
      </c>
      <c r="BK155" s="503">
        <v>165</v>
      </c>
      <c r="BL155" s="521">
        <v>175</v>
      </c>
      <c r="BM155" s="517">
        <v>21</v>
      </c>
      <c r="BN155" s="503">
        <v>59</v>
      </c>
      <c r="BO155" s="503">
        <v>100</v>
      </c>
      <c r="BP155" s="503">
        <v>164</v>
      </c>
      <c r="BQ155" s="521">
        <v>305</v>
      </c>
      <c r="BR155" s="517">
        <v>119</v>
      </c>
      <c r="BS155" s="503">
        <v>64</v>
      </c>
      <c r="BT155" s="503">
        <v>195</v>
      </c>
      <c r="BU155" s="503">
        <v>184</v>
      </c>
      <c r="BV155" s="503">
        <v>480</v>
      </c>
      <c r="BW155" s="503">
        <v>114</v>
      </c>
      <c r="BX155" s="503">
        <v>35</v>
      </c>
      <c r="BY155" s="504">
        <v>26</v>
      </c>
      <c r="BZ155" s="504">
        <v>77</v>
      </c>
      <c r="CA155" s="504">
        <v>39</v>
      </c>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row>
    <row r="156" s="382" customFormat="true" ht="15" customHeight="true" x14ac:dyDescent="0.2">
      <c r="A156" s="1047"/>
      <c r="B156" s="447" t="s">
        <v>191</v>
      </c>
      <c r="C156" s="191">
        <v>12.255892255892256</v>
      </c>
      <c r="D156" s="190">
        <v>25.201612903225808</v>
      </c>
      <c r="E156" s="190">
        <v>36.996587030716718</v>
      </c>
      <c r="F156" s="190">
        <v>50.878378378378372</v>
      </c>
      <c r="G156" s="189">
        <v>43.098782138024355</v>
      </c>
      <c r="H156" s="188">
        <v>45.098039215686278</v>
      </c>
      <c r="I156" s="190">
        <v>55.678670360110807</v>
      </c>
      <c r="J156" s="190">
        <v>49.720670391061446</v>
      </c>
      <c r="K156" s="190">
        <v>45.50561797752809</v>
      </c>
      <c r="L156" s="187">
        <v>20.786516853932586</v>
      </c>
      <c r="M156" s="191">
        <v>12.073732718894009</v>
      </c>
      <c r="N156" s="190">
        <v>19.296740994854204</v>
      </c>
      <c r="O156" s="190">
        <v>24.730215827338128</v>
      </c>
      <c r="P156" s="190">
        <v>42.793594306049819</v>
      </c>
      <c r="Q156" s="189">
        <v>53.612845673505795</v>
      </c>
      <c r="R156" s="188">
        <v>39.36915887850467</v>
      </c>
      <c r="S156" s="190">
        <v>37.472766884531588</v>
      </c>
      <c r="T156" s="190">
        <v>47.946428571428577</v>
      </c>
      <c r="U156" s="190">
        <v>38.21805392731536</v>
      </c>
      <c r="V156" s="190">
        <v>42.352291551628937</v>
      </c>
      <c r="W156" s="190">
        <v>17.546362339514978</v>
      </c>
      <c r="X156" s="190">
        <v>3.0555555555555554</v>
      </c>
      <c r="Y156" s="190">
        <v>24.285714285714285</v>
      </c>
      <c r="Z156" s="190">
        <v>22.875816993464053</v>
      </c>
      <c r="AA156" s="187">
        <v>8.6519114688128766</v>
      </c>
      <c r="AB156" s="506"/>
      <c r="AC156" s="506"/>
      <c r="AD156" s="506"/>
      <c r="AE156" s="506"/>
      <c r="AF156" s="506"/>
      <c r="AG156" s="506"/>
      <c r="AH156" s="506"/>
      <c r="AI156" s="506"/>
      <c r="AJ156" s="506"/>
      <c r="AK156" s="506"/>
      <c r="AL156" s="506"/>
      <c r="AM156" s="506"/>
      <c r="AN156" s="506"/>
      <c r="AO156" s="506"/>
      <c r="AP156" s="506"/>
      <c r="AQ156" s="506"/>
      <c r="AR156" s="506"/>
      <c r="AS156" s="506"/>
      <c r="AT156" s="506"/>
      <c r="AU156" s="506"/>
      <c r="AV156" s="506"/>
      <c r="AW156" s="506"/>
      <c r="AX156" s="506"/>
      <c r="AY156" s="506"/>
      <c r="AZ156" s="943"/>
      <c r="BA156" s="1035"/>
      <c r="BB156" s="682" t="s">
        <v>191</v>
      </c>
      <c r="BC156" s="517">
        <v>182</v>
      </c>
      <c r="BD156" s="503">
        <v>375</v>
      </c>
      <c r="BE156" s="503">
        <v>542</v>
      </c>
      <c r="BF156" s="503">
        <v>753</v>
      </c>
      <c r="BG156" s="521">
        <v>637</v>
      </c>
      <c r="BH156" s="517">
        <v>161</v>
      </c>
      <c r="BI156" s="503">
        <v>201</v>
      </c>
      <c r="BJ156" s="503">
        <v>178</v>
      </c>
      <c r="BK156" s="503">
        <v>162</v>
      </c>
      <c r="BL156" s="521">
        <v>74</v>
      </c>
      <c r="BM156" s="517">
        <v>131</v>
      </c>
      <c r="BN156" s="503">
        <v>225</v>
      </c>
      <c r="BO156" s="503">
        <v>275</v>
      </c>
      <c r="BP156" s="503">
        <v>481</v>
      </c>
      <c r="BQ156" s="521">
        <v>601</v>
      </c>
      <c r="BR156" s="517">
        <v>337</v>
      </c>
      <c r="BS156" s="503">
        <v>172</v>
      </c>
      <c r="BT156" s="503">
        <v>537</v>
      </c>
      <c r="BU156" s="503">
        <v>326</v>
      </c>
      <c r="BV156" s="503">
        <v>767</v>
      </c>
      <c r="BW156" s="503">
        <v>123</v>
      </c>
      <c r="BX156" s="503">
        <v>11</v>
      </c>
      <c r="BY156" s="504">
        <v>68</v>
      </c>
      <c r="BZ156" s="504">
        <v>105</v>
      </c>
      <c r="CA156" s="504">
        <v>43</v>
      </c>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row>
    <row r="157" s="382" customFormat="true" ht="15" customHeight="true" x14ac:dyDescent="0.2">
      <c r="A157" s="1047"/>
      <c r="B157" s="447" t="s">
        <v>192</v>
      </c>
      <c r="C157" s="191">
        <v>3.5690235690235688</v>
      </c>
      <c r="D157" s="190">
        <v>2.620967741935484</v>
      </c>
      <c r="E157" s="190">
        <v>3.0034129692832763</v>
      </c>
      <c r="F157" s="190">
        <v>2.4324324324324325</v>
      </c>
      <c r="G157" s="189">
        <v>0.94722598105548039</v>
      </c>
      <c r="H157" s="188">
        <v>3.9215686274509802</v>
      </c>
      <c r="I157" s="190">
        <v>3.0470914127423825</v>
      </c>
      <c r="J157" s="190">
        <v>0.83798882681564246</v>
      </c>
      <c r="K157" s="190">
        <v>0.5617977528089888</v>
      </c>
      <c r="L157" s="187">
        <v>0</v>
      </c>
      <c r="M157" s="191">
        <v>3.9631336405529951</v>
      </c>
      <c r="N157" s="190">
        <v>2.8301886792452833</v>
      </c>
      <c r="O157" s="190">
        <v>2.3381294964028778</v>
      </c>
      <c r="P157" s="190">
        <v>3.0249110320284696</v>
      </c>
      <c r="Q157" s="189">
        <v>1.784121320249777</v>
      </c>
      <c r="R157" s="188">
        <v>3.2710280373831773</v>
      </c>
      <c r="S157" s="190">
        <v>0.4357298474945534</v>
      </c>
      <c r="T157" s="190">
        <v>0.17857142857142858</v>
      </c>
      <c r="U157" s="190">
        <v>0.58616647127784294</v>
      </c>
      <c r="V157" s="190">
        <v>1.9878520154610713</v>
      </c>
      <c r="W157" s="190">
        <v>14.693295292439373</v>
      </c>
      <c r="X157" s="190">
        <v>0.55555555555555558</v>
      </c>
      <c r="Y157" s="190">
        <v>0</v>
      </c>
      <c r="Z157" s="190">
        <v>0.65359477124183007</v>
      </c>
      <c r="AA157" s="187">
        <v>1.0060362173038229</v>
      </c>
      <c r="AB157" s="506"/>
      <c r="AC157" s="506"/>
      <c r="AD157" s="506"/>
      <c r="AE157" s="506"/>
      <c r="AF157" s="506"/>
      <c r="AG157" s="506"/>
      <c r="AH157" s="506"/>
      <c r="AI157" s="506"/>
      <c r="AJ157" s="506"/>
      <c r="AK157" s="506"/>
      <c r="AL157" s="506"/>
      <c r="AM157" s="506"/>
      <c r="AN157" s="506"/>
      <c r="AO157" s="506"/>
      <c r="AP157" s="506"/>
      <c r="AQ157" s="506"/>
      <c r="AR157" s="506"/>
      <c r="AS157" s="506"/>
      <c r="AT157" s="506"/>
      <c r="AU157" s="506"/>
      <c r="AV157" s="506"/>
      <c r="AW157" s="506"/>
      <c r="AX157" s="506"/>
      <c r="AY157" s="506"/>
      <c r="AZ157" s="943"/>
      <c r="BA157" s="1035"/>
      <c r="BB157" s="682" t="s">
        <v>192</v>
      </c>
      <c r="BC157" s="517">
        <v>53</v>
      </c>
      <c r="BD157" s="503">
        <v>39</v>
      </c>
      <c r="BE157" s="503">
        <v>44</v>
      </c>
      <c r="BF157" s="503">
        <v>36</v>
      </c>
      <c r="BG157" s="521">
        <v>14</v>
      </c>
      <c r="BH157" s="517">
        <v>14</v>
      </c>
      <c r="BI157" s="503">
        <v>11</v>
      </c>
      <c r="BJ157" s="503">
        <v>3</v>
      </c>
      <c r="BK157" s="503">
        <v>2</v>
      </c>
      <c r="BL157" s="521">
        <v>0</v>
      </c>
      <c r="BM157" s="517">
        <v>43</v>
      </c>
      <c r="BN157" s="503">
        <v>33</v>
      </c>
      <c r="BO157" s="503">
        <v>26</v>
      </c>
      <c r="BP157" s="503">
        <v>34</v>
      </c>
      <c r="BQ157" s="521">
        <v>20</v>
      </c>
      <c r="BR157" s="517">
        <v>28</v>
      </c>
      <c r="BS157" s="503">
        <v>2</v>
      </c>
      <c r="BT157" s="503">
        <v>2</v>
      </c>
      <c r="BU157" s="503">
        <v>5</v>
      </c>
      <c r="BV157" s="503">
        <v>36</v>
      </c>
      <c r="BW157" s="503">
        <v>103</v>
      </c>
      <c r="BX157" s="503">
        <v>2</v>
      </c>
      <c r="BY157" s="504">
        <v>0</v>
      </c>
      <c r="BZ157" s="504">
        <v>3</v>
      </c>
      <c r="CA157" s="504">
        <v>5</v>
      </c>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row>
    <row r="158" s="382" customFormat="true" ht="15" customHeight="true" x14ac:dyDescent="0.2">
      <c r="A158" s="1047"/>
      <c r="B158" s="447" t="s">
        <v>193</v>
      </c>
      <c r="C158" s="191">
        <v>6.7340067340067339E-2</v>
      </c>
      <c r="D158" s="190">
        <v>0</v>
      </c>
      <c r="E158" s="190">
        <v>0</v>
      </c>
      <c r="F158" s="190">
        <v>0</v>
      </c>
      <c r="G158" s="189">
        <v>0</v>
      </c>
      <c r="H158" s="188">
        <v>0</v>
      </c>
      <c r="I158" s="190">
        <v>0</v>
      </c>
      <c r="J158" s="190">
        <v>0</v>
      </c>
      <c r="K158" s="190">
        <v>0</v>
      </c>
      <c r="L158" s="187">
        <v>0</v>
      </c>
      <c r="M158" s="191">
        <v>0</v>
      </c>
      <c r="N158" s="190">
        <v>8.5763293310463118E-2</v>
      </c>
      <c r="O158" s="190">
        <v>0</v>
      </c>
      <c r="P158" s="190">
        <v>0</v>
      </c>
      <c r="Q158" s="189">
        <v>0</v>
      </c>
      <c r="R158" s="188">
        <v>0</v>
      </c>
      <c r="S158" s="190">
        <v>0</v>
      </c>
      <c r="T158" s="190">
        <v>0</v>
      </c>
      <c r="U158" s="190">
        <v>0</v>
      </c>
      <c r="V158" s="190">
        <v>0</v>
      </c>
      <c r="W158" s="190">
        <v>0</v>
      </c>
      <c r="X158" s="190">
        <v>0</v>
      </c>
      <c r="Y158" s="190">
        <v>0</v>
      </c>
      <c r="Z158" s="190">
        <v>0</v>
      </c>
      <c r="AA158" s="187">
        <v>0.2012072434607646</v>
      </c>
      <c r="AB158" s="506"/>
      <c r="AC158" s="506"/>
      <c r="AD158" s="506"/>
      <c r="AE158" s="506"/>
      <c r="AF158" s="506"/>
      <c r="AG158" s="506"/>
      <c r="AH158" s="506"/>
      <c r="AI158" s="506"/>
      <c r="AJ158" s="506"/>
      <c r="AK158" s="506"/>
      <c r="AL158" s="506"/>
      <c r="AM158" s="506"/>
      <c r="AN158" s="506"/>
      <c r="AO158" s="506"/>
      <c r="AP158" s="506"/>
      <c r="AQ158" s="506"/>
      <c r="AR158" s="506"/>
      <c r="AS158" s="506"/>
      <c r="AT158" s="506"/>
      <c r="AU158" s="506"/>
      <c r="AV158" s="506"/>
      <c r="AW158" s="506"/>
      <c r="AX158" s="506"/>
      <c r="AY158" s="506"/>
      <c r="AZ158" s="943"/>
      <c r="BA158" s="1035"/>
      <c r="BB158" s="682" t="s">
        <v>193</v>
      </c>
      <c r="BC158" s="517">
        <v>1</v>
      </c>
      <c r="BD158" s="503">
        <v>0</v>
      </c>
      <c r="BE158" s="503">
        <v>0</v>
      </c>
      <c r="BF158" s="503">
        <v>0</v>
      </c>
      <c r="BG158" s="521">
        <v>0</v>
      </c>
      <c r="BH158" s="517">
        <v>0</v>
      </c>
      <c r="BI158" s="503">
        <v>0</v>
      </c>
      <c r="BJ158" s="503">
        <v>0</v>
      </c>
      <c r="BK158" s="503">
        <v>0</v>
      </c>
      <c r="BL158" s="521">
        <v>0</v>
      </c>
      <c r="BM158" s="517">
        <v>0</v>
      </c>
      <c r="BN158" s="503">
        <v>1</v>
      </c>
      <c r="BO158" s="503">
        <v>0</v>
      </c>
      <c r="BP158" s="503">
        <v>0</v>
      </c>
      <c r="BQ158" s="521">
        <v>0</v>
      </c>
      <c r="BR158" s="517">
        <v>0</v>
      </c>
      <c r="BS158" s="503">
        <v>0</v>
      </c>
      <c r="BT158" s="503">
        <v>0</v>
      </c>
      <c r="BU158" s="503">
        <v>0</v>
      </c>
      <c r="BV158" s="503">
        <v>0</v>
      </c>
      <c r="BW158" s="503">
        <v>0</v>
      </c>
      <c r="BX158" s="503">
        <v>0</v>
      </c>
      <c r="BY158" s="504">
        <v>0</v>
      </c>
      <c r="BZ158" s="504">
        <v>0</v>
      </c>
      <c r="CA158" s="504">
        <v>1</v>
      </c>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row>
    <row r="159" s="382" customFormat="true" ht="15" customHeight="true" x14ac:dyDescent="0.2">
      <c r="A159" s="1047"/>
      <c r="B159" s="447" t="s">
        <v>181</v>
      </c>
      <c r="C159" s="191">
        <v>6.4646464646464645</v>
      </c>
      <c r="D159" s="190">
        <v>4.637096774193548</v>
      </c>
      <c r="E159" s="190">
        <v>3.4812286689419798</v>
      </c>
      <c r="F159" s="190">
        <v>1.4864864864864866</v>
      </c>
      <c r="G159" s="189">
        <v>0.33829499323410012</v>
      </c>
      <c r="H159" s="188">
        <v>0.56022408963585435</v>
      </c>
      <c r="I159" s="190">
        <v>0.8310249307479225</v>
      </c>
      <c r="J159" s="190">
        <v>1.1173184357541899</v>
      </c>
      <c r="K159" s="190">
        <v>0.5617977528089888</v>
      </c>
      <c r="L159" s="187">
        <v>0</v>
      </c>
      <c r="M159" s="191">
        <v>6.9124423963133648</v>
      </c>
      <c r="N159" s="190">
        <v>5.8319039451114927</v>
      </c>
      <c r="O159" s="190">
        <v>5.1258992805755392</v>
      </c>
      <c r="P159" s="190">
        <v>1.8683274021352312</v>
      </c>
      <c r="Q159" s="189">
        <v>0.98126672613737742</v>
      </c>
      <c r="R159" s="188">
        <v>2.3364485981308412</v>
      </c>
      <c r="S159" s="190">
        <v>0</v>
      </c>
      <c r="T159" s="190">
        <v>1.6964285714285714</v>
      </c>
      <c r="U159" s="190">
        <v>0</v>
      </c>
      <c r="V159" s="190">
        <v>1.3252346769740475</v>
      </c>
      <c r="W159" s="190">
        <v>1.1412268188302426</v>
      </c>
      <c r="X159" s="190">
        <v>0</v>
      </c>
      <c r="Y159" s="190">
        <v>0.35714285714285715</v>
      </c>
      <c r="Z159" s="190">
        <v>17.647058823529413</v>
      </c>
      <c r="AA159" s="187">
        <v>18.108651911468812</v>
      </c>
      <c r="AB159" s="506"/>
      <c r="AC159" s="506"/>
      <c r="AD159" s="506"/>
      <c r="AE159" s="506"/>
      <c r="AF159" s="506"/>
      <c r="AG159" s="506"/>
      <c r="AH159" s="506"/>
      <c r="AI159" s="506"/>
      <c r="AJ159" s="506"/>
      <c r="AK159" s="506"/>
      <c r="AL159" s="506"/>
      <c r="AM159" s="506"/>
      <c r="AN159" s="506"/>
      <c r="AO159" s="506"/>
      <c r="AP159" s="506"/>
      <c r="AQ159" s="506"/>
      <c r="AR159" s="506"/>
      <c r="AS159" s="506"/>
      <c r="AT159" s="506"/>
      <c r="AU159" s="506"/>
      <c r="AV159" s="506"/>
      <c r="AW159" s="506"/>
      <c r="AX159" s="506"/>
      <c r="AY159" s="506"/>
      <c r="AZ159" s="943"/>
      <c r="BA159" s="1035"/>
      <c r="BB159" s="682" t="s">
        <v>181</v>
      </c>
      <c r="BC159" s="517">
        <v>96</v>
      </c>
      <c r="BD159" s="503">
        <v>69</v>
      </c>
      <c r="BE159" s="503">
        <v>51</v>
      </c>
      <c r="BF159" s="503">
        <v>22</v>
      </c>
      <c r="BG159" s="521">
        <v>5</v>
      </c>
      <c r="BH159" s="517">
        <v>2</v>
      </c>
      <c r="BI159" s="503">
        <v>3</v>
      </c>
      <c r="BJ159" s="503">
        <v>4</v>
      </c>
      <c r="BK159" s="503">
        <v>2</v>
      </c>
      <c r="BL159" s="521">
        <v>0</v>
      </c>
      <c r="BM159" s="517">
        <v>75</v>
      </c>
      <c r="BN159" s="503">
        <v>68</v>
      </c>
      <c r="BO159" s="503">
        <v>57</v>
      </c>
      <c r="BP159" s="503">
        <v>21</v>
      </c>
      <c r="BQ159" s="521">
        <v>11</v>
      </c>
      <c r="BR159" s="517">
        <v>20</v>
      </c>
      <c r="BS159" s="503">
        <v>0</v>
      </c>
      <c r="BT159" s="503">
        <v>19</v>
      </c>
      <c r="BU159" s="503">
        <v>0</v>
      </c>
      <c r="BV159" s="503">
        <v>24</v>
      </c>
      <c r="BW159" s="503">
        <v>8</v>
      </c>
      <c r="BX159" s="503">
        <v>0</v>
      </c>
      <c r="BY159" s="504">
        <v>1</v>
      </c>
      <c r="BZ159" s="504">
        <v>81</v>
      </c>
      <c r="CA159" s="504">
        <v>90</v>
      </c>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row>
    <row r="160" s="382" customFormat="true" ht="15" customHeight="true" x14ac:dyDescent="0.2">
      <c r="A160" s="1048"/>
      <c r="B160" s="448" t="s">
        <v>194</v>
      </c>
      <c r="C160" s="191">
        <v>75.555555555555557</v>
      </c>
      <c r="D160" s="190">
        <v>57.45967741935484</v>
      </c>
      <c r="E160" s="190">
        <v>41.569965870307172</v>
      </c>
      <c r="F160" s="190">
        <v>21.824324324324323</v>
      </c>
      <c r="G160" s="189">
        <v>5.3450608930987817</v>
      </c>
      <c r="H160" s="188">
        <v>21.84873949579832</v>
      </c>
      <c r="I160" s="190">
        <v>12.18836565096953</v>
      </c>
      <c r="J160" s="190">
        <v>6.1452513966480442</v>
      </c>
      <c r="K160" s="190">
        <v>2.8089887640449436</v>
      </c>
      <c r="L160" s="187">
        <v>0.2808988764044944</v>
      </c>
      <c r="M160" s="191">
        <v>74.930875576036868</v>
      </c>
      <c r="N160" s="190">
        <v>66.7238421955403</v>
      </c>
      <c r="O160" s="190">
        <v>58.633093525179859</v>
      </c>
      <c r="P160" s="190">
        <v>36.832740213523131</v>
      </c>
      <c r="Q160" s="189">
        <v>15.700267618198039</v>
      </c>
      <c r="R160" s="188">
        <v>40.537383177570092</v>
      </c>
      <c r="S160" s="190">
        <v>47.712418300653596</v>
      </c>
      <c r="T160" s="190">
        <v>31.071428571428573</v>
      </c>
      <c r="U160" s="190">
        <v>37.98358733880422</v>
      </c>
      <c r="V160" s="190">
        <v>21.866372170071781</v>
      </c>
      <c r="W160" s="190">
        <v>50.071326676176888</v>
      </c>
      <c r="X160" s="190">
        <v>86.666666666666671</v>
      </c>
      <c r="Y160" s="190">
        <v>65.714285714285708</v>
      </c>
      <c r="Z160" s="190">
        <v>40.958605664488019</v>
      </c>
      <c r="AA160" s="187">
        <v>64.185110663983906</v>
      </c>
      <c r="AB160" s="506"/>
      <c r="AC160" s="506"/>
      <c r="AD160" s="506"/>
      <c r="AE160" s="506"/>
      <c r="AF160" s="506"/>
      <c r="AG160" s="506"/>
      <c r="AH160" s="506"/>
      <c r="AI160" s="506"/>
      <c r="AJ160" s="506"/>
      <c r="AK160" s="506"/>
      <c r="AL160" s="506"/>
      <c r="AM160" s="506"/>
      <c r="AN160" s="506"/>
      <c r="AO160" s="506"/>
      <c r="AP160" s="506"/>
      <c r="AQ160" s="506"/>
      <c r="AR160" s="506"/>
      <c r="AS160" s="506"/>
      <c r="AT160" s="506"/>
      <c r="AU160" s="506"/>
      <c r="AV160" s="506"/>
      <c r="AW160" s="506"/>
      <c r="AX160" s="506"/>
      <c r="AY160" s="506"/>
      <c r="AZ160" s="943"/>
      <c r="BA160" s="1035"/>
      <c r="BB160" s="682" t="s">
        <v>194</v>
      </c>
      <c r="BC160" s="517">
        <v>1122</v>
      </c>
      <c r="BD160" s="503">
        <v>855</v>
      </c>
      <c r="BE160" s="503">
        <v>609</v>
      </c>
      <c r="BF160" s="503">
        <v>323</v>
      </c>
      <c r="BG160" s="521">
        <v>79</v>
      </c>
      <c r="BH160" s="517">
        <v>78</v>
      </c>
      <c r="BI160" s="503">
        <v>44</v>
      </c>
      <c r="BJ160" s="503">
        <v>22</v>
      </c>
      <c r="BK160" s="503">
        <v>10</v>
      </c>
      <c r="BL160" s="521">
        <v>1</v>
      </c>
      <c r="BM160" s="517">
        <v>813</v>
      </c>
      <c r="BN160" s="503">
        <v>778</v>
      </c>
      <c r="BO160" s="503">
        <v>652</v>
      </c>
      <c r="BP160" s="503">
        <v>414</v>
      </c>
      <c r="BQ160" s="521">
        <v>176</v>
      </c>
      <c r="BR160" s="517">
        <v>347</v>
      </c>
      <c r="BS160" s="503">
        <v>219</v>
      </c>
      <c r="BT160" s="503">
        <v>348</v>
      </c>
      <c r="BU160" s="503">
        <v>324</v>
      </c>
      <c r="BV160" s="503">
        <v>396</v>
      </c>
      <c r="BW160" s="503">
        <v>351</v>
      </c>
      <c r="BX160" s="503">
        <v>312</v>
      </c>
      <c r="BY160" s="504">
        <v>184</v>
      </c>
      <c r="BZ160" s="504">
        <v>188</v>
      </c>
      <c r="CA160" s="504">
        <v>319</v>
      </c>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row>
    <row r="161" s="382" customFormat="true" ht="15" customHeight="true" x14ac:dyDescent="0.2">
      <c r="C161" s="157"/>
      <c r="D161" s="228"/>
      <c r="E161" s="228"/>
      <c r="F161" s="228"/>
      <c r="G161" s="217"/>
      <c r="H161" s="156"/>
      <c r="I161" s="228"/>
      <c r="J161" s="228"/>
      <c r="K161" s="228"/>
      <c r="L161" s="223"/>
      <c r="M161" s="157"/>
      <c r="N161" s="228"/>
      <c r="O161" s="228"/>
      <c r="P161" s="228"/>
      <c r="Q161" s="217"/>
      <c r="R161" s="156"/>
      <c r="S161" s="228"/>
      <c r="T161" s="228"/>
      <c r="U161" s="228"/>
      <c r="V161" s="228"/>
      <c r="W161" s="228"/>
      <c r="X161" s="228"/>
      <c r="Y161" s="228"/>
      <c r="Z161" s="228"/>
      <c r="AA161" s="223"/>
      <c r="AB161" s="506"/>
      <c r="AC161" s="506"/>
      <c r="AD161" s="506"/>
      <c r="AE161" s="506"/>
      <c r="AF161" s="506"/>
      <c r="AG161" s="506"/>
      <c r="AH161" s="506"/>
      <c r="AI161" s="506"/>
      <c r="AJ161" s="506"/>
      <c r="AK161" s="506"/>
      <c r="AL161" s="506"/>
      <c r="AM161" s="506"/>
      <c r="AN161" s="506"/>
      <c r="AO161" s="506"/>
      <c r="AP161" s="506"/>
      <c r="AQ161" s="506"/>
      <c r="AR161" s="506"/>
      <c r="AS161" s="506"/>
      <c r="AT161" s="506"/>
      <c r="AU161" s="506"/>
      <c r="AV161" s="506"/>
      <c r="AW161" s="506"/>
      <c r="AX161" s="506"/>
      <c r="AY161" s="506"/>
      <c r="AZ161" s="943"/>
      <c r="BA161" s="1037"/>
      <c r="BB161" s="684" t="s">
        <v>195</v>
      </c>
      <c r="BC161" s="517">
        <v>1485</v>
      </c>
      <c r="BD161" s="503">
        <v>1488</v>
      </c>
      <c r="BE161" s="503">
        <v>1465</v>
      </c>
      <c r="BF161" s="503">
        <v>1480</v>
      </c>
      <c r="BG161" s="521">
        <v>1478</v>
      </c>
      <c r="BH161" s="517">
        <v>357</v>
      </c>
      <c r="BI161" s="503">
        <v>361</v>
      </c>
      <c r="BJ161" s="503">
        <v>358</v>
      </c>
      <c r="BK161" s="503">
        <v>356</v>
      </c>
      <c r="BL161" s="521">
        <v>356</v>
      </c>
      <c r="BM161" s="517">
        <v>1085</v>
      </c>
      <c r="BN161" s="503">
        <v>1166</v>
      </c>
      <c r="BO161" s="503">
        <v>1112</v>
      </c>
      <c r="BP161" s="503">
        <v>1124</v>
      </c>
      <c r="BQ161" s="521">
        <v>1121</v>
      </c>
      <c r="BR161" s="517">
        <v>856</v>
      </c>
      <c r="BS161" s="503">
        <v>459</v>
      </c>
      <c r="BT161" s="503">
        <v>1120</v>
      </c>
      <c r="BU161" s="503">
        <v>853</v>
      </c>
      <c r="BV161" s="503">
        <v>1811</v>
      </c>
      <c r="BW161" s="503">
        <v>701</v>
      </c>
      <c r="BX161" s="503">
        <v>360</v>
      </c>
      <c r="BY161" s="504">
        <v>280</v>
      </c>
      <c r="BZ161" s="504">
        <v>459</v>
      </c>
      <c r="CA161" s="504">
        <v>497</v>
      </c>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row>
    <row r="162" s="382" customFormat="true" ht="15" customHeight="true" x14ac:dyDescent="0.2">
      <c r="A162" s="210"/>
      <c r="B162" s="136"/>
      <c r="C162" s="226"/>
      <c r="D162" s="225"/>
      <c r="E162" s="225"/>
      <c r="F162" s="225"/>
      <c r="G162" s="215"/>
      <c r="H162" s="218"/>
      <c r="I162" s="225"/>
      <c r="J162" s="225"/>
      <c r="K162" s="225"/>
      <c r="L162" s="221"/>
      <c r="M162" s="226"/>
      <c r="N162" s="225"/>
      <c r="O162" s="225"/>
      <c r="P162" s="225"/>
      <c r="Q162" s="215"/>
      <c r="R162" s="218"/>
      <c r="S162" s="225"/>
      <c r="T162" s="225"/>
      <c r="U162" s="225"/>
      <c r="V162" s="225"/>
      <c r="W162" s="225"/>
      <c r="X162" s="225"/>
      <c r="Y162" s="225"/>
      <c r="Z162" s="225"/>
      <c r="AA162" s="221"/>
      <c r="AB162" s="506"/>
      <c r="AC162" s="506"/>
      <c r="AD162" s="506"/>
      <c r="AE162" s="506"/>
      <c r="AF162" s="506"/>
      <c r="AG162" s="506"/>
      <c r="AH162" s="506"/>
      <c r="AI162" s="506"/>
      <c r="AJ162" s="506"/>
      <c r="AK162" s="506"/>
      <c r="AL162" s="506"/>
      <c r="AM162" s="506"/>
      <c r="AN162" s="506"/>
      <c r="AO162" s="506"/>
      <c r="AP162" s="506"/>
      <c r="AQ162" s="506"/>
      <c r="AR162" s="506"/>
      <c r="AS162" s="506"/>
      <c r="AT162" s="506"/>
      <c r="AU162" s="506"/>
      <c r="AV162" s="506"/>
      <c r="AW162" s="506"/>
      <c r="AX162" s="506"/>
      <c r="AY162" s="506"/>
      <c r="AZ162" s="943"/>
      <c r="BA162" s="947"/>
      <c r="BB162" s="682"/>
      <c r="BC162" s="517"/>
      <c r="BD162" s="503"/>
      <c r="BE162" s="503"/>
      <c r="BF162" s="503"/>
      <c r="BG162" s="521"/>
      <c r="BH162" s="517"/>
      <c r="BI162" s="503"/>
      <c r="BJ162" s="503"/>
      <c r="BK162" s="503"/>
      <c r="BL162" s="521"/>
      <c r="BM162" s="517"/>
      <c r="BN162" s="503"/>
      <c r="BO162" s="503"/>
      <c r="BP162" s="503"/>
      <c r="BQ162" s="521"/>
      <c r="BR162" s="517"/>
      <c r="BS162" s="503"/>
      <c r="BT162" s="503"/>
      <c r="BU162" s="503"/>
      <c r="BV162" s="503"/>
      <c r="BW162" s="503"/>
      <c r="BX162" s="503"/>
      <c r="BY162" s="504"/>
      <c r="BZ162" s="504"/>
      <c r="CA162" s="50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row>
    <row r="163" s="382" customFormat="true" ht="15" customHeight="true" x14ac:dyDescent="0.2">
      <c r="A163" s="214"/>
      <c r="B163" s="208"/>
      <c r="C163" s="226"/>
      <c r="D163" s="225"/>
      <c r="E163" s="225"/>
      <c r="F163" s="225"/>
      <c r="G163" s="215"/>
      <c r="H163" s="218"/>
      <c r="I163" s="225"/>
      <c r="J163" s="225"/>
      <c r="K163" s="225"/>
      <c r="L163" s="221"/>
      <c r="M163" s="226"/>
      <c r="N163" s="225"/>
      <c r="O163" s="225"/>
      <c r="P163" s="225"/>
      <c r="Q163" s="215"/>
      <c r="R163" s="218"/>
      <c r="S163" s="225"/>
      <c r="T163" s="225"/>
      <c r="U163" s="225"/>
      <c r="V163" s="225"/>
      <c r="W163" s="225"/>
      <c r="X163" s="225"/>
      <c r="Y163" s="225"/>
      <c r="Z163" s="225"/>
      <c r="AA163" s="221"/>
      <c r="AB163" s="506"/>
      <c r="AC163" s="506"/>
      <c r="AD163" s="506"/>
      <c r="AE163" s="506"/>
      <c r="AF163" s="506"/>
      <c r="AG163" s="506"/>
      <c r="AH163" s="506"/>
      <c r="AI163" s="506"/>
      <c r="AJ163" s="506"/>
      <c r="AK163" s="506"/>
      <c r="AL163" s="506"/>
      <c r="AM163" s="506"/>
      <c r="AN163" s="506"/>
      <c r="AO163" s="506"/>
      <c r="AP163" s="506"/>
      <c r="AQ163" s="506"/>
      <c r="AR163" s="506"/>
      <c r="AS163" s="506"/>
      <c r="AT163" s="506"/>
      <c r="AU163" s="506"/>
      <c r="AV163" s="506"/>
      <c r="AW163" s="506"/>
      <c r="AX163" s="506"/>
      <c r="AY163" s="506"/>
      <c r="AZ163" s="943"/>
      <c r="BA163" s="947"/>
      <c r="BB163" s="682"/>
      <c r="BC163" s="517"/>
      <c r="BD163" s="503"/>
      <c r="BE163" s="503"/>
      <c r="BF163" s="503"/>
      <c r="BG163" s="521"/>
      <c r="BH163" s="517"/>
      <c r="BI163" s="503"/>
      <c r="BJ163" s="503"/>
      <c r="BK163" s="503"/>
      <c r="BL163" s="521"/>
      <c r="BM163" s="517"/>
      <c r="BN163" s="503"/>
      <c r="BO163" s="503"/>
      <c r="BP163" s="503"/>
      <c r="BQ163" s="521"/>
      <c r="BR163" s="517"/>
      <c r="BS163" s="503"/>
      <c r="BT163" s="503"/>
      <c r="BU163" s="503"/>
      <c r="BV163" s="503"/>
      <c r="BW163" s="503"/>
      <c r="BX163" s="503"/>
      <c r="BY163" s="504"/>
      <c r="BZ163" s="504"/>
      <c r="CA163" s="50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row>
    <row r="164" s="382" customFormat="true" ht="15" customHeight="true" x14ac:dyDescent="0.2">
      <c r="A164" s="214"/>
      <c r="B164" s="208"/>
      <c r="C164" s="179"/>
      <c r="D164" s="178"/>
      <c r="E164" s="178"/>
      <c r="F164" s="178"/>
      <c r="G164" s="177"/>
      <c r="H164" s="176"/>
      <c r="I164" s="178"/>
      <c r="J164" s="178"/>
      <c r="K164" s="178"/>
      <c r="L164" s="175"/>
      <c r="M164" s="179"/>
      <c r="N164" s="178"/>
      <c r="O164" s="178"/>
      <c r="P164" s="178"/>
      <c r="Q164" s="177"/>
      <c r="R164" s="176"/>
      <c r="S164" s="178"/>
      <c r="T164" s="178"/>
      <c r="U164" s="178"/>
      <c r="V164" s="178"/>
      <c r="W164" s="178"/>
      <c r="X164" s="178"/>
      <c r="Y164" s="178"/>
      <c r="Z164" s="178"/>
      <c r="AA164" s="175"/>
      <c r="AB164" s="506"/>
      <c r="AC164" s="506"/>
      <c r="AD164" s="506"/>
      <c r="AE164" s="506"/>
      <c r="AF164" s="506"/>
      <c r="AG164" s="506"/>
      <c r="AH164" s="506"/>
      <c r="AI164" s="506"/>
      <c r="AJ164" s="506"/>
      <c r="AK164" s="506"/>
      <c r="AL164" s="506"/>
      <c r="AM164" s="506"/>
      <c r="AN164" s="506"/>
      <c r="AO164" s="506"/>
      <c r="AP164" s="506"/>
      <c r="AQ164" s="506"/>
      <c r="AR164" s="506"/>
      <c r="AS164" s="506"/>
      <c r="AT164" s="506"/>
      <c r="AU164" s="506"/>
      <c r="AV164" s="506"/>
      <c r="AW164" s="506"/>
      <c r="AX164" s="506"/>
      <c r="AY164" s="506"/>
      <c r="AZ164" s="943"/>
      <c r="BA164" s="947"/>
      <c r="BB164" s="682"/>
      <c r="BC164" s="517"/>
      <c r="BD164" s="503"/>
      <c r="BE164" s="503"/>
      <c r="BF164" s="503"/>
      <c r="BG164" s="521"/>
      <c r="BH164" s="517"/>
      <c r="BI164" s="503"/>
      <c r="BJ164" s="503"/>
      <c r="BK164" s="503"/>
      <c r="BL164" s="521"/>
      <c r="BM164" s="517"/>
      <c r="BN164" s="503"/>
      <c r="BO164" s="503"/>
      <c r="BP164" s="503"/>
      <c r="BQ164" s="521"/>
      <c r="BR164" s="517"/>
      <c r="BS164" s="503"/>
      <c r="BT164" s="503"/>
      <c r="BU164" s="503"/>
      <c r="BV164" s="503"/>
      <c r="BW164" s="503"/>
      <c r="BX164" s="503"/>
      <c r="BY164" s="504"/>
      <c r="BZ164" s="504"/>
      <c r="CA164" s="50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row>
    <row r="165" s="382" customFormat="true" ht="15" customHeight="true" x14ac:dyDescent="0.2">
      <c r="A165" s="214"/>
      <c r="B165" s="208"/>
      <c r="C165" s="179"/>
      <c r="D165" s="178"/>
      <c r="E165" s="178"/>
      <c r="F165" s="178"/>
      <c r="G165" s="177"/>
      <c r="H165" s="176"/>
      <c r="I165" s="178"/>
      <c r="J165" s="178"/>
      <c r="K165" s="178"/>
      <c r="L165" s="175"/>
      <c r="M165" s="179"/>
      <c r="N165" s="178"/>
      <c r="O165" s="178"/>
      <c r="P165" s="178"/>
      <c r="Q165" s="177"/>
      <c r="R165" s="176"/>
      <c r="S165" s="178"/>
      <c r="T165" s="178"/>
      <c r="U165" s="178"/>
      <c r="V165" s="178"/>
      <c r="W165" s="178"/>
      <c r="X165" s="178"/>
      <c r="Y165" s="178"/>
      <c r="Z165" s="178"/>
      <c r="AA165" s="175"/>
      <c r="AB165" s="506"/>
      <c r="AC165" s="506"/>
      <c r="AD165" s="506"/>
      <c r="AE165" s="506"/>
      <c r="AF165" s="506"/>
      <c r="AG165" s="506"/>
      <c r="AH165" s="506"/>
      <c r="AI165" s="506"/>
      <c r="AJ165" s="506"/>
      <c r="AK165" s="506"/>
      <c r="AL165" s="506"/>
      <c r="AM165" s="506"/>
      <c r="AN165" s="506"/>
      <c r="AO165" s="506"/>
      <c r="AP165" s="506"/>
      <c r="AQ165" s="506"/>
      <c r="AR165" s="506"/>
      <c r="AS165" s="506"/>
      <c r="AT165" s="506"/>
      <c r="AU165" s="506"/>
      <c r="AV165" s="506"/>
      <c r="AW165" s="506"/>
      <c r="AX165" s="506"/>
      <c r="AY165" s="506"/>
      <c r="AZ165" s="943"/>
      <c r="BA165" s="947"/>
      <c r="BB165" s="682"/>
      <c r="BC165" s="517"/>
      <c r="BD165" s="503"/>
      <c r="BE165" s="503"/>
      <c r="BF165" s="503"/>
      <c r="BG165" s="521"/>
      <c r="BH165" s="517"/>
      <c r="BI165" s="503"/>
      <c r="BJ165" s="503"/>
      <c r="BK165" s="503"/>
      <c r="BL165" s="521"/>
      <c r="BM165" s="517"/>
      <c r="BN165" s="503"/>
      <c r="BO165" s="503"/>
      <c r="BP165" s="503"/>
      <c r="BQ165" s="521"/>
      <c r="BR165" s="517"/>
      <c r="BS165" s="503"/>
      <c r="BT165" s="503"/>
      <c r="BU165" s="503"/>
      <c r="BV165" s="503"/>
      <c r="BW165" s="503"/>
      <c r="BX165" s="503"/>
      <c r="BY165" s="504"/>
      <c r="BZ165" s="504"/>
      <c r="CA165" s="50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row>
    <row r="166" s="382" customFormat="true" ht="15" customHeight="true" x14ac:dyDescent="0.2">
      <c r="A166" s="214"/>
      <c r="B166" s="208"/>
      <c r="C166" s="179"/>
      <c r="D166" s="178"/>
      <c r="E166" s="178"/>
      <c r="F166" s="178"/>
      <c r="G166" s="177"/>
      <c r="H166" s="176"/>
      <c r="I166" s="178"/>
      <c r="J166" s="178"/>
      <c r="K166" s="178"/>
      <c r="L166" s="175"/>
      <c r="M166" s="179"/>
      <c r="N166" s="178"/>
      <c r="O166" s="178"/>
      <c r="P166" s="178"/>
      <c r="Q166" s="177"/>
      <c r="R166" s="176"/>
      <c r="S166" s="178"/>
      <c r="T166" s="178"/>
      <c r="U166" s="178"/>
      <c r="V166" s="178"/>
      <c r="W166" s="178"/>
      <c r="X166" s="178"/>
      <c r="Y166" s="178"/>
      <c r="Z166" s="178"/>
      <c r="AA166" s="175"/>
      <c r="AB166" s="506"/>
      <c r="AC166" s="506"/>
      <c r="AD166" s="506"/>
      <c r="AE166" s="506"/>
      <c r="AF166" s="506"/>
      <c r="AG166" s="506"/>
      <c r="AH166" s="506"/>
      <c r="AI166" s="506"/>
      <c r="AJ166" s="506"/>
      <c r="AK166" s="506"/>
      <c r="AL166" s="506"/>
      <c r="AM166" s="506"/>
      <c r="AN166" s="506"/>
      <c r="AO166" s="506"/>
      <c r="AP166" s="506"/>
      <c r="AQ166" s="506"/>
      <c r="AR166" s="506"/>
      <c r="AS166" s="506"/>
      <c r="AT166" s="506"/>
      <c r="AU166" s="506"/>
      <c r="AV166" s="506"/>
      <c r="AW166" s="506"/>
      <c r="AX166" s="506"/>
      <c r="AY166" s="506"/>
      <c r="AZ166" s="943"/>
      <c r="BA166" s="947"/>
      <c r="BB166" s="682"/>
      <c r="BC166" s="517"/>
      <c r="BD166" s="503"/>
      <c r="BE166" s="503"/>
      <c r="BF166" s="503"/>
      <c r="BG166" s="521"/>
      <c r="BH166" s="517"/>
      <c r="BI166" s="503"/>
      <c r="BJ166" s="503"/>
      <c r="BK166" s="503"/>
      <c r="BL166" s="521"/>
      <c r="BM166" s="517"/>
      <c r="BN166" s="503"/>
      <c r="BO166" s="503"/>
      <c r="BP166" s="503"/>
      <c r="BQ166" s="521"/>
      <c r="BR166" s="517"/>
      <c r="BS166" s="503"/>
      <c r="BT166" s="503"/>
      <c r="BU166" s="503"/>
      <c r="BV166" s="503"/>
      <c r="BW166" s="503"/>
      <c r="BX166" s="503"/>
      <c r="BY166" s="504"/>
      <c r="BZ166" s="504"/>
      <c r="CA166" s="50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row>
    <row r="167" s="382" customFormat="true" ht="15" customHeight="true" x14ac:dyDescent="0.2">
      <c r="A167" s="214"/>
      <c r="B167" s="208"/>
      <c r="C167" s="179"/>
      <c r="D167" s="178"/>
      <c r="E167" s="178"/>
      <c r="F167" s="178"/>
      <c r="G167" s="177"/>
      <c r="H167" s="176"/>
      <c r="I167" s="178"/>
      <c r="J167" s="178"/>
      <c r="K167" s="178"/>
      <c r="L167" s="175"/>
      <c r="M167" s="179"/>
      <c r="N167" s="178"/>
      <c r="O167" s="178"/>
      <c r="P167" s="178"/>
      <c r="Q167" s="177"/>
      <c r="R167" s="176"/>
      <c r="S167" s="178"/>
      <c r="T167" s="178"/>
      <c r="U167" s="178"/>
      <c r="V167" s="178"/>
      <c r="W167" s="178"/>
      <c r="X167" s="178"/>
      <c r="Y167" s="178"/>
      <c r="Z167" s="178"/>
      <c r="AA167" s="175"/>
      <c r="AB167" s="506"/>
      <c r="AC167" s="506"/>
      <c r="AD167" s="506"/>
      <c r="AE167" s="506"/>
      <c r="AF167" s="506"/>
      <c r="AG167" s="506"/>
      <c r="AH167" s="506"/>
      <c r="AI167" s="506"/>
      <c r="AJ167" s="506"/>
      <c r="AK167" s="506"/>
      <c r="AL167" s="506"/>
      <c r="AM167" s="506"/>
      <c r="AN167" s="506"/>
      <c r="AO167" s="506"/>
      <c r="AP167" s="506"/>
      <c r="AQ167" s="506"/>
      <c r="AR167" s="506"/>
      <c r="AS167" s="506"/>
      <c r="AT167" s="506"/>
      <c r="AU167" s="506"/>
      <c r="AV167" s="506"/>
      <c r="AW167" s="506"/>
      <c r="AX167" s="506"/>
      <c r="AY167" s="506"/>
      <c r="AZ167" s="943"/>
      <c r="BA167" s="947"/>
      <c r="BB167" s="682"/>
      <c r="BC167" s="517"/>
      <c r="BD167" s="503"/>
      <c r="BE167" s="503"/>
      <c r="BF167" s="503"/>
      <c r="BG167" s="521"/>
      <c r="BH167" s="517"/>
      <c r="BI167" s="503"/>
      <c r="BJ167" s="503"/>
      <c r="BK167" s="503"/>
      <c r="BL167" s="521"/>
      <c r="BM167" s="517"/>
      <c r="BN167" s="503"/>
      <c r="BO167" s="503"/>
      <c r="BP167" s="503"/>
      <c r="BQ167" s="521"/>
      <c r="BR167" s="517"/>
      <c r="BS167" s="503"/>
      <c r="BT167" s="503"/>
      <c r="BU167" s="503"/>
      <c r="BV167" s="503"/>
      <c r="BW167" s="503"/>
      <c r="BX167" s="503"/>
      <c r="BY167" s="504"/>
      <c r="BZ167" s="504"/>
      <c r="CA167" s="50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row>
    <row r="168" s="382" customFormat="true" ht="15" customHeight="true" x14ac:dyDescent="0.2">
      <c r="A168" s="214"/>
      <c r="B168" s="208"/>
      <c r="C168" s="179"/>
      <c r="D168" s="178"/>
      <c r="E168" s="178"/>
      <c r="F168" s="178"/>
      <c r="G168" s="177"/>
      <c r="H168" s="176"/>
      <c r="I168" s="178"/>
      <c r="J168" s="178"/>
      <c r="K168" s="178"/>
      <c r="L168" s="175"/>
      <c r="M168" s="179"/>
      <c r="N168" s="178"/>
      <c r="O168" s="178"/>
      <c r="P168" s="178"/>
      <c r="Q168" s="177"/>
      <c r="R168" s="176"/>
      <c r="S168" s="178"/>
      <c r="T168" s="178"/>
      <c r="U168" s="178"/>
      <c r="V168" s="178"/>
      <c r="W168" s="178"/>
      <c r="X168" s="178"/>
      <c r="Y168" s="178"/>
      <c r="Z168" s="178"/>
      <c r="AA168" s="175"/>
      <c r="AB168" s="506"/>
      <c r="AC168" s="506"/>
      <c r="AD168" s="506"/>
      <c r="AE168" s="506"/>
      <c r="AF168" s="506"/>
      <c r="AG168" s="506"/>
      <c r="AH168" s="506"/>
      <c r="AI168" s="506"/>
      <c r="AJ168" s="506"/>
      <c r="AK168" s="506"/>
      <c r="AL168" s="506"/>
      <c r="AM168" s="506"/>
      <c r="AN168" s="506"/>
      <c r="AO168" s="506"/>
      <c r="AP168" s="506"/>
      <c r="AQ168" s="506"/>
      <c r="AR168" s="506"/>
      <c r="AS168" s="506"/>
      <c r="AT168" s="506"/>
      <c r="AU168" s="506"/>
      <c r="AV168" s="506"/>
      <c r="AW168" s="506"/>
      <c r="AX168" s="506"/>
      <c r="AY168" s="506"/>
      <c r="AZ168" s="943"/>
      <c r="BA168" s="947"/>
      <c r="BB168" s="682"/>
      <c r="BC168" s="517"/>
      <c r="BD168" s="503"/>
      <c r="BE168" s="503"/>
      <c r="BF168" s="503"/>
      <c r="BG168" s="521"/>
      <c r="BH168" s="517"/>
      <c r="BI168" s="503"/>
      <c r="BJ168" s="503"/>
      <c r="BK168" s="503"/>
      <c r="BL168" s="521"/>
      <c r="BM168" s="517"/>
      <c r="BN168" s="503"/>
      <c r="BO168" s="503"/>
      <c r="BP168" s="503"/>
      <c r="BQ168" s="521"/>
      <c r="BR168" s="517"/>
      <c r="BS168" s="503"/>
      <c r="BT168" s="503"/>
      <c r="BU168" s="503"/>
      <c r="BV168" s="503"/>
      <c r="BW168" s="503"/>
      <c r="BX168" s="503"/>
      <c r="BY168" s="504"/>
      <c r="BZ168" s="504"/>
      <c r="CA168" s="50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row>
    <row r="169" s="382" customFormat="true" ht="15" customHeight="true" x14ac:dyDescent="0.2">
      <c r="A169" s="214"/>
      <c r="B169" s="208"/>
      <c r="C169" s="179"/>
      <c r="D169" s="178"/>
      <c r="E169" s="178"/>
      <c r="F169" s="178"/>
      <c r="G169" s="177"/>
      <c r="H169" s="176"/>
      <c r="I169" s="178"/>
      <c r="J169" s="178"/>
      <c r="K169" s="178"/>
      <c r="L169" s="175"/>
      <c r="M169" s="179"/>
      <c r="N169" s="178"/>
      <c r="O169" s="178"/>
      <c r="P169" s="178"/>
      <c r="Q169" s="177"/>
      <c r="R169" s="176"/>
      <c r="S169" s="178"/>
      <c r="T169" s="178"/>
      <c r="U169" s="178"/>
      <c r="V169" s="178"/>
      <c r="W169" s="178"/>
      <c r="X169" s="178"/>
      <c r="Y169" s="178"/>
      <c r="Z169" s="178"/>
      <c r="AA169" s="175"/>
      <c r="AB169" s="506"/>
      <c r="AC169" s="506"/>
      <c r="AD169" s="506"/>
      <c r="AE169" s="506"/>
      <c r="AF169" s="506"/>
      <c r="AG169" s="506"/>
      <c r="AH169" s="506"/>
      <c r="AI169" s="506"/>
      <c r="AJ169" s="506"/>
      <c r="AK169" s="506"/>
      <c r="AL169" s="506"/>
      <c r="AM169" s="506"/>
      <c r="AN169" s="506"/>
      <c r="AO169" s="506"/>
      <c r="AP169" s="506"/>
      <c r="AQ169" s="506"/>
      <c r="AR169" s="506"/>
      <c r="AS169" s="506"/>
      <c r="AT169" s="506"/>
      <c r="AU169" s="506"/>
      <c r="AV169" s="506"/>
      <c r="AW169" s="506"/>
      <c r="AX169" s="506"/>
      <c r="AY169" s="506"/>
      <c r="AZ169" s="943"/>
      <c r="BA169" s="947"/>
      <c r="BB169" s="682"/>
      <c r="BC169" s="517"/>
      <c r="BD169" s="503"/>
      <c r="BE169" s="503"/>
      <c r="BF169" s="503"/>
      <c r="BG169" s="521"/>
      <c r="BH169" s="517"/>
      <c r="BI169" s="503"/>
      <c r="BJ169" s="503"/>
      <c r="BK169" s="503"/>
      <c r="BL169" s="521"/>
      <c r="BM169" s="517"/>
      <c r="BN169" s="503"/>
      <c r="BO169" s="503"/>
      <c r="BP169" s="503"/>
      <c r="BQ169" s="521"/>
      <c r="BR169" s="517"/>
      <c r="BS169" s="503"/>
      <c r="BT169" s="503"/>
      <c r="BU169" s="503"/>
      <c r="BV169" s="503"/>
      <c r="BW169" s="503"/>
      <c r="BX169" s="503"/>
      <c r="BY169" s="504"/>
      <c r="BZ169" s="504"/>
      <c r="CA169" s="50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row>
    <row r="170" s="382" customFormat="true" ht="15" customHeight="true" x14ac:dyDescent="0.2">
      <c r="A170" s="214"/>
      <c r="B170" s="208"/>
      <c r="C170" s="179"/>
      <c r="D170" s="178"/>
      <c r="E170" s="178"/>
      <c r="F170" s="178"/>
      <c r="G170" s="177"/>
      <c r="H170" s="176"/>
      <c r="I170" s="178"/>
      <c r="J170" s="178"/>
      <c r="K170" s="178"/>
      <c r="L170" s="175"/>
      <c r="M170" s="179"/>
      <c r="N170" s="178"/>
      <c r="O170" s="178"/>
      <c r="P170" s="178"/>
      <c r="Q170" s="177"/>
      <c r="R170" s="176"/>
      <c r="S170" s="178"/>
      <c r="T170" s="178"/>
      <c r="U170" s="178"/>
      <c r="V170" s="178"/>
      <c r="W170" s="178"/>
      <c r="X170" s="178"/>
      <c r="Y170" s="178"/>
      <c r="Z170" s="178"/>
      <c r="AA170" s="175"/>
      <c r="AB170" s="506"/>
      <c r="AC170" s="506"/>
      <c r="AD170" s="506"/>
      <c r="AE170" s="506"/>
      <c r="AF170" s="506"/>
      <c r="AG170" s="506"/>
      <c r="AH170" s="506"/>
      <c r="AI170" s="506"/>
      <c r="AJ170" s="506"/>
      <c r="AK170" s="506"/>
      <c r="AL170" s="506"/>
      <c r="AM170" s="506"/>
      <c r="AN170" s="506"/>
      <c r="AO170" s="506"/>
      <c r="AP170" s="506"/>
      <c r="AQ170" s="506"/>
      <c r="AR170" s="506"/>
      <c r="AS170" s="506"/>
      <c r="AT170" s="506"/>
      <c r="AU170" s="506"/>
      <c r="AV170" s="506"/>
      <c r="AW170" s="506"/>
      <c r="AX170" s="506"/>
      <c r="AY170" s="506"/>
      <c r="AZ170" s="943"/>
      <c r="BA170" s="947"/>
      <c r="BB170" s="682"/>
      <c r="BC170" s="517"/>
      <c r="BD170" s="503"/>
      <c r="BE170" s="503"/>
      <c r="BF170" s="503"/>
      <c r="BG170" s="521"/>
      <c r="BH170" s="517"/>
      <c r="BI170" s="503"/>
      <c r="BJ170" s="503"/>
      <c r="BK170" s="503"/>
      <c r="BL170" s="521"/>
      <c r="BM170" s="517"/>
      <c r="BN170" s="503"/>
      <c r="BO170" s="503"/>
      <c r="BP170" s="503"/>
      <c r="BQ170" s="521"/>
      <c r="BR170" s="517"/>
      <c r="BS170" s="503"/>
      <c r="BT170" s="503"/>
      <c r="BU170" s="503"/>
      <c r="BV170" s="503"/>
      <c r="BW170" s="503"/>
      <c r="BX170" s="503"/>
      <c r="BY170" s="504"/>
      <c r="BZ170" s="504"/>
      <c r="CA170" s="50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row>
    <row r="171" s="382" customFormat="true" ht="15" customHeight="true" x14ac:dyDescent="0.2">
      <c r="A171" s="214"/>
      <c r="B171" s="208"/>
      <c r="C171" s="179"/>
      <c r="D171" s="178"/>
      <c r="E171" s="178"/>
      <c r="F171" s="178"/>
      <c r="G171" s="177"/>
      <c r="H171" s="176"/>
      <c r="I171" s="178"/>
      <c r="J171" s="178"/>
      <c r="K171" s="178"/>
      <c r="L171" s="175"/>
      <c r="M171" s="179"/>
      <c r="N171" s="178"/>
      <c r="O171" s="178"/>
      <c r="P171" s="178"/>
      <c r="Q171" s="177"/>
      <c r="R171" s="176"/>
      <c r="S171" s="178"/>
      <c r="T171" s="178"/>
      <c r="U171" s="178"/>
      <c r="V171" s="178"/>
      <c r="W171" s="178"/>
      <c r="X171" s="178"/>
      <c r="Y171" s="178"/>
      <c r="Z171" s="178"/>
      <c r="AA171" s="175"/>
      <c r="AB171" s="506"/>
      <c r="AC171" s="506"/>
      <c r="AD171" s="506"/>
      <c r="AE171" s="506"/>
      <c r="AF171" s="506"/>
      <c r="AG171" s="506"/>
      <c r="AH171" s="506"/>
      <c r="AI171" s="506"/>
      <c r="AJ171" s="506"/>
      <c r="AK171" s="506"/>
      <c r="AL171" s="506"/>
      <c r="AM171" s="506"/>
      <c r="AN171" s="506"/>
      <c r="AO171" s="506"/>
      <c r="AP171" s="506"/>
      <c r="AQ171" s="506"/>
      <c r="AR171" s="506"/>
      <c r="AS171" s="506"/>
      <c r="AT171" s="506"/>
      <c r="AU171" s="506"/>
      <c r="AV171" s="506"/>
      <c r="AW171" s="506"/>
      <c r="AX171" s="506"/>
      <c r="AY171" s="506"/>
      <c r="AZ171" s="943"/>
      <c r="BA171" s="947"/>
      <c r="BB171" s="682"/>
      <c r="BC171" s="517"/>
      <c r="BD171" s="503"/>
      <c r="BE171" s="503"/>
      <c r="BF171" s="503"/>
      <c r="BG171" s="521"/>
      <c r="BH171" s="517"/>
      <c r="BI171" s="503"/>
      <c r="BJ171" s="503"/>
      <c r="BK171" s="503"/>
      <c r="BL171" s="521"/>
      <c r="BM171" s="517"/>
      <c r="BN171" s="503"/>
      <c r="BO171" s="503"/>
      <c r="BP171" s="503"/>
      <c r="BQ171" s="521"/>
      <c r="BR171" s="517"/>
      <c r="BS171" s="503"/>
      <c r="BT171" s="503"/>
      <c r="BU171" s="503"/>
      <c r="BV171" s="503"/>
      <c r="BW171" s="503"/>
      <c r="BX171" s="503"/>
      <c r="BY171" s="504"/>
      <c r="BZ171" s="504"/>
      <c r="CA171" s="50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row>
    <row r="172" s="382" customFormat="true" ht="15" customHeight="true" x14ac:dyDescent="0.2">
      <c r="A172" s="214"/>
      <c r="B172" s="208"/>
      <c r="C172" s="179"/>
      <c r="D172" s="178"/>
      <c r="E172" s="178"/>
      <c r="F172" s="178"/>
      <c r="G172" s="177"/>
      <c r="H172" s="176"/>
      <c r="I172" s="178"/>
      <c r="J172" s="178"/>
      <c r="K172" s="178"/>
      <c r="L172" s="175"/>
      <c r="M172" s="179"/>
      <c r="N172" s="178"/>
      <c r="O172" s="178"/>
      <c r="P172" s="178"/>
      <c r="Q172" s="177"/>
      <c r="R172" s="176"/>
      <c r="S172" s="178"/>
      <c r="T172" s="178"/>
      <c r="U172" s="178"/>
      <c r="V172" s="178"/>
      <c r="W172" s="178"/>
      <c r="X172" s="178"/>
      <c r="Y172" s="178"/>
      <c r="Z172" s="178"/>
      <c r="AA172" s="175"/>
      <c r="AB172" s="506"/>
      <c r="AC172" s="506"/>
      <c r="AD172" s="506"/>
      <c r="AE172" s="506"/>
      <c r="AF172" s="506"/>
      <c r="AG172" s="506"/>
      <c r="AH172" s="506"/>
      <c r="AI172" s="506"/>
      <c r="AJ172" s="506"/>
      <c r="AK172" s="506"/>
      <c r="AL172" s="506"/>
      <c r="AM172" s="506"/>
      <c r="AN172" s="506"/>
      <c r="AO172" s="506"/>
      <c r="AP172" s="506"/>
      <c r="AQ172" s="506"/>
      <c r="AR172" s="506"/>
      <c r="AS172" s="506"/>
      <c r="AT172" s="506"/>
      <c r="AU172" s="506"/>
      <c r="AV172" s="506"/>
      <c r="AW172" s="506"/>
      <c r="AX172" s="506"/>
      <c r="AY172" s="506"/>
      <c r="AZ172" s="943"/>
      <c r="BA172" s="947"/>
      <c r="BB172" s="682"/>
      <c r="BC172" s="517"/>
      <c r="BD172" s="503"/>
      <c r="BE172" s="503"/>
      <c r="BF172" s="503"/>
      <c r="BG172" s="521"/>
      <c r="BH172" s="517"/>
      <c r="BI172" s="503"/>
      <c r="BJ172" s="503"/>
      <c r="BK172" s="503"/>
      <c r="BL172" s="521"/>
      <c r="BM172" s="517"/>
      <c r="BN172" s="503"/>
      <c r="BO172" s="503"/>
      <c r="BP172" s="503"/>
      <c r="BQ172" s="521"/>
      <c r="BR172" s="517"/>
      <c r="BS172" s="503"/>
      <c r="BT172" s="503"/>
      <c r="BU172" s="503"/>
      <c r="BV172" s="503"/>
      <c r="BW172" s="503"/>
      <c r="BX172" s="503"/>
      <c r="BY172" s="504"/>
      <c r="BZ172" s="504"/>
      <c r="CA172" s="50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row>
    <row r="173" s="599" customFormat="true" ht="15" customHeight="true" x14ac:dyDescent="0.2">
      <c r="A173" s="214"/>
      <c r="B173" s="208"/>
      <c r="C173" s="155"/>
      <c r="D173" s="154"/>
      <c r="E173" s="154"/>
      <c r="F173" s="154"/>
      <c r="G173" s="153"/>
      <c r="H173" s="152"/>
      <c r="I173" s="154"/>
      <c r="J173" s="154"/>
      <c r="K173" s="154"/>
      <c r="L173" s="151"/>
      <c r="M173" s="155"/>
      <c r="N173" s="154"/>
      <c r="O173" s="154"/>
      <c r="P173" s="154"/>
      <c r="Q173" s="153"/>
      <c r="R173" s="152"/>
      <c r="S173" s="154"/>
      <c r="T173" s="154"/>
      <c r="U173" s="154"/>
      <c r="V173" s="154"/>
      <c r="W173" s="154"/>
      <c r="X173" s="154"/>
      <c r="Y173" s="154"/>
      <c r="Z173" s="154"/>
      <c r="AA173" s="151"/>
      <c r="AB173" s="909"/>
      <c r="AC173" s="909"/>
      <c r="AD173" s="909"/>
      <c r="AE173" s="909"/>
      <c r="AF173" s="909"/>
      <c r="AG173" s="909"/>
      <c r="AH173" s="909"/>
      <c r="AI173" s="909"/>
      <c r="AJ173" s="909"/>
      <c r="AK173" s="909"/>
      <c r="AL173" s="909"/>
      <c r="AM173" s="909"/>
      <c r="AN173" s="909"/>
      <c r="AO173" s="909"/>
      <c r="AP173" s="909"/>
      <c r="AQ173" s="909"/>
      <c r="AR173" s="909"/>
      <c r="AS173" s="909"/>
      <c r="AT173" s="909"/>
      <c r="AU173" s="909"/>
      <c r="AV173" s="909"/>
      <c r="AW173" s="909"/>
      <c r="AX173" s="909"/>
      <c r="AY173" s="909"/>
      <c r="AZ173" s="415"/>
      <c r="BA173" s="947"/>
      <c r="BB173" s="682"/>
      <c r="BC173" s="517"/>
      <c r="BD173" s="503"/>
      <c r="BE173" s="503"/>
      <c r="BF173" s="503"/>
      <c r="BG173" s="521"/>
      <c r="BH173" s="517"/>
      <c r="BI173" s="503"/>
      <c r="BJ173" s="503"/>
      <c r="BK173" s="503"/>
      <c r="BL173" s="521"/>
      <c r="BM173" s="517"/>
      <c r="BN173" s="503"/>
      <c r="BO173" s="503"/>
      <c r="BP173" s="503"/>
      <c r="BQ173" s="521"/>
      <c r="BR173" s="517"/>
      <c r="BS173" s="503"/>
      <c r="BT173" s="503"/>
      <c r="BU173" s="503"/>
      <c r="BV173" s="503"/>
      <c r="BW173" s="503"/>
      <c r="BX173" s="503"/>
      <c r="BY173" s="504"/>
      <c r="BZ173" s="504"/>
      <c r="CA173" s="50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row>
    <row r="174" s="599" customFormat="true" ht="15" customHeight="true" x14ac:dyDescent="0.2">
      <c r="A174" s="214"/>
      <c r="B174" s="208"/>
      <c r="C174" s="155"/>
      <c r="D174" s="154"/>
      <c r="E174" s="154"/>
      <c r="F174" s="154"/>
      <c r="G174" s="153"/>
      <c r="H174" s="152"/>
      <c r="I174" s="154"/>
      <c r="J174" s="154"/>
      <c r="K174" s="154"/>
      <c r="L174" s="151"/>
      <c r="M174" s="155"/>
      <c r="N174" s="154"/>
      <c r="O174" s="154"/>
      <c r="P174" s="154"/>
      <c r="Q174" s="153"/>
      <c r="R174" s="152"/>
      <c r="S174" s="154"/>
      <c r="T174" s="154"/>
      <c r="U174" s="154"/>
      <c r="V174" s="154"/>
      <c r="W174" s="154"/>
      <c r="X174" s="154"/>
      <c r="Y174" s="154"/>
      <c r="Z174" s="154"/>
      <c r="AA174" s="151"/>
      <c r="AB174" s="909"/>
      <c r="AC174" s="909"/>
      <c r="AD174" s="909"/>
      <c r="AE174" s="909"/>
      <c r="AF174" s="909"/>
      <c r="AG174" s="909"/>
      <c r="AH174" s="909"/>
      <c r="AI174" s="909"/>
      <c r="AJ174" s="909"/>
      <c r="AK174" s="909"/>
      <c r="AL174" s="909"/>
      <c r="AM174" s="909"/>
      <c r="AN174" s="909"/>
      <c r="AO174" s="909"/>
      <c r="AP174" s="909"/>
      <c r="AQ174" s="909"/>
      <c r="AR174" s="909"/>
      <c r="AS174" s="909"/>
      <c r="AT174" s="909"/>
      <c r="AU174" s="909"/>
      <c r="AV174" s="909"/>
      <c r="AW174" s="909"/>
      <c r="AX174" s="909"/>
      <c r="AY174" s="909"/>
      <c r="AZ174" s="415"/>
      <c r="BA174" s="947"/>
      <c r="BB174" s="682"/>
      <c r="BC174" s="517"/>
      <c r="BD174" s="503"/>
      <c r="BE174" s="503"/>
      <c r="BF174" s="503"/>
      <c r="BG174" s="521"/>
      <c r="BH174" s="517"/>
      <c r="BI174" s="503"/>
      <c r="BJ174" s="503"/>
      <c r="BK174" s="503"/>
      <c r="BL174" s="521"/>
      <c r="BM174" s="517"/>
      <c r="BN174" s="503"/>
      <c r="BO174" s="503"/>
      <c r="BP174" s="503"/>
      <c r="BQ174" s="521"/>
      <c r="BR174" s="517"/>
      <c r="BS174" s="503"/>
      <c r="BT174" s="503"/>
      <c r="BU174" s="503"/>
      <c r="BV174" s="503"/>
      <c r="BW174" s="503"/>
      <c r="BX174" s="503"/>
      <c r="BY174" s="504"/>
      <c r="BZ174" s="504"/>
      <c r="CA174" s="50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row>
    <row r="175" s="599" customFormat="true" ht="15" customHeight="true" x14ac:dyDescent="0.2">
      <c r="A175" s="214"/>
      <c r="B175" s="208"/>
      <c r="C175" s="155"/>
      <c r="D175" s="154"/>
      <c r="E175" s="154"/>
      <c r="F175" s="154"/>
      <c r="G175" s="153"/>
      <c r="H175" s="152"/>
      <c r="I175" s="154"/>
      <c r="J175" s="154"/>
      <c r="K175" s="154"/>
      <c r="L175" s="151"/>
      <c r="M175" s="155"/>
      <c r="N175" s="154"/>
      <c r="O175" s="154"/>
      <c r="P175" s="154"/>
      <c r="Q175" s="153"/>
      <c r="R175" s="152"/>
      <c r="S175" s="154"/>
      <c r="T175" s="154"/>
      <c r="U175" s="154"/>
      <c r="V175" s="154"/>
      <c r="W175" s="154"/>
      <c r="X175" s="154"/>
      <c r="Y175" s="154"/>
      <c r="Z175" s="154"/>
      <c r="AA175" s="151"/>
      <c r="AB175" s="909"/>
      <c r="AC175" s="909"/>
      <c r="AD175" s="909"/>
      <c r="AE175" s="909"/>
      <c r="AF175" s="909"/>
      <c r="AG175" s="909"/>
      <c r="AH175" s="909"/>
      <c r="AI175" s="909"/>
      <c r="AJ175" s="909"/>
      <c r="AK175" s="909"/>
      <c r="AL175" s="909"/>
      <c r="AM175" s="909"/>
      <c r="AN175" s="909"/>
      <c r="AO175" s="909"/>
      <c r="AP175" s="909"/>
      <c r="AQ175" s="909"/>
      <c r="AR175" s="909"/>
      <c r="AS175" s="909"/>
      <c r="AT175" s="909"/>
      <c r="AU175" s="909"/>
      <c r="AV175" s="909"/>
      <c r="AW175" s="909"/>
      <c r="AX175" s="909"/>
      <c r="AY175" s="909"/>
      <c r="AZ175" s="415"/>
      <c r="BA175" s="947"/>
      <c r="BB175" s="682"/>
      <c r="BC175" s="517"/>
      <c r="BD175" s="503"/>
      <c r="BE175" s="503"/>
      <c r="BF175" s="503"/>
      <c r="BG175" s="521"/>
      <c r="BH175" s="517"/>
      <c r="BI175" s="503"/>
      <c r="BJ175" s="503"/>
      <c r="BK175" s="503"/>
      <c r="BL175" s="521"/>
      <c r="BM175" s="517"/>
      <c r="BN175" s="503"/>
      <c r="BO175" s="503"/>
      <c r="BP175" s="503"/>
      <c r="BQ175" s="521"/>
      <c r="BR175" s="517"/>
      <c r="BS175" s="503"/>
      <c r="BT175" s="503"/>
      <c r="BU175" s="503"/>
      <c r="BV175" s="503"/>
      <c r="BW175" s="503"/>
      <c r="BX175" s="503"/>
      <c r="BY175" s="504"/>
      <c r="BZ175" s="504"/>
      <c r="CA175" s="50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row>
    <row r="176" s="599" customFormat="true" ht="15" customHeight="true" x14ac:dyDescent="0.2">
      <c r="A176" s="212"/>
      <c r="B176" s="203"/>
      <c r="C176" s="155"/>
      <c r="D176" s="154"/>
      <c r="E176" s="154"/>
      <c r="F176" s="154"/>
      <c r="G176" s="153"/>
      <c r="H176" s="152"/>
      <c r="I176" s="154"/>
      <c r="J176" s="154"/>
      <c r="K176" s="154"/>
      <c r="L176" s="151"/>
      <c r="M176" s="155"/>
      <c r="N176" s="154"/>
      <c r="O176" s="154"/>
      <c r="P176" s="154"/>
      <c r="Q176" s="153"/>
      <c r="R176" s="152"/>
      <c r="S176" s="154"/>
      <c r="T176" s="154"/>
      <c r="U176" s="154"/>
      <c r="V176" s="154"/>
      <c r="W176" s="154"/>
      <c r="X176" s="154"/>
      <c r="Y176" s="154"/>
      <c r="Z176" s="154"/>
      <c r="AA176" s="151"/>
      <c r="AB176" s="909"/>
      <c r="AC176" s="909"/>
      <c r="AD176" s="909"/>
      <c r="AE176" s="909"/>
      <c r="AF176" s="909"/>
      <c r="AG176" s="909"/>
      <c r="AH176" s="909"/>
      <c r="AI176" s="909"/>
      <c r="AJ176" s="909"/>
      <c r="AK176" s="909"/>
      <c r="AL176" s="909"/>
      <c r="AM176" s="909"/>
      <c r="AN176" s="909"/>
      <c r="AO176" s="909"/>
      <c r="AP176" s="909"/>
      <c r="AQ176" s="909"/>
      <c r="AR176" s="909"/>
      <c r="AS176" s="909"/>
      <c r="AT176" s="909"/>
      <c r="AU176" s="909"/>
      <c r="AV176" s="909"/>
      <c r="AW176" s="909"/>
      <c r="AX176" s="909"/>
      <c r="AY176" s="909"/>
      <c r="AZ176" s="415"/>
      <c r="BA176" s="947"/>
      <c r="BB176" s="682"/>
      <c r="BC176" s="517"/>
      <c r="BD176" s="503"/>
      <c r="BE176" s="503"/>
      <c r="BF176" s="503"/>
      <c r="BG176" s="521"/>
      <c r="BH176" s="517"/>
      <c r="BI176" s="503"/>
      <c r="BJ176" s="503"/>
      <c r="BK176" s="503"/>
      <c r="BL176" s="521"/>
      <c r="BM176" s="517"/>
      <c r="BN176" s="503"/>
      <c r="BO176" s="503"/>
      <c r="BP176" s="503"/>
      <c r="BQ176" s="521"/>
      <c r="BR176" s="517"/>
      <c r="BS176" s="503"/>
      <c r="BT176" s="503"/>
      <c r="BU176" s="503"/>
      <c r="BV176" s="503"/>
      <c r="BW176" s="503"/>
      <c r="BX176" s="503"/>
      <c r="BY176" s="504"/>
      <c r="BZ176" s="504"/>
      <c r="CA176" s="50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row>
    <row r="177" s="599" customFormat="true" ht="15" customHeight="true" x14ac:dyDescent="0.2">
      <c r="A177" s="212"/>
      <c r="B177" s="203"/>
      <c r="C177" s="155"/>
      <c r="D177" s="154"/>
      <c r="E177" s="154"/>
      <c r="F177" s="154"/>
      <c r="G177" s="153"/>
      <c r="H177" s="152"/>
      <c r="I177" s="154"/>
      <c r="J177" s="154"/>
      <c r="K177" s="154"/>
      <c r="L177" s="151"/>
      <c r="M177" s="155"/>
      <c r="N177" s="154"/>
      <c r="O177" s="154"/>
      <c r="P177" s="154"/>
      <c r="Q177" s="153"/>
      <c r="R177" s="152"/>
      <c r="S177" s="154"/>
      <c r="T177" s="154"/>
      <c r="U177" s="154"/>
      <c r="V177" s="154"/>
      <c r="W177" s="154"/>
      <c r="X177" s="154"/>
      <c r="Y177" s="154"/>
      <c r="Z177" s="154"/>
      <c r="AA177" s="151"/>
      <c r="AB177" s="909"/>
      <c r="AC177" s="909"/>
      <c r="AD177" s="909"/>
      <c r="AE177" s="909"/>
      <c r="AF177" s="909"/>
      <c r="AG177" s="909"/>
      <c r="AH177" s="909"/>
      <c r="AI177" s="909"/>
      <c r="AJ177" s="909"/>
      <c r="AK177" s="909"/>
      <c r="AL177" s="909"/>
      <c r="AM177" s="909"/>
      <c r="AN177" s="909"/>
      <c r="AO177" s="909"/>
      <c r="AP177" s="909"/>
      <c r="AQ177" s="909"/>
      <c r="AR177" s="909"/>
      <c r="AS177" s="909"/>
      <c r="AT177" s="909"/>
      <c r="AU177" s="909"/>
      <c r="AV177" s="909"/>
      <c r="AW177" s="909"/>
      <c r="AX177" s="909"/>
      <c r="AY177" s="909"/>
      <c r="AZ177" s="415"/>
      <c r="BA177" s="947"/>
      <c r="BB177" s="682"/>
      <c r="BC177" s="517"/>
      <c r="BD177" s="503"/>
      <c r="BE177" s="503"/>
      <c r="BF177" s="503"/>
      <c r="BG177" s="521"/>
      <c r="BH177" s="517"/>
      <c r="BI177" s="503"/>
      <c r="BJ177" s="503"/>
      <c r="BK177" s="503"/>
      <c r="BL177" s="521"/>
      <c r="BM177" s="517"/>
      <c r="BN177" s="503"/>
      <c r="BO177" s="503"/>
      <c r="BP177" s="503"/>
      <c r="BQ177" s="521"/>
      <c r="BR177" s="517"/>
      <c r="BS177" s="503"/>
      <c r="BT177" s="503"/>
      <c r="BU177" s="503"/>
      <c r="BV177" s="503"/>
      <c r="BW177" s="503"/>
      <c r="BX177" s="503"/>
      <c r="BY177" s="504"/>
      <c r="BZ177" s="504"/>
      <c r="CA177" s="50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row>
    <row r="178" s="599" customFormat="true" ht="15" customHeight="true" x14ac:dyDescent="0.2">
      <c r="A178" s="212"/>
      <c r="B178" s="203"/>
      <c r="C178" s="155"/>
      <c r="D178" s="154"/>
      <c r="E178" s="154"/>
      <c r="F178" s="154"/>
      <c r="G178" s="153"/>
      <c r="H178" s="152"/>
      <c r="I178" s="154"/>
      <c r="J178" s="154"/>
      <c r="K178" s="154"/>
      <c r="L178" s="151"/>
      <c r="M178" s="155"/>
      <c r="N178" s="154"/>
      <c r="O178" s="154"/>
      <c r="P178" s="154"/>
      <c r="Q178" s="153"/>
      <c r="R178" s="152"/>
      <c r="S178" s="154"/>
      <c r="T178" s="154"/>
      <c r="U178" s="154"/>
      <c r="V178" s="154"/>
      <c r="W178" s="154"/>
      <c r="X178" s="154"/>
      <c r="Y178" s="154"/>
      <c r="Z178" s="154"/>
      <c r="AA178" s="151"/>
      <c r="AB178" s="909"/>
      <c r="AC178" s="909"/>
      <c r="AD178" s="909"/>
      <c r="AE178" s="909"/>
      <c r="AF178" s="909"/>
      <c r="AG178" s="909"/>
      <c r="AH178" s="909"/>
      <c r="AI178" s="909"/>
      <c r="AJ178" s="909"/>
      <c r="AK178" s="909"/>
      <c r="AL178" s="909"/>
      <c r="AM178" s="909"/>
      <c r="AN178" s="909"/>
      <c r="AO178" s="909"/>
      <c r="AP178" s="909"/>
      <c r="AQ178" s="909"/>
      <c r="AR178" s="909"/>
      <c r="AS178" s="909"/>
      <c r="AT178" s="909"/>
      <c r="AU178" s="909"/>
      <c r="AV178" s="909"/>
      <c r="AW178" s="909"/>
      <c r="AX178" s="909"/>
      <c r="AY178" s="909"/>
      <c r="AZ178" s="415"/>
      <c r="BA178" s="947"/>
      <c r="BB178" s="682"/>
      <c r="BC178" s="517"/>
      <c r="BD178" s="503"/>
      <c r="BE178" s="503"/>
      <c r="BF178" s="503"/>
      <c r="BG178" s="521"/>
      <c r="BH178" s="517"/>
      <c r="BI178" s="503"/>
      <c r="BJ178" s="503"/>
      <c r="BK178" s="503"/>
      <c r="BL178" s="521"/>
      <c r="BM178" s="517"/>
      <c r="BN178" s="503"/>
      <c r="BO178" s="503"/>
      <c r="BP178" s="503"/>
      <c r="BQ178" s="521"/>
      <c r="BR178" s="517"/>
      <c r="BS178" s="503"/>
      <c r="BT178" s="503"/>
      <c r="BU178" s="503"/>
      <c r="BV178" s="503"/>
      <c r="BW178" s="503"/>
      <c r="BX178" s="503"/>
      <c r="BY178" s="504"/>
      <c r="BZ178" s="504"/>
      <c r="CA178" s="50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row>
    <row r="179" s="599" customFormat="true" ht="15" customHeight="true" x14ac:dyDescent="0.2">
      <c r="A179" s="212"/>
      <c r="B179" s="203"/>
      <c r="C179" s="155"/>
      <c r="D179" s="154"/>
      <c r="E179" s="154"/>
      <c r="F179" s="154"/>
      <c r="G179" s="153"/>
      <c r="H179" s="152"/>
      <c r="I179" s="154"/>
      <c r="J179" s="154"/>
      <c r="K179" s="154"/>
      <c r="L179" s="151"/>
      <c r="M179" s="155"/>
      <c r="N179" s="154"/>
      <c r="O179" s="154"/>
      <c r="P179" s="154"/>
      <c r="Q179" s="153"/>
      <c r="R179" s="152"/>
      <c r="S179" s="154"/>
      <c r="T179" s="154"/>
      <c r="U179" s="154"/>
      <c r="V179" s="154"/>
      <c r="W179" s="154"/>
      <c r="X179" s="154"/>
      <c r="Y179" s="154"/>
      <c r="Z179" s="154"/>
      <c r="AA179" s="151"/>
      <c r="AB179" s="909"/>
      <c r="AC179" s="909"/>
      <c r="AD179" s="909"/>
      <c r="AE179" s="909"/>
      <c r="AF179" s="909"/>
      <c r="AG179" s="909"/>
      <c r="AH179" s="909"/>
      <c r="AI179" s="909"/>
      <c r="AJ179" s="909"/>
      <c r="AK179" s="909"/>
      <c r="AL179" s="909"/>
      <c r="AM179" s="909"/>
      <c r="AN179" s="909"/>
      <c r="AO179" s="909"/>
      <c r="AP179" s="909"/>
      <c r="AQ179" s="909"/>
      <c r="AR179" s="909"/>
      <c r="AS179" s="909"/>
      <c r="AT179" s="909"/>
      <c r="AU179" s="909"/>
      <c r="AV179" s="909"/>
      <c r="AW179" s="909"/>
      <c r="AX179" s="909"/>
      <c r="AY179" s="909"/>
      <c r="AZ179" s="415"/>
      <c r="BA179" s="947"/>
      <c r="BB179" s="682"/>
      <c r="BC179" s="517"/>
      <c r="BD179" s="503"/>
      <c r="BE179" s="503"/>
      <c r="BF179" s="503"/>
      <c r="BG179" s="521"/>
      <c r="BH179" s="517"/>
      <c r="BI179" s="503"/>
      <c r="BJ179" s="503"/>
      <c r="BK179" s="503"/>
      <c r="BL179" s="521"/>
      <c r="BM179" s="517"/>
      <c r="BN179" s="503"/>
      <c r="BO179" s="503"/>
      <c r="BP179" s="503"/>
      <c r="BQ179" s="521"/>
      <c r="BR179" s="517"/>
      <c r="BS179" s="503"/>
      <c r="BT179" s="503"/>
      <c r="BU179" s="503"/>
      <c r="BV179" s="503"/>
      <c r="BW179" s="503"/>
      <c r="BX179" s="503"/>
      <c r="BY179" s="504"/>
      <c r="BZ179" s="504"/>
      <c r="CA179" s="50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row>
    <row r="180" s="599" customFormat="true" ht="15" customHeight="true" x14ac:dyDescent="0.2">
      <c r="A180" s="212"/>
      <c r="B180" s="203"/>
      <c r="C180" s="155"/>
      <c r="D180" s="154"/>
      <c r="E180" s="154"/>
      <c r="F180" s="154"/>
      <c r="G180" s="153"/>
      <c r="H180" s="152"/>
      <c r="I180" s="154"/>
      <c r="J180" s="154"/>
      <c r="K180" s="154"/>
      <c r="L180" s="151"/>
      <c r="M180" s="155"/>
      <c r="N180" s="154"/>
      <c r="O180" s="154"/>
      <c r="P180" s="154"/>
      <c r="Q180" s="153"/>
      <c r="R180" s="152"/>
      <c r="S180" s="154"/>
      <c r="T180" s="154"/>
      <c r="U180" s="154"/>
      <c r="V180" s="154"/>
      <c r="W180" s="154"/>
      <c r="X180" s="154"/>
      <c r="Y180" s="154"/>
      <c r="Z180" s="154"/>
      <c r="AA180" s="151"/>
      <c r="AB180" s="909"/>
      <c r="AC180" s="909"/>
      <c r="AD180" s="909"/>
      <c r="AE180" s="909"/>
      <c r="AF180" s="909"/>
      <c r="AG180" s="909"/>
      <c r="AH180" s="909"/>
      <c r="AI180" s="909"/>
      <c r="AJ180" s="909"/>
      <c r="AK180" s="909"/>
      <c r="AL180" s="909"/>
      <c r="AM180" s="909"/>
      <c r="AN180" s="909"/>
      <c r="AO180" s="909"/>
      <c r="AP180" s="909"/>
      <c r="AQ180" s="909"/>
      <c r="AR180" s="909"/>
      <c r="AS180" s="909"/>
      <c r="AT180" s="909"/>
      <c r="AU180" s="909"/>
      <c r="AV180" s="909"/>
      <c r="AW180" s="909"/>
      <c r="AX180" s="909"/>
      <c r="AY180" s="909"/>
      <c r="AZ180" s="415"/>
      <c r="BA180" s="947"/>
      <c r="BB180" s="682"/>
      <c r="BC180" s="517"/>
      <c r="BD180" s="503"/>
      <c r="BE180" s="503"/>
      <c r="BF180" s="503"/>
      <c r="BG180" s="521"/>
      <c r="BH180" s="517"/>
      <c r="BI180" s="503"/>
      <c r="BJ180" s="503"/>
      <c r="BK180" s="503"/>
      <c r="BL180" s="521"/>
      <c r="BM180" s="517"/>
      <c r="BN180" s="503"/>
      <c r="BO180" s="503"/>
      <c r="BP180" s="503"/>
      <c r="BQ180" s="521"/>
      <c r="BR180" s="517"/>
      <c r="BS180" s="503"/>
      <c r="BT180" s="503"/>
      <c r="BU180" s="503"/>
      <c r="BV180" s="503"/>
      <c r="BW180" s="503"/>
      <c r="BX180" s="503"/>
      <c r="BY180" s="504"/>
      <c r="BZ180" s="504"/>
      <c r="CA180" s="50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row>
    <row r="181" s="599" customFormat="true" ht="15" customHeight="true" x14ac:dyDescent="0.2">
      <c r="A181" s="212"/>
      <c r="B181" s="203"/>
      <c r="C181" s="155"/>
      <c r="D181" s="154"/>
      <c r="E181" s="154"/>
      <c r="F181" s="154"/>
      <c r="G181" s="153"/>
      <c r="H181" s="152"/>
      <c r="I181" s="154"/>
      <c r="J181" s="154"/>
      <c r="K181" s="154"/>
      <c r="L181" s="151"/>
      <c r="M181" s="155"/>
      <c r="N181" s="154"/>
      <c r="O181" s="154"/>
      <c r="P181" s="154"/>
      <c r="Q181" s="153"/>
      <c r="R181" s="152"/>
      <c r="S181" s="154"/>
      <c r="T181" s="154"/>
      <c r="U181" s="154"/>
      <c r="V181" s="154"/>
      <c r="W181" s="154"/>
      <c r="X181" s="154"/>
      <c r="Y181" s="154"/>
      <c r="Z181" s="154"/>
      <c r="AA181" s="151"/>
      <c r="AB181" s="909"/>
      <c r="AC181" s="909"/>
      <c r="AD181" s="909"/>
      <c r="AE181" s="909"/>
      <c r="AF181" s="909"/>
      <c r="AG181" s="909"/>
      <c r="AH181" s="909"/>
      <c r="AI181" s="909"/>
      <c r="AJ181" s="909"/>
      <c r="AK181" s="909"/>
      <c r="AL181" s="909"/>
      <c r="AM181" s="909"/>
      <c r="AN181" s="909"/>
      <c r="AO181" s="909"/>
      <c r="AP181" s="909"/>
      <c r="AQ181" s="909"/>
      <c r="AR181" s="909"/>
      <c r="AS181" s="909"/>
      <c r="AT181" s="909"/>
      <c r="AU181" s="909"/>
      <c r="AV181" s="909"/>
      <c r="AW181" s="909"/>
      <c r="AX181" s="909"/>
      <c r="AY181" s="909"/>
      <c r="AZ181" s="415"/>
      <c r="BA181" s="947"/>
      <c r="BB181" s="682"/>
      <c r="BC181" s="517"/>
      <c r="BD181" s="503"/>
      <c r="BE181" s="503"/>
      <c r="BF181" s="503"/>
      <c r="BG181" s="521"/>
      <c r="BH181" s="517"/>
      <c r="BI181" s="503"/>
      <c r="BJ181" s="503"/>
      <c r="BK181" s="503"/>
      <c r="BL181" s="521"/>
      <c r="BM181" s="517"/>
      <c r="BN181" s="503"/>
      <c r="BO181" s="503"/>
      <c r="BP181" s="503"/>
      <c r="BQ181" s="521"/>
      <c r="BR181" s="517"/>
      <c r="BS181" s="503"/>
      <c r="BT181" s="503"/>
      <c r="BU181" s="503"/>
      <c r="BV181" s="503"/>
      <c r="BW181" s="503"/>
      <c r="BX181" s="503"/>
      <c r="BY181" s="504"/>
      <c r="BZ181" s="504"/>
      <c r="CA181" s="50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row>
    <row r="182" s="599" customFormat="true" ht="15" customHeight="true" x14ac:dyDescent="0.2">
      <c r="A182" s="212"/>
      <c r="B182" s="203"/>
      <c r="C182" s="155"/>
      <c r="D182" s="154"/>
      <c r="E182" s="154"/>
      <c r="F182" s="154"/>
      <c r="G182" s="153"/>
      <c r="H182" s="152"/>
      <c r="I182" s="154"/>
      <c r="J182" s="154"/>
      <c r="K182" s="154"/>
      <c r="L182" s="151"/>
      <c r="M182" s="155"/>
      <c r="N182" s="154"/>
      <c r="O182" s="154"/>
      <c r="P182" s="154"/>
      <c r="Q182" s="153"/>
      <c r="R182" s="152"/>
      <c r="S182" s="154"/>
      <c r="T182" s="154"/>
      <c r="U182" s="154"/>
      <c r="V182" s="154"/>
      <c r="W182" s="154"/>
      <c r="X182" s="154"/>
      <c r="Y182" s="154"/>
      <c r="Z182" s="154"/>
      <c r="AA182" s="151"/>
      <c r="AB182" s="909"/>
      <c r="AC182" s="909"/>
      <c r="AD182" s="909"/>
      <c r="AE182" s="909"/>
      <c r="AF182" s="909"/>
      <c r="AG182" s="909"/>
      <c r="AH182" s="909"/>
      <c r="AI182" s="909"/>
      <c r="AJ182" s="909"/>
      <c r="AK182" s="909"/>
      <c r="AL182" s="909"/>
      <c r="AM182" s="909"/>
      <c r="AN182" s="909"/>
      <c r="AO182" s="909"/>
      <c r="AP182" s="909"/>
      <c r="AQ182" s="909"/>
      <c r="AR182" s="909"/>
      <c r="AS182" s="909"/>
      <c r="AT182" s="909"/>
      <c r="AU182" s="909"/>
      <c r="AV182" s="909"/>
      <c r="AW182" s="909"/>
      <c r="AX182" s="909"/>
      <c r="AY182" s="909"/>
      <c r="AZ182" s="415"/>
      <c r="BA182" s="947"/>
      <c r="BB182" s="682"/>
      <c r="BC182" s="517"/>
      <c r="BD182" s="503"/>
      <c r="BE182" s="503"/>
      <c r="BF182" s="503"/>
      <c r="BG182" s="521"/>
      <c r="BH182" s="517"/>
      <c r="BI182" s="503"/>
      <c r="BJ182" s="503"/>
      <c r="BK182" s="503"/>
      <c r="BL182" s="521"/>
      <c r="BM182" s="517"/>
      <c r="BN182" s="503"/>
      <c r="BO182" s="503"/>
      <c r="BP182" s="503"/>
      <c r="BQ182" s="521"/>
      <c r="BR182" s="517"/>
      <c r="BS182" s="503"/>
      <c r="BT182" s="503"/>
      <c r="BU182" s="503"/>
      <c r="BV182" s="503"/>
      <c r="BW182" s="503"/>
      <c r="BX182" s="503"/>
      <c r="BY182" s="504"/>
      <c r="BZ182" s="504"/>
      <c r="CA182" s="50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row>
    <row r="183" s="599" customFormat="true" ht="15" customHeight="true" x14ac:dyDescent="0.2">
      <c r="A183" s="212"/>
      <c r="B183" s="203"/>
      <c r="C183" s="155"/>
      <c r="D183" s="154"/>
      <c r="E183" s="154"/>
      <c r="F183" s="154"/>
      <c r="G183" s="153"/>
      <c r="H183" s="152"/>
      <c r="I183" s="154"/>
      <c r="J183" s="154"/>
      <c r="K183" s="154"/>
      <c r="L183" s="151"/>
      <c r="M183" s="155"/>
      <c r="N183" s="154"/>
      <c r="O183" s="154"/>
      <c r="P183" s="154"/>
      <c r="Q183" s="153"/>
      <c r="R183" s="152"/>
      <c r="S183" s="154"/>
      <c r="T183" s="154"/>
      <c r="U183" s="154"/>
      <c r="V183" s="154"/>
      <c r="W183" s="154"/>
      <c r="X183" s="154"/>
      <c r="Y183" s="154"/>
      <c r="Z183" s="154"/>
      <c r="AA183" s="151"/>
      <c r="AB183" s="909"/>
      <c r="AC183" s="909"/>
      <c r="AD183" s="909"/>
      <c r="AE183" s="909"/>
      <c r="AF183" s="909"/>
      <c r="AG183" s="909"/>
      <c r="AH183" s="909"/>
      <c r="AI183" s="909"/>
      <c r="AJ183" s="909"/>
      <c r="AK183" s="909"/>
      <c r="AL183" s="909"/>
      <c r="AM183" s="909"/>
      <c r="AN183" s="909"/>
      <c r="AO183" s="909"/>
      <c r="AP183" s="909"/>
      <c r="AQ183" s="909"/>
      <c r="AR183" s="909"/>
      <c r="AS183" s="909"/>
      <c r="AT183" s="909"/>
      <c r="AU183" s="909"/>
      <c r="AV183" s="909"/>
      <c r="AW183" s="909"/>
      <c r="AX183" s="909"/>
      <c r="AY183" s="909"/>
      <c r="AZ183" s="415"/>
      <c r="BA183" s="947"/>
      <c r="BB183" s="682"/>
      <c r="BC183" s="517"/>
      <c r="BD183" s="503"/>
      <c r="BE183" s="503"/>
      <c r="BF183" s="503"/>
      <c r="BG183" s="521"/>
      <c r="BH183" s="517"/>
      <c r="BI183" s="503"/>
      <c r="BJ183" s="503"/>
      <c r="BK183" s="503"/>
      <c r="BL183" s="521"/>
      <c r="BM183" s="517"/>
      <c r="BN183" s="503"/>
      <c r="BO183" s="503"/>
      <c r="BP183" s="503"/>
      <c r="BQ183" s="521"/>
      <c r="BR183" s="517"/>
      <c r="BS183" s="503"/>
      <c r="BT183" s="503"/>
      <c r="BU183" s="503"/>
      <c r="BV183" s="503"/>
      <c r="BW183" s="503"/>
      <c r="BX183" s="503"/>
      <c r="BY183" s="504"/>
      <c r="BZ183" s="504"/>
      <c r="CA183" s="50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row>
    <row r="184" s="599" customFormat="true" ht="15" customHeight="true" x14ac:dyDescent="0.2">
      <c r="A184" s="212"/>
      <c r="B184" s="203"/>
      <c r="C184" s="155"/>
      <c r="D184" s="154"/>
      <c r="E184" s="154"/>
      <c r="F184" s="154"/>
      <c r="G184" s="153"/>
      <c r="H184" s="152"/>
      <c r="I184" s="154"/>
      <c r="J184" s="154"/>
      <c r="K184" s="154"/>
      <c r="L184" s="151"/>
      <c r="M184" s="155"/>
      <c r="N184" s="154"/>
      <c r="O184" s="154"/>
      <c r="P184" s="154"/>
      <c r="Q184" s="153"/>
      <c r="R184" s="152"/>
      <c r="S184" s="154"/>
      <c r="T184" s="154"/>
      <c r="U184" s="154"/>
      <c r="V184" s="154"/>
      <c r="W184" s="154"/>
      <c r="X184" s="154"/>
      <c r="Y184" s="154"/>
      <c r="Z184" s="154"/>
      <c r="AA184" s="151"/>
      <c r="AB184" s="909"/>
      <c r="AC184" s="909"/>
      <c r="AD184" s="909"/>
      <c r="AE184" s="909"/>
      <c r="AF184" s="909"/>
      <c r="AG184" s="909"/>
      <c r="AH184" s="909"/>
      <c r="AI184" s="909"/>
      <c r="AJ184" s="909"/>
      <c r="AK184" s="909"/>
      <c r="AL184" s="909"/>
      <c r="AM184" s="909"/>
      <c r="AN184" s="909"/>
      <c r="AO184" s="909"/>
      <c r="AP184" s="909"/>
      <c r="AQ184" s="909"/>
      <c r="AR184" s="909"/>
      <c r="AS184" s="909"/>
      <c r="AT184" s="909"/>
      <c r="AU184" s="909"/>
      <c r="AV184" s="909"/>
      <c r="AW184" s="909"/>
      <c r="AX184" s="909"/>
      <c r="AY184" s="909"/>
      <c r="AZ184" s="415"/>
      <c r="BA184" s="947"/>
      <c r="BB184" s="682"/>
      <c r="BC184" s="517"/>
      <c r="BD184" s="503"/>
      <c r="BE184" s="503"/>
      <c r="BF184" s="503"/>
      <c r="BG184" s="521"/>
      <c r="BH184" s="517"/>
      <c r="BI184" s="503"/>
      <c r="BJ184" s="503"/>
      <c r="BK184" s="503"/>
      <c r="BL184" s="521"/>
      <c r="BM184" s="517"/>
      <c r="BN184" s="503"/>
      <c r="BO184" s="503"/>
      <c r="BP184" s="503"/>
      <c r="BQ184" s="521"/>
      <c r="BR184" s="517"/>
      <c r="BS184" s="503"/>
      <c r="BT184" s="503"/>
      <c r="BU184" s="503"/>
      <c r="BV184" s="503"/>
      <c r="BW184" s="503"/>
      <c r="BX184" s="503"/>
      <c r="BY184" s="504"/>
      <c r="BZ184" s="504"/>
      <c r="CA184" s="50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row>
    <row r="185" s="599" customFormat="true" ht="15" customHeight="true" x14ac:dyDescent="0.2">
      <c r="A185" s="212"/>
      <c r="B185" s="203"/>
      <c r="C185" s="155"/>
      <c r="D185" s="154"/>
      <c r="E185" s="154"/>
      <c r="F185" s="154"/>
      <c r="G185" s="153"/>
      <c r="H185" s="152"/>
      <c r="I185" s="154"/>
      <c r="J185" s="154"/>
      <c r="K185" s="154"/>
      <c r="L185" s="151"/>
      <c r="M185" s="155"/>
      <c r="N185" s="154"/>
      <c r="O185" s="154"/>
      <c r="P185" s="154"/>
      <c r="Q185" s="153"/>
      <c r="R185" s="152"/>
      <c r="S185" s="154"/>
      <c r="T185" s="154"/>
      <c r="U185" s="154"/>
      <c r="V185" s="154"/>
      <c r="W185" s="154"/>
      <c r="X185" s="154"/>
      <c r="Y185" s="154"/>
      <c r="Z185" s="154"/>
      <c r="AA185" s="151"/>
      <c r="AB185" s="909"/>
      <c r="AC185" s="909"/>
      <c r="AD185" s="909"/>
      <c r="AE185" s="909"/>
      <c r="AF185" s="909"/>
      <c r="AG185" s="909"/>
      <c r="AH185" s="909"/>
      <c r="AI185" s="909"/>
      <c r="AJ185" s="909"/>
      <c r="AK185" s="909"/>
      <c r="AL185" s="909"/>
      <c r="AM185" s="909"/>
      <c r="AN185" s="909"/>
      <c r="AO185" s="909"/>
      <c r="AP185" s="909"/>
      <c r="AQ185" s="909"/>
      <c r="AR185" s="909"/>
      <c r="AS185" s="909"/>
      <c r="AT185" s="909"/>
      <c r="AU185" s="909"/>
      <c r="AV185" s="909"/>
      <c r="AW185" s="909"/>
      <c r="AX185" s="909"/>
      <c r="AY185" s="909"/>
      <c r="AZ185" s="415"/>
      <c r="BA185" s="947"/>
      <c r="BB185" s="682"/>
      <c r="BC185" s="517"/>
      <c r="BD185" s="503"/>
      <c r="BE185" s="503"/>
      <c r="BF185" s="503"/>
      <c r="BG185" s="521"/>
      <c r="BH185" s="517"/>
      <c r="BI185" s="503"/>
      <c r="BJ185" s="503"/>
      <c r="BK185" s="503"/>
      <c r="BL185" s="521"/>
      <c r="BM185" s="517"/>
      <c r="BN185" s="503"/>
      <c r="BO185" s="503"/>
      <c r="BP185" s="503"/>
      <c r="BQ185" s="521"/>
      <c r="BR185" s="517"/>
      <c r="BS185" s="503"/>
      <c r="BT185" s="503"/>
      <c r="BU185" s="503"/>
      <c r="BV185" s="503"/>
      <c r="BW185" s="503"/>
      <c r="BX185" s="503"/>
      <c r="BY185" s="504"/>
      <c r="BZ185" s="504"/>
      <c r="CA185" s="50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row>
    <row r="186" s="599" customFormat="true" ht="15" customHeight="true" x14ac:dyDescent="0.2">
      <c r="A186" s="212"/>
      <c r="B186" s="203"/>
      <c r="C186" s="155"/>
      <c r="D186" s="154"/>
      <c r="E186" s="154"/>
      <c r="F186" s="154"/>
      <c r="G186" s="153"/>
      <c r="H186" s="152"/>
      <c r="I186" s="154"/>
      <c r="J186" s="154"/>
      <c r="K186" s="154"/>
      <c r="L186" s="151"/>
      <c r="M186" s="155"/>
      <c r="N186" s="154"/>
      <c r="O186" s="154"/>
      <c r="P186" s="154"/>
      <c r="Q186" s="153"/>
      <c r="R186" s="152"/>
      <c r="S186" s="154"/>
      <c r="T186" s="154"/>
      <c r="U186" s="154"/>
      <c r="V186" s="154"/>
      <c r="W186" s="154"/>
      <c r="X186" s="154"/>
      <c r="Y186" s="154"/>
      <c r="Z186" s="154"/>
      <c r="AA186" s="151"/>
      <c r="AB186" s="909"/>
      <c r="AC186" s="909"/>
      <c r="AD186" s="909"/>
      <c r="AE186" s="909"/>
      <c r="AF186" s="909"/>
      <c r="AG186" s="909"/>
      <c r="AH186" s="909"/>
      <c r="AI186" s="909"/>
      <c r="AJ186" s="909"/>
      <c r="AK186" s="909"/>
      <c r="AL186" s="909"/>
      <c r="AM186" s="909"/>
      <c r="AN186" s="909"/>
      <c r="AO186" s="909"/>
      <c r="AP186" s="909"/>
      <c r="AQ186" s="909"/>
      <c r="AR186" s="909"/>
      <c r="AS186" s="909"/>
      <c r="AT186" s="909"/>
      <c r="AU186" s="909"/>
      <c r="AV186" s="909"/>
      <c r="AW186" s="909"/>
      <c r="AX186" s="909"/>
      <c r="AY186" s="909"/>
      <c r="AZ186" s="415"/>
      <c r="BA186" s="947"/>
      <c r="BB186" s="682"/>
      <c r="BC186" s="517"/>
      <c r="BD186" s="503"/>
      <c r="BE186" s="503"/>
      <c r="BF186" s="503"/>
      <c r="BG186" s="521"/>
      <c r="BH186" s="517"/>
      <c r="BI186" s="503"/>
      <c r="BJ186" s="503"/>
      <c r="BK186" s="503"/>
      <c r="BL186" s="521"/>
      <c r="BM186" s="517"/>
      <c r="BN186" s="503"/>
      <c r="BO186" s="503"/>
      <c r="BP186" s="503"/>
      <c r="BQ186" s="521"/>
      <c r="BR186" s="517"/>
      <c r="BS186" s="503"/>
      <c r="BT186" s="503"/>
      <c r="BU186" s="503"/>
      <c r="BV186" s="503"/>
      <c r="BW186" s="503"/>
      <c r="BX186" s="503"/>
      <c r="BY186" s="504"/>
      <c r="BZ186" s="504"/>
      <c r="CA186" s="50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row>
    <row r="187" s="599" customFormat="true" ht="15" customHeight="true" x14ac:dyDescent="0.2">
      <c r="A187" s="212"/>
      <c r="B187" s="203"/>
      <c r="C187" s="155"/>
      <c r="D187" s="154"/>
      <c r="E187" s="154"/>
      <c r="F187" s="154"/>
      <c r="G187" s="153"/>
      <c r="H187" s="152"/>
      <c r="I187" s="154"/>
      <c r="J187" s="154"/>
      <c r="K187" s="154"/>
      <c r="L187" s="151"/>
      <c r="M187" s="155"/>
      <c r="N187" s="154"/>
      <c r="O187" s="154"/>
      <c r="P187" s="154"/>
      <c r="Q187" s="153"/>
      <c r="R187" s="152"/>
      <c r="S187" s="154"/>
      <c r="T187" s="154"/>
      <c r="U187" s="154"/>
      <c r="V187" s="154"/>
      <c r="W187" s="154"/>
      <c r="X187" s="154"/>
      <c r="Y187" s="154"/>
      <c r="Z187" s="154"/>
      <c r="AA187" s="151"/>
      <c r="AB187" s="909"/>
      <c r="AC187" s="909"/>
      <c r="AD187" s="909"/>
      <c r="AE187" s="909"/>
      <c r="AF187" s="909"/>
      <c r="AG187" s="909"/>
      <c r="AH187" s="909"/>
      <c r="AI187" s="909"/>
      <c r="AJ187" s="909"/>
      <c r="AK187" s="909"/>
      <c r="AL187" s="909"/>
      <c r="AM187" s="909"/>
      <c r="AN187" s="909"/>
      <c r="AO187" s="909"/>
      <c r="AP187" s="909"/>
      <c r="AQ187" s="909"/>
      <c r="AR187" s="909"/>
      <c r="AS187" s="909"/>
      <c r="AT187" s="909"/>
      <c r="AU187" s="909"/>
      <c r="AV187" s="909"/>
      <c r="AW187" s="909"/>
      <c r="AX187" s="909"/>
      <c r="AY187" s="909"/>
      <c r="AZ187" s="415"/>
      <c r="BA187" s="947"/>
      <c r="BB187" s="682"/>
      <c r="BC187" s="517"/>
      <c r="BD187" s="503"/>
      <c r="BE187" s="503"/>
      <c r="BF187" s="503"/>
      <c r="BG187" s="521"/>
      <c r="BH187" s="517"/>
      <c r="BI187" s="503"/>
      <c r="BJ187" s="503"/>
      <c r="BK187" s="503"/>
      <c r="BL187" s="521"/>
      <c r="BM187" s="517"/>
      <c r="BN187" s="503"/>
      <c r="BO187" s="503"/>
      <c r="BP187" s="503"/>
      <c r="BQ187" s="521"/>
      <c r="BR187" s="517"/>
      <c r="BS187" s="503"/>
      <c r="BT187" s="503"/>
      <c r="BU187" s="503"/>
      <c r="BV187" s="503"/>
      <c r="BW187" s="503"/>
      <c r="BX187" s="503"/>
      <c r="BY187" s="504"/>
      <c r="BZ187" s="504"/>
      <c r="CA187" s="50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row>
    <row r="188" s="599" customFormat="true" ht="15" customHeight="true" x14ac:dyDescent="0.2">
      <c r="A188" s="212"/>
      <c r="B188" s="203"/>
      <c r="C188" s="155"/>
      <c r="D188" s="154"/>
      <c r="E188" s="154"/>
      <c r="F188" s="154"/>
      <c r="G188" s="153"/>
      <c r="H188" s="152"/>
      <c r="I188" s="154"/>
      <c r="J188" s="154"/>
      <c r="K188" s="154"/>
      <c r="L188" s="151"/>
      <c r="M188" s="155"/>
      <c r="N188" s="154"/>
      <c r="O188" s="154"/>
      <c r="P188" s="154"/>
      <c r="Q188" s="153"/>
      <c r="R188" s="152"/>
      <c r="S188" s="154"/>
      <c r="T188" s="154"/>
      <c r="U188" s="154"/>
      <c r="V188" s="154"/>
      <c r="W188" s="154"/>
      <c r="X188" s="154"/>
      <c r="Y188" s="154"/>
      <c r="Z188" s="154"/>
      <c r="AA188" s="151"/>
      <c r="AB188" s="909"/>
      <c r="AC188" s="909"/>
      <c r="AD188" s="909"/>
      <c r="AE188" s="909"/>
      <c r="AF188" s="909"/>
      <c r="AG188" s="909"/>
      <c r="AH188" s="909"/>
      <c r="AI188" s="909"/>
      <c r="AJ188" s="909"/>
      <c r="AK188" s="909"/>
      <c r="AL188" s="909"/>
      <c r="AM188" s="909"/>
      <c r="AN188" s="909"/>
      <c r="AO188" s="909"/>
      <c r="AP188" s="909"/>
      <c r="AQ188" s="909"/>
      <c r="AR188" s="909"/>
      <c r="AS188" s="909"/>
      <c r="AT188" s="909"/>
      <c r="AU188" s="909"/>
      <c r="AV188" s="909"/>
      <c r="AW188" s="909"/>
      <c r="AX188" s="909"/>
      <c r="AY188" s="909"/>
      <c r="AZ188" s="415"/>
      <c r="BA188" s="947"/>
      <c r="BB188" s="682"/>
      <c r="BC188" s="517"/>
      <c r="BD188" s="503"/>
      <c r="BE188" s="503"/>
      <c r="BF188" s="503"/>
      <c r="BG188" s="521"/>
      <c r="BH188" s="517"/>
      <c r="BI188" s="503"/>
      <c r="BJ188" s="503"/>
      <c r="BK188" s="503"/>
      <c r="BL188" s="521"/>
      <c r="BM188" s="517"/>
      <c r="BN188" s="503"/>
      <c r="BO188" s="503"/>
      <c r="BP188" s="503"/>
      <c r="BQ188" s="521"/>
      <c r="BR188" s="517"/>
      <c r="BS188" s="503"/>
      <c r="BT188" s="503"/>
      <c r="BU188" s="503"/>
      <c r="BV188" s="503"/>
      <c r="BW188" s="503"/>
      <c r="BX188" s="503"/>
      <c r="BY188" s="504"/>
      <c r="BZ188" s="504"/>
      <c r="CA188" s="50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row>
    <row r="189" s="599" customFormat="true" ht="15" customHeight="true" x14ac:dyDescent="0.2">
      <c r="A189" s="212"/>
      <c r="B189" s="203"/>
      <c r="C189" s="155"/>
      <c r="D189" s="154"/>
      <c r="E189" s="154"/>
      <c r="F189" s="154"/>
      <c r="G189" s="153"/>
      <c r="H189" s="152"/>
      <c r="I189" s="154"/>
      <c r="J189" s="154"/>
      <c r="K189" s="154"/>
      <c r="L189" s="151"/>
      <c r="M189" s="155"/>
      <c r="N189" s="154"/>
      <c r="O189" s="154"/>
      <c r="P189" s="154"/>
      <c r="Q189" s="153"/>
      <c r="R189" s="152"/>
      <c r="S189" s="154"/>
      <c r="T189" s="154"/>
      <c r="U189" s="154"/>
      <c r="V189" s="154"/>
      <c r="W189" s="154"/>
      <c r="X189" s="154"/>
      <c r="Y189" s="154"/>
      <c r="Z189" s="154"/>
      <c r="AA189" s="151"/>
      <c r="AB189" s="909"/>
      <c r="AC189" s="909"/>
      <c r="AD189" s="909"/>
      <c r="AE189" s="909"/>
      <c r="AF189" s="909"/>
      <c r="AG189" s="909"/>
      <c r="AH189" s="909"/>
      <c r="AI189" s="909"/>
      <c r="AJ189" s="909"/>
      <c r="AK189" s="909"/>
      <c r="AL189" s="909"/>
      <c r="AM189" s="909"/>
      <c r="AN189" s="909"/>
      <c r="AO189" s="909"/>
      <c r="AP189" s="909"/>
      <c r="AQ189" s="909"/>
      <c r="AR189" s="909"/>
      <c r="AS189" s="909"/>
      <c r="AT189" s="909"/>
      <c r="AU189" s="909"/>
      <c r="AV189" s="909"/>
      <c r="AW189" s="909"/>
      <c r="AX189" s="909"/>
      <c r="AY189" s="909"/>
      <c r="AZ189" s="415"/>
      <c r="BA189" s="947"/>
      <c r="BB189" s="682"/>
      <c r="BC189" s="517"/>
      <c r="BD189" s="503"/>
      <c r="BE189" s="503"/>
      <c r="BF189" s="503"/>
      <c r="BG189" s="521"/>
      <c r="BH189" s="517"/>
      <c r="BI189" s="503"/>
      <c r="BJ189" s="503"/>
      <c r="BK189" s="503"/>
      <c r="BL189" s="521"/>
      <c r="BM189" s="517"/>
      <c r="BN189" s="503"/>
      <c r="BO189" s="503"/>
      <c r="BP189" s="503"/>
      <c r="BQ189" s="521"/>
      <c r="BR189" s="517"/>
      <c r="BS189" s="503"/>
      <c r="BT189" s="503"/>
      <c r="BU189" s="503"/>
      <c r="BV189" s="503"/>
      <c r="BW189" s="503"/>
      <c r="BX189" s="503"/>
      <c r="BY189" s="504"/>
      <c r="BZ189" s="504"/>
      <c r="CA189" s="50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row>
    <row r="190" s="599" customFormat="true" ht="15" customHeight="true" x14ac:dyDescent="0.2">
      <c r="A190" s="212"/>
      <c r="B190" s="203"/>
      <c r="C190" s="155"/>
      <c r="D190" s="154"/>
      <c r="E190" s="154"/>
      <c r="F190" s="154"/>
      <c r="G190" s="153"/>
      <c r="H190" s="152"/>
      <c r="I190" s="154"/>
      <c r="J190" s="154"/>
      <c r="K190" s="154"/>
      <c r="L190" s="151"/>
      <c r="M190" s="155"/>
      <c r="N190" s="154"/>
      <c r="O190" s="154"/>
      <c r="P190" s="154"/>
      <c r="Q190" s="153"/>
      <c r="R190" s="152"/>
      <c r="S190" s="154"/>
      <c r="T190" s="154"/>
      <c r="U190" s="154"/>
      <c r="V190" s="154"/>
      <c r="W190" s="154"/>
      <c r="X190" s="154"/>
      <c r="Y190" s="154"/>
      <c r="Z190" s="154"/>
      <c r="AA190" s="151"/>
      <c r="AB190" s="909"/>
      <c r="AC190" s="909"/>
      <c r="AD190" s="909"/>
      <c r="AE190" s="909"/>
      <c r="AF190" s="909"/>
      <c r="AG190" s="909"/>
      <c r="AH190" s="909"/>
      <c r="AI190" s="909"/>
      <c r="AJ190" s="909"/>
      <c r="AK190" s="909"/>
      <c r="AL190" s="909"/>
      <c r="AM190" s="909"/>
      <c r="AN190" s="909"/>
      <c r="AO190" s="909"/>
      <c r="AP190" s="909"/>
      <c r="AQ190" s="909"/>
      <c r="AR190" s="909"/>
      <c r="AS190" s="909"/>
      <c r="AT190" s="909"/>
      <c r="AU190" s="909"/>
      <c r="AV190" s="909"/>
      <c r="AW190" s="909"/>
      <c r="AX190" s="909"/>
      <c r="AY190" s="909"/>
      <c r="AZ190" s="415"/>
      <c r="BA190" s="947"/>
      <c r="BB190" s="682"/>
      <c r="BC190" s="517"/>
      <c r="BD190" s="503"/>
      <c r="BE190" s="503"/>
      <c r="BF190" s="503"/>
      <c r="BG190" s="521"/>
      <c r="BH190" s="517"/>
      <c r="BI190" s="503"/>
      <c r="BJ190" s="503"/>
      <c r="BK190" s="503"/>
      <c r="BL190" s="521"/>
      <c r="BM190" s="517"/>
      <c r="BN190" s="503"/>
      <c r="BO190" s="503"/>
      <c r="BP190" s="503"/>
      <c r="BQ190" s="521"/>
      <c r="BR190" s="517"/>
      <c r="BS190" s="503"/>
      <c r="BT190" s="503"/>
      <c r="BU190" s="503"/>
      <c r="BV190" s="503"/>
      <c r="BW190" s="503"/>
      <c r="BX190" s="503"/>
      <c r="BY190" s="504"/>
      <c r="BZ190" s="504"/>
      <c r="CA190" s="50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row>
    <row r="191" s="599" customFormat="true" ht="15" customHeight="true" x14ac:dyDescent="0.2">
      <c r="A191" s="212"/>
      <c r="B191" s="203"/>
      <c r="C191" s="155"/>
      <c r="D191" s="154"/>
      <c r="E191" s="154"/>
      <c r="F191" s="154"/>
      <c r="G191" s="153"/>
      <c r="H191" s="152"/>
      <c r="I191" s="154"/>
      <c r="J191" s="154"/>
      <c r="K191" s="154"/>
      <c r="L191" s="151"/>
      <c r="M191" s="155"/>
      <c r="N191" s="154"/>
      <c r="O191" s="154"/>
      <c r="P191" s="154"/>
      <c r="Q191" s="153"/>
      <c r="R191" s="152"/>
      <c r="S191" s="154"/>
      <c r="T191" s="154"/>
      <c r="U191" s="154"/>
      <c r="V191" s="154"/>
      <c r="W191" s="154"/>
      <c r="X191" s="154"/>
      <c r="Y191" s="154"/>
      <c r="Z191" s="154"/>
      <c r="AA191" s="151"/>
      <c r="AB191" s="909"/>
      <c r="AC191" s="909"/>
      <c r="AD191" s="909"/>
      <c r="AE191" s="909"/>
      <c r="AF191" s="909"/>
      <c r="AG191" s="909"/>
      <c r="AH191" s="909"/>
      <c r="AI191" s="909"/>
      <c r="AJ191" s="909"/>
      <c r="AK191" s="909"/>
      <c r="AL191" s="909"/>
      <c r="AM191" s="909"/>
      <c r="AN191" s="909"/>
      <c r="AO191" s="909"/>
      <c r="AP191" s="909"/>
      <c r="AQ191" s="909"/>
      <c r="AR191" s="909"/>
      <c r="AS191" s="909"/>
      <c r="AT191" s="909"/>
      <c r="AU191" s="909"/>
      <c r="AV191" s="909"/>
      <c r="AW191" s="909"/>
      <c r="AX191" s="909"/>
      <c r="AY191" s="909"/>
      <c r="AZ191" s="415"/>
      <c r="BA191" s="947"/>
      <c r="BB191" s="682"/>
      <c r="BC191" s="517"/>
      <c r="BD191" s="503"/>
      <c r="BE191" s="503"/>
      <c r="BF191" s="503"/>
      <c r="BG191" s="521"/>
      <c r="BH191" s="517"/>
      <c r="BI191" s="503"/>
      <c r="BJ191" s="503"/>
      <c r="BK191" s="503"/>
      <c r="BL191" s="521"/>
      <c r="BM191" s="517"/>
      <c r="BN191" s="503"/>
      <c r="BO191" s="503"/>
      <c r="BP191" s="503"/>
      <c r="BQ191" s="521"/>
      <c r="BR191" s="517"/>
      <c r="BS191" s="503"/>
      <c r="BT191" s="503"/>
      <c r="BU191" s="503"/>
      <c r="BV191" s="503"/>
      <c r="BW191" s="503"/>
      <c r="BX191" s="503"/>
      <c r="BY191" s="504"/>
      <c r="BZ191" s="504"/>
      <c r="CA191" s="50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row>
    <row r="192" s="599" customFormat="true" ht="15" customHeight="true" x14ac:dyDescent="0.2">
      <c r="A192" s="235"/>
      <c r="B192" s="202"/>
      <c r="C192" s="172"/>
      <c r="D192" s="174"/>
      <c r="E192" s="174"/>
      <c r="F192" s="174"/>
      <c r="G192" s="173"/>
      <c r="H192" s="171"/>
      <c r="I192" s="174"/>
      <c r="J192" s="174"/>
      <c r="K192" s="174"/>
      <c r="L192" s="170"/>
      <c r="M192" s="172"/>
      <c r="N192" s="174"/>
      <c r="O192" s="174"/>
      <c r="P192" s="174"/>
      <c r="Q192" s="173"/>
      <c r="R192" s="171"/>
      <c r="S192" s="174"/>
      <c r="T192" s="174"/>
      <c r="U192" s="174"/>
      <c r="V192" s="174"/>
      <c r="W192" s="174"/>
      <c r="X192" s="174"/>
      <c r="Y192" s="174"/>
      <c r="Z192" s="174"/>
      <c r="AA192" s="170"/>
      <c r="AB192" s="909"/>
      <c r="AC192" s="909"/>
      <c r="AD192" s="909"/>
      <c r="AE192" s="909"/>
      <c r="AF192" s="909"/>
      <c r="AG192" s="909"/>
      <c r="AH192" s="909"/>
      <c r="AI192" s="909"/>
      <c r="AJ192" s="909"/>
      <c r="AK192" s="909"/>
      <c r="AL192" s="909"/>
      <c r="AM192" s="909"/>
      <c r="AN192" s="909"/>
      <c r="AO192" s="909"/>
      <c r="AP192" s="909"/>
      <c r="AQ192" s="909"/>
      <c r="AR192" s="909"/>
      <c r="AS192" s="909"/>
      <c r="AT192" s="909"/>
      <c r="AU192" s="909"/>
      <c r="AV192" s="909"/>
      <c r="AW192" s="909"/>
      <c r="AX192" s="909"/>
      <c r="AY192" s="909"/>
      <c r="AZ192" s="415"/>
      <c r="BA192" s="947"/>
      <c r="BB192" s="682"/>
      <c r="BC192" s="517"/>
      <c r="BD192" s="503"/>
      <c r="BE192" s="503"/>
      <c r="BF192" s="503"/>
      <c r="BG192" s="521"/>
      <c r="BH192" s="517"/>
      <c r="BI192" s="503"/>
      <c r="BJ192" s="503"/>
      <c r="BK192" s="503"/>
      <c r="BL192" s="521"/>
      <c r="BM192" s="517"/>
      <c r="BN192" s="503"/>
      <c r="BO192" s="503"/>
      <c r="BP192" s="503"/>
      <c r="BQ192" s="521"/>
      <c r="BR192" s="517"/>
      <c r="BS192" s="503"/>
      <c r="BT192" s="503"/>
      <c r="BU192" s="503"/>
      <c r="BV192" s="503"/>
      <c r="BW192" s="503"/>
      <c r="BX192" s="503"/>
      <c r="BY192" s="504"/>
      <c r="BZ192" s="504"/>
      <c r="CA192" s="50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row>
    <row r="193" s="378" customFormat="true" ht="15" customHeight="true" x14ac:dyDescent="0.2">
      <c r="A193" s="234"/>
      <c r="B193" s="201"/>
      <c r="C193" s="172"/>
      <c r="D193" s="174"/>
      <c r="E193" s="174"/>
      <c r="F193" s="174"/>
      <c r="G193" s="173"/>
      <c r="H193" s="171"/>
      <c r="I193" s="174"/>
      <c r="J193" s="174"/>
      <c r="K193" s="174"/>
      <c r="L193" s="170"/>
      <c r="M193" s="172"/>
      <c r="N193" s="174"/>
      <c r="O193" s="174"/>
      <c r="P193" s="174"/>
      <c r="Q193" s="173"/>
      <c r="R193" s="171"/>
      <c r="S193" s="174"/>
      <c r="T193" s="174"/>
      <c r="U193" s="174"/>
      <c r="V193" s="174"/>
      <c r="W193" s="174"/>
      <c r="X193" s="174"/>
      <c r="Y193" s="174"/>
      <c r="Z193" s="174"/>
      <c r="AA193" s="170"/>
      <c r="AB193" s="909"/>
      <c r="AC193" s="909"/>
      <c r="AD193" s="909"/>
      <c r="AE193" s="909"/>
      <c r="AF193" s="909"/>
      <c r="AG193" s="909"/>
      <c r="AH193" s="909"/>
      <c r="AI193" s="909"/>
      <c r="AJ193" s="909"/>
      <c r="AK193" s="909"/>
      <c r="AL193" s="909"/>
      <c r="AM193" s="909"/>
      <c r="AN193" s="909"/>
      <c r="AO193" s="909"/>
      <c r="AP193" s="909"/>
      <c r="AQ193" s="909"/>
      <c r="AR193" s="909"/>
      <c r="AS193" s="909"/>
      <c r="AT193" s="909"/>
      <c r="AU193" s="909"/>
      <c r="AV193" s="909"/>
      <c r="AW193" s="909"/>
      <c r="AX193" s="909"/>
      <c r="AY193" s="909"/>
      <c r="AZ193" s="415"/>
      <c r="BA193" s="947"/>
      <c r="BB193" s="682"/>
      <c r="BC193" s="517"/>
      <c r="BD193" s="503"/>
      <c r="BE193" s="503"/>
      <c r="BF193" s="503"/>
      <c r="BG193" s="521"/>
      <c r="BH193" s="517"/>
      <c r="BI193" s="503"/>
      <c r="BJ193" s="503"/>
      <c r="BK193" s="503"/>
      <c r="BL193" s="521"/>
      <c r="BM193" s="517"/>
      <c r="BN193" s="503"/>
      <c r="BO193" s="503"/>
      <c r="BP193" s="503"/>
      <c r="BQ193" s="521"/>
      <c r="BR193" s="517"/>
      <c r="BS193" s="503"/>
      <c r="BT193" s="503"/>
      <c r="BU193" s="503"/>
      <c r="BV193" s="503"/>
      <c r="BW193" s="503"/>
      <c r="BX193" s="503"/>
      <c r="BY193" s="504"/>
      <c r="BZ193" s="504"/>
      <c r="CA193" s="50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row>
    <row r="194" s="378" customFormat="true" ht="15" customHeight="true" x14ac:dyDescent="0.2">
      <c r="A194" s="234"/>
      <c r="B194" s="201"/>
      <c r="C194" s="172"/>
      <c r="D194" s="174"/>
      <c r="E194" s="174"/>
      <c r="F194" s="174"/>
      <c r="G194" s="173"/>
      <c r="H194" s="171"/>
      <c r="I194" s="174"/>
      <c r="J194" s="174"/>
      <c r="K194" s="174"/>
      <c r="L194" s="170"/>
      <c r="M194" s="172"/>
      <c r="N194" s="174"/>
      <c r="O194" s="174"/>
      <c r="P194" s="174"/>
      <c r="Q194" s="173"/>
      <c r="R194" s="171"/>
      <c r="S194" s="174"/>
      <c r="T194" s="174"/>
      <c r="U194" s="174"/>
      <c r="V194" s="174"/>
      <c r="W194" s="174"/>
      <c r="X194" s="174"/>
      <c r="Y194" s="174"/>
      <c r="Z194" s="174"/>
      <c r="AA194" s="170"/>
      <c r="AB194" s="909"/>
      <c r="AC194" s="909"/>
      <c r="AD194" s="909"/>
      <c r="AE194" s="909"/>
      <c r="AF194" s="909"/>
      <c r="AG194" s="909"/>
      <c r="AH194" s="909"/>
      <c r="AI194" s="909"/>
      <c r="AJ194" s="909"/>
      <c r="AK194" s="909"/>
      <c r="AL194" s="909"/>
      <c r="AM194" s="909"/>
      <c r="AN194" s="909"/>
      <c r="AO194" s="909"/>
      <c r="AP194" s="909"/>
      <c r="AQ194" s="909"/>
      <c r="AR194" s="909"/>
      <c r="AS194" s="909"/>
      <c r="AT194" s="909"/>
      <c r="AU194" s="909"/>
      <c r="AV194" s="909"/>
      <c r="AW194" s="909"/>
      <c r="AX194" s="909"/>
      <c r="AY194" s="909"/>
      <c r="AZ194" s="415"/>
      <c r="BA194" s="947"/>
      <c r="BB194" s="682"/>
      <c r="BC194" s="517"/>
      <c r="BD194" s="503"/>
      <c r="BE194" s="503"/>
      <c r="BF194" s="503"/>
      <c r="BG194" s="521"/>
      <c r="BH194" s="517"/>
      <c r="BI194" s="503"/>
      <c r="BJ194" s="503"/>
      <c r="BK194" s="503"/>
      <c r="BL194" s="521"/>
      <c r="BM194" s="517"/>
      <c r="BN194" s="503"/>
      <c r="BO194" s="503"/>
      <c r="BP194" s="503"/>
      <c r="BQ194" s="521"/>
      <c r="BR194" s="517"/>
      <c r="BS194" s="503"/>
      <c r="BT194" s="503"/>
      <c r="BU194" s="503"/>
      <c r="BV194" s="503"/>
      <c r="BW194" s="503"/>
      <c r="BX194" s="503"/>
      <c r="BY194" s="504"/>
      <c r="BZ194" s="504"/>
      <c r="CA194" s="50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row>
    <row r="195" s="378" customFormat="true" ht="15" customHeight="true" x14ac:dyDescent="0.2">
      <c r="A195" s="234"/>
      <c r="B195" s="201"/>
      <c r="C195" s="172"/>
      <c r="D195" s="174"/>
      <c r="E195" s="174"/>
      <c r="F195" s="174"/>
      <c r="G195" s="173"/>
      <c r="H195" s="171"/>
      <c r="I195" s="174"/>
      <c r="J195" s="174"/>
      <c r="K195" s="174"/>
      <c r="L195" s="170"/>
      <c r="M195" s="172"/>
      <c r="N195" s="174"/>
      <c r="O195" s="174"/>
      <c r="P195" s="174"/>
      <c r="Q195" s="173"/>
      <c r="R195" s="171"/>
      <c r="S195" s="174"/>
      <c r="T195" s="174"/>
      <c r="U195" s="174"/>
      <c r="V195" s="174"/>
      <c r="W195" s="174"/>
      <c r="X195" s="174"/>
      <c r="Y195" s="174"/>
      <c r="Z195" s="174"/>
      <c r="AA195" s="170"/>
      <c r="AB195" s="909"/>
      <c r="AC195" s="909"/>
      <c r="AD195" s="909"/>
      <c r="AE195" s="909"/>
      <c r="AF195" s="909"/>
      <c r="AG195" s="909"/>
      <c r="AH195" s="909"/>
      <c r="AI195" s="909"/>
      <c r="AJ195" s="909"/>
      <c r="AK195" s="909"/>
      <c r="AL195" s="909"/>
      <c r="AM195" s="909"/>
      <c r="AN195" s="909"/>
      <c r="AO195" s="909"/>
      <c r="AP195" s="909"/>
      <c r="AQ195" s="909"/>
      <c r="AR195" s="909"/>
      <c r="AS195" s="909"/>
      <c r="AT195" s="909"/>
      <c r="AU195" s="909"/>
      <c r="AV195" s="909"/>
      <c r="AW195" s="909"/>
      <c r="AX195" s="909"/>
      <c r="AY195" s="909"/>
      <c r="AZ195" s="415"/>
      <c r="BA195" s="947"/>
      <c r="BB195" s="682"/>
      <c r="BC195" s="517"/>
      <c r="BD195" s="503"/>
      <c r="BE195" s="503"/>
      <c r="BF195" s="503"/>
      <c r="BG195" s="521"/>
      <c r="BH195" s="517"/>
      <c r="BI195" s="503"/>
      <c r="BJ195" s="503"/>
      <c r="BK195" s="503"/>
      <c r="BL195" s="521"/>
      <c r="BM195" s="517"/>
      <c r="BN195" s="503"/>
      <c r="BO195" s="503"/>
      <c r="BP195" s="503"/>
      <c r="BQ195" s="521"/>
      <c r="BR195" s="517"/>
      <c r="BS195" s="503"/>
      <c r="BT195" s="503"/>
      <c r="BU195" s="503"/>
      <c r="BV195" s="503"/>
      <c r="BW195" s="503"/>
      <c r="BX195" s="503"/>
      <c r="BY195" s="504"/>
      <c r="BZ195" s="504"/>
      <c r="CA195" s="50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row>
    <row r="196" s="378" customFormat="true" ht="15" customHeight="true" x14ac:dyDescent="0.2">
      <c r="A196" s="234"/>
      <c r="B196" s="201"/>
      <c r="C196" s="172"/>
      <c r="D196" s="174"/>
      <c r="E196" s="174"/>
      <c r="F196" s="174"/>
      <c r="G196" s="173"/>
      <c r="H196" s="171"/>
      <c r="I196" s="174"/>
      <c r="J196" s="174"/>
      <c r="K196" s="174"/>
      <c r="L196" s="170"/>
      <c r="M196" s="172"/>
      <c r="N196" s="174"/>
      <c r="O196" s="174"/>
      <c r="P196" s="174"/>
      <c r="Q196" s="173"/>
      <c r="R196" s="171"/>
      <c r="S196" s="174"/>
      <c r="T196" s="174"/>
      <c r="U196" s="174"/>
      <c r="V196" s="174"/>
      <c r="W196" s="174"/>
      <c r="X196" s="174"/>
      <c r="Y196" s="174"/>
      <c r="Z196" s="174"/>
      <c r="AA196" s="170"/>
      <c r="AB196" s="909"/>
      <c r="AC196" s="909"/>
      <c r="AD196" s="909"/>
      <c r="AE196" s="909"/>
      <c r="AF196" s="909"/>
      <c r="AG196" s="909"/>
      <c r="AH196" s="909"/>
      <c r="AI196" s="909"/>
      <c r="AJ196" s="909"/>
      <c r="AK196" s="909"/>
      <c r="AL196" s="909"/>
      <c r="AM196" s="909"/>
      <c r="AN196" s="909"/>
      <c r="AO196" s="909"/>
      <c r="AP196" s="909"/>
      <c r="AQ196" s="909"/>
      <c r="AR196" s="909"/>
      <c r="AS196" s="909"/>
      <c r="AT196" s="909"/>
      <c r="AU196" s="909"/>
      <c r="AV196" s="909"/>
      <c r="AW196" s="909"/>
      <c r="AX196" s="909"/>
      <c r="AY196" s="909"/>
      <c r="AZ196" s="415"/>
      <c r="BA196" s="947"/>
      <c r="BB196" s="682"/>
      <c r="BC196" s="517"/>
      <c r="BD196" s="503"/>
      <c r="BE196" s="503"/>
      <c r="BF196" s="503"/>
      <c r="BG196" s="521"/>
      <c r="BH196" s="517"/>
      <c r="BI196" s="503"/>
      <c r="BJ196" s="503"/>
      <c r="BK196" s="503"/>
      <c r="BL196" s="521"/>
      <c r="BM196" s="517"/>
      <c r="BN196" s="503"/>
      <c r="BO196" s="503"/>
      <c r="BP196" s="503"/>
      <c r="BQ196" s="521"/>
      <c r="BR196" s="517"/>
      <c r="BS196" s="503"/>
      <c r="BT196" s="503"/>
      <c r="BU196" s="503"/>
      <c r="BV196" s="503"/>
      <c r="BW196" s="503"/>
      <c r="BX196" s="503"/>
      <c r="BY196" s="504"/>
      <c r="BZ196" s="504"/>
      <c r="CA196" s="50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row>
    <row r="197" s="378" customFormat="true" ht="15" customHeight="true" x14ac:dyDescent="0.2">
      <c r="A197" s="234"/>
      <c r="B197" s="201"/>
      <c r="C197" s="172"/>
      <c r="D197" s="174"/>
      <c r="E197" s="174"/>
      <c r="F197" s="174"/>
      <c r="G197" s="173"/>
      <c r="H197" s="171"/>
      <c r="I197" s="174"/>
      <c r="J197" s="174"/>
      <c r="K197" s="174"/>
      <c r="L197" s="170"/>
      <c r="M197" s="172"/>
      <c r="N197" s="174"/>
      <c r="O197" s="174"/>
      <c r="P197" s="174"/>
      <c r="Q197" s="173"/>
      <c r="R197" s="171"/>
      <c r="S197" s="174"/>
      <c r="T197" s="174"/>
      <c r="U197" s="174"/>
      <c r="V197" s="174"/>
      <c r="W197" s="174"/>
      <c r="X197" s="174"/>
      <c r="Y197" s="174"/>
      <c r="Z197" s="174"/>
      <c r="AA197" s="170"/>
      <c r="AB197" s="909"/>
      <c r="AC197" s="909"/>
      <c r="AD197" s="909"/>
      <c r="AE197" s="909"/>
      <c r="AF197" s="909"/>
      <c r="AG197" s="909"/>
      <c r="AH197" s="909"/>
      <c r="AI197" s="909"/>
      <c r="AJ197" s="909"/>
      <c r="AK197" s="909"/>
      <c r="AL197" s="909"/>
      <c r="AM197" s="909"/>
      <c r="AN197" s="909"/>
      <c r="AO197" s="909"/>
      <c r="AP197" s="909"/>
      <c r="AQ197" s="909"/>
      <c r="AR197" s="909"/>
      <c r="AS197" s="909"/>
      <c r="AT197" s="909"/>
      <c r="AU197" s="909"/>
      <c r="AV197" s="909"/>
      <c r="AW197" s="909"/>
      <c r="AX197" s="909"/>
      <c r="AY197" s="909"/>
      <c r="AZ197" s="415"/>
      <c r="BA197" s="947"/>
      <c r="BB197" s="682"/>
      <c r="BC197" s="517"/>
      <c r="BD197" s="503"/>
      <c r="BE197" s="503"/>
      <c r="BF197" s="503"/>
      <c r="BG197" s="521"/>
      <c r="BH197" s="517"/>
      <c r="BI197" s="503"/>
      <c r="BJ197" s="503"/>
      <c r="BK197" s="503"/>
      <c r="BL197" s="521"/>
      <c r="BM197" s="517"/>
      <c r="BN197" s="503"/>
      <c r="BO197" s="503"/>
      <c r="BP197" s="503"/>
      <c r="BQ197" s="521"/>
      <c r="BR197" s="517"/>
      <c r="BS197" s="503"/>
      <c r="BT197" s="503"/>
      <c r="BU197" s="503"/>
      <c r="BV197" s="503"/>
      <c r="BW197" s="503"/>
      <c r="BX197" s="503"/>
      <c r="BY197" s="504"/>
      <c r="BZ197" s="504"/>
      <c r="CA197" s="50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row>
    <row r="198" s="378" customFormat="true" ht="15" customHeight="true" x14ac:dyDescent="0.2">
      <c r="A198" s="234"/>
      <c r="B198" s="201"/>
      <c r="C198" s="172"/>
      <c r="D198" s="174"/>
      <c r="E198" s="174"/>
      <c r="F198" s="174"/>
      <c r="G198" s="173"/>
      <c r="H198" s="171"/>
      <c r="I198" s="174"/>
      <c r="J198" s="174"/>
      <c r="K198" s="174"/>
      <c r="L198" s="170"/>
      <c r="M198" s="172"/>
      <c r="N198" s="174"/>
      <c r="O198" s="174"/>
      <c r="P198" s="174"/>
      <c r="Q198" s="173"/>
      <c r="R198" s="171"/>
      <c r="S198" s="174"/>
      <c r="T198" s="174"/>
      <c r="U198" s="174"/>
      <c r="V198" s="174"/>
      <c r="W198" s="174"/>
      <c r="X198" s="174"/>
      <c r="Y198" s="174"/>
      <c r="Z198" s="174"/>
      <c r="AA198" s="170"/>
      <c r="AB198" s="909"/>
      <c r="AC198" s="909"/>
      <c r="AD198" s="909"/>
      <c r="AE198" s="909"/>
      <c r="AF198" s="909"/>
      <c r="AG198" s="909"/>
      <c r="AH198" s="909"/>
      <c r="AI198" s="909"/>
      <c r="AJ198" s="909"/>
      <c r="AK198" s="909"/>
      <c r="AL198" s="909"/>
      <c r="AM198" s="909"/>
      <c r="AN198" s="909"/>
      <c r="AO198" s="909"/>
      <c r="AP198" s="909"/>
      <c r="AQ198" s="909"/>
      <c r="AR198" s="909"/>
      <c r="AS198" s="909"/>
      <c r="AT198" s="909"/>
      <c r="AU198" s="909"/>
      <c r="AV198" s="909"/>
      <c r="AW198" s="909"/>
      <c r="AX198" s="909"/>
      <c r="AY198" s="909"/>
      <c r="AZ198" s="415"/>
      <c r="BA198" s="947"/>
      <c r="BB198" s="682"/>
      <c r="BC198" s="517"/>
      <c r="BD198" s="503"/>
      <c r="BE198" s="503"/>
      <c r="BF198" s="503"/>
      <c r="BG198" s="521"/>
      <c r="BH198" s="517"/>
      <c r="BI198" s="503"/>
      <c r="BJ198" s="503"/>
      <c r="BK198" s="503"/>
      <c r="BL198" s="521"/>
      <c r="BM198" s="517"/>
      <c r="BN198" s="503"/>
      <c r="BO198" s="503"/>
      <c r="BP198" s="503"/>
      <c r="BQ198" s="521"/>
      <c r="BR198" s="517"/>
      <c r="BS198" s="503"/>
      <c r="BT198" s="503"/>
      <c r="BU198" s="503"/>
      <c r="BV198" s="503"/>
      <c r="BW198" s="503"/>
      <c r="BX198" s="503"/>
      <c r="BY198" s="504"/>
      <c r="BZ198" s="504"/>
      <c r="CA198" s="50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row>
    <row r="199" s="378" customFormat="true" ht="15" customHeight="true" x14ac:dyDescent="0.2">
      <c r="A199" s="234"/>
      <c r="B199" s="201"/>
      <c r="C199" s="172"/>
      <c r="D199" s="174"/>
      <c r="E199" s="174"/>
      <c r="F199" s="174"/>
      <c r="G199" s="173"/>
      <c r="H199" s="171"/>
      <c r="I199" s="174"/>
      <c r="J199" s="174"/>
      <c r="K199" s="174"/>
      <c r="L199" s="170"/>
      <c r="M199" s="172"/>
      <c r="N199" s="174"/>
      <c r="O199" s="174"/>
      <c r="P199" s="174"/>
      <c r="Q199" s="173"/>
      <c r="R199" s="171"/>
      <c r="S199" s="174"/>
      <c r="T199" s="174"/>
      <c r="U199" s="174"/>
      <c r="V199" s="174"/>
      <c r="W199" s="174"/>
      <c r="X199" s="174"/>
      <c r="Y199" s="174"/>
      <c r="Z199" s="174"/>
      <c r="AA199" s="170"/>
      <c r="AB199" s="909"/>
      <c r="AC199" s="909"/>
      <c r="AD199" s="909"/>
      <c r="AE199" s="909"/>
      <c r="AF199" s="909"/>
      <c r="AG199" s="909"/>
      <c r="AH199" s="909"/>
      <c r="AI199" s="909"/>
      <c r="AJ199" s="909"/>
      <c r="AK199" s="909"/>
      <c r="AL199" s="909"/>
      <c r="AM199" s="909"/>
      <c r="AN199" s="909"/>
      <c r="AO199" s="909"/>
      <c r="AP199" s="909"/>
      <c r="AQ199" s="909"/>
      <c r="AR199" s="909"/>
      <c r="AS199" s="909"/>
      <c r="AT199" s="909"/>
      <c r="AU199" s="909"/>
      <c r="AV199" s="909"/>
      <c r="AW199" s="909"/>
      <c r="AX199" s="909"/>
      <c r="AY199" s="909"/>
      <c r="AZ199" s="415"/>
      <c r="BA199" s="947"/>
      <c r="BB199" s="682"/>
      <c r="BC199" s="517"/>
      <c r="BD199" s="503"/>
      <c r="BE199" s="503"/>
      <c r="BF199" s="503"/>
      <c r="BG199" s="521"/>
      <c r="BH199" s="517"/>
      <c r="BI199" s="503"/>
      <c r="BJ199" s="503"/>
      <c r="BK199" s="503"/>
      <c r="BL199" s="521"/>
      <c r="BM199" s="517"/>
      <c r="BN199" s="503"/>
      <c r="BO199" s="503"/>
      <c r="BP199" s="503"/>
      <c r="BQ199" s="521"/>
      <c r="BR199" s="517"/>
      <c r="BS199" s="503"/>
      <c r="BT199" s="503"/>
      <c r="BU199" s="503"/>
      <c r="BV199" s="503"/>
      <c r="BW199" s="503"/>
      <c r="BX199" s="503"/>
      <c r="BY199" s="504"/>
      <c r="BZ199" s="504"/>
      <c r="CA199" s="50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row>
    <row r="200" s="378" customFormat="true" ht="15" customHeight="true" x14ac:dyDescent="0.2">
      <c r="A200" s="234"/>
      <c r="B200" s="201"/>
      <c r="C200" s="172"/>
      <c r="D200" s="174"/>
      <c r="E200" s="174"/>
      <c r="F200" s="174"/>
      <c r="G200" s="173"/>
      <c r="H200" s="171"/>
      <c r="I200" s="174"/>
      <c r="J200" s="174"/>
      <c r="K200" s="174"/>
      <c r="L200" s="170"/>
      <c r="M200" s="172"/>
      <c r="N200" s="174"/>
      <c r="O200" s="174"/>
      <c r="P200" s="174"/>
      <c r="Q200" s="173"/>
      <c r="R200" s="171"/>
      <c r="S200" s="174"/>
      <c r="T200" s="174"/>
      <c r="U200" s="174"/>
      <c r="V200" s="174"/>
      <c r="W200" s="174"/>
      <c r="X200" s="174"/>
      <c r="Y200" s="174"/>
      <c r="Z200" s="174"/>
      <c r="AA200" s="170"/>
      <c r="AB200" s="909"/>
      <c r="AC200" s="909"/>
      <c r="AD200" s="909"/>
      <c r="AE200" s="909"/>
      <c r="AF200" s="909"/>
      <c r="AG200" s="909"/>
      <c r="AH200" s="909"/>
      <c r="AI200" s="909"/>
      <c r="AJ200" s="909"/>
      <c r="AK200" s="909"/>
      <c r="AL200" s="909"/>
      <c r="AM200" s="909"/>
      <c r="AN200" s="909"/>
      <c r="AO200" s="909"/>
      <c r="AP200" s="909"/>
      <c r="AQ200" s="909"/>
      <c r="AR200" s="909"/>
      <c r="AS200" s="909"/>
      <c r="AT200" s="909"/>
      <c r="AU200" s="909"/>
      <c r="AV200" s="909"/>
      <c r="AW200" s="909"/>
      <c r="AX200" s="909"/>
      <c r="AY200" s="909"/>
      <c r="AZ200" s="415"/>
      <c r="BA200" s="947"/>
      <c r="BB200" s="682"/>
      <c r="BC200" s="517"/>
      <c r="BD200" s="503"/>
      <c r="BE200" s="503"/>
      <c r="BF200" s="503"/>
      <c r="BG200" s="521"/>
      <c r="BH200" s="517"/>
      <c r="BI200" s="503"/>
      <c r="BJ200" s="503"/>
      <c r="BK200" s="503"/>
      <c r="BL200" s="521"/>
      <c r="BM200" s="517"/>
      <c r="BN200" s="503"/>
      <c r="BO200" s="503"/>
      <c r="BP200" s="503"/>
      <c r="BQ200" s="521"/>
      <c r="BR200" s="517"/>
      <c r="BS200" s="503"/>
      <c r="BT200" s="503"/>
      <c r="BU200" s="503"/>
      <c r="BV200" s="503"/>
      <c r="BW200" s="503"/>
      <c r="BX200" s="503"/>
      <c r="BY200" s="504"/>
      <c r="BZ200" s="504"/>
      <c r="CA200" s="50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row>
    <row r="201" s="378" customFormat="true" ht="15" customHeight="true" x14ac:dyDescent="0.2">
      <c r="A201" s="234"/>
      <c r="B201" s="201"/>
      <c r="C201" s="172"/>
      <c r="D201" s="174"/>
      <c r="E201" s="174"/>
      <c r="F201" s="174"/>
      <c r="G201" s="173"/>
      <c r="H201" s="171"/>
      <c r="I201" s="174"/>
      <c r="J201" s="174"/>
      <c r="K201" s="174"/>
      <c r="L201" s="170"/>
      <c r="M201" s="172"/>
      <c r="N201" s="174"/>
      <c r="O201" s="174"/>
      <c r="P201" s="174"/>
      <c r="Q201" s="173"/>
      <c r="R201" s="171"/>
      <c r="S201" s="174"/>
      <c r="T201" s="174"/>
      <c r="U201" s="174"/>
      <c r="V201" s="174"/>
      <c r="W201" s="174"/>
      <c r="X201" s="174"/>
      <c r="Y201" s="174"/>
      <c r="Z201" s="174"/>
      <c r="AA201" s="170"/>
      <c r="AB201" s="909"/>
      <c r="AC201" s="909"/>
      <c r="AD201" s="909"/>
      <c r="AE201" s="909"/>
      <c r="AF201" s="909"/>
      <c r="AG201" s="909"/>
      <c r="AH201" s="909"/>
      <c r="AI201" s="909"/>
      <c r="AJ201" s="909"/>
      <c r="AK201" s="909"/>
      <c r="AL201" s="909"/>
      <c r="AM201" s="909"/>
      <c r="AN201" s="909"/>
      <c r="AO201" s="909"/>
      <c r="AP201" s="909"/>
      <c r="AQ201" s="909"/>
      <c r="AR201" s="909"/>
      <c r="AS201" s="909"/>
      <c r="AT201" s="909"/>
      <c r="AU201" s="909"/>
      <c r="AV201" s="909"/>
      <c r="AW201" s="909"/>
      <c r="AX201" s="909"/>
      <c r="AY201" s="909"/>
      <c r="AZ201" s="415"/>
      <c r="BA201" s="947"/>
      <c r="BB201" s="682"/>
      <c r="BC201" s="517"/>
      <c r="BD201" s="503"/>
      <c r="BE201" s="503"/>
      <c r="BF201" s="503"/>
      <c r="BG201" s="521"/>
      <c r="BH201" s="517"/>
      <c r="BI201" s="503"/>
      <c r="BJ201" s="503"/>
      <c r="BK201" s="503"/>
      <c r="BL201" s="521"/>
      <c r="BM201" s="517"/>
      <c r="BN201" s="503"/>
      <c r="BO201" s="503"/>
      <c r="BP201" s="503"/>
      <c r="BQ201" s="521"/>
      <c r="BR201" s="517"/>
      <c r="BS201" s="503"/>
      <c r="BT201" s="503"/>
      <c r="BU201" s="503"/>
      <c r="BV201" s="503"/>
      <c r="BW201" s="503"/>
      <c r="BX201" s="503"/>
      <c r="BY201" s="504"/>
      <c r="BZ201" s="504"/>
      <c r="CA201" s="50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row>
    <row r="202" s="378" customFormat="true" ht="15" customHeight="true" x14ac:dyDescent="0.2">
      <c r="A202" s="234"/>
      <c r="B202" s="201"/>
      <c r="C202" s="172"/>
      <c r="D202" s="174"/>
      <c r="E202" s="174"/>
      <c r="F202" s="174"/>
      <c r="G202" s="173"/>
      <c r="H202" s="171"/>
      <c r="I202" s="174"/>
      <c r="J202" s="174"/>
      <c r="K202" s="174"/>
      <c r="L202" s="170"/>
      <c r="M202" s="172"/>
      <c r="N202" s="174"/>
      <c r="O202" s="174"/>
      <c r="P202" s="174"/>
      <c r="Q202" s="173"/>
      <c r="R202" s="171"/>
      <c r="S202" s="174"/>
      <c r="T202" s="174"/>
      <c r="U202" s="174"/>
      <c r="V202" s="174"/>
      <c r="W202" s="174"/>
      <c r="X202" s="174"/>
      <c r="Y202" s="174"/>
      <c r="Z202" s="174"/>
      <c r="AA202" s="170"/>
      <c r="AB202" s="909"/>
      <c r="AC202" s="909"/>
      <c r="AD202" s="909"/>
      <c r="AE202" s="909"/>
      <c r="AF202" s="909"/>
      <c r="AG202" s="909"/>
      <c r="AH202" s="909"/>
      <c r="AI202" s="909"/>
      <c r="AJ202" s="909"/>
      <c r="AK202" s="909"/>
      <c r="AL202" s="909"/>
      <c r="AM202" s="909"/>
      <c r="AN202" s="909"/>
      <c r="AO202" s="909"/>
      <c r="AP202" s="909"/>
      <c r="AQ202" s="909"/>
      <c r="AR202" s="909"/>
      <c r="AS202" s="909"/>
      <c r="AT202" s="909"/>
      <c r="AU202" s="909"/>
      <c r="AV202" s="909"/>
      <c r="AW202" s="909"/>
      <c r="AX202" s="909"/>
      <c r="AY202" s="909"/>
      <c r="AZ202" s="415"/>
      <c r="BA202" s="947"/>
      <c r="BB202" s="682"/>
      <c r="BC202" s="517"/>
      <c r="BD202" s="503"/>
      <c r="BE202" s="503"/>
      <c r="BF202" s="503"/>
      <c r="BG202" s="521"/>
      <c r="BH202" s="517"/>
      <c r="BI202" s="503"/>
      <c r="BJ202" s="503"/>
      <c r="BK202" s="503"/>
      <c r="BL202" s="521"/>
      <c r="BM202" s="517"/>
      <c r="BN202" s="503"/>
      <c r="BO202" s="503"/>
      <c r="BP202" s="503"/>
      <c r="BQ202" s="521"/>
      <c r="BR202" s="517"/>
      <c r="BS202" s="503"/>
      <c r="BT202" s="503"/>
      <c r="BU202" s="503"/>
      <c r="BV202" s="503"/>
      <c r="BW202" s="503"/>
      <c r="BX202" s="503"/>
      <c r="BY202" s="504"/>
      <c r="BZ202" s="504"/>
      <c r="CA202" s="50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row>
    <row r="203" s="378" customFormat="true" ht="15" customHeight="true" x14ac:dyDescent="0.2">
      <c r="A203" s="211"/>
      <c r="B203" s="200"/>
      <c r="C203" s="150"/>
      <c r="D203" s="149"/>
      <c r="E203" s="149"/>
      <c r="F203" s="149"/>
      <c r="G203" s="148"/>
      <c r="H203" s="147"/>
      <c r="I203" s="149"/>
      <c r="J203" s="149"/>
      <c r="K203" s="149"/>
      <c r="L203" s="146"/>
      <c r="M203" s="150"/>
      <c r="N203" s="149"/>
      <c r="O203" s="149"/>
      <c r="P203" s="149"/>
      <c r="Q203" s="148"/>
      <c r="R203" s="147"/>
      <c r="S203" s="149"/>
      <c r="T203" s="149"/>
      <c r="U203" s="149"/>
      <c r="V203" s="174"/>
      <c r="W203" s="174"/>
      <c r="X203" s="174"/>
      <c r="Y203" s="174"/>
      <c r="Z203" s="174"/>
      <c r="AA203" s="170"/>
      <c r="AB203" s="909"/>
      <c r="AC203" s="909"/>
      <c r="AD203" s="909"/>
      <c r="AE203" s="909"/>
      <c r="AF203" s="909"/>
      <c r="AG203" s="909"/>
      <c r="AH203" s="909"/>
      <c r="AI203" s="909"/>
      <c r="AJ203" s="909"/>
      <c r="AK203" s="909"/>
      <c r="AL203" s="909"/>
      <c r="AM203" s="909"/>
      <c r="AN203" s="909"/>
      <c r="AO203" s="909"/>
      <c r="AP203" s="909"/>
      <c r="AQ203" s="909"/>
      <c r="AR203" s="909"/>
      <c r="AS203" s="909"/>
      <c r="AT203" s="909"/>
      <c r="AU203" s="909"/>
      <c r="AV203" s="909"/>
      <c r="AW203" s="909"/>
      <c r="AX203" s="909"/>
      <c r="AY203" s="909"/>
      <c r="AZ203" s="415"/>
      <c r="BA203" s="947"/>
      <c r="BB203" s="682"/>
      <c r="BC203" s="517"/>
      <c r="BD203" s="503"/>
      <c r="BE203" s="503"/>
      <c r="BF203" s="503"/>
      <c r="BG203" s="521"/>
      <c r="BH203" s="517"/>
      <c r="BI203" s="503"/>
      <c r="BJ203" s="503"/>
      <c r="BK203" s="503"/>
      <c r="BL203" s="521"/>
      <c r="BM203" s="517"/>
      <c r="BN203" s="503"/>
      <c r="BO203" s="503"/>
      <c r="BP203" s="503"/>
      <c r="BQ203" s="521"/>
      <c r="BR203" s="517"/>
      <c r="BS203" s="503"/>
      <c r="BT203" s="503"/>
      <c r="BU203" s="503"/>
      <c r="BV203" s="503"/>
      <c r="BW203" s="503"/>
      <c r="BX203" s="503"/>
      <c r="BY203" s="504"/>
      <c r="BZ203" s="504"/>
      <c r="CA203" s="50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row>
    <row r="204" s="378" customFormat="true" ht="15" customHeight="true" x14ac:dyDescent="0.2">
      <c r="A204" s="234"/>
      <c r="B204" s="201"/>
      <c r="C204" s="172"/>
      <c r="D204" s="174"/>
      <c r="E204" s="174"/>
      <c r="F204" s="174"/>
      <c r="G204" s="173"/>
      <c r="H204" s="171"/>
      <c r="I204" s="174"/>
      <c r="J204" s="174"/>
      <c r="K204" s="174"/>
      <c r="L204" s="170"/>
      <c r="M204" s="172"/>
      <c r="N204" s="174"/>
      <c r="O204" s="174"/>
      <c r="P204" s="174"/>
      <c r="Q204" s="173"/>
      <c r="R204" s="171"/>
      <c r="S204" s="174"/>
      <c r="T204" s="174"/>
      <c r="U204" s="174"/>
      <c r="V204" s="174"/>
      <c r="W204" s="174"/>
      <c r="X204" s="174"/>
      <c r="Y204" s="174"/>
      <c r="Z204" s="174"/>
      <c r="AA204" s="170"/>
      <c r="AB204" s="909"/>
      <c r="AC204" s="909"/>
      <c r="AD204" s="909"/>
      <c r="AE204" s="909"/>
      <c r="AF204" s="909"/>
      <c r="AG204" s="909"/>
      <c r="AH204" s="909"/>
      <c r="AI204" s="909"/>
      <c r="AJ204" s="909"/>
      <c r="AK204" s="909"/>
      <c r="AL204" s="909"/>
      <c r="AM204" s="909"/>
      <c r="AN204" s="909"/>
      <c r="AO204" s="909"/>
      <c r="AP204" s="909"/>
      <c r="AQ204" s="909"/>
      <c r="AR204" s="909"/>
      <c r="AS204" s="909"/>
      <c r="AT204" s="909"/>
      <c r="AU204" s="909"/>
      <c r="AV204" s="909"/>
      <c r="AW204" s="909"/>
      <c r="AX204" s="909"/>
      <c r="AY204" s="909"/>
      <c r="AZ204" s="415"/>
      <c r="BA204" s="947"/>
      <c r="BB204" s="682"/>
      <c r="BC204" s="517"/>
      <c r="BD204" s="503"/>
      <c r="BE204" s="503"/>
      <c r="BF204" s="503"/>
      <c r="BG204" s="521"/>
      <c r="BH204" s="517"/>
      <c r="BI204" s="503"/>
      <c r="BJ204" s="503"/>
      <c r="BK204" s="503"/>
      <c r="BL204" s="521"/>
      <c r="BM204" s="517"/>
      <c r="BN204" s="503"/>
      <c r="BO204" s="503"/>
      <c r="BP204" s="503"/>
      <c r="BQ204" s="521"/>
      <c r="BR204" s="517"/>
      <c r="BS204" s="503"/>
      <c r="BT204" s="503"/>
      <c r="BU204" s="503"/>
      <c r="BV204" s="503"/>
      <c r="BW204" s="503"/>
      <c r="BX204" s="503"/>
      <c r="BY204" s="504"/>
      <c r="BZ204" s="504"/>
      <c r="CA204" s="50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row>
    <row r="205" s="378" customFormat="true" ht="15" customHeight="true" x14ac:dyDescent="0.2">
      <c r="A205" s="233"/>
      <c r="B205" s="199"/>
      <c r="C205" s="145"/>
      <c r="D205" s="159"/>
      <c r="E205" s="159"/>
      <c r="F205" s="159"/>
      <c r="G205" s="158"/>
      <c r="H205" s="144"/>
      <c r="I205" s="159"/>
      <c r="J205" s="159"/>
      <c r="K205" s="159"/>
      <c r="L205" s="143"/>
      <c r="M205" s="145"/>
      <c r="N205" s="159"/>
      <c r="O205" s="159"/>
      <c r="P205" s="159"/>
      <c r="Q205" s="158"/>
      <c r="R205" s="144"/>
      <c r="S205" s="159"/>
      <c r="T205" s="159"/>
      <c r="U205" s="159"/>
      <c r="V205" s="159"/>
      <c r="W205" s="159"/>
      <c r="X205" s="159"/>
      <c r="Y205" s="159"/>
      <c r="Z205" s="159"/>
      <c r="AA205" s="143"/>
      <c r="AB205" s="909"/>
      <c r="AC205" s="909"/>
      <c r="AD205" s="909"/>
      <c r="AE205" s="909"/>
      <c r="AF205" s="909"/>
      <c r="AG205" s="909"/>
      <c r="AH205" s="909"/>
      <c r="AI205" s="909"/>
      <c r="AJ205" s="909"/>
      <c r="AK205" s="909"/>
      <c r="AL205" s="909"/>
      <c r="AM205" s="909"/>
      <c r="AN205" s="909"/>
      <c r="AO205" s="909"/>
      <c r="AP205" s="909"/>
      <c r="AQ205" s="909"/>
      <c r="AR205" s="909"/>
      <c r="AS205" s="909"/>
      <c r="AT205" s="909"/>
      <c r="AU205" s="909"/>
      <c r="AV205" s="909"/>
      <c r="AW205" s="909"/>
      <c r="AX205" s="909"/>
      <c r="AY205" s="909"/>
      <c r="AZ205" s="415"/>
      <c r="BA205" s="947"/>
      <c r="BB205" s="682"/>
      <c r="BC205" s="520"/>
      <c r="BD205" s="519"/>
      <c r="BE205" s="519"/>
      <c r="BF205" s="519"/>
      <c r="BG205" s="523"/>
      <c r="BH205" s="520"/>
      <c r="BI205" s="519"/>
      <c r="BJ205" s="519"/>
      <c r="BK205" s="519"/>
      <c r="BL205" s="523"/>
      <c r="BM205" s="520"/>
      <c r="BN205" s="519"/>
      <c r="BO205" s="519"/>
      <c r="BP205" s="519"/>
      <c r="BQ205" s="523"/>
      <c r="BR205" s="520"/>
      <c r="BS205" s="519"/>
      <c r="BT205" s="519"/>
      <c r="BU205" s="519"/>
      <c r="BV205" s="519"/>
      <c r="BW205" s="519"/>
      <c r="BX205" s="519"/>
      <c r="BY205" s="522"/>
      <c r="BZ205" s="522"/>
      <c r="CA205" s="522"/>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row>
    <row r="206" s="378" customFormat="true" ht="250.15" customHeight="true" x14ac:dyDescent="0.2">
      <c r="B206" s="380"/>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7"/>
      <c r="BV206" s="377"/>
      <c r="BW206" s="377"/>
      <c r="BX206" s="377"/>
      <c r="BY206" s="379"/>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1060" t="str">
        <f>A1026</f>
        <v>Lesotho</v>
      </c>
      <c r="B208" s="1061"/>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2000</v>
      </c>
      <c r="B209" s="386"/>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75" t="s">
        <v>112</v>
      </c>
      <c r="B210" s="388"/>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79" t="s">
        <v>98</v>
      </c>
      <c r="B212" s="423"/>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MICS00</v>
      </c>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82" customFormat="true" ht="15" customHeight="true" x14ac:dyDescent="0.2">
      <c r="A220" s="361" t="s">
        <v>86</v>
      </c>
      <c r="B220" s="405"/>
      <c r="C220" s="1049" t="s">
        <v>115</v>
      </c>
      <c r="D220" s="1050"/>
      <c r="E220" s="1050"/>
      <c r="F220" s="1050"/>
      <c r="G220" s="1051"/>
      <c r="H220" s="1052" t="s">
        <v>38</v>
      </c>
      <c r="I220" s="1044"/>
      <c r="J220" s="1044"/>
      <c r="K220" s="1044"/>
      <c r="L220" s="1046"/>
      <c r="M220" s="1039" t="s">
        <v>37</v>
      </c>
      <c r="N220" s="1040"/>
      <c r="O220" s="1040"/>
      <c r="P220" s="1040"/>
      <c r="Q220" s="1042"/>
      <c r="R220" s="87" t="s">
        <v>142</v>
      </c>
      <c r="S220" s="495"/>
      <c r="T220" s="495"/>
      <c r="U220" s="495"/>
      <c r="V220" s="495"/>
      <c r="W220" s="495"/>
      <c r="X220" s="495"/>
      <c r="Y220" s="495"/>
      <c r="Z220" s="495"/>
      <c r="AA220" s="495"/>
      <c r="AB220" s="506"/>
      <c r="AC220" s="506"/>
      <c r="AD220" s="506"/>
      <c r="AE220" s="506"/>
      <c r="AF220" s="506"/>
      <c r="AG220" s="506"/>
      <c r="AH220" s="506"/>
      <c r="AI220" s="506"/>
      <c r="AJ220" s="506"/>
      <c r="AK220" s="506"/>
      <c r="AL220" s="506"/>
      <c r="AM220" s="506"/>
      <c r="AN220" s="506"/>
      <c r="AO220" s="506"/>
      <c r="AP220" s="506"/>
      <c r="AQ220" s="506"/>
      <c r="AR220" s="506"/>
      <c r="AS220" s="506"/>
      <c r="AT220" s="506"/>
      <c r="AU220" s="506"/>
      <c r="AV220" s="506"/>
      <c r="AW220" s="506"/>
      <c r="AX220" s="506"/>
      <c r="AY220" s="506"/>
      <c r="AZ220" s="943"/>
      <c r="BA220" s="416" t="s">
        <v>131</v>
      </c>
      <c r="BB220" s="361" t="s">
        <v>86</v>
      </c>
      <c r="BC220" s="1039" t="s">
        <v>115</v>
      </c>
      <c r="BD220" s="1040"/>
      <c r="BE220" s="1040"/>
      <c r="BF220" s="1040"/>
      <c r="BG220" s="1041"/>
      <c r="BH220" s="1039" t="s">
        <v>38</v>
      </c>
      <c r="BI220" s="1040"/>
      <c r="BJ220" s="1040"/>
      <c r="BK220" s="1040"/>
      <c r="BL220" s="1041"/>
      <c r="BM220" s="1039" t="s">
        <v>37</v>
      </c>
      <c r="BN220" s="1040"/>
      <c r="BO220" s="1040"/>
      <c r="BP220" s="1040"/>
      <c r="BQ220" s="1042"/>
      <c r="BR220" s="86" t="s">
        <v>142</v>
      </c>
      <c r="BS220" s="495"/>
      <c r="BT220" s="495"/>
      <c r="BU220" s="495"/>
      <c r="BV220" s="495"/>
      <c r="BW220" s="495"/>
      <c r="BX220" s="495"/>
      <c r="BY220" s="495"/>
      <c r="BZ220" s="509"/>
      <c r="CA220" s="509"/>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82" customFormat="true" ht="12.75" x14ac:dyDescent="0.2">
      <c r="A221" s="402" t="s">
        <v>87</v>
      </c>
      <c r="B221" s="444"/>
      <c r="C221" s="486" t="s">
        <v>0</v>
      </c>
      <c r="D221" s="673" t="s">
        <v>1</v>
      </c>
      <c r="E221" s="673" t="s">
        <v>2</v>
      </c>
      <c r="F221" s="673" t="s">
        <v>3</v>
      </c>
      <c r="G221" s="674" t="s">
        <v>4</v>
      </c>
      <c r="H221" s="449" t="s">
        <v>0</v>
      </c>
      <c r="I221" s="677" t="s">
        <v>1</v>
      </c>
      <c r="J221" s="677" t="s">
        <v>2</v>
      </c>
      <c r="K221" s="677" t="s">
        <v>3</v>
      </c>
      <c r="L221" s="678" t="s">
        <v>4</v>
      </c>
      <c r="M221" s="450" t="s">
        <v>0</v>
      </c>
      <c r="N221" s="677" t="s">
        <v>1</v>
      </c>
      <c r="O221" s="677" t="s">
        <v>2</v>
      </c>
      <c r="P221" s="677" t="s">
        <v>3</v>
      </c>
      <c r="Q221" s="671" t="s">
        <v>4</v>
      </c>
      <c r="R221" s="449" t="s">
        <v>157</v>
      </c>
      <c r="S221" s="677" t="s">
        <v>158</v>
      </c>
      <c r="T221" s="677" t="s">
        <v>159</v>
      </c>
      <c r="U221" s="677" t="s">
        <v>160</v>
      </c>
      <c r="V221" s="677" t="s">
        <v>161</v>
      </c>
      <c r="W221" s="677" t="s">
        <v>162</v>
      </c>
      <c r="X221" s="677" t="s">
        <v>163</v>
      </c>
      <c r="Y221" s="677" t="s">
        <v>164</v>
      </c>
      <c r="Z221" s="677" t="s">
        <v>165</v>
      </c>
      <c r="AA221" s="678" t="s">
        <v>166</v>
      </c>
      <c r="AB221" s="506"/>
      <c r="AC221" s="506"/>
      <c r="AD221" s="506"/>
      <c r="AE221" s="506"/>
      <c r="AF221" s="506"/>
      <c r="AG221" s="506"/>
      <c r="AH221" s="506"/>
      <c r="AI221" s="506"/>
      <c r="AJ221" s="506"/>
      <c r="AK221" s="506"/>
      <c r="AL221" s="506"/>
      <c r="AM221" s="506"/>
      <c r="AN221" s="506"/>
      <c r="AO221" s="506"/>
      <c r="AP221" s="506"/>
      <c r="AQ221" s="506"/>
      <c r="AR221" s="506"/>
      <c r="AS221" s="506"/>
      <c r="AT221" s="506"/>
      <c r="AU221" s="506"/>
      <c r="AV221" s="506"/>
      <c r="AW221" s="506"/>
      <c r="AX221" s="506"/>
      <c r="AY221" s="506"/>
      <c r="AZ221" s="943"/>
      <c r="BA221" s="402" t="s">
        <v>118</v>
      </c>
      <c r="BB221" s="401"/>
      <c r="BC221" s="525" t="s">
        <v>0</v>
      </c>
      <c r="BD221" s="647" t="s">
        <v>1</v>
      </c>
      <c r="BE221" s="647" t="s">
        <v>2</v>
      </c>
      <c r="BF221" s="647" t="s">
        <v>3</v>
      </c>
      <c r="BG221" s="526" t="s">
        <v>4</v>
      </c>
      <c r="BH221" s="525" t="s">
        <v>0</v>
      </c>
      <c r="BI221" s="647" t="s">
        <v>1</v>
      </c>
      <c r="BJ221" s="647" t="s">
        <v>2</v>
      </c>
      <c r="BK221" s="647" t="s">
        <v>3</v>
      </c>
      <c r="BL221" s="526" t="s">
        <v>4</v>
      </c>
      <c r="BM221" s="525" t="s">
        <v>0</v>
      </c>
      <c r="BN221" s="647" t="s">
        <v>1</v>
      </c>
      <c r="BO221" s="647" t="s">
        <v>2</v>
      </c>
      <c r="BP221" s="647" t="s">
        <v>3</v>
      </c>
      <c r="BQ221" s="526" t="s">
        <v>4</v>
      </c>
      <c r="BR221" s="525" t="s">
        <v>157</v>
      </c>
      <c r="BS221" s="647" t="s">
        <v>158</v>
      </c>
      <c r="BT221" s="647" t="s">
        <v>159</v>
      </c>
      <c r="BU221" s="647" t="s">
        <v>160</v>
      </c>
      <c r="BV221" s="647" t="s">
        <v>161</v>
      </c>
      <c r="BW221" s="647" t="s">
        <v>162</v>
      </c>
      <c r="BX221" s="647" t="s">
        <v>163</v>
      </c>
      <c r="BY221" s="648" t="s">
        <v>164</v>
      </c>
      <c r="BZ221" s="648" t="s">
        <v>165</v>
      </c>
      <c r="CA221" s="648" t="s">
        <v>166</v>
      </c>
      <c r="CB221" s="948"/>
      <c r="CC221" s="948"/>
      <c r="CD221" s="948"/>
      <c r="CE221" s="948"/>
      <c r="CF221" s="948"/>
      <c r="CG221" s="948"/>
      <c r="CH221" s="948"/>
      <c r="CI221" s="948"/>
      <c r="CJ221" s="948"/>
      <c r="CK221" s="948"/>
      <c r="CL221" s="948"/>
      <c r="CM221" s="948"/>
      <c r="CN221" s="948"/>
      <c r="CO221" s="948"/>
      <c r="CP221" s="948"/>
      <c r="CQ221" s="948"/>
      <c r="CR221" s="948"/>
      <c r="CS221" s="948"/>
      <c r="CT221" s="948"/>
      <c r="CU221" s="948"/>
      <c r="CV221" s="948"/>
      <c r="CW221" s="948"/>
      <c r="CX221" s="948"/>
      <c r="CY221" s="948"/>
      <c r="CZ221" s="948"/>
    </row>
    <row r="222" s="382" customFormat="true" ht="15" customHeight="true" x14ac:dyDescent="0.2">
      <c r="A222" s="1053" t="s">
        <v>36</v>
      </c>
      <c r="B222" s="446" t="s">
        <v>15</v>
      </c>
      <c r="C222" s="133" t="s">
        <v>35</v>
      </c>
      <c r="D222" s="130" t="s">
        <v>35</v>
      </c>
      <c r="E222" s="130" t="s">
        <v>35</v>
      </c>
      <c r="F222" s="130" t="s">
        <v>35</v>
      </c>
      <c r="G222" s="127" t="s">
        <v>35</v>
      </c>
      <c r="H222" s="124" t="s">
        <v>35</v>
      </c>
      <c r="I222" s="130" t="s">
        <v>35</v>
      </c>
      <c r="J222" s="130" t="s">
        <v>35</v>
      </c>
      <c r="K222" s="130" t="s">
        <v>35</v>
      </c>
      <c r="L222" s="121" t="s">
        <v>35</v>
      </c>
      <c r="M222" s="133" t="s">
        <v>35</v>
      </c>
      <c r="N222" s="130" t="s">
        <v>35</v>
      </c>
      <c r="O222" s="130" t="s">
        <v>35</v>
      </c>
      <c r="P222" s="130" t="s">
        <v>35</v>
      </c>
      <c r="Q222" s="127" t="s">
        <v>35</v>
      </c>
      <c r="R222" s="124" t="s">
        <v>35</v>
      </c>
      <c r="S222" s="130" t="s">
        <v>35</v>
      </c>
      <c r="T222" s="130" t="s">
        <v>35</v>
      </c>
      <c r="U222" s="130" t="s">
        <v>35</v>
      </c>
      <c r="V222" s="130" t="s">
        <v>35</v>
      </c>
      <c r="W222" s="130" t="s">
        <v>35</v>
      </c>
      <c r="X222" s="130" t="s">
        <v>35</v>
      </c>
      <c r="Y222" s="130" t="s">
        <v>35</v>
      </c>
      <c r="Z222" s="130" t="s">
        <v>35</v>
      </c>
      <c r="AA222" s="121" t="s">
        <v>35</v>
      </c>
      <c r="AB222" s="506"/>
      <c r="AC222" s="506"/>
      <c r="AD222" s="506"/>
      <c r="AE222" s="506"/>
      <c r="AF222" s="506"/>
      <c r="AG222" s="506"/>
      <c r="AH222" s="506"/>
      <c r="AI222" s="506"/>
      <c r="AJ222" s="506"/>
      <c r="AK222" s="506"/>
      <c r="AL222" s="506"/>
      <c r="AM222" s="506"/>
      <c r="AN222" s="506"/>
      <c r="AO222" s="506"/>
      <c r="AP222" s="506"/>
      <c r="AQ222" s="506"/>
      <c r="AR222" s="506"/>
      <c r="AS222" s="506"/>
      <c r="AT222" s="506"/>
      <c r="AU222" s="506"/>
      <c r="AV222" s="506"/>
      <c r="AW222" s="506"/>
      <c r="AX222" s="506"/>
      <c r="AY222" s="506"/>
      <c r="AZ222" s="943"/>
      <c r="BA222" s="1038" t="s">
        <v>36</v>
      </c>
      <c r="BB222" s="683" t="s">
        <v>15</v>
      </c>
      <c r="BC222" s="120" t="s">
        <v>35</v>
      </c>
      <c r="BD222" s="116" t="s">
        <v>35</v>
      </c>
      <c r="BE222" s="116" t="s">
        <v>35</v>
      </c>
      <c r="BF222" s="116" t="s">
        <v>35</v>
      </c>
      <c r="BG222" s="111" t="s">
        <v>35</v>
      </c>
      <c r="BH222" s="120" t="s">
        <v>35</v>
      </c>
      <c r="BI222" s="116" t="s">
        <v>35</v>
      </c>
      <c r="BJ222" s="116" t="s">
        <v>35</v>
      </c>
      <c r="BK222" s="116" t="s">
        <v>35</v>
      </c>
      <c r="BL222" s="111" t="s">
        <v>35</v>
      </c>
      <c r="BM222" s="120" t="s">
        <v>35</v>
      </c>
      <c r="BN222" s="116" t="s">
        <v>35</v>
      </c>
      <c r="BO222" s="116" t="s">
        <v>35</v>
      </c>
      <c r="BP222" s="116" t="s">
        <v>35</v>
      </c>
      <c r="BQ222" s="111" t="s">
        <v>35</v>
      </c>
      <c r="BR222" s="120" t="s">
        <v>35</v>
      </c>
      <c r="BS222" s="116" t="s">
        <v>35</v>
      </c>
      <c r="BT222" s="116" t="s">
        <v>35</v>
      </c>
      <c r="BU222" s="116" t="s">
        <v>35</v>
      </c>
      <c r="BV222" s="116" t="s">
        <v>35</v>
      </c>
      <c r="BW222" s="116" t="s">
        <v>35</v>
      </c>
      <c r="BX222" s="116" t="s">
        <v>35</v>
      </c>
      <c r="BY222" s="105" t="s">
        <v>35</v>
      </c>
      <c r="BZ222" s="105" t="s">
        <v>35</v>
      </c>
      <c r="CA222" s="105" t="s">
        <v>35</v>
      </c>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5"/>
    </row>
    <row r="223" s="382" customFormat="true" ht="15" customHeight="true" x14ac:dyDescent="0.2">
      <c r="A223" s="1047"/>
      <c r="B223" s="447" t="s">
        <v>16</v>
      </c>
      <c r="C223" s="135" t="s">
        <v>35</v>
      </c>
      <c r="D223" s="132" t="s">
        <v>35</v>
      </c>
      <c r="E223" s="132" t="s">
        <v>35</v>
      </c>
      <c r="F223" s="132" t="s">
        <v>35</v>
      </c>
      <c r="G223" s="129" t="s">
        <v>35</v>
      </c>
      <c r="H223" s="126" t="s">
        <v>35</v>
      </c>
      <c r="I223" s="132" t="s">
        <v>35</v>
      </c>
      <c r="J223" s="132" t="s">
        <v>35</v>
      </c>
      <c r="K223" s="132" t="s">
        <v>35</v>
      </c>
      <c r="L223" s="123" t="s">
        <v>35</v>
      </c>
      <c r="M223" s="135" t="s">
        <v>35</v>
      </c>
      <c r="N223" s="132" t="s">
        <v>35</v>
      </c>
      <c r="O223" s="132" t="s">
        <v>35</v>
      </c>
      <c r="P223" s="132" t="s">
        <v>35</v>
      </c>
      <c r="Q223" s="129" t="s">
        <v>35</v>
      </c>
      <c r="R223" s="126" t="s">
        <v>35</v>
      </c>
      <c r="S223" s="132" t="s">
        <v>35</v>
      </c>
      <c r="T223" s="132" t="s">
        <v>35</v>
      </c>
      <c r="U223" s="132" t="s">
        <v>35</v>
      </c>
      <c r="V223" s="132" t="s">
        <v>35</v>
      </c>
      <c r="W223" s="132" t="s">
        <v>35</v>
      </c>
      <c r="X223" s="132" t="s">
        <v>35</v>
      </c>
      <c r="Y223" s="132" t="s">
        <v>35</v>
      </c>
      <c r="Z223" s="132" t="s">
        <v>35</v>
      </c>
      <c r="AA223" s="123" t="s">
        <v>35</v>
      </c>
      <c r="AB223" s="506"/>
      <c r="AC223" s="506"/>
      <c r="AD223" s="506"/>
      <c r="AE223" s="506"/>
      <c r="AF223" s="506"/>
      <c r="AG223" s="506"/>
      <c r="AH223" s="506"/>
      <c r="AI223" s="506"/>
      <c r="AJ223" s="506"/>
      <c r="AK223" s="506"/>
      <c r="AL223" s="506"/>
      <c r="AM223" s="506"/>
      <c r="AN223" s="506"/>
      <c r="AO223" s="506"/>
      <c r="AP223" s="506"/>
      <c r="AQ223" s="506"/>
      <c r="AR223" s="506"/>
      <c r="AS223" s="506"/>
      <c r="AT223" s="506"/>
      <c r="AU223" s="506"/>
      <c r="AV223" s="506"/>
      <c r="AW223" s="506"/>
      <c r="AX223" s="506"/>
      <c r="AY223" s="506"/>
      <c r="AZ223" s="943"/>
      <c r="BA223" s="1035"/>
      <c r="BB223" s="682" t="s">
        <v>16</v>
      </c>
      <c r="BC223" s="119" t="s">
        <v>35</v>
      </c>
      <c r="BD223" s="115" t="s">
        <v>35</v>
      </c>
      <c r="BE223" s="115" t="s">
        <v>35</v>
      </c>
      <c r="BF223" s="115" t="s">
        <v>35</v>
      </c>
      <c r="BG223" s="110" t="s">
        <v>35</v>
      </c>
      <c r="BH223" s="119" t="s">
        <v>35</v>
      </c>
      <c r="BI223" s="115" t="s">
        <v>35</v>
      </c>
      <c r="BJ223" s="115" t="s">
        <v>35</v>
      </c>
      <c r="BK223" s="115" t="s">
        <v>35</v>
      </c>
      <c r="BL223" s="110" t="s">
        <v>35</v>
      </c>
      <c r="BM223" s="119" t="s">
        <v>35</v>
      </c>
      <c r="BN223" s="115" t="s">
        <v>35</v>
      </c>
      <c r="BO223" s="115" t="s">
        <v>35</v>
      </c>
      <c r="BP223" s="115" t="s">
        <v>35</v>
      </c>
      <c r="BQ223" s="110" t="s">
        <v>35</v>
      </c>
      <c r="BR223" s="119" t="s">
        <v>35</v>
      </c>
      <c r="BS223" s="115" t="s">
        <v>35</v>
      </c>
      <c r="BT223" s="115" t="s">
        <v>35</v>
      </c>
      <c r="BU223" s="115" t="s">
        <v>35</v>
      </c>
      <c r="BV223" s="115" t="s">
        <v>35</v>
      </c>
      <c r="BW223" s="115" t="s">
        <v>35</v>
      </c>
      <c r="BX223" s="115" t="s">
        <v>35</v>
      </c>
      <c r="BY223" s="104" t="s">
        <v>35</v>
      </c>
      <c r="BZ223" s="104" t="s">
        <v>35</v>
      </c>
      <c r="CA223" s="104" t="s">
        <v>35</v>
      </c>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5"/>
    </row>
    <row r="224" s="382" customFormat="true" ht="15" customHeight="true" x14ac:dyDescent="0.2">
      <c r="A224" s="1048"/>
      <c r="B224" s="448" t="s">
        <v>20</v>
      </c>
      <c r="C224" s="135" t="s">
        <v>35</v>
      </c>
      <c r="D224" s="132" t="s">
        <v>35</v>
      </c>
      <c r="E224" s="132" t="s">
        <v>35</v>
      </c>
      <c r="F224" s="132" t="s">
        <v>35</v>
      </c>
      <c r="G224" s="129" t="s">
        <v>35</v>
      </c>
      <c r="H224" s="126" t="s">
        <v>35</v>
      </c>
      <c r="I224" s="132" t="s">
        <v>35</v>
      </c>
      <c r="J224" s="132" t="s">
        <v>35</v>
      </c>
      <c r="K224" s="132" t="s">
        <v>35</v>
      </c>
      <c r="L224" s="123" t="s">
        <v>35</v>
      </c>
      <c r="M224" s="135" t="s">
        <v>35</v>
      </c>
      <c r="N224" s="132" t="s">
        <v>35</v>
      </c>
      <c r="O224" s="132" t="s">
        <v>35</v>
      </c>
      <c r="P224" s="132" t="s">
        <v>35</v>
      </c>
      <c r="Q224" s="129" t="s">
        <v>35</v>
      </c>
      <c r="R224" s="126" t="s">
        <v>35</v>
      </c>
      <c r="S224" s="132" t="s">
        <v>35</v>
      </c>
      <c r="T224" s="132" t="s">
        <v>35</v>
      </c>
      <c r="U224" s="132" t="s">
        <v>35</v>
      </c>
      <c r="V224" s="132" t="s">
        <v>35</v>
      </c>
      <c r="W224" s="132" t="s">
        <v>35</v>
      </c>
      <c r="X224" s="132" t="s">
        <v>35</v>
      </c>
      <c r="Y224" s="132" t="s">
        <v>35</v>
      </c>
      <c r="Z224" s="132" t="s">
        <v>35</v>
      </c>
      <c r="AA224" s="123" t="s">
        <v>35</v>
      </c>
      <c r="AB224" s="506"/>
      <c r="AC224" s="506"/>
      <c r="AD224" s="506"/>
      <c r="AE224" s="506"/>
      <c r="AF224" s="506"/>
      <c r="AG224" s="506"/>
      <c r="AH224" s="506"/>
      <c r="AI224" s="506"/>
      <c r="AJ224" s="506"/>
      <c r="AK224" s="506"/>
      <c r="AL224" s="506"/>
      <c r="AM224" s="506"/>
      <c r="AN224" s="506"/>
      <c r="AO224" s="506"/>
      <c r="AP224" s="506"/>
      <c r="AQ224" s="506"/>
      <c r="AR224" s="506"/>
      <c r="AS224" s="506"/>
      <c r="AT224" s="506"/>
      <c r="AU224" s="506"/>
      <c r="AV224" s="506"/>
      <c r="AW224" s="506"/>
      <c r="AX224" s="506"/>
      <c r="AY224" s="506"/>
      <c r="AZ224" s="943"/>
      <c r="BA224" s="1035"/>
      <c r="BB224" s="682" t="s">
        <v>20</v>
      </c>
      <c r="BC224" s="119" t="s">
        <v>35</v>
      </c>
      <c r="BD224" s="115" t="s">
        <v>35</v>
      </c>
      <c r="BE224" s="115" t="s">
        <v>35</v>
      </c>
      <c r="BF224" s="115" t="s">
        <v>35</v>
      </c>
      <c r="BG224" s="110" t="s">
        <v>35</v>
      </c>
      <c r="BH224" s="119" t="s">
        <v>35</v>
      </c>
      <c r="BI224" s="115" t="s">
        <v>35</v>
      </c>
      <c r="BJ224" s="115" t="s">
        <v>35</v>
      </c>
      <c r="BK224" s="115" t="s">
        <v>35</v>
      </c>
      <c r="BL224" s="110" t="s">
        <v>35</v>
      </c>
      <c r="BM224" s="119" t="s">
        <v>35</v>
      </c>
      <c r="BN224" s="115" t="s">
        <v>35</v>
      </c>
      <c r="BO224" s="115" t="s">
        <v>35</v>
      </c>
      <c r="BP224" s="115" t="s">
        <v>35</v>
      </c>
      <c r="BQ224" s="110" t="s">
        <v>35</v>
      </c>
      <c r="BR224" s="119" t="s">
        <v>35</v>
      </c>
      <c r="BS224" s="115" t="s">
        <v>35</v>
      </c>
      <c r="BT224" s="115" t="s">
        <v>35</v>
      </c>
      <c r="BU224" s="115" t="s">
        <v>35</v>
      </c>
      <c r="BV224" s="115" t="s">
        <v>35</v>
      </c>
      <c r="BW224" s="115" t="s">
        <v>35</v>
      </c>
      <c r="BX224" s="115" t="s">
        <v>35</v>
      </c>
      <c r="BY224" s="104" t="s">
        <v>35</v>
      </c>
      <c r="BZ224" s="104" t="s">
        <v>35</v>
      </c>
      <c r="CA224" s="104" t="s">
        <v>35</v>
      </c>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5"/>
    </row>
    <row r="225" s="382" customFormat="true" ht="15" customHeight="true" x14ac:dyDescent="0.2">
      <c r="A225" s="139"/>
      <c r="B225" s="198"/>
      <c r="C225" s="157"/>
      <c r="D225" s="228"/>
      <c r="E225" s="228"/>
      <c r="F225" s="228"/>
      <c r="G225" s="217"/>
      <c r="H225" s="156"/>
      <c r="I225" s="228"/>
      <c r="J225" s="228"/>
      <c r="K225" s="228"/>
      <c r="L225" s="223"/>
      <c r="M225" s="157"/>
      <c r="N225" s="228"/>
      <c r="O225" s="228"/>
      <c r="P225" s="228"/>
      <c r="Q225" s="217"/>
      <c r="R225" s="156"/>
      <c r="S225" s="228"/>
      <c r="T225" s="228"/>
      <c r="U225" s="228"/>
      <c r="V225" s="228"/>
      <c r="W225" s="228"/>
      <c r="X225" s="228"/>
      <c r="Y225" s="228"/>
      <c r="Z225" s="228"/>
      <c r="AA225" s="223"/>
      <c r="AB225" s="506"/>
      <c r="AC225" s="506"/>
      <c r="AD225" s="506"/>
      <c r="AE225" s="506"/>
      <c r="AF225" s="506"/>
      <c r="AG225" s="506"/>
      <c r="AH225" s="506"/>
      <c r="AI225" s="506"/>
      <c r="AJ225" s="506"/>
      <c r="AK225" s="506"/>
      <c r="AL225" s="506"/>
      <c r="AM225" s="506"/>
      <c r="AN225" s="506"/>
      <c r="AO225" s="506"/>
      <c r="AP225" s="506"/>
      <c r="AQ225" s="506"/>
      <c r="AR225" s="506"/>
      <c r="AS225" s="506"/>
      <c r="AT225" s="506"/>
      <c r="AU225" s="506"/>
      <c r="AV225" s="506"/>
      <c r="AW225" s="506"/>
      <c r="AX225" s="506"/>
      <c r="AY225" s="506"/>
      <c r="AZ225" s="943"/>
      <c r="BA225" s="1035" t="s">
        <v>70</v>
      </c>
      <c r="BB225" s="682" t="s">
        <v>71</v>
      </c>
      <c r="BC225" s="119" t="s">
        <v>35</v>
      </c>
      <c r="BD225" s="115" t="s">
        <v>35</v>
      </c>
      <c r="BE225" s="115" t="s">
        <v>35</v>
      </c>
      <c r="BF225" s="115" t="s">
        <v>35</v>
      </c>
      <c r="BG225" s="110" t="s">
        <v>35</v>
      </c>
      <c r="BH225" s="119" t="s">
        <v>35</v>
      </c>
      <c r="BI225" s="115" t="s">
        <v>35</v>
      </c>
      <c r="BJ225" s="115" t="s">
        <v>35</v>
      </c>
      <c r="BK225" s="115" t="s">
        <v>35</v>
      </c>
      <c r="BL225" s="110" t="s">
        <v>35</v>
      </c>
      <c r="BM225" s="119" t="s">
        <v>35</v>
      </c>
      <c r="BN225" s="115" t="s">
        <v>35</v>
      </c>
      <c r="BO225" s="115" t="s">
        <v>35</v>
      </c>
      <c r="BP225" s="115" t="s">
        <v>35</v>
      </c>
      <c r="BQ225" s="110" t="s">
        <v>35</v>
      </c>
      <c r="BR225" s="119" t="s">
        <v>35</v>
      </c>
      <c r="BS225" s="115" t="s">
        <v>35</v>
      </c>
      <c r="BT225" s="115" t="s">
        <v>35</v>
      </c>
      <c r="BU225" s="115" t="s">
        <v>35</v>
      </c>
      <c r="BV225" s="115" t="s">
        <v>35</v>
      </c>
      <c r="BW225" s="115" t="s">
        <v>35</v>
      </c>
      <c r="BX225" s="115" t="s">
        <v>35</v>
      </c>
      <c r="BY225" s="104" t="s">
        <v>35</v>
      </c>
      <c r="BZ225" s="104" t="s">
        <v>35</v>
      </c>
      <c r="CA225" s="104" t="s">
        <v>35</v>
      </c>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row>
    <row r="226" s="382" customFormat="true" ht="15" customHeight="true" x14ac:dyDescent="0.2">
      <c r="A226" s="214"/>
      <c r="B226" s="208"/>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1"/>
      <c r="AB226" s="506"/>
      <c r="AC226" s="506"/>
      <c r="AD226" s="506"/>
      <c r="AE226" s="506"/>
      <c r="AF226" s="506"/>
      <c r="AG226" s="506"/>
      <c r="AH226" s="506"/>
      <c r="AI226" s="506"/>
      <c r="AJ226" s="506"/>
      <c r="AK226" s="506"/>
      <c r="AL226" s="506"/>
      <c r="AM226" s="506"/>
      <c r="AN226" s="506"/>
      <c r="AO226" s="506"/>
      <c r="AP226" s="506"/>
      <c r="AQ226" s="506"/>
      <c r="AR226" s="506"/>
      <c r="AS226" s="506"/>
      <c r="AT226" s="506"/>
      <c r="AU226" s="506"/>
      <c r="AV226" s="506"/>
      <c r="AW226" s="506"/>
      <c r="AX226" s="506"/>
      <c r="AY226" s="506"/>
      <c r="AZ226" s="943"/>
      <c r="BA226" s="1035"/>
      <c r="BB226" s="682" t="s">
        <v>72</v>
      </c>
      <c r="BC226" s="119" t="s">
        <v>35</v>
      </c>
      <c r="BD226" s="115" t="s">
        <v>35</v>
      </c>
      <c r="BE226" s="115" t="s">
        <v>35</v>
      </c>
      <c r="BF226" s="115" t="s">
        <v>35</v>
      </c>
      <c r="BG226" s="110" t="s">
        <v>35</v>
      </c>
      <c r="BH226" s="119" t="s">
        <v>35</v>
      </c>
      <c r="BI226" s="115" t="s">
        <v>35</v>
      </c>
      <c r="BJ226" s="115" t="s">
        <v>35</v>
      </c>
      <c r="BK226" s="115" t="s">
        <v>35</v>
      </c>
      <c r="BL226" s="110" t="s">
        <v>35</v>
      </c>
      <c r="BM226" s="119" t="s">
        <v>35</v>
      </c>
      <c r="BN226" s="115" t="s">
        <v>35</v>
      </c>
      <c r="BO226" s="115" t="s">
        <v>35</v>
      </c>
      <c r="BP226" s="115" t="s">
        <v>35</v>
      </c>
      <c r="BQ226" s="110" t="s">
        <v>35</v>
      </c>
      <c r="BR226" s="119" t="s">
        <v>35</v>
      </c>
      <c r="BS226" s="115" t="s">
        <v>35</v>
      </c>
      <c r="BT226" s="115" t="s">
        <v>35</v>
      </c>
      <c r="BU226" s="115" t="s">
        <v>35</v>
      </c>
      <c r="BV226" s="115" t="s">
        <v>35</v>
      </c>
      <c r="BW226" s="115" t="s">
        <v>35</v>
      </c>
      <c r="BX226" s="115" t="s">
        <v>35</v>
      </c>
      <c r="BY226" s="104" t="s">
        <v>35</v>
      </c>
      <c r="BZ226" s="104" t="s">
        <v>35</v>
      </c>
      <c r="CA226" s="104" t="s">
        <v>35</v>
      </c>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row>
    <row r="227" s="382" customFormat="true" ht="15" customHeight="true" x14ac:dyDescent="0.2">
      <c r="A227" s="214"/>
      <c r="B227" s="208"/>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1"/>
      <c r="AB227" s="506"/>
      <c r="AC227" s="506"/>
      <c r="AD227" s="506"/>
      <c r="AE227" s="506"/>
      <c r="AF227" s="506"/>
      <c r="AG227" s="506"/>
      <c r="AH227" s="506"/>
      <c r="AI227" s="506"/>
      <c r="AJ227" s="506"/>
      <c r="AK227" s="506"/>
      <c r="AL227" s="506"/>
      <c r="AM227" s="506"/>
      <c r="AN227" s="506"/>
      <c r="AO227" s="506"/>
      <c r="AP227" s="506"/>
      <c r="AQ227" s="506"/>
      <c r="AR227" s="506"/>
      <c r="AS227" s="506"/>
      <c r="AT227" s="506"/>
      <c r="AU227" s="506"/>
      <c r="AV227" s="506"/>
      <c r="AW227" s="506"/>
      <c r="AX227" s="506"/>
      <c r="AY227" s="506"/>
      <c r="AZ227" s="943"/>
      <c r="BA227" s="1035" t="s">
        <v>95</v>
      </c>
      <c r="BB227" s="682" t="s">
        <v>61</v>
      </c>
      <c r="BC227" s="119" t="s">
        <v>35</v>
      </c>
      <c r="BD227" s="115" t="s">
        <v>35</v>
      </c>
      <c r="BE227" s="115" t="s">
        <v>35</v>
      </c>
      <c r="BF227" s="115" t="s">
        <v>35</v>
      </c>
      <c r="BG227" s="110" t="s">
        <v>35</v>
      </c>
      <c r="BH227" s="119" t="s">
        <v>35</v>
      </c>
      <c r="BI227" s="115" t="s">
        <v>35</v>
      </c>
      <c r="BJ227" s="115" t="s">
        <v>35</v>
      </c>
      <c r="BK227" s="115" t="s">
        <v>35</v>
      </c>
      <c r="BL227" s="110" t="s">
        <v>35</v>
      </c>
      <c r="BM227" s="119" t="s">
        <v>35</v>
      </c>
      <c r="BN227" s="115" t="s">
        <v>35</v>
      </c>
      <c r="BO227" s="115" t="s">
        <v>35</v>
      </c>
      <c r="BP227" s="115" t="s">
        <v>35</v>
      </c>
      <c r="BQ227" s="110" t="s">
        <v>35</v>
      </c>
      <c r="BR227" s="119" t="s">
        <v>35</v>
      </c>
      <c r="BS227" s="115" t="s">
        <v>35</v>
      </c>
      <c r="BT227" s="115" t="s">
        <v>35</v>
      </c>
      <c r="BU227" s="115" t="s">
        <v>35</v>
      </c>
      <c r="BV227" s="115" t="s">
        <v>35</v>
      </c>
      <c r="BW227" s="115" t="s">
        <v>35</v>
      </c>
      <c r="BX227" s="115" t="s">
        <v>35</v>
      </c>
      <c r="BY227" s="104" t="s">
        <v>35</v>
      </c>
      <c r="BZ227" s="104" t="s">
        <v>35</v>
      </c>
      <c r="CA227" s="104" t="s">
        <v>35</v>
      </c>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row>
    <row r="228" s="382" customFormat="true" ht="15" customHeight="true" x14ac:dyDescent="0.2">
      <c r="A228" s="214"/>
      <c r="B228" s="208"/>
      <c r="C228" s="191"/>
      <c r="D228" s="190"/>
      <c r="E228" s="190"/>
      <c r="F228" s="190"/>
      <c r="G228" s="189"/>
      <c r="H228" s="188"/>
      <c r="I228" s="190"/>
      <c r="J228" s="190"/>
      <c r="K228" s="190"/>
      <c r="L228" s="187"/>
      <c r="M228" s="191"/>
      <c r="N228" s="190"/>
      <c r="O228" s="190"/>
      <c r="P228" s="190"/>
      <c r="Q228" s="189"/>
      <c r="R228" s="188"/>
      <c r="S228" s="190"/>
      <c r="T228" s="190"/>
      <c r="U228" s="190"/>
      <c r="V228" s="190"/>
      <c r="W228" s="190"/>
      <c r="X228" s="190"/>
      <c r="Y228" s="190"/>
      <c r="Z228" s="190"/>
      <c r="AA228" s="187"/>
      <c r="AB228" s="506"/>
      <c r="AC228" s="506"/>
      <c r="AD228" s="506"/>
      <c r="AE228" s="506"/>
      <c r="AF228" s="506"/>
      <c r="AG228" s="506"/>
      <c r="AH228" s="506"/>
      <c r="AI228" s="506"/>
      <c r="AJ228" s="506"/>
      <c r="AK228" s="506"/>
      <c r="AL228" s="506"/>
      <c r="AM228" s="506"/>
      <c r="AN228" s="506"/>
      <c r="AO228" s="506"/>
      <c r="AP228" s="506"/>
      <c r="AQ228" s="506"/>
      <c r="AR228" s="506"/>
      <c r="AS228" s="506"/>
      <c r="AT228" s="506"/>
      <c r="AU228" s="506"/>
      <c r="AV228" s="506"/>
      <c r="AW228" s="506"/>
      <c r="AX228" s="506"/>
      <c r="AY228" s="506"/>
      <c r="AZ228" s="943"/>
      <c r="BA228" s="1035"/>
      <c r="BB228" s="682" t="s">
        <v>92</v>
      </c>
      <c r="BC228" s="119" t="s">
        <v>35</v>
      </c>
      <c r="BD228" s="115" t="s">
        <v>35</v>
      </c>
      <c r="BE228" s="115" t="s">
        <v>35</v>
      </c>
      <c r="BF228" s="115" t="s">
        <v>35</v>
      </c>
      <c r="BG228" s="110" t="s">
        <v>35</v>
      </c>
      <c r="BH228" s="119" t="s">
        <v>35</v>
      </c>
      <c r="BI228" s="115" t="s">
        <v>35</v>
      </c>
      <c r="BJ228" s="115" t="s">
        <v>35</v>
      </c>
      <c r="BK228" s="115" t="s">
        <v>35</v>
      </c>
      <c r="BL228" s="110" t="s">
        <v>35</v>
      </c>
      <c r="BM228" s="119" t="s">
        <v>35</v>
      </c>
      <c r="BN228" s="115" t="s">
        <v>35</v>
      </c>
      <c r="BO228" s="115" t="s">
        <v>35</v>
      </c>
      <c r="BP228" s="115" t="s">
        <v>35</v>
      </c>
      <c r="BQ228" s="110" t="s">
        <v>35</v>
      </c>
      <c r="BR228" s="119" t="s">
        <v>35</v>
      </c>
      <c r="BS228" s="115" t="s">
        <v>35</v>
      </c>
      <c r="BT228" s="115" t="s">
        <v>35</v>
      </c>
      <c r="BU228" s="115" t="s">
        <v>35</v>
      </c>
      <c r="BV228" s="115" t="s">
        <v>35</v>
      </c>
      <c r="BW228" s="115" t="s">
        <v>35</v>
      </c>
      <c r="BX228" s="115" t="s">
        <v>35</v>
      </c>
      <c r="BY228" s="104" t="s">
        <v>35</v>
      </c>
      <c r="BZ228" s="104" t="s">
        <v>35</v>
      </c>
      <c r="CA228" s="104" t="s">
        <v>35</v>
      </c>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row>
    <row r="229" s="382" customFormat="true" ht="15" customHeight="true" x14ac:dyDescent="0.2">
      <c r="A229" s="214"/>
      <c r="B229" s="208"/>
      <c r="C229" s="191"/>
      <c r="D229" s="190"/>
      <c r="E229" s="190"/>
      <c r="F229" s="190"/>
      <c r="G229" s="189"/>
      <c r="H229" s="188"/>
      <c r="I229" s="190"/>
      <c r="J229" s="190"/>
      <c r="K229" s="190"/>
      <c r="L229" s="187"/>
      <c r="M229" s="191"/>
      <c r="N229" s="190"/>
      <c r="O229" s="190"/>
      <c r="P229" s="190"/>
      <c r="Q229" s="189"/>
      <c r="R229" s="188"/>
      <c r="S229" s="190"/>
      <c r="T229" s="190"/>
      <c r="U229" s="190"/>
      <c r="V229" s="190"/>
      <c r="W229" s="190"/>
      <c r="X229" s="190"/>
      <c r="Y229" s="190"/>
      <c r="Z229" s="190"/>
      <c r="AA229" s="187"/>
      <c r="AB229" s="506"/>
      <c r="AC229" s="506"/>
      <c r="AD229" s="506"/>
      <c r="AE229" s="506"/>
      <c r="AF229" s="506"/>
      <c r="AG229" s="506"/>
      <c r="AH229" s="506"/>
      <c r="AI229" s="506"/>
      <c r="AJ229" s="506"/>
      <c r="AK229" s="506"/>
      <c r="AL229" s="506"/>
      <c r="AM229" s="506"/>
      <c r="AN229" s="506"/>
      <c r="AO229" s="506"/>
      <c r="AP229" s="506"/>
      <c r="AQ229" s="506"/>
      <c r="AR229" s="506"/>
      <c r="AS229" s="506"/>
      <c r="AT229" s="506"/>
      <c r="AU229" s="506"/>
      <c r="AV229" s="506"/>
      <c r="AW229" s="506"/>
      <c r="AX229" s="506"/>
      <c r="AY229" s="506"/>
      <c r="AZ229" s="943"/>
      <c r="BA229" s="1035"/>
      <c r="BB229" s="682" t="s">
        <v>93</v>
      </c>
      <c r="BC229" s="119" t="s">
        <v>35</v>
      </c>
      <c r="BD229" s="115" t="s">
        <v>35</v>
      </c>
      <c r="BE229" s="115" t="s">
        <v>35</v>
      </c>
      <c r="BF229" s="115" t="s">
        <v>35</v>
      </c>
      <c r="BG229" s="110" t="s">
        <v>35</v>
      </c>
      <c r="BH229" s="119" t="s">
        <v>35</v>
      </c>
      <c r="BI229" s="115" t="s">
        <v>35</v>
      </c>
      <c r="BJ229" s="115" t="s">
        <v>35</v>
      </c>
      <c r="BK229" s="115" t="s">
        <v>35</v>
      </c>
      <c r="BL229" s="110" t="s">
        <v>35</v>
      </c>
      <c r="BM229" s="119" t="s">
        <v>35</v>
      </c>
      <c r="BN229" s="115" t="s">
        <v>35</v>
      </c>
      <c r="BO229" s="115" t="s">
        <v>35</v>
      </c>
      <c r="BP229" s="115" t="s">
        <v>35</v>
      </c>
      <c r="BQ229" s="110" t="s">
        <v>35</v>
      </c>
      <c r="BR229" s="119" t="s">
        <v>35</v>
      </c>
      <c r="BS229" s="115" t="s">
        <v>35</v>
      </c>
      <c r="BT229" s="115" t="s">
        <v>35</v>
      </c>
      <c r="BU229" s="115" t="s">
        <v>35</v>
      </c>
      <c r="BV229" s="115" t="s">
        <v>35</v>
      </c>
      <c r="BW229" s="115" t="s">
        <v>35</v>
      </c>
      <c r="BX229" s="115" t="s">
        <v>35</v>
      </c>
      <c r="BY229" s="104" t="s">
        <v>35</v>
      </c>
      <c r="BZ229" s="104" t="s">
        <v>35</v>
      </c>
      <c r="CA229" s="104" t="s">
        <v>35</v>
      </c>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row>
    <row r="230" s="382" customFormat="true" ht="15" customHeight="true" x14ac:dyDescent="0.2">
      <c r="A230" s="214"/>
      <c r="B230" s="208"/>
      <c r="C230" s="191"/>
      <c r="D230" s="190"/>
      <c r="E230" s="190"/>
      <c r="F230" s="190"/>
      <c r="G230" s="189"/>
      <c r="H230" s="188"/>
      <c r="I230" s="190"/>
      <c r="J230" s="190"/>
      <c r="K230" s="190"/>
      <c r="L230" s="187"/>
      <c r="M230" s="191"/>
      <c r="N230" s="190"/>
      <c r="O230" s="190"/>
      <c r="P230" s="190"/>
      <c r="Q230" s="189"/>
      <c r="R230" s="188"/>
      <c r="S230" s="190"/>
      <c r="T230" s="190"/>
      <c r="U230" s="190"/>
      <c r="V230" s="190"/>
      <c r="W230" s="190"/>
      <c r="X230" s="190"/>
      <c r="Y230" s="190"/>
      <c r="Z230" s="190"/>
      <c r="AA230" s="187"/>
      <c r="AB230" s="506"/>
      <c r="AC230" s="506"/>
      <c r="AD230" s="506"/>
      <c r="AE230" s="506"/>
      <c r="AF230" s="506"/>
      <c r="AG230" s="506"/>
      <c r="AH230" s="506"/>
      <c r="AI230" s="506"/>
      <c r="AJ230" s="506"/>
      <c r="AK230" s="506"/>
      <c r="AL230" s="506"/>
      <c r="AM230" s="506"/>
      <c r="AN230" s="506"/>
      <c r="AO230" s="506"/>
      <c r="AP230" s="506"/>
      <c r="AQ230" s="506"/>
      <c r="AR230" s="506"/>
      <c r="AS230" s="506"/>
      <c r="AT230" s="506"/>
      <c r="AU230" s="506"/>
      <c r="AV230" s="506"/>
      <c r="AW230" s="506"/>
      <c r="AX230" s="506"/>
      <c r="AY230" s="506"/>
      <c r="AZ230" s="943"/>
      <c r="BA230" s="1035"/>
      <c r="BB230" s="682" t="s">
        <v>94</v>
      </c>
      <c r="BC230" s="119" t="s">
        <v>35</v>
      </c>
      <c r="BD230" s="115" t="s">
        <v>35</v>
      </c>
      <c r="BE230" s="115" t="s">
        <v>35</v>
      </c>
      <c r="BF230" s="115" t="s">
        <v>35</v>
      </c>
      <c r="BG230" s="110" t="s">
        <v>35</v>
      </c>
      <c r="BH230" s="119" t="s">
        <v>35</v>
      </c>
      <c r="BI230" s="115" t="s">
        <v>35</v>
      </c>
      <c r="BJ230" s="115" t="s">
        <v>35</v>
      </c>
      <c r="BK230" s="115" t="s">
        <v>35</v>
      </c>
      <c r="BL230" s="110" t="s">
        <v>35</v>
      </c>
      <c r="BM230" s="119" t="s">
        <v>35</v>
      </c>
      <c r="BN230" s="115" t="s">
        <v>35</v>
      </c>
      <c r="BO230" s="115" t="s">
        <v>35</v>
      </c>
      <c r="BP230" s="115" t="s">
        <v>35</v>
      </c>
      <c r="BQ230" s="110" t="s">
        <v>35</v>
      </c>
      <c r="BR230" s="119" t="s">
        <v>35</v>
      </c>
      <c r="BS230" s="115" t="s">
        <v>35</v>
      </c>
      <c r="BT230" s="115" t="s">
        <v>35</v>
      </c>
      <c r="BU230" s="115" t="s">
        <v>35</v>
      </c>
      <c r="BV230" s="115" t="s">
        <v>35</v>
      </c>
      <c r="BW230" s="115" t="s">
        <v>35</v>
      </c>
      <c r="BX230" s="115" t="s">
        <v>35</v>
      </c>
      <c r="BY230" s="104" t="s">
        <v>35</v>
      </c>
      <c r="BZ230" s="104" t="s">
        <v>35</v>
      </c>
      <c r="CA230" s="104" t="s">
        <v>35</v>
      </c>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row>
    <row r="231" s="382" customFormat="true" ht="15" customHeight="true" x14ac:dyDescent="0.2">
      <c r="A231" s="236"/>
      <c r="B231" s="207"/>
      <c r="C231" s="157"/>
      <c r="D231" s="228"/>
      <c r="E231" s="228"/>
      <c r="F231" s="228"/>
      <c r="G231" s="217"/>
      <c r="H231" s="156"/>
      <c r="I231" s="228"/>
      <c r="J231" s="228"/>
      <c r="K231" s="228"/>
      <c r="L231" s="223"/>
      <c r="M231" s="157"/>
      <c r="N231" s="228"/>
      <c r="O231" s="228"/>
      <c r="P231" s="228"/>
      <c r="Q231" s="217"/>
      <c r="R231" s="156"/>
      <c r="S231" s="228"/>
      <c r="T231" s="228"/>
      <c r="U231" s="228"/>
      <c r="V231" s="228"/>
      <c r="W231" s="228"/>
      <c r="X231" s="228"/>
      <c r="Y231" s="228"/>
      <c r="Z231" s="228"/>
      <c r="AA231" s="223"/>
      <c r="AB231" s="506"/>
      <c r="AC231" s="506"/>
      <c r="AD231" s="506"/>
      <c r="AE231" s="506"/>
      <c r="AF231" s="506"/>
      <c r="AG231" s="506"/>
      <c r="AH231" s="506"/>
      <c r="AI231" s="506"/>
      <c r="AJ231" s="506"/>
      <c r="AK231" s="506"/>
      <c r="AL231" s="506"/>
      <c r="AM231" s="506"/>
      <c r="AN231" s="506"/>
      <c r="AO231" s="506"/>
      <c r="AP231" s="506"/>
      <c r="AQ231" s="506"/>
      <c r="AR231" s="506"/>
      <c r="AS231" s="506"/>
      <c r="AT231" s="506"/>
      <c r="AU231" s="506"/>
      <c r="AV231" s="506"/>
      <c r="AW231" s="506"/>
      <c r="AX231" s="506"/>
      <c r="AY231" s="506"/>
      <c r="AZ231" s="943"/>
      <c r="BA231" s="944"/>
      <c r="BB231" s="682"/>
      <c r="BC231" s="517"/>
      <c r="BD231" s="503"/>
      <c r="BE231" s="503"/>
      <c r="BF231" s="503"/>
      <c r="BG231" s="521"/>
      <c r="BH231" s="517"/>
      <c r="BI231" s="503"/>
      <c r="BJ231" s="503"/>
      <c r="BK231" s="503"/>
      <c r="BL231" s="521"/>
      <c r="BM231" s="517"/>
      <c r="BN231" s="503"/>
      <c r="BO231" s="503"/>
      <c r="BP231" s="503"/>
      <c r="BQ231" s="521"/>
      <c r="BR231" s="517"/>
      <c r="BS231" s="503"/>
      <c r="BT231" s="503"/>
      <c r="BU231" s="503"/>
      <c r="BV231" s="503"/>
      <c r="BW231" s="503"/>
      <c r="BX231" s="503"/>
      <c r="BY231" s="504"/>
      <c r="BZ231" s="504"/>
      <c r="CA231" s="50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row>
    <row r="232" s="382" customFormat="true" ht="15" customHeight="true" x14ac:dyDescent="0.2">
      <c r="A232" s="236"/>
      <c r="B232" s="207"/>
      <c r="C232" s="157"/>
      <c r="D232" s="228"/>
      <c r="E232" s="228"/>
      <c r="F232" s="228"/>
      <c r="G232" s="217"/>
      <c r="H232" s="156"/>
      <c r="I232" s="228"/>
      <c r="J232" s="228"/>
      <c r="K232" s="228"/>
      <c r="L232" s="223"/>
      <c r="M232" s="157"/>
      <c r="N232" s="228"/>
      <c r="O232" s="228"/>
      <c r="P232" s="228"/>
      <c r="Q232" s="217"/>
      <c r="R232" s="156"/>
      <c r="S232" s="228"/>
      <c r="T232" s="228"/>
      <c r="U232" s="228"/>
      <c r="V232" s="228"/>
      <c r="W232" s="228"/>
      <c r="X232" s="228"/>
      <c r="Y232" s="228"/>
      <c r="Z232" s="228"/>
      <c r="AA232" s="223"/>
      <c r="AB232" s="506"/>
      <c r="AC232" s="506"/>
      <c r="AD232" s="506"/>
      <c r="AE232" s="506"/>
      <c r="AF232" s="506"/>
      <c r="AG232" s="506"/>
      <c r="AH232" s="506"/>
      <c r="AI232" s="506"/>
      <c r="AJ232" s="506"/>
      <c r="AK232" s="506"/>
      <c r="AL232" s="506"/>
      <c r="AM232" s="506"/>
      <c r="AN232" s="506"/>
      <c r="AO232" s="506"/>
      <c r="AP232" s="506"/>
      <c r="AQ232" s="506"/>
      <c r="AR232" s="506"/>
      <c r="AS232" s="506"/>
      <c r="AT232" s="506"/>
      <c r="AU232" s="506"/>
      <c r="AV232" s="506"/>
      <c r="AW232" s="506"/>
      <c r="AX232" s="506"/>
      <c r="AY232" s="506"/>
      <c r="AZ232" s="943"/>
      <c r="BA232" s="947"/>
      <c r="BB232" s="682"/>
      <c r="BC232" s="517"/>
      <c r="BD232" s="503"/>
      <c r="BE232" s="503"/>
      <c r="BF232" s="503"/>
      <c r="BG232" s="521"/>
      <c r="BH232" s="517"/>
      <c r="BI232" s="503"/>
      <c r="BJ232" s="503"/>
      <c r="BK232" s="503"/>
      <c r="BL232" s="521"/>
      <c r="BM232" s="517"/>
      <c r="BN232" s="503"/>
      <c r="BO232" s="503"/>
      <c r="BP232" s="503"/>
      <c r="BQ232" s="521"/>
      <c r="BR232" s="517"/>
      <c r="BS232" s="503"/>
      <c r="BT232" s="503"/>
      <c r="BU232" s="503"/>
      <c r="BV232" s="503"/>
      <c r="BW232" s="503"/>
      <c r="BX232" s="503"/>
      <c r="BY232" s="504"/>
      <c r="BZ232" s="504"/>
      <c r="CA232" s="50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row>
    <row r="233" s="382" customFormat="true" ht="15" customHeight="true" x14ac:dyDescent="0.2">
      <c r="A233" s="236"/>
      <c r="B233" s="207"/>
      <c r="C233" s="157"/>
      <c r="D233" s="228"/>
      <c r="E233" s="228"/>
      <c r="F233" s="228"/>
      <c r="G233" s="217"/>
      <c r="H233" s="156"/>
      <c r="I233" s="228"/>
      <c r="J233" s="228"/>
      <c r="K233" s="228"/>
      <c r="L233" s="223"/>
      <c r="M233" s="157"/>
      <c r="N233" s="228"/>
      <c r="O233" s="228"/>
      <c r="P233" s="228"/>
      <c r="Q233" s="217"/>
      <c r="R233" s="156"/>
      <c r="S233" s="228"/>
      <c r="T233" s="228"/>
      <c r="U233" s="228"/>
      <c r="V233" s="228"/>
      <c r="W233" s="228"/>
      <c r="X233" s="228"/>
      <c r="Y233" s="228"/>
      <c r="Z233" s="228"/>
      <c r="AA233" s="223"/>
      <c r="AB233" s="506"/>
      <c r="AC233" s="506"/>
      <c r="AD233" s="506"/>
      <c r="AE233" s="506"/>
      <c r="AF233" s="506"/>
      <c r="AG233" s="506"/>
      <c r="AH233" s="506"/>
      <c r="AI233" s="506"/>
      <c r="AJ233" s="506"/>
      <c r="AK233" s="506"/>
      <c r="AL233" s="506"/>
      <c r="AM233" s="506"/>
      <c r="AN233" s="506"/>
      <c r="AO233" s="506"/>
      <c r="AP233" s="506"/>
      <c r="AQ233" s="506"/>
      <c r="AR233" s="506"/>
      <c r="AS233" s="506"/>
      <c r="AT233" s="506"/>
      <c r="AU233" s="506"/>
      <c r="AV233" s="506"/>
      <c r="AW233" s="506"/>
      <c r="AX233" s="506"/>
      <c r="AY233" s="506"/>
      <c r="AZ233" s="943"/>
      <c r="BA233" s="947"/>
      <c r="BB233" s="682"/>
      <c r="BC233" s="517"/>
      <c r="BD233" s="503"/>
      <c r="BE233" s="503"/>
      <c r="BF233" s="503"/>
      <c r="BG233" s="521"/>
      <c r="BH233" s="517"/>
      <c r="BI233" s="503"/>
      <c r="BJ233" s="503"/>
      <c r="BK233" s="503"/>
      <c r="BL233" s="521"/>
      <c r="BM233" s="517"/>
      <c r="BN233" s="503"/>
      <c r="BO233" s="503"/>
      <c r="BP233" s="503"/>
      <c r="BQ233" s="521"/>
      <c r="BR233" s="517"/>
      <c r="BS233" s="503"/>
      <c r="BT233" s="503"/>
      <c r="BU233" s="503"/>
      <c r="BV233" s="503"/>
      <c r="BW233" s="503"/>
      <c r="BX233" s="503"/>
      <c r="BY233" s="504"/>
      <c r="BZ233" s="504"/>
      <c r="CA233" s="50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row>
    <row r="234" s="382" customFormat="true" ht="15" customHeight="true" x14ac:dyDescent="0.2">
      <c r="A234" s="236"/>
      <c r="B234" s="207"/>
      <c r="C234" s="157"/>
      <c r="D234" s="228"/>
      <c r="E234" s="228"/>
      <c r="F234" s="228"/>
      <c r="G234" s="217"/>
      <c r="H234" s="156"/>
      <c r="I234" s="228"/>
      <c r="J234" s="228"/>
      <c r="K234" s="228"/>
      <c r="L234" s="223"/>
      <c r="M234" s="157"/>
      <c r="N234" s="228"/>
      <c r="O234" s="228"/>
      <c r="P234" s="228"/>
      <c r="Q234" s="217"/>
      <c r="R234" s="156"/>
      <c r="S234" s="228"/>
      <c r="T234" s="228"/>
      <c r="U234" s="228"/>
      <c r="V234" s="228"/>
      <c r="W234" s="228"/>
      <c r="X234" s="228"/>
      <c r="Y234" s="228"/>
      <c r="Z234" s="228"/>
      <c r="AA234" s="223"/>
      <c r="AB234" s="506"/>
      <c r="AC234" s="506"/>
      <c r="AD234" s="506"/>
      <c r="AE234" s="506"/>
      <c r="AF234" s="506"/>
      <c r="AG234" s="506"/>
      <c r="AH234" s="506"/>
      <c r="AI234" s="506"/>
      <c r="AJ234" s="506"/>
      <c r="AK234" s="506"/>
      <c r="AL234" s="506"/>
      <c r="AM234" s="506"/>
      <c r="AN234" s="506"/>
      <c r="AO234" s="506"/>
      <c r="AP234" s="506"/>
      <c r="AQ234" s="506"/>
      <c r="AR234" s="506"/>
      <c r="AS234" s="506"/>
      <c r="AT234" s="506"/>
      <c r="AU234" s="506"/>
      <c r="AV234" s="506"/>
      <c r="AW234" s="506"/>
      <c r="AX234" s="506"/>
      <c r="AY234" s="506"/>
      <c r="AZ234" s="943"/>
      <c r="BA234" s="947"/>
      <c r="BB234" s="682"/>
      <c r="BC234" s="517"/>
      <c r="BD234" s="503"/>
      <c r="BE234" s="503"/>
      <c r="BF234" s="503"/>
      <c r="BG234" s="521"/>
      <c r="BH234" s="517"/>
      <c r="BI234" s="503"/>
      <c r="BJ234" s="503"/>
      <c r="BK234" s="503"/>
      <c r="BL234" s="521"/>
      <c r="BM234" s="517"/>
      <c r="BN234" s="503"/>
      <c r="BO234" s="503"/>
      <c r="BP234" s="503"/>
      <c r="BQ234" s="521"/>
      <c r="BR234" s="517"/>
      <c r="BS234" s="503"/>
      <c r="BT234" s="503"/>
      <c r="BU234" s="503"/>
      <c r="BV234" s="503"/>
      <c r="BW234" s="503"/>
      <c r="BX234" s="503"/>
      <c r="BY234" s="504"/>
      <c r="BZ234" s="504"/>
      <c r="CA234" s="50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row>
    <row r="235" s="382" customFormat="true" ht="15" customHeight="true" x14ac:dyDescent="0.2">
      <c r="A235" s="236"/>
      <c r="B235" s="207"/>
      <c r="C235" s="157"/>
      <c r="D235" s="228"/>
      <c r="E235" s="228"/>
      <c r="F235" s="228"/>
      <c r="G235" s="217"/>
      <c r="H235" s="156"/>
      <c r="I235" s="228"/>
      <c r="J235" s="228"/>
      <c r="K235" s="228"/>
      <c r="L235" s="223"/>
      <c r="M235" s="157"/>
      <c r="N235" s="228"/>
      <c r="O235" s="228"/>
      <c r="P235" s="228"/>
      <c r="Q235" s="217"/>
      <c r="R235" s="156"/>
      <c r="S235" s="228"/>
      <c r="T235" s="228"/>
      <c r="U235" s="228"/>
      <c r="V235" s="228"/>
      <c r="W235" s="228"/>
      <c r="X235" s="228"/>
      <c r="Y235" s="228"/>
      <c r="Z235" s="228"/>
      <c r="AA235" s="223"/>
      <c r="AB235" s="506"/>
      <c r="AC235" s="506"/>
      <c r="AD235" s="506"/>
      <c r="AE235" s="506"/>
      <c r="AF235" s="506"/>
      <c r="AG235" s="506"/>
      <c r="AH235" s="506"/>
      <c r="AI235" s="506"/>
      <c r="AJ235" s="506"/>
      <c r="AK235" s="506"/>
      <c r="AL235" s="506"/>
      <c r="AM235" s="506"/>
      <c r="AN235" s="506"/>
      <c r="AO235" s="506"/>
      <c r="AP235" s="506"/>
      <c r="AQ235" s="506"/>
      <c r="AR235" s="506"/>
      <c r="AS235" s="506"/>
      <c r="AT235" s="506"/>
      <c r="AU235" s="506"/>
      <c r="AV235" s="506"/>
      <c r="AW235" s="506"/>
      <c r="AX235" s="506"/>
      <c r="AY235" s="506"/>
      <c r="AZ235" s="943"/>
      <c r="BA235" s="947"/>
      <c r="BB235" s="682"/>
      <c r="BC235" s="517"/>
      <c r="BD235" s="503"/>
      <c r="BE235" s="503"/>
      <c r="BF235" s="503"/>
      <c r="BG235" s="521"/>
      <c r="BH235" s="517"/>
      <c r="BI235" s="503"/>
      <c r="BJ235" s="503"/>
      <c r="BK235" s="503"/>
      <c r="BL235" s="521"/>
      <c r="BM235" s="517"/>
      <c r="BN235" s="503"/>
      <c r="BO235" s="503"/>
      <c r="BP235" s="503"/>
      <c r="BQ235" s="521"/>
      <c r="BR235" s="517"/>
      <c r="BS235" s="503"/>
      <c r="BT235" s="503"/>
      <c r="BU235" s="503"/>
      <c r="BV235" s="503"/>
      <c r="BW235" s="503"/>
      <c r="BX235" s="503"/>
      <c r="BY235" s="504"/>
      <c r="BZ235" s="504"/>
      <c r="CA235" s="50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row>
    <row r="236" s="382" customFormat="true" ht="15" customHeight="true" x14ac:dyDescent="0.2">
      <c r="A236" s="236"/>
      <c r="B236" s="207"/>
      <c r="C236" s="157"/>
      <c r="D236" s="228"/>
      <c r="E236" s="228"/>
      <c r="F236" s="228"/>
      <c r="G236" s="217"/>
      <c r="H236" s="156"/>
      <c r="I236" s="228"/>
      <c r="J236" s="228"/>
      <c r="K236" s="228"/>
      <c r="L236" s="223"/>
      <c r="M236" s="157"/>
      <c r="N236" s="228"/>
      <c r="O236" s="228"/>
      <c r="P236" s="228"/>
      <c r="Q236" s="217"/>
      <c r="R236" s="156"/>
      <c r="S236" s="228"/>
      <c r="T236" s="228"/>
      <c r="U236" s="228"/>
      <c r="V236" s="228"/>
      <c r="W236" s="228"/>
      <c r="X236" s="228"/>
      <c r="Y236" s="228"/>
      <c r="Z236" s="228"/>
      <c r="AA236" s="223"/>
      <c r="AB236" s="506"/>
      <c r="AC236" s="506"/>
      <c r="AD236" s="506"/>
      <c r="AE236" s="506"/>
      <c r="AF236" s="506"/>
      <c r="AG236" s="506"/>
      <c r="AH236" s="506"/>
      <c r="AI236" s="506"/>
      <c r="AJ236" s="506"/>
      <c r="AK236" s="506"/>
      <c r="AL236" s="506"/>
      <c r="AM236" s="506"/>
      <c r="AN236" s="506"/>
      <c r="AO236" s="506"/>
      <c r="AP236" s="506"/>
      <c r="AQ236" s="506"/>
      <c r="AR236" s="506"/>
      <c r="AS236" s="506"/>
      <c r="AT236" s="506"/>
      <c r="AU236" s="506"/>
      <c r="AV236" s="506"/>
      <c r="AW236" s="506"/>
      <c r="AX236" s="506"/>
      <c r="AY236" s="506"/>
      <c r="AZ236" s="943"/>
      <c r="BA236" s="947"/>
      <c r="BB236" s="682"/>
      <c r="BC236" s="517"/>
      <c r="BD236" s="503"/>
      <c r="BE236" s="503"/>
      <c r="BF236" s="503"/>
      <c r="BG236" s="521"/>
      <c r="BH236" s="517"/>
      <c r="BI236" s="503"/>
      <c r="BJ236" s="503"/>
      <c r="BK236" s="503"/>
      <c r="BL236" s="521"/>
      <c r="BM236" s="517"/>
      <c r="BN236" s="503"/>
      <c r="BO236" s="503"/>
      <c r="BP236" s="503"/>
      <c r="BQ236" s="521"/>
      <c r="BR236" s="517"/>
      <c r="BS236" s="503"/>
      <c r="BT236" s="503"/>
      <c r="BU236" s="503"/>
      <c r="BV236" s="503"/>
      <c r="BW236" s="503"/>
      <c r="BX236" s="503"/>
      <c r="BY236" s="504"/>
      <c r="BZ236" s="504"/>
      <c r="CA236" s="50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row>
    <row r="237" s="382" customFormat="true" ht="15" customHeight="true" x14ac:dyDescent="0.2">
      <c r="A237" s="236"/>
      <c r="B237" s="207"/>
      <c r="C237" s="157"/>
      <c r="D237" s="228"/>
      <c r="E237" s="228"/>
      <c r="F237" s="228"/>
      <c r="G237" s="217"/>
      <c r="H237" s="156"/>
      <c r="I237" s="228"/>
      <c r="J237" s="228"/>
      <c r="K237" s="228"/>
      <c r="L237" s="223"/>
      <c r="M237" s="157"/>
      <c r="N237" s="228"/>
      <c r="O237" s="228"/>
      <c r="P237" s="228"/>
      <c r="Q237" s="217"/>
      <c r="R237" s="156"/>
      <c r="S237" s="228"/>
      <c r="T237" s="228"/>
      <c r="U237" s="228"/>
      <c r="V237" s="228"/>
      <c r="W237" s="228"/>
      <c r="X237" s="228"/>
      <c r="Y237" s="228"/>
      <c r="Z237" s="228"/>
      <c r="AA237" s="223"/>
      <c r="AB237" s="506"/>
      <c r="AC237" s="506"/>
      <c r="AD237" s="506"/>
      <c r="AE237" s="506"/>
      <c r="AF237" s="506"/>
      <c r="AG237" s="506"/>
      <c r="AH237" s="506"/>
      <c r="AI237" s="506"/>
      <c r="AJ237" s="506"/>
      <c r="AK237" s="506"/>
      <c r="AL237" s="506"/>
      <c r="AM237" s="506"/>
      <c r="AN237" s="506"/>
      <c r="AO237" s="506"/>
      <c r="AP237" s="506"/>
      <c r="AQ237" s="506"/>
      <c r="AR237" s="506"/>
      <c r="AS237" s="506"/>
      <c r="AT237" s="506"/>
      <c r="AU237" s="506"/>
      <c r="AV237" s="506"/>
      <c r="AW237" s="506"/>
      <c r="AX237" s="506"/>
      <c r="AY237" s="506"/>
      <c r="AZ237" s="943"/>
      <c r="BA237" s="947"/>
      <c r="BB237" s="682"/>
      <c r="BC237" s="517"/>
      <c r="BD237" s="503"/>
      <c r="BE237" s="503"/>
      <c r="BF237" s="503"/>
      <c r="BG237" s="521"/>
      <c r="BH237" s="517"/>
      <c r="BI237" s="503"/>
      <c r="BJ237" s="503"/>
      <c r="BK237" s="503"/>
      <c r="BL237" s="521"/>
      <c r="BM237" s="517"/>
      <c r="BN237" s="503"/>
      <c r="BO237" s="503"/>
      <c r="BP237" s="503"/>
      <c r="BQ237" s="521"/>
      <c r="BR237" s="517"/>
      <c r="BS237" s="503"/>
      <c r="BT237" s="503"/>
      <c r="BU237" s="503"/>
      <c r="BV237" s="503"/>
      <c r="BW237" s="503"/>
      <c r="BX237" s="503"/>
      <c r="BY237" s="504"/>
      <c r="BZ237" s="504"/>
      <c r="CA237" s="50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row>
    <row r="238" s="382" customFormat="true" ht="15" customHeight="true" x14ac:dyDescent="0.2">
      <c r="A238" s="236"/>
      <c r="B238" s="207"/>
      <c r="C238" s="157"/>
      <c r="D238" s="228"/>
      <c r="E238" s="228"/>
      <c r="F238" s="228"/>
      <c r="G238" s="217"/>
      <c r="H238" s="156"/>
      <c r="I238" s="228"/>
      <c r="J238" s="228"/>
      <c r="K238" s="228"/>
      <c r="L238" s="223"/>
      <c r="M238" s="157"/>
      <c r="N238" s="228"/>
      <c r="O238" s="228"/>
      <c r="P238" s="228"/>
      <c r="Q238" s="217"/>
      <c r="R238" s="156"/>
      <c r="S238" s="228"/>
      <c r="T238" s="228"/>
      <c r="U238" s="228"/>
      <c r="V238" s="228"/>
      <c r="W238" s="228"/>
      <c r="X238" s="228"/>
      <c r="Y238" s="228"/>
      <c r="Z238" s="228"/>
      <c r="AA238" s="223"/>
      <c r="AB238" s="506"/>
      <c r="AC238" s="506"/>
      <c r="AD238" s="506"/>
      <c r="AE238" s="506"/>
      <c r="AF238" s="506"/>
      <c r="AG238" s="506"/>
      <c r="AH238" s="506"/>
      <c r="AI238" s="506"/>
      <c r="AJ238" s="506"/>
      <c r="AK238" s="506"/>
      <c r="AL238" s="506"/>
      <c r="AM238" s="506"/>
      <c r="AN238" s="506"/>
      <c r="AO238" s="506"/>
      <c r="AP238" s="506"/>
      <c r="AQ238" s="506"/>
      <c r="AR238" s="506"/>
      <c r="AS238" s="506"/>
      <c r="AT238" s="506"/>
      <c r="AU238" s="506"/>
      <c r="AV238" s="506"/>
      <c r="AW238" s="506"/>
      <c r="AX238" s="506"/>
      <c r="AY238" s="506"/>
      <c r="AZ238" s="943"/>
      <c r="BA238" s="947"/>
      <c r="BB238" s="682"/>
      <c r="BC238" s="517"/>
      <c r="BD238" s="503"/>
      <c r="BE238" s="503"/>
      <c r="BF238" s="503"/>
      <c r="BG238" s="521"/>
      <c r="BH238" s="517"/>
      <c r="BI238" s="503"/>
      <c r="BJ238" s="503"/>
      <c r="BK238" s="503"/>
      <c r="BL238" s="521"/>
      <c r="BM238" s="517"/>
      <c r="BN238" s="503"/>
      <c r="BO238" s="503"/>
      <c r="BP238" s="503"/>
      <c r="BQ238" s="521"/>
      <c r="BR238" s="517"/>
      <c r="BS238" s="503"/>
      <c r="BT238" s="503"/>
      <c r="BU238" s="503"/>
      <c r="BV238" s="503"/>
      <c r="BW238" s="503"/>
      <c r="BX238" s="503"/>
      <c r="BY238" s="504"/>
      <c r="BZ238" s="504"/>
      <c r="CA238" s="50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row>
    <row r="239" s="382" customFormat="true" ht="15" customHeight="true" x14ac:dyDescent="0.2">
      <c r="A239" s="236"/>
      <c r="B239" s="207"/>
      <c r="C239" s="157"/>
      <c r="D239" s="228"/>
      <c r="E239" s="228"/>
      <c r="F239" s="228"/>
      <c r="G239" s="217"/>
      <c r="H239" s="156"/>
      <c r="I239" s="228"/>
      <c r="J239" s="228"/>
      <c r="K239" s="228"/>
      <c r="L239" s="223"/>
      <c r="M239" s="157"/>
      <c r="N239" s="228"/>
      <c r="O239" s="228"/>
      <c r="P239" s="228"/>
      <c r="Q239" s="217"/>
      <c r="R239" s="156"/>
      <c r="S239" s="228"/>
      <c r="T239" s="228"/>
      <c r="U239" s="228"/>
      <c r="V239" s="228"/>
      <c r="W239" s="228"/>
      <c r="X239" s="228"/>
      <c r="Y239" s="228"/>
      <c r="Z239" s="228"/>
      <c r="AA239" s="223"/>
      <c r="AB239" s="506"/>
      <c r="AC239" s="506"/>
      <c r="AD239" s="506"/>
      <c r="AE239" s="506"/>
      <c r="AF239" s="506"/>
      <c r="AG239" s="506"/>
      <c r="AH239" s="506"/>
      <c r="AI239" s="506"/>
      <c r="AJ239" s="506"/>
      <c r="AK239" s="506"/>
      <c r="AL239" s="506"/>
      <c r="AM239" s="506"/>
      <c r="AN239" s="506"/>
      <c r="AO239" s="506"/>
      <c r="AP239" s="506"/>
      <c r="AQ239" s="506"/>
      <c r="AR239" s="506"/>
      <c r="AS239" s="506"/>
      <c r="AT239" s="506"/>
      <c r="AU239" s="506"/>
      <c r="AV239" s="506"/>
      <c r="AW239" s="506"/>
      <c r="AX239" s="506"/>
      <c r="AY239" s="506"/>
      <c r="AZ239" s="943"/>
      <c r="BA239" s="947"/>
      <c r="BB239" s="682"/>
      <c r="BC239" s="517"/>
      <c r="BD239" s="503"/>
      <c r="BE239" s="503"/>
      <c r="BF239" s="503"/>
      <c r="BG239" s="521"/>
      <c r="BH239" s="517"/>
      <c r="BI239" s="503"/>
      <c r="BJ239" s="503"/>
      <c r="BK239" s="503"/>
      <c r="BL239" s="521"/>
      <c r="BM239" s="517"/>
      <c r="BN239" s="503"/>
      <c r="BO239" s="503"/>
      <c r="BP239" s="503"/>
      <c r="BQ239" s="521"/>
      <c r="BR239" s="517"/>
      <c r="BS239" s="503"/>
      <c r="BT239" s="503"/>
      <c r="BU239" s="503"/>
      <c r="BV239" s="503"/>
      <c r="BW239" s="503"/>
      <c r="BX239" s="503"/>
      <c r="BY239" s="504"/>
      <c r="BZ239" s="504"/>
      <c r="CA239" s="50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row>
    <row r="240" s="382" customFormat="true" ht="15" customHeight="true" x14ac:dyDescent="0.2">
      <c r="A240" s="236"/>
      <c r="B240" s="207"/>
      <c r="C240" s="157"/>
      <c r="D240" s="228"/>
      <c r="E240" s="228"/>
      <c r="F240" s="228"/>
      <c r="G240" s="217"/>
      <c r="H240" s="156"/>
      <c r="I240" s="228"/>
      <c r="J240" s="228"/>
      <c r="K240" s="228"/>
      <c r="L240" s="223"/>
      <c r="M240" s="157"/>
      <c r="N240" s="228"/>
      <c r="O240" s="228"/>
      <c r="P240" s="228"/>
      <c r="Q240" s="217"/>
      <c r="R240" s="156"/>
      <c r="S240" s="228"/>
      <c r="T240" s="228"/>
      <c r="U240" s="228"/>
      <c r="V240" s="228"/>
      <c r="W240" s="228"/>
      <c r="X240" s="228"/>
      <c r="Y240" s="228"/>
      <c r="Z240" s="228"/>
      <c r="AA240" s="223"/>
      <c r="AB240" s="506"/>
      <c r="AC240" s="506"/>
      <c r="AD240" s="506"/>
      <c r="AE240" s="506"/>
      <c r="AF240" s="506"/>
      <c r="AG240" s="506"/>
      <c r="AH240" s="506"/>
      <c r="AI240" s="506"/>
      <c r="AJ240" s="506"/>
      <c r="AK240" s="506"/>
      <c r="AL240" s="506"/>
      <c r="AM240" s="506"/>
      <c r="AN240" s="506"/>
      <c r="AO240" s="506"/>
      <c r="AP240" s="506"/>
      <c r="AQ240" s="506"/>
      <c r="AR240" s="506"/>
      <c r="AS240" s="506"/>
      <c r="AT240" s="506"/>
      <c r="AU240" s="506"/>
      <c r="AV240" s="506"/>
      <c r="AW240" s="506"/>
      <c r="AX240" s="506"/>
      <c r="AY240" s="506"/>
      <c r="AZ240" s="943"/>
      <c r="BA240" s="947"/>
      <c r="BB240" s="682"/>
      <c r="BC240" s="517"/>
      <c r="BD240" s="503"/>
      <c r="BE240" s="503"/>
      <c r="BF240" s="503"/>
      <c r="BG240" s="521"/>
      <c r="BH240" s="517"/>
      <c r="BI240" s="503"/>
      <c r="BJ240" s="503"/>
      <c r="BK240" s="503"/>
      <c r="BL240" s="521"/>
      <c r="BM240" s="517"/>
      <c r="BN240" s="503"/>
      <c r="BO240" s="503"/>
      <c r="BP240" s="503"/>
      <c r="BQ240" s="521"/>
      <c r="BR240" s="517"/>
      <c r="BS240" s="503"/>
      <c r="BT240" s="503"/>
      <c r="BU240" s="503"/>
      <c r="BV240" s="503"/>
      <c r="BW240" s="503"/>
      <c r="BX240" s="503"/>
      <c r="BY240" s="504"/>
      <c r="BZ240" s="504"/>
      <c r="CA240" s="50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row>
    <row r="241" s="382" customFormat="true" ht="15" customHeight="true" x14ac:dyDescent="0.2">
      <c r="A241" s="236"/>
      <c r="B241" s="207"/>
      <c r="C241" s="157"/>
      <c r="D241" s="228"/>
      <c r="E241" s="228"/>
      <c r="F241" s="228"/>
      <c r="G241" s="217"/>
      <c r="H241" s="156"/>
      <c r="I241" s="228"/>
      <c r="J241" s="228"/>
      <c r="K241" s="228"/>
      <c r="L241" s="223"/>
      <c r="M241" s="157"/>
      <c r="N241" s="228"/>
      <c r="O241" s="228"/>
      <c r="P241" s="228"/>
      <c r="Q241" s="217"/>
      <c r="R241" s="156"/>
      <c r="S241" s="228"/>
      <c r="T241" s="228"/>
      <c r="U241" s="228"/>
      <c r="V241" s="228"/>
      <c r="W241" s="228"/>
      <c r="X241" s="228"/>
      <c r="Y241" s="228"/>
      <c r="Z241" s="228"/>
      <c r="AA241" s="223"/>
      <c r="AB241" s="506"/>
      <c r="AC241" s="506"/>
      <c r="AD241" s="506"/>
      <c r="AE241" s="506"/>
      <c r="AF241" s="506"/>
      <c r="AG241" s="506"/>
      <c r="AH241" s="506"/>
      <c r="AI241" s="506"/>
      <c r="AJ241" s="506"/>
      <c r="AK241" s="506"/>
      <c r="AL241" s="506"/>
      <c r="AM241" s="506"/>
      <c r="AN241" s="506"/>
      <c r="AO241" s="506"/>
      <c r="AP241" s="506"/>
      <c r="AQ241" s="506"/>
      <c r="AR241" s="506"/>
      <c r="AS241" s="506"/>
      <c r="AT241" s="506"/>
      <c r="AU241" s="506"/>
      <c r="AV241" s="506"/>
      <c r="AW241" s="506"/>
      <c r="AX241" s="506"/>
      <c r="AY241" s="506"/>
      <c r="AZ241" s="943"/>
      <c r="BA241" s="947"/>
      <c r="BB241" s="682"/>
      <c r="BC241" s="517"/>
      <c r="BD241" s="503"/>
      <c r="BE241" s="503"/>
      <c r="BF241" s="503"/>
      <c r="BG241" s="521"/>
      <c r="BH241" s="517"/>
      <c r="BI241" s="503"/>
      <c r="BJ241" s="503"/>
      <c r="BK241" s="503"/>
      <c r="BL241" s="521"/>
      <c r="BM241" s="517"/>
      <c r="BN241" s="503"/>
      <c r="BO241" s="503"/>
      <c r="BP241" s="503"/>
      <c r="BQ241" s="521"/>
      <c r="BR241" s="517"/>
      <c r="BS241" s="503"/>
      <c r="BT241" s="503"/>
      <c r="BU241" s="503"/>
      <c r="BV241" s="503"/>
      <c r="BW241" s="503"/>
      <c r="BX241" s="503"/>
      <c r="BY241" s="504"/>
      <c r="BZ241" s="504"/>
      <c r="CA241" s="50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row>
    <row r="242" s="382" customFormat="true" ht="15" customHeight="true" x14ac:dyDescent="0.2">
      <c r="A242" s="236"/>
      <c r="B242" s="207"/>
      <c r="C242" s="157"/>
      <c r="D242" s="228"/>
      <c r="E242" s="228"/>
      <c r="F242" s="228"/>
      <c r="G242" s="217"/>
      <c r="H242" s="156"/>
      <c r="I242" s="228"/>
      <c r="J242" s="228"/>
      <c r="K242" s="228"/>
      <c r="L242" s="223"/>
      <c r="M242" s="157"/>
      <c r="N242" s="228"/>
      <c r="O242" s="228"/>
      <c r="P242" s="228"/>
      <c r="Q242" s="217"/>
      <c r="R242" s="156"/>
      <c r="S242" s="228"/>
      <c r="T242" s="228"/>
      <c r="U242" s="228"/>
      <c r="V242" s="228"/>
      <c r="W242" s="228"/>
      <c r="X242" s="228"/>
      <c r="Y242" s="228"/>
      <c r="Z242" s="228"/>
      <c r="AA242" s="223"/>
      <c r="AB242" s="506"/>
      <c r="AC242" s="506"/>
      <c r="AD242" s="506"/>
      <c r="AE242" s="506"/>
      <c r="AF242" s="506"/>
      <c r="AG242" s="506"/>
      <c r="AH242" s="506"/>
      <c r="AI242" s="506"/>
      <c r="AJ242" s="506"/>
      <c r="AK242" s="506"/>
      <c r="AL242" s="506"/>
      <c r="AM242" s="506"/>
      <c r="AN242" s="506"/>
      <c r="AO242" s="506"/>
      <c r="AP242" s="506"/>
      <c r="AQ242" s="506"/>
      <c r="AR242" s="506"/>
      <c r="AS242" s="506"/>
      <c r="AT242" s="506"/>
      <c r="AU242" s="506"/>
      <c r="AV242" s="506"/>
      <c r="AW242" s="506"/>
      <c r="AX242" s="506"/>
      <c r="AY242" s="506"/>
      <c r="AZ242" s="943"/>
      <c r="BA242" s="947"/>
      <c r="BB242" s="682"/>
      <c r="BC242" s="517"/>
      <c r="BD242" s="503"/>
      <c r="BE242" s="503"/>
      <c r="BF242" s="503"/>
      <c r="BG242" s="521"/>
      <c r="BH242" s="517"/>
      <c r="BI242" s="503"/>
      <c r="BJ242" s="503"/>
      <c r="BK242" s="503"/>
      <c r="BL242" s="521"/>
      <c r="BM242" s="517"/>
      <c r="BN242" s="503"/>
      <c r="BO242" s="503"/>
      <c r="BP242" s="503"/>
      <c r="BQ242" s="521"/>
      <c r="BR242" s="517"/>
      <c r="BS242" s="503"/>
      <c r="BT242" s="503"/>
      <c r="BU242" s="503"/>
      <c r="BV242" s="503"/>
      <c r="BW242" s="503"/>
      <c r="BX242" s="503"/>
      <c r="BY242" s="504"/>
      <c r="BZ242" s="504"/>
      <c r="CA242" s="50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row>
    <row r="243" s="382" customFormat="true" ht="15" customHeight="true" x14ac:dyDescent="0.2">
      <c r="A243" s="236"/>
      <c r="B243" s="207"/>
      <c r="C243" s="157"/>
      <c r="D243" s="228"/>
      <c r="E243" s="228"/>
      <c r="F243" s="228"/>
      <c r="G243" s="217"/>
      <c r="H243" s="156"/>
      <c r="I243" s="228"/>
      <c r="J243" s="228"/>
      <c r="K243" s="228"/>
      <c r="L243" s="223"/>
      <c r="M243" s="157"/>
      <c r="N243" s="228"/>
      <c r="O243" s="228"/>
      <c r="P243" s="228"/>
      <c r="Q243" s="217"/>
      <c r="R243" s="156"/>
      <c r="S243" s="228"/>
      <c r="T243" s="228"/>
      <c r="U243" s="228"/>
      <c r="V243" s="228"/>
      <c r="W243" s="228"/>
      <c r="X243" s="228"/>
      <c r="Y243" s="228"/>
      <c r="Z243" s="228"/>
      <c r="AA243" s="223"/>
      <c r="AB243" s="506"/>
      <c r="AC243" s="506"/>
      <c r="AD243" s="506"/>
      <c r="AE243" s="506"/>
      <c r="AF243" s="506"/>
      <c r="AG243" s="506"/>
      <c r="AH243" s="506"/>
      <c r="AI243" s="506"/>
      <c r="AJ243" s="506"/>
      <c r="AK243" s="506"/>
      <c r="AL243" s="506"/>
      <c r="AM243" s="506"/>
      <c r="AN243" s="506"/>
      <c r="AO243" s="506"/>
      <c r="AP243" s="506"/>
      <c r="AQ243" s="506"/>
      <c r="AR243" s="506"/>
      <c r="AS243" s="506"/>
      <c r="AT243" s="506"/>
      <c r="AU243" s="506"/>
      <c r="AV243" s="506"/>
      <c r="AW243" s="506"/>
      <c r="AX243" s="506"/>
      <c r="AY243" s="506"/>
      <c r="AZ243" s="943"/>
      <c r="BA243" s="947"/>
      <c r="BB243" s="682"/>
      <c r="BC243" s="517"/>
      <c r="BD243" s="503"/>
      <c r="BE243" s="503"/>
      <c r="BF243" s="503"/>
      <c r="BG243" s="521"/>
      <c r="BH243" s="517"/>
      <c r="BI243" s="503"/>
      <c r="BJ243" s="503"/>
      <c r="BK243" s="503"/>
      <c r="BL243" s="521"/>
      <c r="BM243" s="517"/>
      <c r="BN243" s="503"/>
      <c r="BO243" s="503"/>
      <c r="BP243" s="503"/>
      <c r="BQ243" s="521"/>
      <c r="BR243" s="517"/>
      <c r="BS243" s="503"/>
      <c r="BT243" s="503"/>
      <c r="BU243" s="503"/>
      <c r="BV243" s="503"/>
      <c r="BW243" s="503"/>
      <c r="BX243" s="503"/>
      <c r="BY243" s="504"/>
      <c r="BZ243" s="504"/>
      <c r="CA243" s="50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row>
    <row r="244" s="382" customFormat="true" ht="15" customHeight="true" x14ac:dyDescent="0.2">
      <c r="A244" s="236"/>
      <c r="B244" s="207"/>
      <c r="C244" s="157"/>
      <c r="D244" s="228"/>
      <c r="E244" s="228"/>
      <c r="F244" s="228"/>
      <c r="G244" s="217"/>
      <c r="H244" s="156"/>
      <c r="I244" s="228"/>
      <c r="J244" s="228"/>
      <c r="K244" s="228"/>
      <c r="L244" s="223"/>
      <c r="M244" s="157"/>
      <c r="N244" s="228"/>
      <c r="O244" s="228"/>
      <c r="P244" s="228"/>
      <c r="Q244" s="217"/>
      <c r="R244" s="156"/>
      <c r="S244" s="228"/>
      <c r="T244" s="228"/>
      <c r="U244" s="228"/>
      <c r="V244" s="228"/>
      <c r="W244" s="228"/>
      <c r="X244" s="228"/>
      <c r="Y244" s="228"/>
      <c r="Z244" s="228"/>
      <c r="AA244" s="223"/>
      <c r="AB244" s="506"/>
      <c r="AC244" s="506"/>
      <c r="AD244" s="506"/>
      <c r="AE244" s="506"/>
      <c r="AF244" s="506"/>
      <c r="AG244" s="506"/>
      <c r="AH244" s="506"/>
      <c r="AI244" s="506"/>
      <c r="AJ244" s="506"/>
      <c r="AK244" s="506"/>
      <c r="AL244" s="506"/>
      <c r="AM244" s="506"/>
      <c r="AN244" s="506"/>
      <c r="AO244" s="506"/>
      <c r="AP244" s="506"/>
      <c r="AQ244" s="506"/>
      <c r="AR244" s="506"/>
      <c r="AS244" s="506"/>
      <c r="AT244" s="506"/>
      <c r="AU244" s="506"/>
      <c r="AV244" s="506"/>
      <c r="AW244" s="506"/>
      <c r="AX244" s="506"/>
      <c r="AY244" s="506"/>
      <c r="AZ244" s="943"/>
      <c r="BA244" s="947"/>
      <c r="BB244" s="682"/>
      <c r="BC244" s="517"/>
      <c r="BD244" s="503"/>
      <c r="BE244" s="503"/>
      <c r="BF244" s="503"/>
      <c r="BG244" s="521"/>
      <c r="BH244" s="517"/>
      <c r="BI244" s="503"/>
      <c r="BJ244" s="503"/>
      <c r="BK244" s="503"/>
      <c r="BL244" s="521"/>
      <c r="BM244" s="517"/>
      <c r="BN244" s="503"/>
      <c r="BO244" s="503"/>
      <c r="BP244" s="503"/>
      <c r="BQ244" s="521"/>
      <c r="BR244" s="517"/>
      <c r="BS244" s="503"/>
      <c r="BT244" s="503"/>
      <c r="BU244" s="503"/>
      <c r="BV244" s="503"/>
      <c r="BW244" s="503"/>
      <c r="BX244" s="503"/>
      <c r="BY244" s="504"/>
      <c r="BZ244" s="504"/>
      <c r="CA244" s="50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row>
    <row r="245" s="382" customFormat="true" ht="15" customHeight="true" x14ac:dyDescent="0.2">
      <c r="A245" s="236"/>
      <c r="B245" s="207"/>
      <c r="C245" s="157"/>
      <c r="D245" s="228"/>
      <c r="E245" s="228"/>
      <c r="F245" s="228"/>
      <c r="G245" s="217"/>
      <c r="H245" s="156"/>
      <c r="I245" s="228"/>
      <c r="J245" s="228"/>
      <c r="K245" s="228"/>
      <c r="L245" s="223"/>
      <c r="M245" s="157"/>
      <c r="N245" s="228"/>
      <c r="O245" s="228"/>
      <c r="P245" s="228"/>
      <c r="Q245" s="217"/>
      <c r="R245" s="156"/>
      <c r="S245" s="228"/>
      <c r="T245" s="228"/>
      <c r="U245" s="228"/>
      <c r="V245" s="228"/>
      <c r="W245" s="228"/>
      <c r="X245" s="228"/>
      <c r="Y245" s="228"/>
      <c r="Z245" s="228"/>
      <c r="AA245" s="223"/>
      <c r="AB245" s="506"/>
      <c r="AC245" s="506"/>
      <c r="AD245" s="506"/>
      <c r="AE245" s="506"/>
      <c r="AF245" s="506"/>
      <c r="AG245" s="506"/>
      <c r="AH245" s="506"/>
      <c r="AI245" s="506"/>
      <c r="AJ245" s="506"/>
      <c r="AK245" s="506"/>
      <c r="AL245" s="506"/>
      <c r="AM245" s="506"/>
      <c r="AN245" s="506"/>
      <c r="AO245" s="506"/>
      <c r="AP245" s="506"/>
      <c r="AQ245" s="506"/>
      <c r="AR245" s="506"/>
      <c r="AS245" s="506"/>
      <c r="AT245" s="506"/>
      <c r="AU245" s="506"/>
      <c r="AV245" s="506"/>
      <c r="AW245" s="506"/>
      <c r="AX245" s="506"/>
      <c r="AY245" s="506"/>
      <c r="AZ245" s="943"/>
      <c r="BA245" s="947"/>
      <c r="BB245" s="682"/>
      <c r="BC245" s="517"/>
      <c r="BD245" s="503"/>
      <c r="BE245" s="503"/>
      <c r="BF245" s="503"/>
      <c r="BG245" s="521"/>
      <c r="BH245" s="517"/>
      <c r="BI245" s="503"/>
      <c r="BJ245" s="503"/>
      <c r="BK245" s="503"/>
      <c r="BL245" s="521"/>
      <c r="BM245" s="517"/>
      <c r="BN245" s="503"/>
      <c r="BO245" s="503"/>
      <c r="BP245" s="503"/>
      <c r="BQ245" s="521"/>
      <c r="BR245" s="517"/>
      <c r="BS245" s="503"/>
      <c r="BT245" s="503"/>
      <c r="BU245" s="503"/>
      <c r="BV245" s="503"/>
      <c r="BW245" s="503"/>
      <c r="BX245" s="503"/>
      <c r="BY245" s="504"/>
      <c r="BZ245" s="504"/>
      <c r="CA245" s="50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row>
    <row r="246" s="382" customFormat="true" ht="15" customHeight="true" x14ac:dyDescent="0.2">
      <c r="A246" s="236"/>
      <c r="B246" s="207"/>
      <c r="C246" s="157"/>
      <c r="D246" s="228"/>
      <c r="E246" s="228"/>
      <c r="F246" s="228"/>
      <c r="G246" s="217"/>
      <c r="H246" s="156"/>
      <c r="I246" s="228"/>
      <c r="J246" s="228"/>
      <c r="K246" s="228"/>
      <c r="L246" s="223"/>
      <c r="M246" s="157"/>
      <c r="N246" s="228"/>
      <c r="O246" s="228"/>
      <c r="P246" s="228"/>
      <c r="Q246" s="217"/>
      <c r="R246" s="156"/>
      <c r="S246" s="228"/>
      <c r="T246" s="228"/>
      <c r="U246" s="228"/>
      <c r="V246" s="228"/>
      <c r="W246" s="228"/>
      <c r="X246" s="228"/>
      <c r="Y246" s="228"/>
      <c r="Z246" s="228"/>
      <c r="AA246" s="223"/>
      <c r="AB246" s="506"/>
      <c r="AC246" s="506"/>
      <c r="AD246" s="506"/>
      <c r="AE246" s="506"/>
      <c r="AF246" s="506"/>
      <c r="AG246" s="506"/>
      <c r="AH246" s="506"/>
      <c r="AI246" s="506"/>
      <c r="AJ246" s="506"/>
      <c r="AK246" s="506"/>
      <c r="AL246" s="506"/>
      <c r="AM246" s="506"/>
      <c r="AN246" s="506"/>
      <c r="AO246" s="506"/>
      <c r="AP246" s="506"/>
      <c r="AQ246" s="506"/>
      <c r="AR246" s="506"/>
      <c r="AS246" s="506"/>
      <c r="AT246" s="506"/>
      <c r="AU246" s="506"/>
      <c r="AV246" s="506"/>
      <c r="AW246" s="506"/>
      <c r="AX246" s="506"/>
      <c r="AY246" s="506"/>
      <c r="AZ246" s="943"/>
      <c r="BA246" s="947"/>
      <c r="BB246" s="682"/>
      <c r="BC246" s="517"/>
      <c r="BD246" s="503"/>
      <c r="BE246" s="503"/>
      <c r="BF246" s="503"/>
      <c r="BG246" s="521"/>
      <c r="BH246" s="517"/>
      <c r="BI246" s="503"/>
      <c r="BJ246" s="503"/>
      <c r="BK246" s="503"/>
      <c r="BL246" s="521"/>
      <c r="BM246" s="517"/>
      <c r="BN246" s="503"/>
      <c r="BO246" s="503"/>
      <c r="BP246" s="503"/>
      <c r="BQ246" s="521"/>
      <c r="BR246" s="517"/>
      <c r="BS246" s="503"/>
      <c r="BT246" s="503"/>
      <c r="BU246" s="503"/>
      <c r="BV246" s="503"/>
      <c r="BW246" s="503"/>
      <c r="BX246" s="503"/>
      <c r="BY246" s="504"/>
      <c r="BZ246" s="504"/>
      <c r="CA246" s="50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row>
    <row r="247" s="382" customFormat="true" ht="15" customHeight="true" x14ac:dyDescent="0.2">
      <c r="A247" s="236"/>
      <c r="B247" s="207"/>
      <c r="C247" s="157"/>
      <c r="D247" s="228"/>
      <c r="E247" s="228"/>
      <c r="F247" s="228"/>
      <c r="G247" s="217"/>
      <c r="H247" s="156"/>
      <c r="I247" s="228"/>
      <c r="J247" s="228"/>
      <c r="K247" s="228"/>
      <c r="L247" s="223"/>
      <c r="M247" s="157"/>
      <c r="N247" s="228"/>
      <c r="O247" s="228"/>
      <c r="P247" s="228"/>
      <c r="Q247" s="217"/>
      <c r="R247" s="156"/>
      <c r="S247" s="228"/>
      <c r="T247" s="228"/>
      <c r="U247" s="228"/>
      <c r="V247" s="228"/>
      <c r="W247" s="228"/>
      <c r="X247" s="228"/>
      <c r="Y247" s="228"/>
      <c r="Z247" s="228"/>
      <c r="AA247" s="223"/>
      <c r="AB247" s="506"/>
      <c r="AC247" s="506"/>
      <c r="AD247" s="506"/>
      <c r="AE247" s="506"/>
      <c r="AF247" s="506"/>
      <c r="AG247" s="506"/>
      <c r="AH247" s="506"/>
      <c r="AI247" s="506"/>
      <c r="AJ247" s="506"/>
      <c r="AK247" s="506"/>
      <c r="AL247" s="506"/>
      <c r="AM247" s="506"/>
      <c r="AN247" s="506"/>
      <c r="AO247" s="506"/>
      <c r="AP247" s="506"/>
      <c r="AQ247" s="506"/>
      <c r="AR247" s="506"/>
      <c r="AS247" s="506"/>
      <c r="AT247" s="506"/>
      <c r="AU247" s="506"/>
      <c r="AV247" s="506"/>
      <c r="AW247" s="506"/>
      <c r="AX247" s="506"/>
      <c r="AY247" s="506"/>
      <c r="AZ247" s="943"/>
      <c r="BA247" s="947"/>
      <c r="BB247" s="682"/>
      <c r="BC247" s="517"/>
      <c r="BD247" s="503"/>
      <c r="BE247" s="503"/>
      <c r="BF247" s="503"/>
      <c r="BG247" s="521"/>
      <c r="BH247" s="517"/>
      <c r="BI247" s="503"/>
      <c r="BJ247" s="503"/>
      <c r="BK247" s="503"/>
      <c r="BL247" s="521"/>
      <c r="BM247" s="517"/>
      <c r="BN247" s="503"/>
      <c r="BO247" s="503"/>
      <c r="BP247" s="503"/>
      <c r="BQ247" s="521"/>
      <c r="BR247" s="517"/>
      <c r="BS247" s="503"/>
      <c r="BT247" s="503"/>
      <c r="BU247" s="503"/>
      <c r="BV247" s="503"/>
      <c r="BW247" s="503"/>
      <c r="BX247" s="503"/>
      <c r="BY247" s="504"/>
      <c r="BZ247" s="504"/>
      <c r="CA247" s="50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row>
    <row r="248" s="382" customFormat="true" ht="15" customHeight="true" x14ac:dyDescent="0.2">
      <c r="A248" s="138"/>
      <c r="B248" s="197"/>
      <c r="C248" s="142"/>
      <c r="D248" s="181"/>
      <c r="E248" s="181"/>
      <c r="F248" s="181"/>
      <c r="G248" s="180"/>
      <c r="H248" s="141"/>
      <c r="I248" s="181"/>
      <c r="J248" s="181"/>
      <c r="K248" s="181"/>
      <c r="L248" s="140"/>
      <c r="M248" s="142"/>
      <c r="N248" s="181"/>
      <c r="O248" s="181"/>
      <c r="P248" s="181"/>
      <c r="Q248" s="180"/>
      <c r="R248" s="141"/>
      <c r="S248" s="181"/>
      <c r="T248" s="181"/>
      <c r="U248" s="181"/>
      <c r="V248" s="181"/>
      <c r="W248" s="181"/>
      <c r="X248" s="181"/>
      <c r="Y248" s="181"/>
      <c r="Z248" s="181"/>
      <c r="AA248" s="140"/>
      <c r="AB248" s="506"/>
      <c r="AC248" s="506"/>
      <c r="AD248" s="506"/>
      <c r="AE248" s="506"/>
      <c r="AF248" s="506"/>
      <c r="AG248" s="506"/>
      <c r="AH248" s="506"/>
      <c r="AI248" s="506"/>
      <c r="AJ248" s="506"/>
      <c r="AK248" s="506"/>
      <c r="AL248" s="506"/>
      <c r="AM248" s="506"/>
      <c r="AN248" s="506"/>
      <c r="AO248" s="506"/>
      <c r="AP248" s="506"/>
      <c r="AQ248" s="506"/>
      <c r="AR248" s="506"/>
      <c r="AS248" s="506"/>
      <c r="AT248" s="506"/>
      <c r="AU248" s="506"/>
      <c r="AV248" s="506"/>
      <c r="AW248" s="506"/>
      <c r="AX248" s="506"/>
      <c r="AY248" s="506"/>
      <c r="AZ248" s="943"/>
      <c r="BA248" s="947"/>
      <c r="BB248" s="682"/>
      <c r="BC248" s="520"/>
      <c r="BD248" s="519"/>
      <c r="BE248" s="519"/>
      <c r="BF248" s="519"/>
      <c r="BG248" s="523"/>
      <c r="BH248" s="520"/>
      <c r="BI248" s="519"/>
      <c r="BJ248" s="519"/>
      <c r="BK248" s="519"/>
      <c r="BL248" s="523"/>
      <c r="BM248" s="520"/>
      <c r="BN248" s="519"/>
      <c r="BO248" s="519"/>
      <c r="BP248" s="519"/>
      <c r="BQ248" s="523"/>
      <c r="BR248" s="520"/>
      <c r="BS248" s="519"/>
      <c r="BT248" s="519"/>
      <c r="BU248" s="519"/>
      <c r="BV248" s="519"/>
      <c r="BW248" s="519"/>
      <c r="BX248" s="519"/>
      <c r="BY248" s="522"/>
      <c r="BZ248" s="522"/>
      <c r="CA248" s="522"/>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row>
    <row r="249" s="382" customFormat="true" ht="250.15" customHeight="true" x14ac:dyDescent="0.2">
      <c r="AB249" s="943"/>
      <c r="AC249" s="943"/>
      <c r="AD249" s="943"/>
      <c r="AE249" s="943"/>
      <c r="AF249" s="943"/>
      <c r="AG249" s="943"/>
      <c r="AH249" s="943"/>
      <c r="AI249" s="943"/>
      <c r="AJ249" s="943"/>
      <c r="AK249" s="943"/>
      <c r="AL249" s="943"/>
      <c r="AM249" s="943"/>
      <c r="AN249" s="943"/>
      <c r="AO249" s="943"/>
      <c r="AP249" s="943"/>
      <c r="AQ249" s="943"/>
      <c r="AR249" s="943"/>
      <c r="AS249" s="943"/>
      <c r="AT249" s="943"/>
      <c r="AU249" s="943"/>
      <c r="AV249" s="943"/>
      <c r="AW249" s="943"/>
      <c r="AX249" s="943"/>
      <c r="AY249" s="943"/>
      <c r="AZ249" s="943"/>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7"/>
      <c r="BV249" s="377"/>
      <c r="BW249" s="377"/>
      <c r="BX249" s="377"/>
      <c r="BY249" s="379"/>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578" customFormat="true" ht="19.15" customHeight="true" x14ac:dyDescent="0.2">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577"/>
      <c r="BB250" s="437"/>
      <c r="BC250" s="577"/>
      <c r="BD250" s="577"/>
      <c r="BE250" s="577"/>
      <c r="BF250" s="577"/>
      <c r="BG250" s="577"/>
      <c r="BH250" s="577"/>
      <c r="BI250" s="577"/>
      <c r="BJ250" s="577"/>
      <c r="BK250" s="577"/>
      <c r="BL250" s="577"/>
      <c r="BM250" s="577"/>
      <c r="BN250" s="577"/>
      <c r="BO250" s="577"/>
      <c r="BP250" s="577"/>
      <c r="BQ250" s="577"/>
      <c r="BR250" s="577"/>
      <c r="BS250" s="577"/>
      <c r="BT250" s="577"/>
      <c r="BU250" s="577"/>
      <c r="BV250" s="577"/>
      <c r="BW250" s="577"/>
      <c r="BX250" s="577"/>
      <c r="BY250" s="577"/>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578" customFormat="true" ht="12.75" x14ac:dyDescent="0.2">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577"/>
      <c r="BB251" s="437"/>
      <c r="BC251" s="577"/>
      <c r="BD251" s="577"/>
      <c r="BE251" s="577"/>
      <c r="BF251" s="577"/>
      <c r="BG251" s="577"/>
      <c r="BH251" s="577"/>
      <c r="BI251" s="577"/>
      <c r="BJ251" s="577"/>
      <c r="BK251" s="577"/>
      <c r="BL251" s="577"/>
      <c r="BM251" s="577"/>
      <c r="BN251" s="577"/>
      <c r="BO251" s="577"/>
      <c r="BP251" s="577"/>
      <c r="BQ251" s="577"/>
      <c r="BR251" s="577"/>
      <c r="BS251" s="577"/>
      <c r="BT251" s="577"/>
      <c r="BU251" s="577"/>
      <c r="BV251" s="577"/>
      <c r="BW251" s="577"/>
      <c r="BX251" s="577"/>
      <c r="BY251" s="577"/>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578" customFormat="true" ht="12.75" x14ac:dyDescent="0.2">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577"/>
      <c r="BB252" s="437"/>
      <c r="BC252" s="577"/>
      <c r="BD252" s="577"/>
      <c r="BE252" s="577"/>
      <c r="BF252" s="577"/>
      <c r="BG252" s="577"/>
      <c r="BH252" s="577"/>
      <c r="BI252" s="577"/>
      <c r="BJ252" s="577"/>
      <c r="BK252" s="577"/>
      <c r="BL252" s="577"/>
      <c r="BM252" s="577"/>
      <c r="BN252" s="577"/>
      <c r="BO252" s="577"/>
      <c r="BP252" s="577"/>
      <c r="BQ252" s="577"/>
      <c r="BR252" s="577"/>
      <c r="BS252" s="577"/>
      <c r="BT252" s="577"/>
      <c r="BU252" s="577"/>
      <c r="BV252" s="577"/>
      <c r="BW252" s="577"/>
      <c r="BX252" s="577"/>
      <c r="BY252" s="577"/>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578" customFormat="true" ht="12.75" x14ac:dyDescent="0.2">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577"/>
      <c r="BB253" s="437"/>
      <c r="BC253" s="577"/>
      <c r="BD253" s="577"/>
      <c r="BE253" s="577"/>
      <c r="BF253" s="577"/>
      <c r="BG253" s="577"/>
      <c r="BH253" s="577"/>
      <c r="BI253" s="577"/>
      <c r="BJ253" s="577"/>
      <c r="BK253" s="577"/>
      <c r="BL253" s="577"/>
      <c r="BM253" s="577"/>
      <c r="BN253" s="577"/>
      <c r="BO253" s="577"/>
      <c r="BP253" s="577"/>
      <c r="BQ253" s="577"/>
      <c r="BR253" s="577"/>
      <c r="BS253" s="577"/>
      <c r="BT253" s="577"/>
      <c r="BU253" s="577"/>
      <c r="BV253" s="577"/>
      <c r="BW253" s="577"/>
      <c r="BX253" s="577"/>
      <c r="BY253" s="577"/>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578" customFormat="true" ht="12.75" x14ac:dyDescent="0.2">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577"/>
      <c r="BB254" s="437"/>
      <c r="BC254" s="577"/>
      <c r="BD254" s="577"/>
      <c r="BE254" s="577"/>
      <c r="BF254" s="577"/>
      <c r="BG254" s="577"/>
      <c r="BH254" s="577"/>
      <c r="BI254" s="577"/>
      <c r="BJ254" s="577"/>
      <c r="BK254" s="577"/>
      <c r="BL254" s="577"/>
      <c r="BM254" s="577"/>
      <c r="BN254" s="577"/>
      <c r="BO254" s="577"/>
      <c r="BP254" s="577"/>
      <c r="BQ254" s="577"/>
      <c r="BR254" s="577"/>
      <c r="BS254" s="577"/>
      <c r="BT254" s="577"/>
      <c r="BU254" s="577"/>
      <c r="BV254" s="577"/>
      <c r="BW254" s="577"/>
      <c r="BX254" s="577"/>
      <c r="BY254" s="577"/>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578" customFormat="true" ht="12.75" x14ac:dyDescent="0.2">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577"/>
      <c r="BB255" s="437"/>
      <c r="BC255" s="577"/>
      <c r="BD255" s="577"/>
      <c r="BE255" s="577"/>
      <c r="BF255" s="577"/>
      <c r="BG255" s="577"/>
      <c r="BH255" s="577"/>
      <c r="BI255" s="577"/>
      <c r="BJ255" s="577"/>
      <c r="BK255" s="577"/>
      <c r="BL255" s="577"/>
      <c r="BM255" s="577"/>
      <c r="BN255" s="577"/>
      <c r="BO255" s="577"/>
      <c r="BP255" s="577"/>
      <c r="BQ255" s="577"/>
      <c r="BR255" s="577"/>
      <c r="BS255" s="577"/>
      <c r="BT255" s="577"/>
      <c r="BU255" s="577"/>
      <c r="BV255" s="577"/>
      <c r="BW255" s="577"/>
      <c r="BX255" s="577"/>
      <c r="BY255" s="577"/>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578" customFormat="true" ht="12.75" x14ac:dyDescent="0.2">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577"/>
      <c r="BB256" s="437"/>
      <c r="BC256" s="577"/>
      <c r="BD256" s="577"/>
      <c r="BE256" s="577"/>
      <c r="BF256" s="577"/>
      <c r="BG256" s="577"/>
      <c r="BH256" s="577"/>
      <c r="BI256" s="577"/>
      <c r="BJ256" s="577"/>
      <c r="BK256" s="577"/>
      <c r="BL256" s="577"/>
      <c r="BM256" s="577"/>
      <c r="BN256" s="577"/>
      <c r="BO256" s="577"/>
      <c r="BP256" s="577"/>
      <c r="BQ256" s="577"/>
      <c r="BR256" s="577"/>
      <c r="BS256" s="577"/>
      <c r="BT256" s="577"/>
      <c r="BU256" s="577"/>
      <c r="BV256" s="577"/>
      <c r="BW256" s="577"/>
      <c r="BX256" s="577"/>
      <c r="BY256" s="577"/>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578" customFormat="true" ht="18" customHeight="true" x14ac:dyDescent="0.2">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577"/>
      <c r="BB257" s="437"/>
      <c r="BC257" s="577"/>
      <c r="BD257" s="577"/>
      <c r="BE257" s="577"/>
      <c r="BF257" s="577"/>
      <c r="BG257" s="577"/>
      <c r="BH257" s="577"/>
      <c r="BI257" s="577"/>
      <c r="BJ257" s="577"/>
      <c r="BK257" s="577"/>
      <c r="BL257" s="577"/>
      <c r="BM257" s="577"/>
      <c r="BN257" s="577"/>
      <c r="BO257" s="577"/>
      <c r="BP257" s="577"/>
      <c r="BQ257" s="577"/>
      <c r="BR257" s="577"/>
      <c r="BS257" s="577"/>
      <c r="BT257" s="577"/>
      <c r="BU257" s="577"/>
      <c r="BV257" s="577"/>
      <c r="BW257" s="577"/>
      <c r="BX257" s="577"/>
      <c r="BY257" s="577"/>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578" customFormat="true" ht="18" customHeight="true" x14ac:dyDescent="0.2">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577"/>
      <c r="BB258" s="437"/>
      <c r="BC258" s="577"/>
      <c r="BD258" s="577"/>
      <c r="BE258" s="577"/>
      <c r="BF258" s="577"/>
      <c r="BG258" s="577"/>
      <c r="BH258" s="577"/>
      <c r="BI258" s="577"/>
      <c r="BJ258" s="577"/>
      <c r="BK258" s="577"/>
      <c r="BL258" s="577"/>
      <c r="BM258" s="577"/>
      <c r="BN258" s="577"/>
      <c r="BO258" s="577"/>
      <c r="BP258" s="577"/>
      <c r="BQ258" s="577"/>
      <c r="BR258" s="577"/>
      <c r="BS258" s="577"/>
      <c r="BT258" s="577"/>
      <c r="BU258" s="577"/>
      <c r="BV258" s="577"/>
      <c r="BW258" s="577"/>
      <c r="BX258" s="577"/>
      <c r="BY258" s="577"/>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382" customFormat="true" ht="15" customHeight="true" x14ac:dyDescent="0.2">
      <c r="AB259" s="943"/>
      <c r="AC259" s="943"/>
      <c r="AD259" s="943"/>
      <c r="AE259" s="943"/>
      <c r="AF259" s="943"/>
      <c r="AG259" s="943"/>
      <c r="AH259" s="943"/>
      <c r="AI259" s="943"/>
      <c r="AJ259" s="943"/>
      <c r="AK259" s="943"/>
      <c r="AL259" s="943"/>
      <c r="AM259" s="943"/>
      <c r="AN259" s="943"/>
      <c r="AO259" s="943"/>
      <c r="AP259" s="943"/>
      <c r="AQ259" s="943"/>
      <c r="AR259" s="943"/>
      <c r="AS259" s="943"/>
      <c r="AT259" s="943"/>
      <c r="AU259" s="943"/>
      <c r="AV259" s="943"/>
      <c r="AW259" s="943"/>
      <c r="AX259" s="943"/>
      <c r="AY259" s="943"/>
      <c r="AZ259" s="943"/>
      <c r="BA259" s="416" t="s">
        <v>131</v>
      </c>
      <c r="BB259" s="384" t="s">
        <v>85</v>
      </c>
      <c r="BC259" s="1039" t="s">
        <v>115</v>
      </c>
      <c r="BD259" s="1040"/>
      <c r="BE259" s="1040"/>
      <c r="BF259" s="1040"/>
      <c r="BG259" s="1041"/>
      <c r="BH259" s="1039" t="s">
        <v>38</v>
      </c>
      <c r="BI259" s="1040"/>
      <c r="BJ259" s="1040"/>
      <c r="BK259" s="1040"/>
      <c r="BL259" s="1041"/>
      <c r="BM259" s="1039" t="s">
        <v>37</v>
      </c>
      <c r="BN259" s="1040"/>
      <c r="BO259" s="1040"/>
      <c r="BP259" s="1040"/>
      <c r="BQ259" s="1042"/>
      <c r="BR259" s="86" t="s">
        <v>142</v>
      </c>
      <c r="BS259" s="495"/>
      <c r="BT259" s="495"/>
      <c r="BU259" s="495"/>
      <c r="BV259" s="495"/>
      <c r="BW259" s="495"/>
      <c r="BX259" s="495"/>
      <c r="BY259" s="495"/>
      <c r="BZ259" s="509"/>
      <c r="CA259" s="509"/>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82" customFormat="true" ht="12.75" x14ac:dyDescent="0.2">
      <c r="AB260" s="943"/>
      <c r="AC260" s="943"/>
      <c r="AD260" s="943"/>
      <c r="AE260" s="943"/>
      <c r="AF260" s="943"/>
      <c r="AG260" s="943"/>
      <c r="AH260" s="943"/>
      <c r="AI260" s="943"/>
      <c r="AJ260" s="943"/>
      <c r="AK260" s="943"/>
      <c r="AL260" s="943"/>
      <c r="AM260" s="943"/>
      <c r="AN260" s="943"/>
      <c r="AO260" s="943"/>
      <c r="AP260" s="943"/>
      <c r="AQ260" s="943"/>
      <c r="AR260" s="943"/>
      <c r="AS260" s="943"/>
      <c r="AT260" s="943"/>
      <c r="AU260" s="943"/>
      <c r="AV260" s="943"/>
      <c r="AW260" s="943"/>
      <c r="AX260" s="943"/>
      <c r="AY260" s="943"/>
      <c r="AZ260" s="943"/>
      <c r="BA260" s="402" t="s">
        <v>119</v>
      </c>
      <c r="BB260" s="401"/>
      <c r="BC260" s="525" t="s">
        <v>0</v>
      </c>
      <c r="BD260" s="647" t="s">
        <v>1</v>
      </c>
      <c r="BE260" s="647" t="s">
        <v>2</v>
      </c>
      <c r="BF260" s="647" t="s">
        <v>3</v>
      </c>
      <c r="BG260" s="526" t="s">
        <v>4</v>
      </c>
      <c r="BH260" s="525" t="s">
        <v>0</v>
      </c>
      <c r="BI260" s="647" t="s">
        <v>1</v>
      </c>
      <c r="BJ260" s="647" t="s">
        <v>2</v>
      </c>
      <c r="BK260" s="647" t="s">
        <v>3</v>
      </c>
      <c r="BL260" s="526" t="s">
        <v>4</v>
      </c>
      <c r="BM260" s="525" t="s">
        <v>0</v>
      </c>
      <c r="BN260" s="647" t="s">
        <v>1</v>
      </c>
      <c r="BO260" s="647" t="s">
        <v>2</v>
      </c>
      <c r="BP260" s="647" t="s">
        <v>3</v>
      </c>
      <c r="BQ260" s="526" t="s">
        <v>4</v>
      </c>
      <c r="BR260" s="525" t="s">
        <v>157</v>
      </c>
      <c r="BS260" s="647" t="s">
        <v>158</v>
      </c>
      <c r="BT260" s="647" t="s">
        <v>159</v>
      </c>
      <c r="BU260" s="647" t="s">
        <v>160</v>
      </c>
      <c r="BV260" s="647" t="s">
        <v>161</v>
      </c>
      <c r="BW260" s="647" t="s">
        <v>162</v>
      </c>
      <c r="BX260" s="647" t="s">
        <v>163</v>
      </c>
      <c r="BY260" s="648" t="s">
        <v>164</v>
      </c>
      <c r="BZ260" s="648" t="s">
        <v>165</v>
      </c>
      <c r="CA260" s="648" t="s">
        <v>166</v>
      </c>
      <c r="CB260" s="948"/>
      <c r="CC260" s="948"/>
      <c r="CD260" s="948"/>
      <c r="CE260" s="948"/>
      <c r="CF260" s="948"/>
      <c r="CG260" s="948"/>
      <c r="CH260" s="948"/>
      <c r="CI260" s="948"/>
      <c r="CJ260" s="948"/>
      <c r="CK260" s="948"/>
      <c r="CL260" s="948"/>
      <c r="CM260" s="948"/>
      <c r="CN260" s="948"/>
      <c r="CO260" s="948"/>
      <c r="CP260" s="948"/>
      <c r="CQ260" s="948"/>
      <c r="CR260" s="948"/>
      <c r="CS260" s="948"/>
      <c r="CT260" s="948"/>
      <c r="CU260" s="948"/>
      <c r="CV260" s="948"/>
      <c r="CW260" s="948"/>
      <c r="CX260" s="948"/>
      <c r="CY260" s="948"/>
      <c r="CZ260" s="948"/>
    </row>
    <row r="261" s="382" customFormat="true" ht="15" customHeight="true" x14ac:dyDescent="0.2">
      <c r="AB261" s="943"/>
      <c r="AC261" s="943"/>
      <c r="AD261" s="943"/>
      <c r="AE261" s="943"/>
      <c r="AF261" s="943"/>
      <c r="AG261" s="943"/>
      <c r="AH261" s="943"/>
      <c r="AI261" s="943"/>
      <c r="AJ261" s="943"/>
      <c r="AK261" s="943"/>
      <c r="AL261" s="943"/>
      <c r="AM261" s="943"/>
      <c r="AN261" s="943"/>
      <c r="AO261" s="943"/>
      <c r="AP261" s="943"/>
      <c r="AQ261" s="943"/>
      <c r="AR261" s="943"/>
      <c r="AS261" s="943"/>
      <c r="AT261" s="943"/>
      <c r="AU261" s="943"/>
      <c r="AV261" s="943"/>
      <c r="AW261" s="943"/>
      <c r="AX261" s="943"/>
      <c r="AY261" s="943"/>
      <c r="AZ261" s="943"/>
      <c r="BA261" s="1038" t="s">
        <v>73</v>
      </c>
      <c r="BB261" s="683" t="s">
        <v>49</v>
      </c>
      <c r="BC261" s="120" t="s">
        <v>35</v>
      </c>
      <c r="BD261" s="116" t="s">
        <v>35</v>
      </c>
      <c r="BE261" s="116" t="s">
        <v>35</v>
      </c>
      <c r="BF261" s="116" t="s">
        <v>35</v>
      </c>
      <c r="BG261" s="111" t="s">
        <v>35</v>
      </c>
      <c r="BH261" s="120" t="s">
        <v>35</v>
      </c>
      <c r="BI261" s="116" t="s">
        <v>35</v>
      </c>
      <c r="BJ261" s="116" t="s">
        <v>35</v>
      </c>
      <c r="BK261" s="116" t="s">
        <v>35</v>
      </c>
      <c r="BL261" s="111" t="s">
        <v>35</v>
      </c>
      <c r="BM261" s="120" t="s">
        <v>35</v>
      </c>
      <c r="BN261" s="116" t="s">
        <v>35</v>
      </c>
      <c r="BO261" s="116" t="s">
        <v>35</v>
      </c>
      <c r="BP261" s="116" t="s">
        <v>35</v>
      </c>
      <c r="BQ261" s="111" t="s">
        <v>35</v>
      </c>
      <c r="BR261" s="120" t="s">
        <v>35</v>
      </c>
      <c r="BS261" s="116" t="s">
        <v>35</v>
      </c>
      <c r="BT261" s="116" t="s">
        <v>35</v>
      </c>
      <c r="BU261" s="116" t="s">
        <v>35</v>
      </c>
      <c r="BV261" s="116" t="s">
        <v>35</v>
      </c>
      <c r="BW261" s="116" t="s">
        <v>35</v>
      </c>
      <c r="BX261" s="116" t="s">
        <v>35</v>
      </c>
      <c r="BY261" s="105" t="s">
        <v>35</v>
      </c>
      <c r="BZ261" s="105" t="s">
        <v>35</v>
      </c>
      <c r="CA261" s="105" t="s">
        <v>35</v>
      </c>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row>
    <row r="262" s="382" customFormat="true" ht="15" customHeight="true" x14ac:dyDescent="0.2">
      <c r="AB262" s="943"/>
      <c r="AC262" s="943"/>
      <c r="AD262" s="943"/>
      <c r="AE262" s="943"/>
      <c r="AF262" s="943"/>
      <c r="AG262" s="943"/>
      <c r="AH262" s="943"/>
      <c r="AI262" s="943"/>
      <c r="AJ262" s="943"/>
      <c r="AK262" s="943"/>
      <c r="AL262" s="943"/>
      <c r="AM262" s="943"/>
      <c r="AN262" s="943"/>
      <c r="AO262" s="943"/>
      <c r="AP262" s="943"/>
      <c r="AQ262" s="943"/>
      <c r="AR262" s="943"/>
      <c r="AS262" s="943"/>
      <c r="AT262" s="943"/>
      <c r="AU262" s="943"/>
      <c r="AV262" s="943"/>
      <c r="AW262" s="943"/>
      <c r="AX262" s="943"/>
      <c r="AY262" s="943"/>
      <c r="AZ262" s="943"/>
      <c r="BA262" s="1035"/>
      <c r="BB262" s="682" t="s">
        <v>48</v>
      </c>
      <c r="BC262" s="119" t="s">
        <v>35</v>
      </c>
      <c r="BD262" s="115" t="s">
        <v>35</v>
      </c>
      <c r="BE262" s="115" t="s">
        <v>35</v>
      </c>
      <c r="BF262" s="115" t="s">
        <v>35</v>
      </c>
      <c r="BG262" s="110" t="s">
        <v>35</v>
      </c>
      <c r="BH262" s="119" t="s">
        <v>35</v>
      </c>
      <c r="BI262" s="115" t="s">
        <v>35</v>
      </c>
      <c r="BJ262" s="115" t="s">
        <v>35</v>
      </c>
      <c r="BK262" s="115" t="s">
        <v>35</v>
      </c>
      <c r="BL262" s="110" t="s">
        <v>35</v>
      </c>
      <c r="BM262" s="119" t="s">
        <v>35</v>
      </c>
      <c r="BN262" s="115" t="s">
        <v>35</v>
      </c>
      <c r="BO262" s="115" t="s">
        <v>35</v>
      </c>
      <c r="BP262" s="115" t="s">
        <v>35</v>
      </c>
      <c r="BQ262" s="110" t="s">
        <v>35</v>
      </c>
      <c r="BR262" s="119" t="s">
        <v>35</v>
      </c>
      <c r="BS262" s="115" t="s">
        <v>35</v>
      </c>
      <c r="BT262" s="115" t="s">
        <v>35</v>
      </c>
      <c r="BU262" s="115" t="s">
        <v>35</v>
      </c>
      <c r="BV262" s="115" t="s">
        <v>35</v>
      </c>
      <c r="BW262" s="115" t="s">
        <v>35</v>
      </c>
      <c r="BX262" s="115" t="s">
        <v>35</v>
      </c>
      <c r="BY262" s="104" t="s">
        <v>35</v>
      </c>
      <c r="BZ262" s="104" t="s">
        <v>35</v>
      </c>
      <c r="CA262" s="104" t="s">
        <v>35</v>
      </c>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row>
    <row r="263" s="382" customFormat="true" ht="15" customHeight="true" x14ac:dyDescent="0.2">
      <c r="AB263" s="943"/>
      <c r="AC263" s="943"/>
      <c r="AD263" s="943"/>
      <c r="AE263" s="943"/>
      <c r="AF263" s="943"/>
      <c r="AG263" s="943"/>
      <c r="AH263" s="943"/>
      <c r="AI263" s="943"/>
      <c r="AJ263" s="943"/>
      <c r="AK263" s="943"/>
      <c r="AL263" s="943"/>
      <c r="AM263" s="943"/>
      <c r="AN263" s="943"/>
      <c r="AO263" s="943"/>
      <c r="AP263" s="943"/>
      <c r="AQ263" s="943"/>
      <c r="AR263" s="943"/>
      <c r="AS263" s="943"/>
      <c r="AT263" s="943"/>
      <c r="AU263" s="943"/>
      <c r="AV263" s="943"/>
      <c r="AW263" s="943"/>
      <c r="AX263" s="943"/>
      <c r="AY263" s="943"/>
      <c r="AZ263" s="943"/>
      <c r="BA263" s="1035"/>
      <c r="BB263" s="682" t="s">
        <v>113</v>
      </c>
      <c r="BC263" s="119" t="s">
        <v>35</v>
      </c>
      <c r="BD263" s="115" t="s">
        <v>35</v>
      </c>
      <c r="BE263" s="115" t="s">
        <v>35</v>
      </c>
      <c r="BF263" s="115" t="s">
        <v>35</v>
      </c>
      <c r="BG263" s="110" t="s">
        <v>35</v>
      </c>
      <c r="BH263" s="119" t="s">
        <v>35</v>
      </c>
      <c r="BI263" s="115" t="s">
        <v>35</v>
      </c>
      <c r="BJ263" s="115" t="s">
        <v>35</v>
      </c>
      <c r="BK263" s="115" t="s">
        <v>35</v>
      </c>
      <c r="BL263" s="110" t="s">
        <v>35</v>
      </c>
      <c r="BM263" s="119" t="s">
        <v>35</v>
      </c>
      <c r="BN263" s="115" t="s">
        <v>35</v>
      </c>
      <c r="BO263" s="115" t="s">
        <v>35</v>
      </c>
      <c r="BP263" s="115" t="s">
        <v>35</v>
      </c>
      <c r="BQ263" s="110" t="s">
        <v>35</v>
      </c>
      <c r="BR263" s="119" t="s">
        <v>35</v>
      </c>
      <c r="BS263" s="115" t="s">
        <v>35</v>
      </c>
      <c r="BT263" s="115" t="s">
        <v>35</v>
      </c>
      <c r="BU263" s="115" t="s">
        <v>35</v>
      </c>
      <c r="BV263" s="115" t="s">
        <v>35</v>
      </c>
      <c r="BW263" s="115" t="s">
        <v>35</v>
      </c>
      <c r="BX263" s="115" t="s">
        <v>35</v>
      </c>
      <c r="BY263" s="104" t="s">
        <v>35</v>
      </c>
      <c r="BZ263" s="104" t="s">
        <v>35</v>
      </c>
      <c r="CA263" s="104" t="s">
        <v>35</v>
      </c>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row>
    <row r="264" s="382" customFormat="true" ht="15" customHeight="true" x14ac:dyDescent="0.2">
      <c r="AB264" s="943"/>
      <c r="AC264" s="943"/>
      <c r="AD264" s="943"/>
      <c r="AE264" s="943"/>
      <c r="AF264" s="943"/>
      <c r="AG264" s="943"/>
      <c r="AH264" s="943"/>
      <c r="AI264" s="943"/>
      <c r="AJ264" s="943"/>
      <c r="AK264" s="943"/>
      <c r="AL264" s="943"/>
      <c r="AM264" s="943"/>
      <c r="AN264" s="943"/>
      <c r="AO264" s="943"/>
      <c r="AP264" s="943"/>
      <c r="AQ264" s="943"/>
      <c r="AR264" s="943"/>
      <c r="AS264" s="943"/>
      <c r="AT264" s="943"/>
      <c r="AU264" s="943"/>
      <c r="AV264" s="943"/>
      <c r="AW264" s="943"/>
      <c r="AX264" s="943"/>
      <c r="AY264" s="943"/>
      <c r="AZ264" s="943"/>
      <c r="BA264" s="1035" t="s">
        <v>74</v>
      </c>
      <c r="BB264" s="682" t="s">
        <v>89</v>
      </c>
      <c r="BC264" s="119" t="s">
        <v>35</v>
      </c>
      <c r="BD264" s="115" t="s">
        <v>35</v>
      </c>
      <c r="BE264" s="115" t="s">
        <v>35</v>
      </c>
      <c r="BF264" s="115" t="s">
        <v>35</v>
      </c>
      <c r="BG264" s="110" t="s">
        <v>35</v>
      </c>
      <c r="BH264" s="119" t="s">
        <v>35</v>
      </c>
      <c r="BI264" s="115" t="s">
        <v>35</v>
      </c>
      <c r="BJ264" s="115" t="s">
        <v>35</v>
      </c>
      <c r="BK264" s="115" t="s">
        <v>35</v>
      </c>
      <c r="BL264" s="110" t="s">
        <v>35</v>
      </c>
      <c r="BM264" s="119" t="s">
        <v>35</v>
      </c>
      <c r="BN264" s="115" t="s">
        <v>35</v>
      </c>
      <c r="BO264" s="115" t="s">
        <v>35</v>
      </c>
      <c r="BP264" s="115" t="s">
        <v>35</v>
      </c>
      <c r="BQ264" s="110" t="s">
        <v>35</v>
      </c>
      <c r="BR264" s="119" t="s">
        <v>35</v>
      </c>
      <c r="BS264" s="115" t="s">
        <v>35</v>
      </c>
      <c r="BT264" s="115" t="s">
        <v>35</v>
      </c>
      <c r="BU264" s="115" t="s">
        <v>35</v>
      </c>
      <c r="BV264" s="115" t="s">
        <v>35</v>
      </c>
      <c r="BW264" s="115" t="s">
        <v>35</v>
      </c>
      <c r="BX264" s="115" t="s">
        <v>35</v>
      </c>
      <c r="BY264" s="104" t="s">
        <v>35</v>
      </c>
      <c r="BZ264" s="104" t="s">
        <v>35</v>
      </c>
      <c r="CA264" s="104" t="s">
        <v>35</v>
      </c>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row>
    <row r="265" s="382" customFormat="true" ht="15" customHeight="true" x14ac:dyDescent="0.2">
      <c r="AB265" s="943"/>
      <c r="AC265" s="943"/>
      <c r="AD265" s="943"/>
      <c r="AE265" s="943"/>
      <c r="AF265" s="943"/>
      <c r="AG265" s="943"/>
      <c r="AH265" s="943"/>
      <c r="AI265" s="943"/>
      <c r="AJ265" s="943"/>
      <c r="AK265" s="943"/>
      <c r="AL265" s="943"/>
      <c r="AM265" s="943"/>
      <c r="AN265" s="943"/>
      <c r="AO265" s="943"/>
      <c r="AP265" s="943"/>
      <c r="AQ265" s="943"/>
      <c r="AR265" s="943"/>
      <c r="AS265" s="943"/>
      <c r="AT265" s="943"/>
      <c r="AU265" s="943"/>
      <c r="AV265" s="943"/>
      <c r="AW265" s="943"/>
      <c r="AX265" s="943"/>
      <c r="AY265" s="943"/>
      <c r="AZ265" s="943"/>
      <c r="BA265" s="1035"/>
      <c r="BB265" s="682" t="s">
        <v>90</v>
      </c>
      <c r="BC265" s="119" t="s">
        <v>35</v>
      </c>
      <c r="BD265" s="115" t="s">
        <v>35</v>
      </c>
      <c r="BE265" s="115" t="s">
        <v>35</v>
      </c>
      <c r="BF265" s="115" t="s">
        <v>35</v>
      </c>
      <c r="BG265" s="110" t="s">
        <v>35</v>
      </c>
      <c r="BH265" s="119" t="s">
        <v>35</v>
      </c>
      <c r="BI265" s="115" t="s">
        <v>35</v>
      </c>
      <c r="BJ265" s="115" t="s">
        <v>35</v>
      </c>
      <c r="BK265" s="115" t="s">
        <v>35</v>
      </c>
      <c r="BL265" s="110" t="s">
        <v>35</v>
      </c>
      <c r="BM265" s="119" t="s">
        <v>35</v>
      </c>
      <c r="BN265" s="115" t="s">
        <v>35</v>
      </c>
      <c r="BO265" s="115" t="s">
        <v>35</v>
      </c>
      <c r="BP265" s="115" t="s">
        <v>35</v>
      </c>
      <c r="BQ265" s="110" t="s">
        <v>35</v>
      </c>
      <c r="BR265" s="119" t="s">
        <v>35</v>
      </c>
      <c r="BS265" s="115" t="s">
        <v>35</v>
      </c>
      <c r="BT265" s="115" t="s">
        <v>35</v>
      </c>
      <c r="BU265" s="115" t="s">
        <v>35</v>
      </c>
      <c r="BV265" s="115" t="s">
        <v>35</v>
      </c>
      <c r="BW265" s="115" t="s">
        <v>35</v>
      </c>
      <c r="BX265" s="115" t="s">
        <v>35</v>
      </c>
      <c r="BY265" s="104" t="s">
        <v>35</v>
      </c>
      <c r="BZ265" s="104" t="s">
        <v>35</v>
      </c>
      <c r="CA265" s="104" t="s">
        <v>35</v>
      </c>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row>
    <row r="266" s="382" customFormat="true" ht="15" customHeight="true" x14ac:dyDescent="0.2">
      <c r="AB266" s="943"/>
      <c r="AC266" s="943"/>
      <c r="AD266" s="943"/>
      <c r="AE266" s="943"/>
      <c r="AF266" s="943"/>
      <c r="AG266" s="943"/>
      <c r="AH266" s="943"/>
      <c r="AI266" s="943"/>
      <c r="AJ266" s="943"/>
      <c r="AK266" s="943"/>
      <c r="AL266" s="943"/>
      <c r="AM266" s="943"/>
      <c r="AN266" s="943"/>
      <c r="AO266" s="943"/>
      <c r="AP266" s="943"/>
      <c r="AQ266" s="943"/>
      <c r="AR266" s="943"/>
      <c r="AS266" s="943"/>
      <c r="AT266" s="943"/>
      <c r="AU266" s="943"/>
      <c r="AV266" s="943"/>
      <c r="AW266" s="943"/>
      <c r="AX266" s="943"/>
      <c r="AY266" s="943"/>
      <c r="AZ266" s="943"/>
      <c r="BA266" s="1035"/>
      <c r="BB266" s="682" t="s">
        <v>91</v>
      </c>
      <c r="BC266" s="119" t="s">
        <v>35</v>
      </c>
      <c r="BD266" s="115" t="s">
        <v>35</v>
      </c>
      <c r="BE266" s="115" t="s">
        <v>35</v>
      </c>
      <c r="BF266" s="115" t="s">
        <v>35</v>
      </c>
      <c r="BG266" s="110" t="s">
        <v>35</v>
      </c>
      <c r="BH266" s="119" t="s">
        <v>35</v>
      </c>
      <c r="BI266" s="115" t="s">
        <v>35</v>
      </c>
      <c r="BJ266" s="115" t="s">
        <v>35</v>
      </c>
      <c r="BK266" s="115" t="s">
        <v>35</v>
      </c>
      <c r="BL266" s="110" t="s">
        <v>35</v>
      </c>
      <c r="BM266" s="119" t="s">
        <v>35</v>
      </c>
      <c r="BN266" s="115" t="s">
        <v>35</v>
      </c>
      <c r="BO266" s="115" t="s">
        <v>35</v>
      </c>
      <c r="BP266" s="115" t="s">
        <v>35</v>
      </c>
      <c r="BQ266" s="110" t="s">
        <v>35</v>
      </c>
      <c r="BR266" s="119" t="s">
        <v>35</v>
      </c>
      <c r="BS266" s="115" t="s">
        <v>35</v>
      </c>
      <c r="BT266" s="115" t="s">
        <v>35</v>
      </c>
      <c r="BU266" s="115" t="s">
        <v>35</v>
      </c>
      <c r="BV266" s="115" t="s">
        <v>35</v>
      </c>
      <c r="BW266" s="115" t="s">
        <v>35</v>
      </c>
      <c r="BX266" s="115" t="s">
        <v>35</v>
      </c>
      <c r="BY266" s="104" t="s">
        <v>35</v>
      </c>
      <c r="BZ266" s="104" t="s">
        <v>35</v>
      </c>
      <c r="CA266" s="104" t="s">
        <v>35</v>
      </c>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row>
    <row r="267" s="382" customFormat="true" ht="15" customHeight="true" x14ac:dyDescent="0.2">
      <c r="AB267" s="943"/>
      <c r="AC267" s="943"/>
      <c r="AD267" s="943"/>
      <c r="AE267" s="943"/>
      <c r="AF267" s="943"/>
      <c r="AG267" s="943"/>
      <c r="AH267" s="943"/>
      <c r="AI267" s="943"/>
      <c r="AJ267" s="943"/>
      <c r="AK267" s="943"/>
      <c r="AL267" s="943"/>
      <c r="AM267" s="943"/>
      <c r="AN267" s="943"/>
      <c r="AO267" s="943"/>
      <c r="AP267" s="943"/>
      <c r="AQ267" s="943"/>
      <c r="AR267" s="943"/>
      <c r="AS267" s="943"/>
      <c r="AT267" s="943"/>
      <c r="AU267" s="943"/>
      <c r="AV267" s="943"/>
      <c r="AW267" s="943"/>
      <c r="AX267" s="943"/>
      <c r="AY267" s="943"/>
      <c r="AZ267" s="943"/>
      <c r="BA267" s="1035"/>
      <c r="BB267" s="682" t="s">
        <v>113</v>
      </c>
      <c r="BC267" s="119" t="s">
        <v>35</v>
      </c>
      <c r="BD267" s="115" t="s">
        <v>35</v>
      </c>
      <c r="BE267" s="115" t="s">
        <v>35</v>
      </c>
      <c r="BF267" s="115" t="s">
        <v>35</v>
      </c>
      <c r="BG267" s="110" t="s">
        <v>35</v>
      </c>
      <c r="BH267" s="119" t="s">
        <v>35</v>
      </c>
      <c r="BI267" s="115" t="s">
        <v>35</v>
      </c>
      <c r="BJ267" s="115" t="s">
        <v>35</v>
      </c>
      <c r="BK267" s="115" t="s">
        <v>35</v>
      </c>
      <c r="BL267" s="110" t="s">
        <v>35</v>
      </c>
      <c r="BM267" s="119" t="s">
        <v>35</v>
      </c>
      <c r="BN267" s="115" t="s">
        <v>35</v>
      </c>
      <c r="BO267" s="115" t="s">
        <v>35</v>
      </c>
      <c r="BP267" s="115" t="s">
        <v>35</v>
      </c>
      <c r="BQ267" s="110" t="s">
        <v>35</v>
      </c>
      <c r="BR267" s="119" t="s">
        <v>35</v>
      </c>
      <c r="BS267" s="115" t="s">
        <v>35</v>
      </c>
      <c r="BT267" s="115" t="s">
        <v>35</v>
      </c>
      <c r="BU267" s="115" t="s">
        <v>35</v>
      </c>
      <c r="BV267" s="115" t="s">
        <v>35</v>
      </c>
      <c r="BW267" s="115" t="s">
        <v>35</v>
      </c>
      <c r="BX267" s="115" t="s">
        <v>35</v>
      </c>
      <c r="BY267" s="104" t="s">
        <v>35</v>
      </c>
      <c r="BZ267" s="104" t="s">
        <v>35</v>
      </c>
      <c r="CA267" s="104" t="s">
        <v>35</v>
      </c>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row>
    <row r="268" s="382" customFormat="true" ht="15" customHeight="true" x14ac:dyDescent="0.2">
      <c r="AB268" s="943"/>
      <c r="AC268" s="943"/>
      <c r="AD268" s="943"/>
      <c r="AE268" s="943"/>
      <c r="AF268" s="943"/>
      <c r="AG268" s="943"/>
      <c r="AH268" s="943"/>
      <c r="AI268" s="943"/>
      <c r="AJ268" s="943"/>
      <c r="AK268" s="943"/>
      <c r="AL268" s="943"/>
      <c r="AM268" s="943"/>
      <c r="AN268" s="943"/>
      <c r="AO268" s="943"/>
      <c r="AP268" s="943"/>
      <c r="AQ268" s="943"/>
      <c r="AR268" s="943"/>
      <c r="AS268" s="943"/>
      <c r="AT268" s="943"/>
      <c r="AU268" s="943"/>
      <c r="AV268" s="943"/>
      <c r="AW268" s="943"/>
      <c r="AX268" s="943"/>
      <c r="AY268" s="943"/>
      <c r="AZ268" s="943"/>
      <c r="BA268" s="1035" t="s">
        <v>116</v>
      </c>
      <c r="BB268" s="682" t="s">
        <v>89</v>
      </c>
      <c r="BC268" s="119" t="s">
        <v>35</v>
      </c>
      <c r="BD268" s="115" t="s">
        <v>35</v>
      </c>
      <c r="BE268" s="115" t="s">
        <v>35</v>
      </c>
      <c r="BF268" s="115" t="s">
        <v>35</v>
      </c>
      <c r="BG268" s="110" t="s">
        <v>35</v>
      </c>
      <c r="BH268" s="119" t="s">
        <v>35</v>
      </c>
      <c r="BI268" s="115" t="s">
        <v>35</v>
      </c>
      <c r="BJ268" s="115" t="s">
        <v>35</v>
      </c>
      <c r="BK268" s="115" t="s">
        <v>35</v>
      </c>
      <c r="BL268" s="110" t="s">
        <v>35</v>
      </c>
      <c r="BM268" s="119" t="s">
        <v>35</v>
      </c>
      <c r="BN268" s="115" t="s">
        <v>35</v>
      </c>
      <c r="BO268" s="115" t="s">
        <v>35</v>
      </c>
      <c r="BP268" s="115" t="s">
        <v>35</v>
      </c>
      <c r="BQ268" s="110" t="s">
        <v>35</v>
      </c>
      <c r="BR268" s="119" t="s">
        <v>35</v>
      </c>
      <c r="BS268" s="115" t="s">
        <v>35</v>
      </c>
      <c r="BT268" s="115" t="s">
        <v>35</v>
      </c>
      <c r="BU268" s="115" t="s">
        <v>35</v>
      </c>
      <c r="BV268" s="115" t="s">
        <v>35</v>
      </c>
      <c r="BW268" s="115" t="s">
        <v>35</v>
      </c>
      <c r="BX268" s="115" t="s">
        <v>35</v>
      </c>
      <c r="BY268" s="104" t="s">
        <v>35</v>
      </c>
      <c r="BZ268" s="104" t="s">
        <v>35</v>
      </c>
      <c r="CA268" s="104" t="s">
        <v>35</v>
      </c>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row>
    <row r="269" s="382" customFormat="true" ht="15" customHeight="true" x14ac:dyDescent="0.2">
      <c r="AB269" s="943"/>
      <c r="AC269" s="943"/>
      <c r="AD269" s="943"/>
      <c r="AE269" s="943"/>
      <c r="AF269" s="943"/>
      <c r="AG269" s="943"/>
      <c r="AH269" s="943"/>
      <c r="AI269" s="943"/>
      <c r="AJ269" s="943"/>
      <c r="AK269" s="943"/>
      <c r="AL269" s="943"/>
      <c r="AM269" s="943"/>
      <c r="AN269" s="943"/>
      <c r="AO269" s="943"/>
      <c r="AP269" s="943"/>
      <c r="AQ269" s="943"/>
      <c r="AR269" s="943"/>
      <c r="AS269" s="943"/>
      <c r="AT269" s="943"/>
      <c r="AU269" s="943"/>
      <c r="AV269" s="943"/>
      <c r="AW269" s="943"/>
      <c r="AX269" s="943"/>
      <c r="AY269" s="943"/>
      <c r="AZ269" s="943"/>
      <c r="BA269" s="1035"/>
      <c r="BB269" s="682" t="s">
        <v>90</v>
      </c>
      <c r="BC269" s="119" t="s">
        <v>35</v>
      </c>
      <c r="BD269" s="115" t="s">
        <v>35</v>
      </c>
      <c r="BE269" s="115" t="s">
        <v>35</v>
      </c>
      <c r="BF269" s="115" t="s">
        <v>35</v>
      </c>
      <c r="BG269" s="110" t="s">
        <v>35</v>
      </c>
      <c r="BH269" s="119" t="s">
        <v>35</v>
      </c>
      <c r="BI269" s="115" t="s">
        <v>35</v>
      </c>
      <c r="BJ269" s="115" t="s">
        <v>35</v>
      </c>
      <c r="BK269" s="115" t="s">
        <v>35</v>
      </c>
      <c r="BL269" s="110" t="s">
        <v>35</v>
      </c>
      <c r="BM269" s="119" t="s">
        <v>35</v>
      </c>
      <c r="BN269" s="115" t="s">
        <v>35</v>
      </c>
      <c r="BO269" s="115" t="s">
        <v>35</v>
      </c>
      <c r="BP269" s="115" t="s">
        <v>35</v>
      </c>
      <c r="BQ269" s="110" t="s">
        <v>35</v>
      </c>
      <c r="BR269" s="119" t="s">
        <v>35</v>
      </c>
      <c r="BS269" s="115" t="s">
        <v>35</v>
      </c>
      <c r="BT269" s="115" t="s">
        <v>35</v>
      </c>
      <c r="BU269" s="115" t="s">
        <v>35</v>
      </c>
      <c r="BV269" s="115" t="s">
        <v>35</v>
      </c>
      <c r="BW269" s="115" t="s">
        <v>35</v>
      </c>
      <c r="BX269" s="115" t="s">
        <v>35</v>
      </c>
      <c r="BY269" s="104" t="s">
        <v>35</v>
      </c>
      <c r="BZ269" s="104" t="s">
        <v>35</v>
      </c>
      <c r="CA269" s="104" t="s">
        <v>35</v>
      </c>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row>
    <row r="270" s="382" customFormat="true" ht="15" customHeight="true" x14ac:dyDescent="0.2">
      <c r="AB270" s="943"/>
      <c r="AC270" s="943"/>
      <c r="AD270" s="943"/>
      <c r="AE270" s="943"/>
      <c r="AF270" s="943"/>
      <c r="AG270" s="943"/>
      <c r="AH270" s="943"/>
      <c r="AI270" s="943"/>
      <c r="AJ270" s="943"/>
      <c r="AK270" s="943"/>
      <c r="AL270" s="943"/>
      <c r="AM270" s="943"/>
      <c r="AN270" s="943"/>
      <c r="AO270" s="943"/>
      <c r="AP270" s="943"/>
      <c r="AQ270" s="943"/>
      <c r="AR270" s="943"/>
      <c r="AS270" s="943"/>
      <c r="AT270" s="943"/>
      <c r="AU270" s="943"/>
      <c r="AV270" s="943"/>
      <c r="AW270" s="943"/>
      <c r="AX270" s="943"/>
      <c r="AY270" s="943"/>
      <c r="AZ270" s="943"/>
      <c r="BA270" s="1035"/>
      <c r="BB270" s="682" t="s">
        <v>91</v>
      </c>
      <c r="BC270" s="119" t="s">
        <v>35</v>
      </c>
      <c r="BD270" s="115" t="s">
        <v>35</v>
      </c>
      <c r="BE270" s="115" t="s">
        <v>35</v>
      </c>
      <c r="BF270" s="115" t="s">
        <v>35</v>
      </c>
      <c r="BG270" s="110" t="s">
        <v>35</v>
      </c>
      <c r="BH270" s="119" t="s">
        <v>35</v>
      </c>
      <c r="BI270" s="115" t="s">
        <v>35</v>
      </c>
      <c r="BJ270" s="115" t="s">
        <v>35</v>
      </c>
      <c r="BK270" s="115" t="s">
        <v>35</v>
      </c>
      <c r="BL270" s="110" t="s">
        <v>35</v>
      </c>
      <c r="BM270" s="119" t="s">
        <v>35</v>
      </c>
      <c r="BN270" s="115" t="s">
        <v>35</v>
      </c>
      <c r="BO270" s="115" t="s">
        <v>35</v>
      </c>
      <c r="BP270" s="115" t="s">
        <v>35</v>
      </c>
      <c r="BQ270" s="110" t="s">
        <v>35</v>
      </c>
      <c r="BR270" s="119" t="s">
        <v>35</v>
      </c>
      <c r="BS270" s="115" t="s">
        <v>35</v>
      </c>
      <c r="BT270" s="115" t="s">
        <v>35</v>
      </c>
      <c r="BU270" s="115" t="s">
        <v>35</v>
      </c>
      <c r="BV270" s="115" t="s">
        <v>35</v>
      </c>
      <c r="BW270" s="115" t="s">
        <v>35</v>
      </c>
      <c r="BX270" s="115" t="s">
        <v>35</v>
      </c>
      <c r="BY270" s="104" t="s">
        <v>35</v>
      </c>
      <c r="BZ270" s="104" t="s">
        <v>35</v>
      </c>
      <c r="CA270" s="104" t="s">
        <v>35</v>
      </c>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row>
    <row r="271" s="382" customFormat="true" ht="15" customHeight="true" x14ac:dyDescent="0.2">
      <c r="AB271" s="943"/>
      <c r="AC271" s="943"/>
      <c r="AD271" s="943"/>
      <c r="AE271" s="943"/>
      <c r="AF271" s="943"/>
      <c r="AG271" s="943"/>
      <c r="AH271" s="943"/>
      <c r="AI271" s="943"/>
      <c r="AJ271" s="943"/>
      <c r="AK271" s="943"/>
      <c r="AL271" s="943"/>
      <c r="AM271" s="943"/>
      <c r="AN271" s="943"/>
      <c r="AO271" s="943"/>
      <c r="AP271" s="943"/>
      <c r="AQ271" s="943"/>
      <c r="AR271" s="943"/>
      <c r="AS271" s="943"/>
      <c r="AT271" s="943"/>
      <c r="AU271" s="943"/>
      <c r="AV271" s="943"/>
      <c r="AW271" s="943"/>
      <c r="AX271" s="943"/>
      <c r="AY271" s="943"/>
      <c r="AZ271" s="943"/>
      <c r="BA271" s="1035" t="s">
        <v>75</v>
      </c>
      <c r="BB271" s="682" t="s">
        <v>49</v>
      </c>
      <c r="BC271" s="119" t="s">
        <v>35</v>
      </c>
      <c r="BD271" s="112" t="s">
        <v>35</v>
      </c>
      <c r="BE271" s="112" t="s">
        <v>35</v>
      </c>
      <c r="BF271" s="112" t="s">
        <v>35</v>
      </c>
      <c r="BG271" s="107" t="s">
        <v>35</v>
      </c>
      <c r="BH271" s="119" t="s">
        <v>35</v>
      </c>
      <c r="BI271" s="112" t="s">
        <v>35</v>
      </c>
      <c r="BJ271" s="112" t="s">
        <v>35</v>
      </c>
      <c r="BK271" s="112" t="s">
        <v>35</v>
      </c>
      <c r="BL271" s="107" t="s">
        <v>35</v>
      </c>
      <c r="BM271" s="119" t="s">
        <v>35</v>
      </c>
      <c r="BN271" s="112" t="s">
        <v>35</v>
      </c>
      <c r="BO271" s="112" t="s">
        <v>35</v>
      </c>
      <c r="BP271" s="112" t="s">
        <v>35</v>
      </c>
      <c r="BQ271" s="107" t="s">
        <v>35</v>
      </c>
      <c r="BR271" s="119" t="s">
        <v>35</v>
      </c>
      <c r="BS271" s="112" t="s">
        <v>35</v>
      </c>
      <c r="BT271" s="112" t="s">
        <v>35</v>
      </c>
      <c r="BU271" s="112" t="s">
        <v>35</v>
      </c>
      <c r="BV271" s="112" t="s">
        <v>35</v>
      </c>
      <c r="BW271" s="112" t="s">
        <v>35</v>
      </c>
      <c r="BX271" s="112" t="s">
        <v>35</v>
      </c>
      <c r="BY271" s="102" t="s">
        <v>35</v>
      </c>
      <c r="BZ271" s="102" t="s">
        <v>35</v>
      </c>
      <c r="CA271" s="102" t="s">
        <v>35</v>
      </c>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row>
    <row r="272" s="382" customFormat="true" ht="15" customHeight="true" x14ac:dyDescent="0.2">
      <c r="AB272" s="943"/>
      <c r="AC272" s="943"/>
      <c r="AD272" s="943"/>
      <c r="AE272" s="943"/>
      <c r="AF272" s="943"/>
      <c r="AG272" s="943"/>
      <c r="AH272" s="943"/>
      <c r="AI272" s="943"/>
      <c r="AJ272" s="943"/>
      <c r="AK272" s="943"/>
      <c r="AL272" s="943"/>
      <c r="AM272" s="943"/>
      <c r="AN272" s="943"/>
      <c r="AO272" s="943"/>
      <c r="AP272" s="943"/>
      <c r="AQ272" s="943"/>
      <c r="AR272" s="943"/>
      <c r="AS272" s="943"/>
      <c r="AT272" s="943"/>
      <c r="AU272" s="943"/>
      <c r="AV272" s="943"/>
      <c r="AW272" s="943"/>
      <c r="AX272" s="943"/>
      <c r="AY272" s="943"/>
      <c r="AZ272" s="943"/>
      <c r="BA272" s="1035"/>
      <c r="BB272" s="682" t="s">
        <v>48</v>
      </c>
      <c r="BC272" s="119" t="s">
        <v>35</v>
      </c>
      <c r="BD272" s="112" t="s">
        <v>35</v>
      </c>
      <c r="BE272" s="112" t="s">
        <v>35</v>
      </c>
      <c r="BF272" s="112" t="s">
        <v>35</v>
      </c>
      <c r="BG272" s="107" t="s">
        <v>35</v>
      </c>
      <c r="BH272" s="119" t="s">
        <v>35</v>
      </c>
      <c r="BI272" s="112" t="s">
        <v>35</v>
      </c>
      <c r="BJ272" s="112" t="s">
        <v>35</v>
      </c>
      <c r="BK272" s="112" t="s">
        <v>35</v>
      </c>
      <c r="BL272" s="107" t="s">
        <v>35</v>
      </c>
      <c r="BM272" s="119" t="s">
        <v>35</v>
      </c>
      <c r="BN272" s="112" t="s">
        <v>35</v>
      </c>
      <c r="BO272" s="112" t="s">
        <v>35</v>
      </c>
      <c r="BP272" s="112" t="s">
        <v>35</v>
      </c>
      <c r="BQ272" s="107" t="s">
        <v>35</v>
      </c>
      <c r="BR272" s="119" t="s">
        <v>35</v>
      </c>
      <c r="BS272" s="112" t="s">
        <v>35</v>
      </c>
      <c r="BT272" s="112" t="s">
        <v>35</v>
      </c>
      <c r="BU272" s="112" t="s">
        <v>35</v>
      </c>
      <c r="BV272" s="112" t="s">
        <v>35</v>
      </c>
      <c r="BW272" s="112" t="s">
        <v>35</v>
      </c>
      <c r="BX272" s="112" t="s">
        <v>35</v>
      </c>
      <c r="BY272" s="102" t="s">
        <v>35</v>
      </c>
      <c r="BZ272" s="102" t="s">
        <v>35</v>
      </c>
      <c r="CA272" s="102" t="s">
        <v>35</v>
      </c>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row>
    <row r="273" s="382" customFormat="true" ht="15" customHeight="true" x14ac:dyDescent="0.2">
      <c r="AB273" s="943"/>
      <c r="AC273" s="943"/>
      <c r="AD273" s="943"/>
      <c r="AE273" s="943"/>
      <c r="AF273" s="943"/>
      <c r="AG273" s="943"/>
      <c r="AH273" s="943"/>
      <c r="AI273" s="943"/>
      <c r="AJ273" s="943"/>
      <c r="AK273" s="943"/>
      <c r="AL273" s="943"/>
      <c r="AM273" s="943"/>
      <c r="AN273" s="943"/>
      <c r="AO273" s="943"/>
      <c r="AP273" s="943"/>
      <c r="AQ273" s="943"/>
      <c r="AR273" s="943"/>
      <c r="AS273" s="943"/>
      <c r="AT273" s="943"/>
      <c r="AU273" s="943"/>
      <c r="AV273" s="943"/>
      <c r="AW273" s="943"/>
      <c r="AX273" s="943"/>
      <c r="AY273" s="943"/>
      <c r="AZ273" s="943"/>
      <c r="BA273" s="1035"/>
      <c r="BB273" s="682" t="s">
        <v>113</v>
      </c>
      <c r="BC273" s="119" t="s">
        <v>35</v>
      </c>
      <c r="BD273" s="112" t="s">
        <v>35</v>
      </c>
      <c r="BE273" s="112" t="s">
        <v>35</v>
      </c>
      <c r="BF273" s="112" t="s">
        <v>35</v>
      </c>
      <c r="BG273" s="107" t="s">
        <v>35</v>
      </c>
      <c r="BH273" s="119" t="s">
        <v>35</v>
      </c>
      <c r="BI273" s="112" t="s">
        <v>35</v>
      </c>
      <c r="BJ273" s="112" t="s">
        <v>35</v>
      </c>
      <c r="BK273" s="112" t="s">
        <v>35</v>
      </c>
      <c r="BL273" s="107" t="s">
        <v>35</v>
      </c>
      <c r="BM273" s="119" t="s">
        <v>35</v>
      </c>
      <c r="BN273" s="112" t="s">
        <v>35</v>
      </c>
      <c r="BO273" s="112" t="s">
        <v>35</v>
      </c>
      <c r="BP273" s="112" t="s">
        <v>35</v>
      </c>
      <c r="BQ273" s="107" t="s">
        <v>35</v>
      </c>
      <c r="BR273" s="119" t="s">
        <v>35</v>
      </c>
      <c r="BS273" s="112" t="s">
        <v>35</v>
      </c>
      <c r="BT273" s="112" t="s">
        <v>35</v>
      </c>
      <c r="BU273" s="112" t="s">
        <v>35</v>
      </c>
      <c r="BV273" s="112" t="s">
        <v>35</v>
      </c>
      <c r="BW273" s="112" t="s">
        <v>35</v>
      </c>
      <c r="BX273" s="112" t="s">
        <v>35</v>
      </c>
      <c r="BY273" s="102" t="s">
        <v>35</v>
      </c>
      <c r="BZ273" s="102" t="s">
        <v>35</v>
      </c>
      <c r="CA273" s="102" t="s">
        <v>35</v>
      </c>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row>
    <row r="274" s="382" customFormat="true" ht="15" customHeight="true" x14ac:dyDescent="0.2">
      <c r="AB274" s="943"/>
      <c r="AC274" s="943"/>
      <c r="AD274" s="943"/>
      <c r="AE274" s="943"/>
      <c r="AF274" s="943"/>
      <c r="AG274" s="943"/>
      <c r="AH274" s="943"/>
      <c r="AI274" s="943"/>
      <c r="AJ274" s="943"/>
      <c r="AK274" s="943"/>
      <c r="AL274" s="943"/>
      <c r="AM274" s="943"/>
      <c r="AN274" s="943"/>
      <c r="AO274" s="943"/>
      <c r="AP274" s="943"/>
      <c r="AQ274" s="943"/>
      <c r="AR274" s="943"/>
      <c r="AS274" s="943"/>
      <c r="AT274" s="943"/>
      <c r="AU274" s="943"/>
      <c r="AV274" s="943"/>
      <c r="AW274" s="943"/>
      <c r="AX274" s="943"/>
      <c r="AY274" s="943"/>
      <c r="AZ274" s="943"/>
      <c r="BA274" s="1035" t="s">
        <v>76</v>
      </c>
      <c r="BB274" s="682" t="s">
        <v>49</v>
      </c>
      <c r="BC274" s="119" t="s">
        <v>35</v>
      </c>
      <c r="BD274" s="115" t="s">
        <v>35</v>
      </c>
      <c r="BE274" s="115" t="s">
        <v>35</v>
      </c>
      <c r="BF274" s="115" t="s">
        <v>35</v>
      </c>
      <c r="BG274" s="110" t="s">
        <v>35</v>
      </c>
      <c r="BH274" s="119" t="s">
        <v>35</v>
      </c>
      <c r="BI274" s="115" t="s">
        <v>35</v>
      </c>
      <c r="BJ274" s="115" t="s">
        <v>35</v>
      </c>
      <c r="BK274" s="115" t="s">
        <v>35</v>
      </c>
      <c r="BL274" s="110" t="s">
        <v>35</v>
      </c>
      <c r="BM274" s="119" t="s">
        <v>35</v>
      </c>
      <c r="BN274" s="115" t="s">
        <v>35</v>
      </c>
      <c r="BO274" s="115" t="s">
        <v>35</v>
      </c>
      <c r="BP274" s="115" t="s">
        <v>35</v>
      </c>
      <c r="BQ274" s="110" t="s">
        <v>35</v>
      </c>
      <c r="BR274" s="119" t="s">
        <v>35</v>
      </c>
      <c r="BS274" s="115" t="s">
        <v>35</v>
      </c>
      <c r="BT274" s="115" t="s">
        <v>35</v>
      </c>
      <c r="BU274" s="115" t="s">
        <v>35</v>
      </c>
      <c r="BV274" s="115" t="s">
        <v>35</v>
      </c>
      <c r="BW274" s="115" t="s">
        <v>35</v>
      </c>
      <c r="BX274" s="115" t="s">
        <v>35</v>
      </c>
      <c r="BY274" s="104" t="s">
        <v>35</v>
      </c>
      <c r="BZ274" s="104" t="s">
        <v>35</v>
      </c>
      <c r="CA274" s="104" t="s">
        <v>35</v>
      </c>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row>
    <row r="275" s="382" customFormat="true" ht="15" customHeight="true" x14ac:dyDescent="0.2">
      <c r="AB275" s="943"/>
      <c r="AC275" s="943"/>
      <c r="AD275" s="943"/>
      <c r="AE275" s="943"/>
      <c r="AF275" s="943"/>
      <c r="AG275" s="943"/>
      <c r="AH275" s="943"/>
      <c r="AI275" s="943"/>
      <c r="AJ275" s="943"/>
      <c r="AK275" s="943"/>
      <c r="AL275" s="943"/>
      <c r="AM275" s="943"/>
      <c r="AN275" s="943"/>
      <c r="AO275" s="943"/>
      <c r="AP275" s="943"/>
      <c r="AQ275" s="943"/>
      <c r="AR275" s="943"/>
      <c r="AS275" s="943"/>
      <c r="AT275" s="943"/>
      <c r="AU275" s="943"/>
      <c r="AV275" s="943"/>
      <c r="AW275" s="943"/>
      <c r="AX275" s="943"/>
      <c r="AY275" s="943"/>
      <c r="AZ275" s="943"/>
      <c r="BA275" s="1035"/>
      <c r="BB275" s="682" t="s">
        <v>48</v>
      </c>
      <c r="BC275" s="119" t="s">
        <v>35</v>
      </c>
      <c r="BD275" s="115" t="s">
        <v>35</v>
      </c>
      <c r="BE275" s="115" t="s">
        <v>35</v>
      </c>
      <c r="BF275" s="115" t="s">
        <v>35</v>
      </c>
      <c r="BG275" s="110" t="s">
        <v>35</v>
      </c>
      <c r="BH275" s="119" t="s">
        <v>35</v>
      </c>
      <c r="BI275" s="115" t="s">
        <v>35</v>
      </c>
      <c r="BJ275" s="115" t="s">
        <v>35</v>
      </c>
      <c r="BK275" s="115" t="s">
        <v>35</v>
      </c>
      <c r="BL275" s="110" t="s">
        <v>35</v>
      </c>
      <c r="BM275" s="119" t="s">
        <v>35</v>
      </c>
      <c r="BN275" s="115" t="s">
        <v>35</v>
      </c>
      <c r="BO275" s="115" t="s">
        <v>35</v>
      </c>
      <c r="BP275" s="115" t="s">
        <v>35</v>
      </c>
      <c r="BQ275" s="110" t="s">
        <v>35</v>
      </c>
      <c r="BR275" s="119" t="s">
        <v>35</v>
      </c>
      <c r="BS275" s="115" t="s">
        <v>35</v>
      </c>
      <c r="BT275" s="115" t="s">
        <v>35</v>
      </c>
      <c r="BU275" s="115" t="s">
        <v>35</v>
      </c>
      <c r="BV275" s="115" t="s">
        <v>35</v>
      </c>
      <c r="BW275" s="115" t="s">
        <v>35</v>
      </c>
      <c r="BX275" s="115" t="s">
        <v>35</v>
      </c>
      <c r="BY275" s="104" t="s">
        <v>35</v>
      </c>
      <c r="BZ275" s="104" t="s">
        <v>35</v>
      </c>
      <c r="CA275" s="104" t="s">
        <v>35</v>
      </c>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row>
    <row r="276" s="382" customFormat="true" ht="15" customHeight="true" x14ac:dyDescent="0.2">
      <c r="AB276" s="943"/>
      <c r="AC276" s="943"/>
      <c r="AD276" s="943"/>
      <c r="AE276" s="943"/>
      <c r="AF276" s="943"/>
      <c r="AG276" s="943"/>
      <c r="AH276" s="943"/>
      <c r="AI276" s="943"/>
      <c r="AJ276" s="943"/>
      <c r="AK276" s="943"/>
      <c r="AL276" s="943"/>
      <c r="AM276" s="943"/>
      <c r="AN276" s="943"/>
      <c r="AO276" s="943"/>
      <c r="AP276" s="943"/>
      <c r="AQ276" s="943"/>
      <c r="AR276" s="943"/>
      <c r="AS276" s="943"/>
      <c r="AT276" s="943"/>
      <c r="AU276" s="943"/>
      <c r="AV276" s="943"/>
      <c r="AW276" s="943"/>
      <c r="AX276" s="943"/>
      <c r="AY276" s="943"/>
      <c r="AZ276" s="943"/>
      <c r="BA276" s="1035"/>
      <c r="BB276" s="682" t="s">
        <v>114</v>
      </c>
      <c r="BC276" s="119" t="s">
        <v>35</v>
      </c>
      <c r="BD276" s="115" t="s">
        <v>35</v>
      </c>
      <c r="BE276" s="115" t="s">
        <v>35</v>
      </c>
      <c r="BF276" s="115" t="s">
        <v>35</v>
      </c>
      <c r="BG276" s="110" t="s">
        <v>35</v>
      </c>
      <c r="BH276" s="119" t="s">
        <v>35</v>
      </c>
      <c r="BI276" s="115" t="s">
        <v>35</v>
      </c>
      <c r="BJ276" s="115" t="s">
        <v>35</v>
      </c>
      <c r="BK276" s="115" t="s">
        <v>35</v>
      </c>
      <c r="BL276" s="110" t="s">
        <v>35</v>
      </c>
      <c r="BM276" s="119" t="s">
        <v>35</v>
      </c>
      <c r="BN276" s="115" t="s">
        <v>35</v>
      </c>
      <c r="BO276" s="115" t="s">
        <v>35</v>
      </c>
      <c r="BP276" s="115" t="s">
        <v>35</v>
      </c>
      <c r="BQ276" s="110" t="s">
        <v>35</v>
      </c>
      <c r="BR276" s="119" t="s">
        <v>35</v>
      </c>
      <c r="BS276" s="115" t="s">
        <v>35</v>
      </c>
      <c r="BT276" s="115" t="s">
        <v>35</v>
      </c>
      <c r="BU276" s="115" t="s">
        <v>35</v>
      </c>
      <c r="BV276" s="115" t="s">
        <v>35</v>
      </c>
      <c r="BW276" s="115" t="s">
        <v>35</v>
      </c>
      <c r="BX276" s="115" t="s">
        <v>35</v>
      </c>
      <c r="BY276" s="104" t="s">
        <v>35</v>
      </c>
      <c r="BZ276" s="104" t="s">
        <v>35</v>
      </c>
      <c r="CA276" s="104" t="s">
        <v>35</v>
      </c>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row>
    <row r="277" s="382" customFormat="true" ht="15" customHeight="true" x14ac:dyDescent="0.2">
      <c r="AB277" s="943"/>
      <c r="AC277" s="943"/>
      <c r="AD277" s="943"/>
      <c r="AE277" s="943"/>
      <c r="AF277" s="943"/>
      <c r="AG277" s="943"/>
      <c r="AH277" s="943"/>
      <c r="AI277" s="943"/>
      <c r="AJ277" s="943"/>
      <c r="AK277" s="943"/>
      <c r="AL277" s="943"/>
      <c r="AM277" s="943"/>
      <c r="AN277" s="943"/>
      <c r="AO277" s="943"/>
      <c r="AP277" s="943"/>
      <c r="AQ277" s="943"/>
      <c r="AR277" s="943"/>
      <c r="AS277" s="943"/>
      <c r="AT277" s="943"/>
      <c r="AU277" s="943"/>
      <c r="AV277" s="943"/>
      <c r="AW277" s="943"/>
      <c r="AX277" s="943"/>
      <c r="AY277" s="943"/>
      <c r="AZ277" s="943"/>
      <c r="BA277" s="1035" t="s">
        <v>77</v>
      </c>
      <c r="BB277" s="682" t="s">
        <v>78</v>
      </c>
      <c r="BC277" s="119" t="s">
        <v>35</v>
      </c>
      <c r="BD277" s="115" t="s">
        <v>35</v>
      </c>
      <c r="BE277" s="115" t="s">
        <v>35</v>
      </c>
      <c r="BF277" s="115" t="s">
        <v>35</v>
      </c>
      <c r="BG277" s="110" t="s">
        <v>35</v>
      </c>
      <c r="BH277" s="119" t="s">
        <v>35</v>
      </c>
      <c r="BI277" s="115" t="s">
        <v>35</v>
      </c>
      <c r="BJ277" s="115" t="s">
        <v>35</v>
      </c>
      <c r="BK277" s="115" t="s">
        <v>35</v>
      </c>
      <c r="BL277" s="110" t="s">
        <v>35</v>
      </c>
      <c r="BM277" s="119" t="s">
        <v>35</v>
      </c>
      <c r="BN277" s="115" t="s">
        <v>35</v>
      </c>
      <c r="BO277" s="115" t="s">
        <v>35</v>
      </c>
      <c r="BP277" s="115" t="s">
        <v>35</v>
      </c>
      <c r="BQ277" s="110" t="s">
        <v>35</v>
      </c>
      <c r="BR277" s="119" t="s">
        <v>35</v>
      </c>
      <c r="BS277" s="115" t="s">
        <v>35</v>
      </c>
      <c r="BT277" s="115" t="s">
        <v>35</v>
      </c>
      <c r="BU277" s="115" t="s">
        <v>35</v>
      </c>
      <c r="BV277" s="115" t="s">
        <v>35</v>
      </c>
      <c r="BW277" s="115" t="s">
        <v>35</v>
      </c>
      <c r="BX277" s="115" t="s">
        <v>35</v>
      </c>
      <c r="BY277" s="104" t="s">
        <v>35</v>
      </c>
      <c r="BZ277" s="104" t="s">
        <v>35</v>
      </c>
      <c r="CA277" s="104" t="s">
        <v>35</v>
      </c>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row>
    <row r="278" s="382" customFormat="true" ht="15" customHeight="true" x14ac:dyDescent="0.2">
      <c r="AB278" s="943"/>
      <c r="AC278" s="943"/>
      <c r="AD278" s="943"/>
      <c r="AE278" s="943"/>
      <c r="AF278" s="943"/>
      <c r="AG278" s="943"/>
      <c r="AH278" s="943"/>
      <c r="AI278" s="943"/>
      <c r="AJ278" s="943"/>
      <c r="AK278" s="943"/>
      <c r="AL278" s="943"/>
      <c r="AM278" s="943"/>
      <c r="AN278" s="943"/>
      <c r="AO278" s="943"/>
      <c r="AP278" s="943"/>
      <c r="AQ278" s="943"/>
      <c r="AR278" s="943"/>
      <c r="AS278" s="943"/>
      <c r="AT278" s="943"/>
      <c r="AU278" s="943"/>
      <c r="AV278" s="943"/>
      <c r="AW278" s="943"/>
      <c r="AX278" s="943"/>
      <c r="AY278" s="943"/>
      <c r="AZ278" s="943"/>
      <c r="BA278" s="1035"/>
      <c r="BB278" s="682" t="s">
        <v>79</v>
      </c>
      <c r="BC278" s="119" t="s">
        <v>35</v>
      </c>
      <c r="BD278" s="115" t="s">
        <v>35</v>
      </c>
      <c r="BE278" s="115" t="s">
        <v>35</v>
      </c>
      <c r="BF278" s="115" t="s">
        <v>35</v>
      </c>
      <c r="BG278" s="110" t="s">
        <v>35</v>
      </c>
      <c r="BH278" s="119" t="s">
        <v>35</v>
      </c>
      <c r="BI278" s="115" t="s">
        <v>35</v>
      </c>
      <c r="BJ278" s="115" t="s">
        <v>35</v>
      </c>
      <c r="BK278" s="115" t="s">
        <v>35</v>
      </c>
      <c r="BL278" s="110" t="s">
        <v>35</v>
      </c>
      <c r="BM278" s="119" t="s">
        <v>35</v>
      </c>
      <c r="BN278" s="115" t="s">
        <v>35</v>
      </c>
      <c r="BO278" s="115" t="s">
        <v>35</v>
      </c>
      <c r="BP278" s="115" t="s">
        <v>35</v>
      </c>
      <c r="BQ278" s="110" t="s">
        <v>35</v>
      </c>
      <c r="BR278" s="119" t="s">
        <v>35</v>
      </c>
      <c r="BS278" s="115" t="s">
        <v>35</v>
      </c>
      <c r="BT278" s="115" t="s">
        <v>35</v>
      </c>
      <c r="BU278" s="115" t="s">
        <v>35</v>
      </c>
      <c r="BV278" s="115" t="s">
        <v>35</v>
      </c>
      <c r="BW278" s="115" t="s">
        <v>35</v>
      </c>
      <c r="BX278" s="115" t="s">
        <v>35</v>
      </c>
      <c r="BY278" s="104" t="s">
        <v>35</v>
      </c>
      <c r="BZ278" s="104" t="s">
        <v>35</v>
      </c>
      <c r="CA278" s="104" t="s">
        <v>35</v>
      </c>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row>
    <row r="279" s="382" customFormat="true" ht="15" customHeight="true" x14ac:dyDescent="0.2">
      <c r="AB279" s="943"/>
      <c r="AC279" s="943"/>
      <c r="AD279" s="943"/>
      <c r="AE279" s="943"/>
      <c r="AF279" s="943"/>
      <c r="AG279" s="943"/>
      <c r="AH279" s="943"/>
      <c r="AI279" s="943"/>
      <c r="AJ279" s="943"/>
      <c r="AK279" s="943"/>
      <c r="AL279" s="943"/>
      <c r="AM279" s="943"/>
      <c r="AN279" s="943"/>
      <c r="AO279" s="943"/>
      <c r="AP279" s="943"/>
      <c r="AQ279" s="943"/>
      <c r="AR279" s="943"/>
      <c r="AS279" s="943"/>
      <c r="AT279" s="943"/>
      <c r="AU279" s="943"/>
      <c r="AV279" s="943"/>
      <c r="AW279" s="943"/>
      <c r="AX279" s="943"/>
      <c r="AY279" s="943"/>
      <c r="AZ279" s="943"/>
      <c r="BA279" s="1035"/>
      <c r="BB279" s="682" t="s">
        <v>80</v>
      </c>
      <c r="BC279" s="119" t="s">
        <v>35</v>
      </c>
      <c r="BD279" s="112" t="s">
        <v>35</v>
      </c>
      <c r="BE279" s="112" t="s">
        <v>35</v>
      </c>
      <c r="BF279" s="112" t="s">
        <v>35</v>
      </c>
      <c r="BG279" s="107" t="s">
        <v>35</v>
      </c>
      <c r="BH279" s="119" t="s">
        <v>35</v>
      </c>
      <c r="BI279" s="112" t="s">
        <v>35</v>
      </c>
      <c r="BJ279" s="112" t="s">
        <v>35</v>
      </c>
      <c r="BK279" s="112" t="s">
        <v>35</v>
      </c>
      <c r="BL279" s="107" t="s">
        <v>35</v>
      </c>
      <c r="BM279" s="119" t="s">
        <v>35</v>
      </c>
      <c r="BN279" s="112" t="s">
        <v>35</v>
      </c>
      <c r="BO279" s="112" t="s">
        <v>35</v>
      </c>
      <c r="BP279" s="112" t="s">
        <v>35</v>
      </c>
      <c r="BQ279" s="107" t="s">
        <v>35</v>
      </c>
      <c r="BR279" s="119" t="s">
        <v>35</v>
      </c>
      <c r="BS279" s="112" t="s">
        <v>35</v>
      </c>
      <c r="BT279" s="112" t="s">
        <v>35</v>
      </c>
      <c r="BU279" s="112" t="s">
        <v>35</v>
      </c>
      <c r="BV279" s="112" t="s">
        <v>35</v>
      </c>
      <c r="BW279" s="112" t="s">
        <v>35</v>
      </c>
      <c r="BX279" s="112" t="s">
        <v>35</v>
      </c>
      <c r="BY279" s="102" t="s">
        <v>35</v>
      </c>
      <c r="BZ279" s="102" t="s">
        <v>35</v>
      </c>
      <c r="CA279" s="102" t="s">
        <v>35</v>
      </c>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row>
    <row r="280" s="599" customFormat="true" ht="15" customHeight="true" x14ac:dyDescent="0.2">
      <c r="B280" s="6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1035"/>
      <c r="BB280" s="682" t="s">
        <v>81</v>
      </c>
      <c r="BC280" s="119" t="s">
        <v>35</v>
      </c>
      <c r="BD280" s="112" t="s">
        <v>35</v>
      </c>
      <c r="BE280" s="112" t="s">
        <v>35</v>
      </c>
      <c r="BF280" s="112" t="s">
        <v>35</v>
      </c>
      <c r="BG280" s="107" t="s">
        <v>35</v>
      </c>
      <c r="BH280" s="119" t="s">
        <v>35</v>
      </c>
      <c r="BI280" s="112" t="s">
        <v>35</v>
      </c>
      <c r="BJ280" s="112" t="s">
        <v>35</v>
      </c>
      <c r="BK280" s="112" t="s">
        <v>35</v>
      </c>
      <c r="BL280" s="107" t="s">
        <v>35</v>
      </c>
      <c r="BM280" s="119" t="s">
        <v>35</v>
      </c>
      <c r="BN280" s="112" t="s">
        <v>35</v>
      </c>
      <c r="BO280" s="112" t="s">
        <v>35</v>
      </c>
      <c r="BP280" s="112" t="s">
        <v>35</v>
      </c>
      <c r="BQ280" s="107" t="s">
        <v>35</v>
      </c>
      <c r="BR280" s="119" t="s">
        <v>35</v>
      </c>
      <c r="BS280" s="112" t="s">
        <v>35</v>
      </c>
      <c r="BT280" s="112" t="s">
        <v>35</v>
      </c>
      <c r="BU280" s="112" t="s">
        <v>35</v>
      </c>
      <c r="BV280" s="112" t="s">
        <v>35</v>
      </c>
      <c r="BW280" s="112" t="s">
        <v>35</v>
      </c>
      <c r="BX280" s="112" t="s">
        <v>35</v>
      </c>
      <c r="BY280" s="102" t="s">
        <v>35</v>
      </c>
      <c r="BZ280" s="102" t="s">
        <v>35</v>
      </c>
      <c r="CA280" s="102" t="s">
        <v>35</v>
      </c>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row>
    <row r="281" s="599" customFormat="true" ht="15" customHeight="true" x14ac:dyDescent="0.2">
      <c r="B281" s="6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1035"/>
      <c r="BB281" s="682" t="s">
        <v>82</v>
      </c>
      <c r="BC281" s="119" t="s">
        <v>35</v>
      </c>
      <c r="BD281" s="112" t="s">
        <v>35</v>
      </c>
      <c r="BE281" s="112" t="s">
        <v>35</v>
      </c>
      <c r="BF281" s="112" t="s">
        <v>35</v>
      </c>
      <c r="BG281" s="107" t="s">
        <v>35</v>
      </c>
      <c r="BH281" s="119" t="s">
        <v>35</v>
      </c>
      <c r="BI281" s="112" t="s">
        <v>35</v>
      </c>
      <c r="BJ281" s="112" t="s">
        <v>35</v>
      </c>
      <c r="BK281" s="112" t="s">
        <v>35</v>
      </c>
      <c r="BL281" s="107" t="s">
        <v>35</v>
      </c>
      <c r="BM281" s="119" t="s">
        <v>35</v>
      </c>
      <c r="BN281" s="112" t="s">
        <v>35</v>
      </c>
      <c r="BO281" s="112" t="s">
        <v>35</v>
      </c>
      <c r="BP281" s="112" t="s">
        <v>35</v>
      </c>
      <c r="BQ281" s="107" t="s">
        <v>35</v>
      </c>
      <c r="BR281" s="119" t="s">
        <v>35</v>
      </c>
      <c r="BS281" s="112" t="s">
        <v>35</v>
      </c>
      <c r="BT281" s="112" t="s">
        <v>35</v>
      </c>
      <c r="BU281" s="112" t="s">
        <v>35</v>
      </c>
      <c r="BV281" s="112" t="s">
        <v>35</v>
      </c>
      <c r="BW281" s="112" t="s">
        <v>35</v>
      </c>
      <c r="BX281" s="112" t="s">
        <v>35</v>
      </c>
      <c r="BY281" s="102" t="s">
        <v>35</v>
      </c>
      <c r="BZ281" s="102" t="s">
        <v>35</v>
      </c>
      <c r="CA281" s="102" t="s">
        <v>35</v>
      </c>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row>
    <row r="282" s="599" customFormat="true" ht="15" customHeight="true" x14ac:dyDescent="0.2">
      <c r="B282" s="6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1035"/>
      <c r="BB282" s="682" t="s">
        <v>83</v>
      </c>
      <c r="BC282" s="119" t="s">
        <v>35</v>
      </c>
      <c r="BD282" s="112" t="s">
        <v>35</v>
      </c>
      <c r="BE282" s="112" t="s">
        <v>35</v>
      </c>
      <c r="BF282" s="112" t="s">
        <v>35</v>
      </c>
      <c r="BG282" s="107" t="s">
        <v>35</v>
      </c>
      <c r="BH282" s="119" t="s">
        <v>35</v>
      </c>
      <c r="BI282" s="112" t="s">
        <v>35</v>
      </c>
      <c r="BJ282" s="112" t="s">
        <v>35</v>
      </c>
      <c r="BK282" s="112" t="s">
        <v>35</v>
      </c>
      <c r="BL282" s="107" t="s">
        <v>35</v>
      </c>
      <c r="BM282" s="119" t="s">
        <v>35</v>
      </c>
      <c r="BN282" s="112" t="s">
        <v>35</v>
      </c>
      <c r="BO282" s="112" t="s">
        <v>35</v>
      </c>
      <c r="BP282" s="112" t="s">
        <v>35</v>
      </c>
      <c r="BQ282" s="107" t="s">
        <v>35</v>
      </c>
      <c r="BR282" s="119" t="s">
        <v>35</v>
      </c>
      <c r="BS282" s="112" t="s">
        <v>35</v>
      </c>
      <c r="BT282" s="112" t="s">
        <v>35</v>
      </c>
      <c r="BU282" s="112" t="s">
        <v>35</v>
      </c>
      <c r="BV282" s="112" t="s">
        <v>35</v>
      </c>
      <c r="BW282" s="112" t="s">
        <v>35</v>
      </c>
      <c r="BX282" s="112" t="s">
        <v>35</v>
      </c>
      <c r="BY282" s="102" t="s">
        <v>35</v>
      </c>
      <c r="BZ282" s="102" t="s">
        <v>35</v>
      </c>
      <c r="CA282" s="102" t="s">
        <v>35</v>
      </c>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row>
    <row r="283" s="599" customFormat="true" ht="15" customHeight="true" x14ac:dyDescent="0.2">
      <c r="B283" s="6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1035"/>
      <c r="BB283" s="682" t="s">
        <v>84</v>
      </c>
      <c r="BC283" s="119" t="s">
        <v>35</v>
      </c>
      <c r="BD283" s="112" t="s">
        <v>35</v>
      </c>
      <c r="BE283" s="112" t="s">
        <v>35</v>
      </c>
      <c r="BF283" s="112" t="s">
        <v>35</v>
      </c>
      <c r="BG283" s="107" t="s">
        <v>35</v>
      </c>
      <c r="BH283" s="119" t="s">
        <v>35</v>
      </c>
      <c r="BI283" s="112" t="s">
        <v>35</v>
      </c>
      <c r="BJ283" s="112" t="s">
        <v>35</v>
      </c>
      <c r="BK283" s="112" t="s">
        <v>35</v>
      </c>
      <c r="BL283" s="107" t="s">
        <v>35</v>
      </c>
      <c r="BM283" s="119" t="s">
        <v>35</v>
      </c>
      <c r="BN283" s="112" t="s">
        <v>35</v>
      </c>
      <c r="BO283" s="112" t="s">
        <v>35</v>
      </c>
      <c r="BP283" s="112" t="s">
        <v>35</v>
      </c>
      <c r="BQ283" s="107" t="s">
        <v>35</v>
      </c>
      <c r="BR283" s="119" t="s">
        <v>35</v>
      </c>
      <c r="BS283" s="112" t="s">
        <v>35</v>
      </c>
      <c r="BT283" s="112" t="s">
        <v>35</v>
      </c>
      <c r="BU283" s="112" t="s">
        <v>35</v>
      </c>
      <c r="BV283" s="112" t="s">
        <v>35</v>
      </c>
      <c r="BW283" s="112" t="s">
        <v>35</v>
      </c>
      <c r="BX283" s="112" t="s">
        <v>35</v>
      </c>
      <c r="BY283" s="102" t="s">
        <v>35</v>
      </c>
      <c r="BZ283" s="102" t="s">
        <v>35</v>
      </c>
      <c r="CA283" s="102" t="s">
        <v>35</v>
      </c>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row>
    <row r="284" s="599" customFormat="true" ht="15" customHeight="true" x14ac:dyDescent="0.2">
      <c r="B284" s="6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1037"/>
      <c r="BB284" s="684" t="s">
        <v>114</v>
      </c>
      <c r="BC284" s="118" t="s">
        <v>35</v>
      </c>
      <c r="BD284" s="114" t="s">
        <v>35</v>
      </c>
      <c r="BE284" s="114" t="s">
        <v>35</v>
      </c>
      <c r="BF284" s="114" t="s">
        <v>35</v>
      </c>
      <c r="BG284" s="109" t="s">
        <v>35</v>
      </c>
      <c r="BH284" s="118" t="s">
        <v>35</v>
      </c>
      <c r="BI284" s="114" t="s">
        <v>35</v>
      </c>
      <c r="BJ284" s="114" t="s">
        <v>35</v>
      </c>
      <c r="BK284" s="114" t="s">
        <v>35</v>
      </c>
      <c r="BL284" s="109" t="s">
        <v>35</v>
      </c>
      <c r="BM284" s="118" t="s">
        <v>35</v>
      </c>
      <c r="BN284" s="114" t="s">
        <v>35</v>
      </c>
      <c r="BO284" s="114" t="s">
        <v>35</v>
      </c>
      <c r="BP284" s="114" t="s">
        <v>35</v>
      </c>
      <c r="BQ284" s="109" t="s">
        <v>35</v>
      </c>
      <c r="BR284" s="118" t="s">
        <v>35</v>
      </c>
      <c r="BS284" s="114" t="s">
        <v>35</v>
      </c>
      <c r="BT284" s="114" t="s">
        <v>35</v>
      </c>
      <c r="BU284" s="114" t="s">
        <v>35</v>
      </c>
      <c r="BV284" s="114" t="s">
        <v>35</v>
      </c>
      <c r="BW284" s="114" t="s">
        <v>35</v>
      </c>
      <c r="BX284" s="114" t="s">
        <v>35</v>
      </c>
      <c r="BY284" s="103" t="s">
        <v>35</v>
      </c>
      <c r="BZ284" s="103" t="s">
        <v>35</v>
      </c>
      <c r="CA284" s="103" t="s">
        <v>35</v>
      </c>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row>
    <row r="285" s="599" customFormat="true" ht="15" customHeight="true" x14ac:dyDescent="0.2">
      <c r="B285" s="6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7"/>
      <c r="BV285" s="377"/>
      <c r="BW285" s="377"/>
      <c r="BX285" s="377"/>
      <c r="BY285" s="379"/>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99" customFormat="true" ht="15" customHeight="true" x14ac:dyDescent="0.2">
      <c r="B286" s="6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7"/>
      <c r="BV286" s="377"/>
      <c r="BW286" s="377"/>
      <c r="BX286" s="377"/>
      <c r="BY286" s="379"/>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99" customFormat="true" ht="15" customHeight="true" x14ac:dyDescent="0.2">
      <c r="B287" s="6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7"/>
      <c r="BV287" s="377"/>
      <c r="BW287" s="377"/>
      <c r="BX287" s="377"/>
      <c r="BY287" s="379"/>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99" customFormat="true" ht="15" customHeight="true" x14ac:dyDescent="0.2">
      <c r="B288" s="6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7"/>
      <c r="BV288" s="377"/>
      <c r="BW288" s="377"/>
      <c r="BX288" s="377"/>
      <c r="BY288" s="379"/>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99" customFormat="true" ht="15" customHeight="true" x14ac:dyDescent="0.2">
      <c r="A289" s="591"/>
      <c r="B289" s="590"/>
      <c r="C289" s="591"/>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7"/>
      <c r="BV289" s="377"/>
      <c r="BW289" s="377"/>
      <c r="BX289" s="377"/>
      <c r="BY289" s="379"/>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99" customFormat="true" ht="15" customHeight="true" x14ac:dyDescent="0.2">
      <c r="A290" s="616"/>
      <c r="B290" s="239"/>
      <c r="C290" s="237"/>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7"/>
      <c r="BV290" s="377"/>
      <c r="BW290" s="377"/>
      <c r="BX290" s="377"/>
      <c r="BY290" s="379"/>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99" customFormat="true" ht="15" customHeight="true" x14ac:dyDescent="0.2">
      <c r="A291" s="616"/>
      <c r="B291" s="239"/>
      <c r="C291" s="237"/>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7"/>
      <c r="BV291" s="377"/>
      <c r="BW291" s="377"/>
      <c r="BX291" s="377"/>
      <c r="BY291" s="379"/>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99" customFormat="true" ht="15" customHeight="true" x14ac:dyDescent="0.2">
      <c r="A292" s="616"/>
      <c r="B292" s="239"/>
      <c r="C292" s="237"/>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7"/>
      <c r="BV292" s="377"/>
      <c r="BW292" s="377"/>
      <c r="BX292" s="377"/>
      <c r="BY292" s="379"/>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99" customFormat="true" ht="15" customHeight="true" x14ac:dyDescent="0.2">
      <c r="A293" s="616"/>
      <c r="B293" s="239"/>
      <c r="C293" s="238"/>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7"/>
      <c r="BV293" s="377"/>
      <c r="BW293" s="377"/>
      <c r="BX293" s="377"/>
      <c r="BY293" s="379"/>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99" customFormat="true" ht="15" customHeight="true" x14ac:dyDescent="0.2">
      <c r="A294" s="616"/>
      <c r="B294" s="239"/>
      <c r="C294" s="238"/>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7"/>
      <c r="BV294" s="377"/>
      <c r="BW294" s="377"/>
      <c r="BX294" s="377"/>
      <c r="BY294" s="379"/>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99" customFormat="true" ht="15" customHeight="true" x14ac:dyDescent="0.2">
      <c r="A295" s="616"/>
      <c r="B295" s="239"/>
      <c r="C295" s="238"/>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7"/>
      <c r="BV295" s="377"/>
      <c r="BW295" s="377"/>
      <c r="BX295" s="377"/>
      <c r="BY295" s="379"/>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99" customFormat="true" ht="15" customHeight="true" x14ac:dyDescent="0.2">
      <c r="A296" s="616"/>
      <c r="B296" s="239"/>
      <c r="C296" s="238"/>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7"/>
      <c r="BV296" s="377"/>
      <c r="BW296" s="377"/>
      <c r="BX296" s="377"/>
      <c r="BY296" s="379"/>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99" customFormat="true" ht="15" customHeight="true" x14ac:dyDescent="0.2">
      <c r="A297" s="616"/>
      <c r="B297" s="239"/>
      <c r="C297" s="238"/>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7"/>
      <c r="BV297" s="377"/>
      <c r="BW297" s="377"/>
      <c r="BX297" s="377"/>
      <c r="BY297" s="379"/>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99" customFormat="true" ht="15" customHeight="true" x14ac:dyDescent="0.2">
      <c r="B298" s="6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7"/>
      <c r="BV298" s="377"/>
      <c r="BW298" s="377"/>
      <c r="BX298" s="377"/>
      <c r="BY298" s="379"/>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99" customFormat="true" ht="15" customHeight="true" x14ac:dyDescent="0.2">
      <c r="A299" s="591"/>
      <c r="B299" s="590"/>
      <c r="C299" s="591"/>
      <c r="D299" s="591"/>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7"/>
      <c r="BV299" s="377"/>
      <c r="BW299" s="377"/>
      <c r="BX299" s="377"/>
      <c r="BY299" s="379"/>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99" customFormat="true" ht="15" customHeight="true" x14ac:dyDescent="0.2">
      <c r="A300" s="616"/>
      <c r="B300" s="239"/>
      <c r="C300" s="237"/>
      <c r="D300" s="237"/>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7"/>
      <c r="BV300" s="377"/>
      <c r="BW300" s="377"/>
      <c r="BX300" s="377"/>
      <c r="BY300" s="379"/>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99" customFormat="true" ht="15" customHeight="true" x14ac:dyDescent="0.2">
      <c r="A301" s="616"/>
      <c r="B301" s="239"/>
      <c r="C301" s="237"/>
      <c r="D301" s="237"/>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7"/>
      <c r="BV301" s="377"/>
      <c r="BW301" s="377"/>
      <c r="BX301" s="377"/>
      <c r="BY301" s="379"/>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99" customFormat="true" ht="15" customHeight="true" x14ac:dyDescent="0.2">
      <c r="A302" s="616"/>
      <c r="B302" s="239"/>
      <c r="C302" s="237"/>
      <c r="D302" s="237"/>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7"/>
      <c r="BV302" s="377"/>
      <c r="BW302" s="377"/>
      <c r="BX302" s="377"/>
      <c r="BY302" s="379"/>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99" customFormat="true" ht="15" customHeight="true" x14ac:dyDescent="0.2">
      <c r="A303" s="616"/>
      <c r="B303" s="239"/>
      <c r="C303" s="238"/>
      <c r="D303" s="238"/>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7"/>
      <c r="BV303" s="377"/>
      <c r="BW303" s="377"/>
      <c r="BX303" s="377"/>
      <c r="BY303" s="379"/>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99" customFormat="true" ht="15" customHeight="true" x14ac:dyDescent="0.2">
      <c r="A304" s="616"/>
      <c r="B304" s="239"/>
      <c r="C304" s="238"/>
      <c r="D304" s="238"/>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7"/>
      <c r="BV304" s="377"/>
      <c r="BW304" s="377"/>
      <c r="BX304" s="377"/>
      <c r="BY304" s="379"/>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99" customFormat="true" ht="15" customHeight="true" x14ac:dyDescent="0.2">
      <c r="A305" s="616"/>
      <c r="B305" s="239"/>
      <c r="C305" s="238"/>
      <c r="D305" s="238"/>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7"/>
      <c r="BV305" s="377"/>
      <c r="BW305" s="377"/>
      <c r="BX305" s="377"/>
      <c r="BY305" s="379"/>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99" customFormat="true" ht="15" customHeight="true" x14ac:dyDescent="0.2">
      <c r="B306" s="6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7"/>
      <c r="BV306" s="377"/>
      <c r="BW306" s="377"/>
      <c r="BX306" s="377"/>
      <c r="BY306" s="379"/>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99" customFormat="true" ht="15" customHeight="true" x14ac:dyDescent="0.2">
      <c r="B307" s="6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7"/>
      <c r="BV307" s="377"/>
      <c r="BW307" s="377"/>
      <c r="BX307" s="377"/>
      <c r="BY307" s="379"/>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99" customFormat="true" ht="15" customHeight="true" x14ac:dyDescent="0.2">
      <c r="B308" s="6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7"/>
      <c r="BV308" s="377"/>
      <c r="BW308" s="377"/>
      <c r="BX308" s="377"/>
      <c r="BY308" s="379"/>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99" customFormat="true" ht="15" customHeight="true" x14ac:dyDescent="0.2">
      <c r="B309" s="6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7"/>
      <c r="BV309" s="377"/>
      <c r="BW309" s="377"/>
      <c r="BX309" s="377"/>
      <c r="BY309" s="379"/>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99" customFormat="true" ht="15" customHeight="true" x14ac:dyDescent="0.2">
      <c r="B310" s="6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7"/>
      <c r="BV310" s="377"/>
      <c r="BW310" s="377"/>
      <c r="BX310" s="377"/>
      <c r="BY310" s="379"/>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99" customFormat="true" ht="15" customHeight="true" x14ac:dyDescent="0.2">
      <c r="B311" s="6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7"/>
      <c r="BV311" s="377"/>
      <c r="BW311" s="377"/>
      <c r="BX311" s="377"/>
      <c r="BY311" s="379"/>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99" customFormat="true" ht="15" customHeight="true" x14ac:dyDescent="0.2">
      <c r="B312" s="6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7"/>
      <c r="BV312" s="377"/>
      <c r="BW312" s="377"/>
      <c r="BX312" s="377"/>
      <c r="BY312" s="379"/>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99" customFormat="true" ht="15" customHeight="true" x14ac:dyDescent="0.2">
      <c r="B313" s="6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7"/>
      <c r="BV313" s="377"/>
      <c r="BW313" s="377"/>
      <c r="BX313" s="377"/>
      <c r="BY313" s="379"/>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99" customFormat="true" ht="15" customHeight="true" x14ac:dyDescent="0.2">
      <c r="B314" s="6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7"/>
      <c r="BV314" s="377"/>
      <c r="BW314" s="377"/>
      <c r="BX314" s="377"/>
      <c r="BY314" s="379"/>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99" customFormat="true" ht="15" customHeight="true" x14ac:dyDescent="0.2">
      <c r="B315" s="6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7"/>
      <c r="BV315" s="377"/>
      <c r="BW315" s="377"/>
      <c r="BX315" s="377"/>
      <c r="BY315" s="379"/>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99" customFormat="true" ht="15" customHeight="true" x14ac:dyDescent="0.2">
      <c r="B316" s="6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7"/>
      <c r="BV316" s="377"/>
      <c r="BW316" s="377"/>
      <c r="BX316" s="377"/>
      <c r="BY316" s="379"/>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99" customFormat="true" ht="15" customHeight="true" x14ac:dyDescent="0.2">
      <c r="B317" s="6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7"/>
      <c r="BV317" s="377"/>
      <c r="BW317" s="377"/>
      <c r="BX317" s="377"/>
      <c r="BY317" s="379"/>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99" customFormat="true" ht="15" customHeight="true" x14ac:dyDescent="0.2">
      <c r="B318" s="6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7"/>
      <c r="BV318" s="377"/>
      <c r="BW318" s="377"/>
      <c r="BX318" s="377"/>
      <c r="BY318" s="379"/>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99" customFormat="true" ht="15" customHeight="true" x14ac:dyDescent="0.2">
      <c r="B319" s="6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7"/>
      <c r="BV319" s="377"/>
      <c r="BW319" s="377"/>
      <c r="BX319" s="377"/>
      <c r="BY319" s="379"/>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99" customFormat="true" ht="15" customHeight="true" x14ac:dyDescent="0.2">
      <c r="B320" s="6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7"/>
      <c r="BV320" s="377"/>
      <c r="BW320" s="377"/>
      <c r="BX320" s="377"/>
      <c r="BY320" s="379"/>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99" customFormat="true" ht="15" customHeight="true" x14ac:dyDescent="0.2">
      <c r="B321" s="6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7"/>
      <c r="BV321" s="377"/>
      <c r="BW321" s="377"/>
      <c r="BX321" s="377"/>
      <c r="BY321" s="379"/>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99" customFormat="true" ht="15" customHeight="true" x14ac:dyDescent="0.2">
      <c r="B322" s="6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7"/>
      <c r="BV322" s="377"/>
      <c r="BW322" s="377"/>
      <c r="BX322" s="377"/>
      <c r="BY322" s="379"/>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99" customFormat="true" ht="15" customHeight="true" x14ac:dyDescent="0.2">
      <c r="B323" s="6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7"/>
      <c r="BV323" s="377"/>
      <c r="BW323" s="377"/>
      <c r="BX323" s="377"/>
      <c r="BY323" s="379"/>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99" customFormat="true" ht="15" customHeight="true" x14ac:dyDescent="0.2">
      <c r="B324" s="6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7"/>
      <c r="BV324" s="377"/>
      <c r="BW324" s="377"/>
      <c r="BX324" s="377"/>
      <c r="BY324" s="379"/>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99" customFormat="true" ht="15" customHeight="true" x14ac:dyDescent="0.2">
      <c r="B325" s="6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7"/>
      <c r="BV325" s="377"/>
      <c r="BW325" s="377"/>
      <c r="BX325" s="377"/>
      <c r="BY325" s="379"/>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99" customFormat="true" ht="15" customHeight="true" x14ac:dyDescent="0.2">
      <c r="B326" s="6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7"/>
      <c r="BV326" s="377"/>
      <c r="BW326" s="377"/>
      <c r="BX326" s="377"/>
      <c r="BY326" s="379"/>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99" customFormat="true" ht="15" customHeight="true" x14ac:dyDescent="0.2">
      <c r="B327" s="6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7"/>
      <c r="BV327" s="377"/>
      <c r="BW327" s="377"/>
      <c r="BX327" s="377"/>
      <c r="BY327" s="379"/>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99" customFormat="true" ht="15" customHeight="true" x14ac:dyDescent="0.2">
      <c r="B328" s="6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7"/>
      <c r="BV328" s="377"/>
      <c r="BW328" s="377"/>
      <c r="BX328" s="377"/>
      <c r="BY328" s="379"/>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99" customFormat="true" ht="250.15" customHeight="true" x14ac:dyDescent="0.2">
      <c r="B329" s="6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7"/>
      <c r="BV329" s="377"/>
      <c r="BW329" s="377"/>
      <c r="BX329" s="377"/>
      <c r="BY329" s="379"/>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79"/>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7"/>
      <c r="BD330" s="577"/>
      <c r="BE330" s="577"/>
      <c r="BF330" s="577"/>
      <c r="BG330" s="577"/>
      <c r="BH330" s="577"/>
      <c r="BI330" s="577"/>
      <c r="BJ330" s="577"/>
      <c r="BK330" s="577"/>
      <c r="BL330" s="577"/>
      <c r="BM330" s="577"/>
      <c r="BN330" s="577"/>
      <c r="BO330" s="577"/>
      <c r="BP330" s="577"/>
      <c r="BQ330" s="577"/>
      <c r="BR330" s="577"/>
      <c r="BS330" s="577"/>
      <c r="BT330" s="577"/>
      <c r="BU330" s="577"/>
      <c r="BV330" s="577"/>
      <c r="BW330" s="577"/>
      <c r="BX330" s="577"/>
      <c r="BY330" s="577"/>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79"/>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7"/>
      <c r="BD331" s="577"/>
      <c r="BE331" s="577"/>
      <c r="BF331" s="577"/>
      <c r="BG331" s="577"/>
      <c r="BH331" s="577"/>
      <c r="BI331" s="577"/>
      <c r="BJ331" s="577"/>
      <c r="BK331" s="577"/>
      <c r="BL331" s="577"/>
      <c r="BM331" s="577"/>
      <c r="BN331" s="577"/>
      <c r="BO331" s="577"/>
      <c r="BP331" s="577"/>
      <c r="BQ331" s="577"/>
      <c r="BR331" s="577"/>
      <c r="BS331" s="577"/>
      <c r="BT331" s="577"/>
      <c r="BU331" s="577"/>
      <c r="BV331" s="577"/>
      <c r="BW331" s="577"/>
      <c r="BX331" s="577"/>
      <c r="BY331" s="577"/>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79"/>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7"/>
      <c r="BD332" s="577"/>
      <c r="BE332" s="577"/>
      <c r="BF332" s="577"/>
      <c r="BG332" s="577"/>
      <c r="BH332" s="577"/>
      <c r="BI332" s="577"/>
      <c r="BJ332" s="577"/>
      <c r="BK332" s="577"/>
      <c r="BL332" s="577"/>
      <c r="BM332" s="577"/>
      <c r="BN332" s="577"/>
      <c r="BO332" s="577"/>
      <c r="BP332" s="577"/>
      <c r="BQ332" s="577"/>
      <c r="BR332" s="577"/>
      <c r="BS332" s="577"/>
      <c r="BT332" s="577"/>
      <c r="BU332" s="577"/>
      <c r="BV332" s="577"/>
      <c r="BW332" s="577"/>
      <c r="BX332" s="577"/>
      <c r="BY332" s="577"/>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79"/>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7"/>
      <c r="BD333" s="577"/>
      <c r="BE333" s="577"/>
      <c r="BF333" s="577"/>
      <c r="BG333" s="577"/>
      <c r="BH333" s="577"/>
      <c r="BI333" s="577"/>
      <c r="BJ333" s="577"/>
      <c r="BK333" s="577"/>
      <c r="BL333" s="577"/>
      <c r="BM333" s="577"/>
      <c r="BN333" s="577"/>
      <c r="BO333" s="577"/>
      <c r="BP333" s="577"/>
      <c r="BQ333" s="577"/>
      <c r="BR333" s="577"/>
      <c r="BS333" s="577"/>
      <c r="BT333" s="577"/>
      <c r="BU333" s="577"/>
      <c r="BV333" s="577"/>
      <c r="BW333" s="577"/>
      <c r="BX333" s="577"/>
      <c r="BY333" s="577"/>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79"/>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7"/>
      <c r="BD334" s="577"/>
      <c r="BE334" s="577"/>
      <c r="BF334" s="577"/>
      <c r="BG334" s="577"/>
      <c r="BH334" s="577"/>
      <c r="BI334" s="577"/>
      <c r="BJ334" s="577"/>
      <c r="BK334" s="577"/>
      <c r="BL334" s="577"/>
      <c r="BM334" s="577"/>
      <c r="BN334" s="577"/>
      <c r="BO334" s="577"/>
      <c r="BP334" s="577"/>
      <c r="BQ334" s="577"/>
      <c r="BR334" s="577"/>
      <c r="BS334" s="577"/>
      <c r="BT334" s="577"/>
      <c r="BU334" s="577"/>
      <c r="BV334" s="577"/>
      <c r="BW334" s="577"/>
      <c r="BX334" s="577"/>
      <c r="BY334" s="577"/>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79"/>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7"/>
      <c r="BD335" s="577"/>
      <c r="BE335" s="577"/>
      <c r="BF335" s="577"/>
      <c r="BG335" s="577"/>
      <c r="BH335" s="577"/>
      <c r="BI335" s="577"/>
      <c r="BJ335" s="577"/>
      <c r="BK335" s="577"/>
      <c r="BL335" s="577"/>
      <c r="BM335" s="577"/>
      <c r="BN335" s="577"/>
      <c r="BO335" s="577"/>
      <c r="BP335" s="577"/>
      <c r="BQ335" s="577"/>
      <c r="BR335" s="577"/>
      <c r="BS335" s="577"/>
      <c r="BT335" s="577"/>
      <c r="BU335" s="577"/>
      <c r="BV335" s="577"/>
      <c r="BW335" s="577"/>
      <c r="BX335" s="577"/>
      <c r="BY335" s="577"/>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79"/>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7"/>
      <c r="BD336" s="577"/>
      <c r="BE336" s="577"/>
      <c r="BF336" s="577"/>
      <c r="BG336" s="577"/>
      <c r="BH336" s="577"/>
      <c r="BI336" s="577"/>
      <c r="BJ336" s="577"/>
      <c r="BK336" s="577"/>
      <c r="BL336" s="577"/>
      <c r="BM336" s="577"/>
      <c r="BN336" s="577"/>
      <c r="BO336" s="577"/>
      <c r="BP336" s="577"/>
      <c r="BQ336" s="577"/>
      <c r="BR336" s="577"/>
      <c r="BS336" s="577"/>
      <c r="BT336" s="577"/>
      <c r="BU336" s="577"/>
      <c r="BV336" s="577"/>
      <c r="BW336" s="577"/>
      <c r="BX336" s="577"/>
      <c r="BY336" s="577"/>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79"/>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7"/>
      <c r="BD337" s="577"/>
      <c r="BE337" s="577"/>
      <c r="BF337" s="577"/>
      <c r="BG337" s="577"/>
      <c r="BH337" s="577"/>
      <c r="BI337" s="577"/>
      <c r="BJ337" s="577"/>
      <c r="BK337" s="577"/>
      <c r="BL337" s="577"/>
      <c r="BM337" s="577"/>
      <c r="BN337" s="577"/>
      <c r="BO337" s="577"/>
      <c r="BP337" s="577"/>
      <c r="BQ337" s="577"/>
      <c r="BR337" s="577"/>
      <c r="BS337" s="577"/>
      <c r="BT337" s="577"/>
      <c r="BU337" s="577"/>
      <c r="BV337" s="577"/>
      <c r="BW337" s="577"/>
      <c r="BX337" s="577"/>
      <c r="BY337" s="577"/>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79"/>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7"/>
      <c r="BD338" s="577"/>
      <c r="BE338" s="577"/>
      <c r="BF338" s="577"/>
      <c r="BG338" s="577"/>
      <c r="BH338" s="577"/>
      <c r="BI338" s="577"/>
      <c r="BJ338" s="577"/>
      <c r="BK338" s="577"/>
      <c r="BL338" s="577"/>
      <c r="BM338" s="577"/>
      <c r="BN338" s="577"/>
      <c r="BO338" s="577"/>
      <c r="BP338" s="577"/>
      <c r="BQ338" s="577"/>
      <c r="BR338" s="577"/>
      <c r="BS338" s="577"/>
      <c r="BT338" s="577"/>
      <c r="BU338" s="577"/>
      <c r="BV338" s="577"/>
      <c r="BW338" s="577"/>
      <c r="BX338" s="577"/>
      <c r="BY338" s="577"/>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99" customFormat="true" ht="15" customHeight="true" x14ac:dyDescent="0.2">
      <c r="B339" s="6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1039" t="s">
        <v>115</v>
      </c>
      <c r="BD339" s="1040"/>
      <c r="BE339" s="1040"/>
      <c r="BF339" s="1040"/>
      <c r="BG339" s="1041"/>
      <c r="BH339" s="1039" t="s">
        <v>38</v>
      </c>
      <c r="BI339" s="1040"/>
      <c r="BJ339" s="1040"/>
      <c r="BK339" s="1040"/>
      <c r="BL339" s="1041"/>
      <c r="BM339" s="1039" t="s">
        <v>37</v>
      </c>
      <c r="BN339" s="1040"/>
      <c r="BO339" s="1040"/>
      <c r="BP339" s="1040"/>
      <c r="BQ339" s="1042"/>
      <c r="BR339" s="86" t="s">
        <v>142</v>
      </c>
      <c r="BS339" s="495"/>
      <c r="BT339" s="495"/>
      <c r="BU339" s="495"/>
      <c r="BV339" s="495"/>
      <c r="BW339" s="495"/>
      <c r="BX339" s="495"/>
      <c r="BY339" s="495"/>
      <c r="BZ339" s="509"/>
      <c r="CA339" s="509"/>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99" customFormat="true" ht="12.75" x14ac:dyDescent="0.2">
      <c r="B340" s="6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5" t="s">
        <v>0</v>
      </c>
      <c r="BD340" s="647" t="s">
        <v>1</v>
      </c>
      <c r="BE340" s="647" t="s">
        <v>2</v>
      </c>
      <c r="BF340" s="647" t="s">
        <v>3</v>
      </c>
      <c r="BG340" s="526" t="s">
        <v>4</v>
      </c>
      <c r="BH340" s="525" t="s">
        <v>0</v>
      </c>
      <c r="BI340" s="647" t="s">
        <v>1</v>
      </c>
      <c r="BJ340" s="647" t="s">
        <v>2</v>
      </c>
      <c r="BK340" s="647" t="s">
        <v>3</v>
      </c>
      <c r="BL340" s="526" t="s">
        <v>4</v>
      </c>
      <c r="BM340" s="525" t="s">
        <v>0</v>
      </c>
      <c r="BN340" s="647" t="s">
        <v>1</v>
      </c>
      <c r="BO340" s="647" t="s">
        <v>2</v>
      </c>
      <c r="BP340" s="647" t="s">
        <v>3</v>
      </c>
      <c r="BQ340" s="526" t="s">
        <v>4</v>
      </c>
      <c r="BR340" s="525" t="s">
        <v>157</v>
      </c>
      <c r="BS340" s="647" t="s">
        <v>158</v>
      </c>
      <c r="BT340" s="647" t="s">
        <v>159</v>
      </c>
      <c r="BU340" s="647" t="s">
        <v>160</v>
      </c>
      <c r="BV340" s="647" t="s">
        <v>161</v>
      </c>
      <c r="BW340" s="647" t="s">
        <v>162</v>
      </c>
      <c r="BX340" s="647" t="s">
        <v>163</v>
      </c>
      <c r="BY340" s="648" t="s">
        <v>164</v>
      </c>
      <c r="BZ340" s="648" t="s">
        <v>165</v>
      </c>
      <c r="CA340" s="648" t="s">
        <v>166</v>
      </c>
      <c r="CB340" s="948"/>
      <c r="CC340" s="948"/>
      <c r="CD340" s="948"/>
      <c r="CE340" s="948"/>
      <c r="CF340" s="948"/>
      <c r="CG340" s="948"/>
      <c r="CH340" s="948"/>
      <c r="CI340" s="948"/>
      <c r="CJ340" s="948"/>
      <c r="CK340" s="948"/>
      <c r="CL340" s="948"/>
      <c r="CM340" s="948"/>
      <c r="CN340" s="948"/>
      <c r="CO340" s="948"/>
      <c r="CP340" s="948"/>
      <c r="CQ340" s="948"/>
      <c r="CR340" s="948"/>
      <c r="CS340" s="948"/>
      <c r="CT340" s="948"/>
      <c r="CU340" s="948"/>
      <c r="CV340" s="948"/>
      <c r="CW340" s="948"/>
      <c r="CX340" s="948"/>
      <c r="CY340" s="948"/>
      <c r="CZ340" s="948"/>
    </row>
    <row r="341" s="599" customFormat="true" ht="15" customHeight="true" x14ac:dyDescent="0.2">
      <c r="B341" s="6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1034" t="s">
        <v>155</v>
      </c>
      <c r="BB341" s="683" t="s">
        <v>49</v>
      </c>
      <c r="BC341" s="120" t="s">
        <v>35</v>
      </c>
      <c r="BD341" s="116" t="s">
        <v>35</v>
      </c>
      <c r="BE341" s="116" t="s">
        <v>35</v>
      </c>
      <c r="BF341" s="116" t="s">
        <v>35</v>
      </c>
      <c r="BG341" s="111" t="s">
        <v>35</v>
      </c>
      <c r="BH341" s="120" t="s">
        <v>35</v>
      </c>
      <c r="BI341" s="116" t="s">
        <v>35</v>
      </c>
      <c r="BJ341" s="116" t="s">
        <v>35</v>
      </c>
      <c r="BK341" s="116" t="s">
        <v>35</v>
      </c>
      <c r="BL341" s="111" t="s">
        <v>35</v>
      </c>
      <c r="BM341" s="120" t="s">
        <v>35</v>
      </c>
      <c r="BN341" s="116" t="s">
        <v>35</v>
      </c>
      <c r="BO341" s="116" t="s">
        <v>35</v>
      </c>
      <c r="BP341" s="116" t="s">
        <v>35</v>
      </c>
      <c r="BQ341" s="111" t="s">
        <v>35</v>
      </c>
      <c r="BR341" s="120" t="s">
        <v>35</v>
      </c>
      <c r="BS341" s="116" t="s">
        <v>35</v>
      </c>
      <c r="BT341" s="116" t="s">
        <v>35</v>
      </c>
      <c r="BU341" s="116" t="s">
        <v>35</v>
      </c>
      <c r="BV341" s="116" t="s">
        <v>35</v>
      </c>
      <c r="BW341" s="116" t="s">
        <v>35</v>
      </c>
      <c r="BX341" s="116" t="s">
        <v>35</v>
      </c>
      <c r="BY341" s="105" t="s">
        <v>35</v>
      </c>
      <c r="BZ341" s="105" t="s">
        <v>35</v>
      </c>
      <c r="CA341" s="105" t="s">
        <v>35</v>
      </c>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row>
    <row r="342" s="599" customFormat="true" ht="15" customHeight="true" x14ac:dyDescent="0.2">
      <c r="B342" s="6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1035"/>
      <c r="BB342" s="682" t="s">
        <v>48</v>
      </c>
      <c r="BC342" s="119" t="s">
        <v>35</v>
      </c>
      <c r="BD342" s="115" t="s">
        <v>35</v>
      </c>
      <c r="BE342" s="115" t="s">
        <v>35</v>
      </c>
      <c r="BF342" s="115" t="s">
        <v>35</v>
      </c>
      <c r="BG342" s="110" t="s">
        <v>35</v>
      </c>
      <c r="BH342" s="119" t="s">
        <v>35</v>
      </c>
      <c r="BI342" s="115" t="s">
        <v>35</v>
      </c>
      <c r="BJ342" s="115" t="s">
        <v>35</v>
      </c>
      <c r="BK342" s="115" t="s">
        <v>35</v>
      </c>
      <c r="BL342" s="110" t="s">
        <v>35</v>
      </c>
      <c r="BM342" s="119" t="s">
        <v>35</v>
      </c>
      <c r="BN342" s="115" t="s">
        <v>35</v>
      </c>
      <c r="BO342" s="115" t="s">
        <v>35</v>
      </c>
      <c r="BP342" s="115" t="s">
        <v>35</v>
      </c>
      <c r="BQ342" s="110" t="s">
        <v>35</v>
      </c>
      <c r="BR342" s="119" t="s">
        <v>35</v>
      </c>
      <c r="BS342" s="115" t="s">
        <v>35</v>
      </c>
      <c r="BT342" s="115" t="s">
        <v>35</v>
      </c>
      <c r="BU342" s="115" t="s">
        <v>35</v>
      </c>
      <c r="BV342" s="115" t="s">
        <v>35</v>
      </c>
      <c r="BW342" s="115" t="s">
        <v>35</v>
      </c>
      <c r="BX342" s="115" t="s">
        <v>35</v>
      </c>
      <c r="BY342" s="104" t="s">
        <v>35</v>
      </c>
      <c r="BZ342" s="104" t="s">
        <v>35</v>
      </c>
      <c r="CA342" s="104" t="s">
        <v>35</v>
      </c>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row>
    <row r="343" s="599" customFormat="true" ht="15" customHeight="true" x14ac:dyDescent="0.2">
      <c r="B343" s="6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1036" t="s">
        <v>150</v>
      </c>
      <c r="BB343" s="682" t="s">
        <v>49</v>
      </c>
      <c r="BC343" s="119" t="s">
        <v>35</v>
      </c>
      <c r="BD343" s="115" t="s">
        <v>35</v>
      </c>
      <c r="BE343" s="115" t="s">
        <v>35</v>
      </c>
      <c r="BF343" s="115" t="s">
        <v>35</v>
      </c>
      <c r="BG343" s="110" t="s">
        <v>35</v>
      </c>
      <c r="BH343" s="119" t="s">
        <v>35</v>
      </c>
      <c r="BI343" s="115" t="s">
        <v>35</v>
      </c>
      <c r="BJ343" s="115" t="s">
        <v>35</v>
      </c>
      <c r="BK343" s="115" t="s">
        <v>35</v>
      </c>
      <c r="BL343" s="110" t="s">
        <v>35</v>
      </c>
      <c r="BM343" s="119" t="s">
        <v>35</v>
      </c>
      <c r="BN343" s="115" t="s">
        <v>35</v>
      </c>
      <c r="BO343" s="115" t="s">
        <v>35</v>
      </c>
      <c r="BP343" s="115" t="s">
        <v>35</v>
      </c>
      <c r="BQ343" s="110" t="s">
        <v>35</v>
      </c>
      <c r="BR343" s="119" t="s">
        <v>35</v>
      </c>
      <c r="BS343" s="115" t="s">
        <v>35</v>
      </c>
      <c r="BT343" s="115" t="s">
        <v>35</v>
      </c>
      <c r="BU343" s="115" t="s">
        <v>35</v>
      </c>
      <c r="BV343" s="115" t="s">
        <v>35</v>
      </c>
      <c r="BW343" s="115" t="s">
        <v>35</v>
      </c>
      <c r="BX343" s="115" t="s">
        <v>35</v>
      </c>
      <c r="BY343" s="104" t="s">
        <v>35</v>
      </c>
      <c r="BZ343" s="104" t="s">
        <v>35</v>
      </c>
      <c r="CA343" s="104" t="s">
        <v>35</v>
      </c>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row>
    <row r="344" s="599" customFormat="true" ht="15" customHeight="true" x14ac:dyDescent="0.2">
      <c r="B344" s="6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1035"/>
      <c r="BB344" s="682" t="s">
        <v>48</v>
      </c>
      <c r="BC344" s="119" t="s">
        <v>35</v>
      </c>
      <c r="BD344" s="115" t="s">
        <v>35</v>
      </c>
      <c r="BE344" s="115" t="s">
        <v>35</v>
      </c>
      <c r="BF344" s="115" t="s">
        <v>35</v>
      </c>
      <c r="BG344" s="110" t="s">
        <v>35</v>
      </c>
      <c r="BH344" s="119" t="s">
        <v>35</v>
      </c>
      <c r="BI344" s="115" t="s">
        <v>35</v>
      </c>
      <c r="BJ344" s="115" t="s">
        <v>35</v>
      </c>
      <c r="BK344" s="115" t="s">
        <v>35</v>
      </c>
      <c r="BL344" s="110" t="s">
        <v>35</v>
      </c>
      <c r="BM344" s="119" t="s">
        <v>35</v>
      </c>
      <c r="BN344" s="115" t="s">
        <v>35</v>
      </c>
      <c r="BO344" s="115" t="s">
        <v>35</v>
      </c>
      <c r="BP344" s="115" t="s">
        <v>35</v>
      </c>
      <c r="BQ344" s="110" t="s">
        <v>35</v>
      </c>
      <c r="BR344" s="119" t="s">
        <v>35</v>
      </c>
      <c r="BS344" s="115" t="s">
        <v>35</v>
      </c>
      <c r="BT344" s="115" t="s">
        <v>35</v>
      </c>
      <c r="BU344" s="115" t="s">
        <v>35</v>
      </c>
      <c r="BV344" s="115" t="s">
        <v>35</v>
      </c>
      <c r="BW344" s="115" t="s">
        <v>35</v>
      </c>
      <c r="BX344" s="115" t="s">
        <v>35</v>
      </c>
      <c r="BY344" s="104" t="s">
        <v>35</v>
      </c>
      <c r="BZ344" s="104" t="s">
        <v>35</v>
      </c>
      <c r="CA344" s="104" t="s">
        <v>35</v>
      </c>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row>
    <row r="345" s="599" customFormat="true" ht="15" customHeight="true" x14ac:dyDescent="0.2">
      <c r="B345" s="6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1036" t="s">
        <v>151</v>
      </c>
      <c r="BB345" s="682" t="s">
        <v>49</v>
      </c>
      <c r="BC345" s="119" t="s">
        <v>35</v>
      </c>
      <c r="BD345" s="115" t="s">
        <v>35</v>
      </c>
      <c r="BE345" s="115" t="s">
        <v>35</v>
      </c>
      <c r="BF345" s="115" t="s">
        <v>35</v>
      </c>
      <c r="BG345" s="110" t="s">
        <v>35</v>
      </c>
      <c r="BH345" s="119" t="s">
        <v>35</v>
      </c>
      <c r="BI345" s="115" t="s">
        <v>35</v>
      </c>
      <c r="BJ345" s="115" t="s">
        <v>35</v>
      </c>
      <c r="BK345" s="115" t="s">
        <v>35</v>
      </c>
      <c r="BL345" s="110" t="s">
        <v>35</v>
      </c>
      <c r="BM345" s="119" t="s">
        <v>35</v>
      </c>
      <c r="BN345" s="115" t="s">
        <v>35</v>
      </c>
      <c r="BO345" s="115" t="s">
        <v>35</v>
      </c>
      <c r="BP345" s="115" t="s">
        <v>35</v>
      </c>
      <c r="BQ345" s="110" t="s">
        <v>35</v>
      </c>
      <c r="BR345" s="119" t="s">
        <v>35</v>
      </c>
      <c r="BS345" s="115" t="s">
        <v>35</v>
      </c>
      <c r="BT345" s="115" t="s">
        <v>35</v>
      </c>
      <c r="BU345" s="115" t="s">
        <v>35</v>
      </c>
      <c r="BV345" s="115" t="s">
        <v>35</v>
      </c>
      <c r="BW345" s="115" t="s">
        <v>35</v>
      </c>
      <c r="BX345" s="115" t="s">
        <v>35</v>
      </c>
      <c r="BY345" s="104" t="s">
        <v>35</v>
      </c>
      <c r="BZ345" s="104" t="s">
        <v>35</v>
      </c>
      <c r="CA345" s="104" t="s">
        <v>35</v>
      </c>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row>
    <row r="346" s="599" customFormat="true" ht="15" customHeight="true" x14ac:dyDescent="0.2">
      <c r="B346" s="6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1035"/>
      <c r="BB346" s="682" t="s">
        <v>48</v>
      </c>
      <c r="BC346" s="119" t="s">
        <v>35</v>
      </c>
      <c r="BD346" s="115" t="s">
        <v>35</v>
      </c>
      <c r="BE346" s="115" t="s">
        <v>35</v>
      </c>
      <c r="BF346" s="115" t="s">
        <v>35</v>
      </c>
      <c r="BG346" s="110" t="s">
        <v>35</v>
      </c>
      <c r="BH346" s="119" t="s">
        <v>35</v>
      </c>
      <c r="BI346" s="115" t="s">
        <v>35</v>
      </c>
      <c r="BJ346" s="115" t="s">
        <v>35</v>
      </c>
      <c r="BK346" s="115" t="s">
        <v>35</v>
      </c>
      <c r="BL346" s="110" t="s">
        <v>35</v>
      </c>
      <c r="BM346" s="119" t="s">
        <v>35</v>
      </c>
      <c r="BN346" s="115" t="s">
        <v>35</v>
      </c>
      <c r="BO346" s="115" t="s">
        <v>35</v>
      </c>
      <c r="BP346" s="115" t="s">
        <v>35</v>
      </c>
      <c r="BQ346" s="110" t="s">
        <v>35</v>
      </c>
      <c r="BR346" s="119" t="s">
        <v>35</v>
      </c>
      <c r="BS346" s="115" t="s">
        <v>35</v>
      </c>
      <c r="BT346" s="115" t="s">
        <v>35</v>
      </c>
      <c r="BU346" s="115" t="s">
        <v>35</v>
      </c>
      <c r="BV346" s="115" t="s">
        <v>35</v>
      </c>
      <c r="BW346" s="115" t="s">
        <v>35</v>
      </c>
      <c r="BX346" s="115" t="s">
        <v>35</v>
      </c>
      <c r="BY346" s="104" t="s">
        <v>35</v>
      </c>
      <c r="BZ346" s="104" t="s">
        <v>35</v>
      </c>
      <c r="CA346" s="104" t="s">
        <v>35</v>
      </c>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row>
    <row r="347" s="599" customFormat="true" ht="15" customHeight="true" x14ac:dyDescent="0.2">
      <c r="B347" s="6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1036" t="s">
        <v>152</v>
      </c>
      <c r="BB347" s="682" t="s">
        <v>49</v>
      </c>
      <c r="BC347" s="119" t="s">
        <v>35</v>
      </c>
      <c r="BD347" s="115" t="s">
        <v>35</v>
      </c>
      <c r="BE347" s="115" t="s">
        <v>35</v>
      </c>
      <c r="BF347" s="115" t="s">
        <v>35</v>
      </c>
      <c r="BG347" s="110" t="s">
        <v>35</v>
      </c>
      <c r="BH347" s="119" t="s">
        <v>35</v>
      </c>
      <c r="BI347" s="115" t="s">
        <v>35</v>
      </c>
      <c r="BJ347" s="115" t="s">
        <v>35</v>
      </c>
      <c r="BK347" s="115" t="s">
        <v>35</v>
      </c>
      <c r="BL347" s="110" t="s">
        <v>35</v>
      </c>
      <c r="BM347" s="119" t="s">
        <v>35</v>
      </c>
      <c r="BN347" s="115" t="s">
        <v>35</v>
      </c>
      <c r="BO347" s="115" t="s">
        <v>35</v>
      </c>
      <c r="BP347" s="115" t="s">
        <v>35</v>
      </c>
      <c r="BQ347" s="110" t="s">
        <v>35</v>
      </c>
      <c r="BR347" s="119" t="s">
        <v>35</v>
      </c>
      <c r="BS347" s="115" t="s">
        <v>35</v>
      </c>
      <c r="BT347" s="115" t="s">
        <v>35</v>
      </c>
      <c r="BU347" s="115" t="s">
        <v>35</v>
      </c>
      <c r="BV347" s="115" t="s">
        <v>35</v>
      </c>
      <c r="BW347" s="115" t="s">
        <v>35</v>
      </c>
      <c r="BX347" s="115" t="s">
        <v>35</v>
      </c>
      <c r="BY347" s="104" t="s">
        <v>35</v>
      </c>
      <c r="BZ347" s="104" t="s">
        <v>35</v>
      </c>
      <c r="CA347" s="104" t="s">
        <v>35</v>
      </c>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row>
    <row r="348" s="599" customFormat="true" ht="15" customHeight="true" x14ac:dyDescent="0.2">
      <c r="B348" s="6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1035"/>
      <c r="BB348" s="682" t="s">
        <v>48</v>
      </c>
      <c r="BC348" s="119" t="s">
        <v>35</v>
      </c>
      <c r="BD348" s="115" t="s">
        <v>35</v>
      </c>
      <c r="BE348" s="115" t="s">
        <v>35</v>
      </c>
      <c r="BF348" s="115" t="s">
        <v>35</v>
      </c>
      <c r="BG348" s="110" t="s">
        <v>35</v>
      </c>
      <c r="BH348" s="119" t="s">
        <v>35</v>
      </c>
      <c r="BI348" s="115" t="s">
        <v>35</v>
      </c>
      <c r="BJ348" s="115" t="s">
        <v>35</v>
      </c>
      <c r="BK348" s="115" t="s">
        <v>35</v>
      </c>
      <c r="BL348" s="110" t="s">
        <v>35</v>
      </c>
      <c r="BM348" s="119" t="s">
        <v>35</v>
      </c>
      <c r="BN348" s="115" t="s">
        <v>35</v>
      </c>
      <c r="BO348" s="115" t="s">
        <v>35</v>
      </c>
      <c r="BP348" s="115" t="s">
        <v>35</v>
      </c>
      <c r="BQ348" s="110" t="s">
        <v>35</v>
      </c>
      <c r="BR348" s="119" t="s">
        <v>35</v>
      </c>
      <c r="BS348" s="115" t="s">
        <v>35</v>
      </c>
      <c r="BT348" s="115" t="s">
        <v>35</v>
      </c>
      <c r="BU348" s="115" t="s">
        <v>35</v>
      </c>
      <c r="BV348" s="115" t="s">
        <v>35</v>
      </c>
      <c r="BW348" s="115" t="s">
        <v>35</v>
      </c>
      <c r="BX348" s="115" t="s">
        <v>35</v>
      </c>
      <c r="BY348" s="104" t="s">
        <v>35</v>
      </c>
      <c r="BZ348" s="104" t="s">
        <v>35</v>
      </c>
      <c r="CA348" s="104" t="s">
        <v>35</v>
      </c>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row>
    <row r="349" s="599" customFormat="true" ht="15" customHeight="true" x14ac:dyDescent="0.2">
      <c r="B349" s="6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1036" t="s">
        <v>153</v>
      </c>
      <c r="BB349" s="682" t="s">
        <v>49</v>
      </c>
      <c r="BC349" s="119" t="s">
        <v>35</v>
      </c>
      <c r="BD349" s="115" t="s">
        <v>35</v>
      </c>
      <c r="BE349" s="115" t="s">
        <v>35</v>
      </c>
      <c r="BF349" s="115" t="s">
        <v>35</v>
      </c>
      <c r="BG349" s="110" t="s">
        <v>35</v>
      </c>
      <c r="BH349" s="119" t="s">
        <v>35</v>
      </c>
      <c r="BI349" s="115" t="s">
        <v>35</v>
      </c>
      <c r="BJ349" s="115" t="s">
        <v>35</v>
      </c>
      <c r="BK349" s="115" t="s">
        <v>35</v>
      </c>
      <c r="BL349" s="110" t="s">
        <v>35</v>
      </c>
      <c r="BM349" s="119" t="s">
        <v>35</v>
      </c>
      <c r="BN349" s="115" t="s">
        <v>35</v>
      </c>
      <c r="BO349" s="115" t="s">
        <v>35</v>
      </c>
      <c r="BP349" s="115" t="s">
        <v>35</v>
      </c>
      <c r="BQ349" s="110" t="s">
        <v>35</v>
      </c>
      <c r="BR349" s="119" t="s">
        <v>35</v>
      </c>
      <c r="BS349" s="115" t="s">
        <v>35</v>
      </c>
      <c r="BT349" s="115" t="s">
        <v>35</v>
      </c>
      <c r="BU349" s="115" t="s">
        <v>35</v>
      </c>
      <c r="BV349" s="115" t="s">
        <v>35</v>
      </c>
      <c r="BW349" s="115" t="s">
        <v>35</v>
      </c>
      <c r="BX349" s="115" t="s">
        <v>35</v>
      </c>
      <c r="BY349" s="104" t="s">
        <v>35</v>
      </c>
      <c r="BZ349" s="104" t="s">
        <v>35</v>
      </c>
      <c r="CA349" s="104" t="s">
        <v>35</v>
      </c>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row>
    <row r="350" s="599" customFormat="true" ht="15" customHeight="true" x14ac:dyDescent="0.2">
      <c r="B350" s="6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1035"/>
      <c r="BB350" s="682" t="s">
        <v>48</v>
      </c>
      <c r="BC350" s="119" t="s">
        <v>35</v>
      </c>
      <c r="BD350" s="115" t="s">
        <v>35</v>
      </c>
      <c r="BE350" s="115" t="s">
        <v>35</v>
      </c>
      <c r="BF350" s="115" t="s">
        <v>35</v>
      </c>
      <c r="BG350" s="110" t="s">
        <v>35</v>
      </c>
      <c r="BH350" s="119" t="s">
        <v>35</v>
      </c>
      <c r="BI350" s="115" t="s">
        <v>35</v>
      </c>
      <c r="BJ350" s="115" t="s">
        <v>35</v>
      </c>
      <c r="BK350" s="115" t="s">
        <v>35</v>
      </c>
      <c r="BL350" s="110" t="s">
        <v>35</v>
      </c>
      <c r="BM350" s="119" t="s">
        <v>35</v>
      </c>
      <c r="BN350" s="115" t="s">
        <v>35</v>
      </c>
      <c r="BO350" s="115" t="s">
        <v>35</v>
      </c>
      <c r="BP350" s="115" t="s">
        <v>35</v>
      </c>
      <c r="BQ350" s="110" t="s">
        <v>35</v>
      </c>
      <c r="BR350" s="119" t="s">
        <v>35</v>
      </c>
      <c r="BS350" s="115" t="s">
        <v>35</v>
      </c>
      <c r="BT350" s="115" t="s">
        <v>35</v>
      </c>
      <c r="BU350" s="115" t="s">
        <v>35</v>
      </c>
      <c r="BV350" s="115" t="s">
        <v>35</v>
      </c>
      <c r="BW350" s="115" t="s">
        <v>35</v>
      </c>
      <c r="BX350" s="115" t="s">
        <v>35</v>
      </c>
      <c r="BY350" s="104" t="s">
        <v>35</v>
      </c>
      <c r="BZ350" s="104" t="s">
        <v>35</v>
      </c>
      <c r="CA350" s="104" t="s">
        <v>35</v>
      </c>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row>
    <row r="351" s="599" customFormat="true" ht="15" customHeight="true" x14ac:dyDescent="0.2">
      <c r="B351" s="6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1036" t="s">
        <v>154</v>
      </c>
      <c r="BB351" s="682" t="s">
        <v>49</v>
      </c>
      <c r="BC351" s="119" t="s">
        <v>35</v>
      </c>
      <c r="BD351" s="115" t="s">
        <v>35</v>
      </c>
      <c r="BE351" s="115" t="s">
        <v>35</v>
      </c>
      <c r="BF351" s="115" t="s">
        <v>35</v>
      </c>
      <c r="BG351" s="110" t="s">
        <v>35</v>
      </c>
      <c r="BH351" s="119" t="s">
        <v>35</v>
      </c>
      <c r="BI351" s="115" t="s">
        <v>35</v>
      </c>
      <c r="BJ351" s="115" t="s">
        <v>35</v>
      </c>
      <c r="BK351" s="115" t="s">
        <v>35</v>
      </c>
      <c r="BL351" s="110" t="s">
        <v>35</v>
      </c>
      <c r="BM351" s="119" t="s">
        <v>35</v>
      </c>
      <c r="BN351" s="115" t="s">
        <v>35</v>
      </c>
      <c r="BO351" s="115" t="s">
        <v>35</v>
      </c>
      <c r="BP351" s="115" t="s">
        <v>35</v>
      </c>
      <c r="BQ351" s="110" t="s">
        <v>35</v>
      </c>
      <c r="BR351" s="119" t="s">
        <v>35</v>
      </c>
      <c r="BS351" s="115" t="s">
        <v>35</v>
      </c>
      <c r="BT351" s="115" t="s">
        <v>35</v>
      </c>
      <c r="BU351" s="115" t="s">
        <v>35</v>
      </c>
      <c r="BV351" s="115" t="s">
        <v>35</v>
      </c>
      <c r="BW351" s="115" t="s">
        <v>35</v>
      </c>
      <c r="BX351" s="115" t="s">
        <v>35</v>
      </c>
      <c r="BY351" s="104" t="s">
        <v>35</v>
      </c>
      <c r="BZ351" s="104" t="s">
        <v>35</v>
      </c>
      <c r="CA351" s="104" t="s">
        <v>35</v>
      </c>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row>
    <row r="352" s="599" customFormat="true" ht="15" customHeight="true" x14ac:dyDescent="0.2">
      <c r="B352" s="6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1035"/>
      <c r="BB352" s="682" t="s">
        <v>48</v>
      </c>
      <c r="BC352" s="119" t="s">
        <v>35</v>
      </c>
      <c r="BD352" s="115" t="s">
        <v>35</v>
      </c>
      <c r="BE352" s="115" t="s">
        <v>35</v>
      </c>
      <c r="BF352" s="115" t="s">
        <v>35</v>
      </c>
      <c r="BG352" s="110" t="s">
        <v>35</v>
      </c>
      <c r="BH352" s="119" t="s">
        <v>35</v>
      </c>
      <c r="BI352" s="115" t="s">
        <v>35</v>
      </c>
      <c r="BJ352" s="115" t="s">
        <v>35</v>
      </c>
      <c r="BK352" s="115" t="s">
        <v>35</v>
      </c>
      <c r="BL352" s="110" t="s">
        <v>35</v>
      </c>
      <c r="BM352" s="119" t="s">
        <v>35</v>
      </c>
      <c r="BN352" s="115" t="s">
        <v>35</v>
      </c>
      <c r="BO352" s="115" t="s">
        <v>35</v>
      </c>
      <c r="BP352" s="115" t="s">
        <v>35</v>
      </c>
      <c r="BQ352" s="110" t="s">
        <v>35</v>
      </c>
      <c r="BR352" s="119" t="s">
        <v>35</v>
      </c>
      <c r="BS352" s="115" t="s">
        <v>35</v>
      </c>
      <c r="BT352" s="115" t="s">
        <v>35</v>
      </c>
      <c r="BU352" s="115" t="s">
        <v>35</v>
      </c>
      <c r="BV352" s="115" t="s">
        <v>35</v>
      </c>
      <c r="BW352" s="115" t="s">
        <v>35</v>
      </c>
      <c r="BX352" s="115" t="s">
        <v>35</v>
      </c>
      <c r="BY352" s="104" t="s">
        <v>35</v>
      </c>
      <c r="BZ352" s="104" t="s">
        <v>35</v>
      </c>
      <c r="CA352" s="104" t="s">
        <v>35</v>
      </c>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row>
    <row r="353" s="599" customFormat="true" ht="15" customHeight="true" x14ac:dyDescent="0.2">
      <c r="B353" s="6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1036" t="s">
        <v>143</v>
      </c>
      <c r="BB353" s="682" t="s">
        <v>49</v>
      </c>
      <c r="BC353" s="119" t="s">
        <v>35</v>
      </c>
      <c r="BD353" s="115" t="s">
        <v>35</v>
      </c>
      <c r="BE353" s="115" t="s">
        <v>35</v>
      </c>
      <c r="BF353" s="115" t="s">
        <v>35</v>
      </c>
      <c r="BG353" s="110" t="s">
        <v>35</v>
      </c>
      <c r="BH353" s="119" t="s">
        <v>35</v>
      </c>
      <c r="BI353" s="115" t="s">
        <v>35</v>
      </c>
      <c r="BJ353" s="115" t="s">
        <v>35</v>
      </c>
      <c r="BK353" s="115" t="s">
        <v>35</v>
      </c>
      <c r="BL353" s="110" t="s">
        <v>35</v>
      </c>
      <c r="BM353" s="119" t="s">
        <v>35</v>
      </c>
      <c r="BN353" s="115" t="s">
        <v>35</v>
      </c>
      <c r="BO353" s="115" t="s">
        <v>35</v>
      </c>
      <c r="BP353" s="115" t="s">
        <v>35</v>
      </c>
      <c r="BQ353" s="110" t="s">
        <v>35</v>
      </c>
      <c r="BR353" s="119" t="s">
        <v>35</v>
      </c>
      <c r="BS353" s="115" t="s">
        <v>35</v>
      </c>
      <c r="BT353" s="115" t="s">
        <v>35</v>
      </c>
      <c r="BU353" s="115" t="s">
        <v>35</v>
      </c>
      <c r="BV353" s="115" t="s">
        <v>35</v>
      </c>
      <c r="BW353" s="115" t="s">
        <v>35</v>
      </c>
      <c r="BX353" s="115" t="s">
        <v>35</v>
      </c>
      <c r="BY353" s="104" t="s">
        <v>35</v>
      </c>
      <c r="BZ353" s="104" t="s">
        <v>35</v>
      </c>
      <c r="CA353" s="104" t="s">
        <v>35</v>
      </c>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row>
    <row r="354" s="599" customFormat="true" ht="15" customHeight="true" x14ac:dyDescent="0.2">
      <c r="B354" s="6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1037"/>
      <c r="BB354" s="684" t="s">
        <v>48</v>
      </c>
      <c r="BC354" s="118" t="s">
        <v>35</v>
      </c>
      <c r="BD354" s="114" t="s">
        <v>35</v>
      </c>
      <c r="BE354" s="114" t="s">
        <v>35</v>
      </c>
      <c r="BF354" s="114" t="s">
        <v>35</v>
      </c>
      <c r="BG354" s="109" t="s">
        <v>35</v>
      </c>
      <c r="BH354" s="118" t="s">
        <v>35</v>
      </c>
      <c r="BI354" s="114" t="s">
        <v>35</v>
      </c>
      <c r="BJ354" s="114" t="s">
        <v>35</v>
      </c>
      <c r="BK354" s="114" t="s">
        <v>35</v>
      </c>
      <c r="BL354" s="109" t="s">
        <v>35</v>
      </c>
      <c r="BM354" s="118" t="s">
        <v>35</v>
      </c>
      <c r="BN354" s="114" t="s">
        <v>35</v>
      </c>
      <c r="BO354" s="114" t="s">
        <v>35</v>
      </c>
      <c r="BP354" s="114" t="s">
        <v>35</v>
      </c>
      <c r="BQ354" s="109" t="s">
        <v>35</v>
      </c>
      <c r="BR354" s="118" t="s">
        <v>35</v>
      </c>
      <c r="BS354" s="114" t="s">
        <v>35</v>
      </c>
      <c r="BT354" s="114" t="s">
        <v>35</v>
      </c>
      <c r="BU354" s="114" t="s">
        <v>35</v>
      </c>
      <c r="BV354" s="114" t="s">
        <v>35</v>
      </c>
      <c r="BW354" s="114" t="s">
        <v>35</v>
      </c>
      <c r="BX354" s="114" t="s">
        <v>35</v>
      </c>
      <c r="BY354" s="103" t="s">
        <v>35</v>
      </c>
      <c r="BZ354" s="103" t="s">
        <v>35</v>
      </c>
      <c r="CA354" s="103" t="s">
        <v>35</v>
      </c>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row>
    <row r="355" s="599" customFormat="true" ht="15" customHeight="true" x14ac:dyDescent="0.2">
      <c r="B355" s="6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5"/>
      <c r="BX355" s="505"/>
      <c r="BY355" s="505"/>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99" customFormat="true" ht="15" customHeight="true" x14ac:dyDescent="0.2">
      <c r="B356" s="6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41"/>
      <c r="BW356" s="441"/>
      <c r="BX356" s="441"/>
      <c r="BY356" s="441"/>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41"/>
      <c r="BW357" s="441"/>
      <c r="BX357" s="441"/>
      <c r="BY357" s="441"/>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41"/>
      <c r="BW358" s="441"/>
      <c r="BX358" s="441"/>
      <c r="BY358" s="441"/>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41"/>
      <c r="BW359" s="441"/>
      <c r="BX359" s="441"/>
      <c r="BY359" s="441"/>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41"/>
      <c r="BW360" s="441"/>
      <c r="BX360" s="441"/>
      <c r="BY360" s="441"/>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41"/>
      <c r="BW361" s="441"/>
      <c r="BX361" s="441"/>
      <c r="BY361" s="441"/>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41"/>
      <c r="BW362" s="441"/>
      <c r="BX362" s="441"/>
      <c r="BY362" s="441"/>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41"/>
      <c r="BW363" s="441"/>
      <c r="BX363" s="441"/>
      <c r="BY363" s="441"/>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41"/>
      <c r="BW364" s="441"/>
      <c r="BX364" s="441"/>
      <c r="BY364" s="441"/>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41"/>
      <c r="BW365" s="441"/>
      <c r="BX365" s="441"/>
      <c r="BY365" s="441"/>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41"/>
      <c r="BW366" s="441"/>
      <c r="BX366" s="441"/>
      <c r="BY366" s="441"/>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41"/>
      <c r="BW367" s="441"/>
      <c r="BX367" s="441"/>
      <c r="BY367" s="441"/>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41"/>
      <c r="BW368" s="441"/>
      <c r="BX368" s="441"/>
      <c r="BY368" s="441"/>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41"/>
      <c r="BW369" s="441"/>
      <c r="BX369" s="441"/>
      <c r="BY369" s="441"/>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41"/>
      <c r="BW370" s="441"/>
      <c r="BX370" s="441"/>
      <c r="BY370" s="441"/>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41"/>
      <c r="BW371" s="441"/>
      <c r="BX371" s="441"/>
      <c r="BY371" s="441"/>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41"/>
      <c r="BW372" s="441"/>
      <c r="BX372" s="441"/>
      <c r="BY372" s="441"/>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41"/>
      <c r="BW373" s="441"/>
      <c r="BX373" s="441"/>
      <c r="BY373" s="441"/>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41"/>
      <c r="BW374" s="441"/>
      <c r="BX374" s="441"/>
      <c r="BY374" s="441"/>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7"/>
      <c r="BV375" s="377"/>
      <c r="BW375" s="377"/>
      <c r="BX375" s="377"/>
      <c r="BY375" s="379"/>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7"/>
      <c r="BV376" s="377"/>
      <c r="BW376" s="377"/>
      <c r="BX376" s="377"/>
      <c r="BY376" s="379"/>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7"/>
      <c r="BV377" s="377"/>
      <c r="BW377" s="377"/>
      <c r="BX377" s="377"/>
      <c r="BY377" s="379"/>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7"/>
      <c r="BV378" s="377"/>
      <c r="BW378" s="377"/>
      <c r="BX378" s="377"/>
      <c r="BY378" s="379"/>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7"/>
      <c r="BV379" s="377"/>
      <c r="BW379" s="377"/>
      <c r="BX379" s="377"/>
      <c r="BY379" s="379"/>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7"/>
      <c r="BV380" s="377"/>
      <c r="BW380" s="377"/>
      <c r="BX380" s="377"/>
      <c r="BY380" s="379"/>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7"/>
      <c r="BV381" s="377"/>
      <c r="BW381" s="377"/>
      <c r="BX381" s="377"/>
      <c r="BY381" s="379"/>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7"/>
      <c r="BV382" s="377"/>
      <c r="BW382" s="377"/>
      <c r="BX382" s="377"/>
      <c r="BY382" s="379"/>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7"/>
      <c r="BV383" s="377"/>
      <c r="BW383" s="377"/>
      <c r="BX383" s="377"/>
      <c r="BY383" s="379"/>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7"/>
      <c r="BV384" s="377"/>
      <c r="BW384" s="377"/>
      <c r="BX384" s="377"/>
      <c r="BY384" s="379"/>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7"/>
      <c r="BV385" s="377"/>
      <c r="BW385" s="377"/>
      <c r="BX385" s="377"/>
      <c r="BY385" s="379"/>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7"/>
      <c r="BV386" s="377"/>
      <c r="BW386" s="377"/>
      <c r="BX386" s="377"/>
      <c r="BY386" s="379"/>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7"/>
      <c r="BV387" s="377"/>
      <c r="BW387" s="377"/>
      <c r="BX387" s="377"/>
      <c r="BY387" s="379"/>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7"/>
      <c r="BV388" s="377"/>
      <c r="BW388" s="377"/>
      <c r="BX388" s="377"/>
      <c r="BY388" s="379"/>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7"/>
      <c r="BV389" s="377"/>
      <c r="BW389" s="377"/>
      <c r="BX389" s="377"/>
      <c r="BY389" s="379"/>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99" customFormat="true" ht="15" customHeight="true" x14ac:dyDescent="0.2">
      <c r="B390" s="6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7"/>
      <c r="BV390" s="377"/>
      <c r="BW390" s="377"/>
      <c r="BX390" s="377"/>
      <c r="BY390" s="379"/>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99" customFormat="true" ht="15" customHeight="true" x14ac:dyDescent="0.2">
      <c r="B391" s="6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7"/>
      <c r="BV391" s="377"/>
      <c r="BW391" s="377"/>
      <c r="BX391" s="377"/>
      <c r="BY391" s="379"/>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99" customFormat="true" ht="15" customHeight="true" x14ac:dyDescent="0.2">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7"/>
      <c r="BV392" s="377"/>
      <c r="BW392" s="377"/>
      <c r="BX392" s="377"/>
      <c r="BY392" s="379"/>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99" customFormat="true" ht="15" customHeight="true" x14ac:dyDescent="0.2">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7"/>
      <c r="BV393" s="377"/>
      <c r="BW393" s="377"/>
      <c r="BX393" s="377"/>
      <c r="BY393" s="379"/>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99" customFormat="true" ht="15" customHeight="true" x14ac:dyDescent="0.2">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7"/>
      <c r="BV394" s="377"/>
      <c r="BW394" s="377"/>
      <c r="BX394" s="377"/>
      <c r="BY394" s="379"/>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99" customFormat="true" ht="15" customHeight="true" x14ac:dyDescent="0.2">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7"/>
      <c r="BV395" s="377"/>
      <c r="BW395" s="377"/>
      <c r="BX395" s="377"/>
      <c r="BY395" s="379"/>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99" customFormat="true" ht="15" customHeight="true" x14ac:dyDescent="0.2">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7"/>
      <c r="BV396" s="377"/>
      <c r="BW396" s="377"/>
      <c r="BX396" s="377"/>
      <c r="BY396" s="379"/>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99" customFormat="true" ht="15" customHeight="true" x14ac:dyDescent="0.2">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7"/>
      <c r="BV397" s="377"/>
      <c r="BW397" s="377"/>
      <c r="BX397" s="377"/>
      <c r="BY397" s="379"/>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99" customFormat="true" ht="15" customHeight="true" x14ac:dyDescent="0.2">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7"/>
      <c r="BV398" s="377"/>
      <c r="BW398" s="377"/>
      <c r="BX398" s="377"/>
      <c r="BY398" s="379"/>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2" customFormat="true" ht="15" customHeight="true" x14ac:dyDescent="0.25">
      <c r="A399" s="383"/>
      <c r="B399" s="383"/>
      <c r="C399" s="1069" t="s">
        <v>132</v>
      </c>
      <c r="D399" s="1070"/>
      <c r="E399" s="1070"/>
      <c r="F399" s="1070"/>
      <c r="G399" s="383"/>
      <c r="H399" s="1072" t="s">
        <v>133</v>
      </c>
      <c r="I399" s="1073"/>
      <c r="J399" s="1073"/>
      <c r="K399" s="1073"/>
      <c r="M399" s="1072" t="s">
        <v>134</v>
      </c>
      <c r="N399" s="1073"/>
      <c r="O399" s="1073"/>
      <c r="P399" s="1073"/>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15" customHeight="true" x14ac:dyDescent="0.2">
      <c r="C400" s="1074" t="s">
        <v>208</v>
      </c>
      <c r="D400" s="952"/>
      <c r="E400" s="952"/>
      <c r="F400" s="578"/>
      <c r="G400" s="578"/>
      <c r="H400" s="1075" t="s">
        <v>208</v>
      </c>
      <c r="I400" s="1075"/>
      <c r="J400" s="1075"/>
      <c r="K400" s="578"/>
      <c r="L400" s="578"/>
      <c r="M400" s="1075" t="s">
        <v>208</v>
      </c>
      <c r="N400" s="1075"/>
      <c r="O400" s="1075"/>
      <c r="P400" s="578"/>
      <c r="Q400" s="578"/>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2"/>
      <c r="BB400" s="383"/>
      <c r="BC400" s="592"/>
      <c r="BD400" s="592"/>
      <c r="BE400" s="592"/>
      <c r="BF400" s="592"/>
      <c r="BG400" s="592"/>
      <c r="BH400" s="592"/>
      <c r="BI400" s="592"/>
      <c r="BJ400" s="592"/>
      <c r="BK400" s="592"/>
      <c r="BL400" s="592"/>
      <c r="BM400" s="592"/>
      <c r="BN400" s="592"/>
      <c r="BO400" s="592"/>
      <c r="BP400" s="592"/>
      <c r="BQ400" s="592"/>
      <c r="BR400" s="592"/>
      <c r="BS400" s="592"/>
      <c r="BT400" s="592"/>
      <c r="BU400" s="592"/>
      <c r="BV400" s="592"/>
      <c r="BW400" s="592"/>
      <c r="BX400" s="592"/>
      <c r="BY400" s="592"/>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1074"/>
      <c r="D401" s="952"/>
      <c r="E401" s="593" t="s">
        <v>209</v>
      </c>
      <c r="F401" s="578"/>
      <c r="G401" s="578"/>
      <c r="H401" s="1075"/>
      <c r="I401" s="1075"/>
      <c r="J401" s="594" t="s">
        <v>209</v>
      </c>
      <c r="K401" s="578"/>
      <c r="L401" s="578"/>
      <c r="M401" s="1075"/>
      <c r="N401" s="1075"/>
      <c r="O401" s="595" t="s">
        <v>209</v>
      </c>
      <c r="P401" s="578"/>
      <c r="Q401" s="578"/>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2"/>
      <c r="BB401" s="383"/>
      <c r="BC401" s="592"/>
      <c r="BD401" s="592"/>
      <c r="BE401" s="592"/>
      <c r="BF401" s="592"/>
      <c r="BG401" s="592"/>
      <c r="BH401" s="592"/>
      <c r="BI401" s="592"/>
      <c r="BJ401" s="592"/>
      <c r="BK401" s="592"/>
      <c r="BL401" s="592"/>
      <c r="BM401" s="592"/>
      <c r="BN401" s="592"/>
      <c r="BO401" s="592"/>
      <c r="BP401" s="592"/>
      <c r="BQ401" s="592"/>
      <c r="BR401" s="592"/>
      <c r="BS401" s="592"/>
      <c r="BT401" s="592"/>
      <c r="BU401" s="592"/>
      <c r="BV401" s="592"/>
      <c r="BW401" s="592"/>
      <c r="BX401" s="592"/>
      <c r="BY401" s="592"/>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1071" t="s">
        <v>140</v>
      </c>
      <c r="C402" s="952"/>
      <c r="D402" s="952"/>
      <c r="E402" s="596" t="s">
        <v>210</v>
      </c>
      <c r="F402" s="578"/>
      <c r="G402" s="578"/>
      <c r="H402" s="1075"/>
      <c r="I402" s="1075"/>
      <c r="J402" s="597" t="s">
        <v>210</v>
      </c>
      <c r="K402" s="578"/>
      <c r="L402" s="578"/>
      <c r="M402" s="1075"/>
      <c r="N402" s="1075"/>
      <c r="O402" s="598" t="s">
        <v>210</v>
      </c>
      <c r="P402" s="578"/>
      <c r="Q402" s="578"/>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2"/>
      <c r="BB402" s="383"/>
      <c r="BC402" s="592"/>
      <c r="BD402" s="592"/>
      <c r="BE402" s="592"/>
      <c r="BF402" s="592"/>
      <c r="BG402" s="592"/>
      <c r="BH402" s="592"/>
      <c r="BI402" s="592"/>
      <c r="BJ402" s="592"/>
      <c r="BK402" s="592"/>
      <c r="BL402" s="592"/>
      <c r="BM402" s="592"/>
      <c r="BN402" s="592"/>
      <c r="BO402" s="592"/>
      <c r="BP402" s="592"/>
      <c r="BQ402" s="592"/>
      <c r="BR402" s="592"/>
      <c r="BS402" s="592"/>
      <c r="BT402" s="592"/>
      <c r="BU402" s="592"/>
      <c r="BV402" s="592"/>
      <c r="BW402" s="592"/>
      <c r="BX402" s="592"/>
      <c r="BY402" s="592"/>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952"/>
      <c r="C403" s="1066" t="s">
        <v>211</v>
      </c>
      <c r="D403" s="1067"/>
      <c r="E403" s="702">
        <v>0.66928086600206294</v>
      </c>
      <c r="F403" s="701"/>
      <c r="G403" s="701"/>
      <c r="H403" s="1067" t="s">
        <v>211</v>
      </c>
      <c r="I403" s="1067"/>
      <c r="J403" s="703">
        <v>0.72838176031262125</v>
      </c>
      <c r="K403" s="701"/>
      <c r="L403" s="701"/>
      <c r="M403" s="1067" t="s">
        <v>212</v>
      </c>
      <c r="N403" s="1067"/>
      <c r="O403" s="704">
        <v>-0.71610671990100894</v>
      </c>
      <c r="P403" s="701"/>
      <c r="Q403" s="701"/>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2"/>
      <c r="BW403" s="412"/>
      <c r="BX403" s="412"/>
      <c r="BY403" s="412"/>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952"/>
      <c r="C404" s="1066" t="s">
        <v>212</v>
      </c>
      <c r="D404" s="1067"/>
      <c r="E404" s="705">
        <v>-0.65528373817153207</v>
      </c>
      <c r="F404" s="701"/>
      <c r="G404" s="701"/>
      <c r="H404" s="1067" t="s">
        <v>213</v>
      </c>
      <c r="I404" s="1067"/>
      <c r="J404" s="706">
        <v>0.70873802124679997</v>
      </c>
      <c r="K404" s="701"/>
      <c r="L404" s="701"/>
      <c r="M404" s="1067" t="s">
        <v>214</v>
      </c>
      <c r="N404" s="1067"/>
      <c r="O404" s="707">
        <v>0.69015016956550479</v>
      </c>
      <c r="P404" s="701"/>
      <c r="Q404" s="701"/>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2"/>
      <c r="BW404" s="412"/>
      <c r="BX404" s="412"/>
      <c r="BY404" s="412"/>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952"/>
      <c r="C405" s="1066" t="s">
        <v>215</v>
      </c>
      <c r="D405" s="1067"/>
      <c r="E405" s="705">
        <v>-0.63589397610687515</v>
      </c>
      <c r="F405" s="701"/>
      <c r="G405" s="701"/>
      <c r="H405" s="1067" t="s">
        <v>216</v>
      </c>
      <c r="I405" s="1067"/>
      <c r="J405" s="706">
        <v>0.65735880398116797</v>
      </c>
      <c r="K405" s="701"/>
      <c r="L405" s="701"/>
      <c r="M405" s="1067" t="s">
        <v>215</v>
      </c>
      <c r="N405" s="1067"/>
      <c r="O405" s="707">
        <v>-0.62340249478842436</v>
      </c>
      <c r="P405" s="701"/>
      <c r="Q405" s="701"/>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2"/>
      <c r="BW405" s="412"/>
      <c r="BX405" s="412"/>
      <c r="BY405" s="412"/>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952"/>
      <c r="C406" s="1066" t="s">
        <v>213</v>
      </c>
      <c r="D406" s="1067"/>
      <c r="E406" s="705">
        <v>0.6345878309305405</v>
      </c>
      <c r="F406" s="701"/>
      <c r="G406" s="701"/>
      <c r="H406" s="1067" t="s">
        <v>217</v>
      </c>
      <c r="I406" s="1067"/>
      <c r="J406" s="706">
        <v>0.59941236150550192</v>
      </c>
      <c r="K406" s="701"/>
      <c r="L406" s="701"/>
      <c r="M406" s="1067" t="s">
        <v>211</v>
      </c>
      <c r="N406" s="1067"/>
      <c r="O406" s="707">
        <v>0.5249826694835007</v>
      </c>
      <c r="P406" s="701"/>
      <c r="Q406" s="701"/>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2"/>
      <c r="BW406" s="412"/>
      <c r="BX406" s="412"/>
      <c r="BY406" s="412"/>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952"/>
      <c r="C407" s="1066" t="s">
        <v>214</v>
      </c>
      <c r="D407" s="1067"/>
      <c r="E407" s="705">
        <v>0.61791675706196847</v>
      </c>
      <c r="F407" s="701"/>
      <c r="G407" s="701"/>
      <c r="H407" s="1067" t="s">
        <v>218</v>
      </c>
      <c r="I407" s="1067"/>
      <c r="J407" s="706">
        <v>-0.57292067545791492</v>
      </c>
      <c r="K407" s="701"/>
      <c r="L407" s="701"/>
      <c r="M407" s="1067" t="s">
        <v>213</v>
      </c>
      <c r="N407" s="1067"/>
      <c r="O407" s="707">
        <v>0.50006445957379397</v>
      </c>
      <c r="P407" s="701"/>
      <c r="Q407" s="701"/>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2"/>
      <c r="BW407" s="412"/>
      <c r="BX407" s="412"/>
      <c r="BY407" s="412"/>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952"/>
      <c r="C408" s="1066" t="s">
        <v>219</v>
      </c>
      <c r="D408" s="1067"/>
      <c r="E408" s="705">
        <v>0.57168513118183939</v>
      </c>
      <c r="F408" s="701"/>
      <c r="G408" s="701"/>
      <c r="H408" s="1067" t="s">
        <v>212</v>
      </c>
      <c r="I408" s="1067"/>
      <c r="J408" s="706">
        <v>-0.5168668464401639</v>
      </c>
      <c r="K408" s="701"/>
      <c r="L408" s="701"/>
      <c r="M408" s="1067" t="s">
        <v>219</v>
      </c>
      <c r="N408" s="1067"/>
      <c r="O408" s="707">
        <v>0.46771768342329872</v>
      </c>
      <c r="P408" s="701"/>
      <c r="Q408" s="701"/>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2"/>
      <c r="BW408" s="412"/>
      <c r="BX408" s="412"/>
      <c r="BY408" s="412"/>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952"/>
      <c r="C409" s="1066" t="s">
        <v>216</v>
      </c>
      <c r="D409" s="1067"/>
      <c r="E409" s="705">
        <v>0.49418648192272335</v>
      </c>
      <c r="F409" s="701"/>
      <c r="G409" s="701"/>
      <c r="H409" s="1067" t="s">
        <v>220</v>
      </c>
      <c r="I409" s="1067"/>
      <c r="J409" s="706">
        <v>-0.51474617570757319</v>
      </c>
      <c r="K409" s="701"/>
      <c r="L409" s="701"/>
      <c r="M409" s="1067" t="s">
        <v>221</v>
      </c>
      <c r="N409" s="1067"/>
      <c r="O409" s="707">
        <v>-0.42365382684410896</v>
      </c>
      <c r="P409" s="701"/>
      <c r="Q409" s="701"/>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2"/>
      <c r="BW409" s="412"/>
      <c r="BX409" s="412"/>
      <c r="BY409" s="412"/>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952"/>
      <c r="C410" s="1066" t="s">
        <v>217</v>
      </c>
      <c r="D410" s="1067"/>
      <c r="E410" s="705">
        <v>0.46628310144274471</v>
      </c>
      <c r="F410" s="701"/>
      <c r="G410" s="701"/>
      <c r="H410" s="1067" t="s">
        <v>219</v>
      </c>
      <c r="I410" s="1067"/>
      <c r="J410" s="706">
        <v>0.50965434481910987</v>
      </c>
      <c r="K410" s="701"/>
      <c r="L410" s="701"/>
      <c r="M410" s="1067" t="s">
        <v>217</v>
      </c>
      <c r="N410" s="1067"/>
      <c r="O410" s="707">
        <v>0.36662410202504009</v>
      </c>
      <c r="P410" s="701"/>
      <c r="Q410" s="701"/>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2"/>
      <c r="BW410" s="412"/>
      <c r="BX410" s="412"/>
      <c r="BY410" s="412"/>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952"/>
      <c r="C411" s="1066" t="s">
        <v>221</v>
      </c>
      <c r="D411" s="1067"/>
      <c r="E411" s="705">
        <v>-0.42910011889952449</v>
      </c>
      <c r="F411" s="701"/>
      <c r="G411" s="701"/>
      <c r="H411" s="1067" t="s">
        <v>214</v>
      </c>
      <c r="I411" s="1067"/>
      <c r="J411" s="706">
        <v>0.46496357151665019</v>
      </c>
      <c r="K411" s="701"/>
      <c r="L411" s="701"/>
      <c r="M411" s="1067" t="s">
        <v>220</v>
      </c>
      <c r="N411" s="1067"/>
      <c r="O411" s="707">
        <v>0.35527299058167983</v>
      </c>
      <c r="P411" s="701"/>
      <c r="Q411" s="701"/>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2"/>
      <c r="BW411" s="412"/>
      <c r="BX411" s="412"/>
      <c r="BY411" s="412"/>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952"/>
      <c r="C412" s="1066" t="s">
        <v>222</v>
      </c>
      <c r="D412" s="1067"/>
      <c r="E412" s="705">
        <v>0.36247831139090936</v>
      </c>
      <c r="F412" s="701"/>
      <c r="G412" s="701"/>
      <c r="H412" s="1067" t="s">
        <v>223</v>
      </c>
      <c r="I412" s="1067"/>
      <c r="J412" s="706">
        <v>0.44954259987250356</v>
      </c>
      <c r="K412" s="701"/>
      <c r="L412" s="701"/>
      <c r="M412" s="1067" t="s">
        <v>222</v>
      </c>
      <c r="N412" s="1067"/>
      <c r="O412" s="707">
        <v>0.35178884267160593</v>
      </c>
      <c r="P412" s="701"/>
      <c r="Q412" s="701"/>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2"/>
      <c r="BW412" s="412"/>
      <c r="BX412" s="412"/>
      <c r="BY412" s="412"/>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952"/>
      <c r="C413" s="1066" t="s">
        <v>224</v>
      </c>
      <c r="D413" s="1067"/>
      <c r="E413" s="705">
        <v>-0.34475510399238052</v>
      </c>
      <c r="F413" s="701"/>
      <c r="G413" s="701"/>
      <c r="H413" s="1067" t="s">
        <v>225</v>
      </c>
      <c r="I413" s="1067"/>
      <c r="J413" s="706">
        <v>0.40766076634163828</v>
      </c>
      <c r="K413" s="701"/>
      <c r="L413" s="701"/>
      <c r="M413" s="1067" t="s">
        <v>226</v>
      </c>
      <c r="N413" s="1067"/>
      <c r="O413" s="707">
        <v>0.35141544221610421</v>
      </c>
      <c r="P413" s="701"/>
      <c r="Q413" s="701"/>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2"/>
      <c r="BW413" s="412"/>
      <c r="BX413" s="412"/>
      <c r="BY413" s="412"/>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952"/>
      <c r="C414" s="1066" t="s">
        <v>223</v>
      </c>
      <c r="D414" s="1067"/>
      <c r="E414" s="705">
        <v>0.32873242867232444</v>
      </c>
      <c r="F414" s="701"/>
      <c r="G414" s="701"/>
      <c r="H414" s="1067" t="s">
        <v>227</v>
      </c>
      <c r="I414" s="1067"/>
      <c r="J414" s="706">
        <v>-0.3538538876478336</v>
      </c>
      <c r="K414" s="701"/>
      <c r="L414" s="701"/>
      <c r="M414" s="1067" t="s">
        <v>228</v>
      </c>
      <c r="N414" s="1067"/>
      <c r="O414" s="707">
        <v>0.33070647917151552</v>
      </c>
      <c r="P414" s="701"/>
      <c r="Q414" s="701"/>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2"/>
      <c r="BW414" s="412"/>
      <c r="BX414" s="412"/>
      <c r="BY414" s="412"/>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952"/>
      <c r="C415" s="1066" t="s">
        <v>225</v>
      </c>
      <c r="D415" s="1067"/>
      <c r="E415" s="705">
        <v>0.32685170667030333</v>
      </c>
      <c r="F415" s="701"/>
      <c r="G415" s="701"/>
      <c r="H415" s="1067" t="s">
        <v>229</v>
      </c>
      <c r="I415" s="1067"/>
      <c r="J415" s="706">
        <v>0.32458091328252348</v>
      </c>
      <c r="K415" s="701"/>
      <c r="L415" s="701"/>
      <c r="M415" s="1067" t="s">
        <v>218</v>
      </c>
      <c r="N415" s="1067"/>
      <c r="O415" s="707">
        <v>-0.31100727484027774</v>
      </c>
      <c r="P415" s="701"/>
      <c r="Q415" s="701"/>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2"/>
      <c r="BW415" s="412"/>
      <c r="BX415" s="412"/>
      <c r="BY415" s="412"/>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952"/>
      <c r="C416" s="1066" t="s">
        <v>227</v>
      </c>
      <c r="D416" s="1067"/>
      <c r="E416" s="705">
        <v>-0.28264625983324698</v>
      </c>
      <c r="F416" s="701"/>
      <c r="G416" s="701"/>
      <c r="H416" s="1067" t="s">
        <v>224</v>
      </c>
      <c r="I416" s="1067"/>
      <c r="J416" s="706">
        <v>-0.28724269142698322</v>
      </c>
      <c r="K416" s="701"/>
      <c r="L416" s="701"/>
      <c r="M416" s="1067" t="s">
        <v>224</v>
      </c>
      <c r="N416" s="1067"/>
      <c r="O416" s="707">
        <v>-0.29931974074526807</v>
      </c>
      <c r="P416" s="701"/>
      <c r="Q416" s="701"/>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2"/>
      <c r="BW416" s="412"/>
      <c r="BX416" s="412"/>
      <c r="BY416" s="412"/>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952"/>
      <c r="C417" s="1066" t="s">
        <v>229</v>
      </c>
      <c r="D417" s="1067"/>
      <c r="E417" s="705">
        <v>0.26938191858195848</v>
      </c>
      <c r="F417" s="701"/>
      <c r="G417" s="701"/>
      <c r="H417" s="1067" t="s">
        <v>222</v>
      </c>
      <c r="I417" s="1067"/>
      <c r="J417" s="706">
        <v>0.28063122342316676</v>
      </c>
      <c r="K417" s="701"/>
      <c r="L417" s="701"/>
      <c r="M417" s="1067" t="s">
        <v>225</v>
      </c>
      <c r="N417" s="1067"/>
      <c r="O417" s="707">
        <v>0.26002021401404035</v>
      </c>
      <c r="P417" s="701"/>
      <c r="Q417" s="701"/>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2"/>
      <c r="BW417" s="412"/>
      <c r="BX417" s="412"/>
      <c r="BY417" s="412"/>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952"/>
      <c r="C418" s="1066" t="s">
        <v>226</v>
      </c>
      <c r="D418" s="1067"/>
      <c r="E418" s="705">
        <v>0.2465962498292574</v>
      </c>
      <c r="F418" s="701"/>
      <c r="G418" s="701"/>
      <c r="H418" s="1067" t="s">
        <v>215</v>
      </c>
      <c r="I418" s="1067"/>
      <c r="J418" s="706">
        <v>-0.24398825040160796</v>
      </c>
      <c r="K418" s="701"/>
      <c r="L418" s="701"/>
      <c r="M418" s="1067" t="s">
        <v>227</v>
      </c>
      <c r="N418" s="1067"/>
      <c r="O418" s="707">
        <v>-0.2385600876883022</v>
      </c>
      <c r="P418" s="701"/>
      <c r="Q418" s="701"/>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2"/>
      <c r="BW418" s="412"/>
      <c r="BX418" s="412"/>
      <c r="BY418" s="412"/>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952"/>
      <c r="C419" s="1066" t="s">
        <v>218</v>
      </c>
      <c r="D419" s="1067"/>
      <c r="E419" s="705">
        <v>-0.17399404150302977</v>
      </c>
      <c r="F419" s="701"/>
      <c r="G419" s="701"/>
      <c r="H419" s="1067" t="s">
        <v>230</v>
      </c>
      <c r="I419" s="1067"/>
      <c r="J419" s="706">
        <v>0.23583843558663453</v>
      </c>
      <c r="K419" s="701"/>
      <c r="L419" s="701"/>
      <c r="M419" s="1067" t="s">
        <v>229</v>
      </c>
      <c r="N419" s="1067"/>
      <c r="O419" s="707">
        <v>0.23666854010780794</v>
      </c>
      <c r="P419" s="701"/>
      <c r="Q419" s="701"/>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2"/>
      <c r="BW419" s="412"/>
      <c r="BX419" s="412"/>
      <c r="BY419" s="412"/>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952"/>
      <c r="C420" s="1066" t="s">
        <v>230</v>
      </c>
      <c r="D420" s="1067"/>
      <c r="E420" s="705">
        <v>0.16476085957657824</v>
      </c>
      <c r="F420" s="701"/>
      <c r="G420" s="701"/>
      <c r="H420" s="1067" t="s">
        <v>226</v>
      </c>
      <c r="I420" s="1067"/>
      <c r="J420" s="706">
        <v>-0.22707242992614296</v>
      </c>
      <c r="K420" s="701"/>
      <c r="L420" s="701"/>
      <c r="M420" s="1067" t="s">
        <v>230</v>
      </c>
      <c r="N420" s="1067"/>
      <c r="O420" s="707">
        <v>0.12539738774531511</v>
      </c>
      <c r="P420" s="701"/>
      <c r="Q420" s="701"/>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2"/>
      <c r="BW420" s="412"/>
      <c r="BX420" s="412"/>
      <c r="BY420" s="412"/>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952"/>
      <c r="C421" s="1066" t="s">
        <v>220</v>
      </c>
      <c r="D421" s="1067"/>
      <c r="E421" s="705">
        <v>0.16256600737610413</v>
      </c>
      <c r="F421" s="701"/>
      <c r="G421" s="701"/>
      <c r="H421" s="1067" t="s">
        <v>221</v>
      </c>
      <c r="I421" s="1067"/>
      <c r="J421" s="706">
        <v>-0.19497296056552524</v>
      </c>
      <c r="K421" s="701"/>
      <c r="L421" s="701"/>
      <c r="M421" s="1067" t="s">
        <v>231</v>
      </c>
      <c r="N421" s="1067"/>
      <c r="O421" s="707">
        <v>0.12312626390196904</v>
      </c>
      <c r="P421" s="701"/>
      <c r="Q421" s="701"/>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2"/>
      <c r="BW421" s="412"/>
      <c r="BX421" s="412"/>
      <c r="BY421" s="412"/>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952"/>
      <c r="C422" s="1066" t="s">
        <v>232</v>
      </c>
      <c r="D422" s="1067"/>
      <c r="E422" s="705">
        <v>-0.1191186780670233</v>
      </c>
      <c r="F422" s="701"/>
      <c r="G422" s="701"/>
      <c r="H422" s="1067" t="s">
        <v>233</v>
      </c>
      <c r="I422" s="1067"/>
      <c r="J422" s="706">
        <v>0.10251634283668448</v>
      </c>
      <c r="K422" s="701"/>
      <c r="L422" s="701"/>
      <c r="M422" s="1067" t="s">
        <v>216</v>
      </c>
      <c r="N422" s="1067"/>
      <c r="O422" s="707">
        <v>0.12257630354264359</v>
      </c>
      <c r="P422" s="701"/>
      <c r="Q422" s="701"/>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2"/>
      <c r="BW422" s="412"/>
      <c r="BX422" s="412"/>
      <c r="BY422" s="412"/>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952"/>
      <c r="C423" s="1066" t="s">
        <v>228</v>
      </c>
      <c r="D423" s="1067"/>
      <c r="E423" s="705">
        <v>0.11659119385279164</v>
      </c>
      <c r="F423" s="701"/>
      <c r="G423" s="701"/>
      <c r="H423" s="1067" t="s">
        <v>234</v>
      </c>
      <c r="I423" s="1067"/>
      <c r="J423" s="706">
        <v>-6.8651660749982024E-2</v>
      </c>
      <c r="K423" s="701"/>
      <c r="L423" s="701"/>
      <c r="M423" s="1067" t="s">
        <v>235</v>
      </c>
      <c r="N423" s="1067"/>
      <c r="O423" s="707">
        <v>0.11096642323045797</v>
      </c>
      <c r="P423" s="701"/>
      <c r="Q423" s="701"/>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2"/>
      <c r="BW423" s="412"/>
      <c r="BX423" s="412"/>
      <c r="BY423" s="412"/>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952"/>
      <c r="C424" s="1066" t="s">
        <v>231</v>
      </c>
      <c r="D424" s="1067"/>
      <c r="E424" s="705">
        <v>0.10843258180834894</v>
      </c>
      <c r="F424" s="701"/>
      <c r="G424" s="701"/>
      <c r="H424" s="1067" t="s">
        <v>235</v>
      </c>
      <c r="I424" s="1067"/>
      <c r="J424" s="706">
        <v>4.6854514394567587E-2</v>
      </c>
      <c r="K424" s="701"/>
      <c r="L424" s="701"/>
      <c r="M424" s="1067" t="s">
        <v>234</v>
      </c>
      <c r="N424" s="1067"/>
      <c r="O424" s="707">
        <v>8.9435099043029778E-2</v>
      </c>
      <c r="P424" s="701"/>
      <c r="Q424" s="701"/>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2"/>
      <c r="BW424" s="412"/>
      <c r="BX424" s="412"/>
      <c r="BY424" s="412"/>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952"/>
      <c r="C425" s="1066" t="s">
        <v>235</v>
      </c>
      <c r="D425" s="1067"/>
      <c r="E425" s="705">
        <v>0.10219623036533138</v>
      </c>
      <c r="F425" s="701"/>
      <c r="G425" s="701"/>
      <c r="H425" s="1067" t="s">
        <v>228</v>
      </c>
      <c r="I425" s="1067"/>
      <c r="J425" s="706">
        <v>4.5522469293717172E-2</v>
      </c>
      <c r="K425" s="701"/>
      <c r="L425" s="701"/>
      <c r="M425" s="1067" t="s">
        <v>233</v>
      </c>
      <c r="N425" s="1067"/>
      <c r="O425" s="707">
        <v>7.1485513418751895E-2</v>
      </c>
      <c r="P425" s="701"/>
      <c r="Q425" s="701"/>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2"/>
      <c r="BW425" s="412"/>
      <c r="BX425" s="412"/>
      <c r="BY425" s="412"/>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952"/>
      <c r="C426" s="1066" t="s">
        <v>233</v>
      </c>
      <c r="D426" s="1067"/>
      <c r="E426" s="705">
        <v>7.9008034503296368E-2</v>
      </c>
      <c r="F426" s="701"/>
      <c r="G426" s="701"/>
      <c r="H426" s="1067" t="s">
        <v>232</v>
      </c>
      <c r="I426" s="1067"/>
      <c r="J426" s="706">
        <v>4.0859356979740913E-2</v>
      </c>
      <c r="K426" s="701"/>
      <c r="L426" s="701"/>
      <c r="M426" s="1067" t="s">
        <v>232</v>
      </c>
      <c r="N426" s="1067"/>
      <c r="O426" s="707">
        <v>6.2866842003370837E-2</v>
      </c>
      <c r="P426" s="701"/>
      <c r="Q426" s="701"/>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2"/>
      <c r="BW426" s="412"/>
      <c r="BX426" s="412"/>
      <c r="BY426" s="412"/>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952"/>
      <c r="C427" s="1066" t="s">
        <v>236</v>
      </c>
      <c r="D427" s="1067"/>
      <c r="E427" s="705">
        <v>3.7432670572769777E-2</v>
      </c>
      <c r="F427" s="701"/>
      <c r="G427" s="701"/>
      <c r="H427" s="1067" t="s">
        <v>237</v>
      </c>
      <c r="I427" s="1067"/>
      <c r="J427" s="706">
        <v>-3.7088583867777955E-2</v>
      </c>
      <c r="K427" s="701"/>
      <c r="L427" s="701"/>
      <c r="M427" s="1067" t="s">
        <v>238</v>
      </c>
      <c r="N427" s="1067"/>
      <c r="O427" s="707">
        <v>6.2243865727173976E-2</v>
      </c>
      <c r="P427" s="701"/>
      <c r="Q427" s="701"/>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2"/>
      <c r="BW427" s="412"/>
      <c r="BX427" s="412"/>
      <c r="BY427" s="412"/>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952"/>
      <c r="C428" s="1066" t="s">
        <v>234</v>
      </c>
      <c r="D428" s="1067"/>
      <c r="E428" s="705">
        <v>3.2762747777710106E-2</v>
      </c>
      <c r="F428" s="701"/>
      <c r="G428" s="701"/>
      <c r="H428" s="1067" t="s">
        <v>231</v>
      </c>
      <c r="I428" s="1067"/>
      <c r="J428" s="706">
        <v>3.644525899953948E-2</v>
      </c>
      <c r="K428" s="701"/>
      <c r="L428" s="701"/>
      <c r="M428" s="1067" t="s">
        <v>223</v>
      </c>
      <c r="N428" s="1067"/>
      <c r="O428" s="707">
        <v>6.2143427820673482E-2</v>
      </c>
      <c r="P428" s="701"/>
      <c r="Q428" s="701"/>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2"/>
      <c r="BW428" s="412"/>
      <c r="BX428" s="412"/>
      <c r="BY428" s="412"/>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952"/>
      <c r="C429" s="1066" t="s">
        <v>238</v>
      </c>
      <c r="D429" s="1067"/>
      <c r="E429" s="705">
        <v>-1.3606944903433511E-2</v>
      </c>
      <c r="F429" s="701"/>
      <c r="G429" s="701"/>
      <c r="H429" s="1067" t="s">
        <v>236</v>
      </c>
      <c r="I429" s="1067"/>
      <c r="J429" s="706">
        <v>3.1527772397717653E-2</v>
      </c>
      <c r="K429" s="701"/>
      <c r="L429" s="701"/>
      <c r="M429" s="1067" t="s">
        <v>236</v>
      </c>
      <c r="N429" s="1067"/>
      <c r="O429" s="707">
        <v>5.9385003471023011E-2</v>
      </c>
      <c r="P429" s="701"/>
      <c r="Q429" s="701"/>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2"/>
      <c r="BW429" s="412"/>
      <c r="BX429" s="412"/>
      <c r="BY429" s="412"/>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952"/>
      <c r="C430" s="1066" t="s">
        <v>239</v>
      </c>
      <c r="D430" s="1067"/>
      <c r="E430" s="705">
        <v>9.9732275442622718E-3</v>
      </c>
      <c r="F430" s="701"/>
      <c r="G430" s="701"/>
      <c r="H430" s="1067" t="s">
        <v>238</v>
      </c>
      <c r="I430" s="1067"/>
      <c r="J430" s="708">
        <v>-2.3474071998768432E-2</v>
      </c>
      <c r="K430" s="701"/>
      <c r="L430" s="701"/>
      <c r="M430" s="1067" t="s">
        <v>239</v>
      </c>
      <c r="N430" s="1067"/>
      <c r="O430" s="707">
        <v>2.9901887413991756E-2</v>
      </c>
      <c r="P430" s="701"/>
      <c r="Q430" s="701"/>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2"/>
      <c r="BW430" s="412"/>
      <c r="BX430" s="412"/>
      <c r="BY430" s="412"/>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952"/>
      <c r="C431" s="1066" t="s">
        <v>240</v>
      </c>
      <c r="D431" s="1067"/>
      <c r="E431" s="705">
        <v>-8.8121883798633113E-3</v>
      </c>
      <c r="F431" s="701"/>
      <c r="G431" s="701"/>
      <c r="H431" s="1067"/>
      <c r="I431" s="1067"/>
      <c r="J431" s="701"/>
      <c r="K431" s="701"/>
      <c r="L431" s="701"/>
      <c r="M431" s="1067" t="s">
        <v>237</v>
      </c>
      <c r="N431" s="1067"/>
      <c r="O431" s="707">
        <v>4.4291570360197119E-3</v>
      </c>
      <c r="P431" s="701"/>
      <c r="Q431" s="701"/>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2"/>
      <c r="BW431" s="412"/>
      <c r="BX431" s="412"/>
      <c r="BY431" s="412"/>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952"/>
      <c r="C432" s="1066" t="s">
        <v>241</v>
      </c>
      <c r="D432" s="1067"/>
      <c r="E432" s="705">
        <v>-5.8801393585537851E-3</v>
      </c>
      <c r="F432" s="701"/>
      <c r="G432" s="701"/>
      <c r="H432" s="1067"/>
      <c r="I432" s="1067"/>
      <c r="J432" s="701"/>
      <c r="K432" s="701"/>
      <c r="L432" s="701"/>
      <c r="M432" s="1067" t="s">
        <v>240</v>
      </c>
      <c r="N432" s="1067"/>
      <c r="O432" s="707">
        <v>-2.5530669538258561E-3</v>
      </c>
      <c r="P432" s="701"/>
      <c r="Q432" s="701"/>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2"/>
      <c r="BW432" s="412"/>
      <c r="BX432" s="412"/>
      <c r="BY432" s="412"/>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952"/>
      <c r="C433" s="1066" t="s">
        <v>237</v>
      </c>
      <c r="D433" s="1067"/>
      <c r="E433" s="709">
        <v>4.3164538204293777E-3</v>
      </c>
      <c r="F433" s="701"/>
      <c r="G433" s="701"/>
      <c r="H433" s="1067"/>
      <c r="I433" s="1067"/>
      <c r="J433" s="701"/>
      <c r="K433" s="701"/>
      <c r="L433" s="701"/>
      <c r="M433" s="1067" t="s">
        <v>241</v>
      </c>
      <c r="N433" s="1067"/>
      <c r="O433" s="710">
        <v>8.4197564119040298E-4</v>
      </c>
      <c r="P433" s="701"/>
      <c r="Q433" s="701"/>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2"/>
      <c r="BW433" s="412"/>
      <c r="BX433" s="412"/>
      <c r="BY433" s="412"/>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952"/>
      <c r="C434" s="1066"/>
      <c r="D434" s="1067"/>
      <c r="E434" s="701"/>
      <c r="F434" s="701"/>
      <c r="G434" s="701"/>
      <c r="H434" s="1067" t="s">
        <v>242</v>
      </c>
      <c r="I434" s="1067"/>
      <c r="J434" s="1067"/>
      <c r="K434" s="701"/>
      <c r="L434" s="701"/>
      <c r="M434" s="1067"/>
      <c r="N434" s="1067"/>
      <c r="O434" s="701"/>
      <c r="P434" s="701"/>
      <c r="Q434" s="701"/>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2"/>
      <c r="BW434" s="412"/>
      <c r="BX434" s="412"/>
      <c r="BY434" s="412"/>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952"/>
      <c r="C435" s="1066"/>
      <c r="D435" s="1067"/>
      <c r="E435" s="701"/>
      <c r="F435" s="701"/>
      <c r="G435" s="701"/>
      <c r="H435" s="1067"/>
      <c r="I435" s="1067"/>
      <c r="J435" s="685" t="s">
        <v>243</v>
      </c>
      <c r="K435" s="701"/>
      <c r="L435" s="701"/>
      <c r="M435" s="1067"/>
      <c r="N435" s="1067"/>
      <c r="O435" s="701"/>
      <c r="P435" s="701"/>
      <c r="Q435" s="701"/>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2"/>
      <c r="BW435" s="412"/>
      <c r="BX435" s="412"/>
      <c r="BY435" s="412"/>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952"/>
      <c r="C436" s="1066"/>
      <c r="D436" s="1067"/>
      <c r="E436" s="701"/>
      <c r="F436" s="701"/>
      <c r="G436" s="701"/>
      <c r="H436" s="1067" t="s">
        <v>227</v>
      </c>
      <c r="I436" s="1067"/>
      <c r="J436" s="703">
        <v>0.12521257380348563</v>
      </c>
      <c r="K436" s="701"/>
      <c r="L436" s="701"/>
      <c r="M436" s="1067"/>
      <c r="N436" s="1067"/>
      <c r="O436" s="701"/>
      <c r="P436" s="701"/>
      <c r="Q436" s="701"/>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2"/>
      <c r="BW436" s="412"/>
      <c r="BX436" s="412"/>
      <c r="BY436" s="412"/>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952"/>
      <c r="C437" s="1066" t="s">
        <v>242</v>
      </c>
      <c r="D437" s="1067"/>
      <c r="E437" s="1067"/>
      <c r="F437" s="701"/>
      <c r="G437" s="701"/>
      <c r="H437" s="1067" t="s">
        <v>224</v>
      </c>
      <c r="I437" s="1067"/>
      <c r="J437" s="706">
        <v>8.2508363778217103E-2</v>
      </c>
      <c r="K437" s="701"/>
      <c r="L437" s="701"/>
      <c r="M437" s="1067" t="s">
        <v>242</v>
      </c>
      <c r="N437" s="1067"/>
      <c r="O437" s="1067"/>
      <c r="P437" s="701"/>
      <c r="Q437" s="701"/>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2"/>
      <c r="BW437" s="412"/>
      <c r="BX437" s="412"/>
      <c r="BY437" s="412"/>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952"/>
      <c r="C438" s="1066"/>
      <c r="D438" s="1067"/>
      <c r="E438" s="686" t="s">
        <v>243</v>
      </c>
      <c r="F438" s="701"/>
      <c r="G438" s="701"/>
      <c r="H438" s="1067" t="s">
        <v>221</v>
      </c>
      <c r="I438" s="1067"/>
      <c r="J438" s="706">
        <v>3.8014455351685857E-2</v>
      </c>
      <c r="K438" s="701"/>
      <c r="L438" s="701"/>
      <c r="M438" s="1067"/>
      <c r="N438" s="1067"/>
      <c r="O438" s="687" t="s">
        <v>243</v>
      </c>
      <c r="P438" s="701"/>
      <c r="Q438" s="701"/>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2"/>
      <c r="BW438" s="412"/>
      <c r="BX438" s="412"/>
      <c r="BY438" s="412"/>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952"/>
      <c r="C439" s="1066" t="s">
        <v>227</v>
      </c>
      <c r="D439" s="1067"/>
      <c r="E439" s="702">
        <v>7.988890819772336E-2</v>
      </c>
      <c r="F439" s="701"/>
      <c r="G439" s="701"/>
      <c r="H439" s="1067" t="s">
        <v>237</v>
      </c>
      <c r="I439" s="1067"/>
      <c r="J439" s="706">
        <v>1.3755630533171992E-3</v>
      </c>
      <c r="K439" s="701"/>
      <c r="L439" s="701"/>
      <c r="M439" s="1067" t="s">
        <v>227</v>
      </c>
      <c r="N439" s="1067"/>
      <c r="O439" s="704">
        <v>5.6910915437850436E-2</v>
      </c>
      <c r="P439" s="701"/>
      <c r="Q439" s="701"/>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2"/>
      <c r="BW439" s="412"/>
      <c r="BX439" s="412"/>
      <c r="BY439" s="412"/>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952"/>
      <c r="C440" s="1066" t="s">
        <v>224</v>
      </c>
      <c r="D440" s="1067"/>
      <c r="E440" s="705">
        <v>0.11885608172879711</v>
      </c>
      <c r="F440" s="701"/>
      <c r="G440" s="701"/>
      <c r="H440" s="1067" t="s">
        <v>235</v>
      </c>
      <c r="I440" s="1067"/>
      <c r="J440" s="706">
        <v>2.1953455191507411E-3</v>
      </c>
      <c r="K440" s="701"/>
      <c r="L440" s="701"/>
      <c r="M440" s="1067" t="s">
        <v>224</v>
      </c>
      <c r="N440" s="1067"/>
      <c r="O440" s="707">
        <v>8.9592307199814494E-2</v>
      </c>
      <c r="P440" s="701"/>
      <c r="Q440" s="701"/>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2"/>
      <c r="BW440" s="412"/>
      <c r="BX440" s="412"/>
      <c r="BY440" s="412"/>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952"/>
      <c r="C441" s="1066" t="s">
        <v>221</v>
      </c>
      <c r="D441" s="1067"/>
      <c r="E441" s="705">
        <v>0.18412691203958606</v>
      </c>
      <c r="F441" s="701"/>
      <c r="G441" s="701"/>
      <c r="H441" s="1067" t="s">
        <v>225</v>
      </c>
      <c r="I441" s="1067"/>
      <c r="J441" s="706">
        <v>0.16618730041425181</v>
      </c>
      <c r="K441" s="701"/>
      <c r="L441" s="701"/>
      <c r="M441" s="1067" t="s">
        <v>221</v>
      </c>
      <c r="N441" s="1067"/>
      <c r="O441" s="707">
        <v>0.17948256499965826</v>
      </c>
      <c r="P441" s="701"/>
      <c r="Q441" s="701"/>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2"/>
      <c r="BW441" s="412"/>
      <c r="BX441" s="412"/>
      <c r="BY441" s="412"/>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952"/>
      <c r="C442" s="1066" t="s">
        <v>237</v>
      </c>
      <c r="D442" s="1067"/>
      <c r="E442" s="705">
        <v>1.863177358389937E-5</v>
      </c>
      <c r="F442" s="701"/>
      <c r="G442" s="701"/>
      <c r="H442" s="1067" t="s">
        <v>226</v>
      </c>
      <c r="I442" s="1067"/>
      <c r="J442" s="706">
        <v>5.1561888432563104E-2</v>
      </c>
      <c r="K442" s="701"/>
      <c r="L442" s="701"/>
      <c r="M442" s="1067" t="s">
        <v>237</v>
      </c>
      <c r="N442" s="1067"/>
      <c r="O442" s="707">
        <v>1.9617432049722918E-5</v>
      </c>
      <c r="P442" s="701"/>
      <c r="Q442" s="701"/>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2"/>
      <c r="BW442" s="412"/>
      <c r="BX442" s="412"/>
      <c r="BY442" s="412"/>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952"/>
      <c r="C443" s="1066" t="s">
        <v>241</v>
      </c>
      <c r="D443" s="1067"/>
      <c r="E443" s="705">
        <v>3.4576038876013319E-5</v>
      </c>
      <c r="F443" s="701"/>
      <c r="G443" s="701"/>
      <c r="H443" s="1067" t="s">
        <v>222</v>
      </c>
      <c r="I443" s="1067"/>
      <c r="J443" s="706">
        <v>7.8753883559983348E-2</v>
      </c>
      <c r="K443" s="701"/>
      <c r="L443" s="701"/>
      <c r="M443" s="1067" t="s">
        <v>241</v>
      </c>
      <c r="N443" s="1067"/>
      <c r="O443" s="707">
        <v>7.0892298035799025E-7</v>
      </c>
      <c r="P443" s="701"/>
      <c r="Q443" s="701"/>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2"/>
      <c r="BW443" s="412"/>
      <c r="BX443" s="412"/>
      <c r="BY443" s="412"/>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952"/>
      <c r="C444" s="1066" t="s">
        <v>240</v>
      </c>
      <c r="D444" s="1067"/>
      <c r="E444" s="705">
        <v>7.7654664042197977E-5</v>
      </c>
      <c r="F444" s="701"/>
      <c r="G444" s="701"/>
      <c r="H444" s="1067" t="s">
        <v>233</v>
      </c>
      <c r="I444" s="1067"/>
      <c r="J444" s="706">
        <v>1.050960054860863E-2</v>
      </c>
      <c r="K444" s="701"/>
      <c r="L444" s="701"/>
      <c r="M444" s="1067" t="s">
        <v>240</v>
      </c>
      <c r="N444" s="1067"/>
      <c r="O444" s="707">
        <v>6.5181508707176355E-6</v>
      </c>
      <c r="P444" s="701"/>
      <c r="Q444" s="701"/>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2"/>
      <c r="BW444" s="412"/>
      <c r="BX444" s="412"/>
      <c r="BY444" s="412"/>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952"/>
      <c r="C445" s="1066" t="s">
        <v>235</v>
      </c>
      <c r="D445" s="1067"/>
      <c r="E445" s="705">
        <v>1.0444069500883878E-2</v>
      </c>
      <c r="F445" s="701"/>
      <c r="G445" s="701"/>
      <c r="H445" s="1067" t="s">
        <v>223</v>
      </c>
      <c r="I445" s="1067"/>
      <c r="J445" s="706">
        <v>0.20208854910012983</v>
      </c>
      <c r="K445" s="701"/>
      <c r="L445" s="701"/>
      <c r="M445" s="1067" t="s">
        <v>235</v>
      </c>
      <c r="N445" s="1067"/>
      <c r="O445" s="707">
        <v>1.2313547084561121E-2</v>
      </c>
      <c r="P445" s="701"/>
      <c r="Q445" s="701"/>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2"/>
      <c r="BW445" s="412"/>
      <c r="BX445" s="412"/>
      <c r="BY445" s="412"/>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1066" t="s">
        <v>225</v>
      </c>
      <c r="D446" s="1067"/>
      <c r="E446" s="705">
        <v>0.10683203815329001</v>
      </c>
      <c r="F446" s="701"/>
      <c r="G446" s="701"/>
      <c r="H446" s="1067" t="s">
        <v>219</v>
      </c>
      <c r="I446" s="1067"/>
      <c r="J446" s="706">
        <v>0.25974755119299614</v>
      </c>
      <c r="K446" s="701"/>
      <c r="L446" s="701"/>
      <c r="M446" s="1067" t="s">
        <v>225</v>
      </c>
      <c r="N446" s="1067"/>
      <c r="O446" s="707">
        <v>6.7610511695907344E-2</v>
      </c>
      <c r="P446" s="701"/>
      <c r="Q446" s="701"/>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2"/>
      <c r="BW446" s="412"/>
      <c r="BX446" s="412"/>
      <c r="BY446" s="412"/>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1066" t="s">
        <v>226</v>
      </c>
      <c r="D447" s="1067"/>
      <c r="E447" s="705">
        <v>6.0809710429853531E-2</v>
      </c>
      <c r="F447" s="701"/>
      <c r="G447" s="701"/>
      <c r="H447" s="1067" t="s">
        <v>231</v>
      </c>
      <c r="I447" s="1067"/>
      <c r="J447" s="706">
        <v>1.3282569035435135E-3</v>
      </c>
      <c r="K447" s="701"/>
      <c r="L447" s="701"/>
      <c r="M447" s="1067" t="s">
        <v>226</v>
      </c>
      <c r="N447" s="1067"/>
      <c r="O447" s="707">
        <v>0.12349281302794007</v>
      </c>
      <c r="P447" s="701"/>
      <c r="Q447" s="701"/>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2"/>
      <c r="BW447" s="412"/>
      <c r="BX447" s="412"/>
      <c r="BY447" s="412"/>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1066" t="s">
        <v>222</v>
      </c>
      <c r="D448" s="1067"/>
      <c r="E448" s="705">
        <v>0.13139052622880504</v>
      </c>
      <c r="F448" s="701"/>
      <c r="G448" s="701"/>
      <c r="H448" s="1067" t="s">
        <v>220</v>
      </c>
      <c r="I448" s="1067"/>
      <c r="J448" s="706">
        <v>0.26496362540557183</v>
      </c>
      <c r="K448" s="701"/>
      <c r="L448" s="701"/>
      <c r="M448" s="1067" t="s">
        <v>222</v>
      </c>
      <c r="N448" s="1067"/>
      <c r="O448" s="707">
        <v>0.12375538982822791</v>
      </c>
      <c r="P448" s="701"/>
      <c r="Q448" s="701"/>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2"/>
      <c r="BW448" s="412"/>
      <c r="BX448" s="412"/>
      <c r="BY448" s="412"/>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1066" t="s">
        <v>233</v>
      </c>
      <c r="D449" s="1067"/>
      <c r="E449" s="705">
        <v>6.2422695160740697E-3</v>
      </c>
      <c r="F449" s="701"/>
      <c r="G449" s="701"/>
      <c r="H449" s="1067" t="s">
        <v>236</v>
      </c>
      <c r="I449" s="1067"/>
      <c r="J449" s="706">
        <v>9.9400043236228712E-4</v>
      </c>
      <c r="K449" s="701"/>
      <c r="L449" s="701"/>
      <c r="M449" s="1067" t="s">
        <v>233</v>
      </c>
      <c r="N449" s="1067"/>
      <c r="O449" s="707">
        <v>5.1101786287425571E-3</v>
      </c>
      <c r="P449" s="701"/>
      <c r="Q449" s="701"/>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2"/>
      <c r="BW449" s="412"/>
      <c r="BX449" s="412"/>
      <c r="BY449" s="412"/>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1066" t="s">
        <v>223</v>
      </c>
      <c r="D450" s="1067"/>
      <c r="E450" s="705">
        <v>0.10806500966080487</v>
      </c>
      <c r="F450" s="701"/>
      <c r="G450" s="701"/>
      <c r="H450" s="1067" t="s">
        <v>215</v>
      </c>
      <c r="I450" s="1067"/>
      <c r="J450" s="706">
        <v>5.9530266334037747E-2</v>
      </c>
      <c r="K450" s="701"/>
      <c r="L450" s="701"/>
      <c r="M450" s="1067" t="s">
        <v>223</v>
      </c>
      <c r="N450" s="1067"/>
      <c r="O450" s="707">
        <v>3.8618056213032548E-3</v>
      </c>
      <c r="P450" s="701"/>
      <c r="Q450" s="701"/>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2"/>
      <c r="BW450" s="412"/>
      <c r="BX450" s="412"/>
      <c r="BY450" s="412"/>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1066" t="s">
        <v>219</v>
      </c>
      <c r="D451" s="1067"/>
      <c r="E451" s="705">
        <v>0.32682388921439692</v>
      </c>
      <c r="F451" s="701"/>
      <c r="G451" s="701"/>
      <c r="H451" s="1067" t="s">
        <v>238</v>
      </c>
      <c r="I451" s="1067"/>
      <c r="J451" s="706">
        <v>5.5103205620336414E-4</v>
      </c>
      <c r="K451" s="701"/>
      <c r="L451" s="701"/>
      <c r="M451" s="1067" t="s">
        <v>219</v>
      </c>
      <c r="N451" s="1067"/>
      <c r="O451" s="707">
        <v>0.21875983138685709</v>
      </c>
      <c r="P451" s="701"/>
      <c r="Q451" s="701"/>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2"/>
      <c r="BW451" s="412"/>
      <c r="BX451" s="412"/>
      <c r="BY451" s="412"/>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1066" t="s">
        <v>231</v>
      </c>
      <c r="D452" s="1067"/>
      <c r="E452" s="705">
        <v>1.1757624797624286E-2</v>
      </c>
      <c r="F452" s="701"/>
      <c r="G452" s="701"/>
      <c r="H452" s="1067" t="s">
        <v>234</v>
      </c>
      <c r="I452" s="1067"/>
      <c r="J452" s="706">
        <v>4.7130505237306221E-3</v>
      </c>
      <c r="K452" s="701"/>
      <c r="L452" s="701"/>
      <c r="M452" s="1067" t="s">
        <v>231</v>
      </c>
      <c r="N452" s="1067"/>
      <c r="O452" s="707">
        <v>1.5160076862457324E-2</v>
      </c>
      <c r="P452" s="701"/>
      <c r="Q452" s="701"/>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2"/>
      <c r="BW452" s="412"/>
      <c r="BX452" s="412"/>
      <c r="BY452" s="412"/>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1066" t="s">
        <v>220</v>
      </c>
      <c r="D453" s="1067"/>
      <c r="E453" s="705">
        <v>2.6427706754207542E-2</v>
      </c>
      <c r="F453" s="701"/>
      <c r="G453" s="701"/>
      <c r="H453" s="1067" t="s">
        <v>216</v>
      </c>
      <c r="I453" s="1067"/>
      <c r="J453" s="706">
        <v>0.4321205971715516</v>
      </c>
      <c r="K453" s="701"/>
      <c r="L453" s="701"/>
      <c r="M453" s="1067" t="s">
        <v>220</v>
      </c>
      <c r="N453" s="1067"/>
      <c r="O453" s="707">
        <v>0.12621889783685036</v>
      </c>
      <c r="P453" s="701"/>
      <c r="Q453" s="701"/>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2"/>
      <c r="BW453" s="412"/>
      <c r="BX453" s="412"/>
      <c r="BY453" s="412"/>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1066" t="s">
        <v>236</v>
      </c>
      <c r="D454" s="1067"/>
      <c r="E454" s="705">
        <v>1.4012048262095045E-3</v>
      </c>
      <c r="F454" s="701"/>
      <c r="G454" s="701"/>
      <c r="H454" s="1067" t="s">
        <v>214</v>
      </c>
      <c r="I454" s="1067"/>
      <c r="J454" s="706">
        <v>0.21619112283751907</v>
      </c>
      <c r="K454" s="701"/>
      <c r="L454" s="701"/>
      <c r="M454" s="1067" t="s">
        <v>236</v>
      </c>
      <c r="N454" s="1067"/>
      <c r="O454" s="707">
        <v>3.5265786372534152E-3</v>
      </c>
      <c r="P454" s="701"/>
      <c r="Q454" s="701"/>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2"/>
      <c r="BW454" s="412"/>
      <c r="BX454" s="412"/>
      <c r="BY454" s="412"/>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1066" t="s">
        <v>239</v>
      </c>
      <c r="D455" s="1067"/>
      <c r="E455" s="705">
        <v>9.9465267649631662E-5</v>
      </c>
      <c r="F455" s="701"/>
      <c r="G455" s="701"/>
      <c r="H455" s="1067" t="s">
        <v>211</v>
      </c>
      <c r="I455" s="1067"/>
      <c r="J455" s="706">
        <v>0.53053998875611286</v>
      </c>
      <c r="K455" s="701"/>
      <c r="L455" s="701"/>
      <c r="M455" s="1067" t="s">
        <v>239</v>
      </c>
      <c r="N455" s="1067"/>
      <c r="O455" s="707">
        <v>8.9412287091903862E-4</v>
      </c>
      <c r="P455" s="701"/>
      <c r="Q455" s="701"/>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2"/>
      <c r="BW455" s="412"/>
      <c r="BX455" s="412"/>
      <c r="BY455" s="412"/>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1066" t="s">
        <v>215</v>
      </c>
      <c r="D456" s="1067"/>
      <c r="E456" s="705">
        <v>0.40436114884901109</v>
      </c>
      <c r="F456" s="701"/>
      <c r="G456" s="701"/>
      <c r="H456" s="1067" t="s">
        <v>213</v>
      </c>
      <c r="I456" s="1067"/>
      <c r="J456" s="706">
        <v>0.50230958276082949</v>
      </c>
      <c r="K456" s="701"/>
      <c r="L456" s="701"/>
      <c r="M456" s="1067" t="s">
        <v>215</v>
      </c>
      <c r="N456" s="1067"/>
      <c r="O456" s="707">
        <v>0.38863067050843147</v>
      </c>
      <c r="P456" s="701"/>
      <c r="Q456" s="701"/>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2"/>
      <c r="BW456" s="412"/>
      <c r="BX456" s="412"/>
      <c r="BY456" s="412"/>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1066" t="s">
        <v>238</v>
      </c>
      <c r="D457" s="1067"/>
      <c r="E457" s="705">
        <v>1.8514894960507521E-4</v>
      </c>
      <c r="F457" s="701"/>
      <c r="G457" s="701"/>
      <c r="H457" s="1067" t="s">
        <v>212</v>
      </c>
      <c r="I457" s="1067"/>
      <c r="J457" s="706">
        <v>0.26715133694899995</v>
      </c>
      <c r="K457" s="701"/>
      <c r="L457" s="701"/>
      <c r="M457" s="1067" t="s">
        <v>238</v>
      </c>
      <c r="N457" s="1067"/>
      <c r="O457" s="707">
        <v>3.8742988206624633E-3</v>
      </c>
      <c r="P457" s="701"/>
      <c r="Q457" s="701"/>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2"/>
      <c r="BW457" s="412"/>
      <c r="BX457" s="412"/>
      <c r="BY457" s="412"/>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1066" t="s">
        <v>234</v>
      </c>
      <c r="D458" s="1067"/>
      <c r="E458" s="705">
        <v>1.0733976419458485E-3</v>
      </c>
      <c r="F458" s="701"/>
      <c r="G458" s="701"/>
      <c r="H458" s="1067" t="s">
        <v>229</v>
      </c>
      <c r="I458" s="1067"/>
      <c r="J458" s="706">
        <v>0.10535276926731703</v>
      </c>
      <c r="K458" s="701"/>
      <c r="L458" s="701"/>
      <c r="M458" s="1067" t="s">
        <v>234</v>
      </c>
      <c r="N458" s="1067"/>
      <c r="O458" s="707">
        <v>7.9986369408365458E-3</v>
      </c>
      <c r="P458" s="701"/>
      <c r="Q458" s="701"/>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2"/>
      <c r="BW458" s="412"/>
      <c r="BX458" s="412"/>
      <c r="BY458" s="412"/>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1066" t="s">
        <v>216</v>
      </c>
      <c r="D459" s="1067"/>
      <c r="E459" s="705">
        <v>0.24422027891515818</v>
      </c>
      <c r="F459" s="701"/>
      <c r="G459" s="701"/>
      <c r="H459" s="1067" t="s">
        <v>230</v>
      </c>
      <c r="I459" s="1067"/>
      <c r="J459" s="706">
        <v>5.5619767699951167E-2</v>
      </c>
      <c r="K459" s="701"/>
      <c r="L459" s="701"/>
      <c r="M459" s="1067" t="s">
        <v>216</v>
      </c>
      <c r="N459" s="1067"/>
      <c r="O459" s="707">
        <v>1.5024950190178301E-2</v>
      </c>
      <c r="P459" s="701"/>
      <c r="Q459" s="701"/>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2"/>
      <c r="BW459" s="412"/>
      <c r="BX459" s="412"/>
      <c r="BY459" s="412"/>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1066" t="s">
        <v>214</v>
      </c>
      <c r="D460" s="1067"/>
      <c r="E460" s="705">
        <v>0.38182111865797974</v>
      </c>
      <c r="F460" s="701"/>
      <c r="G460" s="701"/>
      <c r="H460" s="1067" t="s">
        <v>217</v>
      </c>
      <c r="I460" s="1067"/>
      <c r="J460" s="706">
        <v>0.35929517912560255</v>
      </c>
      <c r="K460" s="701"/>
      <c r="L460" s="701"/>
      <c r="M460" s="1067" t="s">
        <v>214</v>
      </c>
      <c r="N460" s="1067"/>
      <c r="O460" s="707">
        <v>0.47630725655129502</v>
      </c>
      <c r="P460" s="701"/>
      <c r="Q460" s="701"/>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2"/>
      <c r="BW460" s="412"/>
      <c r="BX460" s="412"/>
      <c r="BY460" s="412"/>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1066" t="s">
        <v>211</v>
      </c>
      <c r="D461" s="1067"/>
      <c r="E461" s="705">
        <v>0.44793687759647133</v>
      </c>
      <c r="F461" s="701"/>
      <c r="G461" s="701"/>
      <c r="H461" s="1067" t="s">
        <v>228</v>
      </c>
      <c r="I461" s="1067"/>
      <c r="J461" s="706">
        <v>2.0722952105974228E-3</v>
      </c>
      <c r="K461" s="701"/>
      <c r="L461" s="701"/>
      <c r="M461" s="1067" t="s">
        <v>211</v>
      </c>
      <c r="N461" s="1067"/>
      <c r="O461" s="707">
        <v>0.27560680325802256</v>
      </c>
      <c r="P461" s="701"/>
      <c r="Q461" s="701"/>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2"/>
      <c r="BW461" s="412"/>
      <c r="BX461" s="412"/>
      <c r="BY461" s="412"/>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1066" t="s">
        <v>213</v>
      </c>
      <c r="D462" s="1067"/>
      <c r="E462" s="705">
        <v>0.40270171516512826</v>
      </c>
      <c r="F462" s="701"/>
      <c r="G462" s="701"/>
      <c r="H462" s="1067" t="s">
        <v>232</v>
      </c>
      <c r="I462" s="1067"/>
      <c r="J462" s="706">
        <v>1.6694870527979024E-3</v>
      </c>
      <c r="K462" s="701"/>
      <c r="L462" s="701"/>
      <c r="M462" s="1067" t="s">
        <v>213</v>
      </c>
      <c r="N462" s="1067"/>
      <c r="O462" s="707">
        <v>0.25006446372883062</v>
      </c>
      <c r="P462" s="701"/>
      <c r="Q462" s="701"/>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2"/>
      <c r="BW462" s="412"/>
      <c r="BX462" s="412"/>
      <c r="BY462" s="412"/>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1066" t="s">
        <v>212</v>
      </c>
      <c r="D463" s="1067"/>
      <c r="E463" s="705">
        <v>0.42939677751205702</v>
      </c>
      <c r="F463" s="701"/>
      <c r="G463" s="701"/>
      <c r="H463" s="1067" t="s">
        <v>218</v>
      </c>
      <c r="I463" s="1067"/>
      <c r="J463" s="708">
        <v>0.32823810036715345</v>
      </c>
      <c r="K463" s="701"/>
      <c r="L463" s="701"/>
      <c r="M463" s="1067" t="s">
        <v>212</v>
      </c>
      <c r="N463" s="1067"/>
      <c r="O463" s="707">
        <v>0.51280883428738211</v>
      </c>
      <c r="P463" s="701"/>
      <c r="Q463" s="701"/>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2"/>
      <c r="BW463" s="412"/>
      <c r="BX463" s="412"/>
      <c r="BY463" s="412"/>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1066" t="s">
        <v>229</v>
      </c>
      <c r="D464" s="1067"/>
      <c r="E464" s="705">
        <v>7.2566618058896901E-2</v>
      </c>
      <c r="F464" s="701"/>
      <c r="G464" s="701"/>
      <c r="H464" s="1067"/>
      <c r="I464" s="1067"/>
      <c r="J464" s="701"/>
      <c r="K464" s="701"/>
      <c r="L464" s="701"/>
      <c r="M464" s="1067" t="s">
        <v>229</v>
      </c>
      <c r="N464" s="1067"/>
      <c r="O464" s="707">
        <v>5.6011997876761095E-2</v>
      </c>
      <c r="P464" s="701"/>
      <c r="Q464" s="701"/>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2"/>
      <c r="BW464" s="412"/>
      <c r="BX464" s="412"/>
      <c r="BY464" s="412"/>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1066" t="s">
        <v>230</v>
      </c>
      <c r="D465" s="1067"/>
      <c r="E465" s="705">
        <v>2.7146140848412933E-2</v>
      </c>
      <c r="F465" s="701"/>
      <c r="G465" s="701"/>
      <c r="H465" s="1067"/>
      <c r="I465" s="1067"/>
      <c r="J465" s="701"/>
      <c r="K465" s="701"/>
      <c r="L465" s="701"/>
      <c r="M465" s="1067" t="s">
        <v>230</v>
      </c>
      <c r="N465" s="1067"/>
      <c r="O465" s="707">
        <v>1.5724504853348906E-2</v>
      </c>
      <c r="P465" s="701"/>
      <c r="Q465" s="701"/>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2"/>
      <c r="BW465" s="412"/>
      <c r="BX465" s="412"/>
      <c r="BY465" s="412"/>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1066" t="s">
        <v>217</v>
      </c>
      <c r="D466" s="1067"/>
      <c r="E466" s="705">
        <v>0.21741993069106494</v>
      </c>
      <c r="F466" s="701"/>
      <c r="G466" s="701"/>
      <c r="H466" s="1067" t="s">
        <v>244</v>
      </c>
      <c r="I466" s="1067"/>
      <c r="J466" s="1067"/>
      <c r="K466" s="1067"/>
      <c r="L466" s="1067"/>
      <c r="M466" s="1067" t="s">
        <v>217</v>
      </c>
      <c r="N466" s="1067"/>
      <c r="O466" s="707">
        <v>0.134413232185667</v>
      </c>
      <c r="P466" s="701"/>
      <c r="Q466" s="701"/>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2"/>
      <c r="BW466" s="412"/>
      <c r="BX466" s="412"/>
      <c r="BY466" s="412"/>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1066" t="s">
        <v>228</v>
      </c>
      <c r="D467" s="1067"/>
      <c r="E467" s="705">
        <v>1.359350648401924E-2</v>
      </c>
      <c r="F467" s="701"/>
      <c r="G467" s="701"/>
      <c r="H467" s="1067" t="s">
        <v>209</v>
      </c>
      <c r="I467" s="1067"/>
      <c r="J467" s="1076" t="s">
        <v>245</v>
      </c>
      <c r="K467" s="1077"/>
      <c r="L467" s="1078"/>
      <c r="M467" s="1067" t="s">
        <v>228</v>
      </c>
      <c r="N467" s="1067"/>
      <c r="O467" s="707">
        <v>0.10936677536602003</v>
      </c>
      <c r="P467" s="701"/>
      <c r="Q467" s="701"/>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2"/>
      <c r="BW467" s="412"/>
      <c r="BX467" s="412"/>
      <c r="BY467" s="412"/>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1066" t="s">
        <v>232</v>
      </c>
      <c r="D468" s="1067"/>
      <c r="E468" s="705">
        <v>1.4189259464435137E-2</v>
      </c>
      <c r="F468" s="701"/>
      <c r="G468" s="701"/>
      <c r="H468" s="1067"/>
      <c r="I468" s="1067"/>
      <c r="J468" s="688" t="s">
        <v>195</v>
      </c>
      <c r="K468" s="689" t="s">
        <v>246</v>
      </c>
      <c r="L468" s="690" t="s">
        <v>247</v>
      </c>
      <c r="M468" s="1067" t="s">
        <v>232</v>
      </c>
      <c r="N468" s="1067"/>
      <c r="O468" s="707">
        <v>3.9522398234767917E-3</v>
      </c>
      <c r="P468" s="701"/>
      <c r="Q468" s="701"/>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2"/>
      <c r="BW468" s="412"/>
      <c r="BX468" s="412"/>
      <c r="BY468" s="412"/>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1066" t="s">
        <v>218</v>
      </c>
      <c r="D469" s="1067"/>
      <c r="E469" s="709">
        <v>3.0273926478558047E-2</v>
      </c>
      <c r="F469" s="701"/>
      <c r="G469" s="701"/>
      <c r="H469" s="1067" t="s">
        <v>210</v>
      </c>
      <c r="I469" s="1067"/>
      <c r="J469" s="711">
        <v>4.1507955336082709</v>
      </c>
      <c r="K469" s="712">
        <v>14.824269762886683</v>
      </c>
      <c r="L469" s="713">
        <v>14.824269762886683</v>
      </c>
      <c r="M469" s="1067" t="s">
        <v>218</v>
      </c>
      <c r="N469" s="1067"/>
      <c r="O469" s="710">
        <v>9.6725525003576049E-2</v>
      </c>
      <c r="P469" s="701"/>
      <c r="Q469" s="701"/>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2"/>
      <c r="BW469" s="412"/>
      <c r="BX469" s="412"/>
      <c r="BY469" s="412"/>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1066"/>
      <c r="D470" s="1067"/>
      <c r="E470" s="701"/>
      <c r="F470" s="701"/>
      <c r="G470" s="701"/>
      <c r="H470" s="1067"/>
      <c r="I470" s="1067"/>
      <c r="J470" s="701"/>
      <c r="K470" s="701"/>
      <c r="L470" s="701"/>
      <c r="M470" s="1067"/>
      <c r="N470" s="1067"/>
      <c r="O470" s="701"/>
      <c r="P470" s="701"/>
      <c r="Q470" s="701"/>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2"/>
      <c r="BW470" s="412"/>
      <c r="BX470" s="412"/>
      <c r="BY470" s="412"/>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1066"/>
      <c r="D471" s="1067"/>
      <c r="E471" s="701"/>
      <c r="F471" s="701"/>
      <c r="G471" s="701"/>
      <c r="H471" s="1067"/>
      <c r="I471" s="1067"/>
      <c r="J471" s="701"/>
      <c r="K471" s="701"/>
      <c r="L471" s="701"/>
      <c r="M471" s="1067"/>
      <c r="N471" s="1067"/>
      <c r="O471" s="701"/>
      <c r="P471" s="701"/>
      <c r="Q471" s="701"/>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2"/>
      <c r="BW471" s="412"/>
      <c r="BX471" s="412"/>
      <c r="BY471" s="412"/>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1066" t="s">
        <v>244</v>
      </c>
      <c r="D472" s="1067"/>
      <c r="E472" s="1067"/>
      <c r="F472" s="1067"/>
      <c r="G472" s="1067"/>
      <c r="H472" s="1067" t="s">
        <v>248</v>
      </c>
      <c r="I472" s="1067"/>
      <c r="J472" s="1067"/>
      <c r="K472" s="701"/>
      <c r="L472" s="701"/>
      <c r="M472" s="1067" t="s">
        <v>244</v>
      </c>
      <c r="N472" s="1067"/>
      <c r="O472" s="1067"/>
      <c r="P472" s="1067"/>
      <c r="Q472" s="1067"/>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2"/>
      <c r="BW472" s="412"/>
      <c r="BX472" s="412"/>
      <c r="BY472" s="412"/>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1066" t="s">
        <v>209</v>
      </c>
      <c r="D473" s="1067"/>
      <c r="E473" s="1076" t="s">
        <v>245</v>
      </c>
      <c r="F473" s="1077"/>
      <c r="G473" s="1078"/>
      <c r="H473" s="1067"/>
      <c r="I473" s="1067"/>
      <c r="J473" s="691" t="s">
        <v>209</v>
      </c>
      <c r="K473" s="701"/>
      <c r="L473" s="701"/>
      <c r="M473" s="1067" t="s">
        <v>209</v>
      </c>
      <c r="N473" s="1067"/>
      <c r="O473" s="1076" t="s">
        <v>245</v>
      </c>
      <c r="P473" s="1077"/>
      <c r="Q473" s="1078"/>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2"/>
      <c r="BW473" s="412"/>
      <c r="BX473" s="412"/>
      <c r="BY473" s="412"/>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1067"/>
      <c r="D474" s="1067"/>
      <c r="E474" s="692" t="s">
        <v>195</v>
      </c>
      <c r="F474" s="693" t="s">
        <v>246</v>
      </c>
      <c r="G474" s="694" t="s">
        <v>247</v>
      </c>
      <c r="H474" s="1067"/>
      <c r="I474" s="1067"/>
      <c r="J474" s="714" t="s">
        <v>210</v>
      </c>
      <c r="K474" s="701"/>
      <c r="L474" s="701"/>
      <c r="M474" s="1067"/>
      <c r="N474" s="1067"/>
      <c r="O474" s="695" t="s">
        <v>195</v>
      </c>
      <c r="P474" s="696" t="s">
        <v>246</v>
      </c>
      <c r="Q474" s="697" t="s">
        <v>247</v>
      </c>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2"/>
      <c r="BW474" s="412"/>
      <c r="BX474" s="412"/>
      <c r="BY474" s="412"/>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1066" t="s">
        <v>210</v>
      </c>
      <c r="D475" s="1067"/>
      <c r="E475" s="715">
        <v>3.8601821241051528</v>
      </c>
      <c r="F475" s="716">
        <v>12.452200400339203</v>
      </c>
      <c r="G475" s="717">
        <v>12.452200400339203</v>
      </c>
      <c r="H475" s="1067" t="s">
        <v>227</v>
      </c>
      <c r="I475" s="1067"/>
      <c r="J475" s="703">
        <v>-8.5249655104121649E-2</v>
      </c>
      <c r="K475" s="701"/>
      <c r="L475" s="701"/>
      <c r="M475" s="1067" t="s">
        <v>210</v>
      </c>
      <c r="N475" s="1067"/>
      <c r="O475" s="718">
        <v>3.373226575018732</v>
      </c>
      <c r="P475" s="719">
        <v>10.881376048447523</v>
      </c>
      <c r="Q475" s="720">
        <v>10.881376048447523</v>
      </c>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2"/>
      <c r="BW475" s="412"/>
      <c r="BX475" s="412"/>
      <c r="BY475" s="412"/>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1066"/>
      <c r="D476" s="1067"/>
      <c r="E476" s="701"/>
      <c r="F476" s="701"/>
      <c r="G476" s="701"/>
      <c r="H476" s="1067" t="s">
        <v>224</v>
      </c>
      <c r="I476" s="1067"/>
      <c r="J476" s="706">
        <v>-6.9201840731789616E-2</v>
      </c>
      <c r="K476" s="701"/>
      <c r="L476" s="701"/>
      <c r="M476" s="1067"/>
      <c r="N476" s="1067"/>
      <c r="O476" s="701"/>
      <c r="P476" s="701"/>
      <c r="Q476" s="701"/>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2"/>
      <c r="BW476" s="412"/>
      <c r="BX476" s="412"/>
      <c r="BY476" s="412"/>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1066"/>
      <c r="D477" s="1067"/>
      <c r="E477" s="701"/>
      <c r="F477" s="701"/>
      <c r="G477" s="701"/>
      <c r="H477" s="1067" t="s">
        <v>221</v>
      </c>
      <c r="I477" s="1067"/>
      <c r="J477" s="706">
        <v>-4.697243190777841E-2</v>
      </c>
      <c r="K477" s="701"/>
      <c r="L477" s="701"/>
      <c r="M477" s="1067"/>
      <c r="N477" s="1067"/>
      <c r="O477" s="701"/>
      <c r="P477" s="701"/>
      <c r="Q477" s="701"/>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2"/>
      <c r="BW477" s="412"/>
      <c r="BX477" s="412"/>
      <c r="BY477" s="412"/>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1066" t="s">
        <v>248</v>
      </c>
      <c r="D478" s="1067"/>
      <c r="E478" s="1067"/>
      <c r="F478" s="701"/>
      <c r="G478" s="701"/>
      <c r="H478" s="1067" t="s">
        <v>237</v>
      </c>
      <c r="I478" s="1067"/>
      <c r="J478" s="706">
        <v>-8.9352953108574329E-3</v>
      </c>
      <c r="K478" s="701"/>
      <c r="L478" s="701"/>
      <c r="M478" s="1067" t="s">
        <v>248</v>
      </c>
      <c r="N478" s="1067"/>
      <c r="O478" s="1067"/>
      <c r="P478" s="701"/>
      <c r="Q478" s="701"/>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2"/>
      <c r="BW478" s="412"/>
      <c r="BX478" s="412"/>
      <c r="BY478" s="412"/>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1066"/>
      <c r="D479" s="1067"/>
      <c r="E479" s="698" t="s">
        <v>209</v>
      </c>
      <c r="F479" s="701"/>
      <c r="G479" s="701"/>
      <c r="H479" s="1067" t="s">
        <v>235</v>
      </c>
      <c r="I479" s="1067"/>
      <c r="J479" s="706">
        <v>1.1288080565567425E-2</v>
      </c>
      <c r="K479" s="701"/>
      <c r="L479" s="701"/>
      <c r="M479" s="1067"/>
      <c r="N479" s="1067"/>
      <c r="O479" s="699" t="s">
        <v>209</v>
      </c>
      <c r="P479" s="701"/>
      <c r="Q479" s="701"/>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2"/>
      <c r="BW479" s="412"/>
      <c r="BX479" s="412"/>
      <c r="BY479" s="412"/>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1067"/>
      <c r="D480" s="1067"/>
      <c r="E480" s="721" t="s">
        <v>210</v>
      </c>
      <c r="F480" s="701"/>
      <c r="G480" s="701"/>
      <c r="H480" s="1067" t="s">
        <v>225</v>
      </c>
      <c r="I480" s="1067"/>
      <c r="J480" s="706">
        <v>9.8212683096741304E-2</v>
      </c>
      <c r="K480" s="701"/>
      <c r="L480" s="701"/>
      <c r="M480" s="1067"/>
      <c r="N480" s="1067"/>
      <c r="O480" s="722" t="s">
        <v>210</v>
      </c>
      <c r="P480" s="701"/>
      <c r="Q480" s="701"/>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2"/>
      <c r="BW480" s="412"/>
      <c r="BX480" s="412"/>
      <c r="BY480" s="412"/>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1066" t="s">
        <v>227</v>
      </c>
      <c r="D481" s="1067"/>
      <c r="E481" s="702">
        <v>-7.32209649042838E-2</v>
      </c>
      <c r="F481" s="701"/>
      <c r="G481" s="701"/>
      <c r="H481" s="1067" t="s">
        <v>226</v>
      </c>
      <c r="I481" s="1067"/>
      <c r="J481" s="706">
        <v>-5.4705761362509174E-2</v>
      </c>
      <c r="K481" s="701"/>
      <c r="L481" s="701"/>
      <c r="M481" s="1067" t="s">
        <v>227</v>
      </c>
      <c r="N481" s="1067"/>
      <c r="O481" s="704">
        <v>-7.0721631762010365E-2</v>
      </c>
      <c r="P481" s="701"/>
      <c r="Q481" s="701"/>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2"/>
      <c r="BW481" s="412"/>
      <c r="BX481" s="412"/>
      <c r="BY481" s="412"/>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1066" t="s">
        <v>224</v>
      </c>
      <c r="D482" s="1067"/>
      <c r="E482" s="705">
        <v>-8.9310579891952624E-2</v>
      </c>
      <c r="F482" s="701"/>
      <c r="G482" s="701"/>
      <c r="H482" s="1067" t="s">
        <v>222</v>
      </c>
      <c r="I482" s="1067"/>
      <c r="J482" s="706">
        <v>6.7609021246877746E-2</v>
      </c>
      <c r="K482" s="701"/>
      <c r="L482" s="701"/>
      <c r="M482" s="1067" t="s">
        <v>224</v>
      </c>
      <c r="N482" s="1067"/>
      <c r="O482" s="707">
        <v>-8.8733956669840935E-2</v>
      </c>
      <c r="P482" s="701"/>
      <c r="Q482" s="701"/>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2"/>
      <c r="BW482" s="412"/>
      <c r="BX482" s="412"/>
      <c r="BY482" s="412"/>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1066" t="s">
        <v>221</v>
      </c>
      <c r="D483" s="1067"/>
      <c r="E483" s="705">
        <v>-0.11116058908723027</v>
      </c>
      <c r="F483" s="701"/>
      <c r="G483" s="701"/>
      <c r="H483" s="1067" t="s">
        <v>233</v>
      </c>
      <c r="I483" s="1067"/>
      <c r="J483" s="706">
        <v>2.4697998734610621E-2</v>
      </c>
      <c r="K483" s="701"/>
      <c r="L483" s="701"/>
      <c r="M483" s="1067" t="s">
        <v>221</v>
      </c>
      <c r="N483" s="1067"/>
      <c r="O483" s="707">
        <v>-0.12559305383800268</v>
      </c>
      <c r="P483" s="701"/>
      <c r="Q483" s="701"/>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2"/>
      <c r="BW483" s="412"/>
      <c r="BX483" s="412"/>
      <c r="BY483" s="412"/>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1066" t="s">
        <v>237</v>
      </c>
      <c r="D484" s="1067"/>
      <c r="E484" s="705">
        <v>1.1181995257361068E-3</v>
      </c>
      <c r="F484" s="701"/>
      <c r="G484" s="701"/>
      <c r="H484" s="1067" t="s">
        <v>223</v>
      </c>
      <c r="I484" s="1067"/>
      <c r="J484" s="706">
        <v>0.10830275696131868</v>
      </c>
      <c r="K484" s="701"/>
      <c r="L484" s="701"/>
      <c r="M484" s="1067" t="s">
        <v>237</v>
      </c>
      <c r="N484" s="1067"/>
      <c r="O484" s="707">
        <v>1.3130327707071134E-3</v>
      </c>
      <c r="P484" s="701"/>
      <c r="Q484" s="701"/>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2"/>
      <c r="BW484" s="412"/>
      <c r="BX484" s="412"/>
      <c r="BY484" s="412"/>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1066" t="s">
        <v>241</v>
      </c>
      <c r="D485" s="1067"/>
      <c r="E485" s="705">
        <v>-1.523280293392087E-3</v>
      </c>
      <c r="F485" s="701"/>
      <c r="G485" s="701"/>
      <c r="H485" s="1067" t="s">
        <v>219</v>
      </c>
      <c r="I485" s="1067"/>
      <c r="J485" s="706">
        <v>0.12278473865853598</v>
      </c>
      <c r="K485" s="701"/>
      <c r="L485" s="701"/>
      <c r="M485" s="1067" t="s">
        <v>241</v>
      </c>
      <c r="N485" s="1067"/>
      <c r="O485" s="707">
        <v>2.4960542153493718E-4</v>
      </c>
      <c r="P485" s="701"/>
      <c r="Q485" s="701"/>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2"/>
      <c r="BW485" s="412"/>
      <c r="BX485" s="412"/>
      <c r="BY485" s="412"/>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1066" t="s">
        <v>240</v>
      </c>
      <c r="D486" s="1067"/>
      <c r="E486" s="705">
        <v>-2.2828426474582747E-3</v>
      </c>
      <c r="F486" s="701"/>
      <c r="G486" s="701"/>
      <c r="H486" s="1067" t="s">
        <v>231</v>
      </c>
      <c r="I486" s="1067"/>
      <c r="J486" s="706">
        <v>8.7803069807820093E-3</v>
      </c>
      <c r="K486" s="701"/>
      <c r="L486" s="701"/>
      <c r="M486" s="1067" t="s">
        <v>240</v>
      </c>
      <c r="N486" s="1067"/>
      <c r="O486" s="707">
        <v>-7.5686198274768385E-4</v>
      </c>
      <c r="P486" s="701"/>
      <c r="Q486" s="701"/>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2"/>
      <c r="BW486" s="412"/>
      <c r="BX486" s="412"/>
      <c r="BY486" s="412"/>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1066" t="s">
        <v>235</v>
      </c>
      <c r="D487" s="1067"/>
      <c r="E487" s="705">
        <v>2.647445821977169E-2</v>
      </c>
      <c r="F487" s="701"/>
      <c r="G487" s="701"/>
      <c r="H487" s="1067" t="s">
        <v>220</v>
      </c>
      <c r="I487" s="1067"/>
      <c r="J487" s="706">
        <v>-0.12401145070619905</v>
      </c>
      <c r="K487" s="701"/>
      <c r="L487" s="701"/>
      <c r="M487" s="1067" t="s">
        <v>235</v>
      </c>
      <c r="N487" s="1067"/>
      <c r="O487" s="707">
        <v>3.289622584271315E-2</v>
      </c>
      <c r="P487" s="701"/>
      <c r="Q487" s="701"/>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2"/>
      <c r="BW487" s="412"/>
      <c r="BX487" s="412"/>
      <c r="BY487" s="412"/>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1066" t="s">
        <v>225</v>
      </c>
      <c r="D488" s="1067"/>
      <c r="E488" s="705">
        <v>8.4672612887681423E-2</v>
      </c>
      <c r="F488" s="701"/>
      <c r="G488" s="701"/>
      <c r="H488" s="1067" t="s">
        <v>236</v>
      </c>
      <c r="I488" s="1067"/>
      <c r="J488" s="706">
        <v>7.5955975529131119E-3</v>
      </c>
      <c r="K488" s="701"/>
      <c r="L488" s="701"/>
      <c r="M488" s="1067" t="s">
        <v>225</v>
      </c>
      <c r="N488" s="1067"/>
      <c r="O488" s="707">
        <v>7.7083530629008051E-2</v>
      </c>
      <c r="P488" s="701"/>
      <c r="Q488" s="701"/>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2"/>
      <c r="BW488" s="412"/>
      <c r="BX488" s="412"/>
      <c r="BY488" s="412"/>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1066" t="s">
        <v>226</v>
      </c>
      <c r="D489" s="1067"/>
      <c r="E489" s="705">
        <v>6.3882024707946169E-2</v>
      </c>
      <c r="F489" s="701"/>
      <c r="G489" s="701"/>
      <c r="H489" s="1067" t="s">
        <v>215</v>
      </c>
      <c r="I489" s="1067"/>
      <c r="J489" s="706">
        <v>-5.8781081464041651E-2</v>
      </c>
      <c r="K489" s="701"/>
      <c r="L489" s="701"/>
      <c r="M489" s="1067" t="s">
        <v>226</v>
      </c>
      <c r="N489" s="1067"/>
      <c r="O489" s="707">
        <v>0.10417783519749271</v>
      </c>
      <c r="P489" s="701"/>
      <c r="Q489" s="701"/>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2"/>
      <c r="BW489" s="412"/>
      <c r="BX489" s="412"/>
      <c r="BY489" s="412"/>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1066" t="s">
        <v>222</v>
      </c>
      <c r="D490" s="1067"/>
      <c r="E490" s="705">
        <v>9.3901867771313319E-2</v>
      </c>
      <c r="F490" s="701"/>
      <c r="G490" s="701"/>
      <c r="H490" s="1067" t="s">
        <v>238</v>
      </c>
      <c r="I490" s="1067"/>
      <c r="J490" s="706">
        <v>-5.655318795807442E-3</v>
      </c>
      <c r="K490" s="701"/>
      <c r="L490" s="701"/>
      <c r="M490" s="1067" t="s">
        <v>222</v>
      </c>
      <c r="N490" s="1067"/>
      <c r="O490" s="707">
        <v>0.10428853053538285</v>
      </c>
      <c r="P490" s="701"/>
      <c r="Q490" s="701"/>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2"/>
      <c r="BW490" s="412"/>
      <c r="BX490" s="412"/>
      <c r="BY490" s="412"/>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1066" t="s">
        <v>233</v>
      </c>
      <c r="D491" s="1067"/>
      <c r="E491" s="705">
        <v>2.046743701804267E-2</v>
      </c>
      <c r="F491" s="701"/>
      <c r="G491" s="701"/>
      <c r="H491" s="1067" t="s">
        <v>234</v>
      </c>
      <c r="I491" s="1067"/>
      <c r="J491" s="706">
        <v>-1.6539398338010498E-2</v>
      </c>
      <c r="K491" s="701"/>
      <c r="L491" s="701"/>
      <c r="M491" s="1067" t="s">
        <v>233</v>
      </c>
      <c r="N491" s="1067"/>
      <c r="O491" s="707">
        <v>2.1192028412249458E-2</v>
      </c>
      <c r="P491" s="701"/>
      <c r="Q491" s="701"/>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2"/>
      <c r="BW491" s="412"/>
      <c r="BX491" s="412"/>
      <c r="BY491" s="412"/>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1066" t="s">
        <v>223</v>
      </c>
      <c r="D492" s="1067"/>
      <c r="E492" s="705">
        <v>8.5159823579186583E-2</v>
      </c>
      <c r="F492" s="701"/>
      <c r="G492" s="701"/>
      <c r="H492" s="1067" t="s">
        <v>216</v>
      </c>
      <c r="I492" s="1067"/>
      <c r="J492" s="706">
        <v>0.15836935321401596</v>
      </c>
      <c r="K492" s="701"/>
      <c r="L492" s="701"/>
      <c r="M492" s="1067" t="s">
        <v>223</v>
      </c>
      <c r="N492" s="1067"/>
      <c r="O492" s="707">
        <v>1.8422547800640517E-2</v>
      </c>
      <c r="P492" s="701"/>
      <c r="Q492" s="701"/>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2"/>
      <c r="BW492" s="412"/>
      <c r="BX492" s="412"/>
      <c r="BY492" s="412"/>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1066" t="s">
        <v>219</v>
      </c>
      <c r="D493" s="1067"/>
      <c r="E493" s="705">
        <v>0.14809796864555053</v>
      </c>
      <c r="F493" s="701"/>
      <c r="G493" s="701"/>
      <c r="H493" s="1067" t="s">
        <v>214</v>
      </c>
      <c r="I493" s="1067"/>
      <c r="J493" s="706">
        <v>0.11201794156130335</v>
      </c>
      <c r="K493" s="701"/>
      <c r="L493" s="701"/>
      <c r="M493" s="1067" t="s">
        <v>219</v>
      </c>
      <c r="N493" s="1067"/>
      <c r="O493" s="707">
        <v>0.13865587532337684</v>
      </c>
      <c r="P493" s="701"/>
      <c r="Q493" s="701"/>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2"/>
      <c r="BW493" s="412"/>
      <c r="BX493" s="412"/>
      <c r="BY493" s="412"/>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1066" t="s">
        <v>231</v>
      </c>
      <c r="D494" s="1067"/>
      <c r="E494" s="705">
        <v>2.8090017082674629E-2</v>
      </c>
      <c r="F494" s="701"/>
      <c r="G494" s="701"/>
      <c r="H494" s="1067" t="s">
        <v>211</v>
      </c>
      <c r="I494" s="1067"/>
      <c r="J494" s="706">
        <v>0.17548003856490657</v>
      </c>
      <c r="K494" s="701"/>
      <c r="L494" s="701"/>
      <c r="M494" s="1067" t="s">
        <v>231</v>
      </c>
      <c r="N494" s="1067"/>
      <c r="O494" s="707">
        <v>3.6501035777973291E-2</v>
      </c>
      <c r="P494" s="701"/>
      <c r="Q494" s="701"/>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2"/>
      <c r="BW494" s="412"/>
      <c r="BX494" s="412"/>
      <c r="BY494" s="412"/>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1066" t="s">
        <v>220</v>
      </c>
      <c r="D495" s="1067"/>
      <c r="E495" s="705">
        <v>4.2113558933126599E-2</v>
      </c>
      <c r="F495" s="701"/>
      <c r="G495" s="701"/>
      <c r="H495" s="1067" t="s">
        <v>213</v>
      </c>
      <c r="I495" s="1067"/>
      <c r="J495" s="706">
        <v>0.17074751466514584</v>
      </c>
      <c r="K495" s="701"/>
      <c r="L495" s="701"/>
      <c r="M495" s="1067" t="s">
        <v>220</v>
      </c>
      <c r="N495" s="1067"/>
      <c r="O495" s="707">
        <v>0.10532141339474267</v>
      </c>
      <c r="P495" s="701"/>
      <c r="Q495" s="701"/>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2"/>
      <c r="BW495" s="412"/>
      <c r="BX495" s="412"/>
      <c r="BY495" s="412"/>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1066" t="s">
        <v>236</v>
      </c>
      <c r="D496" s="1067"/>
      <c r="E496" s="705">
        <v>9.6971255161820199E-3</v>
      </c>
      <c r="F496" s="701"/>
      <c r="G496" s="701"/>
      <c r="H496" s="1067" t="s">
        <v>212</v>
      </c>
      <c r="I496" s="1067"/>
      <c r="J496" s="706">
        <v>-0.12452235776375464</v>
      </c>
      <c r="K496" s="701"/>
      <c r="L496" s="701"/>
      <c r="M496" s="1067" t="s">
        <v>236</v>
      </c>
      <c r="N496" s="1067"/>
      <c r="O496" s="707">
        <v>1.7604807192856068E-2</v>
      </c>
      <c r="P496" s="701"/>
      <c r="Q496" s="701"/>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2"/>
      <c r="BW496" s="412"/>
      <c r="BX496" s="412"/>
      <c r="BY496" s="412"/>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1066" t="s">
        <v>239</v>
      </c>
      <c r="D497" s="1067"/>
      <c r="E497" s="705">
        <v>2.5836158045455474E-3</v>
      </c>
      <c r="F497" s="701"/>
      <c r="G497" s="701"/>
      <c r="H497" s="1067" t="s">
        <v>229</v>
      </c>
      <c r="I497" s="1067"/>
      <c r="J497" s="706">
        <v>7.819727824568766E-2</v>
      </c>
      <c r="K497" s="701"/>
      <c r="L497" s="701"/>
      <c r="M497" s="1067" t="s">
        <v>239</v>
      </c>
      <c r="N497" s="1067"/>
      <c r="O497" s="707">
        <v>8.864476414195719E-3</v>
      </c>
      <c r="P497" s="701"/>
      <c r="Q497" s="701"/>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2"/>
      <c r="BW497" s="412"/>
      <c r="BX497" s="412"/>
      <c r="BY497" s="412"/>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1066" t="s">
        <v>215</v>
      </c>
      <c r="D498" s="1067"/>
      <c r="E498" s="705">
        <v>-0.1647315996144314</v>
      </c>
      <c r="F498" s="701"/>
      <c r="G498" s="701"/>
      <c r="H498" s="1067" t="s">
        <v>230</v>
      </c>
      <c r="I498" s="1067"/>
      <c r="J498" s="706">
        <v>5.6817647045510115E-2</v>
      </c>
      <c r="K498" s="701"/>
      <c r="L498" s="701"/>
      <c r="M498" s="1067" t="s">
        <v>215</v>
      </c>
      <c r="N498" s="1067"/>
      <c r="O498" s="707">
        <v>-0.18480895988582166</v>
      </c>
      <c r="P498" s="701"/>
      <c r="Q498" s="701"/>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2"/>
      <c r="BW498" s="412"/>
      <c r="BX498" s="412"/>
      <c r="BY498" s="412"/>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1066" t="s">
        <v>238</v>
      </c>
      <c r="D499" s="1067"/>
      <c r="E499" s="705">
        <v>-3.524948944368216E-3</v>
      </c>
      <c r="F499" s="701"/>
      <c r="G499" s="701"/>
      <c r="H499" s="1067" t="s">
        <v>217</v>
      </c>
      <c r="I499" s="1067"/>
      <c r="J499" s="706">
        <v>0.14440903114888801</v>
      </c>
      <c r="K499" s="701"/>
      <c r="L499" s="701"/>
      <c r="M499" s="1067" t="s">
        <v>238</v>
      </c>
      <c r="N499" s="1067"/>
      <c r="O499" s="707">
        <v>1.8452322825906923E-2</v>
      </c>
      <c r="P499" s="701"/>
      <c r="Q499" s="701"/>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2"/>
      <c r="BW499" s="412"/>
      <c r="BX499" s="412"/>
      <c r="BY499" s="412"/>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1066" t="s">
        <v>234</v>
      </c>
      <c r="D500" s="1067"/>
      <c r="E500" s="705">
        <v>8.4873580376223848E-3</v>
      </c>
      <c r="F500" s="701"/>
      <c r="G500" s="701"/>
      <c r="H500" s="1067" t="s">
        <v>228</v>
      </c>
      <c r="I500" s="1067"/>
      <c r="J500" s="706">
        <v>1.096716735987828E-2</v>
      </c>
      <c r="K500" s="701"/>
      <c r="L500" s="701"/>
      <c r="M500" s="1067" t="s">
        <v>234</v>
      </c>
      <c r="N500" s="1067"/>
      <c r="O500" s="707">
        <v>2.6513220222253567E-2</v>
      </c>
      <c r="P500" s="701"/>
      <c r="Q500" s="701"/>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2"/>
      <c r="BW500" s="412"/>
      <c r="BX500" s="412"/>
      <c r="BY500" s="412"/>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1066" t="s">
        <v>216</v>
      </c>
      <c r="D501" s="1067"/>
      <c r="E501" s="705">
        <v>0.12802154562520368</v>
      </c>
      <c r="F501" s="701"/>
      <c r="G501" s="701"/>
      <c r="H501" s="1067" t="s">
        <v>232</v>
      </c>
      <c r="I501" s="1067"/>
      <c r="J501" s="706">
        <v>9.8437411934434726E-3</v>
      </c>
      <c r="K501" s="701"/>
      <c r="L501" s="701"/>
      <c r="M501" s="1067" t="s">
        <v>216</v>
      </c>
      <c r="N501" s="1067"/>
      <c r="O501" s="707">
        <v>3.6337998891154508E-2</v>
      </c>
      <c r="P501" s="701"/>
      <c r="Q501" s="701"/>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2"/>
      <c r="BW501" s="412"/>
      <c r="BX501" s="412"/>
      <c r="BY501" s="412"/>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1066" t="s">
        <v>214</v>
      </c>
      <c r="D502" s="1067"/>
      <c r="E502" s="705">
        <v>0.16007450871381124</v>
      </c>
      <c r="F502" s="701"/>
      <c r="G502" s="701"/>
      <c r="H502" s="1067" t="s">
        <v>218</v>
      </c>
      <c r="I502" s="1067"/>
      <c r="J502" s="708">
        <v>-0.13802671579919457</v>
      </c>
      <c r="K502" s="701"/>
      <c r="L502" s="701"/>
      <c r="M502" s="1067" t="s">
        <v>214</v>
      </c>
      <c r="N502" s="1067"/>
      <c r="O502" s="707">
        <v>0.20459644622646564</v>
      </c>
      <c r="P502" s="701"/>
      <c r="Q502" s="701"/>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2"/>
      <c r="BW502" s="412"/>
      <c r="BX502" s="412"/>
      <c r="BY502" s="412"/>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1066" t="s">
        <v>211</v>
      </c>
      <c r="D503" s="1067"/>
      <c r="E503" s="705">
        <v>0.17338064487234842</v>
      </c>
      <c r="F503" s="701"/>
      <c r="G503" s="701"/>
      <c r="H503" s="1067"/>
      <c r="I503" s="1067"/>
      <c r="J503" s="701"/>
      <c r="K503" s="701"/>
      <c r="L503" s="701"/>
      <c r="M503" s="1067" t="s">
        <v>211</v>
      </c>
      <c r="N503" s="1067"/>
      <c r="O503" s="707">
        <v>0.15563219896682612</v>
      </c>
      <c r="P503" s="701"/>
      <c r="Q503" s="701"/>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2"/>
      <c r="BW503" s="412"/>
      <c r="BX503" s="412"/>
      <c r="BY503" s="412"/>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1066" t="s">
        <v>213</v>
      </c>
      <c r="D504" s="1067"/>
      <c r="E504" s="705">
        <v>0.16439323599988109</v>
      </c>
      <c r="F504" s="701"/>
      <c r="G504" s="701"/>
      <c r="H504" s="1067"/>
      <c r="I504" s="1067"/>
      <c r="J504" s="701"/>
      <c r="K504" s="701"/>
      <c r="L504" s="701"/>
      <c r="M504" s="1067" t="s">
        <v>213</v>
      </c>
      <c r="N504" s="1067"/>
      <c r="O504" s="707">
        <v>0.14824514406388994</v>
      </c>
      <c r="P504" s="701"/>
      <c r="Q504" s="701"/>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2"/>
      <c r="BW504" s="412"/>
      <c r="BX504" s="412"/>
      <c r="BY504" s="412"/>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1066" t="s">
        <v>212</v>
      </c>
      <c r="D505" s="1067"/>
      <c r="E505" s="705">
        <v>-0.16975461703725617</v>
      </c>
      <c r="F505" s="701"/>
      <c r="G505" s="701"/>
      <c r="H505" s="1067" t="s">
        <v>249</v>
      </c>
      <c r="I505" s="1067"/>
      <c r="J505" s="1067"/>
      <c r="K505" s="701"/>
      <c r="L505" s="701"/>
      <c r="M505" s="1067" t="s">
        <v>212</v>
      </c>
      <c r="N505" s="1067"/>
      <c r="O505" s="707">
        <v>-0.21229131929776532</v>
      </c>
      <c r="P505" s="701"/>
      <c r="Q505" s="701"/>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2"/>
      <c r="BW505" s="412"/>
      <c r="BX505" s="412"/>
      <c r="BY505" s="412"/>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1066" t="s">
        <v>229</v>
      </c>
      <c r="D506" s="1067"/>
      <c r="E506" s="705">
        <v>6.9784769195159482E-2</v>
      </c>
      <c r="F506" s="701"/>
      <c r="G506" s="701"/>
      <c r="H506" s="1067" t="s">
        <v>209</v>
      </c>
      <c r="I506" s="1067"/>
      <c r="J506" s="723" t="s">
        <v>210</v>
      </c>
      <c r="K506" s="701"/>
      <c r="L506" s="701"/>
      <c r="M506" s="1067" t="s">
        <v>229</v>
      </c>
      <c r="N506" s="1067"/>
      <c r="O506" s="707">
        <v>7.0160878566686166E-2</v>
      </c>
      <c r="P506" s="701"/>
      <c r="Q506" s="701"/>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2"/>
      <c r="BW506" s="412"/>
      <c r="BX506" s="412"/>
      <c r="BY506" s="412"/>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1066" t="s">
        <v>230</v>
      </c>
      <c r="D507" s="1067"/>
      <c r="E507" s="705">
        <v>4.2682146665495031E-2</v>
      </c>
      <c r="F507" s="701"/>
      <c r="G507" s="701"/>
      <c r="H507" s="1067" t="s">
        <v>210</v>
      </c>
      <c r="I507" s="1067"/>
      <c r="J507" s="724">
        <v>1.0000000000000002</v>
      </c>
      <c r="K507" s="701"/>
      <c r="L507" s="701"/>
      <c r="M507" s="1067" t="s">
        <v>230</v>
      </c>
      <c r="N507" s="1067"/>
      <c r="O507" s="707">
        <v>3.7174315142059135E-2</v>
      </c>
      <c r="P507" s="701"/>
      <c r="Q507" s="701"/>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2"/>
      <c r="BW507" s="412"/>
      <c r="BX507" s="412"/>
      <c r="BY507" s="412"/>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1066" t="s">
        <v>217</v>
      </c>
      <c r="D508" s="1067"/>
      <c r="E508" s="705">
        <v>0.12079303163729255</v>
      </c>
      <c r="F508" s="701"/>
      <c r="G508" s="701"/>
      <c r="H508" s="1067"/>
      <c r="I508" s="1067"/>
      <c r="J508" s="701"/>
      <c r="K508" s="701"/>
      <c r="L508" s="701"/>
      <c r="M508" s="1067" t="s">
        <v>217</v>
      </c>
      <c r="N508" s="1067"/>
      <c r="O508" s="707">
        <v>0.10868647387642622</v>
      </c>
      <c r="P508" s="701"/>
      <c r="Q508" s="701"/>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2"/>
      <c r="BW508" s="412"/>
      <c r="BX508" s="412"/>
      <c r="BY508" s="412"/>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1066" t="s">
        <v>228</v>
      </c>
      <c r="D509" s="1067"/>
      <c r="E509" s="705">
        <v>3.0203547424545216E-2</v>
      </c>
      <c r="F509" s="701"/>
      <c r="G509" s="701"/>
      <c r="H509" s="1067"/>
      <c r="I509" s="1067"/>
      <c r="J509" s="701"/>
      <c r="K509" s="701"/>
      <c r="L509" s="701"/>
      <c r="M509" s="1067" t="s">
        <v>228</v>
      </c>
      <c r="N509" s="1067"/>
      <c r="O509" s="707">
        <v>9.8038620239934246E-2</v>
      </c>
      <c r="P509" s="701"/>
      <c r="Q509" s="701"/>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2"/>
      <c r="BW509" s="412"/>
      <c r="BX509" s="412"/>
      <c r="BY509" s="412"/>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1066" t="s">
        <v>232</v>
      </c>
      <c r="D510" s="1067"/>
      <c r="E510" s="705">
        <v>-3.0858305188032235E-2</v>
      </c>
      <c r="F510" s="701"/>
      <c r="G510" s="701"/>
      <c r="H510" s="1067"/>
      <c r="I510" s="1067"/>
      <c r="J510" s="701"/>
      <c r="K510" s="701"/>
      <c r="L510" s="701"/>
      <c r="M510" s="1067" t="s">
        <v>232</v>
      </c>
      <c r="N510" s="1067"/>
      <c r="O510" s="707">
        <v>1.8637005432409096E-2</v>
      </c>
      <c r="P510" s="701"/>
      <c r="Q510" s="701"/>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2"/>
      <c r="BW510" s="412"/>
      <c r="BX510" s="412"/>
      <c r="BY510" s="412"/>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1066" t="s">
        <v>218</v>
      </c>
      <c r="D511" s="1067"/>
      <c r="E511" s="709">
        <v>-4.5074049852858747E-2</v>
      </c>
      <c r="F511" s="701"/>
      <c r="G511" s="701"/>
      <c r="H511" s="1067"/>
      <c r="I511" s="1067"/>
      <c r="J511" s="701"/>
      <c r="K511" s="701"/>
      <c r="L511" s="701"/>
      <c r="M511" s="1067" t="s">
        <v>218</v>
      </c>
      <c r="N511" s="1067"/>
      <c r="O511" s="710">
        <v>-9.2198750342926697E-2</v>
      </c>
      <c r="P511" s="701"/>
      <c r="Q511" s="701"/>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2"/>
      <c r="BW511" s="412"/>
      <c r="BX511" s="412"/>
      <c r="BY511" s="412"/>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1066"/>
      <c r="D512" s="1067"/>
      <c r="E512" s="701"/>
      <c r="F512" s="701"/>
      <c r="G512" s="701"/>
      <c r="H512" s="1067"/>
      <c r="I512" s="1067"/>
      <c r="J512" s="701"/>
      <c r="K512" s="701"/>
      <c r="L512" s="701"/>
      <c r="M512" s="1067"/>
      <c r="N512" s="1067"/>
      <c r="O512" s="701"/>
      <c r="P512" s="701"/>
      <c r="Q512" s="701"/>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2"/>
      <c r="BW512" s="412"/>
      <c r="BX512" s="412"/>
      <c r="BY512" s="412"/>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1066"/>
      <c r="D513" s="1067"/>
      <c r="E513" s="701"/>
      <c r="F513" s="701"/>
      <c r="G513" s="701"/>
      <c r="H513" s="1067"/>
      <c r="I513" s="1067"/>
      <c r="J513" s="701"/>
      <c r="K513" s="701"/>
      <c r="L513" s="701"/>
      <c r="M513" s="1067"/>
      <c r="N513" s="1067"/>
      <c r="O513" s="701"/>
      <c r="P513" s="701"/>
      <c r="Q513" s="701"/>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2"/>
      <c r="BW513" s="412"/>
      <c r="BX513" s="412"/>
      <c r="BY513" s="412"/>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1066" t="s">
        <v>249</v>
      </c>
      <c r="D514" s="1067"/>
      <c r="E514" s="1067"/>
      <c r="F514" s="701"/>
      <c r="G514" s="701"/>
      <c r="H514" s="1067"/>
      <c r="I514" s="1067"/>
      <c r="J514" s="701"/>
      <c r="K514" s="701"/>
      <c r="L514" s="701"/>
      <c r="M514" s="1067" t="s">
        <v>249</v>
      </c>
      <c r="N514" s="1067"/>
      <c r="O514" s="1067"/>
      <c r="P514" s="701"/>
      <c r="Q514" s="701"/>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2"/>
      <c r="BW514" s="412"/>
      <c r="BX514" s="412"/>
      <c r="BY514" s="412"/>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1066" t="s">
        <v>209</v>
      </c>
      <c r="D515" s="1067"/>
      <c r="E515" s="725" t="s">
        <v>210</v>
      </c>
      <c r="F515" s="701"/>
      <c r="G515" s="701"/>
      <c r="H515" s="1067"/>
      <c r="I515" s="1067"/>
      <c r="J515" s="701"/>
      <c r="K515" s="701"/>
      <c r="L515" s="701"/>
      <c r="M515" s="1067" t="s">
        <v>209</v>
      </c>
      <c r="N515" s="1067"/>
      <c r="O515" s="726" t="s">
        <v>210</v>
      </c>
      <c r="P515" s="701"/>
      <c r="Q515" s="701"/>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2"/>
      <c r="BW515" s="412"/>
      <c r="BX515" s="412"/>
      <c r="BY515" s="412"/>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1066" t="s">
        <v>210</v>
      </c>
      <c r="D516" s="1067"/>
      <c r="E516" s="727">
        <v>1</v>
      </c>
      <c r="F516" s="701"/>
      <c r="G516" s="701"/>
      <c r="H516" s="1067"/>
      <c r="I516" s="1067"/>
      <c r="J516" s="701"/>
      <c r="K516" s="701"/>
      <c r="L516" s="701"/>
      <c r="M516" s="1067" t="s">
        <v>210</v>
      </c>
      <c r="N516" s="1067"/>
      <c r="O516" s="728">
        <v>1.0000000000000002</v>
      </c>
      <c r="P516" s="701"/>
      <c r="Q516" s="701"/>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2"/>
      <c r="BW516" s="412"/>
      <c r="BX516" s="412"/>
      <c r="BY516" s="412"/>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1066"/>
      <c r="D517" s="1067"/>
      <c r="E517" s="701"/>
      <c r="F517" s="701"/>
      <c r="G517" s="701"/>
      <c r="H517" s="1067"/>
      <c r="I517" s="1067"/>
      <c r="J517" s="701"/>
      <c r="K517" s="701"/>
      <c r="L517" s="701"/>
      <c r="M517" s="1067"/>
      <c r="N517" s="1067"/>
      <c r="O517" s="701"/>
      <c r="P517" s="701"/>
      <c r="Q517" s="701"/>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2"/>
      <c r="BW517" s="412"/>
      <c r="BX517" s="412"/>
      <c r="BY517" s="412"/>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1066"/>
      <c r="D518" s="1067"/>
      <c r="E518" s="701"/>
      <c r="F518" s="701"/>
      <c r="G518" s="701"/>
      <c r="H518" s="1067"/>
      <c r="I518" s="1067"/>
      <c r="J518" s="701"/>
      <c r="K518" s="701"/>
      <c r="L518" s="701"/>
      <c r="M518" s="1067"/>
      <c r="N518" s="1067"/>
      <c r="O518" s="701"/>
      <c r="P518" s="701"/>
      <c r="Q518" s="701"/>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2"/>
      <c r="BW518" s="412"/>
      <c r="BX518" s="412"/>
      <c r="BY518" s="412"/>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1066"/>
      <c r="D519" s="1067"/>
      <c r="E519" s="701"/>
      <c r="F519" s="701"/>
      <c r="G519" s="701"/>
      <c r="H519" s="1067"/>
      <c r="I519" s="1067"/>
      <c r="J519" s="701"/>
      <c r="K519" s="701"/>
      <c r="L519" s="701"/>
      <c r="M519" s="1067"/>
      <c r="N519" s="1067"/>
      <c r="O519" s="701"/>
      <c r="P519" s="701"/>
      <c r="Q519" s="701"/>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2"/>
      <c r="BW519" s="412"/>
      <c r="BX519" s="412"/>
      <c r="BY519" s="412"/>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1066"/>
      <c r="D520" s="1067"/>
      <c r="E520" s="701"/>
      <c r="F520" s="701"/>
      <c r="G520" s="701"/>
      <c r="H520" s="1067"/>
      <c r="I520" s="1067"/>
      <c r="J520" s="701"/>
      <c r="K520" s="701"/>
      <c r="L520" s="701"/>
      <c r="M520" s="1067"/>
      <c r="N520" s="1067"/>
      <c r="O520" s="701"/>
      <c r="P520" s="701"/>
      <c r="Q520" s="701"/>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2"/>
      <c r="BW520" s="412"/>
      <c r="BX520" s="412"/>
      <c r="BY520" s="412"/>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1066"/>
      <c r="D521" s="1067"/>
      <c r="E521" s="701"/>
      <c r="F521" s="701"/>
      <c r="G521" s="701"/>
      <c r="H521" s="1067"/>
      <c r="I521" s="1067"/>
      <c r="J521" s="701"/>
      <c r="K521" s="701"/>
      <c r="L521" s="701"/>
      <c r="M521" s="1067"/>
      <c r="N521" s="1067"/>
      <c r="O521" s="701"/>
      <c r="P521" s="701"/>
      <c r="Q521" s="701"/>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2"/>
      <c r="BW521" s="412"/>
      <c r="BX521" s="412"/>
      <c r="BY521" s="412"/>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1066"/>
      <c r="D522" s="1067"/>
      <c r="E522" s="701"/>
      <c r="F522" s="701"/>
      <c r="G522" s="701"/>
      <c r="H522" s="1067"/>
      <c r="I522" s="1067"/>
      <c r="J522" s="701"/>
      <c r="K522" s="701"/>
      <c r="L522" s="701"/>
      <c r="M522" s="1067"/>
      <c r="N522" s="1067"/>
      <c r="O522" s="701"/>
      <c r="P522" s="701"/>
      <c r="Q522" s="701"/>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2"/>
      <c r="BW522" s="412"/>
      <c r="BX522" s="412"/>
      <c r="BY522" s="412"/>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1066"/>
      <c r="D523" s="1067"/>
      <c r="E523" s="701"/>
      <c r="F523" s="701"/>
      <c r="G523" s="701"/>
      <c r="H523" s="1067"/>
      <c r="I523" s="1067"/>
      <c r="J523" s="701"/>
      <c r="K523" s="701"/>
      <c r="L523" s="701"/>
      <c r="M523" s="1067"/>
      <c r="N523" s="1067"/>
      <c r="O523" s="701"/>
      <c r="P523" s="701"/>
      <c r="Q523" s="701"/>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2"/>
      <c r="BW523" s="412"/>
      <c r="BX523" s="412"/>
      <c r="BY523" s="412"/>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1066"/>
      <c r="D524" s="1067"/>
      <c r="E524" s="701"/>
      <c r="F524" s="701"/>
      <c r="G524" s="701"/>
      <c r="H524" s="1067"/>
      <c r="I524" s="1067"/>
      <c r="J524" s="701"/>
      <c r="K524" s="701"/>
      <c r="L524" s="701"/>
      <c r="M524" s="1067"/>
      <c r="N524" s="1067"/>
      <c r="O524" s="701"/>
      <c r="P524" s="701"/>
      <c r="Q524" s="701"/>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2"/>
      <c r="BW524" s="412"/>
      <c r="BX524" s="412"/>
      <c r="BY524" s="412"/>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1066"/>
      <c r="D525" s="1067"/>
      <c r="E525" s="701"/>
      <c r="F525" s="701"/>
      <c r="G525" s="701"/>
      <c r="H525" s="1067"/>
      <c r="I525" s="1067"/>
      <c r="J525" s="701"/>
      <c r="K525" s="701"/>
      <c r="L525" s="701"/>
      <c r="M525" s="1067"/>
      <c r="N525" s="1067"/>
      <c r="O525" s="701"/>
      <c r="P525" s="701"/>
      <c r="Q525" s="701"/>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2"/>
      <c r="BW525" s="412"/>
      <c r="BX525" s="412"/>
      <c r="BY525" s="412"/>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1066"/>
      <c r="D526" s="1067"/>
      <c r="E526" s="701"/>
      <c r="F526" s="701"/>
      <c r="G526" s="701"/>
      <c r="H526" s="1067"/>
      <c r="I526" s="1067"/>
      <c r="J526" s="701"/>
      <c r="K526" s="701"/>
      <c r="L526" s="701"/>
      <c r="M526" s="1067"/>
      <c r="N526" s="1067"/>
      <c r="O526" s="701"/>
      <c r="P526" s="701"/>
      <c r="Q526" s="701"/>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2"/>
      <c r="BW526" s="412"/>
      <c r="BX526" s="412"/>
      <c r="BY526" s="412"/>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1066"/>
      <c r="D527" s="1067"/>
      <c r="E527" s="701"/>
      <c r="F527" s="701"/>
      <c r="G527" s="701"/>
      <c r="H527" s="1067"/>
      <c r="I527" s="1067"/>
      <c r="J527" s="701"/>
      <c r="K527" s="701"/>
      <c r="L527" s="701"/>
      <c r="M527" s="1067"/>
      <c r="N527" s="1067"/>
      <c r="O527" s="701"/>
      <c r="P527" s="701"/>
      <c r="Q527" s="701"/>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2"/>
      <c r="BW527" s="412"/>
      <c r="BX527" s="412"/>
      <c r="BY527" s="412"/>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1066"/>
      <c r="D528" s="1067"/>
      <c r="E528" s="701"/>
      <c r="F528" s="701"/>
      <c r="G528" s="701"/>
      <c r="H528" s="1067"/>
      <c r="I528" s="1067"/>
      <c r="J528" s="701"/>
      <c r="K528" s="701"/>
      <c r="L528" s="701"/>
      <c r="M528" s="1067"/>
      <c r="N528" s="1067"/>
      <c r="O528" s="701"/>
      <c r="P528" s="701"/>
      <c r="Q528" s="701"/>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2"/>
      <c r="BW528" s="412"/>
      <c r="BX528" s="412"/>
      <c r="BY528" s="412"/>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1066"/>
      <c r="D529" s="1067"/>
      <c r="E529" s="701"/>
      <c r="F529" s="701"/>
      <c r="G529" s="701"/>
      <c r="H529" s="1067"/>
      <c r="I529" s="1067"/>
      <c r="J529" s="701"/>
      <c r="K529" s="701"/>
      <c r="L529" s="701"/>
      <c r="M529" s="1067"/>
      <c r="N529" s="1067"/>
      <c r="O529" s="701"/>
      <c r="P529" s="701"/>
      <c r="Q529" s="701"/>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2"/>
      <c r="BW529" s="412"/>
      <c r="BX529" s="412"/>
      <c r="BY529" s="412"/>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1066"/>
      <c r="D530" s="1067"/>
      <c r="E530" s="701"/>
      <c r="F530" s="701"/>
      <c r="G530" s="701"/>
      <c r="H530" s="1067"/>
      <c r="I530" s="1067"/>
      <c r="J530" s="701"/>
      <c r="K530" s="701"/>
      <c r="L530" s="701"/>
      <c r="M530" s="1067"/>
      <c r="N530" s="1067"/>
      <c r="O530" s="701"/>
      <c r="P530" s="701"/>
      <c r="Q530" s="701"/>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2"/>
      <c r="BW530" s="412"/>
      <c r="BX530" s="412"/>
      <c r="BY530" s="412"/>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1066"/>
      <c r="D531" s="1067"/>
      <c r="E531" s="701"/>
      <c r="F531" s="701"/>
      <c r="G531" s="701"/>
      <c r="H531" s="1067"/>
      <c r="I531" s="1067"/>
      <c r="J531" s="701"/>
      <c r="K531" s="701"/>
      <c r="L531" s="701"/>
      <c r="M531" s="1067"/>
      <c r="N531" s="1067"/>
      <c r="O531" s="701"/>
      <c r="P531" s="701"/>
      <c r="Q531" s="701"/>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2"/>
      <c r="BW531" s="412"/>
      <c r="BX531" s="412"/>
      <c r="BY531" s="412"/>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1066"/>
      <c r="D532" s="1067"/>
      <c r="E532" s="701"/>
      <c r="F532" s="701"/>
      <c r="G532" s="701"/>
      <c r="H532" s="1067"/>
      <c r="I532" s="1067"/>
      <c r="J532" s="701"/>
      <c r="K532" s="701"/>
      <c r="L532" s="701"/>
      <c r="M532" s="1067"/>
      <c r="N532" s="1067"/>
      <c r="O532" s="701"/>
      <c r="P532" s="701"/>
      <c r="Q532" s="701"/>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2"/>
      <c r="BW532" s="412"/>
      <c r="BX532" s="412"/>
      <c r="BY532" s="412"/>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1066"/>
      <c r="D533" s="1067"/>
      <c r="E533" s="701"/>
      <c r="F533" s="701"/>
      <c r="G533" s="701"/>
      <c r="H533" s="1067"/>
      <c r="I533" s="1067"/>
      <c r="J533" s="701"/>
      <c r="K533" s="701"/>
      <c r="L533" s="701"/>
      <c r="M533" s="1067"/>
      <c r="N533" s="1067"/>
      <c r="O533" s="701"/>
      <c r="P533" s="701"/>
      <c r="Q533" s="701"/>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2"/>
      <c r="BW533" s="412"/>
      <c r="BX533" s="412"/>
      <c r="BY533" s="412"/>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1066"/>
      <c r="D534" s="1067"/>
      <c r="E534" s="701"/>
      <c r="F534" s="701"/>
      <c r="G534" s="701"/>
      <c r="H534" s="1067"/>
      <c r="I534" s="1067"/>
      <c r="J534" s="701"/>
      <c r="K534" s="701"/>
      <c r="L534" s="701"/>
      <c r="M534" s="1067"/>
      <c r="N534" s="1067"/>
      <c r="O534" s="701"/>
      <c r="P534" s="701"/>
      <c r="Q534" s="701"/>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2"/>
      <c r="BW534" s="412"/>
      <c r="BX534" s="412"/>
      <c r="BY534" s="412"/>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1066"/>
      <c r="D535" s="1067"/>
      <c r="E535" s="701"/>
      <c r="F535" s="701"/>
      <c r="G535" s="701"/>
      <c r="H535" s="1067"/>
      <c r="I535" s="1067"/>
      <c r="J535" s="701"/>
      <c r="K535" s="701"/>
      <c r="L535" s="701"/>
      <c r="M535" s="1067"/>
      <c r="N535" s="1067"/>
      <c r="O535" s="701"/>
      <c r="P535" s="701"/>
      <c r="Q535" s="701"/>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2"/>
      <c r="BW535" s="412"/>
      <c r="BX535" s="412"/>
      <c r="BY535" s="412"/>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1066"/>
      <c r="D536" s="1067"/>
      <c r="E536" s="701"/>
      <c r="F536" s="701"/>
      <c r="G536" s="701"/>
      <c r="H536" s="1067"/>
      <c r="I536" s="1067"/>
      <c r="J536" s="701"/>
      <c r="K536" s="701"/>
      <c r="L536" s="701"/>
      <c r="M536" s="1067"/>
      <c r="N536" s="1067"/>
      <c r="O536" s="701"/>
      <c r="P536" s="701"/>
      <c r="Q536" s="701"/>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2"/>
      <c r="BW536" s="412"/>
      <c r="BX536" s="412"/>
      <c r="BY536" s="412"/>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1066"/>
      <c r="D537" s="1067"/>
      <c r="E537" s="701"/>
      <c r="F537" s="701"/>
      <c r="G537" s="701"/>
      <c r="H537" s="1067"/>
      <c r="I537" s="1067"/>
      <c r="J537" s="701"/>
      <c r="K537" s="701"/>
      <c r="L537" s="701"/>
      <c r="M537" s="1067"/>
      <c r="N537" s="1067"/>
      <c r="O537" s="701"/>
      <c r="P537" s="701"/>
      <c r="Q537" s="701"/>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2"/>
      <c r="BW537" s="412"/>
      <c r="BX537" s="412"/>
      <c r="BY537" s="412"/>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1066"/>
      <c r="D538" s="1067"/>
      <c r="E538" s="701"/>
      <c r="F538" s="701"/>
      <c r="G538" s="701"/>
      <c r="H538" s="1067"/>
      <c r="I538" s="1067"/>
      <c r="J538" s="701"/>
      <c r="K538" s="701"/>
      <c r="L538" s="701"/>
      <c r="M538" s="1067"/>
      <c r="N538" s="1067"/>
      <c r="O538" s="701"/>
      <c r="P538" s="701"/>
      <c r="Q538" s="701"/>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2"/>
      <c r="BW538" s="412"/>
      <c r="BX538" s="412"/>
      <c r="BY538" s="412"/>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1066"/>
      <c r="D539" s="1067"/>
      <c r="E539" s="701"/>
      <c r="F539" s="701"/>
      <c r="G539" s="701"/>
      <c r="H539" s="1067"/>
      <c r="I539" s="1067"/>
      <c r="J539" s="701"/>
      <c r="K539" s="701"/>
      <c r="L539" s="701"/>
      <c r="M539" s="1067"/>
      <c r="N539" s="1067"/>
      <c r="O539" s="701"/>
      <c r="P539" s="701"/>
      <c r="Q539" s="701"/>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2"/>
      <c r="BW539" s="412"/>
      <c r="BX539" s="412"/>
      <c r="BY539" s="412"/>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1066"/>
      <c r="D540" s="1067"/>
      <c r="E540" s="701"/>
      <c r="F540" s="701"/>
      <c r="G540" s="701"/>
      <c r="H540" s="1067"/>
      <c r="I540" s="1067"/>
      <c r="J540" s="701"/>
      <c r="K540" s="701"/>
      <c r="L540" s="701"/>
      <c r="M540" s="1067"/>
      <c r="N540" s="1067"/>
      <c r="O540" s="701"/>
      <c r="P540" s="701"/>
      <c r="Q540" s="701"/>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2"/>
      <c r="BW540" s="412"/>
      <c r="BX540" s="412"/>
      <c r="BY540" s="412"/>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1066"/>
      <c r="D541" s="1067"/>
      <c r="E541" s="701"/>
      <c r="F541" s="701"/>
      <c r="G541" s="701"/>
      <c r="H541" s="1067"/>
      <c r="I541" s="1067"/>
      <c r="J541" s="701"/>
      <c r="K541" s="701"/>
      <c r="L541" s="701"/>
      <c r="M541" s="1067"/>
      <c r="N541" s="1067"/>
      <c r="O541" s="701"/>
      <c r="P541" s="701"/>
      <c r="Q541" s="701"/>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2"/>
      <c r="BW541" s="412"/>
      <c r="BX541" s="412"/>
      <c r="BY541" s="412"/>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1066"/>
      <c r="D542" s="1067"/>
      <c r="E542" s="701"/>
      <c r="F542" s="701"/>
      <c r="G542" s="701"/>
      <c r="H542" s="1067"/>
      <c r="I542" s="1067"/>
      <c r="J542" s="701"/>
      <c r="K542" s="701"/>
      <c r="L542" s="701"/>
      <c r="M542" s="1067"/>
      <c r="N542" s="1067"/>
      <c r="O542" s="701"/>
      <c r="P542" s="701"/>
      <c r="Q542" s="701"/>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2"/>
      <c r="BW542" s="412"/>
      <c r="BX542" s="412"/>
      <c r="BY542" s="412"/>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1066"/>
      <c r="D543" s="1067"/>
      <c r="E543" s="701"/>
      <c r="F543" s="701"/>
      <c r="G543" s="701"/>
      <c r="H543" s="1067"/>
      <c r="I543" s="1067"/>
      <c r="J543" s="701"/>
      <c r="K543" s="701"/>
      <c r="L543" s="701"/>
      <c r="M543" s="1067"/>
      <c r="N543" s="1067"/>
      <c r="O543" s="701"/>
      <c r="P543" s="701"/>
      <c r="Q543" s="701"/>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2"/>
      <c r="BW543" s="412"/>
      <c r="BX543" s="412"/>
      <c r="BY543" s="412"/>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1066"/>
      <c r="D544" s="1067"/>
      <c r="E544" s="701"/>
      <c r="F544" s="701"/>
      <c r="G544" s="701"/>
      <c r="H544" s="1067"/>
      <c r="I544" s="1067"/>
      <c r="J544" s="701"/>
      <c r="K544" s="701"/>
      <c r="L544" s="701"/>
      <c r="M544" s="1067"/>
      <c r="N544" s="1067"/>
      <c r="O544" s="701"/>
      <c r="P544" s="701"/>
      <c r="Q544" s="701"/>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2"/>
      <c r="BW544" s="412"/>
      <c r="BX544" s="412"/>
      <c r="BY544" s="412"/>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1066"/>
      <c r="D545" s="1067"/>
      <c r="E545" s="701"/>
      <c r="F545" s="701"/>
      <c r="G545" s="701"/>
      <c r="H545" s="1067"/>
      <c r="I545" s="1067"/>
      <c r="J545" s="701"/>
      <c r="K545" s="701"/>
      <c r="L545" s="701"/>
      <c r="M545" s="1067"/>
      <c r="N545" s="1067"/>
      <c r="O545" s="701"/>
      <c r="P545" s="701"/>
      <c r="Q545" s="701"/>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2"/>
      <c r="BW545" s="412"/>
      <c r="BX545" s="412"/>
      <c r="BY545" s="412"/>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1066"/>
      <c r="D546" s="1067"/>
      <c r="E546" s="701"/>
      <c r="F546" s="701"/>
      <c r="G546" s="701"/>
      <c r="H546" s="1067"/>
      <c r="I546" s="1067"/>
      <c r="J546" s="701"/>
      <c r="K546" s="701"/>
      <c r="L546" s="701"/>
      <c r="M546" s="1067"/>
      <c r="N546" s="1067"/>
      <c r="O546" s="701"/>
      <c r="P546" s="701"/>
      <c r="Q546" s="701"/>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2"/>
      <c r="BW546" s="412"/>
      <c r="BX546" s="412"/>
      <c r="BY546" s="412"/>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1066"/>
      <c r="D547" s="1067"/>
      <c r="E547" s="700"/>
      <c r="F547" s="700"/>
      <c r="G547" s="700"/>
      <c r="H547" s="1066"/>
      <c r="I547" s="1067"/>
      <c r="J547" s="700"/>
      <c r="K547" s="700"/>
      <c r="L547" s="700"/>
      <c r="M547" s="1066"/>
      <c r="N547" s="1067"/>
      <c r="O547" s="700"/>
      <c r="P547" s="700"/>
      <c r="Q547" s="700"/>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2"/>
      <c r="BW547" s="412"/>
      <c r="BX547" s="412"/>
      <c r="BY547" s="412"/>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1066"/>
      <c r="D548" s="1067"/>
      <c r="E548" s="700"/>
      <c r="F548" s="700"/>
      <c r="G548" s="700"/>
      <c r="H548" s="1066"/>
      <c r="I548" s="1067"/>
      <c r="J548" s="700"/>
      <c r="K548" s="700"/>
      <c r="L548" s="700"/>
      <c r="M548" s="1066"/>
      <c r="N548" s="1067"/>
      <c r="O548" s="700"/>
      <c r="P548" s="700"/>
      <c r="Q548" s="700"/>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2"/>
      <c r="BW548" s="412"/>
      <c r="BX548" s="412"/>
      <c r="BY548" s="412"/>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1066"/>
      <c r="D549" s="1067"/>
      <c r="E549" s="700"/>
      <c r="F549" s="700"/>
      <c r="G549" s="700"/>
      <c r="H549" s="1066"/>
      <c r="I549" s="1067"/>
      <c r="J549" s="700"/>
      <c r="K549" s="700"/>
      <c r="L549" s="700"/>
      <c r="M549" s="1066"/>
      <c r="N549" s="1067"/>
      <c r="O549" s="700"/>
      <c r="P549" s="700"/>
      <c r="Q549" s="700"/>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2"/>
      <c r="BW549" s="412"/>
      <c r="BX549" s="412"/>
      <c r="BY549" s="412"/>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1066"/>
      <c r="D550" s="1067"/>
      <c r="E550" s="700"/>
      <c r="F550" s="700"/>
      <c r="G550" s="700"/>
      <c r="H550" s="1066"/>
      <c r="I550" s="1067"/>
      <c r="J550" s="700"/>
      <c r="K550" s="700"/>
      <c r="L550" s="700"/>
      <c r="M550" s="1066"/>
      <c r="N550" s="1067"/>
      <c r="O550" s="700"/>
      <c r="P550" s="700"/>
      <c r="Q550" s="700"/>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2"/>
      <c r="BW550" s="412"/>
      <c r="BX550" s="412"/>
      <c r="BY550" s="412"/>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1066"/>
      <c r="D551" s="1067"/>
      <c r="E551" s="700"/>
      <c r="F551" s="700"/>
      <c r="G551" s="700"/>
      <c r="H551" s="1066"/>
      <c r="I551" s="1067"/>
      <c r="J551" s="700"/>
      <c r="K551" s="700"/>
      <c r="L551" s="700"/>
      <c r="M551" s="1066"/>
      <c r="N551" s="1067"/>
      <c r="O551" s="700"/>
      <c r="P551" s="700"/>
      <c r="Q551" s="700"/>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2"/>
      <c r="BW551" s="412"/>
      <c r="BX551" s="412"/>
      <c r="BY551" s="412"/>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1066"/>
      <c r="D552" s="1067"/>
      <c r="E552" s="700"/>
      <c r="F552" s="700"/>
      <c r="G552" s="700"/>
      <c r="H552" s="1066"/>
      <c r="I552" s="1067"/>
      <c r="J552" s="700"/>
      <c r="K552" s="700"/>
      <c r="L552" s="700"/>
      <c r="M552" s="1066"/>
      <c r="N552" s="1067"/>
      <c r="O552" s="700"/>
      <c r="P552" s="700"/>
      <c r="Q552" s="700"/>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2"/>
      <c r="BW552" s="412"/>
      <c r="BX552" s="412"/>
      <c r="BY552" s="412"/>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1066"/>
      <c r="D553" s="1067"/>
      <c r="E553" s="700"/>
      <c r="F553" s="700"/>
      <c r="G553" s="700"/>
      <c r="H553" s="1066"/>
      <c r="I553" s="1067"/>
      <c r="J553" s="700"/>
      <c r="K553" s="700"/>
      <c r="L553" s="700"/>
      <c r="M553" s="1066"/>
      <c r="N553" s="1067"/>
      <c r="O553" s="700"/>
      <c r="P553" s="700"/>
      <c r="Q553" s="700"/>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2"/>
      <c r="BW553" s="412"/>
      <c r="BX553" s="412"/>
      <c r="BY553" s="412"/>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1066"/>
      <c r="D554" s="1067"/>
      <c r="E554" s="700"/>
      <c r="F554" s="700"/>
      <c r="G554" s="700"/>
      <c r="H554" s="1066"/>
      <c r="I554" s="1067"/>
      <c r="J554" s="700"/>
      <c r="K554" s="700"/>
      <c r="L554" s="700"/>
      <c r="M554" s="1066"/>
      <c r="N554" s="1067"/>
      <c r="O554" s="700"/>
      <c r="P554" s="700"/>
      <c r="Q554" s="700"/>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2"/>
      <c r="BW554" s="412"/>
      <c r="BX554" s="412"/>
      <c r="BY554" s="412"/>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1066"/>
      <c r="D555" s="1067"/>
      <c r="E555" s="700"/>
      <c r="F555" s="700"/>
      <c r="G555" s="700"/>
      <c r="H555" s="1066"/>
      <c r="I555" s="1067"/>
      <c r="J555" s="700"/>
      <c r="K555" s="700"/>
      <c r="L555" s="700"/>
      <c r="M555" s="1066"/>
      <c r="N555" s="1067"/>
      <c r="O555" s="700"/>
      <c r="P555" s="700"/>
      <c r="Q555" s="700"/>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2"/>
      <c r="BW555" s="412"/>
      <c r="BX555" s="412"/>
      <c r="BY555" s="412"/>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1066"/>
      <c r="D556" s="1067"/>
      <c r="E556" s="700"/>
      <c r="F556" s="700"/>
      <c r="G556" s="700"/>
      <c r="H556" s="1066"/>
      <c r="I556" s="1067"/>
      <c r="J556" s="700"/>
      <c r="K556" s="700"/>
      <c r="L556" s="700"/>
      <c r="M556" s="1066"/>
      <c r="N556" s="1067"/>
      <c r="O556" s="700"/>
      <c r="P556" s="700"/>
      <c r="Q556" s="700"/>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2"/>
      <c r="BW556" s="412"/>
      <c r="BX556" s="412"/>
      <c r="BY556" s="412"/>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1066"/>
      <c r="D557" s="1067"/>
      <c r="E557" s="700"/>
      <c r="F557" s="700"/>
      <c r="G557" s="700"/>
      <c r="H557" s="1066"/>
      <c r="I557" s="1067"/>
      <c r="J557" s="700"/>
      <c r="K557" s="700"/>
      <c r="L557" s="700"/>
      <c r="M557" s="1066"/>
      <c r="N557" s="1067"/>
      <c r="O557" s="700"/>
      <c r="P557" s="700"/>
      <c r="Q557" s="700"/>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2"/>
      <c r="BW557" s="412"/>
      <c r="BX557" s="412"/>
      <c r="BY557" s="412"/>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1066"/>
      <c r="D558" s="1067"/>
      <c r="E558" s="700"/>
      <c r="F558" s="700"/>
      <c r="G558" s="700"/>
      <c r="H558" s="1066"/>
      <c r="I558" s="1067"/>
      <c r="J558" s="700"/>
      <c r="K558" s="700"/>
      <c r="L558" s="700"/>
      <c r="M558" s="1066"/>
      <c r="N558" s="1067"/>
      <c r="O558" s="700"/>
      <c r="P558" s="700"/>
      <c r="Q558" s="700"/>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2"/>
      <c r="BW558" s="412"/>
      <c r="BX558" s="412"/>
      <c r="BY558" s="412"/>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1066"/>
      <c r="D559" s="1067"/>
      <c r="E559" s="700"/>
      <c r="F559" s="700"/>
      <c r="G559" s="700"/>
      <c r="H559" s="1066"/>
      <c r="I559" s="1067"/>
      <c r="J559" s="700"/>
      <c r="K559" s="700"/>
      <c r="L559" s="700"/>
      <c r="M559" s="1066"/>
      <c r="N559" s="1067"/>
      <c r="O559" s="700"/>
      <c r="P559" s="700"/>
      <c r="Q559" s="700"/>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2"/>
      <c r="BW559" s="412"/>
      <c r="BX559" s="412"/>
      <c r="BY559" s="412"/>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1066"/>
      <c r="D560" s="1067"/>
      <c r="E560" s="700"/>
      <c r="F560" s="700"/>
      <c r="G560" s="700"/>
      <c r="H560" s="1066"/>
      <c r="I560" s="1067"/>
      <c r="J560" s="700"/>
      <c r="K560" s="700"/>
      <c r="L560" s="700"/>
      <c r="M560" s="1066"/>
      <c r="N560" s="1067"/>
      <c r="O560" s="700"/>
      <c r="P560" s="700"/>
      <c r="Q560" s="700"/>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2"/>
      <c r="BW560" s="412"/>
      <c r="BX560" s="412"/>
      <c r="BY560" s="412"/>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1066"/>
      <c r="D561" s="1067"/>
      <c r="E561" s="700"/>
      <c r="F561" s="700"/>
      <c r="G561" s="700"/>
      <c r="H561" s="1066"/>
      <c r="I561" s="1067"/>
      <c r="J561" s="700"/>
      <c r="K561" s="700"/>
      <c r="L561" s="700"/>
      <c r="M561" s="1066"/>
      <c r="N561" s="1067"/>
      <c r="O561" s="700"/>
      <c r="P561" s="700"/>
      <c r="Q561" s="700"/>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2"/>
      <c r="BW561" s="412"/>
      <c r="BX561" s="412"/>
      <c r="BY561" s="412"/>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1066"/>
      <c r="D562" s="1067"/>
      <c r="E562" s="700"/>
      <c r="F562" s="700"/>
      <c r="G562" s="700"/>
      <c r="H562" s="1066"/>
      <c r="I562" s="1067"/>
      <c r="J562" s="700"/>
      <c r="K562" s="700"/>
      <c r="L562" s="700"/>
      <c r="M562" s="1066"/>
      <c r="N562" s="1067"/>
      <c r="O562" s="700"/>
      <c r="P562" s="700"/>
      <c r="Q562" s="700"/>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2"/>
      <c r="BW562" s="412"/>
      <c r="BX562" s="412"/>
      <c r="BY562" s="412"/>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1066"/>
      <c r="D563" s="1067"/>
      <c r="E563" s="700"/>
      <c r="F563" s="700"/>
      <c r="G563" s="700"/>
      <c r="H563" s="1066"/>
      <c r="I563" s="1067"/>
      <c r="J563" s="700"/>
      <c r="K563" s="700"/>
      <c r="L563" s="700"/>
      <c r="M563" s="1066"/>
      <c r="N563" s="1067"/>
      <c r="O563" s="700"/>
      <c r="P563" s="700"/>
      <c r="Q563" s="700"/>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2"/>
      <c r="BW563" s="412"/>
      <c r="BX563" s="412"/>
      <c r="BY563" s="412"/>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1066"/>
      <c r="D564" s="1067"/>
      <c r="E564" s="700"/>
      <c r="F564" s="700"/>
      <c r="G564" s="700"/>
      <c r="H564" s="1066"/>
      <c r="I564" s="1067"/>
      <c r="J564" s="700"/>
      <c r="K564" s="700"/>
      <c r="L564" s="700"/>
      <c r="M564" s="1066"/>
      <c r="N564" s="1067"/>
      <c r="O564" s="700"/>
      <c r="P564" s="700"/>
      <c r="Q564" s="700"/>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2"/>
      <c r="BW564" s="412"/>
      <c r="BX564" s="412"/>
      <c r="BY564" s="412"/>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1066"/>
      <c r="D565" s="1067"/>
      <c r="E565" s="700"/>
      <c r="F565" s="700"/>
      <c r="G565" s="700"/>
      <c r="H565" s="1066"/>
      <c r="I565" s="1067"/>
      <c r="J565" s="700"/>
      <c r="K565" s="700"/>
      <c r="L565" s="700"/>
      <c r="M565" s="1066"/>
      <c r="N565" s="1067"/>
      <c r="O565" s="700"/>
      <c r="P565" s="700"/>
      <c r="Q565" s="700"/>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2"/>
      <c r="BW565" s="412"/>
      <c r="BX565" s="412"/>
      <c r="BY565" s="412"/>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1066"/>
      <c r="D566" s="1067"/>
      <c r="E566" s="700"/>
      <c r="F566" s="700"/>
      <c r="G566" s="700"/>
      <c r="H566" s="1066"/>
      <c r="I566" s="1067"/>
      <c r="J566" s="700"/>
      <c r="K566" s="700"/>
      <c r="L566" s="700"/>
      <c r="M566" s="1066"/>
      <c r="N566" s="1067"/>
      <c r="O566" s="700"/>
      <c r="P566" s="700"/>
      <c r="Q566" s="700"/>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2"/>
      <c r="BW566" s="412"/>
      <c r="BX566" s="412"/>
      <c r="BY566" s="412"/>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1066"/>
      <c r="D567" s="1067"/>
      <c r="E567" s="700"/>
      <c r="F567" s="700"/>
      <c r="G567" s="700"/>
      <c r="H567" s="1066"/>
      <c r="I567" s="1067"/>
      <c r="J567" s="700"/>
      <c r="K567" s="700"/>
      <c r="L567" s="700"/>
      <c r="M567" s="1066"/>
      <c r="N567" s="1067"/>
      <c r="O567" s="700"/>
      <c r="P567" s="700"/>
      <c r="Q567" s="700"/>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2"/>
      <c r="BW567" s="412"/>
      <c r="BX567" s="412"/>
      <c r="BY567" s="412"/>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1066"/>
      <c r="D568" s="1067"/>
      <c r="E568" s="700"/>
      <c r="F568" s="700"/>
      <c r="G568" s="700"/>
      <c r="H568" s="1066"/>
      <c r="I568" s="1067"/>
      <c r="J568" s="700"/>
      <c r="K568" s="700"/>
      <c r="L568" s="700"/>
      <c r="M568" s="1066"/>
      <c r="N568" s="1067"/>
      <c r="O568" s="700"/>
      <c r="P568" s="700"/>
      <c r="Q568" s="700"/>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2"/>
      <c r="BW568" s="412"/>
      <c r="BX568" s="412"/>
      <c r="BY568" s="412"/>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1066"/>
      <c r="D569" s="1067"/>
      <c r="E569" s="700"/>
      <c r="F569" s="700"/>
      <c r="G569" s="700"/>
      <c r="H569" s="1066"/>
      <c r="I569" s="1067"/>
      <c r="J569" s="700"/>
      <c r="K569" s="700"/>
      <c r="L569" s="700"/>
      <c r="M569" s="1066"/>
      <c r="N569" s="1067"/>
      <c r="O569" s="700"/>
      <c r="P569" s="700"/>
      <c r="Q569" s="700"/>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2"/>
      <c r="BW569" s="412"/>
      <c r="BX569" s="412"/>
      <c r="BY569" s="412"/>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1066"/>
      <c r="D570" s="1067"/>
      <c r="E570" s="700"/>
      <c r="F570" s="700"/>
      <c r="G570" s="700"/>
      <c r="H570" s="1066"/>
      <c r="I570" s="1067"/>
      <c r="J570" s="700"/>
      <c r="K570" s="700"/>
      <c r="L570" s="700"/>
      <c r="M570" s="1066"/>
      <c r="N570" s="1067"/>
      <c r="O570" s="700"/>
      <c r="P570" s="700"/>
      <c r="Q570" s="700"/>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2"/>
      <c r="BW570" s="412"/>
      <c r="BX570" s="412"/>
      <c r="BY570" s="412"/>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1066"/>
      <c r="D571" s="1067"/>
      <c r="E571" s="700"/>
      <c r="F571" s="700"/>
      <c r="G571" s="700"/>
      <c r="H571" s="1066"/>
      <c r="I571" s="1067"/>
      <c r="J571" s="700"/>
      <c r="K571" s="700"/>
      <c r="L571" s="700"/>
      <c r="M571" s="1066"/>
      <c r="N571" s="1067"/>
      <c r="O571" s="700"/>
      <c r="P571" s="700"/>
      <c r="Q571" s="700"/>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2"/>
      <c r="BW571" s="412"/>
      <c r="BX571" s="412"/>
      <c r="BY571" s="412"/>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1066"/>
      <c r="D572" s="1067"/>
      <c r="E572" s="700"/>
      <c r="F572" s="700"/>
      <c r="G572" s="700"/>
      <c r="H572" s="1066"/>
      <c r="I572" s="1067"/>
      <c r="J572" s="700"/>
      <c r="K572" s="700"/>
      <c r="L572" s="700"/>
      <c r="M572" s="1066"/>
      <c r="N572" s="1067"/>
      <c r="O572" s="700"/>
      <c r="P572" s="700"/>
      <c r="Q572" s="700"/>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2"/>
      <c r="BW572" s="412"/>
      <c r="BX572" s="412"/>
      <c r="BY572" s="412"/>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1066"/>
      <c r="D573" s="1067"/>
      <c r="E573" s="700"/>
      <c r="F573" s="700"/>
      <c r="G573" s="700"/>
      <c r="H573" s="1066"/>
      <c r="I573" s="1067"/>
      <c r="J573" s="700"/>
      <c r="K573" s="700"/>
      <c r="L573" s="700"/>
      <c r="M573" s="1066"/>
      <c r="N573" s="1067"/>
      <c r="O573" s="700"/>
      <c r="P573" s="700"/>
      <c r="Q573" s="700"/>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2"/>
      <c r="BW573" s="412"/>
      <c r="BX573" s="412"/>
      <c r="BY573" s="412"/>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1066"/>
      <c r="D574" s="1067"/>
      <c r="E574" s="700"/>
      <c r="F574" s="700"/>
      <c r="G574" s="700"/>
      <c r="H574" s="1066"/>
      <c r="I574" s="1067"/>
      <c r="J574" s="700"/>
      <c r="K574" s="700"/>
      <c r="L574" s="700"/>
      <c r="M574" s="1066"/>
      <c r="N574" s="1067"/>
      <c r="O574" s="700"/>
      <c r="P574" s="700"/>
      <c r="Q574" s="700"/>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2"/>
      <c r="BW574" s="412"/>
      <c r="BX574" s="412"/>
      <c r="BY574" s="412"/>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1066"/>
      <c r="D575" s="1067"/>
      <c r="E575" s="700"/>
      <c r="F575" s="700"/>
      <c r="G575" s="700"/>
      <c r="H575" s="1066"/>
      <c r="I575" s="1067"/>
      <c r="J575" s="700"/>
      <c r="K575" s="700"/>
      <c r="L575" s="700"/>
      <c r="M575" s="1066"/>
      <c r="N575" s="1067"/>
      <c r="O575" s="700"/>
      <c r="P575" s="700"/>
      <c r="Q575" s="700"/>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2"/>
      <c r="BW575" s="412"/>
      <c r="BX575" s="412"/>
      <c r="BY575" s="412"/>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1066"/>
      <c r="D576" s="1067"/>
      <c r="E576" s="700"/>
      <c r="F576" s="700"/>
      <c r="G576" s="700"/>
      <c r="H576" s="1066"/>
      <c r="I576" s="1067"/>
      <c r="J576" s="700"/>
      <c r="K576" s="700"/>
      <c r="L576" s="700"/>
      <c r="M576" s="1066"/>
      <c r="N576" s="1067"/>
      <c r="O576" s="700"/>
      <c r="P576" s="700"/>
      <c r="Q576" s="700"/>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2"/>
      <c r="BW576" s="412"/>
      <c r="BX576" s="412"/>
      <c r="BY576" s="412"/>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1066"/>
      <c r="D577" s="1067"/>
      <c r="E577" s="700"/>
      <c r="F577" s="700"/>
      <c r="G577" s="700"/>
      <c r="H577" s="1066"/>
      <c r="I577" s="1067"/>
      <c r="J577" s="700"/>
      <c r="K577" s="700"/>
      <c r="L577" s="700"/>
      <c r="M577" s="1066"/>
      <c r="N577" s="1067"/>
      <c r="O577" s="700"/>
      <c r="P577" s="700"/>
      <c r="Q577" s="700"/>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2"/>
      <c r="BW577" s="412"/>
      <c r="BX577" s="412"/>
      <c r="BY577" s="412"/>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1066"/>
      <c r="D578" s="1067"/>
      <c r="E578" s="700"/>
      <c r="F578" s="700"/>
      <c r="G578" s="700"/>
      <c r="H578" s="1066"/>
      <c r="I578" s="1067"/>
      <c r="J578" s="700"/>
      <c r="K578" s="700"/>
      <c r="L578" s="700"/>
      <c r="M578" s="1066"/>
      <c r="N578" s="1067"/>
      <c r="O578" s="700"/>
      <c r="P578" s="700"/>
      <c r="Q578" s="700"/>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2"/>
      <c r="BW578" s="412"/>
      <c r="BX578" s="412"/>
      <c r="BY578" s="412"/>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1066"/>
      <c r="D579" s="1067"/>
      <c r="E579" s="700"/>
      <c r="F579" s="700"/>
      <c r="G579" s="700"/>
      <c r="H579" s="1066"/>
      <c r="I579" s="1067"/>
      <c r="J579" s="700"/>
      <c r="K579" s="700"/>
      <c r="L579" s="700"/>
      <c r="M579" s="1066"/>
      <c r="N579" s="1067"/>
      <c r="O579" s="700"/>
      <c r="P579" s="700"/>
      <c r="Q579" s="700"/>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2"/>
      <c r="BW579" s="412"/>
      <c r="BX579" s="412"/>
      <c r="BY579" s="412"/>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1066"/>
      <c r="D580" s="1067"/>
      <c r="E580" s="700"/>
      <c r="F580" s="700"/>
      <c r="G580" s="700"/>
      <c r="H580" s="1066"/>
      <c r="I580" s="1067"/>
      <c r="J580" s="700"/>
      <c r="K580" s="700"/>
      <c r="L580" s="700"/>
      <c r="M580" s="1066"/>
      <c r="N580" s="1067"/>
      <c r="O580" s="700"/>
      <c r="P580" s="700"/>
      <c r="Q580" s="700"/>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2"/>
      <c r="BW580" s="412"/>
      <c r="BX580" s="412"/>
      <c r="BY580" s="412"/>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1066"/>
      <c r="D581" s="1067"/>
      <c r="E581" s="700"/>
      <c r="F581" s="700"/>
      <c r="G581" s="700"/>
      <c r="H581" s="1066"/>
      <c r="I581" s="1067"/>
      <c r="J581" s="700"/>
      <c r="K581" s="700"/>
      <c r="L581" s="700"/>
      <c r="M581" s="1066"/>
      <c r="N581" s="1067"/>
      <c r="O581" s="700"/>
      <c r="P581" s="700"/>
      <c r="Q581" s="700"/>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2"/>
      <c r="BW581" s="412"/>
      <c r="BX581" s="412"/>
      <c r="BY581" s="412"/>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1066"/>
      <c r="D582" s="1067"/>
      <c r="E582" s="700"/>
      <c r="F582" s="700"/>
      <c r="G582" s="700"/>
      <c r="H582" s="1066"/>
      <c r="I582" s="1067"/>
      <c r="J582" s="700"/>
      <c r="K582" s="700"/>
      <c r="L582" s="700"/>
      <c r="M582" s="1066"/>
      <c r="N582" s="1067"/>
      <c r="O582" s="700"/>
      <c r="P582" s="700"/>
      <c r="Q582" s="700"/>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2"/>
      <c r="BW582" s="412"/>
      <c r="BX582" s="412"/>
      <c r="BY582" s="412"/>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1066"/>
      <c r="D583" s="1067"/>
      <c r="E583" s="700"/>
      <c r="F583" s="700"/>
      <c r="G583" s="700"/>
      <c r="H583" s="1066"/>
      <c r="I583" s="1067"/>
      <c r="J583" s="700"/>
      <c r="K583" s="700"/>
      <c r="L583" s="700"/>
      <c r="M583" s="1066"/>
      <c r="N583" s="1067"/>
      <c r="O583" s="700"/>
      <c r="P583" s="700"/>
      <c r="Q583" s="700"/>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2"/>
      <c r="BW583" s="412"/>
      <c r="BX583" s="412"/>
      <c r="BY583" s="412"/>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1066"/>
      <c r="D584" s="1067"/>
      <c r="E584" s="700"/>
      <c r="F584" s="700"/>
      <c r="G584" s="700"/>
      <c r="H584" s="1066"/>
      <c r="I584" s="1067"/>
      <c r="J584" s="700"/>
      <c r="K584" s="700"/>
      <c r="L584" s="700"/>
      <c r="M584" s="1066"/>
      <c r="N584" s="1067"/>
      <c r="O584" s="700"/>
      <c r="P584" s="700"/>
      <c r="Q584" s="700"/>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2"/>
      <c r="BW584" s="412"/>
      <c r="BX584" s="412"/>
      <c r="BY584" s="412"/>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1066"/>
      <c r="D585" s="1067"/>
      <c r="E585" s="700"/>
      <c r="F585" s="700"/>
      <c r="G585" s="700"/>
      <c r="H585" s="1066"/>
      <c r="I585" s="1067"/>
      <c r="J585" s="700"/>
      <c r="K585" s="700"/>
      <c r="L585" s="700"/>
      <c r="M585" s="1066"/>
      <c r="N585" s="1067"/>
      <c r="O585" s="700"/>
      <c r="P585" s="700"/>
      <c r="Q585" s="700"/>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2"/>
      <c r="BW585" s="412"/>
      <c r="BX585" s="412"/>
      <c r="BY585" s="412"/>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1066"/>
      <c r="D586" s="1067"/>
      <c r="E586" s="700"/>
      <c r="F586" s="700"/>
      <c r="G586" s="700"/>
      <c r="H586" s="1066"/>
      <c r="I586" s="1067"/>
      <c r="J586" s="700"/>
      <c r="K586" s="700"/>
      <c r="L586" s="700"/>
      <c r="M586" s="1066"/>
      <c r="N586" s="1067"/>
      <c r="O586" s="700"/>
      <c r="P586" s="700"/>
      <c r="Q586" s="700"/>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2"/>
      <c r="BW586" s="412"/>
      <c r="BX586" s="412"/>
      <c r="BY586" s="412"/>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1066"/>
      <c r="D587" s="1067"/>
      <c r="E587" s="700"/>
      <c r="F587" s="700"/>
      <c r="G587" s="700"/>
      <c r="H587" s="1066"/>
      <c r="I587" s="1067"/>
      <c r="J587" s="700"/>
      <c r="K587" s="700"/>
      <c r="L587" s="700"/>
      <c r="M587" s="1066"/>
      <c r="N587" s="1067"/>
      <c r="O587" s="700"/>
      <c r="P587" s="700"/>
      <c r="Q587" s="700"/>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2"/>
      <c r="BW587" s="412"/>
      <c r="BX587" s="412"/>
      <c r="BY587" s="412"/>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1066"/>
      <c r="D588" s="1067"/>
      <c r="E588" s="700"/>
      <c r="F588" s="700"/>
      <c r="G588" s="700"/>
      <c r="H588" s="1066"/>
      <c r="I588" s="1067"/>
      <c r="J588" s="700"/>
      <c r="K588" s="700"/>
      <c r="L588" s="700"/>
      <c r="M588" s="1066"/>
      <c r="N588" s="1067"/>
      <c r="O588" s="700"/>
      <c r="P588" s="700"/>
      <c r="Q588" s="700"/>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2"/>
      <c r="BW588" s="412"/>
      <c r="BX588" s="412"/>
      <c r="BY588" s="412"/>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1066"/>
      <c r="D589" s="1067"/>
      <c r="E589" s="700"/>
      <c r="F589" s="700"/>
      <c r="G589" s="700"/>
      <c r="H589" s="1066"/>
      <c r="I589" s="1067"/>
      <c r="J589" s="700"/>
      <c r="K589" s="700"/>
      <c r="L589" s="700"/>
      <c r="M589" s="1066"/>
      <c r="N589" s="1067"/>
      <c r="O589" s="700"/>
      <c r="P589" s="700"/>
      <c r="Q589" s="700"/>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2"/>
      <c r="BW589" s="412"/>
      <c r="BX589" s="412"/>
      <c r="BY589" s="412"/>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1066"/>
      <c r="D590" s="1067"/>
      <c r="E590" s="700"/>
      <c r="F590" s="700"/>
      <c r="G590" s="700"/>
      <c r="H590" s="1066"/>
      <c r="I590" s="1067"/>
      <c r="J590" s="700"/>
      <c r="K590" s="700"/>
      <c r="L590" s="700"/>
      <c r="M590" s="1066"/>
      <c r="N590" s="1067"/>
      <c r="O590" s="700"/>
      <c r="P590" s="700"/>
      <c r="Q590" s="700"/>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2"/>
      <c r="BW590" s="412"/>
      <c r="BX590" s="412"/>
      <c r="BY590" s="412"/>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1066"/>
      <c r="D591" s="1067"/>
      <c r="E591" s="700"/>
      <c r="F591" s="700"/>
      <c r="G591" s="700"/>
      <c r="H591" s="1066"/>
      <c r="I591" s="1067"/>
      <c r="J591" s="700"/>
      <c r="K591" s="700"/>
      <c r="L591" s="700"/>
      <c r="M591" s="1066"/>
      <c r="N591" s="1067"/>
      <c r="O591" s="700"/>
      <c r="P591" s="700"/>
      <c r="Q591" s="700"/>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2"/>
      <c r="BW591" s="412"/>
      <c r="BX591" s="412"/>
      <c r="BY591" s="412"/>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1066"/>
      <c r="D592" s="1067"/>
      <c r="E592" s="700"/>
      <c r="F592" s="700"/>
      <c r="G592" s="700"/>
      <c r="H592" s="1066"/>
      <c r="I592" s="1067"/>
      <c r="J592" s="700"/>
      <c r="K592" s="700"/>
      <c r="L592" s="700"/>
      <c r="M592" s="1066"/>
      <c r="N592" s="1067"/>
      <c r="O592" s="700"/>
      <c r="P592" s="700"/>
      <c r="Q592" s="700"/>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2"/>
      <c r="BW592" s="412"/>
      <c r="BX592" s="412"/>
      <c r="BY592" s="412"/>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1066"/>
      <c r="D593" s="1067"/>
      <c r="E593" s="700"/>
      <c r="F593" s="700"/>
      <c r="G593" s="700"/>
      <c r="H593" s="1066"/>
      <c r="I593" s="1067"/>
      <c r="J593" s="700"/>
      <c r="K593" s="700"/>
      <c r="L593" s="700"/>
      <c r="M593" s="1066"/>
      <c r="N593" s="1067"/>
      <c r="O593" s="700"/>
      <c r="P593" s="700"/>
      <c r="Q593" s="700"/>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2"/>
      <c r="BW593" s="412"/>
      <c r="BX593" s="412"/>
      <c r="BY593" s="412"/>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1066"/>
      <c r="D594" s="1067"/>
      <c r="E594" s="700"/>
      <c r="F594" s="700"/>
      <c r="G594" s="700"/>
      <c r="H594" s="1066"/>
      <c r="I594" s="1067"/>
      <c r="J594" s="700"/>
      <c r="K594" s="700"/>
      <c r="L594" s="700"/>
      <c r="M594" s="1066"/>
      <c r="N594" s="1067"/>
      <c r="O594" s="700"/>
      <c r="P594" s="700"/>
      <c r="Q594" s="700"/>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2"/>
      <c r="BW594" s="412"/>
      <c r="BX594" s="412"/>
      <c r="BY594" s="412"/>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1066"/>
      <c r="D595" s="1067"/>
      <c r="E595" s="700"/>
      <c r="F595" s="700"/>
      <c r="G595" s="700"/>
      <c r="H595" s="1066"/>
      <c r="I595" s="1067"/>
      <c r="J595" s="700"/>
      <c r="K595" s="700"/>
      <c r="L595" s="700"/>
      <c r="M595" s="1066"/>
      <c r="N595" s="1067"/>
      <c r="O595" s="700"/>
      <c r="P595" s="700"/>
      <c r="Q595" s="700"/>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2"/>
      <c r="BW595" s="412"/>
      <c r="BX595" s="412"/>
      <c r="BY595" s="412"/>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1066"/>
      <c r="D596" s="1067"/>
      <c r="E596" s="700"/>
      <c r="F596" s="700"/>
      <c r="G596" s="700"/>
      <c r="H596" s="1066"/>
      <c r="I596" s="1067"/>
      <c r="J596" s="700"/>
      <c r="K596" s="700"/>
      <c r="L596" s="700"/>
      <c r="M596" s="1066"/>
      <c r="N596" s="1067"/>
      <c r="O596" s="700"/>
      <c r="P596" s="700"/>
      <c r="Q596" s="700"/>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2"/>
      <c r="BW596" s="412"/>
      <c r="BX596" s="412"/>
      <c r="BY596" s="412"/>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1066"/>
      <c r="D597" s="1067"/>
      <c r="E597" s="700"/>
      <c r="F597" s="700"/>
      <c r="G597" s="700"/>
      <c r="H597" s="1066"/>
      <c r="I597" s="1067"/>
      <c r="J597" s="700"/>
      <c r="K597" s="700"/>
      <c r="L597" s="700"/>
      <c r="M597" s="1066"/>
      <c r="N597" s="1067"/>
      <c r="O597" s="700"/>
      <c r="P597" s="700"/>
      <c r="Q597" s="700"/>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2"/>
      <c r="BW597" s="412"/>
      <c r="BX597" s="412"/>
      <c r="BY597" s="412"/>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1066"/>
      <c r="D598" s="1067"/>
      <c r="E598" s="700"/>
      <c r="F598" s="700"/>
      <c r="G598" s="700"/>
      <c r="H598" s="1066"/>
      <c r="I598" s="1067"/>
      <c r="J598" s="700"/>
      <c r="K598" s="700"/>
      <c r="L598" s="700"/>
      <c r="M598" s="1066"/>
      <c r="N598" s="1067"/>
      <c r="O598" s="700"/>
      <c r="P598" s="700"/>
      <c r="Q598" s="700"/>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2"/>
      <c r="BW598" s="412"/>
      <c r="BX598" s="412"/>
      <c r="BY598" s="412"/>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1066"/>
      <c r="D599" s="1067"/>
      <c r="E599" s="700"/>
      <c r="F599" s="700"/>
      <c r="G599" s="700"/>
      <c r="H599" s="1066"/>
      <c r="I599" s="1067"/>
      <c r="J599" s="700"/>
      <c r="K599" s="700"/>
      <c r="L599" s="700"/>
      <c r="M599" s="1066"/>
      <c r="N599" s="1067"/>
      <c r="O599" s="700"/>
      <c r="P599" s="700"/>
      <c r="Q599" s="700"/>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2"/>
      <c r="BW599" s="412"/>
      <c r="BX599" s="412"/>
      <c r="BY599" s="412"/>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1066"/>
      <c r="D600" s="1067"/>
      <c r="E600" s="700"/>
      <c r="F600" s="700"/>
      <c r="G600" s="700"/>
      <c r="H600" s="1066"/>
      <c r="I600" s="1067"/>
      <c r="J600" s="700"/>
      <c r="K600" s="700"/>
      <c r="L600" s="700"/>
      <c r="M600" s="1066"/>
      <c r="N600" s="1067"/>
      <c r="O600" s="700"/>
      <c r="P600" s="700"/>
      <c r="Q600" s="700"/>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2"/>
      <c r="BW600" s="412"/>
      <c r="BX600" s="412"/>
      <c r="BY600" s="412"/>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1066"/>
      <c r="D601" s="1067"/>
      <c r="E601" s="700"/>
      <c r="F601" s="700"/>
      <c r="G601" s="700"/>
      <c r="H601" s="1066"/>
      <c r="I601" s="1067"/>
      <c r="J601" s="700"/>
      <c r="K601" s="700"/>
      <c r="L601" s="700"/>
      <c r="M601" s="1066"/>
      <c r="N601" s="1067"/>
      <c r="O601" s="700"/>
      <c r="P601" s="700"/>
      <c r="Q601" s="700"/>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2"/>
      <c r="BW601" s="412"/>
      <c r="BX601" s="412"/>
      <c r="BY601" s="412"/>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1066"/>
      <c r="D602" s="1067"/>
      <c r="E602" s="700"/>
      <c r="F602" s="700"/>
      <c r="G602" s="700"/>
      <c r="H602" s="1066"/>
      <c r="I602" s="1067"/>
      <c r="J602" s="700"/>
      <c r="K602" s="700"/>
      <c r="L602" s="700"/>
      <c r="M602" s="1066"/>
      <c r="N602" s="1067"/>
      <c r="O602" s="700"/>
      <c r="P602" s="700"/>
      <c r="Q602" s="700"/>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2"/>
      <c r="BW602" s="412"/>
      <c r="BX602" s="412"/>
      <c r="BY602" s="412"/>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1066"/>
      <c r="D603" s="1067"/>
      <c r="E603" s="700"/>
      <c r="F603" s="700"/>
      <c r="G603" s="700"/>
      <c r="H603" s="1066"/>
      <c r="I603" s="1067"/>
      <c r="J603" s="700"/>
      <c r="K603" s="700"/>
      <c r="L603" s="700"/>
      <c r="M603" s="1066"/>
      <c r="N603" s="1067"/>
      <c r="O603" s="700"/>
      <c r="P603" s="700"/>
      <c r="Q603" s="700"/>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2"/>
      <c r="BW603" s="412"/>
      <c r="BX603" s="412"/>
      <c r="BY603" s="412"/>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1066"/>
      <c r="D604" s="1067"/>
      <c r="E604" s="700"/>
      <c r="F604" s="700"/>
      <c r="G604" s="700"/>
      <c r="H604" s="1066"/>
      <c r="I604" s="1067"/>
      <c r="J604" s="700"/>
      <c r="K604" s="700"/>
      <c r="L604" s="700"/>
      <c r="M604" s="1066"/>
      <c r="N604" s="1067"/>
      <c r="O604" s="700"/>
      <c r="P604" s="700"/>
      <c r="Q604" s="700"/>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1066"/>
      <c r="D605" s="1067"/>
      <c r="E605" s="700"/>
      <c r="F605" s="700"/>
      <c r="G605" s="700"/>
      <c r="H605" s="1066"/>
      <c r="I605" s="1067"/>
      <c r="J605" s="700"/>
      <c r="K605" s="700"/>
      <c r="L605" s="700"/>
      <c r="M605" s="1066"/>
      <c r="N605" s="1067"/>
      <c r="O605" s="700"/>
      <c r="P605" s="700"/>
      <c r="Q605" s="700"/>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1066"/>
      <c r="D606" s="1067"/>
      <c r="E606" s="700"/>
      <c r="F606" s="700"/>
      <c r="G606" s="700"/>
      <c r="H606" s="1066"/>
      <c r="I606" s="1067"/>
      <c r="J606" s="700"/>
      <c r="K606" s="700"/>
      <c r="L606" s="700"/>
      <c r="M606" s="1066"/>
      <c r="N606" s="1067"/>
      <c r="O606" s="700"/>
      <c r="P606" s="700"/>
      <c r="Q606" s="700"/>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1066"/>
      <c r="D607" s="1067"/>
      <c r="E607" s="700"/>
      <c r="F607" s="700"/>
      <c r="G607" s="700"/>
      <c r="H607" s="1066"/>
      <c r="I607" s="1067"/>
      <c r="J607" s="700"/>
      <c r="K607" s="700"/>
      <c r="L607" s="700"/>
      <c r="M607" s="1066"/>
      <c r="N607" s="1067"/>
      <c r="O607" s="700"/>
      <c r="P607" s="700"/>
      <c r="Q607" s="700"/>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1066"/>
      <c r="D608" s="1067"/>
      <c r="E608" s="700"/>
      <c r="F608" s="700"/>
      <c r="G608" s="700"/>
      <c r="H608" s="1066"/>
      <c r="I608" s="1067"/>
      <c r="J608" s="700"/>
      <c r="K608" s="700"/>
      <c r="L608" s="700"/>
      <c r="M608" s="1066"/>
      <c r="N608" s="1067"/>
      <c r="O608" s="700"/>
      <c r="P608" s="700"/>
      <c r="Q608" s="700"/>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1066"/>
      <c r="D609" s="1067"/>
      <c r="E609" s="700"/>
      <c r="F609" s="700"/>
      <c r="G609" s="700"/>
      <c r="H609" s="1066"/>
      <c r="I609" s="1067"/>
      <c r="J609" s="700"/>
      <c r="K609" s="700"/>
      <c r="L609" s="700"/>
      <c r="M609" s="1066"/>
      <c r="N609" s="1067"/>
      <c r="O609" s="700"/>
      <c r="P609" s="700"/>
      <c r="Q609" s="700"/>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1066"/>
      <c r="D610" s="1067"/>
      <c r="E610" s="700"/>
      <c r="F610" s="700"/>
      <c r="G610" s="700"/>
      <c r="H610" s="1066"/>
      <c r="I610" s="1067"/>
      <c r="J610" s="700"/>
      <c r="K610" s="700"/>
      <c r="L610" s="700"/>
      <c r="M610" s="1066"/>
      <c r="N610" s="1067"/>
      <c r="O610" s="700"/>
      <c r="P610" s="700"/>
      <c r="Q610" s="700"/>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1066"/>
      <c r="D611" s="1067"/>
      <c r="E611" s="700"/>
      <c r="F611" s="700"/>
      <c r="G611" s="700"/>
      <c r="H611" s="1066"/>
      <c r="I611" s="1067"/>
      <c r="J611" s="700"/>
      <c r="K611" s="700"/>
      <c r="L611" s="700"/>
      <c r="M611" s="1066"/>
      <c r="N611" s="1067"/>
      <c r="O611" s="700"/>
      <c r="P611" s="700"/>
      <c r="Q611" s="700"/>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1066"/>
      <c r="D612" s="1067"/>
      <c r="E612" s="700"/>
      <c r="F612" s="700"/>
      <c r="G612" s="700"/>
      <c r="H612" s="1066"/>
      <c r="I612" s="1067"/>
      <c r="J612" s="700"/>
      <c r="K612" s="700"/>
      <c r="L612" s="700"/>
      <c r="M612" s="1066"/>
      <c r="N612" s="1067"/>
      <c r="O612" s="700"/>
      <c r="P612" s="700"/>
      <c r="Q612" s="700"/>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1066"/>
      <c r="D613" s="1067"/>
      <c r="E613" s="700"/>
      <c r="F613" s="700"/>
      <c r="G613" s="700"/>
      <c r="H613" s="1066"/>
      <c r="I613" s="1067"/>
      <c r="J613" s="700"/>
      <c r="K613" s="700"/>
      <c r="L613" s="700"/>
      <c r="M613" s="1066"/>
      <c r="N613" s="1067"/>
      <c r="O613" s="700"/>
      <c r="P613" s="700"/>
      <c r="Q613" s="700"/>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1066"/>
      <c r="D614" s="1067"/>
      <c r="E614" s="700"/>
      <c r="F614" s="700"/>
      <c r="G614" s="700"/>
      <c r="H614" s="1066"/>
      <c r="I614" s="1067"/>
      <c r="J614" s="700"/>
      <c r="K614" s="700"/>
      <c r="L614" s="700"/>
      <c r="M614" s="1066"/>
      <c r="N614" s="1067"/>
      <c r="O614" s="700"/>
      <c r="P614" s="700"/>
      <c r="Q614" s="700"/>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1066"/>
      <c r="D615" s="1067"/>
      <c r="E615" s="700"/>
      <c r="F615" s="700"/>
      <c r="G615" s="700"/>
      <c r="H615" s="1066"/>
      <c r="I615" s="1067"/>
      <c r="J615" s="700"/>
      <c r="K615" s="700"/>
      <c r="L615" s="700"/>
      <c r="M615" s="1066"/>
      <c r="N615" s="1067"/>
      <c r="O615" s="700"/>
      <c r="P615" s="700"/>
      <c r="Q615" s="700"/>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1066"/>
      <c r="D616" s="1067"/>
      <c r="E616" s="700"/>
      <c r="F616" s="700"/>
      <c r="G616" s="700"/>
      <c r="H616" s="1066"/>
      <c r="I616" s="1067"/>
      <c r="J616" s="700"/>
      <c r="K616" s="700"/>
      <c r="L616" s="700"/>
      <c r="M616" s="1066"/>
      <c r="N616" s="1067"/>
      <c r="O616" s="700"/>
      <c r="P616" s="700"/>
      <c r="Q616" s="700"/>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1066"/>
      <c r="D617" s="1067"/>
      <c r="E617" s="700"/>
      <c r="F617" s="700"/>
      <c r="G617" s="700"/>
      <c r="H617" s="1066"/>
      <c r="I617" s="1067"/>
      <c r="J617" s="700"/>
      <c r="K617" s="700"/>
      <c r="L617" s="700"/>
      <c r="M617" s="1066"/>
      <c r="N617" s="1067"/>
      <c r="O617" s="700"/>
      <c r="P617" s="700"/>
      <c r="Q617" s="700"/>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1066"/>
      <c r="D618" s="1067"/>
      <c r="E618" s="700"/>
      <c r="F618" s="700"/>
      <c r="G618" s="700"/>
      <c r="H618" s="1066"/>
      <c r="I618" s="1067"/>
      <c r="J618" s="700"/>
      <c r="K618" s="700"/>
      <c r="L618" s="700"/>
      <c r="M618" s="1066"/>
      <c r="N618" s="1067"/>
      <c r="O618" s="700"/>
      <c r="P618" s="700"/>
      <c r="Q618" s="700"/>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1066"/>
      <c r="D619" s="1067"/>
      <c r="E619" s="700"/>
      <c r="F619" s="700"/>
      <c r="G619" s="700"/>
      <c r="H619" s="1066"/>
      <c r="I619" s="1067"/>
      <c r="J619" s="700"/>
      <c r="K619" s="700"/>
      <c r="L619" s="700"/>
      <c r="M619" s="1066"/>
      <c r="N619" s="1067"/>
      <c r="O619" s="700"/>
      <c r="P619" s="700"/>
      <c r="Q619" s="700"/>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1066"/>
      <c r="D620" s="1067"/>
      <c r="E620" s="700"/>
      <c r="F620" s="700"/>
      <c r="G620" s="700"/>
      <c r="H620" s="1066"/>
      <c r="I620" s="1067"/>
      <c r="J620" s="700"/>
      <c r="K620" s="700"/>
      <c r="L620" s="700"/>
      <c r="M620" s="1066"/>
      <c r="N620" s="1067"/>
      <c r="O620" s="700"/>
      <c r="P620" s="700"/>
      <c r="Q620" s="700"/>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1066"/>
      <c r="D621" s="1067"/>
      <c r="E621" s="700"/>
      <c r="F621" s="700"/>
      <c r="G621" s="700"/>
      <c r="H621" s="1066"/>
      <c r="I621" s="1067"/>
      <c r="J621" s="700"/>
      <c r="K621" s="700"/>
      <c r="L621" s="700"/>
      <c r="M621" s="1066"/>
      <c r="N621" s="1067"/>
      <c r="O621" s="700"/>
      <c r="P621" s="700"/>
      <c r="Q621" s="700"/>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1066"/>
      <c r="D622" s="1067"/>
      <c r="E622" s="700"/>
      <c r="F622" s="700"/>
      <c r="G622" s="700"/>
      <c r="H622" s="1066"/>
      <c r="I622" s="1067"/>
      <c r="J622" s="700"/>
      <c r="K622" s="700"/>
      <c r="L622" s="700"/>
      <c r="M622" s="1066"/>
      <c r="N622" s="1067"/>
      <c r="O622" s="700"/>
      <c r="P622" s="700"/>
      <c r="Q622" s="700"/>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1066"/>
      <c r="D623" s="1067"/>
      <c r="E623" s="700"/>
      <c r="F623" s="700"/>
      <c r="G623" s="700"/>
      <c r="H623" s="1066"/>
      <c r="I623" s="1067"/>
      <c r="J623" s="700"/>
      <c r="K623" s="700"/>
      <c r="L623" s="700"/>
      <c r="M623" s="1066"/>
      <c r="N623" s="1067"/>
      <c r="O623" s="700"/>
      <c r="P623" s="700"/>
      <c r="Q623" s="700"/>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1066"/>
      <c r="D624" s="1067"/>
      <c r="E624" s="700"/>
      <c r="F624" s="700"/>
      <c r="G624" s="700"/>
      <c r="H624" s="1066"/>
      <c r="I624" s="1067"/>
      <c r="J624" s="700"/>
      <c r="K624" s="700"/>
      <c r="L624" s="700"/>
      <c r="M624" s="1066"/>
      <c r="N624" s="1067"/>
      <c r="O624" s="700"/>
      <c r="P624" s="700"/>
      <c r="Q624" s="700"/>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1066"/>
      <c r="D625" s="1067"/>
      <c r="E625" s="700"/>
      <c r="F625" s="700"/>
      <c r="G625" s="700"/>
      <c r="H625" s="1066"/>
      <c r="I625" s="1067"/>
      <c r="J625" s="700"/>
      <c r="K625" s="700"/>
      <c r="L625" s="700"/>
      <c r="M625" s="1066"/>
      <c r="N625" s="1067"/>
      <c r="O625" s="700"/>
      <c r="P625" s="700"/>
      <c r="Q625" s="700"/>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1066"/>
      <c r="D626" s="1067"/>
      <c r="E626" s="700"/>
      <c r="F626" s="700"/>
      <c r="G626" s="700"/>
      <c r="H626" s="1066"/>
      <c r="I626" s="1067"/>
      <c r="J626" s="700"/>
      <c r="K626" s="700"/>
      <c r="L626" s="700"/>
      <c r="M626" s="1066"/>
      <c r="N626" s="1067"/>
      <c r="O626" s="700"/>
      <c r="P626" s="700"/>
      <c r="Q626" s="700"/>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1066"/>
      <c r="D627" s="1067"/>
      <c r="E627" s="700"/>
      <c r="F627" s="700"/>
      <c r="G627" s="700"/>
      <c r="H627" s="1066"/>
      <c r="I627" s="1067"/>
      <c r="J627" s="700"/>
      <c r="K627" s="700"/>
      <c r="L627" s="700"/>
      <c r="M627" s="1066"/>
      <c r="N627" s="1067"/>
      <c r="O627" s="700"/>
      <c r="P627" s="700"/>
      <c r="Q627" s="700"/>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1066"/>
      <c r="D628" s="1067"/>
      <c r="E628" s="700"/>
      <c r="F628" s="700"/>
      <c r="G628" s="700"/>
      <c r="H628" s="1066"/>
      <c r="I628" s="1067"/>
      <c r="J628" s="700"/>
      <c r="K628" s="700"/>
      <c r="L628" s="700"/>
      <c r="M628" s="1066"/>
      <c r="N628" s="1067"/>
      <c r="O628" s="700"/>
      <c r="P628" s="700"/>
      <c r="Q628" s="700"/>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1066"/>
      <c r="D629" s="1067"/>
      <c r="E629" s="700"/>
      <c r="F629" s="700"/>
      <c r="G629" s="700"/>
      <c r="H629" s="1066"/>
      <c r="I629" s="1067"/>
      <c r="J629" s="700"/>
      <c r="K629" s="700"/>
      <c r="L629" s="700"/>
      <c r="M629" s="1066"/>
      <c r="N629" s="1067"/>
      <c r="O629" s="700"/>
      <c r="P629" s="700"/>
      <c r="Q629" s="700"/>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1066"/>
      <c r="D630" s="1067"/>
      <c r="E630" s="700"/>
      <c r="F630" s="700"/>
      <c r="G630" s="700"/>
      <c r="H630" s="1066"/>
      <c r="I630" s="1067"/>
      <c r="J630" s="700"/>
      <c r="K630" s="700"/>
      <c r="L630" s="700"/>
      <c r="M630" s="1066"/>
      <c r="N630" s="1067"/>
      <c r="O630" s="700"/>
      <c r="P630" s="700"/>
      <c r="Q630" s="700"/>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1066"/>
      <c r="D631" s="1067"/>
      <c r="E631" s="700"/>
      <c r="F631" s="700"/>
      <c r="G631" s="700"/>
      <c r="H631" s="1066"/>
      <c r="I631" s="1067"/>
      <c r="J631" s="700"/>
      <c r="K631" s="700"/>
      <c r="L631" s="700"/>
      <c r="M631" s="1066"/>
      <c r="N631" s="1067"/>
      <c r="O631" s="700"/>
      <c r="P631" s="700"/>
      <c r="Q631" s="700"/>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1066"/>
      <c r="D632" s="1067"/>
      <c r="E632" s="700"/>
      <c r="F632" s="700"/>
      <c r="G632" s="700"/>
      <c r="H632" s="1066"/>
      <c r="I632" s="1067"/>
      <c r="J632" s="700"/>
      <c r="K632" s="700"/>
      <c r="L632" s="700"/>
      <c r="M632" s="1066"/>
      <c r="N632" s="1067"/>
      <c r="O632" s="700"/>
      <c r="P632" s="700"/>
      <c r="Q632" s="700"/>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1066"/>
      <c r="D633" s="1067"/>
      <c r="E633" s="700"/>
      <c r="F633" s="700"/>
      <c r="G633" s="700"/>
      <c r="H633" s="1066"/>
      <c r="I633" s="1067"/>
      <c r="J633" s="700"/>
      <c r="K633" s="700"/>
      <c r="L633" s="700"/>
      <c r="M633" s="1066"/>
      <c r="N633" s="1067"/>
      <c r="O633" s="700"/>
      <c r="P633" s="700"/>
      <c r="Q633" s="700"/>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1066"/>
      <c r="D634" s="1067"/>
      <c r="E634" s="700"/>
      <c r="F634" s="700"/>
      <c r="G634" s="700"/>
      <c r="H634" s="1066"/>
      <c r="I634" s="1067"/>
      <c r="J634" s="700"/>
      <c r="K634" s="700"/>
      <c r="L634" s="700"/>
      <c r="M634" s="1066"/>
      <c r="N634" s="1067"/>
      <c r="O634" s="700"/>
      <c r="P634" s="700"/>
      <c r="Q634" s="700"/>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1066"/>
      <c r="D635" s="1067"/>
      <c r="E635" s="700"/>
      <c r="F635" s="700"/>
      <c r="G635" s="700"/>
      <c r="H635" s="1066"/>
      <c r="I635" s="1067"/>
      <c r="J635" s="700"/>
      <c r="K635" s="700"/>
      <c r="L635" s="700"/>
      <c r="M635" s="1066"/>
      <c r="N635" s="1067"/>
      <c r="O635" s="700"/>
      <c r="P635" s="700"/>
      <c r="Q635" s="700"/>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1066"/>
      <c r="D636" s="1067"/>
      <c r="E636" s="700"/>
      <c r="F636" s="700"/>
      <c r="G636" s="700"/>
      <c r="H636" s="1066"/>
      <c r="I636" s="1067"/>
      <c r="J636" s="700"/>
      <c r="K636" s="700"/>
      <c r="L636" s="700"/>
      <c r="M636" s="1066"/>
      <c r="N636" s="1067"/>
      <c r="O636" s="700"/>
      <c r="P636" s="700"/>
      <c r="Q636" s="700"/>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1066"/>
      <c r="D637" s="1067"/>
      <c r="E637" s="700"/>
      <c r="F637" s="700"/>
      <c r="G637" s="700"/>
      <c r="H637" s="1066"/>
      <c r="I637" s="1067"/>
      <c r="J637" s="700"/>
      <c r="K637" s="700"/>
      <c r="L637" s="700"/>
      <c r="M637" s="1066"/>
      <c r="N637" s="1067"/>
      <c r="O637" s="700"/>
      <c r="P637" s="700"/>
      <c r="Q637" s="700"/>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1066"/>
      <c r="D638" s="1067"/>
      <c r="E638" s="700"/>
      <c r="F638" s="700"/>
      <c r="G638" s="700"/>
      <c r="H638" s="1066"/>
      <c r="I638" s="1067"/>
      <c r="J638" s="700"/>
      <c r="K638" s="700"/>
      <c r="L638" s="700"/>
      <c r="M638" s="1066"/>
      <c r="N638" s="1067"/>
      <c r="O638" s="700"/>
      <c r="P638" s="700"/>
      <c r="Q638" s="700"/>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1066"/>
      <c r="D639" s="1067"/>
      <c r="E639" s="700"/>
      <c r="F639" s="700"/>
      <c r="G639" s="700"/>
      <c r="H639" s="1066"/>
      <c r="I639" s="1067"/>
      <c r="J639" s="700"/>
      <c r="K639" s="700"/>
      <c r="L639" s="700"/>
      <c r="M639" s="1066"/>
      <c r="N639" s="1067"/>
      <c r="O639" s="700"/>
      <c r="P639" s="700"/>
      <c r="Q639" s="700"/>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1066"/>
      <c r="D640" s="1067"/>
      <c r="E640" s="700"/>
      <c r="F640" s="700"/>
      <c r="G640" s="700"/>
      <c r="H640" s="1066"/>
      <c r="I640" s="1067"/>
      <c r="J640" s="700"/>
      <c r="K640" s="700"/>
      <c r="L640" s="700"/>
      <c r="M640" s="1066"/>
      <c r="N640" s="1067"/>
      <c r="O640" s="700"/>
      <c r="P640" s="700"/>
      <c r="Q640" s="700"/>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1066"/>
      <c r="D641" s="1067"/>
      <c r="E641" s="700"/>
      <c r="F641" s="700"/>
      <c r="G641" s="700"/>
      <c r="H641" s="1066"/>
      <c r="I641" s="1067"/>
      <c r="J641" s="700"/>
      <c r="K641" s="700"/>
      <c r="L641" s="700"/>
      <c r="M641" s="1066"/>
      <c r="N641" s="1067"/>
      <c r="O641" s="700"/>
      <c r="P641" s="700"/>
      <c r="Q641" s="700"/>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1066"/>
      <c r="D642" s="1067"/>
      <c r="E642" s="700"/>
      <c r="F642" s="700"/>
      <c r="G642" s="700"/>
      <c r="H642" s="1066"/>
      <c r="I642" s="1067"/>
      <c r="J642" s="700"/>
      <c r="K642" s="700"/>
      <c r="L642" s="700"/>
      <c r="M642" s="1066"/>
      <c r="N642" s="1067"/>
      <c r="O642" s="700"/>
      <c r="P642" s="700"/>
      <c r="Q642" s="700"/>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1066"/>
      <c r="D643" s="1067"/>
      <c r="E643" s="700"/>
      <c r="F643" s="700"/>
      <c r="G643" s="700"/>
      <c r="H643" s="1066"/>
      <c r="I643" s="1067"/>
      <c r="J643" s="700"/>
      <c r="K643" s="700"/>
      <c r="L643" s="700"/>
      <c r="M643" s="1066"/>
      <c r="N643" s="1067"/>
      <c r="O643" s="700"/>
      <c r="P643" s="700"/>
      <c r="Q643" s="700"/>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1066"/>
      <c r="D644" s="1067"/>
      <c r="E644" s="700"/>
      <c r="F644" s="700"/>
      <c r="G644" s="700"/>
      <c r="H644" s="1066"/>
      <c r="I644" s="1067"/>
      <c r="J644" s="700"/>
      <c r="K644" s="700"/>
      <c r="L644" s="700"/>
      <c r="M644" s="1066"/>
      <c r="N644" s="1067"/>
      <c r="O644" s="700"/>
      <c r="P644" s="700"/>
      <c r="Q644" s="700"/>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1066"/>
      <c r="D645" s="1067"/>
      <c r="E645" s="700"/>
      <c r="F645" s="700"/>
      <c r="G645" s="700"/>
      <c r="H645" s="1066"/>
      <c r="I645" s="1067"/>
      <c r="J645" s="700"/>
      <c r="K645" s="700"/>
      <c r="L645" s="700"/>
      <c r="M645" s="1066"/>
      <c r="N645" s="1067"/>
      <c r="O645" s="700"/>
      <c r="P645" s="700"/>
      <c r="Q645" s="700"/>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1066"/>
      <c r="D646" s="1067"/>
      <c r="E646" s="700"/>
      <c r="F646" s="700"/>
      <c r="G646" s="700"/>
      <c r="H646" s="1066"/>
      <c r="I646" s="1067"/>
      <c r="J646" s="700"/>
      <c r="K646" s="700"/>
      <c r="L646" s="700"/>
      <c r="M646" s="1066"/>
      <c r="N646" s="1067"/>
      <c r="O646" s="700"/>
      <c r="P646" s="700"/>
      <c r="Q646" s="700"/>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1066"/>
      <c r="D647" s="1067"/>
      <c r="E647" s="700"/>
      <c r="F647" s="700"/>
      <c r="G647" s="700"/>
      <c r="H647" s="1066"/>
      <c r="I647" s="1067"/>
      <c r="J647" s="700"/>
      <c r="K647" s="700"/>
      <c r="L647" s="700"/>
      <c r="M647" s="1066"/>
      <c r="N647" s="1067"/>
      <c r="O647" s="700"/>
      <c r="P647" s="700"/>
      <c r="Q647" s="700"/>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1066"/>
      <c r="D648" s="1067"/>
      <c r="E648" s="700"/>
      <c r="F648" s="700"/>
      <c r="G648" s="700"/>
      <c r="H648" s="1066"/>
      <c r="I648" s="1067"/>
      <c r="J648" s="700"/>
      <c r="K648" s="700"/>
      <c r="L648" s="700"/>
      <c r="M648" s="1066"/>
      <c r="N648" s="1067"/>
      <c r="O648" s="700"/>
      <c r="P648" s="700"/>
      <c r="Q648" s="700"/>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1066"/>
      <c r="D649" s="1067"/>
      <c r="E649" s="700"/>
      <c r="F649" s="700"/>
      <c r="G649" s="700"/>
      <c r="H649" s="1066"/>
      <c r="I649" s="1067"/>
      <c r="J649" s="700"/>
      <c r="K649" s="700"/>
      <c r="L649" s="700"/>
      <c r="M649" s="1066"/>
      <c r="N649" s="1067"/>
      <c r="O649" s="700"/>
      <c r="P649" s="700"/>
      <c r="Q649" s="700"/>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1066"/>
      <c r="D650" s="1067"/>
      <c r="E650" s="700"/>
      <c r="F650" s="700"/>
      <c r="G650" s="700"/>
      <c r="H650" s="1066"/>
      <c r="I650" s="1067"/>
      <c r="J650" s="700"/>
      <c r="K650" s="700"/>
      <c r="L650" s="700"/>
      <c r="M650" s="1066"/>
      <c r="N650" s="1067"/>
      <c r="O650" s="700"/>
      <c r="P650" s="700"/>
      <c r="Q650" s="700"/>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1066"/>
      <c r="D651" s="1067"/>
      <c r="E651" s="700"/>
      <c r="F651" s="700"/>
      <c r="G651" s="700"/>
      <c r="H651" s="1066"/>
      <c r="I651" s="1067"/>
      <c r="J651" s="700"/>
      <c r="K651" s="700"/>
      <c r="L651" s="700"/>
      <c r="M651" s="1066"/>
      <c r="N651" s="1067"/>
      <c r="O651" s="700"/>
      <c r="P651" s="700"/>
      <c r="Q651" s="700"/>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1066"/>
      <c r="D652" s="1067"/>
      <c r="E652" s="700"/>
      <c r="F652" s="700"/>
      <c r="G652" s="700"/>
      <c r="H652" s="1066"/>
      <c r="I652" s="1067"/>
      <c r="J652" s="700"/>
      <c r="K652" s="700"/>
      <c r="L652" s="700"/>
      <c r="M652" s="1066"/>
      <c r="N652" s="1067"/>
      <c r="O652" s="700"/>
      <c r="P652" s="700"/>
      <c r="Q652" s="700"/>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1066"/>
      <c r="D653" s="1067"/>
      <c r="E653" s="700"/>
      <c r="F653" s="700"/>
      <c r="G653" s="700"/>
      <c r="H653" s="1066"/>
      <c r="I653" s="1067"/>
      <c r="J653" s="700"/>
      <c r="K653" s="700"/>
      <c r="L653" s="700"/>
      <c r="M653" s="1066"/>
      <c r="N653" s="1067"/>
      <c r="O653" s="700"/>
      <c r="P653" s="700"/>
      <c r="Q653" s="700"/>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1066"/>
      <c r="D654" s="1067"/>
      <c r="E654" s="700"/>
      <c r="F654" s="700"/>
      <c r="G654" s="700"/>
      <c r="H654" s="1066"/>
      <c r="I654" s="1067"/>
      <c r="J654" s="700"/>
      <c r="K654" s="700"/>
      <c r="L654" s="700"/>
      <c r="M654" s="1066"/>
      <c r="N654" s="1067"/>
      <c r="O654" s="700"/>
      <c r="P654" s="700"/>
      <c r="Q654" s="700"/>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1066"/>
      <c r="D655" s="1067"/>
      <c r="E655" s="700"/>
      <c r="F655" s="700"/>
      <c r="G655" s="700"/>
      <c r="H655" s="1066"/>
      <c r="I655" s="1067"/>
      <c r="J655" s="700"/>
      <c r="K655" s="700"/>
      <c r="L655" s="700"/>
      <c r="M655" s="1066"/>
      <c r="N655" s="1067"/>
      <c r="O655" s="700"/>
      <c r="P655" s="700"/>
      <c r="Q655" s="700"/>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1066"/>
      <c r="D656" s="1067"/>
      <c r="E656" s="700"/>
      <c r="F656" s="700"/>
      <c r="G656" s="700"/>
      <c r="H656" s="1066"/>
      <c r="I656" s="1067"/>
      <c r="J656" s="700"/>
      <c r="K656" s="700"/>
      <c r="L656" s="700"/>
      <c r="M656" s="1066"/>
      <c r="N656" s="1067"/>
      <c r="O656" s="700"/>
      <c r="P656" s="700"/>
      <c r="Q656" s="700"/>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1066"/>
      <c r="D657" s="1067"/>
      <c r="E657" s="700"/>
      <c r="F657" s="700"/>
      <c r="G657" s="700"/>
      <c r="H657" s="1066"/>
      <c r="I657" s="1067"/>
      <c r="J657" s="700"/>
      <c r="K657" s="700"/>
      <c r="L657" s="700"/>
      <c r="M657" s="1066"/>
      <c r="N657" s="1067"/>
      <c r="O657" s="700"/>
      <c r="P657" s="700"/>
      <c r="Q657" s="700"/>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1066"/>
      <c r="D658" s="1067"/>
      <c r="E658" s="700"/>
      <c r="F658" s="700"/>
      <c r="G658" s="700"/>
      <c r="H658" s="1066"/>
      <c r="I658" s="1067"/>
      <c r="J658" s="700"/>
      <c r="K658" s="700"/>
      <c r="L658" s="700"/>
      <c r="M658" s="1066"/>
      <c r="N658" s="1067"/>
      <c r="O658" s="700"/>
      <c r="P658" s="700"/>
      <c r="Q658" s="700"/>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1066"/>
      <c r="D659" s="1067"/>
      <c r="E659" s="700"/>
      <c r="F659" s="700"/>
      <c r="G659" s="700"/>
      <c r="H659" s="1066"/>
      <c r="I659" s="1067"/>
      <c r="J659" s="700"/>
      <c r="K659" s="700"/>
      <c r="L659" s="700"/>
      <c r="M659" s="1066"/>
      <c r="N659" s="1067"/>
      <c r="O659" s="700"/>
      <c r="P659" s="700"/>
      <c r="Q659" s="700"/>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1066"/>
      <c r="D660" s="1067"/>
      <c r="E660" s="700"/>
      <c r="F660" s="700"/>
      <c r="G660" s="700"/>
      <c r="H660" s="1066"/>
      <c r="I660" s="1067"/>
      <c r="J660" s="700"/>
      <c r="K660" s="700"/>
      <c r="L660" s="700"/>
      <c r="M660" s="1066"/>
      <c r="N660" s="1067"/>
      <c r="O660" s="700"/>
      <c r="P660" s="700"/>
      <c r="Q660" s="700"/>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1066"/>
      <c r="D661" s="1067"/>
      <c r="E661" s="700"/>
      <c r="F661" s="700"/>
      <c r="G661" s="700"/>
      <c r="H661" s="1066"/>
      <c r="I661" s="1067"/>
      <c r="J661" s="700"/>
      <c r="K661" s="700"/>
      <c r="L661" s="700"/>
      <c r="M661" s="1066"/>
      <c r="N661" s="1067"/>
      <c r="O661" s="700"/>
      <c r="P661" s="700"/>
      <c r="Q661" s="700"/>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1066"/>
      <c r="D662" s="1067"/>
      <c r="E662" s="700"/>
      <c r="F662" s="700"/>
      <c r="G662" s="700"/>
      <c r="H662" s="1066"/>
      <c r="I662" s="1067"/>
      <c r="J662" s="700"/>
      <c r="K662" s="700"/>
      <c r="L662" s="700"/>
      <c r="M662" s="1066"/>
      <c r="N662" s="1067"/>
      <c r="O662" s="700"/>
      <c r="P662" s="700"/>
      <c r="Q662" s="700"/>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1066"/>
      <c r="D663" s="1067"/>
      <c r="E663" s="700"/>
      <c r="F663" s="700"/>
      <c r="G663" s="700"/>
      <c r="H663" s="1066"/>
      <c r="I663" s="1067"/>
      <c r="J663" s="700"/>
      <c r="K663" s="700"/>
      <c r="L663" s="700"/>
      <c r="M663" s="1066"/>
      <c r="N663" s="1067"/>
      <c r="O663" s="700"/>
      <c r="P663" s="700"/>
      <c r="Q663" s="700"/>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1066"/>
      <c r="D664" s="1067"/>
      <c r="E664" s="700"/>
      <c r="F664" s="700"/>
      <c r="G664" s="700"/>
      <c r="H664" s="1066"/>
      <c r="I664" s="1067"/>
      <c r="J664" s="700"/>
      <c r="K664" s="700"/>
      <c r="L664" s="700"/>
      <c r="M664" s="1066"/>
      <c r="N664" s="1067"/>
      <c r="O664" s="700"/>
      <c r="P664" s="700"/>
      <c r="Q664" s="700"/>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1066"/>
      <c r="D665" s="1067"/>
      <c r="E665" s="700"/>
      <c r="F665" s="700"/>
      <c r="G665" s="700"/>
      <c r="H665" s="1066"/>
      <c r="I665" s="1067"/>
      <c r="J665" s="700"/>
      <c r="K665" s="700"/>
      <c r="L665" s="700"/>
      <c r="M665" s="1066"/>
      <c r="N665" s="1067"/>
      <c r="O665" s="700"/>
      <c r="P665" s="700"/>
      <c r="Q665" s="700"/>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1066"/>
      <c r="D666" s="1067"/>
      <c r="E666" s="700"/>
      <c r="F666" s="700"/>
      <c r="G666" s="700"/>
      <c r="H666" s="1066"/>
      <c r="I666" s="1067"/>
      <c r="J666" s="700"/>
      <c r="K666" s="700"/>
      <c r="L666" s="700"/>
      <c r="M666" s="1066"/>
      <c r="N666" s="1067"/>
      <c r="O666" s="700"/>
      <c r="P666" s="700"/>
      <c r="Q666" s="700"/>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1066"/>
      <c r="D667" s="1067"/>
      <c r="E667" s="700"/>
      <c r="F667" s="700"/>
      <c r="G667" s="700"/>
      <c r="H667" s="1066"/>
      <c r="I667" s="1067"/>
      <c r="J667" s="700"/>
      <c r="K667" s="700"/>
      <c r="L667" s="700"/>
      <c r="M667" s="1066"/>
      <c r="N667" s="1067"/>
      <c r="O667" s="700"/>
      <c r="P667" s="700"/>
      <c r="Q667" s="700"/>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1066"/>
      <c r="D668" s="1067"/>
      <c r="E668" s="700"/>
      <c r="F668" s="700"/>
      <c r="G668" s="700"/>
      <c r="H668" s="1066"/>
      <c r="I668" s="1067"/>
      <c r="J668" s="700"/>
      <c r="K668" s="700"/>
      <c r="L668" s="700"/>
      <c r="M668" s="1066"/>
      <c r="N668" s="1067"/>
      <c r="O668" s="700"/>
      <c r="P668" s="700"/>
      <c r="Q668" s="70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1066"/>
      <c r="D669" s="1067"/>
      <c r="E669" s="700"/>
      <c r="F669" s="700"/>
      <c r="G669" s="700"/>
      <c r="H669" s="1066"/>
      <c r="I669" s="1067"/>
      <c r="J669" s="700"/>
      <c r="K669" s="700"/>
      <c r="L669" s="700"/>
      <c r="M669" s="1066"/>
      <c r="N669" s="1067"/>
      <c r="O669" s="700"/>
      <c r="P669" s="700"/>
      <c r="Q669" s="70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1066"/>
      <c r="D670" s="1067"/>
      <c r="E670" s="700"/>
      <c r="F670" s="700"/>
      <c r="G670" s="700"/>
      <c r="H670" s="1066"/>
      <c r="I670" s="1067"/>
      <c r="J670" s="700"/>
      <c r="K670" s="700"/>
      <c r="L670" s="700"/>
      <c r="M670" s="1066"/>
      <c r="N670" s="1067"/>
      <c r="O670" s="700"/>
      <c r="P670" s="700"/>
      <c r="Q670" s="70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1066"/>
      <c r="D671" s="1067"/>
      <c r="E671" s="700"/>
      <c r="F671" s="700"/>
      <c r="G671" s="700"/>
      <c r="H671" s="1066"/>
      <c r="I671" s="1067"/>
      <c r="J671" s="700"/>
      <c r="K671" s="700"/>
      <c r="L671" s="700"/>
      <c r="M671" s="1066"/>
      <c r="N671" s="1067"/>
      <c r="O671" s="700"/>
      <c r="P671" s="700"/>
      <c r="Q671" s="70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1066"/>
      <c r="D672" s="1067"/>
      <c r="E672" s="700"/>
      <c r="F672" s="700"/>
      <c r="G672" s="700"/>
      <c r="H672" s="1066"/>
      <c r="I672" s="1067"/>
      <c r="J672" s="700"/>
      <c r="K672" s="700"/>
      <c r="L672" s="700"/>
      <c r="M672" s="1066"/>
      <c r="N672" s="1067"/>
      <c r="O672" s="700"/>
      <c r="P672" s="700"/>
      <c r="Q672" s="70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1066"/>
      <c r="D673" s="1067"/>
      <c r="E673" s="700"/>
      <c r="F673" s="700"/>
      <c r="G673" s="700"/>
      <c r="H673" s="1066"/>
      <c r="I673" s="1067"/>
      <c r="J673" s="700"/>
      <c r="K673" s="700"/>
      <c r="L673" s="700"/>
      <c r="M673" s="1066"/>
      <c r="N673" s="1067"/>
      <c r="O673" s="700"/>
      <c r="P673" s="700"/>
      <c r="Q673" s="70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1066"/>
      <c r="D674" s="1067"/>
      <c r="E674" s="700"/>
      <c r="F674" s="700"/>
      <c r="G674" s="700"/>
      <c r="H674" s="1066"/>
      <c r="I674" s="1067"/>
      <c r="J674" s="700"/>
      <c r="K674" s="700"/>
      <c r="L674" s="700"/>
      <c r="M674" s="1066"/>
      <c r="N674" s="1067"/>
      <c r="O674" s="700"/>
      <c r="P674" s="700"/>
      <c r="Q674" s="70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1066"/>
      <c r="D675" s="1067"/>
      <c r="E675" s="700"/>
      <c r="F675" s="700"/>
      <c r="G675" s="700"/>
      <c r="H675" s="1066"/>
      <c r="I675" s="1067"/>
      <c r="J675" s="700"/>
      <c r="K675" s="700"/>
      <c r="L675" s="700"/>
      <c r="M675" s="1066"/>
      <c r="N675" s="1067"/>
      <c r="O675" s="700"/>
      <c r="P675" s="700"/>
      <c r="Q675" s="70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1066"/>
      <c r="D676" s="1067"/>
      <c r="E676" s="700"/>
      <c r="F676" s="700"/>
      <c r="G676" s="700"/>
      <c r="H676" s="1066"/>
      <c r="I676" s="1067"/>
      <c r="J676" s="700"/>
      <c r="K676" s="700"/>
      <c r="L676" s="700"/>
      <c r="M676" s="1066"/>
      <c r="N676" s="1067"/>
      <c r="O676" s="700"/>
      <c r="P676" s="700"/>
      <c r="Q676" s="70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1066"/>
      <c r="D677" s="1067"/>
      <c r="E677" s="700"/>
      <c r="F677" s="700"/>
      <c r="G677" s="700"/>
      <c r="H677" s="1066"/>
      <c r="I677" s="1067"/>
      <c r="J677" s="700"/>
      <c r="K677" s="700"/>
      <c r="L677" s="700"/>
      <c r="M677" s="1066"/>
      <c r="N677" s="1067"/>
      <c r="O677" s="700"/>
      <c r="P677" s="700"/>
      <c r="Q677" s="70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1066"/>
      <c r="D678" s="1067"/>
      <c r="E678" s="700"/>
      <c r="F678" s="700"/>
      <c r="G678" s="700"/>
      <c r="H678" s="1066"/>
      <c r="I678" s="1067"/>
      <c r="J678" s="700"/>
      <c r="K678" s="700"/>
      <c r="L678" s="700"/>
      <c r="M678" s="1066"/>
      <c r="N678" s="1067"/>
      <c r="O678" s="700"/>
      <c r="P678" s="700"/>
      <c r="Q678" s="70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1066"/>
      <c r="D679" s="1067"/>
      <c r="E679" s="700"/>
      <c r="F679" s="700"/>
      <c r="G679" s="700"/>
      <c r="H679" s="1066"/>
      <c r="I679" s="1067"/>
      <c r="J679" s="700"/>
      <c r="K679" s="700"/>
      <c r="L679" s="700"/>
      <c r="M679" s="1066"/>
      <c r="N679" s="1067"/>
      <c r="O679" s="700"/>
      <c r="P679" s="700"/>
      <c r="Q679" s="70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1066"/>
      <c r="D680" s="1067"/>
      <c r="E680" s="700"/>
      <c r="F680" s="700"/>
      <c r="G680" s="700"/>
      <c r="H680" s="1066"/>
      <c r="I680" s="1067"/>
      <c r="J680" s="700"/>
      <c r="K680" s="700"/>
      <c r="L680" s="700"/>
      <c r="M680" s="1066"/>
      <c r="N680" s="1067"/>
      <c r="O680" s="700"/>
      <c r="P680" s="700"/>
      <c r="Q680" s="70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1066"/>
      <c r="D681" s="1067"/>
      <c r="E681" s="700"/>
      <c r="F681" s="700"/>
      <c r="G681" s="700"/>
      <c r="H681" s="1066"/>
      <c r="I681" s="1067"/>
      <c r="J681" s="700"/>
      <c r="K681" s="700"/>
      <c r="L681" s="700"/>
      <c r="M681" s="1066"/>
      <c r="N681" s="1067"/>
      <c r="O681" s="700"/>
      <c r="P681" s="700"/>
      <c r="Q681" s="70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1066"/>
      <c r="D682" s="1067"/>
      <c r="E682" s="700"/>
      <c r="F682" s="700"/>
      <c r="G682" s="700"/>
      <c r="H682" s="1066"/>
      <c r="I682" s="1067"/>
      <c r="J682" s="700"/>
      <c r="K682" s="700"/>
      <c r="L682" s="700"/>
      <c r="M682" s="1066"/>
      <c r="N682" s="1067"/>
      <c r="O682" s="700"/>
      <c r="P682" s="700"/>
      <c r="Q682" s="70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1066"/>
      <c r="D683" s="1067"/>
      <c r="E683" s="700"/>
      <c r="F683" s="700"/>
      <c r="G683" s="700"/>
      <c r="H683" s="1066"/>
      <c r="I683" s="1067"/>
      <c r="J683" s="700"/>
      <c r="K683" s="700"/>
      <c r="L683" s="700"/>
      <c r="M683" s="1066"/>
      <c r="N683" s="1067"/>
      <c r="O683" s="700"/>
      <c r="P683" s="700"/>
      <c r="Q683" s="70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1066"/>
      <c r="D684" s="1067"/>
      <c r="E684" s="700"/>
      <c r="F684" s="700"/>
      <c r="G684" s="700"/>
      <c r="H684" s="1066"/>
      <c r="I684" s="1067"/>
      <c r="J684" s="700"/>
      <c r="K684" s="700"/>
      <c r="L684" s="700"/>
      <c r="M684" s="1066"/>
      <c r="N684" s="1067"/>
      <c r="O684" s="700"/>
      <c r="P684" s="700"/>
      <c r="Q684" s="70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1066"/>
      <c r="D685" s="1067"/>
      <c r="E685" s="700"/>
      <c r="F685" s="700"/>
      <c r="G685" s="700"/>
      <c r="H685" s="1066"/>
      <c r="I685" s="1067"/>
      <c r="J685" s="700"/>
      <c r="K685" s="700"/>
      <c r="L685" s="700"/>
      <c r="M685" s="1066"/>
      <c r="N685" s="1067"/>
      <c r="O685" s="700"/>
      <c r="P685" s="700"/>
      <c r="Q685" s="70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1066"/>
      <c r="D686" s="1067"/>
      <c r="E686" s="700"/>
      <c r="F686" s="700"/>
      <c r="G686" s="700"/>
      <c r="H686" s="1066"/>
      <c r="I686" s="1067"/>
      <c r="J686" s="700"/>
      <c r="K686" s="700"/>
      <c r="L686" s="700"/>
      <c r="M686" s="1066"/>
      <c r="N686" s="1067"/>
      <c r="O686" s="700"/>
      <c r="P686" s="700"/>
      <c r="Q686" s="70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1066"/>
      <c r="D687" s="1067"/>
      <c r="E687" s="700"/>
      <c r="F687" s="700"/>
      <c r="G687" s="700"/>
      <c r="H687" s="1066"/>
      <c r="I687" s="1067"/>
      <c r="J687" s="700"/>
      <c r="K687" s="700"/>
      <c r="L687" s="700"/>
      <c r="M687" s="1066"/>
      <c r="N687" s="1067"/>
      <c r="O687" s="700"/>
      <c r="P687" s="700"/>
      <c r="Q687" s="70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1066"/>
      <c r="D688" s="1067"/>
      <c r="E688" s="700"/>
      <c r="F688" s="700"/>
      <c r="G688" s="700"/>
      <c r="H688" s="1066"/>
      <c r="I688" s="1067"/>
      <c r="J688" s="700"/>
      <c r="K688" s="700"/>
      <c r="L688" s="700"/>
      <c r="M688" s="1066"/>
      <c r="N688" s="1067"/>
      <c r="O688" s="700"/>
      <c r="P688" s="700"/>
      <c r="Q688" s="70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1066"/>
      <c r="D689" s="1067"/>
      <c r="E689" s="700"/>
      <c r="F689" s="700"/>
      <c r="G689" s="700"/>
      <c r="H689" s="1066"/>
      <c r="I689" s="1067"/>
      <c r="J689" s="700"/>
      <c r="K689" s="700"/>
      <c r="L689" s="700"/>
      <c r="M689" s="1066"/>
      <c r="N689" s="1067"/>
      <c r="O689" s="700"/>
      <c r="P689" s="700"/>
      <c r="Q689" s="70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1066"/>
      <c r="D690" s="1067"/>
      <c r="E690" s="700"/>
      <c r="F690" s="700"/>
      <c r="G690" s="700"/>
      <c r="H690" s="1066"/>
      <c r="I690" s="1067"/>
      <c r="J690" s="700"/>
      <c r="K690" s="700"/>
      <c r="L690" s="700"/>
      <c r="M690" s="1066"/>
      <c r="N690" s="1067"/>
      <c r="O690" s="700"/>
      <c r="P690" s="700"/>
      <c r="Q690" s="70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1066"/>
      <c r="D691" s="1067"/>
      <c r="E691" s="700"/>
      <c r="F691" s="700"/>
      <c r="G691" s="700"/>
      <c r="H691" s="1066"/>
      <c r="I691" s="1067"/>
      <c r="J691" s="700"/>
      <c r="K691" s="700"/>
      <c r="L691" s="700"/>
      <c r="M691" s="1066"/>
      <c r="N691" s="1067"/>
      <c r="O691" s="700"/>
      <c r="P691" s="700"/>
      <c r="Q691" s="70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1066"/>
      <c r="D692" s="1067"/>
      <c r="E692" s="700"/>
      <c r="F692" s="700"/>
      <c r="G692" s="700"/>
      <c r="H692" s="1066"/>
      <c r="I692" s="1067"/>
      <c r="J692" s="700"/>
      <c r="K692" s="700"/>
      <c r="L692" s="700"/>
      <c r="M692" s="1066"/>
      <c r="N692" s="1067"/>
      <c r="O692" s="700"/>
      <c r="P692" s="700"/>
      <c r="Q692" s="70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1066"/>
      <c r="D693" s="1067"/>
      <c r="E693" s="700"/>
      <c r="F693" s="700"/>
      <c r="G693" s="700"/>
      <c r="H693" s="1066"/>
      <c r="I693" s="1067"/>
      <c r="J693" s="700"/>
      <c r="K693" s="700"/>
      <c r="L693" s="700"/>
      <c r="M693" s="1066"/>
      <c r="N693" s="1067"/>
      <c r="O693" s="700"/>
      <c r="P693" s="700"/>
      <c r="Q693" s="70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1066"/>
      <c r="D694" s="1067"/>
      <c r="E694" s="700"/>
      <c r="F694" s="700"/>
      <c r="G694" s="700"/>
      <c r="H694" s="1066"/>
      <c r="I694" s="1067"/>
      <c r="J694" s="700"/>
      <c r="K694" s="700"/>
      <c r="L694" s="700"/>
      <c r="M694" s="1066"/>
      <c r="N694" s="1067"/>
      <c r="O694" s="700"/>
      <c r="P694" s="700"/>
      <c r="Q694" s="70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1066"/>
      <c r="D695" s="1067"/>
      <c r="E695" s="700"/>
      <c r="F695" s="700"/>
      <c r="G695" s="700"/>
      <c r="H695" s="1066"/>
      <c r="I695" s="1067"/>
      <c r="J695" s="700"/>
      <c r="K695" s="700"/>
      <c r="L695" s="700"/>
      <c r="M695" s="1066"/>
      <c r="N695" s="1067"/>
      <c r="O695" s="700"/>
      <c r="P695" s="700"/>
      <c r="Q695" s="70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1066"/>
      <c r="D696" s="1067"/>
      <c r="E696" s="700"/>
      <c r="F696" s="700"/>
      <c r="G696" s="700"/>
      <c r="H696" s="1066"/>
      <c r="I696" s="1067"/>
      <c r="J696" s="700"/>
      <c r="K696" s="700"/>
      <c r="L696" s="700"/>
      <c r="M696" s="1066"/>
      <c r="N696" s="1067"/>
      <c r="O696" s="700"/>
      <c r="P696" s="700"/>
      <c r="Q696" s="70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1066"/>
      <c r="D697" s="1067"/>
      <c r="E697" s="700"/>
      <c r="F697" s="700"/>
      <c r="G697" s="700"/>
      <c r="H697" s="1066"/>
      <c r="I697" s="1067"/>
      <c r="J697" s="700"/>
      <c r="K697" s="700"/>
      <c r="L697" s="700"/>
      <c r="M697" s="1066"/>
      <c r="N697" s="1067"/>
      <c r="O697" s="700"/>
      <c r="P697" s="700"/>
      <c r="Q697" s="70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1066"/>
      <c r="D698" s="1067"/>
      <c r="E698" s="700"/>
      <c r="F698" s="700"/>
      <c r="G698" s="700"/>
      <c r="H698" s="1066"/>
      <c r="I698" s="1067"/>
      <c r="J698" s="700"/>
      <c r="K698" s="700"/>
      <c r="L698" s="700"/>
      <c r="M698" s="1066"/>
      <c r="N698" s="1067"/>
      <c r="O698" s="700"/>
      <c r="P698" s="700"/>
      <c r="Q698" s="70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1066"/>
      <c r="D699" s="1067"/>
      <c r="E699" s="700"/>
      <c r="F699" s="700"/>
      <c r="G699" s="700"/>
      <c r="H699" s="1066"/>
      <c r="I699" s="1067"/>
      <c r="J699" s="700"/>
      <c r="K699" s="700"/>
      <c r="L699" s="700"/>
      <c r="M699" s="1066"/>
      <c r="N699" s="1067"/>
      <c r="O699" s="700"/>
      <c r="P699" s="700"/>
      <c r="Q699" s="70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1066"/>
      <c r="D700" s="1067"/>
      <c r="E700" s="700"/>
      <c r="F700" s="700"/>
      <c r="G700" s="700"/>
      <c r="H700" s="1066"/>
      <c r="I700" s="1067"/>
      <c r="J700" s="700"/>
      <c r="K700" s="700"/>
      <c r="L700" s="700"/>
      <c r="M700" s="1066"/>
      <c r="N700" s="1067"/>
      <c r="O700" s="700"/>
      <c r="P700" s="700"/>
      <c r="Q700" s="70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1067"/>
      <c r="D701" s="1067"/>
      <c r="E701" s="701"/>
      <c r="F701" s="701"/>
      <c r="G701" s="701"/>
      <c r="H701" s="1067"/>
      <c r="I701" s="1067"/>
      <c r="J701" s="701"/>
      <c r="K701" s="701"/>
      <c r="L701" s="701"/>
      <c r="M701" s="1067"/>
      <c r="N701" s="1067"/>
      <c r="O701" s="701"/>
      <c r="P701" s="701"/>
      <c r="Q701" s="701"/>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1067"/>
      <c r="D702" s="1067"/>
      <c r="E702" s="701"/>
      <c r="F702" s="701"/>
      <c r="G702" s="701"/>
      <c r="H702" s="1067"/>
      <c r="I702" s="1067"/>
      <c r="J702" s="701"/>
      <c r="K702" s="701"/>
      <c r="L702" s="701"/>
      <c r="M702" s="1067"/>
      <c r="N702" s="1067"/>
      <c r="O702" s="701"/>
      <c r="P702" s="701"/>
      <c r="Q702" s="701"/>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1067"/>
      <c r="D703" s="1067"/>
      <c r="E703" s="701"/>
      <c r="F703" s="701"/>
      <c r="G703" s="701"/>
      <c r="H703" s="1067"/>
      <c r="I703" s="1067"/>
      <c r="J703" s="701"/>
      <c r="K703" s="701"/>
      <c r="L703" s="701"/>
      <c r="M703" s="1067"/>
      <c r="N703" s="1067"/>
      <c r="O703" s="701"/>
      <c r="P703" s="701"/>
      <c r="Q703" s="701"/>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1067"/>
      <c r="D704" s="1067"/>
      <c r="E704" s="701"/>
      <c r="F704" s="701"/>
      <c r="G704" s="701"/>
      <c r="H704" s="1067"/>
      <c r="I704" s="1067"/>
      <c r="J704" s="701"/>
      <c r="K704" s="701"/>
      <c r="L704" s="701"/>
      <c r="M704" s="1067"/>
      <c r="N704" s="1067"/>
      <c r="O704" s="701"/>
      <c r="P704" s="701"/>
      <c r="Q704" s="701"/>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1067"/>
      <c r="D705" s="1067"/>
      <c r="E705" s="701"/>
      <c r="F705" s="701"/>
      <c r="G705" s="701"/>
      <c r="H705" s="1067"/>
      <c r="I705" s="1067"/>
      <c r="J705" s="701"/>
      <c r="K705" s="701"/>
      <c r="L705" s="701"/>
      <c r="M705" s="1067"/>
      <c r="N705" s="1067"/>
      <c r="O705" s="701"/>
      <c r="P705" s="701"/>
      <c r="Q705" s="701"/>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1067"/>
      <c r="D706" s="1067"/>
      <c r="E706" s="701"/>
      <c r="F706" s="701"/>
      <c r="G706" s="701"/>
      <c r="H706" s="1067"/>
      <c r="I706" s="1067"/>
      <c r="J706" s="701"/>
      <c r="K706" s="701"/>
      <c r="L706" s="701"/>
      <c r="M706" s="1067"/>
      <c r="N706" s="1067"/>
      <c r="O706" s="701"/>
      <c r="P706" s="701"/>
      <c r="Q706" s="701"/>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1067"/>
      <c r="D707" s="1067"/>
      <c r="E707" s="701"/>
      <c r="F707" s="701"/>
      <c r="G707" s="701"/>
      <c r="H707" s="1067"/>
      <c r="I707" s="1067"/>
      <c r="J707" s="701"/>
      <c r="K707" s="701"/>
      <c r="L707" s="701"/>
      <c r="M707" s="1067"/>
      <c r="N707" s="1067"/>
      <c r="O707" s="701"/>
      <c r="P707" s="701"/>
      <c r="Q707" s="701"/>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1067"/>
      <c r="D708" s="1067"/>
      <c r="E708" s="701"/>
      <c r="F708" s="701"/>
      <c r="G708" s="701"/>
      <c r="H708" s="1067"/>
      <c r="I708" s="1067"/>
      <c r="J708" s="701"/>
      <c r="K708" s="701"/>
      <c r="L708" s="701"/>
      <c r="M708" s="1067"/>
      <c r="N708" s="1067"/>
      <c r="O708" s="701"/>
      <c r="P708" s="701"/>
      <c r="Q708" s="701"/>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1067"/>
      <c r="D709" s="1067"/>
      <c r="E709" s="701"/>
      <c r="F709" s="701"/>
      <c r="G709" s="701"/>
      <c r="H709" s="1067"/>
      <c r="I709" s="1067"/>
      <c r="J709" s="701"/>
      <c r="K709" s="701"/>
      <c r="L709" s="701"/>
      <c r="M709" s="1067"/>
      <c r="N709" s="1067"/>
      <c r="O709" s="701"/>
      <c r="P709" s="701"/>
      <c r="Q709" s="701"/>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1067"/>
      <c r="D710" s="1067"/>
      <c r="E710" s="701"/>
      <c r="F710" s="701"/>
      <c r="G710" s="701"/>
      <c r="H710" s="1067"/>
      <c r="I710" s="1067"/>
      <c r="J710" s="701"/>
      <c r="K710" s="701"/>
      <c r="L710" s="701"/>
      <c r="M710" s="1067"/>
      <c r="N710" s="1067"/>
      <c r="O710" s="701"/>
      <c r="P710" s="701"/>
      <c r="Q710" s="701"/>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1067"/>
      <c r="D711" s="1067"/>
      <c r="E711" s="701"/>
      <c r="F711" s="701"/>
      <c r="G711" s="701"/>
      <c r="H711" s="1067"/>
      <c r="I711" s="1067"/>
      <c r="J711" s="701"/>
      <c r="K711" s="701"/>
      <c r="L711" s="701"/>
      <c r="M711" s="1067"/>
      <c r="N711" s="1067"/>
      <c r="O711" s="701"/>
      <c r="P711" s="701"/>
      <c r="Q711" s="701"/>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1067"/>
      <c r="D712" s="1067"/>
      <c r="E712" s="701"/>
      <c r="F712" s="701"/>
      <c r="G712" s="701"/>
      <c r="H712" s="1067"/>
      <c r="I712" s="1067"/>
      <c r="J712" s="701"/>
      <c r="K712" s="701"/>
      <c r="L712" s="701"/>
      <c r="M712" s="1067"/>
      <c r="N712" s="1067"/>
      <c r="O712" s="701"/>
      <c r="P712" s="701"/>
      <c r="Q712" s="701"/>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1067"/>
      <c r="D713" s="1067"/>
      <c r="E713" s="701"/>
      <c r="F713" s="701"/>
      <c r="G713" s="701"/>
      <c r="H713" s="1067"/>
      <c r="I713" s="1067"/>
      <c r="J713" s="701"/>
      <c r="K713" s="701"/>
      <c r="L713" s="701"/>
      <c r="M713" s="1067"/>
      <c r="N713" s="1067"/>
      <c r="O713" s="701"/>
      <c r="P713" s="701"/>
      <c r="Q713" s="701"/>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1067"/>
      <c r="D714" s="1067"/>
      <c r="E714" s="701"/>
      <c r="F714" s="701"/>
      <c r="G714" s="701"/>
      <c r="H714" s="1067"/>
      <c r="I714" s="1067"/>
      <c r="J714" s="701"/>
      <c r="K714" s="701"/>
      <c r="L714" s="701"/>
      <c r="M714" s="1067"/>
      <c r="N714" s="1067"/>
      <c r="O714" s="701"/>
      <c r="P714" s="701"/>
      <c r="Q714" s="701"/>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1067"/>
      <c r="D715" s="1067"/>
      <c r="E715" s="701"/>
      <c r="F715" s="701"/>
      <c r="G715" s="701"/>
      <c r="H715" s="1067"/>
      <c r="I715" s="1067"/>
      <c r="J715" s="701"/>
      <c r="K715" s="701"/>
      <c r="L715" s="701"/>
      <c r="M715" s="1067"/>
      <c r="N715" s="1067"/>
      <c r="O715" s="701"/>
      <c r="P715" s="701"/>
      <c r="Q715" s="701"/>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1067"/>
      <c r="D716" s="1067"/>
      <c r="E716" s="701"/>
      <c r="F716" s="701"/>
      <c r="G716" s="701"/>
      <c r="H716" s="1067"/>
      <c r="I716" s="1067"/>
      <c r="J716" s="701"/>
      <c r="K716" s="701"/>
      <c r="L716" s="701"/>
      <c r="M716" s="1067"/>
      <c r="N716" s="1067"/>
      <c r="O716" s="701"/>
      <c r="P716" s="701"/>
      <c r="Q716" s="701"/>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1067"/>
      <c r="D717" s="1067"/>
      <c r="E717" s="701"/>
      <c r="F717" s="701"/>
      <c r="G717" s="701"/>
      <c r="H717" s="1067"/>
      <c r="I717" s="1067"/>
      <c r="J717" s="701"/>
      <c r="K717" s="701"/>
      <c r="L717" s="701"/>
      <c r="M717" s="1067"/>
      <c r="N717" s="1067"/>
      <c r="O717" s="701"/>
      <c r="P717" s="701"/>
      <c r="Q717" s="701"/>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1067"/>
      <c r="D718" s="1067"/>
      <c r="E718" s="701"/>
      <c r="F718" s="701"/>
      <c r="G718" s="701"/>
      <c r="H718" s="1067"/>
      <c r="I718" s="1067"/>
      <c r="J718" s="701"/>
      <c r="K718" s="701"/>
      <c r="L718" s="701"/>
      <c r="M718" s="1067"/>
      <c r="N718" s="1067"/>
      <c r="O718" s="701"/>
      <c r="P718" s="701"/>
      <c r="Q718" s="701"/>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1067"/>
      <c r="D719" s="1067"/>
      <c r="E719" s="701"/>
      <c r="F719" s="701"/>
      <c r="G719" s="701"/>
      <c r="H719" s="1067"/>
      <c r="I719" s="1067"/>
      <c r="J719" s="701"/>
      <c r="K719" s="701"/>
      <c r="L719" s="701"/>
      <c r="M719" s="1067"/>
      <c r="N719" s="1067"/>
      <c r="O719" s="701"/>
      <c r="P719" s="701"/>
      <c r="Q719" s="701"/>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1067"/>
      <c r="D720" s="1067"/>
      <c r="E720" s="701"/>
      <c r="F720" s="701"/>
      <c r="G720" s="701"/>
      <c r="H720" s="1067"/>
      <c r="I720" s="1067"/>
      <c r="J720" s="701"/>
      <c r="K720" s="701"/>
      <c r="L720" s="701"/>
      <c r="M720" s="1067"/>
      <c r="N720" s="1067"/>
      <c r="O720" s="701"/>
      <c r="P720" s="701"/>
      <c r="Q720" s="701"/>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1067"/>
      <c r="D721" s="1067"/>
      <c r="E721" s="701"/>
      <c r="F721" s="701"/>
      <c r="G721" s="701"/>
      <c r="H721" s="1067"/>
      <c r="I721" s="1067"/>
      <c r="J721" s="701"/>
      <c r="K721" s="701"/>
      <c r="L721" s="701"/>
      <c r="M721" s="1067"/>
      <c r="N721" s="1067"/>
      <c r="O721" s="701"/>
      <c r="P721" s="701"/>
      <c r="Q721" s="701"/>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1067"/>
      <c r="D722" s="1067"/>
      <c r="E722" s="701"/>
      <c r="F722" s="701"/>
      <c r="G722" s="701"/>
      <c r="H722" s="1067"/>
      <c r="I722" s="1067"/>
      <c r="J722" s="701"/>
      <c r="K722" s="701"/>
      <c r="L722" s="701"/>
      <c r="M722" s="1067"/>
      <c r="N722" s="1067"/>
      <c r="O722" s="701"/>
      <c r="P722" s="701"/>
      <c r="Q722" s="701"/>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1067"/>
      <c r="D723" s="1067"/>
      <c r="E723" s="701"/>
      <c r="F723" s="701"/>
      <c r="G723" s="701"/>
      <c r="H723" s="1067"/>
      <c r="I723" s="1067"/>
      <c r="J723" s="701"/>
      <c r="K723" s="701"/>
      <c r="L723" s="701"/>
      <c r="M723" s="1067"/>
      <c r="N723" s="1067"/>
      <c r="O723" s="701"/>
      <c r="P723" s="701"/>
      <c r="Q723" s="701"/>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1067"/>
      <c r="D724" s="1067"/>
      <c r="E724" s="701"/>
      <c r="F724" s="701"/>
      <c r="G724" s="701"/>
      <c r="H724" s="1067"/>
      <c r="I724" s="1067"/>
      <c r="J724" s="701"/>
      <c r="K724" s="701"/>
      <c r="L724" s="701"/>
      <c r="M724" s="1067"/>
      <c r="N724" s="1067"/>
      <c r="O724" s="701"/>
      <c r="P724" s="701"/>
      <c r="Q724" s="701"/>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1067"/>
      <c r="D725" s="1067"/>
      <c r="E725" s="701"/>
      <c r="F725" s="701"/>
      <c r="G725" s="701"/>
      <c r="H725" s="1067"/>
      <c r="I725" s="1067"/>
      <c r="J725" s="701"/>
      <c r="K725" s="701"/>
      <c r="L725" s="701"/>
      <c r="M725" s="1067"/>
      <c r="N725" s="1067"/>
      <c r="O725" s="701"/>
      <c r="P725" s="701"/>
      <c r="Q725" s="701"/>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1067"/>
      <c r="D726" s="1067"/>
      <c r="E726" s="701"/>
      <c r="F726" s="701"/>
      <c r="G726" s="701"/>
      <c r="H726" s="1067"/>
      <c r="I726" s="1067"/>
      <c r="J726" s="701"/>
      <c r="K726" s="701"/>
      <c r="L726" s="701"/>
      <c r="M726" s="1067"/>
      <c r="N726" s="1067"/>
      <c r="O726" s="701"/>
      <c r="P726" s="701"/>
      <c r="Q726" s="701"/>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1067"/>
      <c r="D727" s="1067"/>
      <c r="E727" s="701"/>
      <c r="F727" s="701"/>
      <c r="G727" s="701"/>
      <c r="H727" s="1067"/>
      <c r="I727" s="1067"/>
      <c r="J727" s="701"/>
      <c r="K727" s="701"/>
      <c r="L727" s="701"/>
      <c r="M727" s="1067"/>
      <c r="N727" s="1067"/>
      <c r="O727" s="701"/>
      <c r="P727" s="701"/>
      <c r="Q727" s="701"/>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1067"/>
      <c r="D728" s="1067"/>
      <c r="E728" s="701"/>
      <c r="F728" s="701"/>
      <c r="G728" s="701"/>
      <c r="H728" s="1067"/>
      <c r="I728" s="1067"/>
      <c r="J728" s="701"/>
      <c r="K728" s="701"/>
      <c r="L728" s="701"/>
      <c r="M728" s="1067"/>
      <c r="N728" s="1067"/>
      <c r="O728" s="701"/>
      <c r="P728" s="701"/>
      <c r="Q728" s="701"/>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1067"/>
      <c r="D729" s="1067"/>
      <c r="E729" s="701"/>
      <c r="F729" s="701"/>
      <c r="G729" s="701"/>
      <c r="H729" s="1067"/>
      <c r="I729" s="1067"/>
      <c r="J729" s="701"/>
      <c r="K729" s="701"/>
      <c r="L729" s="701"/>
      <c r="M729" s="1067"/>
      <c r="N729" s="1067"/>
      <c r="O729" s="701"/>
      <c r="P729" s="701"/>
      <c r="Q729" s="701"/>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1067"/>
      <c r="D730" s="1067"/>
      <c r="E730" s="701"/>
      <c r="F730" s="701"/>
      <c r="G730" s="701"/>
      <c r="H730" s="1067"/>
      <c r="I730" s="1067"/>
      <c r="J730" s="701"/>
      <c r="K730" s="701"/>
      <c r="L730" s="701"/>
      <c r="M730" s="1067"/>
      <c r="N730" s="1067"/>
      <c r="O730" s="701"/>
      <c r="P730" s="701"/>
      <c r="Q730" s="701"/>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1067"/>
      <c r="D731" s="1067"/>
      <c r="E731" s="701"/>
      <c r="F731" s="701"/>
      <c r="G731" s="701"/>
      <c r="H731" s="1067"/>
      <c r="I731" s="1067"/>
      <c r="J731" s="701"/>
      <c r="K731" s="701"/>
      <c r="L731" s="701"/>
      <c r="M731" s="1067"/>
      <c r="N731" s="1067"/>
      <c r="O731" s="701"/>
      <c r="P731" s="701"/>
      <c r="Q731" s="701"/>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1067"/>
      <c r="D732" s="1067"/>
      <c r="E732" s="701"/>
      <c r="F732" s="701"/>
      <c r="G732" s="701"/>
      <c r="H732" s="1067"/>
      <c r="I732" s="1067"/>
      <c r="J732" s="701"/>
      <c r="K732" s="701"/>
      <c r="L732" s="701"/>
      <c r="M732" s="1067"/>
      <c r="N732" s="1067"/>
      <c r="O732" s="701"/>
      <c r="P732" s="701"/>
      <c r="Q732" s="701"/>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1067"/>
      <c r="D733" s="1067"/>
      <c r="E733" s="701"/>
      <c r="F733" s="701"/>
      <c r="G733" s="701"/>
      <c r="H733" s="1067"/>
      <c r="I733" s="1067"/>
      <c r="J733" s="701"/>
      <c r="K733" s="701"/>
      <c r="L733" s="701"/>
      <c r="M733" s="1067"/>
      <c r="N733" s="1067"/>
      <c r="O733" s="701"/>
      <c r="P733" s="701"/>
      <c r="Q733" s="701"/>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1067"/>
      <c r="D734" s="1067"/>
      <c r="E734" s="701"/>
      <c r="F734" s="701"/>
      <c r="G734" s="701"/>
      <c r="H734" s="1067"/>
      <c r="I734" s="1067"/>
      <c r="J734" s="701"/>
      <c r="K734" s="701"/>
      <c r="L734" s="701"/>
      <c r="M734" s="1067"/>
      <c r="N734" s="1067"/>
      <c r="O734" s="701"/>
      <c r="P734" s="701"/>
      <c r="Q734" s="701"/>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1067"/>
      <c r="D735" s="1067"/>
      <c r="E735" s="701"/>
      <c r="F735" s="701"/>
      <c r="G735" s="701"/>
      <c r="H735" s="1067"/>
      <c r="I735" s="1067"/>
      <c r="J735" s="701"/>
      <c r="K735" s="701"/>
      <c r="L735" s="701"/>
      <c r="M735" s="1067"/>
      <c r="N735" s="1067"/>
      <c r="O735" s="701"/>
      <c r="P735" s="701"/>
      <c r="Q735" s="701"/>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1067"/>
      <c r="D736" s="1067"/>
      <c r="E736" s="701"/>
      <c r="F736" s="701"/>
      <c r="G736" s="701"/>
      <c r="H736" s="1067"/>
      <c r="I736" s="1067"/>
      <c r="J736" s="701"/>
      <c r="K736" s="701"/>
      <c r="L736" s="701"/>
      <c r="M736" s="1067"/>
      <c r="N736" s="1067"/>
      <c r="O736" s="701"/>
      <c r="P736" s="701"/>
      <c r="Q736" s="701"/>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1067"/>
      <c r="D737" s="1067"/>
      <c r="E737" s="701"/>
      <c r="F737" s="701"/>
      <c r="G737" s="701"/>
      <c r="H737" s="1067"/>
      <c r="I737" s="1067"/>
      <c r="J737" s="701"/>
      <c r="K737" s="701"/>
      <c r="L737" s="701"/>
      <c r="M737" s="1067"/>
      <c r="N737" s="1067"/>
      <c r="O737" s="701"/>
      <c r="P737" s="701"/>
      <c r="Q737" s="701"/>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1067"/>
      <c r="D738" s="1067"/>
      <c r="E738" s="701"/>
      <c r="F738" s="701"/>
      <c r="G738" s="701"/>
      <c r="H738" s="1067"/>
      <c r="I738" s="1067"/>
      <c r="J738" s="701"/>
      <c r="K738" s="701"/>
      <c r="L738" s="701"/>
      <c r="M738" s="1067"/>
      <c r="N738" s="1067"/>
      <c r="O738" s="701"/>
      <c r="P738" s="701"/>
      <c r="Q738" s="701"/>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1067"/>
      <c r="D739" s="1067"/>
      <c r="E739" s="701"/>
      <c r="F739" s="701"/>
      <c r="G739" s="701"/>
      <c r="H739" s="1067"/>
      <c r="I739" s="1067"/>
      <c r="J739" s="701"/>
      <c r="K739" s="701"/>
      <c r="L739" s="701"/>
      <c r="M739" s="1067"/>
      <c r="N739" s="1067"/>
      <c r="O739" s="701"/>
      <c r="P739" s="701"/>
      <c r="Q739" s="701"/>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1067"/>
      <c r="D740" s="1067"/>
      <c r="E740" s="701"/>
      <c r="F740" s="701"/>
      <c r="G740" s="701"/>
      <c r="H740" s="1067"/>
      <c r="I740" s="1067"/>
      <c r="J740" s="701"/>
      <c r="K740" s="701"/>
      <c r="L740" s="701"/>
      <c r="M740" s="1067"/>
      <c r="N740" s="1067"/>
      <c r="O740" s="701"/>
      <c r="P740" s="701"/>
      <c r="Q740" s="701"/>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1067"/>
      <c r="D741" s="1067"/>
      <c r="E741" s="701"/>
      <c r="F741" s="701"/>
      <c r="G741" s="701"/>
      <c r="H741" s="1067"/>
      <c r="I741" s="1067"/>
      <c r="J741" s="701"/>
      <c r="K741" s="701"/>
      <c r="L741" s="701"/>
      <c r="M741" s="1067"/>
      <c r="N741" s="1067"/>
      <c r="O741" s="701"/>
      <c r="P741" s="701"/>
      <c r="Q741" s="701"/>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1067"/>
      <c r="D742" s="1067"/>
      <c r="E742" s="701"/>
      <c r="F742" s="701"/>
      <c r="G742" s="701"/>
      <c r="H742" s="1067"/>
      <c r="I742" s="1067"/>
      <c r="J742" s="701"/>
      <c r="K742" s="701"/>
      <c r="L742" s="701"/>
      <c r="M742" s="1067"/>
      <c r="N742" s="1067"/>
      <c r="O742" s="701"/>
      <c r="P742" s="701"/>
      <c r="Q742" s="701"/>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1067"/>
      <c r="D743" s="1067"/>
      <c r="E743" s="701"/>
      <c r="F743" s="701"/>
      <c r="G743" s="701"/>
      <c r="H743" s="1067"/>
      <c r="I743" s="1067"/>
      <c r="J743" s="701"/>
      <c r="K743" s="701"/>
      <c r="L743" s="701"/>
      <c r="M743" s="1067"/>
      <c r="N743" s="1067"/>
      <c r="O743" s="701"/>
      <c r="P743" s="701"/>
      <c r="Q743" s="701"/>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1067"/>
      <c r="D744" s="1067"/>
      <c r="E744" s="701"/>
      <c r="F744" s="701"/>
      <c r="G744" s="701"/>
      <c r="H744" s="1067"/>
      <c r="I744" s="1067"/>
      <c r="J744" s="701"/>
      <c r="K744" s="701"/>
      <c r="L744" s="701"/>
      <c r="M744" s="1067"/>
      <c r="N744" s="1067"/>
      <c r="O744" s="701"/>
      <c r="P744" s="701"/>
      <c r="Q744" s="701"/>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1067"/>
      <c r="D745" s="1067"/>
      <c r="E745" s="701"/>
      <c r="F745" s="701"/>
      <c r="G745" s="701"/>
      <c r="H745" s="1067"/>
      <c r="I745" s="1067"/>
      <c r="J745" s="701"/>
      <c r="K745" s="701"/>
      <c r="L745" s="701"/>
      <c r="M745" s="1067"/>
      <c r="N745" s="1067"/>
      <c r="O745" s="701"/>
      <c r="P745" s="701"/>
      <c r="Q745" s="701"/>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1067"/>
      <c r="D746" s="1067"/>
      <c r="E746" s="701"/>
      <c r="F746" s="701"/>
      <c r="G746" s="701"/>
      <c r="H746" s="1067"/>
      <c r="I746" s="1067"/>
      <c r="J746" s="701"/>
      <c r="K746" s="701"/>
      <c r="L746" s="701"/>
      <c r="M746" s="1067"/>
      <c r="N746" s="1067"/>
      <c r="O746" s="701"/>
      <c r="P746" s="701"/>
      <c r="Q746" s="701"/>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1067"/>
      <c r="D747" s="1067"/>
      <c r="E747" s="701"/>
      <c r="F747" s="701"/>
      <c r="G747" s="701"/>
      <c r="H747" s="1067"/>
      <c r="I747" s="1067"/>
      <c r="J747" s="701"/>
      <c r="K747" s="701"/>
      <c r="L747" s="701"/>
      <c r="M747" s="1067"/>
      <c r="N747" s="1067"/>
      <c r="O747" s="701"/>
      <c r="P747" s="701"/>
      <c r="Q747" s="701"/>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1067"/>
      <c r="D748" s="1067"/>
      <c r="E748" s="701"/>
      <c r="F748" s="701"/>
      <c r="G748" s="701"/>
      <c r="H748" s="1067"/>
      <c r="I748" s="1067"/>
      <c r="J748" s="701"/>
      <c r="K748" s="701"/>
      <c r="L748" s="701"/>
      <c r="M748" s="1067"/>
      <c r="N748" s="1067"/>
      <c r="O748" s="701"/>
      <c r="P748" s="701"/>
      <c r="Q748" s="701"/>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1067"/>
      <c r="D749" s="1067"/>
      <c r="E749" s="701"/>
      <c r="F749" s="701"/>
      <c r="G749" s="701"/>
      <c r="H749" s="1067"/>
      <c r="I749" s="1067"/>
      <c r="J749" s="701"/>
      <c r="K749" s="701"/>
      <c r="L749" s="701"/>
      <c r="M749" s="1067"/>
      <c r="N749" s="1067"/>
      <c r="O749" s="701"/>
      <c r="P749" s="701"/>
      <c r="Q749" s="701"/>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1067"/>
      <c r="D750" s="1067"/>
      <c r="E750" s="701"/>
      <c r="F750" s="701"/>
      <c r="G750" s="701"/>
      <c r="H750" s="1067"/>
      <c r="I750" s="1067"/>
      <c r="J750" s="701"/>
      <c r="K750" s="701"/>
      <c r="L750" s="701"/>
      <c r="M750" s="1067"/>
      <c r="N750" s="1067"/>
      <c r="O750" s="701"/>
      <c r="P750" s="701"/>
      <c r="Q750" s="701"/>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1067"/>
      <c r="D751" s="1067"/>
      <c r="E751" s="701"/>
      <c r="F751" s="701"/>
      <c r="G751" s="701"/>
      <c r="H751" s="1067"/>
      <c r="I751" s="1067"/>
      <c r="J751" s="701"/>
      <c r="K751" s="701"/>
      <c r="L751" s="701"/>
      <c r="M751" s="1067"/>
      <c r="N751" s="1067"/>
      <c r="O751" s="701"/>
      <c r="P751" s="701"/>
      <c r="Q751" s="701"/>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1067"/>
      <c r="D752" s="1067"/>
      <c r="E752" s="701"/>
      <c r="F752" s="701"/>
      <c r="G752" s="701"/>
      <c r="H752" s="1067"/>
      <c r="I752" s="1067"/>
      <c r="J752" s="701"/>
      <c r="K752" s="701"/>
      <c r="L752" s="701"/>
      <c r="M752" s="1067"/>
      <c r="N752" s="1067"/>
      <c r="O752" s="701"/>
      <c r="P752" s="701"/>
      <c r="Q752" s="701"/>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1067"/>
      <c r="D753" s="1067"/>
      <c r="E753" s="701"/>
      <c r="F753" s="701"/>
      <c r="G753" s="701"/>
      <c r="H753" s="1067"/>
      <c r="I753" s="1067"/>
      <c r="J753" s="701"/>
      <c r="K753" s="701"/>
      <c r="L753" s="701"/>
      <c r="M753" s="1067"/>
      <c r="N753" s="1067"/>
      <c r="O753" s="701"/>
      <c r="P753" s="701"/>
      <c r="Q753" s="701"/>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1067"/>
      <c r="D754" s="1067"/>
      <c r="E754" s="701"/>
      <c r="F754" s="701"/>
      <c r="G754" s="701"/>
      <c r="H754" s="1067"/>
      <c r="I754" s="1067"/>
      <c r="J754" s="701"/>
      <c r="K754" s="701"/>
      <c r="L754" s="701"/>
      <c r="M754" s="1067"/>
      <c r="N754" s="1067"/>
      <c r="O754" s="701"/>
      <c r="P754" s="701"/>
      <c r="Q754" s="701"/>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1067"/>
      <c r="D755" s="1067"/>
      <c r="E755" s="701"/>
      <c r="F755" s="701"/>
      <c r="G755" s="701"/>
      <c r="H755" s="1067"/>
      <c r="I755" s="1067"/>
      <c r="J755" s="701"/>
      <c r="K755" s="701"/>
      <c r="L755" s="701"/>
      <c r="M755" s="1067"/>
      <c r="N755" s="1067"/>
      <c r="O755" s="701"/>
      <c r="P755" s="701"/>
      <c r="Q755" s="701"/>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1067"/>
      <c r="D756" s="1067"/>
      <c r="E756" s="701"/>
      <c r="F756" s="701"/>
      <c r="G756" s="701"/>
      <c r="H756" s="1067"/>
      <c r="I756" s="1067"/>
      <c r="J756" s="701"/>
      <c r="K756" s="701"/>
      <c r="L756" s="701"/>
      <c r="M756" s="1067"/>
      <c r="N756" s="1067"/>
      <c r="O756" s="701"/>
      <c r="P756" s="701"/>
      <c r="Q756" s="701"/>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1067"/>
      <c r="D757" s="1067"/>
      <c r="E757" s="701"/>
      <c r="F757" s="701"/>
      <c r="G757" s="701"/>
      <c r="H757" s="1067"/>
      <c r="I757" s="1067"/>
      <c r="J757" s="701"/>
      <c r="K757" s="701"/>
      <c r="L757" s="701"/>
      <c r="M757" s="1067"/>
      <c r="N757" s="1067"/>
      <c r="O757" s="701"/>
      <c r="P757" s="701"/>
      <c r="Q757" s="701"/>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1067"/>
      <c r="D758" s="1067"/>
      <c r="E758" s="701"/>
      <c r="F758" s="701"/>
      <c r="G758" s="701"/>
      <c r="H758" s="1067"/>
      <c r="I758" s="1067"/>
      <c r="J758" s="701"/>
      <c r="K758" s="701"/>
      <c r="L758" s="701"/>
      <c r="M758" s="1067"/>
      <c r="N758" s="1067"/>
      <c r="O758" s="701"/>
      <c r="P758" s="701"/>
      <c r="Q758" s="701"/>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1067"/>
      <c r="D759" s="1067"/>
      <c r="E759" s="701"/>
      <c r="F759" s="701"/>
      <c r="G759" s="701"/>
      <c r="H759" s="1067"/>
      <c r="I759" s="1067"/>
      <c r="J759" s="701"/>
      <c r="K759" s="701"/>
      <c r="L759" s="701"/>
      <c r="M759" s="1067"/>
      <c r="N759" s="1067"/>
      <c r="O759" s="701"/>
      <c r="P759" s="701"/>
      <c r="Q759" s="701"/>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1067"/>
      <c r="D760" s="1067"/>
      <c r="E760" s="701"/>
      <c r="F760" s="701"/>
      <c r="G760" s="701"/>
      <c r="H760" s="1067"/>
      <c r="I760" s="1067"/>
      <c r="J760" s="701"/>
      <c r="K760" s="701"/>
      <c r="L760" s="701"/>
      <c r="M760" s="1067"/>
      <c r="N760" s="1067"/>
      <c r="O760" s="701"/>
      <c r="P760" s="701"/>
      <c r="Q760" s="701"/>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1067"/>
      <c r="D761" s="1067"/>
      <c r="E761" s="701"/>
      <c r="F761" s="701"/>
      <c r="G761" s="701"/>
      <c r="H761" s="1067"/>
      <c r="I761" s="1067"/>
      <c r="J761" s="701"/>
      <c r="K761" s="701"/>
      <c r="L761" s="701"/>
      <c r="M761" s="1067"/>
      <c r="N761" s="1067"/>
      <c r="O761" s="701"/>
      <c r="P761" s="701"/>
      <c r="Q761" s="701"/>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1067"/>
      <c r="D762" s="1067"/>
      <c r="E762" s="701"/>
      <c r="F762" s="701"/>
      <c r="G762" s="701"/>
      <c r="H762" s="1067"/>
      <c r="I762" s="1067"/>
      <c r="J762" s="701"/>
      <c r="K762" s="701"/>
      <c r="L762" s="701"/>
      <c r="M762" s="1067"/>
      <c r="N762" s="1067"/>
      <c r="O762" s="701"/>
      <c r="P762" s="701"/>
      <c r="Q762" s="701"/>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1067"/>
      <c r="D763" s="1067"/>
      <c r="E763" s="701"/>
      <c r="F763" s="701"/>
      <c r="G763" s="701"/>
      <c r="H763" s="1067"/>
      <c r="I763" s="1067"/>
      <c r="J763" s="701"/>
      <c r="K763" s="701"/>
      <c r="L763" s="701"/>
      <c r="M763" s="1067"/>
      <c r="N763" s="1067"/>
      <c r="O763" s="701"/>
      <c r="P763" s="701"/>
      <c r="Q763" s="701"/>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1067"/>
      <c r="D764" s="1067"/>
      <c r="E764" s="701"/>
      <c r="F764" s="701"/>
      <c r="G764" s="701"/>
      <c r="H764" s="1067"/>
      <c r="I764" s="1067"/>
      <c r="J764" s="701"/>
      <c r="K764" s="701"/>
      <c r="L764" s="701"/>
      <c r="M764" s="1067"/>
      <c r="N764" s="1067"/>
      <c r="O764" s="701"/>
      <c r="P764" s="701"/>
      <c r="Q764" s="701"/>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1067"/>
      <c r="D765" s="1067"/>
      <c r="E765" s="701"/>
      <c r="F765" s="701"/>
      <c r="G765" s="701"/>
      <c r="H765" s="1067"/>
      <c r="I765" s="1067"/>
      <c r="J765" s="701"/>
      <c r="K765" s="701"/>
      <c r="L765" s="701"/>
      <c r="M765" s="1067"/>
      <c r="N765" s="1067"/>
      <c r="O765" s="701"/>
      <c r="P765" s="701"/>
      <c r="Q765" s="701"/>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1067"/>
      <c r="D766" s="1067"/>
      <c r="E766" s="701"/>
      <c r="F766" s="701"/>
      <c r="G766" s="701"/>
      <c r="H766" s="1067"/>
      <c r="I766" s="1067"/>
      <c r="J766" s="701"/>
      <c r="K766" s="701"/>
      <c r="L766" s="701"/>
      <c r="M766" s="1067"/>
      <c r="N766" s="1067"/>
      <c r="O766" s="701"/>
      <c r="P766" s="701"/>
      <c r="Q766" s="701"/>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1067"/>
      <c r="D767" s="1067"/>
      <c r="E767" s="701"/>
      <c r="F767" s="701"/>
      <c r="G767" s="701"/>
      <c r="H767" s="1067"/>
      <c r="I767" s="1067"/>
      <c r="J767" s="701"/>
      <c r="K767" s="701"/>
      <c r="L767" s="701"/>
      <c r="M767" s="1067"/>
      <c r="N767" s="1067"/>
      <c r="O767" s="701"/>
      <c r="P767" s="701"/>
      <c r="Q767" s="701"/>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1067"/>
      <c r="D768" s="1067"/>
      <c r="E768" s="701"/>
      <c r="F768" s="701"/>
      <c r="G768" s="701"/>
      <c r="H768" s="1067"/>
      <c r="I768" s="1067"/>
      <c r="J768" s="701"/>
      <c r="K768" s="701"/>
      <c r="L768" s="701"/>
      <c r="M768" s="1067"/>
      <c r="N768" s="1067"/>
      <c r="O768" s="701"/>
      <c r="P768" s="701"/>
      <c r="Q768" s="701"/>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1067"/>
      <c r="D769" s="1067"/>
      <c r="E769" s="701"/>
      <c r="F769" s="701"/>
      <c r="G769" s="701"/>
      <c r="H769" s="1067"/>
      <c r="I769" s="1067"/>
      <c r="J769" s="701"/>
      <c r="K769" s="701"/>
      <c r="L769" s="701"/>
      <c r="M769" s="1067"/>
      <c r="N769" s="1067"/>
      <c r="O769" s="701"/>
      <c r="P769" s="701"/>
      <c r="Q769" s="701"/>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1067"/>
      <c r="D770" s="1067"/>
      <c r="E770" s="701"/>
      <c r="F770" s="701"/>
      <c r="G770" s="701"/>
      <c r="H770" s="1067"/>
      <c r="I770" s="1067"/>
      <c r="J770" s="701"/>
      <c r="K770" s="701"/>
      <c r="L770" s="701"/>
      <c r="M770" s="1067"/>
      <c r="N770" s="1067"/>
      <c r="O770" s="701"/>
      <c r="P770" s="701"/>
      <c r="Q770" s="701"/>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1067"/>
      <c r="D771" s="1067"/>
      <c r="E771" s="701"/>
      <c r="F771" s="701"/>
      <c r="G771" s="701"/>
      <c r="H771" s="1067"/>
      <c r="I771" s="1067"/>
      <c r="J771" s="701"/>
      <c r="K771" s="701"/>
      <c r="L771" s="701"/>
      <c r="M771" s="1067"/>
      <c r="N771" s="1067"/>
      <c r="O771" s="701"/>
      <c r="P771" s="701"/>
      <c r="Q771" s="701"/>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1067"/>
      <c r="D772" s="1067"/>
      <c r="E772" s="701"/>
      <c r="F772" s="701"/>
      <c r="G772" s="701"/>
      <c r="H772" s="1067"/>
      <c r="I772" s="1067"/>
      <c r="J772" s="701"/>
      <c r="K772" s="701"/>
      <c r="L772" s="701"/>
      <c r="M772" s="1067"/>
      <c r="N772" s="1067"/>
      <c r="O772" s="701"/>
      <c r="P772" s="701"/>
      <c r="Q772" s="701"/>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1067"/>
      <c r="D773" s="1067"/>
      <c r="E773" s="701"/>
      <c r="F773" s="701"/>
      <c r="G773" s="701"/>
      <c r="H773" s="1067"/>
      <c r="I773" s="1067"/>
      <c r="J773" s="701"/>
      <c r="K773" s="701"/>
      <c r="L773" s="701"/>
      <c r="M773" s="1067"/>
      <c r="N773" s="1067"/>
      <c r="O773" s="701"/>
      <c r="P773" s="701"/>
      <c r="Q773" s="701"/>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1067"/>
      <c r="D774" s="1067"/>
      <c r="E774" s="701"/>
      <c r="F774" s="701"/>
      <c r="G774" s="701"/>
      <c r="H774" s="1067"/>
      <c r="I774" s="1067"/>
      <c r="J774" s="701"/>
      <c r="K774" s="701"/>
      <c r="L774" s="701"/>
      <c r="M774" s="1067"/>
      <c r="N774" s="1067"/>
      <c r="O774" s="701"/>
      <c r="P774" s="701"/>
      <c r="Q774" s="701"/>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1067"/>
      <c r="D775" s="1067"/>
      <c r="E775" s="701"/>
      <c r="F775" s="701"/>
      <c r="G775" s="701"/>
      <c r="H775" s="1067"/>
      <c r="I775" s="1067"/>
      <c r="J775" s="701"/>
      <c r="K775" s="701"/>
      <c r="L775" s="701"/>
      <c r="M775" s="1067"/>
      <c r="N775" s="1067"/>
      <c r="O775" s="701"/>
      <c r="P775" s="701"/>
      <c r="Q775" s="701"/>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1067"/>
      <c r="D776" s="1067"/>
      <c r="E776" s="701"/>
      <c r="F776" s="701"/>
      <c r="G776" s="701"/>
      <c r="H776" s="1067"/>
      <c r="I776" s="1067"/>
      <c r="J776" s="701"/>
      <c r="K776" s="701"/>
      <c r="L776" s="701"/>
      <c r="M776" s="1067"/>
      <c r="N776" s="1067"/>
      <c r="O776" s="701"/>
      <c r="P776" s="701"/>
      <c r="Q776" s="701"/>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1067"/>
      <c r="D777" s="1067"/>
      <c r="E777" s="701"/>
      <c r="F777" s="701"/>
      <c r="G777" s="701"/>
      <c r="H777" s="1067"/>
      <c r="I777" s="1067"/>
      <c r="J777" s="701"/>
      <c r="K777" s="701"/>
      <c r="L777" s="701"/>
      <c r="M777" s="1067"/>
      <c r="N777" s="1067"/>
      <c r="O777" s="701"/>
      <c r="P777" s="701"/>
      <c r="Q777" s="701"/>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1067"/>
      <c r="D778" s="1067"/>
      <c r="E778" s="701"/>
      <c r="F778" s="701"/>
      <c r="G778" s="701"/>
      <c r="H778" s="1067"/>
      <c r="I778" s="1067"/>
      <c r="J778" s="701"/>
      <c r="K778" s="701"/>
      <c r="L778" s="701"/>
      <c r="M778" s="1067"/>
      <c r="N778" s="1067"/>
      <c r="O778" s="701"/>
      <c r="P778" s="701"/>
      <c r="Q778" s="701"/>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1067"/>
      <c r="D779" s="1067"/>
      <c r="E779" s="701"/>
      <c r="F779" s="701"/>
      <c r="G779" s="701"/>
      <c r="H779" s="1067"/>
      <c r="I779" s="1067"/>
      <c r="J779" s="701"/>
      <c r="K779" s="701"/>
      <c r="L779" s="701"/>
      <c r="M779" s="1067"/>
      <c r="N779" s="1067"/>
      <c r="O779" s="701"/>
      <c r="P779" s="701"/>
      <c r="Q779" s="701"/>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1067"/>
      <c r="D780" s="1067"/>
      <c r="E780" s="701"/>
      <c r="F780" s="701"/>
      <c r="G780" s="701"/>
      <c r="H780" s="1067"/>
      <c r="I780" s="1067"/>
      <c r="J780" s="701"/>
      <c r="K780" s="701"/>
      <c r="L780" s="701"/>
      <c r="M780" s="1067"/>
      <c r="N780" s="1067"/>
      <c r="O780" s="701"/>
      <c r="P780" s="701"/>
      <c r="Q780" s="701"/>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1067"/>
      <c r="D781" s="1067"/>
      <c r="E781" s="701"/>
      <c r="F781" s="701"/>
      <c r="G781" s="701"/>
      <c r="H781" s="1067"/>
      <c r="I781" s="1067"/>
      <c r="J781" s="701"/>
      <c r="K781" s="701"/>
      <c r="L781" s="701"/>
      <c r="M781" s="1067"/>
      <c r="N781" s="1067"/>
      <c r="O781" s="701"/>
      <c r="P781" s="701"/>
      <c r="Q781" s="701"/>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1067"/>
      <c r="D782" s="1067"/>
      <c r="E782" s="701"/>
      <c r="F782" s="701"/>
      <c r="G782" s="701"/>
      <c r="H782" s="1067"/>
      <c r="I782" s="1067"/>
      <c r="J782" s="701"/>
      <c r="K782" s="701"/>
      <c r="L782" s="701"/>
      <c r="M782" s="1067"/>
      <c r="N782" s="1067"/>
      <c r="O782" s="701"/>
      <c r="P782" s="701"/>
      <c r="Q782" s="701"/>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1067"/>
      <c r="D783" s="1067"/>
      <c r="E783" s="701"/>
      <c r="F783" s="701"/>
      <c r="G783" s="701"/>
      <c r="H783" s="1067"/>
      <c r="I783" s="1067"/>
      <c r="J783" s="701"/>
      <c r="K783" s="701"/>
      <c r="L783" s="701"/>
      <c r="M783" s="1067"/>
      <c r="N783" s="1067"/>
      <c r="O783" s="701"/>
      <c r="P783" s="701"/>
      <c r="Q783" s="701"/>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1067"/>
      <c r="D784" s="1067"/>
      <c r="E784" s="701"/>
      <c r="F784" s="701"/>
      <c r="G784" s="701"/>
      <c r="H784" s="1067"/>
      <c r="I784" s="1067"/>
      <c r="J784" s="701"/>
      <c r="K784" s="701"/>
      <c r="L784" s="701"/>
      <c r="M784" s="1067"/>
      <c r="N784" s="1067"/>
      <c r="O784" s="701"/>
      <c r="P784" s="701"/>
      <c r="Q784" s="701"/>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1067"/>
      <c r="D785" s="1067"/>
      <c r="E785" s="701"/>
      <c r="F785" s="701"/>
      <c r="G785" s="701"/>
      <c r="H785" s="1067"/>
      <c r="I785" s="1067"/>
      <c r="J785" s="701"/>
      <c r="K785" s="701"/>
      <c r="L785" s="701"/>
      <c r="M785" s="1067"/>
      <c r="N785" s="1067"/>
      <c r="O785" s="701"/>
      <c r="P785" s="701"/>
      <c r="Q785" s="701"/>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1067"/>
      <c r="D786" s="1067"/>
      <c r="E786" s="701"/>
      <c r="F786" s="701"/>
      <c r="G786" s="701"/>
      <c r="H786" s="1067"/>
      <c r="I786" s="1067"/>
      <c r="J786" s="701"/>
      <c r="K786" s="701"/>
      <c r="L786" s="701"/>
      <c r="M786" s="1067"/>
      <c r="N786" s="1067"/>
      <c r="O786" s="701"/>
      <c r="P786" s="701"/>
      <c r="Q786" s="701"/>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1067"/>
      <c r="D787" s="1067"/>
      <c r="E787" s="701"/>
      <c r="F787" s="701"/>
      <c r="G787" s="701"/>
      <c r="H787" s="1067"/>
      <c r="I787" s="1067"/>
      <c r="J787" s="701"/>
      <c r="K787" s="701"/>
      <c r="L787" s="701"/>
      <c r="M787" s="1067"/>
      <c r="N787" s="1067"/>
      <c r="O787" s="701"/>
      <c r="P787" s="701"/>
      <c r="Q787" s="701"/>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1067"/>
      <c r="D788" s="1067"/>
      <c r="E788" s="701"/>
      <c r="F788" s="701"/>
      <c r="G788" s="701"/>
      <c r="H788" s="1067"/>
      <c r="I788" s="1067"/>
      <c r="J788" s="701"/>
      <c r="K788" s="701"/>
      <c r="L788" s="701"/>
      <c r="M788" s="1067"/>
      <c r="N788" s="1067"/>
      <c r="O788" s="701"/>
      <c r="P788" s="701"/>
      <c r="Q788" s="701"/>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1067"/>
      <c r="D789" s="1067"/>
      <c r="E789" s="701"/>
      <c r="F789" s="701"/>
      <c r="G789" s="701"/>
      <c r="H789" s="1067"/>
      <c r="I789" s="1067"/>
      <c r="J789" s="701"/>
      <c r="K789" s="701"/>
      <c r="L789" s="701"/>
      <c r="M789" s="1067"/>
      <c r="N789" s="1067"/>
      <c r="O789" s="701"/>
      <c r="P789" s="701"/>
      <c r="Q789" s="701"/>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1067"/>
      <c r="D790" s="1067"/>
      <c r="E790" s="701"/>
      <c r="F790" s="701"/>
      <c r="G790" s="701"/>
      <c r="H790" s="1067"/>
      <c r="I790" s="1067"/>
      <c r="J790" s="701"/>
      <c r="K790" s="701"/>
      <c r="L790" s="701"/>
      <c r="M790" s="1067"/>
      <c r="N790" s="1067"/>
      <c r="O790" s="701"/>
      <c r="P790" s="701"/>
      <c r="Q790" s="701"/>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1067"/>
      <c r="D791" s="1067"/>
      <c r="E791" s="701"/>
      <c r="F791" s="701"/>
      <c r="G791" s="701"/>
      <c r="H791" s="1067"/>
      <c r="I791" s="1067"/>
      <c r="J791" s="701"/>
      <c r="K791" s="701"/>
      <c r="L791" s="701"/>
      <c r="M791" s="1067"/>
      <c r="N791" s="1067"/>
      <c r="O791" s="701"/>
      <c r="P791" s="701"/>
      <c r="Q791" s="701"/>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1067"/>
      <c r="D792" s="1067"/>
      <c r="E792" s="701"/>
      <c r="F792" s="701"/>
      <c r="G792" s="701"/>
      <c r="H792" s="1067"/>
      <c r="I792" s="1067"/>
      <c r="J792" s="701"/>
      <c r="K792" s="701"/>
      <c r="L792" s="701"/>
      <c r="M792" s="1067"/>
      <c r="N792" s="1067"/>
      <c r="O792" s="701"/>
      <c r="P792" s="701"/>
      <c r="Q792" s="701"/>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1067"/>
      <c r="D793" s="1067"/>
      <c r="E793" s="701"/>
      <c r="F793" s="701"/>
      <c r="G793" s="701"/>
      <c r="H793" s="1067"/>
      <c r="I793" s="1067"/>
      <c r="J793" s="701"/>
      <c r="K793" s="701"/>
      <c r="L793" s="701"/>
      <c r="M793" s="1067"/>
      <c r="N793" s="1067"/>
      <c r="O793" s="701"/>
      <c r="P793" s="701"/>
      <c r="Q793" s="701"/>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1067"/>
      <c r="D794" s="1067"/>
      <c r="E794" s="701"/>
      <c r="F794" s="701"/>
      <c r="G794" s="701"/>
      <c r="H794" s="1067"/>
      <c r="I794" s="1067"/>
      <c r="J794" s="701"/>
      <c r="K794" s="701"/>
      <c r="L794" s="701"/>
      <c r="M794" s="1067"/>
      <c r="N794" s="1067"/>
      <c r="O794" s="701"/>
      <c r="P794" s="701"/>
      <c r="Q794" s="701"/>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1067"/>
      <c r="D795" s="1067"/>
      <c r="E795" s="701"/>
      <c r="F795" s="701"/>
      <c r="G795" s="701"/>
      <c r="H795" s="1067"/>
      <c r="I795" s="1067"/>
      <c r="J795" s="701"/>
      <c r="K795" s="701"/>
      <c r="L795" s="701"/>
      <c r="M795" s="1067"/>
      <c r="N795" s="1067"/>
      <c r="O795" s="701"/>
      <c r="P795" s="701"/>
      <c r="Q795" s="701"/>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1067"/>
      <c r="D796" s="1067"/>
      <c r="E796" s="701"/>
      <c r="F796" s="701"/>
      <c r="G796" s="701"/>
      <c r="H796" s="1067"/>
      <c r="I796" s="1067"/>
      <c r="J796" s="701"/>
      <c r="K796" s="701"/>
      <c r="L796" s="701"/>
      <c r="M796" s="1067"/>
      <c r="N796" s="1067"/>
      <c r="O796" s="701"/>
      <c r="P796" s="701"/>
      <c r="Q796" s="701"/>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1067"/>
      <c r="D797" s="1067"/>
      <c r="E797" s="701"/>
      <c r="F797" s="701"/>
      <c r="G797" s="701"/>
      <c r="H797" s="1067"/>
      <c r="I797" s="1067"/>
      <c r="J797" s="701"/>
      <c r="K797" s="701"/>
      <c r="L797" s="701"/>
      <c r="M797" s="1067"/>
      <c r="N797" s="1067"/>
      <c r="O797" s="701"/>
      <c r="P797" s="701"/>
      <c r="Q797" s="701"/>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1067"/>
      <c r="D798" s="1067"/>
      <c r="E798" s="701"/>
      <c r="F798" s="701"/>
      <c r="G798" s="701"/>
      <c r="H798" s="1067"/>
      <c r="I798" s="1067"/>
      <c r="J798" s="701"/>
      <c r="K798" s="701"/>
      <c r="L798" s="701"/>
      <c r="M798" s="1067"/>
      <c r="N798" s="1067"/>
      <c r="O798" s="701"/>
      <c r="P798" s="701"/>
      <c r="Q798" s="701"/>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1067"/>
      <c r="D799" s="1067"/>
      <c r="E799" s="701"/>
      <c r="F799" s="701"/>
      <c r="G799" s="701"/>
      <c r="H799" s="1067"/>
      <c r="I799" s="1067"/>
      <c r="J799" s="701"/>
      <c r="K799" s="701"/>
      <c r="L799" s="701"/>
      <c r="M799" s="1067"/>
      <c r="N799" s="1067"/>
      <c r="O799" s="701"/>
      <c r="P799" s="701"/>
      <c r="Q799" s="701"/>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701"/>
      <c r="D800" s="701"/>
      <c r="E800" s="701"/>
      <c r="F800" s="701"/>
      <c r="G800" s="701"/>
      <c r="H800" s="701"/>
      <c r="I800" s="701"/>
      <c r="J800" s="701"/>
      <c r="K800" s="701"/>
      <c r="L800" s="701"/>
      <c r="M800" s="701"/>
      <c r="N800" s="701"/>
      <c r="O800" s="701"/>
      <c r="P800" s="701"/>
      <c r="Q800" s="701"/>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701"/>
      <c r="D801" s="701"/>
      <c r="E801" s="701"/>
      <c r="F801" s="701"/>
      <c r="G801" s="701"/>
      <c r="H801" s="701"/>
      <c r="I801" s="701"/>
      <c r="J801" s="701"/>
      <c r="K801" s="701"/>
      <c r="L801" s="701"/>
      <c r="M801" s="701"/>
      <c r="N801" s="701"/>
      <c r="O801" s="701"/>
      <c r="P801" s="701"/>
      <c r="Q801" s="701"/>
    </row>
    <row r="802" ht="25.15" customHeight="true" x14ac:dyDescent="0.2">
      <c r="C802" s="701"/>
      <c r="D802" s="701"/>
      <c r="E802" s="701"/>
      <c r="F802" s="701"/>
      <c r="G802" s="701"/>
      <c r="H802" s="701"/>
      <c r="I802" s="701"/>
      <c r="J802" s="701"/>
      <c r="K802" s="701"/>
      <c r="L802" s="701"/>
      <c r="M802" s="701"/>
      <c r="N802" s="701"/>
      <c r="O802" s="701"/>
      <c r="P802" s="701"/>
      <c r="Q802" s="701"/>
    </row>
    <row r="803" ht="25.15" customHeight="true" x14ac:dyDescent="0.2">
      <c r="C803" s="701"/>
      <c r="D803" s="701"/>
      <c r="E803" s="701"/>
      <c r="F803" s="701"/>
      <c r="G803" s="701"/>
      <c r="H803" s="701"/>
      <c r="I803" s="701"/>
      <c r="J803" s="701"/>
      <c r="K803" s="701"/>
      <c r="L803" s="701"/>
      <c r="M803" s="701"/>
      <c r="N803" s="701"/>
      <c r="O803" s="701"/>
      <c r="P803" s="701"/>
      <c r="Q803" s="701"/>
    </row>
    <row r="804" ht="25.15" customHeight="true" x14ac:dyDescent="0.2">
      <c r="C804" s="701"/>
      <c r="D804" s="701"/>
      <c r="E804" s="701"/>
      <c r="F804" s="701"/>
      <c r="G804" s="701"/>
      <c r="H804" s="701"/>
      <c r="I804" s="701"/>
      <c r="J804" s="701"/>
      <c r="K804" s="701"/>
      <c r="L804" s="701"/>
      <c r="M804" s="701"/>
      <c r="N804" s="701"/>
      <c r="O804" s="701"/>
      <c r="P804" s="701"/>
      <c r="Q804" s="701"/>
    </row>
    <row r="805" ht="25.15" customHeight="true" x14ac:dyDescent="0.2">
      <c r="C805" s="701"/>
      <c r="D805" s="701"/>
      <c r="E805" s="701"/>
      <c r="F805" s="701"/>
      <c r="G805" s="701"/>
      <c r="H805" s="701"/>
      <c r="I805" s="701"/>
      <c r="J805" s="701"/>
      <c r="K805" s="701"/>
      <c r="L805" s="701"/>
      <c r="M805" s="701"/>
      <c r="N805" s="701"/>
      <c r="O805" s="701"/>
      <c r="P805" s="701"/>
      <c r="Q805" s="701"/>
    </row>
    <row r="806" ht="25.15" customHeight="true" x14ac:dyDescent="0.2">
      <c r="C806" s="701"/>
      <c r="D806" s="701"/>
      <c r="E806" s="701"/>
      <c r="F806" s="701"/>
      <c r="G806" s="701"/>
      <c r="H806" s="701"/>
      <c r="I806" s="701"/>
      <c r="J806" s="701"/>
      <c r="K806" s="701"/>
      <c r="L806" s="701"/>
      <c r="M806" s="701"/>
      <c r="N806" s="701"/>
      <c r="O806" s="701"/>
      <c r="P806" s="701"/>
      <c r="Q806" s="701"/>
    </row>
    <row r="807" ht="25.15" customHeight="true" x14ac:dyDescent="0.2">
      <c r="C807" s="701"/>
      <c r="D807" s="701"/>
      <c r="E807" s="701"/>
      <c r="F807" s="701"/>
      <c r="G807" s="701"/>
      <c r="H807" s="701"/>
      <c r="I807" s="701"/>
      <c r="J807" s="701"/>
      <c r="K807" s="701"/>
      <c r="L807" s="701"/>
      <c r="M807" s="701"/>
      <c r="N807" s="701"/>
      <c r="O807" s="701"/>
      <c r="P807" s="701"/>
      <c r="Q807" s="701"/>
    </row>
    <row r="808" ht="25.15" customHeight="true" x14ac:dyDescent="0.2">
      <c r="C808" s="701"/>
      <c r="D808" s="701"/>
      <c r="E808" s="701"/>
      <c r="F808" s="701"/>
      <c r="G808" s="701"/>
      <c r="H808" s="701"/>
      <c r="I808" s="701"/>
      <c r="J808" s="701"/>
      <c r="K808" s="701"/>
      <c r="L808" s="701"/>
      <c r="M808" s="701"/>
      <c r="N808" s="701"/>
      <c r="O808" s="701"/>
      <c r="P808" s="701"/>
      <c r="Q808" s="701"/>
    </row>
    <row r="809" ht="25.15" customHeight="true" x14ac:dyDescent="0.2">
      <c r="C809" s="701"/>
      <c r="D809" s="701"/>
      <c r="E809" s="701"/>
      <c r="F809" s="701"/>
      <c r="G809" s="701"/>
      <c r="H809" s="701"/>
      <c r="I809" s="701"/>
      <c r="J809" s="701"/>
      <c r="K809" s="701"/>
      <c r="L809" s="701"/>
      <c r="M809" s="701"/>
      <c r="N809" s="701"/>
      <c r="O809" s="701"/>
      <c r="P809" s="701"/>
      <c r="Q809" s="701"/>
    </row>
    <row r="810" ht="25.15" customHeight="true" x14ac:dyDescent="0.2">
      <c r="C810" s="701"/>
      <c r="D810" s="701"/>
      <c r="E810" s="701"/>
      <c r="F810" s="701"/>
      <c r="G810" s="701"/>
      <c r="H810" s="701"/>
      <c r="I810" s="701"/>
      <c r="J810" s="701"/>
      <c r="K810" s="701"/>
      <c r="L810" s="701"/>
      <c r="M810" s="701"/>
      <c r="N810" s="701"/>
      <c r="O810" s="701"/>
      <c r="P810" s="701"/>
      <c r="Q810" s="701"/>
    </row>
    <row r="811" ht="25.15" customHeight="true" x14ac:dyDescent="0.2">
      <c r="C811" s="701"/>
      <c r="D811" s="701"/>
      <c r="E811" s="701"/>
      <c r="F811" s="701"/>
      <c r="G811" s="701"/>
      <c r="H811" s="701"/>
      <c r="I811" s="701"/>
      <c r="J811" s="701"/>
      <c r="K811" s="701"/>
      <c r="L811" s="701"/>
      <c r="M811" s="701"/>
      <c r="N811" s="701"/>
      <c r="O811" s="701"/>
      <c r="P811" s="701"/>
      <c r="Q811" s="701"/>
    </row>
    <row r="812" ht="25.15" customHeight="true" x14ac:dyDescent="0.2">
      <c r="C812" s="701"/>
      <c r="D812" s="701"/>
      <c r="E812" s="701"/>
      <c r="F812" s="701"/>
      <c r="G812" s="701"/>
      <c r="H812" s="701"/>
      <c r="I812" s="701"/>
      <c r="J812" s="701"/>
      <c r="K812" s="701"/>
      <c r="L812" s="701"/>
      <c r="M812" s="701"/>
      <c r="N812" s="701"/>
      <c r="O812" s="701"/>
      <c r="P812" s="701"/>
      <c r="Q812" s="701"/>
    </row>
    <row r="813" ht="25.15" customHeight="true" x14ac:dyDescent="0.2">
      <c r="C813" s="701"/>
      <c r="D813" s="701"/>
      <c r="E813" s="701"/>
      <c r="F813" s="701"/>
      <c r="G813" s="701"/>
      <c r="H813" s="701"/>
      <c r="I813" s="701"/>
      <c r="J813" s="701"/>
      <c r="K813" s="701"/>
      <c r="L813" s="701"/>
      <c r="M813" s="701"/>
      <c r="N813" s="701"/>
      <c r="O813" s="701"/>
      <c r="P813" s="701"/>
      <c r="Q813" s="701"/>
    </row>
    <row r="814" ht="25.15" customHeight="true" x14ac:dyDescent="0.2">
      <c r="C814" s="701"/>
      <c r="D814" s="701"/>
      <c r="E814" s="701"/>
      <c r="F814" s="701"/>
      <c r="G814" s="701"/>
      <c r="H814" s="701"/>
      <c r="I814" s="701"/>
      <c r="J814" s="701"/>
      <c r="K814" s="701"/>
      <c r="L814" s="701"/>
      <c r="M814" s="701"/>
      <c r="N814" s="701"/>
      <c r="O814" s="701"/>
      <c r="P814" s="701"/>
      <c r="Q814" s="701"/>
    </row>
    <row r="815" ht="25.15" customHeight="true" x14ac:dyDescent="0.2">
      <c r="C815" s="701"/>
      <c r="D815" s="701"/>
      <c r="E815" s="701"/>
      <c r="F815" s="701"/>
      <c r="G815" s="701"/>
      <c r="H815" s="701"/>
      <c r="I815" s="701"/>
      <c r="J815" s="701"/>
      <c r="K815" s="701"/>
      <c r="L815" s="701"/>
      <c r="M815" s="701"/>
      <c r="N815" s="701"/>
      <c r="O815" s="701"/>
      <c r="P815" s="701"/>
      <c r="Q815" s="701"/>
    </row>
    <row r="816" ht="25.15" customHeight="true" x14ac:dyDescent="0.2">
      <c r="C816" s="701"/>
      <c r="D816" s="701"/>
      <c r="E816" s="701"/>
      <c r="F816" s="701"/>
      <c r="G816" s="701"/>
      <c r="H816" s="701"/>
      <c r="I816" s="701"/>
      <c r="J816" s="701"/>
      <c r="K816" s="701"/>
      <c r="L816" s="701"/>
      <c r="M816" s="701"/>
      <c r="N816" s="701"/>
      <c r="O816" s="701"/>
      <c r="P816" s="701"/>
      <c r="Q816" s="701"/>
    </row>
    <row r="817" ht="25.15" customHeight="true" x14ac:dyDescent="0.2">
      <c r="C817" s="701"/>
      <c r="D817" s="701"/>
      <c r="E817" s="701"/>
      <c r="F817" s="701"/>
      <c r="G817" s="701"/>
      <c r="H817" s="701"/>
      <c r="I817" s="701"/>
      <c r="J817" s="701"/>
      <c r="K817" s="701"/>
      <c r="L817" s="701"/>
      <c r="M817" s="701"/>
      <c r="N817" s="701"/>
      <c r="O817" s="701"/>
      <c r="P817" s="701"/>
      <c r="Q817" s="701"/>
    </row>
    <row r="818" ht="25.15" customHeight="true" x14ac:dyDescent="0.2">
      <c r="C818" s="701"/>
      <c r="D818" s="701"/>
      <c r="E818" s="701"/>
      <c r="F818" s="701"/>
      <c r="G818" s="701"/>
      <c r="H818" s="701"/>
      <c r="I818" s="701"/>
      <c r="J818" s="701"/>
      <c r="K818" s="701"/>
      <c r="L818" s="701"/>
      <c r="M818" s="701"/>
      <c r="N818" s="701"/>
      <c r="O818" s="701"/>
      <c r="P818" s="701"/>
      <c r="Q818" s="701"/>
    </row>
    <row r="819" ht="25.15" customHeight="true" x14ac:dyDescent="0.2">
      <c r="C819" s="701"/>
      <c r="D819" s="701"/>
      <c r="E819" s="701"/>
      <c r="F819" s="701"/>
      <c r="G819" s="701"/>
      <c r="H819" s="701"/>
      <c r="I819" s="701"/>
      <c r="J819" s="701"/>
      <c r="K819" s="701"/>
      <c r="L819" s="701"/>
      <c r="M819" s="701"/>
      <c r="N819" s="701"/>
      <c r="O819" s="701"/>
      <c r="P819" s="701"/>
      <c r="Q819" s="701"/>
    </row>
    <row r="820" ht="25.15" customHeight="true" x14ac:dyDescent="0.2">
      <c r="C820" s="701"/>
      <c r="D820" s="701"/>
      <c r="E820" s="701"/>
      <c r="F820" s="701"/>
      <c r="G820" s="701"/>
      <c r="H820" s="701"/>
      <c r="I820" s="701"/>
      <c r="J820" s="701"/>
      <c r="K820" s="701"/>
      <c r="L820" s="701"/>
      <c r="M820" s="701"/>
      <c r="N820" s="701"/>
      <c r="O820" s="701"/>
      <c r="P820" s="701"/>
      <c r="Q820" s="701"/>
    </row>
    <row r="821" ht="25.15" customHeight="true" x14ac:dyDescent="0.2">
      <c r="C821" s="701"/>
      <c r="D821" s="701"/>
      <c r="E821" s="701"/>
      <c r="F821" s="701"/>
      <c r="G821" s="701"/>
      <c r="H821" s="701"/>
      <c r="I821" s="701"/>
      <c r="J821" s="701"/>
      <c r="K821" s="701"/>
      <c r="L821" s="701"/>
      <c r="M821" s="701"/>
      <c r="N821" s="701"/>
      <c r="O821" s="701"/>
      <c r="P821" s="701"/>
      <c r="Q821" s="701"/>
    </row>
    <row r="822" ht="25.15" customHeight="true" x14ac:dyDescent="0.2">
      <c r="C822" s="701"/>
      <c r="D822" s="701"/>
      <c r="E822" s="701"/>
      <c r="F822" s="701"/>
      <c r="G822" s="701"/>
      <c r="H822" s="701"/>
      <c r="I822" s="701"/>
      <c r="J822" s="701"/>
      <c r="K822" s="701"/>
      <c r="L822" s="701"/>
      <c r="M822" s="701"/>
      <c r="N822" s="701"/>
      <c r="O822" s="701"/>
      <c r="P822" s="701"/>
      <c r="Q822" s="701"/>
    </row>
    <row r="823" ht="25.15" customHeight="true" x14ac:dyDescent="0.2">
      <c r="C823" s="701"/>
      <c r="D823" s="701"/>
      <c r="E823" s="701"/>
      <c r="F823" s="701"/>
      <c r="G823" s="701"/>
      <c r="H823" s="701"/>
      <c r="I823" s="701"/>
      <c r="J823" s="701"/>
      <c r="K823" s="701"/>
      <c r="L823" s="701"/>
      <c r="M823" s="701"/>
      <c r="N823" s="701"/>
      <c r="O823" s="701"/>
      <c r="P823" s="701"/>
      <c r="Q823" s="701"/>
    </row>
    <row r="824" ht="25.15" customHeight="true" x14ac:dyDescent="0.2">
      <c r="C824" s="701"/>
      <c r="D824" s="701"/>
      <c r="E824" s="701"/>
      <c r="F824" s="701"/>
      <c r="G824" s="701"/>
      <c r="H824" s="701"/>
      <c r="I824" s="701"/>
      <c r="J824" s="701"/>
      <c r="K824" s="701"/>
      <c r="L824" s="701"/>
      <c r="M824" s="701"/>
      <c r="N824" s="701"/>
      <c r="O824" s="701"/>
      <c r="P824" s="701"/>
      <c r="Q824" s="701"/>
    </row>
    <row r="825" ht="25.15" customHeight="true" x14ac:dyDescent="0.2">
      <c r="C825" s="701"/>
      <c r="D825" s="701"/>
      <c r="E825" s="701"/>
      <c r="F825" s="701"/>
      <c r="G825" s="701"/>
      <c r="H825" s="701"/>
      <c r="I825" s="701"/>
      <c r="J825" s="701"/>
      <c r="K825" s="701"/>
      <c r="L825" s="701"/>
      <c r="M825" s="701"/>
      <c r="N825" s="701"/>
      <c r="O825" s="701"/>
      <c r="P825" s="701"/>
      <c r="Q825" s="701"/>
    </row>
    <row r="826" ht="25.15" customHeight="true" x14ac:dyDescent="0.2">
      <c r="C826" s="701"/>
      <c r="D826" s="701"/>
      <c r="E826" s="701"/>
      <c r="F826" s="701"/>
      <c r="G826" s="701"/>
      <c r="H826" s="701"/>
      <c r="I826" s="701"/>
      <c r="J826" s="701"/>
      <c r="K826" s="701"/>
      <c r="L826" s="701"/>
      <c r="M826" s="701"/>
      <c r="N826" s="701"/>
      <c r="O826" s="701"/>
      <c r="P826" s="701"/>
      <c r="Q826" s="701"/>
    </row>
    <row r="827" ht="25.15" customHeight="true" x14ac:dyDescent="0.2">
      <c r="C827" s="701"/>
      <c r="D827" s="701"/>
      <c r="E827" s="701"/>
      <c r="F827" s="701"/>
      <c r="G827" s="701"/>
      <c r="H827" s="701"/>
      <c r="I827" s="701"/>
      <c r="J827" s="701"/>
      <c r="K827" s="701"/>
      <c r="L827" s="701"/>
      <c r="M827" s="701"/>
      <c r="N827" s="701"/>
      <c r="O827" s="701"/>
      <c r="P827" s="701"/>
      <c r="Q827" s="701"/>
    </row>
    <row r="828" ht="25.15" customHeight="true" x14ac:dyDescent="0.2">
      <c r="C828" s="701"/>
      <c r="D828" s="701"/>
      <c r="E828" s="701"/>
      <c r="F828" s="701"/>
      <c r="G828" s="701"/>
      <c r="H828" s="701"/>
      <c r="I828" s="701"/>
      <c r="J828" s="701"/>
      <c r="K828" s="701"/>
      <c r="L828" s="701"/>
      <c r="M828" s="701"/>
      <c r="N828" s="701"/>
      <c r="O828" s="701"/>
      <c r="P828" s="701"/>
      <c r="Q828" s="701"/>
    </row>
    <row r="829" ht="25.15" customHeight="true" x14ac:dyDescent="0.2">
      <c r="C829" s="701"/>
      <c r="D829" s="701"/>
      <c r="E829" s="701"/>
      <c r="F829" s="701"/>
      <c r="G829" s="701"/>
      <c r="H829" s="701"/>
      <c r="I829" s="701"/>
      <c r="J829" s="701"/>
      <c r="K829" s="701"/>
      <c r="L829" s="701"/>
      <c r="M829" s="701"/>
      <c r="N829" s="701"/>
      <c r="O829" s="701"/>
      <c r="P829" s="701"/>
      <c r="Q829" s="701"/>
    </row>
    <row r="830" ht="25.15" customHeight="true" x14ac:dyDescent="0.2">
      <c r="C830" s="701"/>
      <c r="D830" s="701"/>
      <c r="E830" s="701"/>
      <c r="F830" s="701"/>
      <c r="G830" s="701"/>
      <c r="H830" s="701"/>
      <c r="I830" s="701"/>
      <c r="J830" s="701"/>
      <c r="K830" s="701"/>
      <c r="L830" s="701"/>
      <c r="M830" s="701"/>
      <c r="N830" s="701"/>
      <c r="O830" s="701"/>
      <c r="P830" s="701"/>
      <c r="Q830" s="701"/>
    </row>
    <row r="831" ht="25.15" customHeight="true" x14ac:dyDescent="0.2">
      <c r="C831" s="701"/>
      <c r="D831" s="701"/>
      <c r="E831" s="701"/>
      <c r="F831" s="701"/>
      <c r="G831" s="701"/>
      <c r="H831" s="701"/>
      <c r="I831" s="701"/>
      <c r="J831" s="701"/>
      <c r="K831" s="701"/>
      <c r="L831" s="701"/>
      <c r="M831" s="701"/>
      <c r="N831" s="701"/>
      <c r="O831" s="701"/>
      <c r="P831" s="701"/>
      <c r="Q831" s="701"/>
    </row>
    <row r="832" ht="25.15" customHeight="true" x14ac:dyDescent="0.2">
      <c r="C832" s="701"/>
      <c r="D832" s="701"/>
      <c r="E832" s="701"/>
      <c r="F832" s="701"/>
      <c r="G832" s="701"/>
      <c r="H832" s="701"/>
      <c r="I832" s="701"/>
      <c r="J832" s="701"/>
      <c r="K832" s="701"/>
      <c r="L832" s="701"/>
      <c r="M832" s="701"/>
      <c r="N832" s="701"/>
      <c r="O832" s="701"/>
      <c r="P832" s="701"/>
      <c r="Q832" s="701"/>
    </row>
    <row r="833" ht="25.15" customHeight="true" x14ac:dyDescent="0.2">
      <c r="C833" s="701"/>
      <c r="D833" s="701"/>
      <c r="E833" s="701"/>
      <c r="F833" s="701"/>
      <c r="G833" s="701"/>
      <c r="H833" s="701"/>
      <c r="I833" s="701"/>
      <c r="J833" s="701"/>
      <c r="K833" s="701"/>
      <c r="L833" s="701"/>
      <c r="M833" s="701"/>
      <c r="N833" s="701"/>
      <c r="O833" s="701"/>
      <c r="P833" s="701"/>
      <c r="Q833" s="701"/>
    </row>
    <row r="834" ht="25.15" customHeight="true" x14ac:dyDescent="0.2">
      <c r="C834" s="701"/>
      <c r="D834" s="701"/>
      <c r="E834" s="701"/>
      <c r="F834" s="701"/>
      <c r="G834" s="701"/>
      <c r="H834" s="701"/>
      <c r="I834" s="701"/>
      <c r="J834" s="701"/>
      <c r="K834" s="701"/>
      <c r="L834" s="701"/>
      <c r="M834" s="701"/>
      <c r="N834" s="701"/>
      <c r="O834" s="701"/>
      <c r="P834" s="701"/>
      <c r="Q834" s="701"/>
    </row>
    <row r="835" ht="25.15" customHeight="true" x14ac:dyDescent="0.2">
      <c r="C835" s="701"/>
      <c r="D835" s="701"/>
      <c r="E835" s="701"/>
      <c r="F835" s="701"/>
      <c r="G835" s="701"/>
      <c r="H835" s="701"/>
      <c r="I835" s="701"/>
      <c r="J835" s="701"/>
      <c r="K835" s="701"/>
      <c r="L835" s="701"/>
      <c r="M835" s="701"/>
      <c r="N835" s="701"/>
      <c r="O835" s="701"/>
      <c r="P835" s="701"/>
      <c r="Q835" s="701"/>
    </row>
    <row r="836" ht="25.15" customHeight="true" x14ac:dyDescent="0.2">
      <c r="C836" s="701"/>
      <c r="D836" s="701"/>
      <c r="E836" s="701"/>
      <c r="F836" s="701"/>
      <c r="G836" s="701"/>
      <c r="H836" s="701"/>
      <c r="I836" s="701"/>
      <c r="J836" s="701"/>
      <c r="K836" s="701"/>
      <c r="L836" s="701"/>
      <c r="M836" s="701"/>
      <c r="N836" s="701"/>
      <c r="O836" s="701"/>
      <c r="P836" s="701"/>
      <c r="Q836" s="701"/>
    </row>
    <row r="837" ht="25.15" customHeight="true" x14ac:dyDescent="0.2">
      <c r="C837" s="701"/>
      <c r="D837" s="701"/>
      <c r="E837" s="701"/>
      <c r="F837" s="701"/>
      <c r="G837" s="701"/>
      <c r="H837" s="701"/>
      <c r="I837" s="701"/>
      <c r="J837" s="701"/>
      <c r="K837" s="701"/>
      <c r="L837" s="701"/>
      <c r="M837" s="701"/>
      <c r="N837" s="701"/>
      <c r="O837" s="701"/>
      <c r="P837" s="701"/>
      <c r="Q837" s="701"/>
    </row>
    <row r="838" ht="25.15" customHeight="true" x14ac:dyDescent="0.2">
      <c r="C838" s="701"/>
      <c r="D838" s="701"/>
      <c r="E838" s="701"/>
      <c r="F838" s="701"/>
      <c r="G838" s="701"/>
      <c r="H838" s="701"/>
      <c r="I838" s="701"/>
      <c r="J838" s="701"/>
      <c r="K838" s="701"/>
      <c r="L838" s="701"/>
      <c r="M838" s="701"/>
      <c r="N838" s="701"/>
      <c r="O838" s="701"/>
      <c r="P838" s="701"/>
      <c r="Q838" s="701"/>
    </row>
    <row r="839" ht="25.15" customHeight="true" x14ac:dyDescent="0.2">
      <c r="C839" s="701"/>
      <c r="D839" s="701"/>
      <c r="E839" s="701"/>
      <c r="F839" s="701"/>
      <c r="G839" s="701"/>
      <c r="H839" s="701"/>
      <c r="I839" s="701"/>
      <c r="J839" s="701"/>
      <c r="K839" s="701"/>
      <c r="L839" s="701"/>
      <c r="M839" s="701"/>
      <c r="N839" s="701"/>
      <c r="O839" s="701"/>
      <c r="P839" s="701"/>
      <c r="Q839" s="701"/>
    </row>
    <row r="840" ht="25.15" customHeight="true" x14ac:dyDescent="0.2">
      <c r="C840" s="701"/>
      <c r="D840" s="701"/>
      <c r="E840" s="701"/>
      <c r="F840" s="701"/>
      <c r="G840" s="701"/>
      <c r="H840" s="701"/>
      <c r="I840" s="701"/>
      <c r="J840" s="701"/>
      <c r="K840" s="701"/>
      <c r="L840" s="701"/>
      <c r="M840" s="701"/>
      <c r="N840" s="701"/>
      <c r="O840" s="701"/>
      <c r="P840" s="701"/>
      <c r="Q840" s="701"/>
    </row>
    <row r="841" ht="25.15" customHeight="true" x14ac:dyDescent="0.2">
      <c r="C841" s="701"/>
      <c r="D841" s="701"/>
      <c r="E841" s="701"/>
      <c r="F841" s="701"/>
      <c r="G841" s="701"/>
      <c r="H841" s="701"/>
      <c r="I841" s="701"/>
      <c r="J841" s="701"/>
      <c r="K841" s="701"/>
      <c r="L841" s="701"/>
      <c r="M841" s="701"/>
      <c r="N841" s="701"/>
      <c r="O841" s="701"/>
      <c r="P841" s="701"/>
      <c r="Q841" s="701"/>
    </row>
    <row r="842" ht="25.15" customHeight="true" x14ac:dyDescent="0.2">
      <c r="C842" s="701"/>
      <c r="D842" s="701"/>
      <c r="E842" s="701"/>
      <c r="F842" s="701"/>
      <c r="G842" s="701"/>
      <c r="H842" s="701"/>
      <c r="I842" s="701"/>
      <c r="J842" s="701"/>
      <c r="K842" s="701"/>
      <c r="L842" s="701"/>
      <c r="M842" s="701"/>
      <c r="N842" s="701"/>
      <c r="O842" s="701"/>
      <c r="P842" s="701"/>
      <c r="Q842" s="701"/>
    </row>
    <row r="843" ht="25.15" customHeight="true" x14ac:dyDescent="0.2">
      <c r="C843" s="701"/>
      <c r="D843" s="701"/>
      <c r="E843" s="701"/>
      <c r="F843" s="701"/>
      <c r="G843" s="701"/>
      <c r="H843" s="701"/>
      <c r="I843" s="701"/>
      <c r="J843" s="701"/>
      <c r="K843" s="701"/>
      <c r="L843" s="701"/>
      <c r="M843" s="701"/>
      <c r="N843" s="701"/>
      <c r="O843" s="701"/>
      <c r="P843" s="701"/>
      <c r="Q843" s="701"/>
    </row>
    <row r="844" ht="25.15" customHeight="true" x14ac:dyDescent="0.2">
      <c r="C844" s="701"/>
      <c r="D844" s="701"/>
      <c r="E844" s="701"/>
      <c r="F844" s="701"/>
      <c r="G844" s="701"/>
      <c r="H844" s="701"/>
      <c r="I844" s="701"/>
      <c r="J844" s="701"/>
      <c r="K844" s="701"/>
      <c r="L844" s="701"/>
      <c r="M844" s="701"/>
      <c r="N844" s="701"/>
      <c r="O844" s="701"/>
      <c r="P844" s="701"/>
      <c r="Q844" s="701"/>
    </row>
    <row r="845" ht="25.15" customHeight="true" x14ac:dyDescent="0.2">
      <c r="C845" s="701"/>
      <c r="D845" s="701"/>
      <c r="E845" s="701"/>
      <c r="F845" s="701"/>
      <c r="G845" s="701"/>
      <c r="H845" s="701"/>
      <c r="I845" s="701"/>
      <c r="J845" s="701"/>
      <c r="K845" s="701"/>
      <c r="L845" s="701"/>
      <c r="M845" s="701"/>
      <c r="N845" s="701"/>
      <c r="O845" s="701"/>
      <c r="P845" s="701"/>
      <c r="Q845" s="701"/>
    </row>
    <row r="846" ht="25.15" customHeight="true" x14ac:dyDescent="0.2">
      <c r="C846" s="701"/>
      <c r="D846" s="701"/>
      <c r="E846" s="701"/>
      <c r="F846" s="701"/>
      <c r="G846" s="701"/>
      <c r="H846" s="701"/>
      <c r="I846" s="701"/>
      <c r="J846" s="701"/>
      <c r="K846" s="701"/>
      <c r="L846" s="701"/>
      <c r="M846" s="701"/>
      <c r="N846" s="701"/>
      <c r="O846" s="701"/>
      <c r="P846" s="701"/>
      <c r="Q846" s="701"/>
    </row>
    <row r="847" ht="25.15" customHeight="true" x14ac:dyDescent="0.2">
      <c r="C847" s="701"/>
      <c r="D847" s="701"/>
      <c r="E847" s="701"/>
      <c r="F847" s="701"/>
      <c r="G847" s="701"/>
      <c r="H847" s="701"/>
      <c r="I847" s="701"/>
      <c r="J847" s="701"/>
      <c r="K847" s="701"/>
      <c r="L847" s="701"/>
      <c r="M847" s="701"/>
      <c r="N847" s="701"/>
      <c r="O847" s="701"/>
      <c r="P847" s="701"/>
      <c r="Q847" s="701"/>
    </row>
    <row r="848" ht="25.15" customHeight="true" x14ac:dyDescent="0.2">
      <c r="C848" s="701"/>
      <c r="D848" s="701"/>
      <c r="E848" s="701"/>
      <c r="F848" s="701"/>
      <c r="G848" s="701"/>
      <c r="H848" s="701"/>
      <c r="I848" s="701"/>
      <c r="J848" s="701"/>
      <c r="K848" s="701"/>
      <c r="L848" s="701"/>
      <c r="M848" s="701"/>
      <c r="N848" s="701"/>
      <c r="O848" s="701"/>
      <c r="P848" s="701"/>
      <c r="Q848" s="701"/>
    </row>
    <row r="849" ht="25.15" customHeight="true" x14ac:dyDescent="0.2">
      <c r="C849" s="701"/>
      <c r="D849" s="701"/>
      <c r="E849" s="701"/>
      <c r="F849" s="701"/>
      <c r="G849" s="701"/>
      <c r="H849" s="701"/>
      <c r="I849" s="701"/>
      <c r="J849" s="701"/>
      <c r="K849" s="701"/>
      <c r="L849" s="701"/>
      <c r="M849" s="701"/>
      <c r="N849" s="701"/>
      <c r="O849" s="701"/>
      <c r="P849" s="701"/>
      <c r="Q849" s="701"/>
    </row>
    <row r="850" ht="25.15" customHeight="true" x14ac:dyDescent="0.2">
      <c r="C850" s="701"/>
      <c r="D850" s="701"/>
      <c r="E850" s="701"/>
      <c r="F850" s="701"/>
      <c r="G850" s="701"/>
      <c r="H850" s="701"/>
      <c r="I850" s="701"/>
      <c r="J850" s="701"/>
      <c r="K850" s="701"/>
      <c r="L850" s="701"/>
      <c r="M850" s="701"/>
      <c r="N850" s="701"/>
      <c r="O850" s="701"/>
      <c r="P850" s="701"/>
      <c r="Q850" s="701"/>
    </row>
    <row r="851" ht="25.15" customHeight="true" x14ac:dyDescent="0.2">
      <c r="C851" s="701"/>
      <c r="D851" s="701"/>
      <c r="E851" s="701"/>
      <c r="F851" s="701"/>
      <c r="G851" s="701"/>
      <c r="H851" s="701"/>
      <c r="I851" s="701"/>
      <c r="J851" s="701"/>
      <c r="K851" s="701"/>
      <c r="L851" s="701"/>
      <c r="M851" s="701"/>
      <c r="N851" s="701"/>
      <c r="O851" s="701"/>
      <c r="P851" s="701"/>
      <c r="Q851" s="701"/>
    </row>
    <row r="852" ht="25.15" customHeight="true" x14ac:dyDescent="0.2">
      <c r="C852" s="701"/>
      <c r="D852" s="701"/>
      <c r="E852" s="701"/>
      <c r="F852" s="701"/>
      <c r="G852" s="701"/>
      <c r="H852" s="701"/>
      <c r="I852" s="701"/>
      <c r="J852" s="701"/>
      <c r="K852" s="701"/>
      <c r="L852" s="701"/>
      <c r="M852" s="701"/>
      <c r="N852" s="701"/>
      <c r="O852" s="701"/>
      <c r="P852" s="701"/>
      <c r="Q852" s="701"/>
    </row>
    <row r="853" ht="25.15" customHeight="true" x14ac:dyDescent="0.2">
      <c r="C853" s="701"/>
      <c r="D853" s="701"/>
      <c r="E853" s="701"/>
      <c r="F853" s="701"/>
      <c r="G853" s="701"/>
      <c r="H853" s="701"/>
      <c r="I853" s="701"/>
      <c r="J853" s="701"/>
      <c r="K853" s="701"/>
      <c r="L853" s="701"/>
      <c r="M853" s="701"/>
      <c r="N853" s="701"/>
      <c r="O853" s="701"/>
      <c r="P853" s="701"/>
      <c r="Q853" s="701"/>
    </row>
    <row r="854" ht="25.15" customHeight="true" x14ac:dyDescent="0.2">
      <c r="C854" s="701"/>
      <c r="D854" s="701"/>
      <c r="E854" s="701"/>
      <c r="F854" s="701"/>
      <c r="G854" s="701"/>
      <c r="H854" s="701"/>
      <c r="I854" s="701"/>
      <c r="J854" s="701"/>
      <c r="K854" s="701"/>
      <c r="L854" s="701"/>
      <c r="M854" s="701"/>
      <c r="N854" s="701"/>
      <c r="O854" s="701"/>
      <c r="P854" s="701"/>
      <c r="Q854" s="701"/>
    </row>
    <row r="855" ht="25.15" customHeight="true" x14ac:dyDescent="0.2">
      <c r="C855" s="701"/>
      <c r="D855" s="701"/>
      <c r="E855" s="701"/>
      <c r="F855" s="701"/>
      <c r="G855" s="701"/>
      <c r="H855" s="701"/>
      <c r="I855" s="701"/>
      <c r="J855" s="701"/>
      <c r="K855" s="701"/>
      <c r="L855" s="701"/>
      <c r="M855" s="701"/>
      <c r="N855" s="701"/>
      <c r="O855" s="701"/>
      <c r="P855" s="701"/>
      <c r="Q855" s="701"/>
    </row>
    <row r="856" ht="25.15" customHeight="true" x14ac:dyDescent="0.2">
      <c r="C856" s="701"/>
      <c r="D856" s="701"/>
      <c r="E856" s="701"/>
      <c r="F856" s="701"/>
      <c r="G856" s="701"/>
      <c r="H856" s="701"/>
      <c r="I856" s="701"/>
      <c r="J856" s="701"/>
      <c r="K856" s="701"/>
      <c r="L856" s="701"/>
      <c r="M856" s="701"/>
      <c r="N856" s="701"/>
      <c r="O856" s="701"/>
      <c r="P856" s="701"/>
      <c r="Q856" s="701"/>
    </row>
    <row r="857" ht="25.15" customHeight="true" x14ac:dyDescent="0.2">
      <c r="C857" s="701"/>
      <c r="D857" s="701"/>
      <c r="E857" s="701"/>
      <c r="F857" s="701"/>
      <c r="G857" s="701"/>
      <c r="H857" s="701"/>
      <c r="I857" s="701"/>
      <c r="J857" s="701"/>
      <c r="K857" s="701"/>
      <c r="L857" s="701"/>
      <c r="M857" s="701"/>
      <c r="N857" s="701"/>
      <c r="O857" s="701"/>
      <c r="P857" s="701"/>
      <c r="Q857" s="701"/>
    </row>
    <row r="858" ht="25.15" customHeight="true" x14ac:dyDescent="0.2">
      <c r="C858" s="701"/>
      <c r="D858" s="701"/>
      <c r="E858" s="701"/>
      <c r="F858" s="701"/>
      <c r="G858" s="701"/>
      <c r="H858" s="701"/>
      <c r="I858" s="701"/>
      <c r="J858" s="701"/>
      <c r="K858" s="701"/>
      <c r="L858" s="701"/>
      <c r="M858" s="701"/>
      <c r="N858" s="701"/>
      <c r="O858" s="701"/>
      <c r="P858" s="701"/>
      <c r="Q858" s="701"/>
    </row>
    <row r="859" ht="25.15" customHeight="true" x14ac:dyDescent="0.2">
      <c r="C859" s="701"/>
      <c r="D859" s="701"/>
      <c r="E859" s="701"/>
      <c r="F859" s="701"/>
      <c r="G859" s="701"/>
      <c r="H859" s="701"/>
      <c r="I859" s="701"/>
      <c r="J859" s="701"/>
      <c r="K859" s="701"/>
      <c r="L859" s="701"/>
      <c r="M859" s="701"/>
      <c r="N859" s="701"/>
      <c r="O859" s="701"/>
      <c r="P859" s="701"/>
      <c r="Q859" s="701"/>
    </row>
    <row r="860" ht="25.15" customHeight="true" x14ac:dyDescent="0.2">
      <c r="C860" s="701"/>
      <c r="D860" s="701"/>
      <c r="E860" s="701"/>
      <c r="F860" s="701"/>
      <c r="G860" s="701"/>
      <c r="H860" s="701"/>
      <c r="I860" s="701"/>
      <c r="J860" s="701"/>
      <c r="K860" s="701"/>
      <c r="L860" s="701"/>
      <c r="M860" s="701"/>
      <c r="N860" s="701"/>
      <c r="O860" s="701"/>
      <c r="P860" s="701"/>
      <c r="Q860" s="701"/>
    </row>
    <row r="861" ht="25.15" customHeight="true" x14ac:dyDescent="0.2">
      <c r="C861" s="701"/>
      <c r="D861" s="701"/>
      <c r="E861" s="701"/>
      <c r="F861" s="701"/>
      <c r="G861" s="701"/>
      <c r="H861" s="701"/>
      <c r="I861" s="701"/>
      <c r="J861" s="701"/>
      <c r="K861" s="701"/>
      <c r="L861" s="701"/>
      <c r="M861" s="701"/>
      <c r="N861" s="701"/>
      <c r="O861" s="701"/>
      <c r="P861" s="701"/>
      <c r="Q861" s="701"/>
    </row>
    <row r="862" ht="25.15" customHeight="true" x14ac:dyDescent="0.2">
      <c r="C862" s="701"/>
      <c r="D862" s="701"/>
      <c r="E862" s="701"/>
      <c r="F862" s="701"/>
      <c r="G862" s="701"/>
      <c r="H862" s="701"/>
      <c r="I862" s="701"/>
      <c r="J862" s="701"/>
      <c r="K862" s="701"/>
      <c r="L862" s="701"/>
      <c r="M862" s="701"/>
      <c r="N862" s="701"/>
      <c r="O862" s="701"/>
      <c r="P862" s="701"/>
      <c r="Q862" s="701"/>
    </row>
    <row r="863" ht="25.15" customHeight="true" x14ac:dyDescent="0.2">
      <c r="C863" s="701"/>
      <c r="D863" s="701"/>
      <c r="E863" s="701"/>
      <c r="F863" s="701"/>
      <c r="G863" s="701"/>
      <c r="H863" s="701"/>
      <c r="I863" s="701"/>
      <c r="J863" s="701"/>
      <c r="K863" s="701"/>
      <c r="L863" s="701"/>
      <c r="M863" s="701"/>
      <c r="N863" s="701"/>
      <c r="O863" s="701"/>
      <c r="P863" s="701"/>
      <c r="Q863" s="701"/>
    </row>
    <row r="864" ht="25.15" customHeight="true" x14ac:dyDescent="0.2">
      <c r="C864" s="701"/>
      <c r="D864" s="701"/>
      <c r="E864" s="701"/>
      <c r="F864" s="701"/>
      <c r="G864" s="701"/>
      <c r="H864" s="701"/>
      <c r="I864" s="701"/>
      <c r="J864" s="701"/>
      <c r="K864" s="701"/>
      <c r="L864" s="701"/>
      <c r="M864" s="701"/>
      <c r="N864" s="701"/>
      <c r="O864" s="701"/>
      <c r="P864" s="701"/>
      <c r="Q864" s="701"/>
    </row>
    <row r="865" ht="25.15" customHeight="true" x14ac:dyDescent="0.2">
      <c r="C865" s="701"/>
      <c r="D865" s="701"/>
      <c r="E865" s="701"/>
      <c r="F865" s="701"/>
      <c r="G865" s="701"/>
      <c r="H865" s="701"/>
      <c r="I865" s="701"/>
      <c r="J865" s="701"/>
      <c r="K865" s="701"/>
      <c r="L865" s="701"/>
      <c r="M865" s="701"/>
      <c r="N865" s="701"/>
      <c r="O865" s="701"/>
      <c r="P865" s="701"/>
      <c r="Q865" s="701"/>
    </row>
    <row r="866" ht="25.15" customHeight="true" x14ac:dyDescent="0.2">
      <c r="C866" s="701"/>
      <c r="D866" s="701"/>
      <c r="E866" s="701"/>
      <c r="F866" s="701"/>
      <c r="G866" s="701"/>
      <c r="H866" s="701"/>
      <c r="I866" s="701"/>
      <c r="J866" s="701"/>
      <c r="K866" s="701"/>
      <c r="L866" s="701"/>
      <c r="M866" s="701"/>
      <c r="N866" s="701"/>
      <c r="O866" s="701"/>
      <c r="P866" s="701"/>
      <c r="Q866" s="701"/>
    </row>
    <row r="867" ht="25.15" customHeight="true" x14ac:dyDescent="0.2">
      <c r="C867" s="701"/>
      <c r="D867" s="701"/>
      <c r="E867" s="701"/>
      <c r="F867" s="701"/>
      <c r="G867" s="701"/>
      <c r="H867" s="701"/>
      <c r="I867" s="701"/>
      <c r="J867" s="701"/>
      <c r="K867" s="701"/>
      <c r="L867" s="701"/>
      <c r="M867" s="701"/>
      <c r="N867" s="701"/>
      <c r="O867" s="701"/>
      <c r="P867" s="701"/>
      <c r="Q867" s="701"/>
    </row>
    <row r="868" ht="25.15" customHeight="true" x14ac:dyDescent="0.2">
      <c r="C868" s="701"/>
      <c r="D868" s="701"/>
      <c r="E868" s="701"/>
      <c r="F868" s="701"/>
      <c r="G868" s="701"/>
      <c r="H868" s="701"/>
      <c r="I868" s="701"/>
      <c r="J868" s="701"/>
      <c r="K868" s="701"/>
      <c r="L868" s="701"/>
      <c r="M868" s="701"/>
      <c r="N868" s="701"/>
      <c r="O868" s="701"/>
      <c r="P868" s="701"/>
      <c r="Q868" s="701"/>
    </row>
    <row r="869" ht="25.15" customHeight="true" x14ac:dyDescent="0.2">
      <c r="C869" s="701"/>
      <c r="D869" s="701"/>
      <c r="E869" s="701"/>
      <c r="F869" s="701"/>
      <c r="G869" s="701"/>
      <c r="H869" s="701"/>
      <c r="I869" s="701"/>
      <c r="J869" s="701"/>
      <c r="K869" s="701"/>
      <c r="L869" s="701"/>
      <c r="M869" s="701"/>
      <c r="N869" s="701"/>
      <c r="O869" s="701"/>
      <c r="P869" s="701"/>
      <c r="Q869" s="701"/>
    </row>
    <row r="870" ht="25.15" customHeight="true" x14ac:dyDescent="0.2">
      <c r="C870" s="701"/>
      <c r="D870" s="701"/>
      <c r="E870" s="701"/>
      <c r="F870" s="701"/>
      <c r="G870" s="701"/>
      <c r="H870" s="701"/>
      <c r="I870" s="701"/>
      <c r="J870" s="701"/>
      <c r="K870" s="701"/>
      <c r="L870" s="701"/>
      <c r="M870" s="701"/>
      <c r="N870" s="701"/>
      <c r="O870" s="701"/>
      <c r="P870" s="701"/>
      <c r="Q870" s="701"/>
    </row>
    <row r="871" ht="25.15" customHeight="true" x14ac:dyDescent="0.2">
      <c r="C871" s="701"/>
      <c r="D871" s="701"/>
      <c r="E871" s="701"/>
      <c r="F871" s="701"/>
      <c r="G871" s="701"/>
      <c r="H871" s="701"/>
      <c r="I871" s="701"/>
      <c r="J871" s="701"/>
      <c r="K871" s="701"/>
      <c r="L871" s="701"/>
      <c r="M871" s="701"/>
      <c r="N871" s="701"/>
      <c r="O871" s="701"/>
      <c r="P871" s="701"/>
      <c r="Q871" s="701"/>
    </row>
    <row r="872" ht="25.15" customHeight="true" x14ac:dyDescent="0.2">
      <c r="C872" s="701"/>
      <c r="D872" s="701"/>
      <c r="E872" s="701"/>
      <c r="F872" s="701"/>
      <c r="G872" s="701"/>
      <c r="H872" s="701"/>
      <c r="I872" s="701"/>
      <c r="J872" s="701"/>
      <c r="K872" s="701"/>
      <c r="L872" s="701"/>
      <c r="M872" s="701"/>
      <c r="N872" s="701"/>
      <c r="O872" s="701"/>
      <c r="P872" s="701"/>
      <c r="Q872" s="701"/>
    </row>
    <row r="873" ht="25.15" customHeight="true" x14ac:dyDescent="0.2">
      <c r="C873" s="701"/>
      <c r="D873" s="701"/>
      <c r="E873" s="701"/>
      <c r="F873" s="701"/>
      <c r="G873" s="701"/>
      <c r="H873" s="701"/>
      <c r="I873" s="701"/>
      <c r="J873" s="701"/>
      <c r="K873" s="701"/>
      <c r="L873" s="701"/>
      <c r="M873" s="701"/>
      <c r="N873" s="701"/>
      <c r="O873" s="701"/>
      <c r="P873" s="701"/>
      <c r="Q873" s="701"/>
    </row>
    <row r="874" ht="25.15" customHeight="true" x14ac:dyDescent="0.2">
      <c r="C874" s="701"/>
      <c r="D874" s="701"/>
      <c r="E874" s="701"/>
      <c r="F874" s="701"/>
      <c r="G874" s="701"/>
      <c r="H874" s="701"/>
      <c r="I874" s="701"/>
      <c r="J874" s="701"/>
      <c r="K874" s="701"/>
      <c r="L874" s="701"/>
      <c r="M874" s="701"/>
      <c r="N874" s="701"/>
      <c r="O874" s="701"/>
      <c r="P874" s="701"/>
      <c r="Q874" s="701"/>
    </row>
    <row r="875" ht="25.15" customHeight="true" x14ac:dyDescent="0.2">
      <c r="C875" s="701"/>
      <c r="D875" s="701"/>
      <c r="E875" s="701"/>
      <c r="F875" s="701"/>
      <c r="G875" s="701"/>
      <c r="H875" s="701"/>
      <c r="I875" s="701"/>
      <c r="J875" s="701"/>
      <c r="K875" s="701"/>
      <c r="L875" s="701"/>
      <c r="M875" s="701"/>
      <c r="N875" s="701"/>
      <c r="O875" s="701"/>
      <c r="P875" s="701"/>
      <c r="Q875" s="701"/>
    </row>
    <row r="876" ht="25.15" customHeight="true" x14ac:dyDescent="0.2">
      <c r="C876" s="701"/>
      <c r="D876" s="701"/>
      <c r="E876" s="701"/>
      <c r="F876" s="701"/>
      <c r="G876" s="701"/>
      <c r="H876" s="701"/>
      <c r="I876" s="701"/>
      <c r="J876" s="701"/>
      <c r="K876" s="701"/>
      <c r="L876" s="701"/>
      <c r="M876" s="701"/>
      <c r="N876" s="701"/>
      <c r="O876" s="701"/>
      <c r="P876" s="701"/>
      <c r="Q876" s="701"/>
    </row>
    <row r="877" ht="25.15" customHeight="true" x14ac:dyDescent="0.2">
      <c r="C877" s="701"/>
      <c r="D877" s="701"/>
      <c r="E877" s="701"/>
      <c r="F877" s="701"/>
      <c r="G877" s="701"/>
      <c r="H877" s="701"/>
      <c r="I877" s="701"/>
      <c r="J877" s="701"/>
      <c r="K877" s="701"/>
      <c r="L877" s="701"/>
      <c r="M877" s="701"/>
      <c r="N877" s="701"/>
      <c r="O877" s="701"/>
      <c r="P877" s="701"/>
      <c r="Q877" s="701"/>
    </row>
    <row r="878" ht="25.15" customHeight="true" x14ac:dyDescent="0.2">
      <c r="C878" s="701"/>
      <c r="D878" s="701"/>
      <c r="E878" s="701"/>
      <c r="F878" s="701"/>
      <c r="G878" s="701"/>
      <c r="H878" s="701"/>
      <c r="I878" s="701"/>
      <c r="J878" s="701"/>
      <c r="K878" s="701"/>
      <c r="L878" s="701"/>
      <c r="M878" s="701"/>
      <c r="N878" s="701"/>
      <c r="O878" s="701"/>
      <c r="P878" s="701"/>
      <c r="Q878" s="701"/>
    </row>
    <row r="879" ht="25.15" customHeight="true" x14ac:dyDescent="0.2">
      <c r="C879" s="701"/>
      <c r="D879" s="701"/>
      <c r="E879" s="701"/>
      <c r="F879" s="701"/>
      <c r="G879" s="701"/>
      <c r="H879" s="701"/>
      <c r="I879" s="701"/>
      <c r="J879" s="701"/>
      <c r="K879" s="701"/>
      <c r="L879" s="701"/>
      <c r="M879" s="701"/>
      <c r="N879" s="701"/>
      <c r="O879" s="701"/>
      <c r="P879" s="701"/>
      <c r="Q879" s="701"/>
    </row>
    <row r="880" ht="25.15" customHeight="true" x14ac:dyDescent="0.2">
      <c r="C880" s="701"/>
      <c r="D880" s="701"/>
      <c r="E880" s="701"/>
      <c r="F880" s="701"/>
      <c r="G880" s="701"/>
      <c r="H880" s="701"/>
      <c r="I880" s="701"/>
      <c r="J880" s="701"/>
      <c r="K880" s="701"/>
      <c r="L880" s="701"/>
      <c r="M880" s="701"/>
      <c r="N880" s="701"/>
      <c r="O880" s="701"/>
      <c r="P880" s="701"/>
      <c r="Q880" s="701"/>
    </row>
    <row r="881" ht="25.15" customHeight="true" x14ac:dyDescent="0.2">
      <c r="C881" s="701"/>
      <c r="D881" s="701"/>
      <c r="E881" s="701"/>
      <c r="F881" s="701"/>
      <c r="G881" s="701"/>
      <c r="H881" s="701"/>
      <c r="I881" s="701"/>
      <c r="J881" s="701"/>
      <c r="K881" s="701"/>
      <c r="L881" s="701"/>
      <c r="M881" s="701"/>
      <c r="N881" s="701"/>
      <c r="O881" s="701"/>
      <c r="P881" s="701"/>
      <c r="Q881" s="701"/>
    </row>
    <row r="882" ht="25.15" customHeight="true" x14ac:dyDescent="0.2">
      <c r="C882" s="701"/>
      <c r="D882" s="701"/>
      <c r="E882" s="701"/>
      <c r="F882" s="701"/>
      <c r="G882" s="701"/>
      <c r="H882" s="701"/>
      <c r="I882" s="701"/>
      <c r="J882" s="701"/>
      <c r="K882" s="701"/>
      <c r="L882" s="701"/>
      <c r="M882" s="701"/>
      <c r="N882" s="701"/>
      <c r="O882" s="701"/>
      <c r="P882" s="701"/>
      <c r="Q882" s="701"/>
    </row>
    <row r="883" ht="25.15" customHeight="true" x14ac:dyDescent="0.2">
      <c r="C883" s="701"/>
      <c r="D883" s="701"/>
      <c r="E883" s="701"/>
      <c r="F883" s="701"/>
      <c r="G883" s="701"/>
      <c r="H883" s="701"/>
      <c r="I883" s="701"/>
      <c r="J883" s="701"/>
      <c r="K883" s="701"/>
      <c r="L883" s="701"/>
      <c r="M883" s="701"/>
      <c r="N883" s="701"/>
      <c r="O883" s="701"/>
      <c r="P883" s="701"/>
      <c r="Q883" s="701"/>
    </row>
    <row r="884" ht="25.15" customHeight="true" x14ac:dyDescent="0.2">
      <c r="C884" s="701"/>
      <c r="D884" s="701"/>
      <c r="E884" s="701"/>
      <c r="F884" s="701"/>
      <c r="G884" s="701"/>
      <c r="H884" s="701"/>
      <c r="I884" s="701"/>
      <c r="J884" s="701"/>
      <c r="K884" s="701"/>
      <c r="L884" s="701"/>
      <c r="M884" s="701"/>
      <c r="N884" s="701"/>
      <c r="O884" s="701"/>
      <c r="P884" s="701"/>
      <c r="Q884" s="701"/>
    </row>
    <row r="885" ht="25.15" customHeight="true" x14ac:dyDescent="0.2">
      <c r="C885" s="701"/>
      <c r="D885" s="701"/>
      <c r="E885" s="701"/>
      <c r="F885" s="701"/>
      <c r="G885" s="701"/>
      <c r="H885" s="701"/>
      <c r="I885" s="701"/>
      <c r="J885" s="701"/>
      <c r="K885" s="701"/>
      <c r="L885" s="701"/>
      <c r="M885" s="701"/>
      <c r="N885" s="701"/>
      <c r="O885" s="701"/>
      <c r="P885" s="701"/>
      <c r="Q885" s="701"/>
    </row>
    <row r="886" ht="25.15" customHeight="true" x14ac:dyDescent="0.2">
      <c r="C886" s="701"/>
      <c r="D886" s="701"/>
      <c r="E886" s="701"/>
      <c r="F886" s="701"/>
      <c r="G886" s="701"/>
      <c r="H886" s="701"/>
      <c r="I886" s="701"/>
      <c r="J886" s="701"/>
      <c r="K886" s="701"/>
      <c r="L886" s="701"/>
      <c r="M886" s="701"/>
      <c r="N886" s="701"/>
      <c r="O886" s="701"/>
      <c r="P886" s="701"/>
      <c r="Q886" s="701"/>
    </row>
    <row r="887" ht="25.15" customHeight="true" x14ac:dyDescent="0.2">
      <c r="C887" s="701"/>
      <c r="D887" s="701"/>
      <c r="E887" s="701"/>
      <c r="F887" s="701"/>
      <c r="G887" s="701"/>
      <c r="H887" s="701"/>
      <c r="I887" s="701"/>
      <c r="J887" s="701"/>
      <c r="K887" s="701"/>
      <c r="L887" s="701"/>
      <c r="M887" s="701"/>
      <c r="N887" s="701"/>
      <c r="O887" s="701"/>
      <c r="P887" s="701"/>
      <c r="Q887" s="701"/>
    </row>
    <row r="888" ht="25.15" customHeight="true" x14ac:dyDescent="0.2">
      <c r="C888" s="701"/>
      <c r="D888" s="701"/>
      <c r="E888" s="701"/>
      <c r="F888" s="701"/>
      <c r="G888" s="701"/>
      <c r="H888" s="701"/>
      <c r="I888" s="701"/>
      <c r="J888" s="701"/>
      <c r="K888" s="701"/>
      <c r="L888" s="701"/>
      <c r="M888" s="701"/>
      <c r="N888" s="701"/>
      <c r="O888" s="701"/>
      <c r="P888" s="701"/>
      <c r="Q888" s="701"/>
    </row>
    <row r="889" ht="25.15" customHeight="true" x14ac:dyDescent="0.2">
      <c r="C889" s="701"/>
      <c r="D889" s="701"/>
      <c r="E889" s="701"/>
      <c r="F889" s="701"/>
      <c r="G889" s="701"/>
      <c r="H889" s="701"/>
      <c r="I889" s="701"/>
      <c r="J889" s="701"/>
      <c r="K889" s="701"/>
      <c r="L889" s="701"/>
      <c r="M889" s="701"/>
      <c r="N889" s="701"/>
      <c r="O889" s="701"/>
      <c r="P889" s="701"/>
      <c r="Q889" s="701"/>
    </row>
    <row r="890" ht="25.15" customHeight="true" x14ac:dyDescent="0.2">
      <c r="C890" s="701"/>
      <c r="D890" s="701"/>
      <c r="E890" s="701"/>
      <c r="F890" s="701"/>
      <c r="G890" s="701"/>
      <c r="H890" s="701"/>
      <c r="I890" s="701"/>
      <c r="J890" s="701"/>
      <c r="K890" s="701"/>
      <c r="L890" s="701"/>
      <c r="M890" s="701"/>
      <c r="N890" s="701"/>
      <c r="O890" s="701"/>
      <c r="P890" s="701"/>
      <c r="Q890" s="701"/>
    </row>
    <row r="891" ht="25.15" customHeight="true" x14ac:dyDescent="0.2">
      <c r="C891" s="701"/>
      <c r="D891" s="701"/>
      <c r="E891" s="701"/>
      <c r="F891" s="701"/>
      <c r="G891" s="701"/>
      <c r="H891" s="701"/>
      <c r="I891" s="701"/>
      <c r="J891" s="701"/>
      <c r="K891" s="701"/>
      <c r="L891" s="701"/>
      <c r="M891" s="701"/>
      <c r="N891" s="701"/>
      <c r="O891" s="701"/>
      <c r="P891" s="701"/>
      <c r="Q891" s="701"/>
    </row>
    <row r="892" ht="25.15" customHeight="true" x14ac:dyDescent="0.2">
      <c r="C892" s="701"/>
      <c r="D892" s="701"/>
      <c r="E892" s="701"/>
      <c r="F892" s="701"/>
      <c r="G892" s="701"/>
      <c r="H892" s="701"/>
      <c r="I892" s="701"/>
      <c r="J892" s="701"/>
      <c r="K892" s="701"/>
      <c r="L892" s="701"/>
      <c r="M892" s="701"/>
      <c r="N892" s="701"/>
      <c r="O892" s="701"/>
      <c r="P892" s="701"/>
      <c r="Q892" s="701"/>
    </row>
    <row r="893" ht="25.15" customHeight="true" x14ac:dyDescent="0.2">
      <c r="C893" s="701"/>
      <c r="D893" s="701"/>
      <c r="E893" s="701"/>
      <c r="F893" s="701"/>
      <c r="G893" s="701"/>
      <c r="H893" s="701"/>
      <c r="I893" s="701"/>
      <c r="J893" s="701"/>
      <c r="K893" s="701"/>
      <c r="L893" s="701"/>
      <c r="M893" s="701"/>
      <c r="N893" s="701"/>
      <c r="O893" s="701"/>
      <c r="P893" s="701"/>
      <c r="Q893" s="701"/>
    </row>
    <row r="894" ht="25.15" customHeight="true" x14ac:dyDescent="0.2">
      <c r="C894" s="701"/>
      <c r="D894" s="701"/>
      <c r="E894" s="701"/>
      <c r="F894" s="701"/>
      <c r="G894" s="701"/>
      <c r="H894" s="701"/>
      <c r="I894" s="701"/>
      <c r="J894" s="701"/>
      <c r="K894" s="701"/>
      <c r="L894" s="701"/>
      <c r="M894" s="701"/>
      <c r="N894" s="701"/>
      <c r="O894" s="701"/>
      <c r="P894" s="701"/>
      <c r="Q894" s="701"/>
    </row>
    <row r="895" ht="25.15" customHeight="true" x14ac:dyDescent="0.2">
      <c r="C895" s="701"/>
      <c r="D895" s="701"/>
      <c r="E895" s="701"/>
      <c r="F895" s="701"/>
      <c r="G895" s="701"/>
      <c r="H895" s="701"/>
      <c r="I895" s="701"/>
      <c r="J895" s="701"/>
      <c r="K895" s="701"/>
      <c r="L895" s="701"/>
      <c r="M895" s="701"/>
      <c r="N895" s="701"/>
      <c r="O895" s="701"/>
      <c r="P895" s="701"/>
      <c r="Q895" s="701"/>
    </row>
    <row r="896" ht="25.15" customHeight="true" x14ac:dyDescent="0.2">
      <c r="C896" s="701"/>
      <c r="D896" s="701"/>
      <c r="E896" s="701"/>
      <c r="F896" s="701"/>
      <c r="G896" s="701"/>
      <c r="H896" s="701"/>
      <c r="I896" s="701"/>
      <c r="J896" s="701"/>
      <c r="K896" s="701"/>
      <c r="L896" s="701"/>
      <c r="M896" s="701"/>
      <c r="N896" s="701"/>
      <c r="O896" s="701"/>
      <c r="P896" s="701"/>
      <c r="Q896" s="701"/>
    </row>
    <row r="897" ht="25.15" customHeight="true" x14ac:dyDescent="0.2">
      <c r="C897" s="701"/>
      <c r="D897" s="701"/>
      <c r="E897" s="701"/>
      <c r="F897" s="701"/>
      <c r="G897" s="701"/>
      <c r="H897" s="701"/>
      <c r="I897" s="701"/>
      <c r="J897" s="701"/>
      <c r="K897" s="701"/>
      <c r="L897" s="701"/>
      <c r="M897" s="701"/>
      <c r="N897" s="701"/>
      <c r="O897" s="701"/>
      <c r="P897" s="701"/>
      <c r="Q897" s="701"/>
    </row>
    <row r="898" ht="25.15" customHeight="true" x14ac:dyDescent="0.2">
      <c r="C898" s="701"/>
      <c r="D898" s="701"/>
      <c r="E898" s="701"/>
      <c r="F898" s="701"/>
      <c r="G898" s="701"/>
      <c r="H898" s="701"/>
      <c r="I898" s="701"/>
      <c r="J898" s="701"/>
      <c r="K898" s="701"/>
      <c r="L898" s="701"/>
      <c r="M898" s="701"/>
      <c r="N898" s="701"/>
      <c r="O898" s="701"/>
      <c r="P898" s="701"/>
      <c r="Q898" s="701"/>
    </row>
    <row r="899" ht="25.15" customHeight="true" x14ac:dyDescent="0.2">
      <c r="C899" s="701"/>
      <c r="D899" s="701"/>
      <c r="E899" s="701"/>
      <c r="F899" s="701"/>
      <c r="G899" s="701"/>
      <c r="H899" s="701"/>
      <c r="I899" s="701"/>
      <c r="J899" s="701"/>
      <c r="K899" s="701"/>
      <c r="L899" s="701"/>
      <c r="M899" s="701"/>
      <c r="N899" s="701"/>
      <c r="O899" s="701"/>
      <c r="P899" s="701"/>
      <c r="Q899" s="701"/>
    </row>
    <row r="900" ht="25.15" customHeight="true" x14ac:dyDescent="0.2">
      <c r="C900" s="701"/>
      <c r="D900" s="701"/>
      <c r="E900" s="701"/>
      <c r="F900" s="701"/>
      <c r="G900" s="701"/>
      <c r="H900" s="701"/>
      <c r="I900" s="701"/>
      <c r="J900" s="701"/>
      <c r="K900" s="701"/>
      <c r="L900" s="701"/>
      <c r="M900" s="701"/>
      <c r="N900" s="701"/>
      <c r="O900" s="701"/>
      <c r="P900" s="701"/>
      <c r="Q900" s="701"/>
    </row>
    <row r="901" ht="25.15" customHeight="true" x14ac:dyDescent="0.2">
      <c r="C901" s="701"/>
      <c r="D901" s="701"/>
      <c r="E901" s="701"/>
      <c r="F901" s="701"/>
      <c r="G901" s="701"/>
      <c r="H901" s="701"/>
      <c r="I901" s="701"/>
      <c r="J901" s="701"/>
      <c r="K901" s="701"/>
      <c r="L901" s="701"/>
      <c r="M901" s="701"/>
      <c r="N901" s="701"/>
      <c r="O901" s="701"/>
      <c r="P901" s="701"/>
      <c r="Q901" s="701"/>
    </row>
    <row r="902" ht="25.15" customHeight="true" x14ac:dyDescent="0.2">
      <c r="C902" s="701"/>
      <c r="D902" s="701"/>
      <c r="E902" s="701"/>
      <c r="F902" s="701"/>
      <c r="G902" s="701"/>
      <c r="H902" s="701"/>
      <c r="I902" s="701"/>
      <c r="J902" s="701"/>
      <c r="K902" s="701"/>
      <c r="L902" s="701"/>
      <c r="M902" s="701"/>
      <c r="N902" s="701"/>
      <c r="O902" s="701"/>
      <c r="P902" s="701"/>
      <c r="Q902" s="701"/>
    </row>
    <row r="903" ht="25.15" customHeight="true" x14ac:dyDescent="0.2">
      <c r="C903" s="701"/>
      <c r="D903" s="701"/>
      <c r="E903" s="701"/>
      <c r="F903" s="701"/>
      <c r="G903" s="701"/>
      <c r="H903" s="701"/>
      <c r="I903" s="701"/>
      <c r="J903" s="701"/>
      <c r="K903" s="701"/>
      <c r="L903" s="701"/>
      <c r="M903" s="701"/>
      <c r="N903" s="701"/>
      <c r="O903" s="701"/>
      <c r="P903" s="701"/>
      <c r="Q903" s="701"/>
    </row>
    <row r="904" ht="25.15" customHeight="true" x14ac:dyDescent="0.2">
      <c r="C904" s="701"/>
      <c r="D904" s="701"/>
      <c r="E904" s="701"/>
      <c r="F904" s="701"/>
      <c r="G904" s="701"/>
      <c r="H904" s="701"/>
      <c r="I904" s="701"/>
      <c r="J904" s="701"/>
      <c r="K904" s="701"/>
      <c r="L904" s="701"/>
      <c r="M904" s="701"/>
      <c r="N904" s="701"/>
      <c r="O904" s="701"/>
      <c r="P904" s="701"/>
      <c r="Q904" s="701"/>
    </row>
    <row r="905" ht="25.15" customHeight="true" x14ac:dyDescent="0.2">
      <c r="C905" s="701"/>
      <c r="D905" s="701"/>
      <c r="E905" s="701"/>
      <c r="F905" s="701"/>
      <c r="G905" s="701"/>
      <c r="H905" s="701"/>
      <c r="I905" s="701"/>
      <c r="J905" s="701"/>
      <c r="K905" s="701"/>
      <c r="L905" s="701"/>
      <c r="M905" s="701"/>
      <c r="N905" s="701"/>
      <c r="O905" s="701"/>
      <c r="P905" s="701"/>
      <c r="Q905" s="701"/>
    </row>
    <row r="906" ht="25.15" customHeight="true" x14ac:dyDescent="0.2">
      <c r="C906" s="701"/>
      <c r="D906" s="701"/>
      <c r="E906" s="701"/>
      <c r="F906" s="701"/>
      <c r="G906" s="701"/>
      <c r="H906" s="701"/>
      <c r="I906" s="701"/>
      <c r="J906" s="701"/>
      <c r="K906" s="701"/>
      <c r="L906" s="701"/>
      <c r="M906" s="701"/>
      <c r="N906" s="701"/>
      <c r="O906" s="701"/>
      <c r="P906" s="701"/>
      <c r="Q906" s="701"/>
    </row>
    <row r="907" ht="25.15" customHeight="true" x14ac:dyDescent="0.2">
      <c r="C907" s="701"/>
      <c r="D907" s="701"/>
      <c r="E907" s="701"/>
      <c r="F907" s="701"/>
      <c r="G907" s="701"/>
      <c r="H907" s="701"/>
      <c r="I907" s="701"/>
      <c r="J907" s="701"/>
      <c r="K907" s="701"/>
      <c r="L907" s="701"/>
      <c r="M907" s="701"/>
      <c r="N907" s="701"/>
      <c r="O907" s="701"/>
      <c r="P907" s="701"/>
      <c r="Q907" s="701"/>
    </row>
    <row r="908" ht="25.15" customHeight="true" x14ac:dyDescent="0.2">
      <c r="C908" s="701"/>
      <c r="D908" s="701"/>
      <c r="E908" s="701"/>
      <c r="F908" s="701"/>
      <c r="G908" s="701"/>
      <c r="H908" s="701"/>
      <c r="I908" s="701"/>
      <c r="J908" s="701"/>
      <c r="K908" s="701"/>
      <c r="L908" s="701"/>
      <c r="M908" s="701"/>
      <c r="N908" s="701"/>
      <c r="O908" s="701"/>
      <c r="P908" s="701"/>
      <c r="Q908" s="701"/>
    </row>
    <row r="909" ht="25.15" customHeight="true" x14ac:dyDescent="0.2">
      <c r="C909" s="701"/>
      <c r="D909" s="701"/>
      <c r="E909" s="701"/>
      <c r="F909" s="701"/>
      <c r="G909" s="701"/>
      <c r="H909" s="701"/>
      <c r="I909" s="701"/>
      <c r="J909" s="701"/>
      <c r="K909" s="701"/>
      <c r="L909" s="701"/>
      <c r="M909" s="701"/>
      <c r="N909" s="701"/>
      <c r="O909" s="701"/>
      <c r="P909" s="701"/>
      <c r="Q909" s="701"/>
    </row>
    <row r="910" ht="25.15" customHeight="true" x14ac:dyDescent="0.2">
      <c r="C910" s="701"/>
      <c r="D910" s="701"/>
      <c r="E910" s="701"/>
      <c r="F910" s="701"/>
      <c r="G910" s="701"/>
      <c r="H910" s="701"/>
      <c r="I910" s="701"/>
      <c r="J910" s="701"/>
      <c r="K910" s="701"/>
      <c r="L910" s="701"/>
      <c r="M910" s="701"/>
      <c r="N910" s="701"/>
      <c r="O910" s="701"/>
      <c r="P910" s="701"/>
      <c r="Q910" s="701"/>
    </row>
    <row r="911" ht="25.15" customHeight="true" x14ac:dyDescent="0.2">
      <c r="C911" s="701"/>
      <c r="D911" s="701"/>
      <c r="E911" s="701"/>
      <c r="F911" s="701"/>
      <c r="G911" s="701"/>
      <c r="H911" s="701"/>
      <c r="I911" s="701"/>
      <c r="J911" s="701"/>
      <c r="K911" s="701"/>
      <c r="L911" s="701"/>
      <c r="M911" s="701"/>
      <c r="N911" s="701"/>
      <c r="O911" s="701"/>
      <c r="P911" s="701"/>
      <c r="Q911" s="701"/>
    </row>
    <row r="912" ht="25.15" customHeight="true" x14ac:dyDescent="0.2">
      <c r="C912" s="701"/>
      <c r="D912" s="701"/>
      <c r="E912" s="701"/>
      <c r="F912" s="701"/>
      <c r="G912" s="701"/>
      <c r="H912" s="701"/>
      <c r="I912" s="701"/>
      <c r="J912" s="701"/>
      <c r="K912" s="701"/>
      <c r="L912" s="701"/>
      <c r="M912" s="701"/>
      <c r="N912" s="701"/>
      <c r="O912" s="701"/>
      <c r="P912" s="701"/>
      <c r="Q912" s="701"/>
    </row>
    <row r="913" ht="25.15" customHeight="true" x14ac:dyDescent="0.2">
      <c r="C913" s="701"/>
      <c r="D913" s="701"/>
      <c r="E913" s="701"/>
      <c r="F913" s="701"/>
      <c r="G913" s="701"/>
      <c r="H913" s="701"/>
      <c r="I913" s="701"/>
      <c r="J913" s="701"/>
      <c r="K913" s="701"/>
      <c r="L913" s="701"/>
      <c r="M913" s="701"/>
      <c r="N913" s="701"/>
      <c r="O913" s="701"/>
      <c r="P913" s="701"/>
      <c r="Q913" s="701"/>
    </row>
    <row r="914" ht="25.15" customHeight="true" x14ac:dyDescent="0.2">
      <c r="C914" s="701"/>
      <c r="D914" s="701"/>
      <c r="E914" s="701"/>
      <c r="F914" s="701"/>
      <c r="G914" s="701"/>
      <c r="H914" s="701"/>
      <c r="I914" s="701"/>
      <c r="J914" s="701"/>
      <c r="K914" s="701"/>
      <c r="L914" s="701"/>
      <c r="M914" s="701"/>
      <c r="N914" s="701"/>
      <c r="O914" s="701"/>
      <c r="P914" s="701"/>
      <c r="Q914" s="701"/>
    </row>
    <row r="915" ht="25.15" customHeight="true" x14ac:dyDescent="0.2">
      <c r="C915" s="701"/>
      <c r="D915" s="701"/>
      <c r="E915" s="701"/>
      <c r="F915" s="701"/>
      <c r="G915" s="701"/>
      <c r="H915" s="701"/>
      <c r="I915" s="701"/>
      <c r="J915" s="701"/>
      <c r="K915" s="701"/>
      <c r="L915" s="701"/>
      <c r="M915" s="701"/>
      <c r="N915" s="701"/>
      <c r="O915" s="701"/>
      <c r="P915" s="701"/>
      <c r="Q915" s="701"/>
    </row>
    <row r="916" ht="25.15" customHeight="true" x14ac:dyDescent="0.2">
      <c r="C916" s="701"/>
      <c r="D916" s="701"/>
      <c r="E916" s="701"/>
      <c r="F916" s="701"/>
      <c r="G916" s="701"/>
      <c r="H916" s="701"/>
      <c r="I916" s="701"/>
      <c r="J916" s="701"/>
      <c r="K916" s="701"/>
      <c r="L916" s="701"/>
      <c r="M916" s="701"/>
      <c r="N916" s="701"/>
      <c r="O916" s="701"/>
      <c r="P916" s="701"/>
      <c r="Q916" s="701"/>
    </row>
    <row r="917" ht="25.15" customHeight="true" x14ac:dyDescent="0.2">
      <c r="C917" s="701"/>
      <c r="D917" s="701"/>
      <c r="E917" s="701"/>
      <c r="F917" s="701"/>
      <c r="G917" s="701"/>
      <c r="H917" s="701"/>
      <c r="I917" s="701"/>
      <c r="J917" s="701"/>
      <c r="K917" s="701"/>
      <c r="L917" s="701"/>
      <c r="M917" s="701"/>
      <c r="N917" s="701"/>
      <c r="O917" s="701"/>
      <c r="P917" s="701"/>
      <c r="Q917" s="701"/>
    </row>
    <row r="918" ht="25.15" customHeight="true" x14ac:dyDescent="0.2">
      <c r="C918" s="701"/>
      <c r="D918" s="701"/>
      <c r="E918" s="701"/>
      <c r="F918" s="701"/>
      <c r="G918" s="701"/>
      <c r="H918" s="701"/>
      <c r="I918" s="701"/>
      <c r="J918" s="701"/>
      <c r="K918" s="701"/>
      <c r="L918" s="701"/>
      <c r="M918" s="701"/>
      <c r="N918" s="701"/>
      <c r="O918" s="701"/>
      <c r="P918" s="701"/>
      <c r="Q918" s="701"/>
    </row>
    <row r="919" ht="25.15" customHeight="true" x14ac:dyDescent="0.2">
      <c r="C919" s="701"/>
      <c r="D919" s="701"/>
      <c r="E919" s="701"/>
      <c r="F919" s="701"/>
      <c r="G919" s="701"/>
      <c r="H919" s="701"/>
      <c r="I919" s="701"/>
      <c r="J919" s="701"/>
      <c r="K919" s="701"/>
      <c r="L919" s="701"/>
      <c r="M919" s="701"/>
      <c r="N919" s="701"/>
      <c r="O919" s="701"/>
      <c r="P919" s="701"/>
      <c r="Q919" s="701"/>
    </row>
    <row r="920" ht="25.15" customHeight="true" x14ac:dyDescent="0.2">
      <c r="C920" s="701"/>
      <c r="D920" s="701"/>
      <c r="E920" s="701"/>
      <c r="F920" s="701"/>
      <c r="G920" s="701"/>
      <c r="H920" s="701"/>
      <c r="I920" s="701"/>
      <c r="J920" s="701"/>
      <c r="K920" s="701"/>
      <c r="L920" s="701"/>
      <c r="M920" s="701"/>
      <c r="N920" s="701"/>
      <c r="O920" s="701"/>
      <c r="P920" s="701"/>
      <c r="Q920" s="701"/>
    </row>
    <row r="921" ht="25.15" customHeight="true" x14ac:dyDescent="0.2">
      <c r="C921" s="701"/>
      <c r="D921" s="701"/>
      <c r="E921" s="701"/>
      <c r="F921" s="701"/>
      <c r="G921" s="701"/>
      <c r="H921" s="701"/>
      <c r="I921" s="701"/>
      <c r="J921" s="701"/>
      <c r="K921" s="701"/>
      <c r="L921" s="701"/>
      <c r="M921" s="701"/>
      <c r="N921" s="701"/>
      <c r="O921" s="701"/>
      <c r="P921" s="701"/>
      <c r="Q921" s="701"/>
    </row>
    <row r="922" ht="25.15" customHeight="true" x14ac:dyDescent="0.2">
      <c r="C922" s="701"/>
      <c r="D922" s="701"/>
      <c r="E922" s="701"/>
      <c r="F922" s="701"/>
      <c r="G922" s="701"/>
      <c r="H922" s="701"/>
      <c r="I922" s="701"/>
      <c r="J922" s="701"/>
      <c r="K922" s="701"/>
      <c r="L922" s="701"/>
      <c r="M922" s="701"/>
      <c r="N922" s="701"/>
      <c r="O922" s="701"/>
      <c r="P922" s="701"/>
      <c r="Q922" s="701"/>
    </row>
    <row r="923" ht="25.15" customHeight="true" x14ac:dyDescent="0.2">
      <c r="C923" s="701"/>
      <c r="D923" s="701"/>
      <c r="E923" s="701"/>
      <c r="F923" s="701"/>
      <c r="G923" s="701"/>
      <c r="H923" s="701"/>
      <c r="I923" s="701"/>
      <c r="J923" s="701"/>
      <c r="K923" s="701"/>
      <c r="L923" s="701"/>
      <c r="M923" s="701"/>
      <c r="N923" s="701"/>
      <c r="O923" s="701"/>
      <c r="P923" s="701"/>
      <c r="Q923" s="701"/>
    </row>
    <row r="924" ht="25.15" customHeight="true" x14ac:dyDescent="0.2">
      <c r="C924" s="701"/>
      <c r="D924" s="701"/>
      <c r="E924" s="701"/>
      <c r="F924" s="701"/>
      <c r="G924" s="701"/>
      <c r="H924" s="701"/>
      <c r="I924" s="701"/>
      <c r="J924" s="701"/>
      <c r="K924" s="701"/>
      <c r="L924" s="701"/>
      <c r="M924" s="701"/>
      <c r="N924" s="701"/>
      <c r="O924" s="701"/>
      <c r="P924" s="701"/>
      <c r="Q924" s="701"/>
    </row>
    <row r="925" ht="25.15" customHeight="true" x14ac:dyDescent="0.2">
      <c r="C925" s="701"/>
      <c r="D925" s="701"/>
      <c r="E925" s="701"/>
      <c r="F925" s="701"/>
      <c r="G925" s="701"/>
      <c r="H925" s="701"/>
      <c r="I925" s="701"/>
      <c r="J925" s="701"/>
      <c r="K925" s="701"/>
      <c r="L925" s="701"/>
      <c r="M925" s="701"/>
      <c r="N925" s="701"/>
      <c r="O925" s="701"/>
      <c r="P925" s="701"/>
      <c r="Q925" s="701"/>
    </row>
    <row r="926" ht="25.15" customHeight="true" x14ac:dyDescent="0.2">
      <c r="C926" s="701"/>
      <c r="D926" s="701"/>
      <c r="E926" s="701"/>
      <c r="F926" s="701"/>
      <c r="G926" s="701"/>
      <c r="H926" s="701"/>
      <c r="I926" s="701"/>
      <c r="J926" s="701"/>
      <c r="K926" s="701"/>
      <c r="L926" s="701"/>
      <c r="M926" s="701"/>
      <c r="N926" s="701"/>
      <c r="O926" s="701"/>
      <c r="P926" s="701"/>
      <c r="Q926" s="701"/>
    </row>
    <row r="927" ht="25.15" customHeight="true" x14ac:dyDescent="0.2">
      <c r="C927" s="701"/>
      <c r="D927" s="701"/>
      <c r="E927" s="701"/>
      <c r="F927" s="701"/>
      <c r="G927" s="701"/>
      <c r="H927" s="701"/>
      <c r="I927" s="701"/>
      <c r="J927" s="701"/>
      <c r="K927" s="701"/>
      <c r="L927" s="701"/>
      <c r="M927" s="701"/>
      <c r="N927" s="701"/>
      <c r="O927" s="701"/>
      <c r="P927" s="701"/>
      <c r="Q927" s="701"/>
    </row>
    <row r="928" ht="25.15" customHeight="true" x14ac:dyDescent="0.2">
      <c r="C928" s="701"/>
      <c r="D928" s="701"/>
      <c r="E928" s="701"/>
      <c r="F928" s="701"/>
      <c r="G928" s="701"/>
      <c r="H928" s="701"/>
      <c r="I928" s="701"/>
      <c r="J928" s="701"/>
      <c r="K928" s="701"/>
      <c r="L928" s="701"/>
      <c r="M928" s="701"/>
      <c r="N928" s="701"/>
      <c r="O928" s="701"/>
      <c r="P928" s="701"/>
      <c r="Q928" s="701"/>
    </row>
    <row r="929" ht="25.15" customHeight="true" x14ac:dyDescent="0.2">
      <c r="C929" s="701"/>
      <c r="D929" s="701"/>
      <c r="E929" s="701"/>
      <c r="F929" s="701"/>
      <c r="G929" s="701"/>
      <c r="H929" s="701"/>
      <c r="I929" s="701"/>
      <c r="J929" s="701"/>
      <c r="K929" s="701"/>
      <c r="L929" s="701"/>
      <c r="M929" s="701"/>
      <c r="N929" s="701"/>
      <c r="O929" s="701"/>
      <c r="P929" s="701"/>
      <c r="Q929" s="701"/>
    </row>
    <row r="930" ht="25.15" customHeight="true" x14ac:dyDescent="0.2">
      <c r="C930" s="701"/>
      <c r="D930" s="701"/>
      <c r="E930" s="701"/>
      <c r="F930" s="701"/>
      <c r="G930" s="701"/>
      <c r="H930" s="701"/>
      <c r="I930" s="701"/>
      <c r="J930" s="701"/>
      <c r="K930" s="701"/>
      <c r="L930" s="701"/>
      <c r="M930" s="701"/>
      <c r="N930" s="701"/>
      <c r="O930" s="701"/>
      <c r="P930" s="701"/>
      <c r="Q930" s="701"/>
    </row>
    <row r="931" ht="25.15" customHeight="true" x14ac:dyDescent="0.2">
      <c r="C931" s="701"/>
      <c r="D931" s="701"/>
      <c r="E931" s="701"/>
      <c r="F931" s="701"/>
      <c r="G931" s="701"/>
      <c r="H931" s="701"/>
      <c r="I931" s="701"/>
      <c r="J931" s="701"/>
      <c r="K931" s="701"/>
      <c r="L931" s="701"/>
      <c r="M931" s="701"/>
      <c r="N931" s="701"/>
      <c r="O931" s="701"/>
      <c r="P931" s="701"/>
      <c r="Q931" s="701"/>
    </row>
    <row r="932" ht="25.15" customHeight="true" x14ac:dyDescent="0.2">
      <c r="C932" s="701"/>
      <c r="D932" s="701"/>
      <c r="E932" s="701"/>
      <c r="F932" s="701"/>
      <c r="G932" s="701"/>
      <c r="H932" s="701"/>
      <c r="I932" s="701"/>
      <c r="J932" s="701"/>
      <c r="K932" s="701"/>
      <c r="L932" s="701"/>
      <c r="M932" s="701"/>
      <c r="N932" s="701"/>
      <c r="O932" s="701"/>
      <c r="P932" s="701"/>
      <c r="Q932" s="701"/>
    </row>
    <row r="933" ht="25.15" customHeight="true" x14ac:dyDescent="0.2">
      <c r="C933" s="701"/>
      <c r="D933" s="701"/>
      <c r="E933" s="701"/>
      <c r="F933" s="701"/>
      <c r="G933" s="701"/>
      <c r="H933" s="701"/>
      <c r="I933" s="701"/>
      <c r="J933" s="701"/>
      <c r="K933" s="701"/>
      <c r="L933" s="701"/>
      <c r="M933" s="701"/>
      <c r="N933" s="701"/>
      <c r="O933" s="701"/>
      <c r="P933" s="701"/>
      <c r="Q933" s="701"/>
    </row>
    <row r="934" ht="25.15" customHeight="true" x14ac:dyDescent="0.2">
      <c r="C934" s="701"/>
      <c r="D934" s="701"/>
      <c r="E934" s="701"/>
      <c r="F934" s="701"/>
      <c r="G934" s="701"/>
      <c r="H934" s="701"/>
      <c r="I934" s="701"/>
      <c r="J934" s="701"/>
      <c r="K934" s="701"/>
      <c r="L934" s="701"/>
      <c r="M934" s="701"/>
      <c r="N934" s="701"/>
      <c r="O934" s="701"/>
      <c r="P934" s="701"/>
      <c r="Q934" s="701"/>
    </row>
    <row r="935" ht="25.15" customHeight="true" x14ac:dyDescent="0.2">
      <c r="C935" s="701"/>
      <c r="D935" s="701"/>
      <c r="E935" s="701"/>
      <c r="F935" s="701"/>
      <c r="G935" s="701"/>
      <c r="H935" s="701"/>
      <c r="I935" s="701"/>
      <c r="J935" s="701"/>
      <c r="K935" s="701"/>
      <c r="L935" s="701"/>
      <c r="M935" s="701"/>
      <c r="N935" s="701"/>
      <c r="O935" s="701"/>
      <c r="P935" s="701"/>
      <c r="Q935" s="701"/>
    </row>
    <row r="936" ht="25.15" customHeight="true" x14ac:dyDescent="0.2">
      <c r="C936" s="701"/>
      <c r="D936" s="701"/>
      <c r="E936" s="701"/>
      <c r="F936" s="701"/>
      <c r="G936" s="701"/>
      <c r="H936" s="701"/>
      <c r="I936" s="701"/>
      <c r="J936" s="701"/>
      <c r="K936" s="701"/>
      <c r="L936" s="701"/>
      <c r="M936" s="701"/>
      <c r="N936" s="701"/>
      <c r="O936" s="701"/>
      <c r="P936" s="701"/>
      <c r="Q936" s="701"/>
    </row>
    <row r="937" ht="25.15" customHeight="true" x14ac:dyDescent="0.2">
      <c r="C937" s="701"/>
      <c r="D937" s="701"/>
      <c r="E937" s="701"/>
      <c r="F937" s="701"/>
      <c r="G937" s="701"/>
      <c r="H937" s="701"/>
      <c r="I937" s="701"/>
      <c r="J937" s="701"/>
      <c r="K937" s="701"/>
      <c r="L937" s="701"/>
      <c r="M937" s="701"/>
      <c r="N937" s="701"/>
      <c r="O937" s="701"/>
      <c r="P937" s="701"/>
      <c r="Q937" s="701"/>
    </row>
    <row r="938" ht="25.15" customHeight="true" x14ac:dyDescent="0.2">
      <c r="C938" s="701"/>
      <c r="D938" s="701"/>
      <c r="E938" s="701"/>
      <c r="F938" s="701"/>
      <c r="G938" s="701"/>
      <c r="H938" s="701"/>
      <c r="I938" s="701"/>
      <c r="J938" s="701"/>
      <c r="K938" s="701"/>
      <c r="L938" s="701"/>
      <c r="M938" s="701"/>
      <c r="N938" s="701"/>
      <c r="O938" s="701"/>
      <c r="P938" s="701"/>
      <c r="Q938" s="701"/>
    </row>
    <row r="939" ht="25.15" customHeight="true" x14ac:dyDescent="0.2">
      <c r="C939" s="701"/>
      <c r="D939" s="701"/>
      <c r="E939" s="701"/>
      <c r="F939" s="701"/>
      <c r="G939" s="701"/>
      <c r="H939" s="701"/>
      <c r="I939" s="701"/>
      <c r="J939" s="701"/>
      <c r="K939" s="701"/>
      <c r="L939" s="701"/>
      <c r="M939" s="701"/>
      <c r="N939" s="701"/>
      <c r="O939" s="701"/>
      <c r="P939" s="701"/>
      <c r="Q939" s="701"/>
    </row>
    <row r="940" ht="25.15" customHeight="true" x14ac:dyDescent="0.2">
      <c r="C940" s="701"/>
      <c r="D940" s="701"/>
      <c r="E940" s="701"/>
      <c r="F940" s="701"/>
      <c r="G940" s="701"/>
      <c r="H940" s="701"/>
      <c r="I940" s="701"/>
      <c r="J940" s="701"/>
      <c r="K940" s="701"/>
      <c r="L940" s="701"/>
      <c r="M940" s="701"/>
      <c r="N940" s="701"/>
      <c r="O940" s="701"/>
      <c r="P940" s="701"/>
      <c r="Q940" s="701"/>
    </row>
    <row r="941" ht="25.15" customHeight="true" x14ac:dyDescent="0.2">
      <c r="C941" s="701"/>
      <c r="D941" s="701"/>
      <c r="E941" s="701"/>
      <c r="F941" s="701"/>
      <c r="G941" s="701"/>
      <c r="H941" s="701"/>
      <c r="I941" s="701"/>
      <c r="J941" s="701"/>
      <c r="K941" s="701"/>
      <c r="L941" s="701"/>
      <c r="M941" s="701"/>
      <c r="N941" s="701"/>
      <c r="O941" s="701"/>
      <c r="P941" s="701"/>
      <c r="Q941" s="701"/>
    </row>
    <row r="942" ht="25.15" customHeight="true" x14ac:dyDescent="0.2">
      <c r="C942" s="701"/>
      <c r="D942" s="701"/>
      <c r="E942" s="701"/>
      <c r="F942" s="701"/>
      <c r="G942" s="701"/>
      <c r="H942" s="701"/>
      <c r="I942" s="701"/>
      <c r="J942" s="701"/>
      <c r="K942" s="701"/>
      <c r="L942" s="701"/>
      <c r="M942" s="701"/>
      <c r="N942" s="701"/>
      <c r="O942" s="701"/>
      <c r="P942" s="701"/>
      <c r="Q942" s="701"/>
    </row>
    <row r="943" ht="25.15" customHeight="true" x14ac:dyDescent="0.2">
      <c r="C943" s="701"/>
      <c r="D943" s="701"/>
      <c r="E943" s="701"/>
      <c r="F943" s="701"/>
      <c r="G943" s="701"/>
      <c r="H943" s="701"/>
      <c r="I943" s="701"/>
      <c r="J943" s="701"/>
      <c r="K943" s="701"/>
      <c r="L943" s="701"/>
      <c r="M943" s="701"/>
      <c r="N943" s="701"/>
      <c r="O943" s="701"/>
      <c r="P943" s="701"/>
      <c r="Q943" s="701"/>
    </row>
    <row r="944" ht="25.15" customHeight="true" x14ac:dyDescent="0.2">
      <c r="C944" s="701"/>
      <c r="D944" s="701"/>
      <c r="E944" s="701"/>
      <c r="F944" s="701"/>
      <c r="G944" s="701"/>
      <c r="H944" s="701"/>
      <c r="I944" s="701"/>
      <c r="J944" s="701"/>
      <c r="K944" s="701"/>
      <c r="L944" s="701"/>
      <c r="M944" s="701"/>
      <c r="N944" s="701"/>
      <c r="O944" s="701"/>
      <c r="P944" s="701"/>
      <c r="Q944" s="701"/>
    </row>
    <row r="945" ht="25.15" customHeight="true" x14ac:dyDescent="0.2">
      <c r="C945" s="701"/>
      <c r="D945" s="701"/>
      <c r="E945" s="701"/>
      <c r="F945" s="701"/>
      <c r="G945" s="701"/>
      <c r="H945" s="701"/>
      <c r="I945" s="701"/>
      <c r="J945" s="701"/>
      <c r="K945" s="701"/>
      <c r="L945" s="701"/>
      <c r="M945" s="701"/>
      <c r="N945" s="701"/>
      <c r="O945" s="701"/>
      <c r="P945" s="701"/>
      <c r="Q945" s="701"/>
    </row>
    <row r="946" ht="25.15" customHeight="true" x14ac:dyDescent="0.2">
      <c r="C946" s="701"/>
      <c r="D946" s="701"/>
      <c r="E946" s="701"/>
      <c r="F946" s="701"/>
      <c r="G946" s="701"/>
      <c r="H946" s="701"/>
      <c r="I946" s="701"/>
      <c r="J946" s="701"/>
      <c r="K946" s="701"/>
      <c r="L946" s="701"/>
      <c r="M946" s="701"/>
      <c r="N946" s="701"/>
      <c r="O946" s="701"/>
      <c r="P946" s="701"/>
      <c r="Q946" s="701"/>
    </row>
    <row r="947" ht="25.15" customHeight="true" x14ac:dyDescent="0.2">
      <c r="C947" s="701"/>
      <c r="D947" s="701"/>
      <c r="E947" s="701"/>
      <c r="F947" s="701"/>
      <c r="G947" s="701"/>
      <c r="H947" s="701"/>
      <c r="I947" s="701"/>
      <c r="J947" s="701"/>
      <c r="K947" s="701"/>
      <c r="L947" s="701"/>
      <c r="M947" s="701"/>
      <c r="N947" s="701"/>
      <c r="O947" s="701"/>
      <c r="P947" s="701"/>
      <c r="Q947" s="701"/>
    </row>
    <row r="948" ht="25.15" customHeight="true" x14ac:dyDescent="0.2">
      <c r="C948" s="701"/>
      <c r="D948" s="701"/>
      <c r="E948" s="701"/>
      <c r="F948" s="701"/>
      <c r="G948" s="701"/>
      <c r="H948" s="701"/>
      <c r="I948" s="701"/>
      <c r="J948" s="701"/>
      <c r="K948" s="701"/>
      <c r="L948" s="701"/>
      <c r="M948" s="701"/>
      <c r="N948" s="701"/>
      <c r="O948" s="701"/>
      <c r="P948" s="701"/>
      <c r="Q948" s="701"/>
    </row>
    <row r="949" ht="25.15" customHeight="true" x14ac:dyDescent="0.2">
      <c r="C949" s="701"/>
      <c r="D949" s="701"/>
      <c r="E949" s="701"/>
      <c r="F949" s="701"/>
      <c r="G949" s="701"/>
      <c r="H949" s="701"/>
      <c r="I949" s="701"/>
      <c r="J949" s="701"/>
      <c r="K949" s="701"/>
      <c r="L949" s="701"/>
      <c r="M949" s="701"/>
      <c r="N949" s="701"/>
      <c r="O949" s="701"/>
      <c r="P949" s="701"/>
      <c r="Q949" s="701"/>
    </row>
    <row r="950" ht="25.15" customHeight="true" x14ac:dyDescent="0.2">
      <c r="C950" s="701"/>
      <c r="D950" s="701"/>
      <c r="E950" s="701"/>
      <c r="F950" s="701"/>
      <c r="G950" s="701"/>
      <c r="H950" s="701"/>
      <c r="I950" s="701"/>
      <c r="J950" s="701"/>
      <c r="K950" s="701"/>
      <c r="L950" s="701"/>
      <c r="M950" s="701"/>
      <c r="N950" s="701"/>
      <c r="O950" s="701"/>
      <c r="P950" s="701"/>
      <c r="Q950" s="701"/>
    </row>
    <row r="951" ht="25.15" customHeight="true" x14ac:dyDescent="0.2">
      <c r="C951" s="701"/>
      <c r="D951" s="701"/>
      <c r="E951" s="701"/>
      <c r="F951" s="701"/>
      <c r="G951" s="701"/>
      <c r="H951" s="701"/>
      <c r="I951" s="701"/>
      <c r="J951" s="701"/>
      <c r="K951" s="701"/>
      <c r="L951" s="701"/>
      <c r="M951" s="701"/>
      <c r="N951" s="701"/>
      <c r="O951" s="701"/>
      <c r="P951" s="701"/>
      <c r="Q951" s="701"/>
    </row>
    <row r="952" ht="25.15" customHeight="true" x14ac:dyDescent="0.2">
      <c r="C952" s="701"/>
      <c r="D952" s="701"/>
      <c r="E952" s="701"/>
      <c r="F952" s="701"/>
      <c r="G952" s="701"/>
      <c r="H952" s="701"/>
      <c r="I952" s="701"/>
      <c r="J952" s="701"/>
      <c r="K952" s="701"/>
      <c r="L952" s="701"/>
      <c r="M952" s="701"/>
      <c r="N952" s="701"/>
      <c r="O952" s="701"/>
      <c r="P952" s="701"/>
      <c r="Q952" s="701"/>
    </row>
    <row r="953" ht="25.15" customHeight="true" x14ac:dyDescent="0.2">
      <c r="C953" s="701"/>
      <c r="D953" s="701"/>
      <c r="E953" s="701"/>
      <c r="F953" s="701"/>
      <c r="G953" s="701"/>
      <c r="H953" s="701"/>
      <c r="I953" s="701"/>
      <c r="J953" s="701"/>
      <c r="K953" s="701"/>
      <c r="L953" s="701"/>
      <c r="M953" s="701"/>
      <c r="N953" s="701"/>
      <c r="O953" s="701"/>
      <c r="P953" s="701"/>
      <c r="Q953" s="701"/>
    </row>
    <row r="954" ht="25.15" customHeight="true" x14ac:dyDescent="0.2">
      <c r="C954" s="701"/>
      <c r="D954" s="701"/>
      <c r="E954" s="701"/>
      <c r="F954" s="701"/>
      <c r="G954" s="701"/>
      <c r="H954" s="701"/>
      <c r="I954" s="701"/>
      <c r="J954" s="701"/>
      <c r="K954" s="701"/>
      <c r="L954" s="701"/>
      <c r="M954" s="701"/>
      <c r="N954" s="701"/>
      <c r="O954" s="701"/>
      <c r="P954" s="701"/>
      <c r="Q954" s="701"/>
    </row>
    <row r="955" ht="25.15" customHeight="true" x14ac:dyDescent="0.2">
      <c r="C955" s="701"/>
      <c r="D955" s="701"/>
      <c r="E955" s="701"/>
      <c r="F955" s="701"/>
      <c r="G955" s="701"/>
      <c r="H955" s="701"/>
      <c r="I955" s="701"/>
      <c r="J955" s="701"/>
      <c r="K955" s="701"/>
      <c r="L955" s="701"/>
      <c r="M955" s="701"/>
      <c r="N955" s="701"/>
      <c r="O955" s="701"/>
      <c r="P955" s="701"/>
      <c r="Q955" s="701"/>
    </row>
    <row r="956" ht="25.15" customHeight="true" x14ac:dyDescent="0.2">
      <c r="C956" s="701"/>
      <c r="D956" s="701"/>
      <c r="E956" s="701"/>
      <c r="F956" s="701"/>
      <c r="G956" s="701"/>
      <c r="H956" s="701"/>
      <c r="I956" s="701"/>
      <c r="J956" s="701"/>
      <c r="K956" s="701"/>
      <c r="L956" s="701"/>
      <c r="M956" s="701"/>
      <c r="N956" s="701"/>
      <c r="O956" s="701"/>
      <c r="P956" s="701"/>
      <c r="Q956" s="701"/>
    </row>
    <row r="957" ht="25.15" customHeight="true" x14ac:dyDescent="0.2">
      <c r="C957" s="701"/>
      <c r="D957" s="701"/>
      <c r="E957" s="701"/>
      <c r="F957" s="701"/>
      <c r="G957" s="701"/>
      <c r="H957" s="701"/>
      <c r="I957" s="701"/>
      <c r="J957" s="701"/>
      <c r="K957" s="701"/>
      <c r="L957" s="701"/>
      <c r="M957" s="701"/>
      <c r="N957" s="701"/>
      <c r="O957" s="701"/>
      <c r="P957" s="701"/>
      <c r="Q957" s="701"/>
    </row>
    <row r="958" ht="25.15" customHeight="true" x14ac:dyDescent="0.2">
      <c r="C958" s="701"/>
      <c r="D958" s="701"/>
      <c r="E958" s="701"/>
      <c r="F958" s="701"/>
      <c r="G958" s="701"/>
      <c r="H958" s="701"/>
      <c r="I958" s="701"/>
      <c r="J958" s="701"/>
      <c r="K958" s="701"/>
      <c r="L958" s="701"/>
      <c r="M958" s="701"/>
      <c r="N958" s="701"/>
      <c r="O958" s="701"/>
      <c r="P958" s="701"/>
      <c r="Q958" s="701"/>
    </row>
    <row r="959" ht="25.15" customHeight="true" x14ac:dyDescent="0.2">
      <c r="C959" s="701"/>
      <c r="D959" s="701"/>
      <c r="E959" s="701"/>
      <c r="F959" s="701"/>
      <c r="G959" s="701"/>
      <c r="H959" s="701"/>
      <c r="I959" s="701"/>
      <c r="J959" s="701"/>
      <c r="K959" s="701"/>
      <c r="L959" s="701"/>
      <c r="M959" s="701"/>
      <c r="N959" s="701"/>
      <c r="O959" s="701"/>
      <c r="P959" s="701"/>
      <c r="Q959" s="701"/>
    </row>
    <row r="960" ht="25.15" customHeight="true" x14ac:dyDescent="0.2">
      <c r="C960" s="701"/>
      <c r="D960" s="701"/>
      <c r="E960" s="701"/>
      <c r="F960" s="701"/>
      <c r="G960" s="701"/>
      <c r="H960" s="701"/>
      <c r="I960" s="701"/>
      <c r="J960" s="701"/>
      <c r="K960" s="701"/>
      <c r="L960" s="701"/>
      <c r="M960" s="701"/>
      <c r="N960" s="701"/>
      <c r="O960" s="701"/>
      <c r="P960" s="701"/>
      <c r="Q960" s="701"/>
    </row>
    <row r="961" ht="25.15" customHeight="true" x14ac:dyDescent="0.2">
      <c r="C961" s="701"/>
      <c r="D961" s="701"/>
      <c r="E961" s="701"/>
      <c r="F961" s="701"/>
      <c r="G961" s="701"/>
      <c r="H961" s="701"/>
      <c r="I961" s="701"/>
      <c r="J961" s="701"/>
      <c r="K961" s="701"/>
      <c r="L961" s="701"/>
      <c r="M961" s="701"/>
      <c r="N961" s="701"/>
      <c r="O961" s="701"/>
      <c r="P961" s="701"/>
      <c r="Q961" s="701"/>
    </row>
    <row r="962" ht="25.15" customHeight="true" x14ac:dyDescent="0.2">
      <c r="C962" s="701"/>
      <c r="D962" s="701"/>
      <c r="E962" s="701"/>
      <c r="F962" s="701"/>
      <c r="G962" s="701"/>
      <c r="H962" s="701"/>
      <c r="I962" s="701"/>
      <c r="J962" s="701"/>
      <c r="K962" s="701"/>
      <c r="L962" s="701"/>
      <c r="M962" s="701"/>
      <c r="N962" s="701"/>
      <c r="O962" s="701"/>
      <c r="P962" s="701"/>
      <c r="Q962" s="701"/>
    </row>
    <row r="963" ht="25.15" customHeight="true" x14ac:dyDescent="0.2">
      <c r="C963" s="701"/>
      <c r="D963" s="701"/>
      <c r="E963" s="701"/>
      <c r="F963" s="701"/>
      <c r="G963" s="701"/>
      <c r="H963" s="701"/>
      <c r="I963" s="701"/>
      <c r="J963" s="701"/>
      <c r="K963" s="701"/>
      <c r="L963" s="701"/>
      <c r="M963" s="701"/>
      <c r="N963" s="701"/>
      <c r="O963" s="701"/>
      <c r="P963" s="701"/>
      <c r="Q963" s="701"/>
    </row>
    <row r="964" ht="25.15" customHeight="true" x14ac:dyDescent="0.2">
      <c r="C964" s="701"/>
      <c r="D964" s="701"/>
      <c r="E964" s="701"/>
      <c r="F964" s="701"/>
      <c r="G964" s="701"/>
      <c r="H964" s="701"/>
      <c r="I964" s="701"/>
      <c r="J964" s="701"/>
      <c r="K964" s="701"/>
      <c r="L964" s="701"/>
      <c r="M964" s="701"/>
      <c r="N964" s="701"/>
      <c r="O964" s="701"/>
      <c r="P964" s="701"/>
      <c r="Q964" s="701"/>
    </row>
    <row r="965" ht="25.15" customHeight="true" x14ac:dyDescent="0.2">
      <c r="C965" s="701"/>
      <c r="D965" s="701"/>
      <c r="E965" s="701"/>
      <c r="F965" s="701"/>
      <c r="G965" s="701"/>
      <c r="H965" s="701"/>
      <c r="I965" s="701"/>
      <c r="J965" s="701"/>
      <c r="K965" s="701"/>
      <c r="L965" s="701"/>
      <c r="M965" s="701"/>
      <c r="N965" s="701"/>
      <c r="O965" s="701"/>
      <c r="P965" s="701"/>
      <c r="Q965" s="701"/>
    </row>
    <row r="966" ht="25.15" customHeight="true" x14ac:dyDescent="0.2">
      <c r="C966" s="701"/>
      <c r="D966" s="701"/>
      <c r="E966" s="701"/>
      <c r="F966" s="701"/>
      <c r="G966" s="701"/>
      <c r="H966" s="701"/>
      <c r="I966" s="701"/>
      <c r="J966" s="701"/>
      <c r="K966" s="701"/>
      <c r="L966" s="701"/>
      <c r="M966" s="701"/>
      <c r="N966" s="701"/>
      <c r="O966" s="701"/>
      <c r="P966" s="701"/>
      <c r="Q966" s="701"/>
    </row>
    <row r="967" ht="25.15" customHeight="true" x14ac:dyDescent="0.2">
      <c r="C967" s="701"/>
      <c r="D967" s="701"/>
      <c r="E967" s="701"/>
      <c r="F967" s="701"/>
      <c r="G967" s="701"/>
      <c r="H967" s="701"/>
      <c r="I967" s="701"/>
      <c r="J967" s="701"/>
      <c r="K967" s="701"/>
      <c r="L967" s="701"/>
      <c r="M967" s="701"/>
      <c r="N967" s="701"/>
      <c r="O967" s="701"/>
      <c r="P967" s="701"/>
      <c r="Q967" s="701"/>
    </row>
    <row r="968" ht="25.15" customHeight="true" x14ac:dyDescent="0.2">
      <c r="C968" s="701"/>
      <c r="D968" s="701"/>
      <c r="E968" s="701"/>
      <c r="F968" s="701"/>
      <c r="G968" s="701"/>
      <c r="H968" s="701"/>
      <c r="I968" s="701"/>
      <c r="J968" s="701"/>
      <c r="K968" s="701"/>
      <c r="L968" s="701"/>
      <c r="M968" s="701"/>
      <c r="N968" s="701"/>
      <c r="O968" s="701"/>
      <c r="P968" s="701"/>
      <c r="Q968" s="701"/>
    </row>
    <row r="969" ht="25.15" customHeight="true" x14ac:dyDescent="0.2">
      <c r="C969" s="701"/>
      <c r="D969" s="701"/>
      <c r="E969" s="701"/>
      <c r="F969" s="701"/>
      <c r="G969" s="701"/>
      <c r="H969" s="701"/>
      <c r="I969" s="701"/>
      <c r="J969" s="701"/>
      <c r="K969" s="701"/>
      <c r="L969" s="701"/>
      <c r="M969" s="701"/>
      <c r="N969" s="701"/>
      <c r="O969" s="701"/>
      <c r="P969" s="701"/>
      <c r="Q969" s="701"/>
    </row>
    <row r="970" ht="25.15" customHeight="true" x14ac:dyDescent="0.2">
      <c r="C970" s="701"/>
      <c r="D970" s="701"/>
      <c r="E970" s="701"/>
      <c r="F970" s="701"/>
      <c r="G970" s="701"/>
      <c r="H970" s="701"/>
      <c r="I970" s="701"/>
      <c r="J970" s="701"/>
      <c r="K970" s="701"/>
      <c r="L970" s="701"/>
      <c r="M970" s="701"/>
      <c r="N970" s="701"/>
      <c r="O970" s="701"/>
      <c r="P970" s="701"/>
      <c r="Q970" s="701"/>
    </row>
    <row r="971" ht="25.15" customHeight="true" x14ac:dyDescent="0.2">
      <c r="C971" s="701"/>
      <c r="D971" s="701"/>
      <c r="E971" s="701"/>
      <c r="F971" s="701"/>
      <c r="G971" s="701"/>
      <c r="H971" s="701"/>
      <c r="I971" s="701"/>
      <c r="J971" s="701"/>
      <c r="K971" s="701"/>
      <c r="L971" s="701"/>
      <c r="M971" s="701"/>
      <c r="N971" s="701"/>
      <c r="O971" s="701"/>
      <c r="P971" s="701"/>
      <c r="Q971" s="701"/>
    </row>
    <row r="972" ht="25.15" customHeight="true" x14ac:dyDescent="0.2">
      <c r="C972" s="701"/>
      <c r="D972" s="701"/>
      <c r="E972" s="701"/>
      <c r="F972" s="701"/>
      <c r="G972" s="701"/>
      <c r="H972" s="701"/>
      <c r="I972" s="701"/>
      <c r="J972" s="701"/>
      <c r="K972" s="701"/>
      <c r="L972" s="701"/>
      <c r="M972" s="701"/>
      <c r="N972" s="701"/>
      <c r="O972" s="701"/>
      <c r="P972" s="701"/>
      <c r="Q972" s="701"/>
    </row>
    <row r="973" ht="25.15" customHeight="true" x14ac:dyDescent="0.2">
      <c r="C973" s="701"/>
      <c r="D973" s="701"/>
      <c r="E973" s="701"/>
      <c r="F973" s="701"/>
      <c r="G973" s="701"/>
      <c r="H973" s="701"/>
      <c r="I973" s="701"/>
      <c r="J973" s="701"/>
      <c r="K973" s="701"/>
      <c r="L973" s="701"/>
      <c r="M973" s="701"/>
      <c r="N973" s="701"/>
      <c r="O973" s="701"/>
      <c r="P973" s="701"/>
      <c r="Q973" s="701"/>
    </row>
    <row r="974" ht="25.15" customHeight="true" x14ac:dyDescent="0.2">
      <c r="C974" s="701"/>
      <c r="D974" s="701"/>
      <c r="E974" s="701"/>
      <c r="F974" s="701"/>
      <c r="G974" s="701"/>
      <c r="H974" s="701"/>
      <c r="I974" s="701"/>
      <c r="J974" s="701"/>
      <c r="K974" s="701"/>
      <c r="L974" s="701"/>
      <c r="M974" s="701"/>
      <c r="N974" s="701"/>
      <c r="O974" s="701"/>
      <c r="P974" s="701"/>
      <c r="Q974" s="701"/>
    </row>
    <row r="975" ht="25.15" customHeight="true" x14ac:dyDescent="0.2">
      <c r="C975" s="701"/>
      <c r="D975" s="701"/>
      <c r="E975" s="701"/>
      <c r="F975" s="701"/>
      <c r="G975" s="701"/>
      <c r="H975" s="701"/>
      <c r="I975" s="701"/>
      <c r="J975" s="701"/>
      <c r="K975" s="701"/>
      <c r="L975" s="701"/>
      <c r="M975" s="701"/>
      <c r="N975" s="701"/>
      <c r="O975" s="701"/>
      <c r="P975" s="701"/>
      <c r="Q975" s="701"/>
    </row>
    <row r="976" ht="25.15" customHeight="true" x14ac:dyDescent="0.2">
      <c r="C976" s="701"/>
      <c r="D976" s="701"/>
      <c r="E976" s="701"/>
      <c r="F976" s="701"/>
      <c r="G976" s="701"/>
      <c r="H976" s="701"/>
      <c r="I976" s="701"/>
      <c r="J976" s="701"/>
      <c r="K976" s="701"/>
      <c r="L976" s="701"/>
      <c r="M976" s="701"/>
      <c r="N976" s="701"/>
      <c r="O976" s="701"/>
      <c r="P976" s="701"/>
      <c r="Q976" s="701"/>
    </row>
    <row r="977" ht="25.15" customHeight="true" x14ac:dyDescent="0.2">
      <c r="C977" s="701"/>
      <c r="D977" s="701"/>
      <c r="E977" s="701"/>
      <c r="F977" s="701"/>
      <c r="G977" s="701"/>
      <c r="H977" s="701"/>
      <c r="I977" s="701"/>
      <c r="J977" s="701"/>
      <c r="K977" s="701"/>
      <c r="L977" s="701"/>
      <c r="M977" s="701"/>
      <c r="N977" s="701"/>
      <c r="O977" s="701"/>
      <c r="P977" s="701"/>
      <c r="Q977" s="701"/>
    </row>
    <row r="978" ht="25.15" customHeight="true" x14ac:dyDescent="0.2">
      <c r="C978" s="701"/>
      <c r="D978" s="701"/>
      <c r="E978" s="701"/>
      <c r="F978" s="701"/>
      <c r="G978" s="701"/>
      <c r="H978" s="701"/>
      <c r="I978" s="701"/>
      <c r="J978" s="701"/>
      <c r="K978" s="701"/>
      <c r="L978" s="701"/>
      <c r="M978" s="701"/>
      <c r="N978" s="701"/>
      <c r="O978" s="701"/>
      <c r="P978" s="701"/>
      <c r="Q978" s="701"/>
    </row>
    <row r="979" ht="25.15" customHeight="true" x14ac:dyDescent="0.2">
      <c r="C979" s="701"/>
      <c r="D979" s="701"/>
      <c r="E979" s="701"/>
      <c r="F979" s="701"/>
      <c r="G979" s="701"/>
      <c r="H979" s="701"/>
      <c r="I979" s="701"/>
      <c r="J979" s="701"/>
      <c r="K979" s="701"/>
      <c r="L979" s="701"/>
      <c r="M979" s="701"/>
      <c r="N979" s="701"/>
      <c r="O979" s="701"/>
      <c r="P979" s="701"/>
      <c r="Q979" s="701"/>
    </row>
    <row r="980" ht="25.15" customHeight="true" x14ac:dyDescent="0.2">
      <c r="C980" s="701"/>
      <c r="D980" s="701"/>
      <c r="E980" s="701"/>
      <c r="F980" s="701"/>
      <c r="G980" s="701"/>
      <c r="H980" s="701"/>
      <c r="I980" s="701"/>
      <c r="J980" s="701"/>
      <c r="K980" s="701"/>
      <c r="L980" s="701"/>
      <c r="M980" s="701"/>
      <c r="N980" s="701"/>
      <c r="O980" s="701"/>
      <c r="P980" s="701"/>
      <c r="Q980" s="701"/>
    </row>
    <row r="981" ht="25.15" customHeight="true" x14ac:dyDescent="0.2">
      <c r="C981" s="701"/>
      <c r="D981" s="701"/>
      <c r="E981" s="701"/>
      <c r="F981" s="701"/>
      <c r="G981" s="701"/>
      <c r="H981" s="701"/>
      <c r="I981" s="701"/>
      <c r="J981" s="701"/>
      <c r="K981" s="701"/>
      <c r="L981" s="701"/>
      <c r="M981" s="701"/>
      <c r="N981" s="701"/>
      <c r="O981" s="701"/>
      <c r="P981" s="701"/>
      <c r="Q981" s="701"/>
    </row>
    <row r="982" ht="25.15" customHeight="true" x14ac:dyDescent="0.2">
      <c r="C982" s="701"/>
      <c r="D982" s="701"/>
      <c r="E982" s="701"/>
      <c r="F982" s="701"/>
      <c r="G982" s="701"/>
      <c r="H982" s="701"/>
      <c r="I982" s="701"/>
      <c r="J982" s="701"/>
      <c r="K982" s="701"/>
      <c r="L982" s="701"/>
      <c r="M982" s="701"/>
      <c r="N982" s="701"/>
      <c r="O982" s="701"/>
      <c r="P982" s="701"/>
      <c r="Q982" s="701"/>
    </row>
    <row r="983" ht="25.15" customHeight="true" x14ac:dyDescent="0.2">
      <c r="C983" s="701"/>
      <c r="D983" s="701"/>
      <c r="E983" s="701"/>
      <c r="F983" s="701"/>
      <c r="G983" s="701"/>
      <c r="H983" s="701"/>
      <c r="I983" s="701"/>
      <c r="J983" s="701"/>
      <c r="K983" s="701"/>
      <c r="L983" s="701"/>
      <c r="M983" s="701"/>
      <c r="N983" s="701"/>
      <c r="O983" s="701"/>
      <c r="P983" s="701"/>
      <c r="Q983" s="701"/>
    </row>
    <row r="984" ht="25.15" customHeight="true" x14ac:dyDescent="0.2">
      <c r="C984" s="701"/>
      <c r="D984" s="701"/>
      <c r="E984" s="701"/>
      <c r="F984" s="701"/>
      <c r="G984" s="701"/>
      <c r="H984" s="701"/>
      <c r="I984" s="701"/>
      <c r="J984" s="701"/>
      <c r="K984" s="701"/>
      <c r="L984" s="701"/>
      <c r="M984" s="701"/>
      <c r="N984" s="701"/>
      <c r="O984" s="701"/>
      <c r="P984" s="701"/>
      <c r="Q984" s="701"/>
    </row>
    <row r="985" ht="25.15" customHeight="true" x14ac:dyDescent="0.2">
      <c r="C985" s="701"/>
      <c r="D985" s="701"/>
      <c r="E985" s="701"/>
      <c r="F985" s="701"/>
      <c r="G985" s="701"/>
      <c r="H985" s="701"/>
      <c r="I985" s="701"/>
      <c r="J985" s="701"/>
      <c r="K985" s="701"/>
      <c r="L985" s="701"/>
      <c r="M985" s="701"/>
      <c r="N985" s="701"/>
      <c r="O985" s="701"/>
      <c r="P985" s="701"/>
      <c r="Q985" s="701"/>
    </row>
    <row r="986" ht="25.15" customHeight="true" x14ac:dyDescent="0.2">
      <c r="C986" s="701"/>
      <c r="D986" s="701"/>
      <c r="E986" s="701"/>
      <c r="F986" s="701"/>
      <c r="G986" s="701"/>
      <c r="H986" s="701"/>
      <c r="I986" s="701"/>
      <c r="J986" s="701"/>
      <c r="K986" s="701"/>
      <c r="L986" s="701"/>
      <c r="M986" s="701"/>
      <c r="N986" s="701"/>
      <c r="O986" s="701"/>
      <c r="P986" s="701"/>
      <c r="Q986" s="701"/>
    </row>
    <row r="987" ht="25.15" customHeight="true" x14ac:dyDescent="0.2">
      <c r="C987" s="701"/>
      <c r="D987" s="701"/>
      <c r="E987" s="701"/>
      <c r="F987" s="701"/>
      <c r="G987" s="701"/>
      <c r="H987" s="701"/>
      <c r="I987" s="701"/>
      <c r="J987" s="701"/>
      <c r="K987" s="701"/>
      <c r="L987" s="701"/>
      <c r="M987" s="701"/>
      <c r="N987" s="701"/>
      <c r="O987" s="701"/>
      <c r="P987" s="701"/>
      <c r="Q987" s="701"/>
    </row>
    <row r="988" ht="25.15" customHeight="true" x14ac:dyDescent="0.2">
      <c r="C988" s="701"/>
      <c r="D988" s="701"/>
      <c r="E988" s="701"/>
      <c r="F988" s="701"/>
      <c r="G988" s="701"/>
      <c r="H988" s="701"/>
      <c r="I988" s="701"/>
      <c r="J988" s="701"/>
      <c r="K988" s="701"/>
      <c r="L988" s="701"/>
      <c r="M988" s="701"/>
      <c r="N988" s="701"/>
      <c r="O988" s="701"/>
      <c r="P988" s="701"/>
      <c r="Q988" s="701"/>
    </row>
    <row r="989" ht="25.15" customHeight="true" x14ac:dyDescent="0.2">
      <c r="C989" s="701"/>
      <c r="D989" s="701"/>
      <c r="E989" s="701"/>
      <c r="F989" s="701"/>
      <c r="G989" s="701"/>
      <c r="H989" s="701"/>
      <c r="I989" s="701"/>
      <c r="J989" s="701"/>
      <c r="K989" s="701"/>
      <c r="L989" s="701"/>
      <c r="M989" s="701"/>
      <c r="N989" s="701"/>
      <c r="O989" s="701"/>
      <c r="P989" s="701"/>
      <c r="Q989" s="701"/>
    </row>
    <row r="990" ht="25.15" customHeight="true" x14ac:dyDescent="0.2">
      <c r="C990" s="701"/>
      <c r="D990" s="701"/>
      <c r="E990" s="701"/>
      <c r="F990" s="701"/>
      <c r="G990" s="701"/>
      <c r="H990" s="701"/>
      <c r="I990" s="701"/>
      <c r="J990" s="701"/>
      <c r="K990" s="701"/>
      <c r="L990" s="701"/>
      <c r="M990" s="701"/>
      <c r="N990" s="701"/>
      <c r="O990" s="701"/>
      <c r="P990" s="701"/>
      <c r="Q990" s="701"/>
    </row>
    <row r="991" ht="25.15" customHeight="true" x14ac:dyDescent="0.2">
      <c r="C991" s="701"/>
      <c r="D991" s="701"/>
      <c r="E991" s="701"/>
      <c r="F991" s="701"/>
      <c r="G991" s="701"/>
      <c r="H991" s="701"/>
      <c r="I991" s="701"/>
      <c r="J991" s="701"/>
      <c r="K991" s="701"/>
      <c r="L991" s="701"/>
      <c r="M991" s="701"/>
      <c r="N991" s="701"/>
      <c r="O991" s="701"/>
      <c r="P991" s="701"/>
      <c r="Q991" s="701"/>
    </row>
    <row r="992" ht="25.15" customHeight="true" x14ac:dyDescent="0.2">
      <c r="C992" s="701"/>
      <c r="D992" s="701"/>
      <c r="E992" s="701"/>
      <c r="F992" s="701"/>
      <c r="G992" s="701"/>
      <c r="H992" s="701"/>
      <c r="I992" s="701"/>
      <c r="J992" s="701"/>
      <c r="K992" s="701"/>
      <c r="L992" s="701"/>
      <c r="M992" s="701"/>
      <c r="N992" s="701"/>
      <c r="O992" s="701"/>
      <c r="P992" s="701"/>
      <c r="Q992" s="701"/>
    </row>
    <row r="993" ht="25.15" customHeight="true" x14ac:dyDescent="0.2">
      <c r="C993" s="701"/>
      <c r="D993" s="701"/>
      <c r="E993" s="701"/>
      <c r="F993" s="701"/>
      <c r="G993" s="701"/>
      <c r="H993" s="701"/>
      <c r="I993" s="701"/>
      <c r="J993" s="701"/>
      <c r="K993" s="701"/>
      <c r="L993" s="701"/>
      <c r="M993" s="701"/>
      <c r="N993" s="701"/>
      <c r="O993" s="701"/>
      <c r="P993" s="701"/>
      <c r="Q993" s="701"/>
    </row>
    <row r="994" ht="25.15" customHeight="true" x14ac:dyDescent="0.2">
      <c r="C994" s="701"/>
      <c r="D994" s="701"/>
      <c r="E994" s="701"/>
      <c r="F994" s="701"/>
      <c r="G994" s="701"/>
      <c r="H994" s="701"/>
      <c r="I994" s="701"/>
      <c r="J994" s="701"/>
      <c r="K994" s="701"/>
      <c r="L994" s="701"/>
      <c r="M994" s="701"/>
      <c r="N994" s="701"/>
      <c r="O994" s="701"/>
      <c r="P994" s="701"/>
      <c r="Q994" s="701"/>
    </row>
    <row r="995" ht="25.15" customHeight="true" x14ac:dyDescent="0.2">
      <c r="C995" s="701"/>
      <c r="D995" s="701"/>
      <c r="E995" s="701"/>
      <c r="F995" s="701"/>
      <c r="G995" s="701"/>
      <c r="H995" s="701"/>
      <c r="I995" s="701"/>
      <c r="J995" s="701"/>
      <c r="K995" s="701"/>
      <c r="L995" s="701"/>
      <c r="M995" s="701"/>
      <c r="N995" s="701"/>
      <c r="O995" s="701"/>
      <c r="P995" s="701"/>
      <c r="Q995" s="701"/>
    </row>
    <row r="996" ht="25.15" customHeight="true" x14ac:dyDescent="0.2">
      <c r="C996" s="701"/>
      <c r="D996" s="701"/>
      <c r="E996" s="701"/>
      <c r="F996" s="701"/>
      <c r="G996" s="701"/>
      <c r="H996" s="701"/>
      <c r="I996" s="701"/>
      <c r="J996" s="701"/>
      <c r="K996" s="701"/>
      <c r="L996" s="701"/>
      <c r="M996" s="701"/>
      <c r="N996" s="701"/>
      <c r="O996" s="701"/>
      <c r="P996" s="701"/>
      <c r="Q996" s="701"/>
    </row>
    <row r="997" ht="25.15" customHeight="true" x14ac:dyDescent="0.2">
      <c r="C997" s="701"/>
      <c r="D997" s="701"/>
      <c r="E997" s="701"/>
      <c r="F997" s="701"/>
      <c r="G997" s="701"/>
      <c r="H997" s="701"/>
      <c r="I997" s="701"/>
      <c r="J997" s="701"/>
      <c r="K997" s="701"/>
      <c r="L997" s="701"/>
      <c r="M997" s="701"/>
      <c r="N997" s="701"/>
      <c r="O997" s="701"/>
      <c r="P997" s="701"/>
      <c r="Q997" s="701"/>
    </row>
    <row r="998" ht="25.15" customHeight="true" x14ac:dyDescent="0.2">
      <c r="C998" s="701"/>
      <c r="D998" s="701"/>
      <c r="E998" s="701"/>
      <c r="F998" s="701"/>
      <c r="G998" s="701"/>
      <c r="H998" s="701"/>
      <c r="I998" s="701"/>
      <c r="J998" s="701"/>
      <c r="K998" s="701"/>
      <c r="L998" s="701"/>
      <c r="M998" s="701"/>
      <c r="N998" s="701"/>
      <c r="O998" s="701"/>
      <c r="P998" s="701"/>
      <c r="Q998" s="701"/>
    </row>
    <row r="999" ht="25.15" customHeight="true" x14ac:dyDescent="0.2">
      <c r="C999" s="701"/>
      <c r="D999" s="701"/>
      <c r="E999" s="701"/>
      <c r="F999" s="701"/>
      <c r="G999" s="701"/>
      <c r="H999" s="701"/>
      <c r="I999" s="701"/>
      <c r="J999" s="701"/>
      <c r="K999" s="701"/>
      <c r="L999" s="701"/>
      <c r="M999" s="701"/>
      <c r="N999" s="701"/>
      <c r="O999" s="701"/>
      <c r="P999" s="701"/>
      <c r="Q999" s="701"/>
    </row>
    <row r="1000" ht="25.15" customHeight="true" x14ac:dyDescent="0.2">
      <c r="C1000" s="701"/>
      <c r="D1000" s="701"/>
      <c r="E1000" s="701"/>
      <c r="F1000" s="701"/>
      <c r="G1000" s="701"/>
      <c r="H1000" s="701"/>
      <c r="I1000" s="701"/>
      <c r="J1000" s="701"/>
      <c r="K1000" s="701"/>
      <c r="L1000" s="701"/>
      <c r="M1000" s="701"/>
      <c r="N1000" s="701"/>
      <c r="O1000" s="701"/>
      <c r="P1000" s="701"/>
      <c r="Q1000" s="701"/>
    </row>
    <row r="1001" ht="25.15" customHeight="true" x14ac:dyDescent="0.2">
      <c r="C1001" s="701"/>
      <c r="D1001" s="701"/>
      <c r="E1001" s="701"/>
      <c r="F1001" s="701"/>
      <c r="G1001" s="701"/>
      <c r="H1001" s="701"/>
      <c r="I1001" s="701"/>
      <c r="J1001" s="701"/>
      <c r="K1001" s="701"/>
      <c r="L1001" s="701"/>
      <c r="M1001" s="701"/>
      <c r="N1001" s="701"/>
      <c r="O1001" s="701"/>
      <c r="P1001" s="701"/>
      <c r="Q1001" s="701"/>
    </row>
    <row r="1002" ht="25.15" customHeight="true" x14ac:dyDescent="0.2">
      <c r="C1002" s="701"/>
      <c r="D1002" s="701"/>
      <c r="E1002" s="701"/>
      <c r="F1002" s="701"/>
      <c r="G1002" s="701"/>
      <c r="H1002" s="701"/>
      <c r="I1002" s="701"/>
      <c r="J1002" s="701"/>
      <c r="K1002" s="701"/>
      <c r="L1002" s="701"/>
      <c r="M1002" s="701"/>
      <c r="N1002" s="701"/>
      <c r="O1002" s="701"/>
      <c r="P1002" s="701"/>
      <c r="Q1002" s="701"/>
    </row>
    <row r="1003" ht="25.15" customHeight="true" x14ac:dyDescent="0.2">
      <c r="C1003" s="701"/>
      <c r="D1003" s="701"/>
      <c r="E1003" s="701"/>
      <c r="F1003" s="701"/>
      <c r="G1003" s="701"/>
      <c r="H1003" s="701"/>
      <c r="I1003" s="701"/>
      <c r="J1003" s="701"/>
      <c r="K1003" s="701"/>
      <c r="L1003" s="701"/>
      <c r="M1003" s="701"/>
      <c r="N1003" s="701"/>
      <c r="O1003" s="701"/>
      <c r="P1003" s="701"/>
      <c r="Q1003" s="701"/>
    </row>
    <row r="1004" ht="25.15" customHeight="true" x14ac:dyDescent="0.2">
      <c r="C1004" s="701"/>
      <c r="D1004" s="701"/>
      <c r="E1004" s="701"/>
      <c r="F1004" s="701"/>
      <c r="G1004" s="701"/>
      <c r="H1004" s="701"/>
      <c r="I1004" s="701"/>
      <c r="J1004" s="701"/>
      <c r="K1004" s="701"/>
      <c r="L1004" s="701"/>
      <c r="M1004" s="701"/>
      <c r="N1004" s="701"/>
      <c r="O1004" s="701"/>
      <c r="P1004" s="701"/>
      <c r="Q1004" s="701"/>
    </row>
    <row r="1005" ht="25.15" customHeight="true" x14ac:dyDescent="0.2">
      <c r="C1005" s="701"/>
      <c r="D1005" s="701"/>
      <c r="E1005" s="701"/>
      <c r="F1005" s="701"/>
      <c r="G1005" s="701"/>
      <c r="H1005" s="701"/>
      <c r="I1005" s="701"/>
      <c r="J1005" s="701"/>
      <c r="K1005" s="701"/>
      <c r="L1005" s="701"/>
      <c r="M1005" s="701"/>
      <c r="N1005" s="701"/>
      <c r="O1005" s="701"/>
      <c r="P1005" s="701"/>
      <c r="Q1005" s="701"/>
    </row>
    <row r="1006" ht="25.15" customHeight="true" x14ac:dyDescent="0.2">
      <c r="C1006" s="701"/>
      <c r="D1006" s="701"/>
      <c r="E1006" s="701"/>
      <c r="F1006" s="701"/>
      <c r="G1006" s="701"/>
      <c r="H1006" s="701"/>
      <c r="I1006" s="701"/>
      <c r="J1006" s="701"/>
      <c r="K1006" s="701"/>
      <c r="L1006" s="701"/>
      <c r="M1006" s="701"/>
      <c r="N1006" s="701"/>
      <c r="O1006" s="701"/>
      <c r="P1006" s="701"/>
      <c r="Q1006" s="701"/>
    </row>
    <row r="1007" ht="25.15" customHeight="true" x14ac:dyDescent="0.2">
      <c r="C1007" s="701"/>
      <c r="D1007" s="701"/>
      <c r="E1007" s="701"/>
      <c r="F1007" s="701"/>
      <c r="G1007" s="701"/>
      <c r="H1007" s="701"/>
      <c r="I1007" s="701"/>
      <c r="J1007" s="701"/>
      <c r="K1007" s="701"/>
      <c r="L1007" s="701"/>
      <c r="M1007" s="701"/>
      <c r="N1007" s="701"/>
      <c r="O1007" s="701"/>
      <c r="P1007" s="701"/>
      <c r="Q1007" s="701"/>
    </row>
    <row r="1008" ht="25.15" customHeight="true" x14ac:dyDescent="0.2">
      <c r="C1008" s="701"/>
      <c r="D1008" s="701"/>
      <c r="E1008" s="701"/>
      <c r="F1008" s="701"/>
      <c r="G1008" s="701"/>
      <c r="H1008" s="701"/>
      <c r="I1008" s="701"/>
      <c r="J1008" s="701"/>
      <c r="K1008" s="701"/>
      <c r="L1008" s="701"/>
      <c r="M1008" s="701"/>
      <c r="N1008" s="701"/>
      <c r="O1008" s="701"/>
      <c r="P1008" s="701"/>
      <c r="Q1008" s="701"/>
    </row>
    <row r="1009" ht="25.15" customHeight="true" x14ac:dyDescent="0.2">
      <c r="C1009" s="701"/>
      <c r="D1009" s="701"/>
      <c r="E1009" s="701"/>
      <c r="F1009" s="701"/>
      <c r="G1009" s="701"/>
      <c r="H1009" s="701"/>
      <c r="I1009" s="701"/>
      <c r="J1009" s="701"/>
      <c r="K1009" s="701"/>
      <c r="L1009" s="701"/>
      <c r="M1009" s="701"/>
      <c r="N1009" s="701"/>
      <c r="O1009" s="701"/>
      <c r="P1009" s="701"/>
      <c r="Q1009" s="701"/>
    </row>
    <row r="1010" ht="25.15" customHeight="true" x14ac:dyDescent="0.2">
      <c r="C1010" s="701"/>
      <c r="D1010" s="701"/>
      <c r="E1010" s="701"/>
      <c r="F1010" s="701"/>
      <c r="G1010" s="701"/>
      <c r="H1010" s="701"/>
      <c r="I1010" s="701"/>
      <c r="J1010" s="701"/>
      <c r="K1010" s="701"/>
      <c r="L1010" s="701"/>
      <c r="M1010" s="701"/>
      <c r="N1010" s="701"/>
      <c r="O1010" s="701"/>
      <c r="P1010" s="701"/>
      <c r="Q1010" s="701"/>
    </row>
    <row r="1011" ht="25.15" customHeight="true" x14ac:dyDescent="0.2">
      <c r="C1011" s="701"/>
      <c r="D1011" s="701"/>
      <c r="E1011" s="701"/>
      <c r="F1011" s="701"/>
      <c r="G1011" s="701"/>
      <c r="H1011" s="701"/>
      <c r="I1011" s="701"/>
      <c r="J1011" s="701"/>
      <c r="K1011" s="701"/>
      <c r="L1011" s="701"/>
      <c r="M1011" s="701"/>
      <c r="N1011" s="701"/>
      <c r="O1011" s="701"/>
      <c r="P1011" s="701"/>
      <c r="Q1011" s="701"/>
    </row>
    <row r="1012" ht="25.15" customHeight="true" x14ac:dyDescent="0.2">
      <c r="C1012" s="701"/>
      <c r="D1012" s="701"/>
      <c r="E1012" s="701"/>
      <c r="F1012" s="701"/>
      <c r="G1012" s="701"/>
      <c r="H1012" s="701"/>
      <c r="I1012" s="701"/>
      <c r="J1012" s="701"/>
      <c r="K1012" s="701"/>
      <c r="L1012" s="701"/>
      <c r="M1012" s="701"/>
      <c r="N1012" s="701"/>
      <c r="O1012" s="701"/>
      <c r="P1012" s="701"/>
      <c r="Q1012" s="701"/>
    </row>
    <row r="1013" ht="25.15" customHeight="true" x14ac:dyDescent="0.2">
      <c r="C1013" s="701"/>
      <c r="D1013" s="701"/>
      <c r="E1013" s="701"/>
      <c r="F1013" s="701"/>
      <c r="G1013" s="701"/>
      <c r="H1013" s="701"/>
      <c r="I1013" s="701"/>
      <c r="J1013" s="701"/>
      <c r="K1013" s="701"/>
      <c r="L1013" s="701"/>
      <c r="M1013" s="701"/>
      <c r="N1013" s="701"/>
      <c r="O1013" s="701"/>
      <c r="P1013" s="701"/>
      <c r="Q1013" s="701"/>
    </row>
    <row r="1014" ht="25.15" customHeight="true" x14ac:dyDescent="0.2">
      <c r="C1014" s="701"/>
      <c r="D1014" s="701"/>
      <c r="E1014" s="701"/>
      <c r="F1014" s="701"/>
      <c r="G1014" s="701"/>
      <c r="H1014" s="701"/>
      <c r="I1014" s="701"/>
      <c r="J1014" s="701"/>
      <c r="K1014" s="701"/>
      <c r="L1014" s="701"/>
      <c r="M1014" s="701"/>
      <c r="N1014" s="701"/>
      <c r="O1014" s="701"/>
      <c r="P1014" s="701"/>
      <c r="Q1014" s="701"/>
    </row>
    <row r="1015" ht="25.15" customHeight="true" x14ac:dyDescent="0.2">
      <c r="C1015" s="701"/>
      <c r="D1015" s="701"/>
      <c r="E1015" s="701"/>
      <c r="F1015" s="701"/>
      <c r="G1015" s="701"/>
      <c r="H1015" s="701"/>
      <c r="I1015" s="701"/>
      <c r="J1015" s="701"/>
      <c r="K1015" s="701"/>
      <c r="L1015" s="701"/>
      <c r="M1015" s="701"/>
      <c r="N1015" s="701"/>
      <c r="O1015" s="701"/>
      <c r="P1015" s="701"/>
      <c r="Q1015" s="701"/>
    </row>
    <row r="1016" ht="25.15" customHeight="true" x14ac:dyDescent="0.2">
      <c r="C1016" s="701"/>
      <c r="D1016" s="701"/>
      <c r="E1016" s="701"/>
      <c r="F1016" s="701"/>
      <c r="G1016" s="701"/>
      <c r="H1016" s="701"/>
      <c r="I1016" s="701"/>
      <c r="J1016" s="701"/>
      <c r="K1016" s="701"/>
      <c r="L1016" s="701"/>
      <c r="M1016" s="701"/>
      <c r="N1016" s="701"/>
      <c r="O1016" s="701"/>
      <c r="P1016" s="701"/>
      <c r="Q1016" s="701"/>
    </row>
    <row r="1017" ht="25.15" customHeight="true" x14ac:dyDescent="0.2">
      <c r="C1017" s="701"/>
      <c r="D1017" s="701"/>
      <c r="E1017" s="701"/>
      <c r="F1017" s="701"/>
      <c r="G1017" s="701"/>
      <c r="H1017" s="701"/>
      <c r="I1017" s="701"/>
      <c r="J1017" s="701"/>
      <c r="K1017" s="701"/>
      <c r="L1017" s="701"/>
      <c r="M1017" s="701"/>
      <c r="N1017" s="701"/>
      <c r="O1017" s="701"/>
      <c r="P1017" s="701"/>
      <c r="Q1017" s="701"/>
    </row>
    <row r="1018" ht="25.15" customHeight="true" x14ac:dyDescent="0.2">
      <c r="C1018" s="701"/>
      <c r="D1018" s="701"/>
      <c r="E1018" s="701"/>
      <c r="F1018" s="701"/>
      <c r="G1018" s="701"/>
      <c r="H1018" s="701"/>
      <c r="I1018" s="701"/>
      <c r="J1018" s="701"/>
      <c r="K1018" s="701"/>
      <c r="L1018" s="701"/>
      <c r="M1018" s="701"/>
      <c r="N1018" s="701"/>
      <c r="O1018" s="701"/>
      <c r="P1018" s="701"/>
      <c r="Q1018" s="701"/>
    </row>
    <row r="1019" ht="25.15" customHeight="true" x14ac:dyDescent="0.2">
      <c r="C1019" s="701"/>
      <c r="D1019" s="701"/>
      <c r="E1019" s="701"/>
      <c r="F1019" s="701"/>
      <c r="G1019" s="701"/>
      <c r="H1019" s="701"/>
      <c r="I1019" s="701"/>
      <c r="J1019" s="701"/>
      <c r="K1019" s="701"/>
      <c r="L1019" s="701"/>
      <c r="M1019" s="701"/>
      <c r="N1019" s="701"/>
      <c r="O1019" s="701"/>
      <c r="P1019" s="701"/>
      <c r="Q1019" s="701"/>
    </row>
    <row r="1020" ht="25.15" customHeight="true" x14ac:dyDescent="0.2">
      <c r="C1020" s="701"/>
      <c r="D1020" s="701"/>
      <c r="E1020" s="701"/>
      <c r="F1020" s="701"/>
      <c r="G1020" s="701"/>
      <c r="H1020" s="701"/>
      <c r="I1020" s="701"/>
      <c r="J1020" s="701"/>
      <c r="K1020" s="701"/>
      <c r="L1020" s="701"/>
      <c r="M1020" s="701"/>
      <c r="N1020" s="701"/>
      <c r="O1020" s="701"/>
      <c r="P1020" s="701"/>
      <c r="Q1020" s="701"/>
    </row>
    <row r="1021" ht="25.15" customHeight="true" x14ac:dyDescent="0.2">
      <c r="C1021" s="701"/>
      <c r="D1021" s="701"/>
      <c r="E1021" s="701"/>
      <c r="F1021" s="701"/>
      <c r="G1021" s="701"/>
      <c r="H1021" s="701"/>
      <c r="I1021" s="701"/>
      <c r="J1021" s="701"/>
      <c r="K1021" s="701"/>
      <c r="L1021" s="701"/>
      <c r="M1021" s="701"/>
      <c r="N1021" s="701"/>
      <c r="O1021" s="701"/>
      <c r="P1021" s="701"/>
      <c r="Q1021" s="701"/>
    </row>
    <row r="1022" ht="25.15" customHeight="true" x14ac:dyDescent="0.2">
      <c r="C1022" s="701"/>
      <c r="D1022" s="701"/>
      <c r="E1022" s="701"/>
      <c r="F1022" s="701"/>
      <c r="G1022" s="701"/>
      <c r="H1022" s="701"/>
      <c r="I1022" s="701"/>
      <c r="J1022" s="701"/>
      <c r="K1022" s="701"/>
      <c r="L1022" s="701"/>
      <c r="M1022" s="701"/>
      <c r="N1022" s="701"/>
      <c r="O1022" s="701"/>
      <c r="P1022" s="701"/>
      <c r="Q1022" s="701"/>
    </row>
    <row r="1023" ht="25.15" customHeight="true" x14ac:dyDescent="0.2">
      <c r="C1023" s="701"/>
      <c r="D1023" s="701"/>
      <c r="E1023" s="701"/>
      <c r="F1023" s="701"/>
      <c r="G1023" s="701"/>
      <c r="H1023" s="701"/>
      <c r="I1023" s="701"/>
      <c r="J1023" s="701"/>
      <c r="K1023" s="701"/>
      <c r="L1023" s="701"/>
      <c r="M1023" s="701"/>
      <c r="N1023" s="701"/>
      <c r="O1023" s="701"/>
      <c r="P1023" s="701"/>
      <c r="Q1023" s="701"/>
    </row>
    <row r="1024" ht="25.15" customHeight="true" x14ac:dyDescent="0.2">
      <c r="C1024" s="701"/>
      <c r="D1024" s="701"/>
      <c r="E1024" s="701"/>
      <c r="F1024" s="701"/>
      <c r="G1024" s="701"/>
      <c r="H1024" s="701"/>
      <c r="I1024" s="701"/>
      <c r="J1024" s="701"/>
      <c r="K1024" s="701"/>
      <c r="L1024" s="701"/>
      <c r="M1024" s="701"/>
      <c r="N1024" s="701"/>
      <c r="O1024" s="701"/>
      <c r="P1024" s="701"/>
      <c r="Q1024" s="701"/>
    </row>
    <row r="1025" s="578" customFormat="true" ht="21" customHeight="true" x14ac:dyDescent="0.2">
      <c r="A1025" s="1062" t="s">
        <v>139</v>
      </c>
      <c r="B1025" s="1062"/>
      <c r="C1025" s="1062"/>
      <c r="AB1025" s="76"/>
      <c r="AC1025" s="76"/>
      <c r="AD1025" s="76"/>
      <c r="AE1025" s="76"/>
      <c r="AF1025" s="76"/>
      <c r="AG1025" s="76"/>
      <c r="AH1025" s="76"/>
      <c r="AI1025" s="76"/>
      <c r="AJ1025" s="76"/>
      <c r="AK1025" s="76"/>
      <c r="AL1025" s="76"/>
      <c r="AM1025" s="76"/>
      <c r="AN1025" s="76"/>
      <c r="AO1025" s="76"/>
      <c r="AP1025" s="76"/>
      <c r="AQ1025" s="76"/>
      <c r="AR1025" s="76"/>
      <c r="AS1025" s="76"/>
      <c r="AT1025" s="76"/>
      <c r="AU1025" s="76"/>
      <c r="AV1025" s="76"/>
      <c r="AW1025" s="76"/>
      <c r="AX1025" s="76"/>
      <c r="AY1025" s="76"/>
      <c r="AZ1025" s="76"/>
      <c r="BA1025" s="425"/>
      <c r="BB1025" s="491"/>
      <c r="BC1025"/>
      <c r="BD1025"/>
      <c r="BE1025"/>
      <c r="BF1025"/>
      <c r="BG1025"/>
      <c r="BH1025"/>
      <c r="BI1025"/>
      <c r="BJ1025"/>
      <c r="BK1025"/>
      <c r="BL1025"/>
      <c r="BM1025"/>
      <c r="BN1025"/>
      <c r="BO1025"/>
      <c r="BP1025"/>
      <c r="BQ1025"/>
      <c r="BR1025"/>
      <c r="BS1025"/>
      <c r="BT1025"/>
      <c r="BU1025"/>
      <c r="BV1025"/>
      <c r="BW1025"/>
      <c r="BX1025"/>
      <c r="BY1025" s="425"/>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578" customFormat="true" ht="15.95" customHeight="true" x14ac:dyDescent="0.2">
      <c r="A1026" s="1063" t="s">
        <v>196</v>
      </c>
      <c r="B1026" s="1063"/>
      <c r="C1026" s="581" t="s">
        <v>197</v>
      </c>
      <c r="AB1026" s="76"/>
      <c r="AC1026" s="76"/>
      <c r="AD1026" s="76"/>
      <c r="AE1026" s="76"/>
      <c r="AF1026" s="76"/>
      <c r="AG1026" s="76"/>
      <c r="AH1026" s="76"/>
      <c r="AI1026" s="76"/>
      <c r="AJ1026" s="76"/>
      <c r="AK1026" s="76"/>
      <c r="AL1026" s="76"/>
      <c r="AM1026" s="76"/>
      <c r="AN1026" s="76"/>
      <c r="AO1026" s="76"/>
      <c r="AP1026" s="76"/>
      <c r="AQ1026" s="76"/>
      <c r="AR1026" s="76"/>
      <c r="AS1026" s="76"/>
      <c r="AT1026" s="76"/>
      <c r="AU1026" s="76"/>
      <c r="AV1026" s="76"/>
      <c r="AW1026" s="76"/>
      <c r="AX1026" s="76"/>
      <c r="AY1026" s="76"/>
      <c r="AZ1026" s="76"/>
      <c r="BA1026" s="425"/>
      <c r="BB1026" s="491"/>
      <c r="BC1026"/>
      <c r="BD1026"/>
      <c r="BE1026"/>
      <c r="BF1026"/>
      <c r="BG1026"/>
      <c r="BH1026"/>
      <c r="BI1026"/>
      <c r="BJ1026"/>
      <c r="BK1026"/>
      <c r="BL1026"/>
      <c r="BM1026"/>
      <c r="BN1026"/>
      <c r="BO1026"/>
      <c r="BP1026"/>
      <c r="BQ1026"/>
      <c r="BR1026"/>
      <c r="BS1026"/>
      <c r="BT1026"/>
      <c r="BU1026"/>
      <c r="BV1026"/>
      <c r="BW1026"/>
      <c r="BX1026"/>
      <c r="BY1026" s="425"/>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578" customFormat="true" ht="17.1" hidden="true" customHeight="true" x14ac:dyDescent="0.2">
      <c r="A1027" s="582" t="s">
        <v>198</v>
      </c>
      <c r="B1027" s="583" t="s">
        <v>199</v>
      </c>
      <c r="C1027" s="584">
        <v>7399</v>
      </c>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425"/>
      <c r="BB1027" s="491"/>
      <c r="BC1027"/>
      <c r="BD1027"/>
      <c r="BE1027"/>
      <c r="BF1027"/>
      <c r="BG1027"/>
      <c r="BH1027"/>
      <c r="BI1027"/>
      <c r="BJ1027"/>
      <c r="BK1027"/>
      <c r="BL1027"/>
      <c r="BM1027"/>
      <c r="BN1027"/>
      <c r="BO1027"/>
      <c r="BP1027"/>
      <c r="BQ1027"/>
      <c r="BR1027"/>
      <c r="BS1027"/>
      <c r="BT1027"/>
      <c r="BU1027"/>
      <c r="BV1027"/>
      <c r="BW1027"/>
      <c r="BX1027"/>
      <c r="BY1027" s="425"/>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578" customFormat="true" ht="17.1" hidden="true" customHeight="true" x14ac:dyDescent="0.2">
      <c r="A1028" s="585" t="s">
        <v>200</v>
      </c>
      <c r="B1028" s="586" t="s">
        <v>199</v>
      </c>
      <c r="C1028" s="587">
        <v>7399</v>
      </c>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425"/>
      <c r="BB1028" s="491"/>
      <c r="BC1028"/>
      <c r="BD1028"/>
      <c r="BE1028"/>
      <c r="BF1028"/>
      <c r="BG1028"/>
      <c r="BH1028"/>
      <c r="BI1028"/>
      <c r="BJ1028"/>
      <c r="BK1028"/>
      <c r="BL1028"/>
      <c r="BM1028"/>
      <c r="BN1028"/>
      <c r="BO1028"/>
      <c r="BP1028"/>
      <c r="BQ1028"/>
      <c r="BR1028"/>
      <c r="BS1028"/>
      <c r="BT1028"/>
      <c r="BU1028"/>
      <c r="BV1028"/>
      <c r="BW1028"/>
      <c r="BX1028"/>
      <c r="BY1028" s="425"/>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578" customFormat="true" ht="17.1" hidden="true" customHeight="true" x14ac:dyDescent="0.2">
      <c r="A1029" s="585" t="s">
        <v>201</v>
      </c>
      <c r="B1029" s="586" t="s">
        <v>185</v>
      </c>
      <c r="C1029" s="587">
        <v>7399</v>
      </c>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425"/>
      <c r="BB1029" s="491"/>
      <c r="BC1029"/>
      <c r="BD1029"/>
      <c r="BE1029"/>
      <c r="BF1029"/>
      <c r="BG1029"/>
      <c r="BH1029"/>
      <c r="BI1029"/>
      <c r="BJ1029"/>
      <c r="BK1029"/>
      <c r="BL1029"/>
      <c r="BM1029"/>
      <c r="BN1029"/>
      <c r="BO1029"/>
      <c r="BP1029"/>
      <c r="BQ1029"/>
      <c r="BR1029"/>
      <c r="BS1029"/>
      <c r="BT1029"/>
      <c r="BU1029"/>
      <c r="BV1029"/>
      <c r="BW1029"/>
      <c r="BX1029"/>
      <c r="BY1029" s="425"/>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578" customFormat="true" ht="17.1" hidden="true" customHeight="true" x14ac:dyDescent="0.2">
      <c r="A1030" s="585" t="s">
        <v>202</v>
      </c>
      <c r="B1030" s="586" t="s">
        <v>183</v>
      </c>
      <c r="C1030" s="587">
        <v>7399</v>
      </c>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425"/>
      <c r="BB1030" s="491"/>
      <c r="BC1030"/>
      <c r="BD1030"/>
      <c r="BE1030"/>
      <c r="BF1030"/>
      <c r="BG1030"/>
      <c r="BH1030"/>
      <c r="BI1030"/>
      <c r="BJ1030"/>
      <c r="BK1030"/>
      <c r="BL1030"/>
      <c r="BM1030"/>
      <c r="BN1030"/>
      <c r="BO1030"/>
      <c r="BP1030"/>
      <c r="BQ1030"/>
      <c r="BR1030"/>
      <c r="BS1030"/>
      <c r="BT1030"/>
      <c r="BU1030"/>
      <c r="BV1030"/>
      <c r="BW1030"/>
      <c r="BX1030"/>
      <c r="BY1030" s="425"/>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578" customFormat="true" ht="17.1" customHeight="true" x14ac:dyDescent="0.2">
      <c r="A1031" s="1064" t="s">
        <v>203</v>
      </c>
      <c r="B1031" s="586" t="s">
        <v>204</v>
      </c>
      <c r="C1031" s="587">
        <v>1790</v>
      </c>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425"/>
      <c r="BB1031" s="491"/>
      <c r="BC1031"/>
      <c r="BD1031"/>
      <c r="BE1031"/>
      <c r="BF1031"/>
      <c r="BG1031"/>
      <c r="BH1031"/>
      <c r="BI1031"/>
      <c r="BJ1031"/>
      <c r="BK1031"/>
      <c r="BL1031"/>
      <c r="BM1031"/>
      <c r="BN1031"/>
      <c r="BO1031"/>
      <c r="BP1031"/>
      <c r="BQ1031"/>
      <c r="BR1031"/>
      <c r="BS1031"/>
      <c r="BT1031"/>
      <c r="BU1031"/>
      <c r="BV1031"/>
      <c r="BW1031"/>
      <c r="BX1031"/>
      <c r="BY1031" s="425"/>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578" customFormat="true" ht="17.1" customHeight="true" x14ac:dyDescent="0.2">
      <c r="A1032" s="1064"/>
      <c r="B1032" s="586" t="s">
        <v>205</v>
      </c>
      <c r="C1032" s="587">
        <v>5609</v>
      </c>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425"/>
      <c r="BB1032" s="491"/>
      <c r="BC1032"/>
      <c r="BD1032"/>
      <c r="BE1032"/>
      <c r="BF1032"/>
      <c r="BG1032"/>
      <c r="BH1032"/>
      <c r="BI1032"/>
      <c r="BJ1032"/>
      <c r="BK1032"/>
      <c r="BL1032"/>
      <c r="BM1032"/>
      <c r="BN1032"/>
      <c r="BO1032"/>
      <c r="BP1032"/>
      <c r="BQ1032"/>
      <c r="BR1032"/>
      <c r="BS1032"/>
      <c r="BT1032"/>
      <c r="BU1032"/>
      <c r="BV1032"/>
      <c r="BW1032"/>
      <c r="BX1032"/>
      <c r="BY1032" s="425"/>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578" customFormat="true" ht="17.1" customHeight="true" x14ac:dyDescent="0.2">
      <c r="A1033" s="1065"/>
      <c r="B1033" s="588" t="s">
        <v>206</v>
      </c>
      <c r="C1033" s="589">
        <v>0</v>
      </c>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592"/>
      <c r="BB1033" s="383"/>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592"/>
      <c r="BV1033" s="592"/>
      <c r="BW1033" s="592"/>
      <c r="BX1033" s="592"/>
      <c r="BY1033" s="592"/>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578" customFormat="true" ht="12.95" customHeight="true" x14ac:dyDescent="0.2">
      <c r="A1034" s="1068" t="s">
        <v>207</v>
      </c>
      <c r="B1034" s="1068"/>
      <c r="C1034" s="1068"/>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425"/>
      <c r="BB1034" s="491"/>
      <c r="BC1034"/>
      <c r="BD1034"/>
      <c r="BE1034"/>
      <c r="BF1034"/>
      <c r="BG1034"/>
      <c r="BH1034"/>
      <c r="BI1034"/>
      <c r="BJ1034"/>
      <c r="BK1034"/>
      <c r="BL1034"/>
      <c r="BM1034"/>
      <c r="BN1034"/>
      <c r="BO1034"/>
      <c r="BP1034"/>
      <c r="BQ1034"/>
      <c r="BR1034"/>
      <c r="BS1034"/>
      <c r="BT1034"/>
      <c r="BU1034"/>
      <c r="BV1034"/>
      <c r="BW1034"/>
      <c r="BX1034"/>
      <c r="BY1034" s="425"/>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578" customFormat="true" ht="12.75" x14ac:dyDescent="0.2">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577"/>
      <c r="BB1035" s="437"/>
      <c r="BC1035" s="577"/>
      <c r="BD1035" s="577"/>
      <c r="BE1035" s="577"/>
      <c r="BF1035" s="577"/>
      <c r="BG1035" s="577"/>
      <c r="BH1035" s="577"/>
      <c r="BI1035" s="577"/>
      <c r="BJ1035" s="577"/>
      <c r="BK1035" s="577"/>
      <c r="BL1035" s="577"/>
      <c r="BM1035" s="577"/>
      <c r="BN1035" s="577"/>
      <c r="BO1035" s="577"/>
      <c r="BP1035" s="577"/>
      <c r="BQ1035" s="577"/>
      <c r="BR1035" s="577"/>
      <c r="BS1035" s="577"/>
      <c r="BT1035" s="577"/>
      <c r="BU1035" s="577"/>
      <c r="BV1035" s="577"/>
      <c r="BW1035" s="577"/>
      <c r="BX1035" s="577"/>
      <c r="BY1035" s="577"/>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berea</v>
      </c>
      <c r="B1037" s="493" t="e">
        <f>BR122+BR123</f>
        <v>#VALUE!</v>
      </c>
    </row>
    <row r="1038" ht="15" customHeight="true" x14ac:dyDescent="0.2">
      <c r="A1038" s="493" t="str">
        <f>S15</f>
        <v>butha-buthe</v>
      </c>
      <c r="B1038" s="493" t="e">
        <f>BS122+BS123</f>
        <v>#VALUE!</v>
      </c>
    </row>
    <row r="1039" ht="15" customHeight="true" x14ac:dyDescent="0.2">
      <c r="A1039" s="493" t="str">
        <f>T15</f>
        <v>leribe</v>
      </c>
      <c r="B1039" s="493" t="e">
        <f>BT122+BT123</f>
        <v>#VALUE!</v>
      </c>
    </row>
    <row r="1040" ht="15" customHeight="true" x14ac:dyDescent="0.2">
      <c r="A1040" s="493" t="str">
        <f>U15</f>
        <v>mafeteng</v>
      </c>
      <c r="B1040" s="493" t="e">
        <f>BU122+BU123</f>
        <v>#VALUE!</v>
      </c>
    </row>
    <row r="1041" ht="15" customHeight="true" x14ac:dyDescent="0.2">
      <c r="A1041" s="493" t="str">
        <f>V15</f>
        <v>maseru</v>
      </c>
      <c r="B1041" s="493" t="e">
        <f>BV122+BV123</f>
        <v>#VALUE!</v>
      </c>
    </row>
    <row r="1042" ht="15" customHeight="true" x14ac:dyDescent="0.2">
      <c r="A1042" s="493" t="str">
        <f>W15</f>
        <v>mohale's hoek</v>
      </c>
      <c r="B1042" s="493" t="e">
        <f>BW122+BW123</f>
        <v>#VALUE!</v>
      </c>
    </row>
    <row r="1043" ht="15" customHeight="true" x14ac:dyDescent="0.2">
      <c r="A1043" s="493" t="str">
        <f>X15</f>
        <v>mokhotlong</v>
      </c>
      <c r="B1043" s="493" t="e">
        <f>BX122+XR123</f>
        <v>#VALUE!</v>
      </c>
    </row>
    <row r="1044" ht="15" customHeight="true" x14ac:dyDescent="0.2">
      <c r="A1044" s="493" t="str">
        <f>Y15</f>
        <v>qacha's nek</v>
      </c>
      <c r="B1044" s="493" t="e">
        <f>BY122+BY123</f>
        <v>#VALUE!</v>
      </c>
    </row>
    <row r="1045" ht="15" customHeight="true" x14ac:dyDescent="0.2">
      <c r="A1045" s="493" t="str">
        <f>Z15</f>
        <v>quthing</v>
      </c>
      <c r="B1045" s="493" t="e">
        <f>BZ122+BZ123</f>
        <v>#VALUE!</v>
      </c>
    </row>
    <row r="1046" ht="15" customHeight="true" x14ac:dyDescent="0.2">
      <c r="A1046" s="437" t="str">
        <f>AA15</f>
        <v>thaba-tseka</v>
      </c>
      <c r="B1046" s="493" t="e">
        <f>CA122+CA123</f>
        <v>#VALUE!</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10</v>
      </c>
      <c r="B1072" s="437" t="s">
        <v>141</v>
      </c>
    </row>
    <row r="1100" s="910" customFormat="true" ht="17.1" customHeight="true" x14ac:dyDescent="0.2">
      <c r="A1100" s="911"/>
      <c r="B1100" s="900"/>
      <c r="BA1100" s="577"/>
      <c r="BB1100" s="437"/>
      <c r="BC1100" s="577"/>
      <c r="BD1100" s="577"/>
      <c r="BE1100" s="577"/>
      <c r="BF1100" s="577"/>
      <c r="BG1100" s="577"/>
      <c r="BH1100" s="577"/>
      <c r="BI1100" s="577"/>
      <c r="BJ1100" s="577"/>
      <c r="BK1100" s="577"/>
      <c r="BL1100" s="577"/>
      <c r="BM1100" s="577"/>
      <c r="BN1100" s="577"/>
      <c r="BO1100" s="577"/>
      <c r="BP1100" s="577"/>
      <c r="BQ1100" s="577"/>
      <c r="BR1100" s="577"/>
      <c r="BS1100" s="577"/>
      <c r="BT1100" s="577"/>
      <c r="BU1100" s="577"/>
      <c r="BV1100" s="577"/>
      <c r="BW1100" s="577"/>
      <c r="BX1100" s="577"/>
      <c r="BY1100" s="577"/>
      <c r="BZ1100" s="410"/>
      <c r="CA1100" s="410"/>
      <c r="CB1100" s="410"/>
      <c r="CC1100" s="410"/>
      <c r="CD1100" s="410"/>
      <c r="CE1100" s="410"/>
      <c r="CF1100" s="410"/>
      <c r="CG1100" s="410"/>
      <c r="CH1100" s="410"/>
      <c r="CI1100" s="410"/>
      <c r="CJ1100" s="410"/>
      <c r="CK1100" s="410"/>
      <c r="CL1100" s="410"/>
      <c r="CM1100" s="410"/>
      <c r="CN1100" s="410"/>
      <c r="CO1100" s="410"/>
      <c r="CP1100" s="410"/>
      <c r="CQ1100" s="410"/>
      <c r="CR1100" s="410"/>
      <c r="CS1100" s="410"/>
      <c r="CT1100" s="410"/>
      <c r="CU1100" s="410"/>
      <c r="CV1100" s="410"/>
      <c r="CW1100" s="410"/>
      <c r="CX1100" s="410"/>
      <c r="CY1100" s="410"/>
      <c r="CZ1100" s="410"/>
    </row>
    <row r="1101" s="910" customFormat="true" ht="17.1" customHeight="true" x14ac:dyDescent="0.2">
      <c r="A1101" s="912"/>
      <c r="B1101" s="901"/>
      <c r="BA1101" s="577"/>
      <c r="BB1101" s="437"/>
      <c r="BC1101" s="577"/>
      <c r="BD1101" s="577"/>
      <c r="BE1101" s="577"/>
      <c r="BF1101" s="577"/>
      <c r="BG1101" s="577"/>
      <c r="BH1101" s="577"/>
      <c r="BI1101" s="577"/>
      <c r="BJ1101" s="577"/>
      <c r="BK1101" s="577"/>
      <c r="BL1101" s="577"/>
      <c r="BM1101" s="577"/>
      <c r="BN1101" s="577"/>
      <c r="BO1101" s="577"/>
      <c r="BP1101" s="577"/>
      <c r="BQ1101" s="577"/>
      <c r="BR1101" s="577"/>
      <c r="BS1101" s="577"/>
      <c r="BT1101" s="577"/>
      <c r="BU1101" s="577"/>
      <c r="BV1101" s="577"/>
      <c r="BW1101" s="577"/>
      <c r="BX1101" s="577"/>
      <c r="BY1101" s="577"/>
      <c r="BZ1101" s="410"/>
      <c r="CA1101" s="410"/>
      <c r="CB1101" s="410"/>
      <c r="CC1101" s="410"/>
      <c r="CD1101" s="410"/>
      <c r="CE1101" s="410"/>
      <c r="CF1101" s="410"/>
      <c r="CG1101" s="410"/>
      <c r="CH1101" s="410"/>
      <c r="CI1101" s="410"/>
      <c r="CJ1101" s="410"/>
      <c r="CK1101" s="410"/>
      <c r="CL1101" s="410"/>
      <c r="CM1101" s="410"/>
      <c r="CN1101" s="410"/>
      <c r="CO1101" s="410"/>
      <c r="CP1101" s="410"/>
      <c r="CQ1101" s="410"/>
      <c r="CR1101" s="410"/>
      <c r="CS1101" s="410"/>
      <c r="CT1101" s="410"/>
      <c r="CU1101" s="410"/>
      <c r="CV1101" s="410"/>
      <c r="CW1101" s="410"/>
      <c r="CX1101" s="410"/>
      <c r="CY1101" s="410"/>
      <c r="CZ1101" s="410"/>
    </row>
    <row r="1102" s="410" customFormat="true" ht="15" customHeight="true" x14ac:dyDescent="0.2">
      <c r="BA1102" s="577"/>
      <c r="BB1102" s="437"/>
      <c r="BC1102" s="577"/>
      <c r="BD1102" s="577"/>
      <c r="BE1102" s="577"/>
      <c r="BF1102" s="577"/>
      <c r="BG1102" s="577"/>
      <c r="BH1102" s="577"/>
      <c r="BI1102" s="577"/>
      <c r="BJ1102" s="577"/>
      <c r="BK1102" s="577"/>
      <c r="BL1102" s="577"/>
      <c r="BM1102" s="577"/>
      <c r="BN1102" s="577"/>
      <c r="BO1102" s="577"/>
      <c r="BP1102" s="577"/>
      <c r="BQ1102" s="577"/>
      <c r="BR1102" s="577"/>
      <c r="BS1102" s="577"/>
      <c r="BT1102" s="577"/>
      <c r="BU1102" s="577"/>
      <c r="BV1102" s="577"/>
      <c r="BW1102" s="577"/>
      <c r="BX1102" s="577"/>
      <c r="BY1102" s="577"/>
    </row>
    <row r="1103" s="410" customFormat="true" ht="15" customHeight="true" x14ac:dyDescent="0.2">
      <c r="BA1103" s="577"/>
      <c r="BB1103" s="437"/>
      <c r="BC1103" s="577"/>
      <c r="BD1103" s="577"/>
      <c r="BE1103" s="577"/>
      <c r="BF1103" s="577"/>
      <c r="BG1103" s="577"/>
      <c r="BH1103" s="577"/>
      <c r="BI1103" s="577"/>
      <c r="BJ1103" s="577"/>
      <c r="BK1103" s="577"/>
      <c r="BL1103" s="577"/>
      <c r="BM1103" s="577"/>
      <c r="BN1103" s="577"/>
      <c r="BO1103" s="577"/>
      <c r="BP1103" s="577"/>
      <c r="BQ1103" s="577"/>
      <c r="BR1103" s="577"/>
      <c r="BS1103" s="577"/>
      <c r="BT1103" s="577"/>
      <c r="BU1103" s="577"/>
      <c r="BV1103" s="577"/>
      <c r="BW1103" s="577"/>
      <c r="BX1103" s="577"/>
      <c r="BY1103" s="577"/>
    </row>
    <row r="1104" s="410" customFormat="true" ht="15" customHeight="true" x14ac:dyDescent="0.2">
      <c r="BA1104" s="577"/>
      <c r="BB1104" s="437"/>
      <c r="BC1104" s="577"/>
      <c r="BD1104" s="577"/>
      <c r="BE1104" s="577"/>
      <c r="BF1104" s="577"/>
      <c r="BG1104" s="577"/>
      <c r="BH1104" s="577"/>
      <c r="BI1104" s="577"/>
      <c r="BJ1104" s="577"/>
      <c r="BK1104" s="577"/>
      <c r="BL1104" s="577"/>
      <c r="BM1104" s="577"/>
      <c r="BN1104" s="577"/>
      <c r="BO1104" s="577"/>
      <c r="BP1104" s="577"/>
      <c r="BQ1104" s="577"/>
      <c r="BR1104" s="577"/>
      <c r="BS1104" s="577"/>
      <c r="BT1104" s="577"/>
      <c r="BU1104" s="577"/>
      <c r="BV1104" s="577"/>
      <c r="BW1104" s="577"/>
      <c r="BX1104" s="577"/>
      <c r="BY1104" s="577"/>
    </row>
    <row r="1105" s="410" customFormat="true" ht="15" customHeight="true" x14ac:dyDescent="0.2">
      <c r="BA1105" s="577"/>
      <c r="BB1105" s="437"/>
      <c r="BC1105" s="577"/>
      <c r="BD1105" s="577"/>
      <c r="BE1105" s="577"/>
      <c r="BF1105" s="577"/>
      <c r="BG1105" s="577"/>
      <c r="BH1105" s="577"/>
      <c r="BI1105" s="577"/>
      <c r="BJ1105" s="577"/>
      <c r="BK1105" s="577"/>
      <c r="BL1105" s="577"/>
      <c r="BM1105" s="577"/>
      <c r="BN1105" s="577"/>
      <c r="BO1105" s="577"/>
      <c r="BP1105" s="577"/>
      <c r="BQ1105" s="577"/>
      <c r="BR1105" s="577"/>
      <c r="BS1105" s="577"/>
      <c r="BT1105" s="577"/>
      <c r="BU1105" s="577"/>
      <c r="BV1105" s="577"/>
      <c r="BW1105" s="577"/>
      <c r="BX1105" s="577"/>
      <c r="BY1105" s="577"/>
    </row>
    <row r="1106" s="410" customFormat="true" ht="15" customHeight="true" x14ac:dyDescent="0.2">
      <c r="BA1106" s="577"/>
      <c r="BB1106" s="437"/>
      <c r="BC1106" s="577"/>
      <c r="BD1106" s="577"/>
      <c r="BE1106" s="577"/>
      <c r="BF1106" s="577"/>
      <c r="BG1106" s="577"/>
      <c r="BH1106" s="577"/>
      <c r="BI1106" s="577"/>
      <c r="BJ1106" s="577"/>
      <c r="BK1106" s="577"/>
      <c r="BL1106" s="577"/>
      <c r="BM1106" s="577"/>
      <c r="BN1106" s="577"/>
      <c r="BO1106" s="577"/>
      <c r="BP1106" s="577"/>
      <c r="BQ1106" s="577"/>
      <c r="BR1106" s="577"/>
      <c r="BS1106" s="577"/>
      <c r="BT1106" s="577"/>
      <c r="BU1106" s="577"/>
      <c r="BV1106" s="577"/>
      <c r="BW1106" s="577"/>
      <c r="BX1106" s="577"/>
      <c r="BY1106" s="577"/>
    </row>
    <row r="1107" s="410" customFormat="true" ht="15" customHeight="true" x14ac:dyDescent="0.2">
      <c r="BA1107" s="577"/>
      <c r="BB1107" s="437"/>
      <c r="BC1107" s="577"/>
      <c r="BD1107" s="577"/>
      <c r="BE1107" s="577"/>
      <c r="BF1107" s="577"/>
      <c r="BG1107" s="577"/>
      <c r="BH1107" s="577"/>
      <c r="BI1107" s="577"/>
      <c r="BJ1107" s="577"/>
      <c r="BK1107" s="577"/>
      <c r="BL1107" s="577"/>
      <c r="BM1107" s="577"/>
      <c r="BN1107" s="577"/>
      <c r="BO1107" s="577"/>
      <c r="BP1107" s="577"/>
      <c r="BQ1107" s="577"/>
      <c r="BR1107" s="577"/>
      <c r="BS1107" s="577"/>
      <c r="BT1107" s="577"/>
      <c r="BU1107" s="577"/>
      <c r="BV1107" s="577"/>
      <c r="BW1107" s="577"/>
      <c r="BX1107" s="577"/>
      <c r="BY1107" s="577"/>
    </row>
    <row r="1108" s="410" customFormat="true" ht="15" customHeight="true" x14ac:dyDescent="0.2">
      <c r="BA1108" s="577"/>
      <c r="BB1108" s="437"/>
      <c r="BC1108" s="577"/>
      <c r="BD1108" s="577"/>
      <c r="BE1108" s="577"/>
      <c r="BF1108" s="577"/>
      <c r="BG1108" s="577"/>
      <c r="BH1108" s="577"/>
      <c r="BI1108" s="577"/>
      <c r="BJ1108" s="577"/>
      <c r="BK1108" s="577"/>
      <c r="BL1108" s="577"/>
      <c r="BM1108" s="577"/>
      <c r="BN1108" s="577"/>
      <c r="BO1108" s="577"/>
      <c r="BP1108" s="577"/>
      <c r="BQ1108" s="577"/>
      <c r="BR1108" s="577"/>
      <c r="BS1108" s="577"/>
      <c r="BT1108" s="577"/>
      <c r="BU1108" s="577"/>
      <c r="BV1108" s="577"/>
      <c r="BW1108" s="577"/>
      <c r="BX1108" s="577"/>
      <c r="BY1108" s="577"/>
    </row>
    <row r="1109" s="410" customFormat="true" ht="15" customHeight="true" x14ac:dyDescent="0.2">
      <c r="BA1109" s="577"/>
      <c r="BB1109" s="437"/>
      <c r="BC1109" s="577"/>
      <c r="BD1109" s="577"/>
      <c r="BE1109" s="577"/>
      <c r="BF1109" s="577"/>
      <c r="BG1109" s="577"/>
      <c r="BH1109" s="577"/>
      <c r="BI1109" s="577"/>
      <c r="BJ1109" s="577"/>
      <c r="BK1109" s="577"/>
      <c r="BL1109" s="577"/>
      <c r="BM1109" s="577"/>
      <c r="BN1109" s="577"/>
      <c r="BO1109" s="577"/>
      <c r="BP1109" s="577"/>
      <c r="BQ1109" s="577"/>
      <c r="BR1109" s="577"/>
      <c r="BS1109" s="577"/>
      <c r="BT1109" s="577"/>
      <c r="BU1109" s="577"/>
      <c r="BV1109" s="577"/>
      <c r="BW1109" s="577"/>
      <c r="BX1109" s="577"/>
      <c r="BY1109" s="577"/>
    </row>
    <row r="1110" s="410" customFormat="true" ht="15" customHeight="true" x14ac:dyDescent="0.2">
      <c r="BA1110" s="577"/>
      <c r="BB1110" s="437"/>
      <c r="BC1110" s="577"/>
      <c r="BD1110" s="577"/>
      <c r="BE1110" s="577"/>
      <c r="BF1110" s="577"/>
      <c r="BG1110" s="577"/>
      <c r="BH1110" s="577"/>
      <c r="BI1110" s="577"/>
      <c r="BJ1110" s="577"/>
      <c r="BK1110" s="577"/>
      <c r="BL1110" s="577"/>
      <c r="BM1110" s="577"/>
      <c r="BN1110" s="577"/>
      <c r="BO1110" s="577"/>
      <c r="BP1110" s="577"/>
      <c r="BQ1110" s="577"/>
      <c r="BR1110" s="577"/>
      <c r="BS1110" s="577"/>
      <c r="BT1110" s="577"/>
      <c r="BU1110" s="577"/>
      <c r="BV1110" s="577"/>
      <c r="BW1110" s="577"/>
      <c r="BX1110" s="577"/>
      <c r="BY1110" s="577"/>
    </row>
    <row r="1111" s="410" customFormat="true" ht="15" customHeight="true" x14ac:dyDescent="0.2">
      <c r="BA1111" s="577"/>
      <c r="BB1111" s="437"/>
      <c r="BC1111" s="577"/>
      <c r="BD1111" s="577"/>
      <c r="BE1111" s="577"/>
      <c r="BF1111" s="577"/>
      <c r="BG1111" s="577"/>
      <c r="BH1111" s="577"/>
      <c r="BI1111" s="577"/>
      <c r="BJ1111" s="577"/>
      <c r="BK1111" s="577"/>
      <c r="BL1111" s="577"/>
      <c r="BM1111" s="577"/>
      <c r="BN1111" s="577"/>
      <c r="BO1111" s="577"/>
      <c r="BP1111" s="577"/>
      <c r="BQ1111" s="577"/>
      <c r="BR1111" s="577"/>
      <c r="BS1111" s="577"/>
      <c r="BT1111" s="577"/>
      <c r="BU1111" s="577"/>
      <c r="BV1111" s="577"/>
      <c r="BW1111" s="577"/>
      <c r="BX1111" s="577"/>
      <c r="BY1111" s="577"/>
    </row>
    <row r="1112" s="410" customFormat="true" ht="15" customHeight="true" x14ac:dyDescent="0.2">
      <c r="BA1112" s="577"/>
      <c r="BB1112" s="437"/>
      <c r="BC1112" s="577"/>
      <c r="BD1112" s="577"/>
      <c r="BE1112" s="577"/>
      <c r="BF1112" s="577"/>
      <c r="BG1112" s="577"/>
      <c r="BH1112" s="577"/>
      <c r="BI1112" s="577"/>
      <c r="BJ1112" s="577"/>
      <c r="BK1112" s="577"/>
      <c r="BL1112" s="577"/>
      <c r="BM1112" s="577"/>
      <c r="BN1112" s="577"/>
      <c r="BO1112" s="577"/>
      <c r="BP1112" s="577"/>
      <c r="BQ1112" s="577"/>
      <c r="BR1112" s="577"/>
      <c r="BS1112" s="577"/>
      <c r="BT1112" s="577"/>
      <c r="BU1112" s="577"/>
      <c r="BV1112" s="577"/>
      <c r="BW1112" s="577"/>
      <c r="BX1112" s="577"/>
      <c r="BY1112" s="577"/>
    </row>
    <row r="1113" s="410" customFormat="true" ht="15" customHeight="true" x14ac:dyDescent="0.2">
      <c r="BA1113" s="577"/>
      <c r="BB1113" s="437"/>
      <c r="BC1113" s="577"/>
      <c r="BD1113" s="577"/>
      <c r="BE1113" s="577"/>
      <c r="BF1113" s="577"/>
      <c r="BG1113" s="577"/>
      <c r="BH1113" s="577"/>
      <c r="BI1113" s="577"/>
      <c r="BJ1113" s="577"/>
      <c r="BK1113" s="577"/>
      <c r="BL1113" s="577"/>
      <c r="BM1113" s="577"/>
      <c r="BN1113" s="577"/>
      <c r="BO1113" s="577"/>
      <c r="BP1113" s="577"/>
      <c r="BQ1113" s="577"/>
      <c r="BR1113" s="577"/>
      <c r="BS1113" s="577"/>
      <c r="BT1113" s="577"/>
      <c r="BU1113" s="577"/>
      <c r="BV1113" s="577"/>
      <c r="BW1113" s="577"/>
      <c r="BX1113" s="577"/>
      <c r="BY1113" s="577"/>
    </row>
    <row r="1114" s="910" customFormat="true" ht="17.1" customHeight="true" x14ac:dyDescent="0.2">
      <c r="A1114" s="912"/>
      <c r="B1114" s="901"/>
      <c r="C1114" s="902"/>
      <c r="D1114" s="902"/>
      <c r="E1114" s="902"/>
      <c r="F1114" s="902"/>
      <c r="G1114" s="902"/>
      <c r="H1114" s="902"/>
      <c r="I1114" s="902"/>
      <c r="J1114" s="902"/>
      <c r="K1114" s="902"/>
      <c r="L1114" s="902"/>
      <c r="M1114" s="902"/>
      <c r="N1114" s="902"/>
      <c r="O1114" s="902"/>
      <c r="P1114" s="902"/>
      <c r="Q1114" s="902"/>
      <c r="R1114" s="902"/>
      <c r="S1114" s="902"/>
      <c r="T1114" s="902"/>
      <c r="U1114" s="902"/>
      <c r="V1114" s="902"/>
      <c r="W1114" s="902"/>
      <c r="X1114" s="902"/>
      <c r="Y1114" s="902"/>
      <c r="Z1114" s="902"/>
      <c r="AA1114" s="902"/>
      <c r="BA1114" s="577"/>
      <c r="BB1114" s="437"/>
      <c r="BC1114" s="577"/>
      <c r="BD1114" s="577"/>
      <c r="BE1114" s="577"/>
      <c r="BF1114" s="577"/>
      <c r="BG1114" s="577"/>
      <c r="BH1114" s="577"/>
      <c r="BI1114" s="577"/>
      <c r="BJ1114" s="577"/>
      <c r="BK1114" s="577"/>
      <c r="BL1114" s="577"/>
      <c r="BM1114" s="577"/>
      <c r="BN1114" s="577"/>
      <c r="BO1114" s="577"/>
      <c r="BP1114" s="577"/>
      <c r="BQ1114" s="577"/>
      <c r="BR1114" s="577"/>
      <c r="BS1114" s="577"/>
      <c r="BT1114" s="577"/>
      <c r="BU1114" s="577"/>
      <c r="BV1114" s="577"/>
      <c r="BW1114" s="577"/>
      <c r="BX1114" s="577"/>
      <c r="BY1114" s="577"/>
      <c r="BZ1114" s="410"/>
      <c r="CA1114" s="410"/>
      <c r="CB1114" s="410"/>
      <c r="CC1114" s="410"/>
      <c r="CD1114" s="410"/>
      <c r="CE1114" s="410"/>
      <c r="CF1114" s="410"/>
      <c r="CG1114" s="410"/>
      <c r="CH1114" s="410"/>
      <c r="CI1114" s="410"/>
      <c r="CJ1114" s="410"/>
      <c r="CK1114" s="410"/>
      <c r="CL1114" s="410"/>
      <c r="CM1114" s="410"/>
      <c r="CN1114" s="410"/>
      <c r="CO1114" s="410"/>
      <c r="CP1114" s="410"/>
      <c r="CQ1114" s="410"/>
      <c r="CR1114" s="410"/>
      <c r="CS1114" s="410"/>
      <c r="CT1114" s="410"/>
      <c r="CU1114" s="410"/>
      <c r="CV1114" s="410"/>
      <c r="CW1114" s="410"/>
      <c r="CX1114" s="410"/>
      <c r="CY1114" s="410"/>
      <c r="CZ1114" s="410"/>
    </row>
    <row r="1115" s="910" customFormat="true" ht="17.1" customHeight="true" x14ac:dyDescent="0.2">
      <c r="A1115" s="912"/>
      <c r="B1115" s="901"/>
      <c r="C1115" s="902"/>
      <c r="D1115" s="902"/>
      <c r="E1115" s="902"/>
      <c r="F1115" s="902"/>
      <c r="G1115" s="902"/>
      <c r="H1115" s="902"/>
      <c r="I1115" s="902"/>
      <c r="J1115" s="902"/>
      <c r="K1115" s="902"/>
      <c r="L1115" s="902"/>
      <c r="M1115" s="902"/>
      <c r="N1115" s="902"/>
      <c r="O1115" s="902"/>
      <c r="P1115" s="902"/>
      <c r="Q1115" s="902"/>
      <c r="R1115" s="902"/>
      <c r="S1115" s="902"/>
      <c r="T1115" s="902"/>
      <c r="U1115" s="902"/>
      <c r="V1115" s="902"/>
      <c r="W1115" s="902"/>
      <c r="X1115" s="902"/>
      <c r="Y1115" s="902"/>
      <c r="Z1115" s="902"/>
      <c r="AA1115" s="902"/>
      <c r="BA1115" s="577"/>
      <c r="BB1115" s="437"/>
      <c r="BC1115" s="577"/>
      <c r="BD1115" s="577"/>
      <c r="BE1115" s="577"/>
      <c r="BF1115" s="577"/>
      <c r="BG1115" s="577"/>
      <c r="BH1115" s="577"/>
      <c r="BI1115" s="577"/>
      <c r="BJ1115" s="577"/>
      <c r="BK1115" s="577"/>
      <c r="BL1115" s="577"/>
      <c r="BM1115" s="577"/>
      <c r="BN1115" s="577"/>
      <c r="BO1115" s="577"/>
      <c r="BP1115" s="577"/>
      <c r="BQ1115" s="577"/>
      <c r="BR1115" s="577"/>
      <c r="BS1115" s="577"/>
      <c r="BT1115" s="577"/>
      <c r="BU1115" s="577"/>
      <c r="BV1115" s="577"/>
      <c r="BW1115" s="577"/>
      <c r="BX1115" s="577"/>
      <c r="BY1115" s="577"/>
      <c r="BZ1115" s="410"/>
      <c r="CA1115" s="410"/>
      <c r="CB1115" s="410"/>
      <c r="CC1115" s="410"/>
      <c r="CD1115" s="410"/>
      <c r="CE1115" s="410"/>
      <c r="CF1115" s="410"/>
      <c r="CG1115" s="410"/>
      <c r="CH1115" s="410"/>
      <c r="CI1115" s="410"/>
      <c r="CJ1115" s="410"/>
      <c r="CK1115" s="410"/>
      <c r="CL1115" s="410"/>
      <c r="CM1115" s="410"/>
      <c r="CN1115" s="410"/>
      <c r="CO1115" s="410"/>
      <c r="CP1115" s="410"/>
      <c r="CQ1115" s="410"/>
      <c r="CR1115" s="410"/>
      <c r="CS1115" s="410"/>
      <c r="CT1115" s="410"/>
      <c r="CU1115" s="410"/>
      <c r="CV1115" s="410"/>
      <c r="CW1115" s="410"/>
      <c r="CX1115" s="410"/>
      <c r="CY1115" s="410"/>
      <c r="CZ1115" s="410"/>
    </row>
    <row r="1116" s="910" customFormat="true" ht="17.1" customHeight="true" x14ac:dyDescent="0.2">
      <c r="A1116" s="912"/>
      <c r="B1116" s="901"/>
      <c r="C1116" s="902"/>
      <c r="D1116" s="902"/>
      <c r="E1116" s="902"/>
      <c r="F1116" s="902"/>
      <c r="G1116" s="902"/>
      <c r="H1116" s="902"/>
      <c r="I1116" s="902"/>
      <c r="J1116" s="902"/>
      <c r="K1116" s="902"/>
      <c r="L1116" s="902"/>
      <c r="M1116" s="902"/>
      <c r="N1116" s="902"/>
      <c r="O1116" s="902"/>
      <c r="P1116" s="902"/>
      <c r="Q1116" s="902"/>
      <c r="R1116" s="902"/>
      <c r="S1116" s="902"/>
      <c r="T1116" s="902"/>
      <c r="U1116" s="902"/>
      <c r="V1116" s="902"/>
      <c r="W1116" s="902"/>
      <c r="X1116" s="902"/>
      <c r="Y1116" s="902"/>
      <c r="Z1116" s="902"/>
      <c r="AA1116" s="902"/>
      <c r="BA1116" s="577"/>
      <c r="BB1116" s="437"/>
      <c r="BC1116" s="577"/>
      <c r="BD1116" s="577"/>
      <c r="BE1116" s="577"/>
      <c r="BF1116" s="577"/>
      <c r="BG1116" s="577"/>
      <c r="BH1116" s="577"/>
      <c r="BI1116" s="577"/>
      <c r="BJ1116" s="577"/>
      <c r="BK1116" s="577"/>
      <c r="BL1116" s="577"/>
      <c r="BM1116" s="577"/>
      <c r="BN1116" s="577"/>
      <c r="BO1116" s="577"/>
      <c r="BP1116" s="577"/>
      <c r="BQ1116" s="577"/>
      <c r="BR1116" s="577"/>
      <c r="BS1116" s="577"/>
      <c r="BT1116" s="577"/>
      <c r="BU1116" s="577"/>
      <c r="BV1116" s="577"/>
      <c r="BW1116" s="577"/>
      <c r="BX1116" s="577"/>
      <c r="BY1116" s="577"/>
      <c r="BZ1116" s="410"/>
      <c r="CA1116" s="410"/>
      <c r="CB1116" s="410"/>
      <c r="CC1116" s="410"/>
      <c r="CD1116" s="410"/>
      <c r="CE1116" s="410"/>
      <c r="CF1116" s="410"/>
      <c r="CG1116" s="410"/>
      <c r="CH1116" s="410"/>
      <c r="CI1116" s="410"/>
      <c r="CJ1116" s="410"/>
      <c r="CK1116" s="410"/>
      <c r="CL1116" s="410"/>
      <c r="CM1116" s="410"/>
      <c r="CN1116" s="410"/>
      <c r="CO1116" s="410"/>
      <c r="CP1116" s="410"/>
      <c r="CQ1116" s="410"/>
      <c r="CR1116" s="410"/>
      <c r="CS1116" s="410"/>
      <c r="CT1116" s="410"/>
      <c r="CU1116" s="410"/>
      <c r="CV1116" s="410"/>
      <c r="CW1116" s="410"/>
      <c r="CX1116" s="410"/>
      <c r="CY1116" s="410"/>
      <c r="CZ1116" s="410"/>
    </row>
    <row r="1117" s="910" customFormat="true" ht="17.1" customHeight="true" x14ac:dyDescent="0.2">
      <c r="A1117" s="913"/>
      <c r="B1117" s="903"/>
      <c r="C1117" s="904"/>
      <c r="D1117" s="904"/>
      <c r="E1117" s="904"/>
      <c r="F1117" s="904"/>
      <c r="G1117" s="904"/>
      <c r="H1117" s="904"/>
      <c r="I1117" s="904"/>
      <c r="J1117" s="904"/>
      <c r="K1117" s="904"/>
      <c r="L1117" s="904"/>
      <c r="M1117" s="904"/>
      <c r="N1117" s="904"/>
      <c r="O1117" s="904"/>
      <c r="P1117" s="904"/>
      <c r="Q1117" s="904"/>
      <c r="R1117" s="904"/>
      <c r="S1117" s="904"/>
      <c r="T1117" s="904"/>
      <c r="U1117" s="904"/>
      <c r="V1117" s="904"/>
      <c r="W1117" s="904"/>
      <c r="X1117" s="904"/>
      <c r="Y1117" s="904"/>
      <c r="Z1117" s="904"/>
      <c r="AA1117" s="904"/>
      <c r="BA1117" s="577"/>
      <c r="BB1117" s="437"/>
      <c r="BC1117" s="577"/>
      <c r="BD1117" s="577"/>
      <c r="BE1117" s="577"/>
      <c r="BF1117" s="577"/>
      <c r="BG1117" s="577"/>
      <c r="BH1117" s="577"/>
      <c r="BI1117" s="577"/>
      <c r="BJ1117" s="577"/>
      <c r="BK1117" s="577"/>
      <c r="BL1117" s="577"/>
      <c r="BM1117" s="577"/>
      <c r="BN1117" s="577"/>
      <c r="BO1117" s="577"/>
      <c r="BP1117" s="577"/>
      <c r="BQ1117" s="577"/>
      <c r="BR1117" s="577"/>
      <c r="BS1117" s="577"/>
      <c r="BT1117" s="577"/>
      <c r="BU1117" s="577"/>
      <c r="BV1117" s="577"/>
      <c r="BW1117" s="577"/>
      <c r="BX1117" s="577"/>
      <c r="BY1117" s="577"/>
      <c r="BZ1117" s="410"/>
      <c r="CA1117" s="410"/>
      <c r="CB1117" s="410"/>
      <c r="CC1117" s="410"/>
      <c r="CD1117" s="410"/>
      <c r="CE1117" s="410"/>
      <c r="CF1117" s="410"/>
      <c r="CG1117" s="410"/>
      <c r="CH1117" s="410"/>
      <c r="CI1117" s="410"/>
      <c r="CJ1117" s="410"/>
      <c r="CK1117" s="410"/>
      <c r="CL1117" s="410"/>
      <c r="CM1117" s="410"/>
      <c r="CN1117" s="410"/>
      <c r="CO1117" s="410"/>
      <c r="CP1117" s="410"/>
      <c r="CQ1117" s="410"/>
      <c r="CR1117" s="410"/>
      <c r="CS1117" s="410"/>
      <c r="CT1117" s="410"/>
      <c r="CU1117" s="410"/>
      <c r="CV1117" s="410"/>
      <c r="CW1117" s="410"/>
      <c r="CX1117" s="410"/>
      <c r="CY1117" s="410"/>
      <c r="CZ1117" s="410"/>
    </row>
    <row r="1118" s="410" customFormat="true" ht="15" customHeight="true" x14ac:dyDescent="0.2">
      <c r="BA1118" s="577"/>
      <c r="BB1118" s="437"/>
      <c r="BC1118" s="577"/>
      <c r="BD1118" s="577"/>
      <c r="BE1118" s="577"/>
      <c r="BF1118" s="577"/>
      <c r="BG1118" s="577"/>
      <c r="BH1118" s="577"/>
      <c r="BI1118" s="577"/>
      <c r="BJ1118" s="577"/>
      <c r="BK1118" s="577"/>
      <c r="BL1118" s="577"/>
      <c r="BM1118" s="577"/>
      <c r="BN1118" s="577"/>
      <c r="BO1118" s="577"/>
      <c r="BP1118" s="577"/>
      <c r="BQ1118" s="577"/>
      <c r="BR1118" s="577"/>
      <c r="BS1118" s="577"/>
      <c r="BT1118" s="577"/>
      <c r="BU1118" s="577"/>
      <c r="BV1118" s="577"/>
      <c r="BW1118" s="577"/>
      <c r="BX1118" s="577"/>
      <c r="BY1118" s="577"/>
    </row>
    <row r="1119" s="410" customFormat="true" ht="15" customHeight="true" x14ac:dyDescent="0.2">
      <c r="BA1119" s="577"/>
      <c r="BB1119" s="437"/>
      <c r="BC1119" s="577"/>
      <c r="BD1119" s="577"/>
      <c r="BE1119" s="577"/>
      <c r="BF1119" s="577"/>
      <c r="BG1119" s="577"/>
      <c r="BH1119" s="577"/>
      <c r="BI1119" s="577"/>
      <c r="BJ1119" s="577"/>
      <c r="BK1119" s="577"/>
      <c r="BL1119" s="577"/>
      <c r="BM1119" s="577"/>
      <c r="BN1119" s="577"/>
      <c r="BO1119" s="577"/>
      <c r="BP1119" s="577"/>
      <c r="BQ1119" s="577"/>
      <c r="BR1119" s="577"/>
      <c r="BS1119" s="577"/>
      <c r="BT1119" s="577"/>
      <c r="BU1119" s="577"/>
      <c r="BV1119" s="577"/>
      <c r="BW1119" s="577"/>
      <c r="BX1119" s="577"/>
      <c r="BY1119" s="577"/>
    </row>
    <row r="1120" s="410" customFormat="true" ht="15" customHeight="true" x14ac:dyDescent="0.2">
      <c r="BA1120" s="577"/>
      <c r="BB1120" s="437"/>
      <c r="BC1120" s="577"/>
      <c r="BD1120" s="577"/>
      <c r="BE1120" s="577"/>
      <c r="BF1120" s="577"/>
      <c r="BG1120" s="577"/>
      <c r="BH1120" s="577"/>
      <c r="BI1120" s="577"/>
      <c r="BJ1120" s="577"/>
      <c r="BK1120" s="577"/>
      <c r="BL1120" s="577"/>
      <c r="BM1120" s="577"/>
      <c r="BN1120" s="577"/>
      <c r="BO1120" s="577"/>
      <c r="BP1120" s="577"/>
      <c r="BQ1120" s="577"/>
      <c r="BR1120" s="577"/>
      <c r="BS1120" s="577"/>
      <c r="BT1120" s="577"/>
      <c r="BU1120" s="577"/>
      <c r="BV1120" s="577"/>
      <c r="BW1120" s="577"/>
      <c r="BX1120" s="577"/>
      <c r="BY1120" s="577"/>
    </row>
    <row r="1121" s="410" customFormat="true" ht="15" customHeight="true" x14ac:dyDescent="0.2">
      <c r="BA1121" s="577"/>
      <c r="BB1121" s="437"/>
      <c r="BC1121" s="577"/>
      <c r="BD1121" s="577"/>
      <c r="BE1121" s="577"/>
      <c r="BF1121" s="577"/>
      <c r="BG1121" s="577"/>
      <c r="BH1121" s="577"/>
      <c r="BI1121" s="577"/>
      <c r="BJ1121" s="577"/>
      <c r="BK1121" s="577"/>
      <c r="BL1121" s="577"/>
      <c r="BM1121" s="577"/>
      <c r="BN1121" s="577"/>
      <c r="BO1121" s="577"/>
      <c r="BP1121" s="577"/>
      <c r="BQ1121" s="577"/>
      <c r="BR1121" s="577"/>
      <c r="BS1121" s="577"/>
      <c r="BT1121" s="577"/>
      <c r="BU1121" s="577"/>
      <c r="BV1121" s="577"/>
      <c r="BW1121" s="577"/>
      <c r="BX1121" s="577"/>
      <c r="BY1121" s="577"/>
    </row>
    <row r="1122" s="410" customFormat="true" ht="15" customHeight="true" x14ac:dyDescent="0.2">
      <c r="BA1122" s="577"/>
      <c r="BB1122" s="437"/>
      <c r="BC1122" s="577"/>
      <c r="BD1122" s="577"/>
      <c r="BE1122" s="577"/>
      <c r="BF1122" s="577"/>
      <c r="BG1122" s="577"/>
      <c r="BH1122" s="577"/>
      <c r="BI1122" s="577"/>
      <c r="BJ1122" s="577"/>
      <c r="BK1122" s="577"/>
      <c r="BL1122" s="577"/>
      <c r="BM1122" s="577"/>
      <c r="BN1122" s="577"/>
      <c r="BO1122" s="577"/>
      <c r="BP1122" s="577"/>
      <c r="BQ1122" s="577"/>
      <c r="BR1122" s="577"/>
      <c r="BS1122" s="577"/>
      <c r="BT1122" s="577"/>
      <c r="BU1122" s="577"/>
      <c r="BV1122" s="577"/>
      <c r="BW1122" s="577"/>
      <c r="BX1122" s="577"/>
      <c r="BY1122" s="577"/>
    </row>
    <row r="1123" s="410" customFormat="true" ht="15" customHeight="true" x14ac:dyDescent="0.2">
      <c r="BA1123" s="577"/>
      <c r="BB1123" s="437"/>
      <c r="BC1123" s="577"/>
      <c r="BD1123" s="577"/>
      <c r="BE1123" s="577"/>
      <c r="BF1123" s="577"/>
      <c r="BG1123" s="577"/>
      <c r="BH1123" s="577"/>
      <c r="BI1123" s="577"/>
      <c r="BJ1123" s="577"/>
      <c r="BK1123" s="577"/>
      <c r="BL1123" s="577"/>
      <c r="BM1123" s="577"/>
      <c r="BN1123" s="577"/>
      <c r="BO1123" s="577"/>
      <c r="BP1123" s="577"/>
      <c r="BQ1123" s="577"/>
      <c r="BR1123" s="577"/>
      <c r="BS1123" s="577"/>
      <c r="BT1123" s="577"/>
      <c r="BU1123" s="577"/>
      <c r="BV1123" s="577"/>
      <c r="BW1123" s="577"/>
      <c r="BX1123" s="577"/>
      <c r="BY1123" s="577"/>
    </row>
    <row r="1124" s="410" customFormat="true" ht="15" customHeight="true" x14ac:dyDescent="0.2">
      <c r="BA1124" s="577"/>
      <c r="BB1124" s="437"/>
      <c r="BC1124" s="577"/>
      <c r="BD1124" s="577"/>
      <c r="BE1124" s="577"/>
      <c r="BF1124" s="577"/>
      <c r="BG1124" s="577"/>
      <c r="BH1124" s="577"/>
      <c r="BI1124" s="577"/>
      <c r="BJ1124" s="577"/>
      <c r="BK1124" s="577"/>
      <c r="BL1124" s="577"/>
      <c r="BM1124" s="577"/>
      <c r="BN1124" s="577"/>
      <c r="BO1124" s="577"/>
      <c r="BP1124" s="577"/>
      <c r="BQ1124" s="577"/>
      <c r="BR1124" s="577"/>
      <c r="BS1124" s="577"/>
      <c r="BT1124" s="577"/>
      <c r="BU1124" s="577"/>
      <c r="BV1124" s="577"/>
      <c r="BW1124" s="577"/>
      <c r="BX1124" s="577"/>
      <c r="BY1124" s="577"/>
    </row>
    <row r="1125" s="410" customFormat="true" ht="15" customHeight="true" x14ac:dyDescent="0.2">
      <c r="BA1125" s="577"/>
      <c r="BB1125" s="437"/>
      <c r="BC1125" s="577"/>
      <c r="BD1125" s="577"/>
      <c r="BE1125" s="577"/>
      <c r="BF1125" s="577"/>
      <c r="BG1125" s="577"/>
      <c r="BH1125" s="577"/>
      <c r="BI1125" s="577"/>
      <c r="BJ1125" s="577"/>
      <c r="BK1125" s="577"/>
      <c r="BL1125" s="577"/>
      <c r="BM1125" s="577"/>
      <c r="BN1125" s="577"/>
      <c r="BO1125" s="577"/>
      <c r="BP1125" s="577"/>
      <c r="BQ1125" s="577"/>
      <c r="BR1125" s="577"/>
      <c r="BS1125" s="577"/>
      <c r="BT1125" s="577"/>
      <c r="BU1125" s="577"/>
      <c r="BV1125" s="577"/>
      <c r="BW1125" s="577"/>
      <c r="BX1125" s="577"/>
      <c r="BY1125" s="577"/>
    </row>
    <row r="1126" s="410" customFormat="true" ht="15" customHeight="true" x14ac:dyDescent="0.2">
      <c r="BA1126" s="577"/>
      <c r="BB1126" s="437"/>
      <c r="BC1126" s="577"/>
      <c r="BD1126" s="577"/>
      <c r="BE1126" s="577"/>
      <c r="BF1126" s="577"/>
      <c r="BG1126" s="577"/>
      <c r="BH1126" s="577"/>
      <c r="BI1126" s="577"/>
      <c r="BJ1126" s="577"/>
      <c r="BK1126" s="577"/>
      <c r="BL1126" s="577"/>
      <c r="BM1126" s="577"/>
      <c r="BN1126" s="577"/>
      <c r="BO1126" s="577"/>
      <c r="BP1126" s="577"/>
      <c r="BQ1126" s="577"/>
      <c r="BR1126" s="577"/>
      <c r="BS1126" s="577"/>
      <c r="BT1126" s="577"/>
      <c r="BU1126" s="577"/>
      <c r="BV1126" s="577"/>
      <c r="BW1126" s="577"/>
      <c r="BX1126" s="577"/>
      <c r="BY1126" s="577"/>
    </row>
    <row r="1127" s="410" customFormat="true" ht="15" customHeight="true" x14ac:dyDescent="0.2">
      <c r="BA1127" s="577"/>
      <c r="BB1127" s="437"/>
      <c r="BC1127" s="577"/>
      <c r="BD1127" s="577"/>
      <c r="BE1127" s="577"/>
      <c r="BF1127" s="577"/>
      <c r="BG1127" s="577"/>
      <c r="BH1127" s="577"/>
      <c r="BI1127" s="577"/>
      <c r="BJ1127" s="577"/>
      <c r="BK1127" s="577"/>
      <c r="BL1127" s="577"/>
      <c r="BM1127" s="577"/>
      <c r="BN1127" s="577"/>
      <c r="BO1127" s="577"/>
      <c r="BP1127" s="577"/>
      <c r="BQ1127" s="577"/>
      <c r="BR1127" s="577"/>
      <c r="BS1127" s="577"/>
      <c r="BT1127" s="577"/>
      <c r="BU1127" s="577"/>
      <c r="BV1127" s="577"/>
      <c r="BW1127" s="577"/>
      <c r="BX1127" s="577"/>
      <c r="BY1127" s="577"/>
    </row>
    <row r="1128" s="410" customFormat="true" ht="15" customHeight="true" x14ac:dyDescent="0.2">
      <c r="BA1128" s="577"/>
      <c r="BB1128" s="437"/>
      <c r="BC1128" s="577"/>
      <c r="BD1128" s="577"/>
      <c r="BE1128" s="577"/>
      <c r="BF1128" s="577"/>
      <c r="BG1128" s="577"/>
      <c r="BH1128" s="577"/>
      <c r="BI1128" s="577"/>
      <c r="BJ1128" s="577"/>
      <c r="BK1128" s="577"/>
      <c r="BL1128" s="577"/>
      <c r="BM1128" s="577"/>
      <c r="BN1128" s="577"/>
      <c r="BO1128" s="577"/>
      <c r="BP1128" s="577"/>
      <c r="BQ1128" s="577"/>
      <c r="BR1128" s="577"/>
      <c r="BS1128" s="577"/>
      <c r="BT1128" s="577"/>
      <c r="BU1128" s="577"/>
      <c r="BV1128" s="577"/>
      <c r="BW1128" s="577"/>
      <c r="BX1128" s="577"/>
      <c r="BY1128" s="577"/>
    </row>
    <row r="1129" s="410" customFormat="true" ht="15" customHeight="true" x14ac:dyDescent="0.2">
      <c r="BA1129" s="577"/>
      <c r="BB1129" s="437"/>
      <c r="BC1129" s="577"/>
      <c r="BD1129" s="577"/>
      <c r="BE1129" s="577"/>
      <c r="BF1129" s="577"/>
      <c r="BG1129" s="577"/>
      <c r="BH1129" s="577"/>
      <c r="BI1129" s="577"/>
      <c r="BJ1129" s="577"/>
      <c r="BK1129" s="577"/>
      <c r="BL1129" s="577"/>
      <c r="BM1129" s="577"/>
      <c r="BN1129" s="577"/>
      <c r="BO1129" s="577"/>
      <c r="BP1129" s="577"/>
      <c r="BQ1129" s="577"/>
      <c r="BR1129" s="577"/>
      <c r="BS1129" s="577"/>
      <c r="BT1129" s="577"/>
      <c r="BU1129" s="577"/>
      <c r="BV1129" s="577"/>
      <c r="BW1129" s="577"/>
      <c r="BX1129" s="577"/>
      <c r="BY1129" s="577"/>
    </row>
    <row r="1130" s="410" customFormat="true" ht="15" customHeight="true" x14ac:dyDescent="0.2">
      <c r="BA1130" s="577"/>
      <c r="BB1130" s="437"/>
      <c r="BC1130" s="577"/>
      <c r="BD1130" s="577"/>
      <c r="BE1130" s="577"/>
      <c r="BF1130" s="577"/>
      <c r="BG1130" s="577"/>
      <c r="BH1130" s="577"/>
      <c r="BI1130" s="577"/>
      <c r="BJ1130" s="577"/>
      <c r="BK1130" s="577"/>
      <c r="BL1130" s="577"/>
      <c r="BM1130" s="577"/>
      <c r="BN1130" s="577"/>
      <c r="BO1130" s="577"/>
      <c r="BP1130" s="577"/>
      <c r="BQ1130" s="577"/>
      <c r="BR1130" s="577"/>
      <c r="BS1130" s="577"/>
      <c r="BT1130" s="577"/>
      <c r="BU1130" s="577"/>
      <c r="BV1130" s="577"/>
      <c r="BW1130" s="577"/>
      <c r="BX1130" s="577"/>
      <c r="BY1130" s="577"/>
    </row>
    <row r="1131" s="410" customFormat="true" ht="15" customHeight="true" x14ac:dyDescent="0.2">
      <c r="BA1131" s="577"/>
      <c r="BB1131" s="437"/>
      <c r="BC1131" s="577"/>
      <c r="BD1131" s="577"/>
      <c r="BE1131" s="577"/>
      <c r="BF1131" s="577"/>
      <c r="BG1131" s="577"/>
      <c r="BH1131" s="577"/>
      <c r="BI1131" s="577"/>
      <c r="BJ1131" s="577"/>
      <c r="BK1131" s="577"/>
      <c r="BL1131" s="577"/>
      <c r="BM1131" s="577"/>
      <c r="BN1131" s="577"/>
      <c r="BO1131" s="577"/>
      <c r="BP1131" s="577"/>
      <c r="BQ1131" s="577"/>
      <c r="BR1131" s="577"/>
      <c r="BS1131" s="577"/>
      <c r="BT1131" s="577"/>
      <c r="BU1131" s="577"/>
      <c r="BV1131" s="577"/>
      <c r="BW1131" s="577"/>
      <c r="BX1131" s="577"/>
      <c r="BY1131" s="577"/>
    </row>
    <row r="1132" s="410" customFormat="true" ht="15" customHeight="true" x14ac:dyDescent="0.2">
      <c r="BA1132" s="577"/>
      <c r="BB1132" s="437"/>
      <c r="BC1132" s="577"/>
      <c r="BD1132" s="577"/>
      <c r="BE1132" s="577"/>
      <c r="BF1132" s="577"/>
      <c r="BG1132" s="577"/>
      <c r="BH1132" s="577"/>
      <c r="BI1132" s="577"/>
      <c r="BJ1132" s="577"/>
      <c r="BK1132" s="577"/>
      <c r="BL1132" s="577"/>
      <c r="BM1132" s="577"/>
      <c r="BN1132" s="577"/>
      <c r="BO1132" s="577"/>
      <c r="BP1132" s="577"/>
      <c r="BQ1132" s="577"/>
      <c r="BR1132" s="577"/>
      <c r="BS1132" s="577"/>
      <c r="BT1132" s="577"/>
      <c r="BU1132" s="577"/>
      <c r="BV1132" s="577"/>
      <c r="BW1132" s="577"/>
      <c r="BX1132" s="577"/>
      <c r="BY1132" s="577"/>
    </row>
    <row r="1133" s="410" customFormat="true" ht="15" customHeight="true" x14ac:dyDescent="0.2">
      <c r="BA1133" s="577"/>
      <c r="BB1133" s="437"/>
      <c r="BC1133" s="577"/>
      <c r="BD1133" s="577"/>
      <c r="BE1133" s="577"/>
      <c r="BF1133" s="577"/>
      <c r="BG1133" s="577"/>
      <c r="BH1133" s="577"/>
      <c r="BI1133" s="577"/>
      <c r="BJ1133" s="577"/>
      <c r="BK1133" s="577"/>
      <c r="BL1133" s="577"/>
      <c r="BM1133" s="577"/>
      <c r="BN1133" s="577"/>
      <c r="BO1133" s="577"/>
      <c r="BP1133" s="577"/>
      <c r="BQ1133" s="577"/>
      <c r="BR1133" s="577"/>
      <c r="BS1133" s="577"/>
      <c r="BT1133" s="577"/>
      <c r="BU1133" s="577"/>
      <c r="BV1133" s="577"/>
      <c r="BW1133" s="577"/>
      <c r="BX1133" s="577"/>
      <c r="BY1133" s="577"/>
    </row>
    <row r="1134" s="410" customFormat="true" ht="15" customHeight="true" x14ac:dyDescent="0.2">
      <c r="BA1134" s="577"/>
      <c r="BB1134" s="437"/>
      <c r="BC1134" s="577"/>
      <c r="BD1134" s="577"/>
      <c r="BE1134" s="577"/>
      <c r="BF1134" s="577"/>
      <c r="BG1134" s="577"/>
      <c r="BH1134" s="577"/>
      <c r="BI1134" s="577"/>
      <c r="BJ1134" s="577"/>
      <c r="BK1134" s="577"/>
      <c r="BL1134" s="577"/>
      <c r="BM1134" s="577"/>
      <c r="BN1134" s="577"/>
      <c r="BO1134" s="577"/>
      <c r="BP1134" s="577"/>
      <c r="BQ1134" s="577"/>
      <c r="BR1134" s="577"/>
      <c r="BS1134" s="577"/>
      <c r="BT1134" s="577"/>
      <c r="BU1134" s="577"/>
      <c r="BV1134" s="577"/>
      <c r="BW1134" s="577"/>
      <c r="BX1134" s="577"/>
      <c r="BY1134" s="577"/>
    </row>
    <row r="1135" s="410" customFormat="true" ht="15" customHeight="true" x14ac:dyDescent="0.2">
      <c r="BA1135" s="577"/>
      <c r="BB1135" s="437"/>
      <c r="BC1135" s="577"/>
      <c r="BD1135" s="577"/>
      <c r="BE1135" s="577"/>
      <c r="BF1135" s="577"/>
      <c r="BG1135" s="577"/>
      <c r="BH1135" s="577"/>
      <c r="BI1135" s="577"/>
      <c r="BJ1135" s="577"/>
      <c r="BK1135" s="577"/>
      <c r="BL1135" s="577"/>
      <c r="BM1135" s="577"/>
      <c r="BN1135" s="577"/>
      <c r="BO1135" s="577"/>
      <c r="BP1135" s="577"/>
      <c r="BQ1135" s="577"/>
      <c r="BR1135" s="577"/>
      <c r="BS1135" s="577"/>
      <c r="BT1135" s="577"/>
      <c r="BU1135" s="577"/>
      <c r="BV1135" s="577"/>
      <c r="BW1135" s="577"/>
      <c r="BX1135" s="577"/>
      <c r="BY1135" s="577"/>
    </row>
    <row r="1136" s="410" customFormat="true" ht="15" customHeight="true" x14ac:dyDescent="0.2">
      <c r="BA1136" s="577"/>
      <c r="BB1136" s="437"/>
      <c r="BC1136" s="577"/>
      <c r="BD1136" s="577"/>
      <c r="BE1136" s="577"/>
      <c r="BF1136" s="577"/>
      <c r="BG1136" s="577"/>
      <c r="BH1136" s="577"/>
      <c r="BI1136" s="577"/>
      <c r="BJ1136" s="577"/>
      <c r="BK1136" s="577"/>
      <c r="BL1136" s="577"/>
      <c r="BM1136" s="577"/>
      <c r="BN1136" s="577"/>
      <c r="BO1136" s="577"/>
      <c r="BP1136" s="577"/>
      <c r="BQ1136" s="577"/>
      <c r="BR1136" s="577"/>
      <c r="BS1136" s="577"/>
      <c r="BT1136" s="577"/>
      <c r="BU1136" s="577"/>
      <c r="BV1136" s="577"/>
      <c r="BW1136" s="577"/>
      <c r="BX1136" s="577"/>
      <c r="BY1136" s="577"/>
    </row>
    <row r="1137" s="410" customFormat="true" ht="15" customHeight="true" x14ac:dyDescent="0.2">
      <c r="BA1137" s="577"/>
      <c r="BB1137" s="437"/>
      <c r="BC1137" s="577"/>
      <c r="BD1137" s="577"/>
      <c r="BE1137" s="577"/>
      <c r="BF1137" s="577"/>
      <c r="BG1137" s="577"/>
      <c r="BH1137" s="577"/>
      <c r="BI1137" s="577"/>
      <c r="BJ1137" s="577"/>
      <c r="BK1137" s="577"/>
      <c r="BL1137" s="577"/>
      <c r="BM1137" s="577"/>
      <c r="BN1137" s="577"/>
      <c r="BO1137" s="577"/>
      <c r="BP1137" s="577"/>
      <c r="BQ1137" s="577"/>
      <c r="BR1137" s="577"/>
      <c r="BS1137" s="577"/>
      <c r="BT1137" s="577"/>
      <c r="BU1137" s="577"/>
      <c r="BV1137" s="577"/>
      <c r="BW1137" s="577"/>
      <c r="BX1137" s="577"/>
      <c r="BY1137" s="577"/>
    </row>
    <row r="1138" s="410" customFormat="true" ht="15" customHeight="true" x14ac:dyDescent="0.2">
      <c r="BA1138" s="577"/>
      <c r="BB1138" s="437"/>
      <c r="BC1138" s="577"/>
      <c r="BD1138" s="577"/>
      <c r="BE1138" s="577"/>
      <c r="BF1138" s="577"/>
      <c r="BG1138" s="577"/>
      <c r="BH1138" s="577"/>
      <c r="BI1138" s="577"/>
      <c r="BJ1138" s="577"/>
      <c r="BK1138" s="577"/>
      <c r="BL1138" s="577"/>
      <c r="BM1138" s="577"/>
      <c r="BN1138" s="577"/>
      <c r="BO1138" s="577"/>
      <c r="BP1138" s="577"/>
      <c r="BQ1138" s="577"/>
      <c r="BR1138" s="577"/>
      <c r="BS1138" s="577"/>
      <c r="BT1138" s="577"/>
      <c r="BU1138" s="577"/>
      <c r="BV1138" s="577"/>
      <c r="BW1138" s="577"/>
      <c r="BX1138" s="577"/>
      <c r="BY1138" s="577"/>
    </row>
    <row r="1139" s="410" customFormat="true" ht="15" customHeight="true" x14ac:dyDescent="0.2">
      <c r="BA1139" s="577"/>
      <c r="BB1139" s="437"/>
      <c r="BC1139" s="577"/>
      <c r="BD1139" s="577"/>
      <c r="BE1139" s="577"/>
      <c r="BF1139" s="577"/>
      <c r="BG1139" s="577"/>
      <c r="BH1139" s="577"/>
      <c r="BI1139" s="577"/>
      <c r="BJ1139" s="577"/>
      <c r="BK1139" s="577"/>
      <c r="BL1139" s="577"/>
      <c r="BM1139" s="577"/>
      <c r="BN1139" s="577"/>
      <c r="BO1139" s="577"/>
      <c r="BP1139" s="577"/>
      <c r="BQ1139" s="577"/>
      <c r="BR1139" s="577"/>
      <c r="BS1139" s="577"/>
      <c r="BT1139" s="577"/>
      <c r="BU1139" s="577"/>
      <c r="BV1139" s="577"/>
      <c r="BW1139" s="577"/>
      <c r="BX1139" s="577"/>
      <c r="BY1139" s="577"/>
    </row>
    <row r="1140" s="410" customFormat="true" ht="15" customHeight="true" x14ac:dyDescent="0.2">
      <c r="BA1140" s="577"/>
      <c r="BB1140" s="437"/>
      <c r="BC1140" s="577"/>
      <c r="BD1140" s="577"/>
      <c r="BE1140" s="577"/>
      <c r="BF1140" s="577"/>
      <c r="BG1140" s="577"/>
      <c r="BH1140" s="577"/>
      <c r="BI1140" s="577"/>
      <c r="BJ1140" s="577"/>
      <c r="BK1140" s="577"/>
      <c r="BL1140" s="577"/>
      <c r="BM1140" s="577"/>
      <c r="BN1140" s="577"/>
      <c r="BO1140" s="577"/>
      <c r="BP1140" s="577"/>
      <c r="BQ1140" s="577"/>
      <c r="BR1140" s="577"/>
      <c r="BS1140" s="577"/>
      <c r="BT1140" s="577"/>
      <c r="BU1140" s="577"/>
      <c r="BV1140" s="577"/>
      <c r="BW1140" s="577"/>
      <c r="BX1140" s="577"/>
      <c r="BY1140" s="577"/>
    </row>
    <row r="1141" s="410" customFormat="true" ht="15" customHeight="true" x14ac:dyDescent="0.2">
      <c r="BA1141" s="577"/>
      <c r="BB1141" s="437"/>
      <c r="BC1141" s="577"/>
      <c r="BD1141" s="577"/>
      <c r="BE1141" s="577"/>
      <c r="BF1141" s="577"/>
      <c r="BG1141" s="577"/>
      <c r="BH1141" s="577"/>
      <c r="BI1141" s="577"/>
      <c r="BJ1141" s="577"/>
      <c r="BK1141" s="577"/>
      <c r="BL1141" s="577"/>
      <c r="BM1141" s="577"/>
      <c r="BN1141" s="577"/>
      <c r="BO1141" s="577"/>
      <c r="BP1141" s="577"/>
      <c r="BQ1141" s="577"/>
      <c r="BR1141" s="577"/>
      <c r="BS1141" s="577"/>
      <c r="BT1141" s="577"/>
      <c r="BU1141" s="577"/>
      <c r="BV1141" s="577"/>
      <c r="BW1141" s="577"/>
      <c r="BX1141" s="577"/>
      <c r="BY1141" s="577"/>
    </row>
    <row r="1142" s="410" customFormat="true" ht="15" customHeight="true" x14ac:dyDescent="0.2">
      <c r="BA1142" s="577"/>
      <c r="BB1142" s="437"/>
      <c r="BC1142" s="577"/>
      <c r="BD1142" s="577"/>
      <c r="BE1142" s="577"/>
      <c r="BF1142" s="577"/>
      <c r="BG1142" s="577"/>
      <c r="BH1142" s="577"/>
      <c r="BI1142" s="577"/>
      <c r="BJ1142" s="577"/>
      <c r="BK1142" s="577"/>
      <c r="BL1142" s="577"/>
      <c r="BM1142" s="577"/>
      <c r="BN1142" s="577"/>
      <c r="BO1142" s="577"/>
      <c r="BP1142" s="577"/>
      <c r="BQ1142" s="577"/>
      <c r="BR1142" s="577"/>
      <c r="BS1142" s="577"/>
      <c r="BT1142" s="577"/>
      <c r="BU1142" s="577"/>
      <c r="BV1142" s="577"/>
      <c r="BW1142" s="577"/>
      <c r="BX1142" s="577"/>
      <c r="BY1142" s="577"/>
    </row>
    <row r="1143" s="410" customFormat="true" ht="15" customHeight="true" x14ac:dyDescent="0.2">
      <c r="BA1143" s="577"/>
      <c r="BB1143" s="437"/>
      <c r="BC1143" s="577"/>
      <c r="BD1143" s="577"/>
      <c r="BE1143" s="577"/>
      <c r="BF1143" s="577"/>
      <c r="BG1143" s="577"/>
      <c r="BH1143" s="577"/>
      <c r="BI1143" s="577"/>
      <c r="BJ1143" s="577"/>
      <c r="BK1143" s="577"/>
      <c r="BL1143" s="577"/>
      <c r="BM1143" s="577"/>
      <c r="BN1143" s="577"/>
      <c r="BO1143" s="577"/>
      <c r="BP1143" s="577"/>
      <c r="BQ1143" s="577"/>
      <c r="BR1143" s="577"/>
      <c r="BS1143" s="577"/>
      <c r="BT1143" s="577"/>
      <c r="BU1143" s="577"/>
      <c r="BV1143" s="577"/>
      <c r="BW1143" s="577"/>
      <c r="BX1143" s="577"/>
      <c r="BY1143" s="577"/>
    </row>
    <row r="1144" s="410" customFormat="true" ht="15" customHeight="true" x14ac:dyDescent="0.2">
      <c r="BA1144" s="577"/>
      <c r="BB1144" s="437"/>
      <c r="BC1144" s="577"/>
      <c r="BD1144" s="577"/>
      <c r="BE1144" s="577"/>
      <c r="BF1144" s="577"/>
      <c r="BG1144" s="577"/>
      <c r="BH1144" s="577"/>
      <c r="BI1144" s="577"/>
      <c r="BJ1144" s="577"/>
      <c r="BK1144" s="577"/>
      <c r="BL1144" s="577"/>
      <c r="BM1144" s="577"/>
      <c r="BN1144" s="577"/>
      <c r="BO1144" s="577"/>
      <c r="BP1144" s="577"/>
      <c r="BQ1144" s="577"/>
      <c r="BR1144" s="577"/>
      <c r="BS1144" s="577"/>
      <c r="BT1144" s="577"/>
      <c r="BU1144" s="577"/>
      <c r="BV1144" s="577"/>
      <c r="BW1144" s="577"/>
      <c r="BX1144" s="577"/>
      <c r="BY1144" s="577"/>
    </row>
    <row r="1145" s="410" customFormat="true" ht="15" customHeight="true" x14ac:dyDescent="0.2">
      <c r="BA1145" s="577"/>
      <c r="BB1145" s="437"/>
      <c r="BC1145" s="577"/>
      <c r="BD1145" s="577"/>
      <c r="BE1145" s="577"/>
      <c r="BF1145" s="577"/>
      <c r="BG1145" s="577"/>
      <c r="BH1145" s="577"/>
      <c r="BI1145" s="577"/>
      <c r="BJ1145" s="577"/>
      <c r="BK1145" s="577"/>
      <c r="BL1145" s="577"/>
      <c r="BM1145" s="577"/>
      <c r="BN1145" s="577"/>
      <c r="BO1145" s="577"/>
      <c r="BP1145" s="577"/>
      <c r="BQ1145" s="577"/>
      <c r="BR1145" s="577"/>
      <c r="BS1145" s="577"/>
      <c r="BT1145" s="577"/>
      <c r="BU1145" s="577"/>
      <c r="BV1145" s="577"/>
      <c r="BW1145" s="577"/>
      <c r="BX1145" s="577"/>
      <c r="BY1145" s="577"/>
    </row>
    <row r="1146" s="410" customFormat="true" ht="15" customHeight="true" x14ac:dyDescent="0.2">
      <c r="BA1146" s="577"/>
      <c r="BB1146" s="437"/>
      <c r="BC1146" s="577"/>
      <c r="BD1146" s="577"/>
      <c r="BE1146" s="577"/>
      <c r="BF1146" s="577"/>
      <c r="BG1146" s="577"/>
      <c r="BH1146" s="577"/>
      <c r="BI1146" s="577"/>
      <c r="BJ1146" s="577"/>
      <c r="BK1146" s="577"/>
      <c r="BL1146" s="577"/>
      <c r="BM1146" s="577"/>
      <c r="BN1146" s="577"/>
      <c r="BO1146" s="577"/>
      <c r="BP1146" s="577"/>
      <c r="BQ1146" s="577"/>
      <c r="BR1146" s="577"/>
      <c r="BS1146" s="577"/>
      <c r="BT1146" s="577"/>
      <c r="BU1146" s="577"/>
      <c r="BV1146" s="577"/>
      <c r="BW1146" s="577"/>
      <c r="BX1146" s="577"/>
      <c r="BY1146" s="577"/>
    </row>
    <row r="1147" s="410" customFormat="true" ht="15" customHeight="true" x14ac:dyDescent="0.2">
      <c r="BA1147" s="577"/>
      <c r="BB1147" s="437"/>
      <c r="BC1147" s="577"/>
      <c r="BD1147" s="577"/>
      <c r="BE1147" s="577"/>
      <c r="BF1147" s="577"/>
      <c r="BG1147" s="577"/>
      <c r="BH1147" s="577"/>
      <c r="BI1147" s="577"/>
      <c r="BJ1147" s="577"/>
      <c r="BK1147" s="577"/>
      <c r="BL1147" s="577"/>
      <c r="BM1147" s="577"/>
      <c r="BN1147" s="577"/>
      <c r="BO1147" s="577"/>
      <c r="BP1147" s="577"/>
      <c r="BQ1147" s="577"/>
      <c r="BR1147" s="577"/>
      <c r="BS1147" s="577"/>
      <c r="BT1147" s="577"/>
      <c r="BU1147" s="577"/>
      <c r="BV1147" s="577"/>
      <c r="BW1147" s="577"/>
      <c r="BX1147" s="577"/>
      <c r="BY1147" s="577"/>
    </row>
    <row r="1148" s="410" customFormat="true" ht="15" customHeight="true" x14ac:dyDescent="0.2">
      <c r="BA1148" s="577"/>
      <c r="BB1148" s="437"/>
      <c r="BC1148" s="577"/>
      <c r="BD1148" s="577"/>
      <c r="BE1148" s="577"/>
      <c r="BF1148" s="577"/>
      <c r="BG1148" s="577"/>
      <c r="BH1148" s="577"/>
      <c r="BI1148" s="577"/>
      <c r="BJ1148" s="577"/>
      <c r="BK1148" s="577"/>
      <c r="BL1148" s="577"/>
      <c r="BM1148" s="577"/>
      <c r="BN1148" s="577"/>
      <c r="BO1148" s="577"/>
      <c r="BP1148" s="577"/>
      <c r="BQ1148" s="577"/>
      <c r="BR1148" s="577"/>
      <c r="BS1148" s="577"/>
      <c r="BT1148" s="577"/>
      <c r="BU1148" s="577"/>
      <c r="BV1148" s="577"/>
      <c r="BW1148" s="577"/>
      <c r="BX1148" s="577"/>
      <c r="BY1148" s="577"/>
    </row>
    <row r="1149" s="410" customFormat="true" ht="15" customHeight="true" x14ac:dyDescent="0.2">
      <c r="BA1149" s="577"/>
      <c r="BB1149" s="437"/>
      <c r="BC1149" s="577"/>
      <c r="BD1149" s="577"/>
      <c r="BE1149" s="577"/>
      <c r="BF1149" s="577"/>
      <c r="BG1149" s="577"/>
      <c r="BH1149" s="577"/>
      <c r="BI1149" s="577"/>
      <c r="BJ1149" s="577"/>
      <c r="BK1149" s="577"/>
      <c r="BL1149" s="577"/>
      <c r="BM1149" s="577"/>
      <c r="BN1149" s="577"/>
      <c r="BO1149" s="577"/>
      <c r="BP1149" s="577"/>
      <c r="BQ1149" s="577"/>
      <c r="BR1149" s="577"/>
      <c r="BS1149" s="577"/>
      <c r="BT1149" s="577"/>
      <c r="BU1149" s="577"/>
      <c r="BV1149" s="577"/>
      <c r="BW1149" s="577"/>
      <c r="BX1149" s="577"/>
      <c r="BY1149" s="577"/>
    </row>
    <row r="1150" s="410" customFormat="true" ht="15" customHeight="true" x14ac:dyDescent="0.2">
      <c r="BA1150" s="577"/>
      <c r="BB1150" s="437"/>
      <c r="BC1150" s="577"/>
      <c r="BD1150" s="577"/>
      <c r="BE1150" s="577"/>
      <c r="BF1150" s="577"/>
      <c r="BG1150" s="577"/>
      <c r="BH1150" s="577"/>
      <c r="BI1150" s="577"/>
      <c r="BJ1150" s="577"/>
      <c r="BK1150" s="577"/>
      <c r="BL1150" s="577"/>
      <c r="BM1150" s="577"/>
      <c r="BN1150" s="577"/>
      <c r="BO1150" s="577"/>
      <c r="BP1150" s="577"/>
      <c r="BQ1150" s="577"/>
      <c r="BR1150" s="577"/>
      <c r="BS1150" s="577"/>
      <c r="BT1150" s="577"/>
      <c r="BU1150" s="577"/>
      <c r="BV1150" s="577"/>
      <c r="BW1150" s="577"/>
      <c r="BX1150" s="577"/>
      <c r="BY1150" s="577"/>
    </row>
    <row r="1151" s="410" customFormat="true" ht="15" customHeight="true" x14ac:dyDescent="0.2">
      <c r="BA1151" s="577"/>
      <c r="BB1151" s="437"/>
      <c r="BC1151" s="577"/>
      <c r="BD1151" s="577"/>
      <c r="BE1151" s="577"/>
      <c r="BF1151" s="577"/>
      <c r="BG1151" s="577"/>
      <c r="BH1151" s="577"/>
      <c r="BI1151" s="577"/>
      <c r="BJ1151" s="577"/>
      <c r="BK1151" s="577"/>
      <c r="BL1151" s="577"/>
      <c r="BM1151" s="577"/>
      <c r="BN1151" s="577"/>
      <c r="BO1151" s="577"/>
      <c r="BP1151" s="577"/>
      <c r="BQ1151" s="577"/>
      <c r="BR1151" s="577"/>
      <c r="BS1151" s="577"/>
      <c r="BT1151" s="577"/>
      <c r="BU1151" s="577"/>
      <c r="BV1151" s="577"/>
      <c r="BW1151" s="577"/>
      <c r="BX1151" s="577"/>
      <c r="BY1151" s="577"/>
    </row>
    <row r="1152" s="410" customFormat="true" ht="15" customHeight="true" x14ac:dyDescent="0.2">
      <c r="BA1152" s="577"/>
      <c r="BB1152" s="437"/>
      <c r="BC1152" s="577"/>
      <c r="BD1152" s="577"/>
      <c r="BE1152" s="577"/>
      <c r="BF1152" s="577"/>
      <c r="BG1152" s="577"/>
      <c r="BH1152" s="577"/>
      <c r="BI1152" s="577"/>
      <c r="BJ1152" s="577"/>
      <c r="BK1152" s="577"/>
      <c r="BL1152" s="577"/>
      <c r="BM1152" s="577"/>
      <c r="BN1152" s="577"/>
      <c r="BO1152" s="577"/>
      <c r="BP1152" s="577"/>
      <c r="BQ1152" s="577"/>
      <c r="BR1152" s="577"/>
      <c r="BS1152" s="577"/>
      <c r="BT1152" s="577"/>
      <c r="BU1152" s="577"/>
      <c r="BV1152" s="577"/>
      <c r="BW1152" s="577"/>
      <c r="BX1152" s="577"/>
      <c r="BY1152" s="577"/>
    </row>
    <row r="1153" s="410" customFormat="true" ht="15" customHeight="true" x14ac:dyDescent="0.2">
      <c r="BA1153" s="577"/>
      <c r="BB1153" s="437"/>
      <c r="BC1153" s="577"/>
      <c r="BD1153" s="577"/>
      <c r="BE1153" s="577"/>
      <c r="BF1153" s="577"/>
      <c r="BG1153" s="577"/>
      <c r="BH1153" s="577"/>
      <c r="BI1153" s="577"/>
      <c r="BJ1153" s="577"/>
      <c r="BK1153" s="577"/>
      <c r="BL1153" s="577"/>
      <c r="BM1153" s="577"/>
      <c r="BN1153" s="577"/>
      <c r="BO1153" s="577"/>
      <c r="BP1153" s="577"/>
      <c r="BQ1153" s="577"/>
      <c r="BR1153" s="577"/>
      <c r="BS1153" s="577"/>
      <c r="BT1153" s="577"/>
      <c r="BU1153" s="577"/>
      <c r="BV1153" s="577"/>
      <c r="BW1153" s="577"/>
      <c r="BX1153" s="577"/>
      <c r="BY1153" s="577"/>
    </row>
    <row r="1154" s="410" customFormat="true" ht="15" customHeight="true" x14ac:dyDescent="0.2">
      <c r="BA1154" s="577"/>
      <c r="BB1154" s="437"/>
      <c r="BC1154" s="577"/>
      <c r="BD1154" s="577"/>
      <c r="BE1154" s="577"/>
      <c r="BF1154" s="577"/>
      <c r="BG1154" s="577"/>
      <c r="BH1154" s="577"/>
      <c r="BI1154" s="577"/>
      <c r="BJ1154" s="577"/>
      <c r="BK1154" s="577"/>
      <c r="BL1154" s="577"/>
      <c r="BM1154" s="577"/>
      <c r="BN1154" s="577"/>
      <c r="BO1154" s="577"/>
      <c r="BP1154" s="577"/>
      <c r="BQ1154" s="577"/>
      <c r="BR1154" s="577"/>
      <c r="BS1154" s="577"/>
      <c r="BT1154" s="577"/>
      <c r="BU1154" s="577"/>
      <c r="BV1154" s="577"/>
      <c r="BW1154" s="577"/>
      <c r="BX1154" s="577"/>
      <c r="BY1154" s="577"/>
    </row>
    <row r="1155" s="410" customFormat="true" ht="15" customHeight="true" x14ac:dyDescent="0.2">
      <c r="BA1155" s="577"/>
      <c r="BB1155" s="437"/>
      <c r="BC1155" s="577"/>
      <c r="BD1155" s="577"/>
      <c r="BE1155" s="577"/>
      <c r="BF1155" s="577"/>
      <c r="BG1155" s="577"/>
      <c r="BH1155" s="577"/>
      <c r="BI1155" s="577"/>
      <c r="BJ1155" s="577"/>
      <c r="BK1155" s="577"/>
      <c r="BL1155" s="577"/>
      <c r="BM1155" s="577"/>
      <c r="BN1155" s="577"/>
      <c r="BO1155" s="577"/>
      <c r="BP1155" s="577"/>
      <c r="BQ1155" s="577"/>
      <c r="BR1155" s="577"/>
      <c r="BS1155" s="577"/>
      <c r="BT1155" s="577"/>
      <c r="BU1155" s="577"/>
      <c r="BV1155" s="577"/>
      <c r="BW1155" s="577"/>
      <c r="BX1155" s="577"/>
      <c r="BY1155" s="577"/>
    </row>
    <row r="1156" s="410" customFormat="true" ht="15" customHeight="true" x14ac:dyDescent="0.2">
      <c r="BA1156" s="577"/>
      <c r="BB1156" s="437"/>
      <c r="BC1156" s="577"/>
      <c r="BD1156" s="577"/>
      <c r="BE1156" s="577"/>
      <c r="BF1156" s="577"/>
      <c r="BG1156" s="577"/>
      <c r="BH1156" s="577"/>
      <c r="BI1156" s="577"/>
      <c r="BJ1156" s="577"/>
      <c r="BK1156" s="577"/>
      <c r="BL1156" s="577"/>
      <c r="BM1156" s="577"/>
      <c r="BN1156" s="577"/>
      <c r="BO1156" s="577"/>
      <c r="BP1156" s="577"/>
      <c r="BQ1156" s="577"/>
      <c r="BR1156" s="577"/>
      <c r="BS1156" s="577"/>
      <c r="BT1156" s="577"/>
      <c r="BU1156" s="577"/>
      <c r="BV1156" s="577"/>
      <c r="BW1156" s="577"/>
      <c r="BX1156" s="577"/>
      <c r="BY1156" s="577"/>
    </row>
    <row r="1157" s="410" customFormat="true" ht="15" customHeight="true" x14ac:dyDescent="0.2">
      <c r="BA1157" s="577"/>
      <c r="BB1157" s="437"/>
      <c r="BC1157" s="577"/>
      <c r="BD1157" s="577"/>
      <c r="BE1157" s="577"/>
      <c r="BF1157" s="577"/>
      <c r="BG1157" s="577"/>
      <c r="BH1157" s="577"/>
      <c r="BI1157" s="577"/>
      <c r="BJ1157" s="577"/>
      <c r="BK1157" s="577"/>
      <c r="BL1157" s="577"/>
      <c r="BM1157" s="577"/>
      <c r="BN1157" s="577"/>
      <c r="BO1157" s="577"/>
      <c r="BP1157" s="577"/>
      <c r="BQ1157" s="577"/>
      <c r="BR1157" s="577"/>
      <c r="BS1157" s="577"/>
      <c r="BT1157" s="577"/>
      <c r="BU1157" s="577"/>
      <c r="BV1157" s="577"/>
      <c r="BW1157" s="577"/>
      <c r="BX1157" s="577"/>
      <c r="BY1157" s="577"/>
    </row>
    <row r="1158" s="410" customFormat="true" ht="15" customHeight="true" x14ac:dyDescent="0.2">
      <c r="BA1158" s="577"/>
      <c r="BB1158" s="437"/>
      <c r="BC1158" s="577"/>
      <c r="BD1158" s="577"/>
      <c r="BE1158" s="577"/>
      <c r="BF1158" s="577"/>
      <c r="BG1158" s="577"/>
      <c r="BH1158" s="577"/>
      <c r="BI1158" s="577"/>
      <c r="BJ1158" s="577"/>
      <c r="BK1158" s="577"/>
      <c r="BL1158" s="577"/>
      <c r="BM1158" s="577"/>
      <c r="BN1158" s="577"/>
      <c r="BO1158" s="577"/>
      <c r="BP1158" s="577"/>
      <c r="BQ1158" s="577"/>
      <c r="BR1158" s="577"/>
      <c r="BS1158" s="577"/>
      <c r="BT1158" s="577"/>
      <c r="BU1158" s="577"/>
      <c r="BV1158" s="577"/>
      <c r="BW1158" s="577"/>
      <c r="BX1158" s="577"/>
      <c r="BY1158" s="577"/>
    </row>
    <row r="1159" s="410" customFormat="true" ht="15" customHeight="true" x14ac:dyDescent="0.2">
      <c r="BA1159" s="577"/>
      <c r="BB1159" s="437"/>
      <c r="BC1159" s="577"/>
      <c r="BD1159" s="577"/>
      <c r="BE1159" s="577"/>
      <c r="BF1159" s="577"/>
      <c r="BG1159" s="577"/>
      <c r="BH1159" s="577"/>
      <c r="BI1159" s="577"/>
      <c r="BJ1159" s="577"/>
      <c r="BK1159" s="577"/>
      <c r="BL1159" s="577"/>
      <c r="BM1159" s="577"/>
      <c r="BN1159" s="577"/>
      <c r="BO1159" s="577"/>
      <c r="BP1159" s="577"/>
      <c r="BQ1159" s="577"/>
      <c r="BR1159" s="577"/>
      <c r="BS1159" s="577"/>
      <c r="BT1159" s="577"/>
      <c r="BU1159" s="577"/>
      <c r="BV1159" s="577"/>
      <c r="BW1159" s="577"/>
      <c r="BX1159" s="577"/>
      <c r="BY1159" s="577"/>
    </row>
    <row r="1160" s="410" customFormat="true" ht="15" customHeight="true" x14ac:dyDescent="0.2">
      <c r="BA1160" s="577"/>
      <c r="BB1160" s="437"/>
      <c r="BC1160" s="577"/>
      <c r="BD1160" s="577"/>
      <c r="BE1160" s="577"/>
      <c r="BF1160" s="577"/>
      <c r="BG1160" s="577"/>
      <c r="BH1160" s="577"/>
      <c r="BI1160" s="577"/>
      <c r="BJ1160" s="577"/>
      <c r="BK1160" s="577"/>
      <c r="BL1160" s="577"/>
      <c r="BM1160" s="577"/>
      <c r="BN1160" s="577"/>
      <c r="BO1160" s="577"/>
      <c r="BP1160" s="577"/>
      <c r="BQ1160" s="577"/>
      <c r="BR1160" s="577"/>
      <c r="BS1160" s="577"/>
      <c r="BT1160" s="577"/>
      <c r="BU1160" s="577"/>
      <c r="BV1160" s="577"/>
      <c r="BW1160" s="577"/>
      <c r="BX1160" s="577"/>
      <c r="BY1160" s="577"/>
    </row>
    <row r="1161" s="410" customFormat="true" ht="15" customHeight="true" x14ac:dyDescent="0.2">
      <c r="BA1161" s="577"/>
      <c r="BB1161" s="437"/>
      <c r="BC1161" s="577"/>
      <c r="BD1161" s="577"/>
      <c r="BE1161" s="577"/>
      <c r="BF1161" s="577"/>
      <c r="BG1161" s="577"/>
      <c r="BH1161" s="577"/>
      <c r="BI1161" s="577"/>
      <c r="BJ1161" s="577"/>
      <c r="BK1161" s="577"/>
      <c r="BL1161" s="577"/>
      <c r="BM1161" s="577"/>
      <c r="BN1161" s="577"/>
      <c r="BO1161" s="577"/>
      <c r="BP1161" s="577"/>
      <c r="BQ1161" s="577"/>
      <c r="BR1161" s="577"/>
      <c r="BS1161" s="577"/>
      <c r="BT1161" s="577"/>
      <c r="BU1161" s="577"/>
      <c r="BV1161" s="577"/>
      <c r="BW1161" s="577"/>
      <c r="BX1161" s="577"/>
      <c r="BY1161" s="577"/>
    </row>
    <row r="1162" s="410" customFormat="true" ht="15" customHeight="true" x14ac:dyDescent="0.2">
      <c r="BA1162" s="577"/>
      <c r="BB1162" s="437"/>
      <c r="BC1162" s="577"/>
      <c r="BD1162" s="577"/>
      <c r="BE1162" s="577"/>
      <c r="BF1162" s="577"/>
      <c r="BG1162" s="577"/>
      <c r="BH1162" s="577"/>
      <c r="BI1162" s="577"/>
      <c r="BJ1162" s="577"/>
      <c r="BK1162" s="577"/>
      <c r="BL1162" s="577"/>
      <c r="BM1162" s="577"/>
      <c r="BN1162" s="577"/>
      <c r="BO1162" s="577"/>
      <c r="BP1162" s="577"/>
      <c r="BQ1162" s="577"/>
      <c r="BR1162" s="577"/>
      <c r="BS1162" s="577"/>
      <c r="BT1162" s="577"/>
      <c r="BU1162" s="577"/>
      <c r="BV1162" s="577"/>
      <c r="BW1162" s="577"/>
      <c r="BX1162" s="577"/>
      <c r="BY1162" s="577"/>
    </row>
    <row r="1163" s="410" customFormat="true" ht="15" customHeight="true" x14ac:dyDescent="0.2">
      <c r="BA1163" s="577"/>
      <c r="BB1163" s="437"/>
      <c r="BC1163" s="577"/>
      <c r="BD1163" s="577"/>
      <c r="BE1163" s="577"/>
      <c r="BF1163" s="577"/>
      <c r="BG1163" s="577"/>
      <c r="BH1163" s="577"/>
      <c r="BI1163" s="577"/>
      <c r="BJ1163" s="577"/>
      <c r="BK1163" s="577"/>
      <c r="BL1163" s="577"/>
      <c r="BM1163" s="577"/>
      <c r="BN1163" s="577"/>
      <c r="BO1163" s="577"/>
      <c r="BP1163" s="577"/>
      <c r="BQ1163" s="577"/>
      <c r="BR1163" s="577"/>
      <c r="BS1163" s="577"/>
      <c r="BT1163" s="577"/>
      <c r="BU1163" s="577"/>
      <c r="BV1163" s="577"/>
      <c r="BW1163" s="577"/>
      <c r="BX1163" s="577"/>
      <c r="BY1163" s="577"/>
    </row>
    <row r="1164" s="410" customFormat="true" ht="15" customHeight="true" x14ac:dyDescent="0.2">
      <c r="BA1164" s="577"/>
      <c r="BB1164" s="437"/>
      <c r="BC1164" s="577"/>
      <c r="BD1164" s="577"/>
      <c r="BE1164" s="577"/>
      <c r="BF1164" s="577"/>
      <c r="BG1164" s="577"/>
      <c r="BH1164" s="577"/>
      <c r="BI1164" s="577"/>
      <c r="BJ1164" s="577"/>
      <c r="BK1164" s="577"/>
      <c r="BL1164" s="577"/>
      <c r="BM1164" s="577"/>
      <c r="BN1164" s="577"/>
      <c r="BO1164" s="577"/>
      <c r="BP1164" s="577"/>
      <c r="BQ1164" s="577"/>
      <c r="BR1164" s="577"/>
      <c r="BS1164" s="577"/>
      <c r="BT1164" s="577"/>
      <c r="BU1164" s="577"/>
      <c r="BV1164" s="577"/>
      <c r="BW1164" s="577"/>
      <c r="BX1164" s="577"/>
      <c r="BY1164" s="577"/>
    </row>
    <row r="1165" s="410" customFormat="true" ht="15" customHeight="true" x14ac:dyDescent="0.2">
      <c r="BA1165" s="577"/>
      <c r="BB1165" s="437"/>
      <c r="BC1165" s="577"/>
      <c r="BD1165" s="577"/>
      <c r="BE1165" s="577"/>
      <c r="BF1165" s="577"/>
      <c r="BG1165" s="577"/>
      <c r="BH1165" s="577"/>
      <c r="BI1165" s="577"/>
      <c r="BJ1165" s="577"/>
      <c r="BK1165" s="577"/>
      <c r="BL1165" s="577"/>
      <c r="BM1165" s="577"/>
      <c r="BN1165" s="577"/>
      <c r="BO1165" s="577"/>
      <c r="BP1165" s="577"/>
      <c r="BQ1165" s="577"/>
      <c r="BR1165" s="577"/>
      <c r="BS1165" s="577"/>
      <c r="BT1165" s="577"/>
      <c r="BU1165" s="577"/>
      <c r="BV1165" s="577"/>
      <c r="BW1165" s="577"/>
      <c r="BX1165" s="577"/>
      <c r="BY1165" s="577"/>
    </row>
    <row r="1166" s="410" customFormat="true" ht="15" customHeight="true" x14ac:dyDescent="0.2">
      <c r="BA1166" s="577"/>
      <c r="BB1166" s="437"/>
      <c r="BC1166" s="577"/>
      <c r="BD1166" s="577"/>
      <c r="BE1166" s="577"/>
      <c r="BF1166" s="577"/>
      <c r="BG1166" s="577"/>
      <c r="BH1166" s="577"/>
      <c r="BI1166" s="577"/>
      <c r="BJ1166" s="577"/>
      <c r="BK1166" s="577"/>
      <c r="BL1166" s="577"/>
      <c r="BM1166" s="577"/>
      <c r="BN1166" s="577"/>
      <c r="BO1166" s="577"/>
      <c r="BP1166" s="577"/>
      <c r="BQ1166" s="577"/>
      <c r="BR1166" s="577"/>
      <c r="BS1166" s="577"/>
      <c r="BT1166" s="577"/>
      <c r="BU1166" s="577"/>
      <c r="BV1166" s="577"/>
      <c r="BW1166" s="577"/>
      <c r="BX1166" s="577"/>
      <c r="BY1166" s="577"/>
    </row>
    <row r="1167" s="410" customFormat="true" ht="15" customHeight="true" x14ac:dyDescent="0.2">
      <c r="BA1167" s="577"/>
      <c r="BB1167" s="437"/>
      <c r="BC1167" s="577"/>
      <c r="BD1167" s="577"/>
      <c r="BE1167" s="577"/>
      <c r="BF1167" s="577"/>
      <c r="BG1167" s="577"/>
      <c r="BH1167" s="577"/>
      <c r="BI1167" s="577"/>
      <c r="BJ1167" s="577"/>
      <c r="BK1167" s="577"/>
      <c r="BL1167" s="577"/>
      <c r="BM1167" s="577"/>
      <c r="BN1167" s="577"/>
      <c r="BO1167" s="577"/>
      <c r="BP1167" s="577"/>
      <c r="BQ1167" s="577"/>
      <c r="BR1167" s="577"/>
      <c r="BS1167" s="577"/>
      <c r="BT1167" s="577"/>
      <c r="BU1167" s="577"/>
      <c r="BV1167" s="577"/>
      <c r="BW1167" s="577"/>
      <c r="BX1167" s="577"/>
      <c r="BY1167" s="577"/>
    </row>
    <row r="1168" s="410" customFormat="true" ht="15" customHeight="true" x14ac:dyDescent="0.2">
      <c r="BA1168" s="577"/>
      <c r="BB1168" s="437"/>
      <c r="BC1168" s="577"/>
      <c r="BD1168" s="577"/>
      <c r="BE1168" s="577"/>
      <c r="BF1168" s="577"/>
      <c r="BG1168" s="577"/>
      <c r="BH1168" s="577"/>
      <c r="BI1168" s="577"/>
      <c r="BJ1168" s="577"/>
      <c r="BK1168" s="577"/>
      <c r="BL1168" s="577"/>
      <c r="BM1168" s="577"/>
      <c r="BN1168" s="577"/>
      <c r="BO1168" s="577"/>
      <c r="BP1168" s="577"/>
      <c r="BQ1168" s="577"/>
      <c r="BR1168" s="577"/>
      <c r="BS1168" s="577"/>
      <c r="BT1168" s="577"/>
      <c r="BU1168" s="577"/>
      <c r="BV1168" s="577"/>
      <c r="BW1168" s="577"/>
      <c r="BX1168" s="577"/>
      <c r="BY1168" s="577"/>
    </row>
    <row r="1169" s="410" customFormat="true" ht="15" customHeight="true" x14ac:dyDescent="0.2">
      <c r="BA1169" s="577"/>
      <c r="BB1169" s="437"/>
      <c r="BC1169" s="577"/>
      <c r="BD1169" s="577"/>
      <c r="BE1169" s="577"/>
      <c r="BF1169" s="577"/>
      <c r="BG1169" s="577"/>
      <c r="BH1169" s="577"/>
      <c r="BI1169" s="577"/>
      <c r="BJ1169" s="577"/>
      <c r="BK1169" s="577"/>
      <c r="BL1169" s="577"/>
      <c r="BM1169" s="577"/>
      <c r="BN1169" s="577"/>
      <c r="BO1169" s="577"/>
      <c r="BP1169" s="577"/>
      <c r="BQ1169" s="577"/>
      <c r="BR1169" s="577"/>
      <c r="BS1169" s="577"/>
      <c r="BT1169" s="577"/>
      <c r="BU1169" s="577"/>
      <c r="BV1169" s="577"/>
      <c r="BW1169" s="577"/>
      <c r="BX1169" s="577"/>
      <c r="BY1169" s="577"/>
    </row>
    <row r="1170" s="410" customFormat="true" ht="15" customHeight="true" x14ac:dyDescent="0.2">
      <c r="A1170" s="506"/>
      <c r="B1170" s="905"/>
      <c r="C1170" s="906"/>
      <c r="D1170" s="906"/>
      <c r="E1170" s="906"/>
      <c r="F1170" s="906"/>
      <c r="G1170" s="906"/>
      <c r="H1170" s="906"/>
      <c r="I1170" s="906"/>
      <c r="J1170" s="906"/>
      <c r="K1170" s="906"/>
      <c r="L1170" s="906"/>
      <c r="M1170" s="906"/>
      <c r="N1170" s="906"/>
      <c r="O1170" s="906"/>
      <c r="P1170" s="906"/>
      <c r="Q1170" s="906"/>
      <c r="R1170" s="906"/>
      <c r="S1170" s="906"/>
      <c r="T1170" s="906"/>
      <c r="U1170" s="906"/>
      <c r="V1170" s="906"/>
      <c r="W1170" s="906"/>
      <c r="X1170" s="906"/>
      <c r="Y1170" s="906"/>
      <c r="Z1170" s="906"/>
      <c r="AA1170" s="906"/>
      <c r="BA1170" s="577"/>
      <c r="BB1170" s="437"/>
      <c r="BC1170" s="577"/>
      <c r="BD1170" s="577"/>
      <c r="BE1170" s="577"/>
      <c r="BF1170" s="577"/>
      <c r="BG1170" s="577"/>
      <c r="BH1170" s="577"/>
      <c r="BI1170" s="577"/>
      <c r="BJ1170" s="577"/>
      <c r="BK1170" s="577"/>
      <c r="BL1170" s="577"/>
      <c r="BM1170" s="577"/>
      <c r="BN1170" s="577"/>
      <c r="BO1170" s="577"/>
      <c r="BP1170" s="577"/>
      <c r="BQ1170" s="577"/>
      <c r="BR1170" s="577"/>
      <c r="BS1170" s="577"/>
      <c r="BT1170" s="577"/>
      <c r="BU1170" s="577"/>
      <c r="BV1170" s="577"/>
      <c r="BW1170" s="577"/>
      <c r="BX1170" s="577"/>
      <c r="BY1170" s="577"/>
    </row>
    <row r="1171" s="410" customFormat="true" ht="15" customHeight="true" x14ac:dyDescent="0.2">
      <c r="A1171" s="506"/>
      <c r="B1171" s="905"/>
      <c r="C1171" s="906"/>
      <c r="D1171" s="906"/>
      <c r="E1171" s="906"/>
      <c r="F1171" s="906"/>
      <c r="G1171" s="906"/>
      <c r="H1171" s="906"/>
      <c r="I1171" s="906"/>
      <c r="J1171" s="906"/>
      <c r="K1171" s="906"/>
      <c r="L1171" s="906"/>
      <c r="M1171" s="906"/>
      <c r="N1171" s="906"/>
      <c r="O1171" s="906"/>
      <c r="P1171" s="906"/>
      <c r="Q1171" s="906"/>
      <c r="R1171" s="906"/>
      <c r="S1171" s="906"/>
      <c r="T1171" s="906"/>
      <c r="U1171" s="906"/>
      <c r="V1171" s="906"/>
      <c r="W1171" s="906"/>
      <c r="X1171" s="906"/>
      <c r="Y1171" s="906"/>
      <c r="Z1171" s="906"/>
      <c r="AA1171" s="906"/>
      <c r="BA1171" s="577"/>
      <c r="BB1171" s="437"/>
      <c r="BC1171" s="577"/>
      <c r="BD1171" s="577"/>
      <c r="BE1171" s="577"/>
      <c r="BF1171" s="577"/>
      <c r="BG1171" s="577"/>
      <c r="BH1171" s="577"/>
      <c r="BI1171" s="577"/>
      <c r="BJ1171" s="577"/>
      <c r="BK1171" s="577"/>
      <c r="BL1171" s="577"/>
      <c r="BM1171" s="577"/>
      <c r="BN1171" s="577"/>
      <c r="BO1171" s="577"/>
      <c r="BP1171" s="577"/>
      <c r="BQ1171" s="577"/>
      <c r="BR1171" s="577"/>
      <c r="BS1171" s="577"/>
      <c r="BT1171" s="577"/>
      <c r="BU1171" s="577"/>
      <c r="BV1171" s="577"/>
      <c r="BW1171" s="577"/>
      <c r="BX1171" s="577"/>
      <c r="BY1171" s="577"/>
    </row>
    <row r="1172" s="410" customFormat="true" ht="15" customHeight="true" x14ac:dyDescent="0.2">
      <c r="A1172" s="506"/>
      <c r="B1172" s="905"/>
      <c r="C1172" s="906"/>
      <c r="D1172" s="906"/>
      <c r="E1172" s="906"/>
      <c r="F1172" s="906"/>
      <c r="G1172" s="906"/>
      <c r="H1172" s="906"/>
      <c r="I1172" s="906"/>
      <c r="J1172" s="906"/>
      <c r="K1172" s="906"/>
      <c r="L1172" s="906"/>
      <c r="M1172" s="906"/>
      <c r="N1172" s="906"/>
      <c r="O1172" s="906"/>
      <c r="P1172" s="906"/>
      <c r="Q1172" s="906"/>
      <c r="R1172" s="906"/>
      <c r="S1172" s="906"/>
      <c r="T1172" s="906"/>
      <c r="U1172" s="906"/>
      <c r="V1172" s="906"/>
      <c r="W1172" s="906"/>
      <c r="X1172" s="906"/>
      <c r="Y1172" s="906"/>
      <c r="Z1172" s="906"/>
      <c r="AA1172" s="906"/>
      <c r="BA1172" s="577"/>
      <c r="BB1172" s="437"/>
      <c r="BC1172" s="577"/>
      <c r="BD1172" s="577"/>
      <c r="BE1172" s="577"/>
      <c r="BF1172" s="577"/>
      <c r="BG1172" s="577"/>
      <c r="BH1172" s="577"/>
      <c r="BI1172" s="577"/>
      <c r="BJ1172" s="577"/>
      <c r="BK1172" s="577"/>
      <c r="BL1172" s="577"/>
      <c r="BM1172" s="577"/>
      <c r="BN1172" s="577"/>
      <c r="BO1172" s="577"/>
      <c r="BP1172" s="577"/>
      <c r="BQ1172" s="577"/>
      <c r="BR1172" s="577"/>
      <c r="BS1172" s="577"/>
      <c r="BT1172" s="577"/>
      <c r="BU1172" s="577"/>
      <c r="BV1172" s="577"/>
      <c r="BW1172" s="577"/>
      <c r="BX1172" s="577"/>
      <c r="BY1172" s="577"/>
    </row>
    <row r="1173" s="410" customFormat="true" ht="15" customHeight="true" x14ac:dyDescent="0.2">
      <c r="A1173" s="506"/>
      <c r="B1173" s="905"/>
      <c r="C1173" s="906"/>
      <c r="D1173" s="906"/>
      <c r="E1173" s="906"/>
      <c r="F1173" s="906"/>
      <c r="G1173" s="906"/>
      <c r="H1173" s="906"/>
      <c r="I1173" s="906"/>
      <c r="J1173" s="906"/>
      <c r="K1173" s="906"/>
      <c r="L1173" s="906"/>
      <c r="M1173" s="906"/>
      <c r="N1173" s="906"/>
      <c r="O1173" s="906"/>
      <c r="P1173" s="906"/>
      <c r="Q1173" s="906"/>
      <c r="R1173" s="906"/>
      <c r="S1173" s="906"/>
      <c r="T1173" s="906"/>
      <c r="U1173" s="906"/>
      <c r="V1173" s="906"/>
      <c r="W1173" s="906"/>
      <c r="X1173" s="906"/>
      <c r="Y1173" s="906"/>
      <c r="Z1173" s="906"/>
      <c r="AA1173" s="906"/>
      <c r="BA1173" s="577"/>
      <c r="BB1173" s="437"/>
      <c r="BC1173" s="577"/>
      <c r="BD1173" s="577"/>
      <c r="BE1173" s="577"/>
      <c r="BF1173" s="577"/>
      <c r="BG1173" s="577"/>
      <c r="BH1173" s="577"/>
      <c r="BI1173" s="577"/>
      <c r="BJ1173" s="577"/>
      <c r="BK1173" s="577"/>
      <c r="BL1173" s="577"/>
      <c r="BM1173" s="577"/>
      <c r="BN1173" s="577"/>
      <c r="BO1173" s="577"/>
      <c r="BP1173" s="577"/>
      <c r="BQ1173" s="577"/>
      <c r="BR1173" s="577"/>
      <c r="BS1173" s="577"/>
      <c r="BT1173" s="577"/>
      <c r="BU1173" s="577"/>
      <c r="BV1173" s="577"/>
      <c r="BW1173" s="577"/>
      <c r="BX1173" s="577"/>
      <c r="BY1173" s="577"/>
    </row>
    <row r="1174" s="410" customFormat="true" ht="15" customHeight="true" x14ac:dyDescent="0.2">
      <c r="A1174" s="506"/>
      <c r="B1174" s="905"/>
      <c r="C1174" s="906"/>
      <c r="D1174" s="906"/>
      <c r="E1174" s="906"/>
      <c r="F1174" s="906"/>
      <c r="G1174" s="906"/>
      <c r="H1174" s="906"/>
      <c r="I1174" s="906"/>
      <c r="J1174" s="906"/>
      <c r="K1174" s="906"/>
      <c r="L1174" s="906"/>
      <c r="M1174" s="906"/>
      <c r="N1174" s="906"/>
      <c r="O1174" s="906"/>
      <c r="P1174" s="906"/>
      <c r="Q1174" s="906"/>
      <c r="R1174" s="906"/>
      <c r="S1174" s="906"/>
      <c r="T1174" s="906"/>
      <c r="U1174" s="906"/>
      <c r="V1174" s="906"/>
      <c r="W1174" s="906"/>
      <c r="X1174" s="906"/>
      <c r="Y1174" s="906"/>
      <c r="Z1174" s="906"/>
      <c r="AA1174" s="906"/>
      <c r="BA1174" s="577"/>
      <c r="BB1174" s="437"/>
      <c r="BC1174" s="577"/>
      <c r="BD1174" s="577"/>
      <c r="BE1174" s="577"/>
      <c r="BF1174" s="577"/>
      <c r="BG1174" s="577"/>
      <c r="BH1174" s="577"/>
      <c r="BI1174" s="577"/>
      <c r="BJ1174" s="577"/>
      <c r="BK1174" s="577"/>
      <c r="BL1174" s="577"/>
      <c r="BM1174" s="577"/>
      <c r="BN1174" s="577"/>
      <c r="BO1174" s="577"/>
      <c r="BP1174" s="577"/>
      <c r="BQ1174" s="577"/>
      <c r="BR1174" s="577"/>
      <c r="BS1174" s="577"/>
      <c r="BT1174" s="577"/>
      <c r="BU1174" s="577"/>
      <c r="BV1174" s="577"/>
      <c r="BW1174" s="577"/>
      <c r="BX1174" s="577"/>
      <c r="BY1174" s="577"/>
    </row>
    <row r="1175" s="410" customFormat="true" ht="15" customHeight="true" x14ac:dyDescent="0.2">
      <c r="A1175" s="506"/>
      <c r="B1175" s="905"/>
      <c r="C1175" s="906"/>
      <c r="D1175" s="906"/>
      <c r="E1175" s="906"/>
      <c r="F1175" s="906"/>
      <c r="G1175" s="906"/>
      <c r="H1175" s="906"/>
      <c r="I1175" s="906"/>
      <c r="J1175" s="906"/>
      <c r="K1175" s="906"/>
      <c r="L1175" s="906"/>
      <c r="M1175" s="906"/>
      <c r="N1175" s="906"/>
      <c r="O1175" s="906"/>
      <c r="P1175" s="906"/>
      <c r="Q1175" s="906"/>
      <c r="R1175" s="906"/>
      <c r="S1175" s="906"/>
      <c r="T1175" s="906"/>
      <c r="U1175" s="906"/>
      <c r="V1175" s="906"/>
      <c r="W1175" s="906"/>
      <c r="X1175" s="906"/>
      <c r="Y1175" s="906"/>
      <c r="Z1175" s="906"/>
      <c r="AA1175" s="906"/>
      <c r="BA1175" s="577"/>
      <c r="BB1175" s="437"/>
      <c r="BC1175" s="577"/>
      <c r="BD1175" s="577"/>
      <c r="BE1175" s="577"/>
      <c r="BF1175" s="577"/>
      <c r="BG1175" s="577"/>
      <c r="BH1175" s="577"/>
      <c r="BI1175" s="577"/>
      <c r="BJ1175" s="577"/>
      <c r="BK1175" s="577"/>
      <c r="BL1175" s="577"/>
      <c r="BM1175" s="577"/>
      <c r="BN1175" s="577"/>
      <c r="BO1175" s="577"/>
      <c r="BP1175" s="577"/>
      <c r="BQ1175" s="577"/>
      <c r="BR1175" s="577"/>
      <c r="BS1175" s="577"/>
      <c r="BT1175" s="577"/>
      <c r="BU1175" s="577"/>
      <c r="BV1175" s="577"/>
      <c r="BW1175" s="577"/>
      <c r="BX1175" s="577"/>
      <c r="BY1175" s="577"/>
    </row>
    <row r="1176" s="410" customFormat="true" ht="15" customHeight="true" x14ac:dyDescent="0.2">
      <c r="A1176" s="907"/>
      <c r="B1176" s="506"/>
      <c r="C1176" s="908"/>
      <c r="D1176" s="909"/>
      <c r="E1176" s="909"/>
      <c r="F1176" s="909"/>
      <c r="G1176" s="909"/>
      <c r="H1176" s="908"/>
      <c r="I1176" s="909"/>
      <c r="J1176" s="909"/>
      <c r="K1176" s="909"/>
      <c r="L1176" s="909"/>
      <c r="M1176" s="908"/>
      <c r="N1176" s="909"/>
      <c r="O1176" s="909"/>
      <c r="P1176" s="909"/>
      <c r="Q1176" s="909"/>
      <c r="R1176" s="908"/>
      <c r="S1176" s="909"/>
      <c r="T1176" s="909"/>
      <c r="U1176" s="909"/>
      <c r="BA1176" s="577"/>
      <c r="BB1176" s="437"/>
      <c r="BC1176" s="577"/>
      <c r="BD1176" s="577"/>
      <c r="BE1176" s="577"/>
      <c r="BF1176" s="577"/>
      <c r="BG1176" s="577"/>
      <c r="BH1176" s="577"/>
      <c r="BI1176" s="577"/>
      <c r="BJ1176" s="577"/>
      <c r="BK1176" s="577"/>
      <c r="BL1176" s="577"/>
      <c r="BM1176" s="577"/>
      <c r="BN1176" s="577"/>
      <c r="BO1176" s="577"/>
      <c r="BP1176" s="577"/>
      <c r="BQ1176" s="577"/>
      <c r="BR1176" s="577"/>
      <c r="BS1176" s="577"/>
      <c r="BT1176" s="577"/>
      <c r="BU1176" s="577"/>
      <c r="BV1176" s="577"/>
      <c r="BW1176" s="577"/>
      <c r="BX1176" s="577"/>
      <c r="BY1176" s="577"/>
    </row>
    <row r="1177" s="410" customFormat="true" ht="15" customHeight="true" x14ac:dyDescent="0.2">
      <c r="A1177" s="909"/>
      <c r="B1177" s="909"/>
      <c r="C1177" s="908"/>
      <c r="D1177" s="908"/>
      <c r="E1177" s="908"/>
      <c r="F1177" s="908"/>
      <c r="G1177" s="908"/>
      <c r="H1177" s="908"/>
      <c r="I1177" s="908"/>
      <c r="J1177" s="908"/>
      <c r="K1177" s="908"/>
      <c r="L1177" s="908"/>
      <c r="M1177" s="908"/>
      <c r="N1177" s="908"/>
      <c r="O1177" s="908"/>
      <c r="P1177" s="908"/>
      <c r="Q1177" s="908"/>
      <c r="R1177" s="908"/>
      <c r="S1177" s="908"/>
      <c r="T1177" s="908"/>
      <c r="U1177" s="908"/>
      <c r="BA1177" s="577"/>
      <c r="BB1177" s="437"/>
      <c r="BC1177" s="577"/>
      <c r="BD1177" s="577"/>
      <c r="BE1177" s="577"/>
      <c r="BF1177" s="577"/>
      <c r="BG1177" s="577"/>
      <c r="BH1177" s="577"/>
      <c r="BI1177" s="577"/>
      <c r="BJ1177" s="577"/>
      <c r="BK1177" s="577"/>
      <c r="BL1177" s="577"/>
      <c r="BM1177" s="577"/>
      <c r="BN1177" s="577"/>
      <c r="BO1177" s="577"/>
      <c r="BP1177" s="577"/>
      <c r="BQ1177" s="577"/>
      <c r="BR1177" s="577"/>
      <c r="BS1177" s="577"/>
      <c r="BT1177" s="577"/>
      <c r="BU1177" s="577"/>
      <c r="BV1177" s="577"/>
      <c r="BW1177" s="577"/>
      <c r="BX1177" s="577"/>
      <c r="BY1177" s="577"/>
    </row>
    <row r="1178" s="410" customFormat="true" ht="15" customHeight="true" x14ac:dyDescent="0.2">
      <c r="BA1178" s="577"/>
      <c r="BB1178" s="437"/>
      <c r="BC1178" s="577"/>
      <c r="BD1178" s="577"/>
      <c r="BE1178" s="577"/>
      <c r="BF1178" s="577"/>
      <c r="BG1178" s="577"/>
      <c r="BH1178" s="577"/>
      <c r="BI1178" s="577"/>
      <c r="BJ1178" s="577"/>
      <c r="BK1178" s="577"/>
      <c r="BL1178" s="577"/>
      <c r="BM1178" s="577"/>
      <c r="BN1178" s="577"/>
      <c r="BO1178" s="577"/>
      <c r="BP1178" s="577"/>
      <c r="BQ1178" s="577"/>
      <c r="BR1178" s="577"/>
      <c r="BS1178" s="577"/>
      <c r="BT1178" s="577"/>
      <c r="BU1178" s="577"/>
      <c r="BV1178" s="577"/>
      <c r="BW1178" s="577"/>
      <c r="BX1178" s="577"/>
      <c r="BY1178" s="577"/>
    </row>
    <row r="1179" s="410" customFormat="true" ht="15" customHeight="true" x14ac:dyDescent="0.2">
      <c r="BA1179" s="577"/>
      <c r="BB1179" s="437"/>
      <c r="BC1179" s="577"/>
      <c r="BD1179" s="577"/>
      <c r="BE1179" s="577"/>
      <c r="BF1179" s="577"/>
      <c r="BG1179" s="577"/>
      <c r="BH1179" s="577"/>
      <c r="BI1179" s="577"/>
      <c r="BJ1179" s="577"/>
      <c r="BK1179" s="577"/>
      <c r="BL1179" s="577"/>
      <c r="BM1179" s="577"/>
      <c r="BN1179" s="577"/>
      <c r="BO1179" s="577"/>
      <c r="BP1179" s="577"/>
      <c r="BQ1179" s="577"/>
      <c r="BR1179" s="577"/>
      <c r="BS1179" s="577"/>
      <c r="BT1179" s="577"/>
      <c r="BU1179" s="577"/>
      <c r="BV1179" s="577"/>
      <c r="BW1179" s="577"/>
      <c r="BX1179" s="577"/>
      <c r="BY1179" s="577"/>
    </row>
    <row r="1180" s="410" customFormat="true" ht="15" customHeight="true" x14ac:dyDescent="0.2">
      <c r="BA1180" s="577"/>
      <c r="BB1180" s="437"/>
      <c r="BC1180" s="577"/>
      <c r="BD1180" s="577"/>
      <c r="BE1180" s="577"/>
      <c r="BF1180" s="577"/>
      <c r="BG1180" s="577"/>
      <c r="BH1180" s="577"/>
      <c r="BI1180" s="577"/>
      <c r="BJ1180" s="577"/>
      <c r="BK1180" s="577"/>
      <c r="BL1180" s="577"/>
      <c r="BM1180" s="577"/>
      <c r="BN1180" s="577"/>
      <c r="BO1180" s="577"/>
      <c r="BP1180" s="577"/>
      <c r="BQ1180" s="577"/>
      <c r="BR1180" s="577"/>
      <c r="BS1180" s="577"/>
      <c r="BT1180" s="577"/>
      <c r="BU1180" s="577"/>
      <c r="BV1180" s="577"/>
      <c r="BW1180" s="577"/>
      <c r="BX1180" s="577"/>
      <c r="BY1180" s="577"/>
    </row>
    <row r="1181" s="410" customFormat="true" ht="15" customHeight="true" x14ac:dyDescent="0.2">
      <c r="BA1181" s="577"/>
      <c r="BB1181" s="437"/>
      <c r="BC1181" s="577"/>
      <c r="BD1181" s="577"/>
      <c r="BE1181" s="577"/>
      <c r="BF1181" s="577"/>
      <c r="BG1181" s="577"/>
      <c r="BH1181" s="577"/>
      <c r="BI1181" s="577"/>
      <c r="BJ1181" s="577"/>
      <c r="BK1181" s="577"/>
      <c r="BL1181" s="577"/>
      <c r="BM1181" s="577"/>
      <c r="BN1181" s="577"/>
      <c r="BO1181" s="577"/>
      <c r="BP1181" s="577"/>
      <c r="BQ1181" s="577"/>
      <c r="BR1181" s="577"/>
      <c r="BS1181" s="577"/>
      <c r="BT1181" s="577"/>
      <c r="BU1181" s="577"/>
      <c r="BV1181" s="577"/>
      <c r="BW1181" s="577"/>
      <c r="BX1181" s="577"/>
      <c r="BY1181" s="577"/>
    </row>
    <row r="1182" s="410" customFormat="true" ht="15" customHeight="true" x14ac:dyDescent="0.2">
      <c r="BA1182" s="577"/>
      <c r="BB1182" s="437"/>
      <c r="BC1182" s="577"/>
      <c r="BD1182" s="577"/>
      <c r="BE1182" s="577"/>
      <c r="BF1182" s="577"/>
      <c r="BG1182" s="577"/>
      <c r="BH1182" s="577"/>
      <c r="BI1182" s="577"/>
      <c r="BJ1182" s="577"/>
      <c r="BK1182" s="577"/>
      <c r="BL1182" s="577"/>
      <c r="BM1182" s="577"/>
      <c r="BN1182" s="577"/>
      <c r="BO1182" s="577"/>
      <c r="BP1182" s="577"/>
      <c r="BQ1182" s="577"/>
      <c r="BR1182" s="577"/>
      <c r="BS1182" s="577"/>
      <c r="BT1182" s="577"/>
      <c r="BU1182" s="577"/>
      <c r="BV1182" s="577"/>
      <c r="BW1182" s="577"/>
      <c r="BX1182" s="577"/>
      <c r="BY1182" s="577"/>
    </row>
    <row r="1183" s="410" customFormat="true" ht="15" customHeight="true" x14ac:dyDescent="0.2">
      <c r="BA1183" s="577"/>
      <c r="BB1183" s="437"/>
      <c r="BC1183" s="577"/>
      <c r="BD1183" s="577"/>
      <c r="BE1183" s="577"/>
      <c r="BF1183" s="577"/>
      <c r="BG1183" s="577"/>
      <c r="BH1183" s="577"/>
      <c r="BI1183" s="577"/>
      <c r="BJ1183" s="577"/>
      <c r="BK1183" s="577"/>
      <c r="BL1183" s="577"/>
      <c r="BM1183" s="577"/>
      <c r="BN1183" s="577"/>
      <c r="BO1183" s="577"/>
      <c r="BP1183" s="577"/>
      <c r="BQ1183" s="577"/>
      <c r="BR1183" s="577"/>
      <c r="BS1183" s="577"/>
      <c r="BT1183" s="577"/>
      <c r="BU1183" s="577"/>
      <c r="BV1183" s="577"/>
      <c r="BW1183" s="577"/>
      <c r="BX1183" s="577"/>
      <c r="BY1183" s="577"/>
    </row>
    <row r="1184" s="410" customFormat="true" ht="15" customHeight="true" x14ac:dyDescent="0.2">
      <c r="BA1184" s="577"/>
      <c r="BB1184" s="437"/>
      <c r="BC1184" s="577"/>
      <c r="BD1184" s="577"/>
      <c r="BE1184" s="577"/>
      <c r="BF1184" s="577"/>
      <c r="BG1184" s="577"/>
      <c r="BH1184" s="577"/>
      <c r="BI1184" s="577"/>
      <c r="BJ1184" s="577"/>
      <c r="BK1184" s="577"/>
      <c r="BL1184" s="577"/>
      <c r="BM1184" s="577"/>
      <c r="BN1184" s="577"/>
      <c r="BO1184" s="577"/>
      <c r="BP1184" s="577"/>
      <c r="BQ1184" s="577"/>
      <c r="BR1184" s="577"/>
      <c r="BS1184" s="577"/>
      <c r="BT1184" s="577"/>
      <c r="BU1184" s="577"/>
      <c r="BV1184" s="577"/>
      <c r="BW1184" s="577"/>
      <c r="BX1184" s="577"/>
      <c r="BY1184" s="577"/>
    </row>
    <row r="1185" s="410" customFormat="true" ht="15" customHeight="true" x14ac:dyDescent="0.2">
      <c r="BA1185" s="577"/>
      <c r="BB1185" s="437"/>
      <c r="BC1185" s="577"/>
      <c r="BD1185" s="577"/>
      <c r="BE1185" s="577"/>
      <c r="BF1185" s="577"/>
      <c r="BG1185" s="577"/>
      <c r="BH1185" s="577"/>
      <c r="BI1185" s="577"/>
      <c r="BJ1185" s="577"/>
      <c r="BK1185" s="577"/>
      <c r="BL1185" s="577"/>
      <c r="BM1185" s="577"/>
      <c r="BN1185" s="577"/>
      <c r="BO1185" s="577"/>
      <c r="BP1185" s="577"/>
      <c r="BQ1185" s="577"/>
      <c r="BR1185" s="577"/>
      <c r="BS1185" s="577"/>
      <c r="BT1185" s="577"/>
      <c r="BU1185" s="577"/>
      <c r="BV1185" s="577"/>
      <c r="BW1185" s="577"/>
      <c r="BX1185" s="577"/>
      <c r="BY1185" s="577"/>
    </row>
    <row r="1186" s="410" customFormat="true" ht="15" customHeight="true" x14ac:dyDescent="0.2">
      <c r="BA1186" s="577"/>
      <c r="BB1186" s="437"/>
      <c r="BC1186" s="577"/>
      <c r="BD1186" s="577"/>
      <c r="BE1186" s="577"/>
      <c r="BF1186" s="577"/>
      <c r="BG1186" s="577"/>
      <c r="BH1186" s="577"/>
      <c r="BI1186" s="577"/>
      <c r="BJ1186" s="577"/>
      <c r="BK1186" s="577"/>
      <c r="BL1186" s="577"/>
      <c r="BM1186" s="577"/>
      <c r="BN1186" s="577"/>
      <c r="BO1186" s="577"/>
      <c r="BP1186" s="577"/>
      <c r="BQ1186" s="577"/>
      <c r="BR1186" s="577"/>
      <c r="BS1186" s="577"/>
      <c r="BT1186" s="577"/>
      <c r="BU1186" s="577"/>
      <c r="BV1186" s="577"/>
      <c r="BW1186" s="577"/>
      <c r="BX1186" s="577"/>
      <c r="BY1186" s="577"/>
    </row>
    <row r="1187" s="410" customFormat="true" ht="15" customHeight="true" x14ac:dyDescent="0.2">
      <c r="BA1187" s="577"/>
      <c r="BB1187" s="437"/>
      <c r="BC1187" s="577"/>
      <c r="BD1187" s="577"/>
      <c r="BE1187" s="577"/>
      <c r="BF1187" s="577"/>
      <c r="BG1187" s="577"/>
      <c r="BH1187" s="577"/>
      <c r="BI1187" s="577"/>
      <c r="BJ1187" s="577"/>
      <c r="BK1187" s="577"/>
      <c r="BL1187" s="577"/>
      <c r="BM1187" s="577"/>
      <c r="BN1187" s="577"/>
      <c r="BO1187" s="577"/>
      <c r="BP1187" s="577"/>
      <c r="BQ1187" s="577"/>
      <c r="BR1187" s="577"/>
      <c r="BS1187" s="577"/>
      <c r="BT1187" s="577"/>
      <c r="BU1187" s="577"/>
      <c r="BV1187" s="577"/>
      <c r="BW1187" s="577"/>
      <c r="BX1187" s="577"/>
      <c r="BY1187" s="577"/>
    </row>
    <row r="1188" s="410" customFormat="true" ht="15" customHeight="true" x14ac:dyDescent="0.2">
      <c r="BA1188" s="577"/>
      <c r="BB1188" s="437"/>
      <c r="BC1188" s="577"/>
      <c r="BD1188" s="577"/>
      <c r="BE1188" s="577"/>
      <c r="BF1188" s="577"/>
      <c r="BG1188" s="577"/>
      <c r="BH1188" s="577"/>
      <c r="BI1188" s="577"/>
      <c r="BJ1188" s="577"/>
      <c r="BK1188" s="577"/>
      <c r="BL1188" s="577"/>
      <c r="BM1188" s="577"/>
      <c r="BN1188" s="577"/>
      <c r="BO1188" s="577"/>
      <c r="BP1188" s="577"/>
      <c r="BQ1188" s="577"/>
      <c r="BR1188" s="577"/>
      <c r="BS1188" s="577"/>
      <c r="BT1188" s="577"/>
      <c r="BU1188" s="577"/>
      <c r="BV1188" s="577"/>
      <c r="BW1188" s="577"/>
      <c r="BX1188" s="577"/>
      <c r="BY1188" s="577"/>
    </row>
    <row r="1189" s="410" customFormat="true" ht="15" customHeight="true" x14ac:dyDescent="0.2">
      <c r="BA1189" s="577"/>
      <c r="BB1189" s="437"/>
      <c r="BC1189" s="577"/>
      <c r="BD1189" s="577"/>
      <c r="BE1189" s="577"/>
      <c r="BF1189" s="577"/>
      <c r="BG1189" s="577"/>
      <c r="BH1189" s="577"/>
      <c r="BI1189" s="577"/>
      <c r="BJ1189" s="577"/>
      <c r="BK1189" s="577"/>
      <c r="BL1189" s="577"/>
      <c r="BM1189" s="577"/>
      <c r="BN1189" s="577"/>
      <c r="BO1189" s="577"/>
      <c r="BP1189" s="577"/>
      <c r="BQ1189" s="577"/>
      <c r="BR1189" s="577"/>
      <c r="BS1189" s="577"/>
      <c r="BT1189" s="577"/>
      <c r="BU1189" s="577"/>
      <c r="BV1189" s="577"/>
      <c r="BW1189" s="577"/>
      <c r="BX1189" s="577"/>
      <c r="BY1189" s="577"/>
    </row>
    <row r="1190" s="410" customFormat="true" ht="15" customHeight="true" x14ac:dyDescent="0.2">
      <c r="BA1190" s="577"/>
      <c r="BB1190" s="437"/>
      <c r="BC1190" s="577"/>
      <c r="BD1190" s="577"/>
      <c r="BE1190" s="577"/>
      <c r="BF1190" s="577"/>
      <c r="BG1190" s="577"/>
      <c r="BH1190" s="577"/>
      <c r="BI1190" s="577"/>
      <c r="BJ1190" s="577"/>
      <c r="BK1190" s="577"/>
      <c r="BL1190" s="577"/>
      <c r="BM1190" s="577"/>
      <c r="BN1190" s="577"/>
      <c r="BO1190" s="577"/>
      <c r="BP1190" s="577"/>
      <c r="BQ1190" s="577"/>
      <c r="BR1190" s="577"/>
      <c r="BS1190" s="577"/>
      <c r="BT1190" s="577"/>
      <c r="BU1190" s="577"/>
      <c r="BV1190" s="577"/>
      <c r="BW1190" s="577"/>
      <c r="BX1190" s="577"/>
      <c r="BY1190" s="577"/>
    </row>
    <row r="1191" s="410" customFormat="true" ht="15" customHeight="true" x14ac:dyDescent="0.2">
      <c r="BA1191" s="577"/>
      <c r="BB1191" s="437"/>
      <c r="BC1191" s="577"/>
      <c r="BD1191" s="577"/>
      <c r="BE1191" s="577"/>
      <c r="BF1191" s="577"/>
      <c r="BG1191" s="577"/>
      <c r="BH1191" s="577"/>
      <c r="BI1191" s="577"/>
      <c r="BJ1191" s="577"/>
      <c r="BK1191" s="577"/>
      <c r="BL1191" s="577"/>
      <c r="BM1191" s="577"/>
      <c r="BN1191" s="577"/>
      <c r="BO1191" s="577"/>
      <c r="BP1191" s="577"/>
      <c r="BQ1191" s="577"/>
      <c r="BR1191" s="577"/>
      <c r="BS1191" s="577"/>
      <c r="BT1191" s="577"/>
      <c r="BU1191" s="577"/>
      <c r="BV1191" s="577"/>
      <c r="BW1191" s="577"/>
      <c r="BX1191" s="577"/>
      <c r="BY1191" s="577"/>
    </row>
    <row r="1192" s="410" customFormat="true" ht="15" customHeight="true" x14ac:dyDescent="0.2">
      <c r="BA1192" s="577"/>
      <c r="BB1192" s="437"/>
      <c r="BC1192" s="577"/>
      <c r="BD1192" s="577"/>
      <c r="BE1192" s="577"/>
      <c r="BF1192" s="577"/>
      <c r="BG1192" s="577"/>
      <c r="BH1192" s="577"/>
      <c r="BI1192" s="577"/>
      <c r="BJ1192" s="577"/>
      <c r="BK1192" s="577"/>
      <c r="BL1192" s="577"/>
      <c r="BM1192" s="577"/>
      <c r="BN1192" s="577"/>
      <c r="BO1192" s="577"/>
      <c r="BP1192" s="577"/>
      <c r="BQ1192" s="577"/>
      <c r="BR1192" s="577"/>
      <c r="BS1192" s="577"/>
      <c r="BT1192" s="577"/>
      <c r="BU1192" s="577"/>
      <c r="BV1192" s="577"/>
      <c r="BW1192" s="577"/>
      <c r="BX1192" s="577"/>
      <c r="BY1192" s="577"/>
    </row>
    <row r="1193" s="410" customFormat="true" ht="15" customHeight="true" x14ac:dyDescent="0.2">
      <c r="BA1193" s="577"/>
      <c r="BB1193" s="437"/>
      <c r="BC1193" s="577"/>
      <c r="BD1193" s="577"/>
      <c r="BE1193" s="577"/>
      <c r="BF1193" s="577"/>
      <c r="BG1193" s="577"/>
      <c r="BH1193" s="577"/>
      <c r="BI1193" s="577"/>
      <c r="BJ1193" s="577"/>
      <c r="BK1193" s="577"/>
      <c r="BL1193" s="577"/>
      <c r="BM1193" s="577"/>
      <c r="BN1193" s="577"/>
      <c r="BO1193" s="577"/>
      <c r="BP1193" s="577"/>
      <c r="BQ1193" s="577"/>
      <c r="BR1193" s="577"/>
      <c r="BS1193" s="577"/>
      <c r="BT1193" s="577"/>
      <c r="BU1193" s="577"/>
      <c r="BV1193" s="577"/>
      <c r="BW1193" s="577"/>
      <c r="BX1193" s="577"/>
      <c r="BY1193" s="577"/>
    </row>
    <row r="1194" s="410" customFormat="true" ht="15" customHeight="true" x14ac:dyDescent="0.2">
      <c r="BA1194" s="577"/>
      <c r="BB1194" s="437"/>
      <c r="BC1194" s="577"/>
      <c r="BD1194" s="577"/>
      <c r="BE1194" s="577"/>
      <c r="BF1194" s="577"/>
      <c r="BG1194" s="577"/>
      <c r="BH1194" s="577"/>
      <c r="BI1194" s="577"/>
      <c r="BJ1194" s="577"/>
      <c r="BK1194" s="577"/>
      <c r="BL1194" s="577"/>
      <c r="BM1194" s="577"/>
      <c r="BN1194" s="577"/>
      <c r="BO1194" s="577"/>
      <c r="BP1194" s="577"/>
      <c r="BQ1194" s="577"/>
      <c r="BR1194" s="577"/>
      <c r="BS1194" s="577"/>
      <c r="BT1194" s="577"/>
      <c r="BU1194" s="577"/>
      <c r="BV1194" s="577"/>
      <c r="BW1194" s="577"/>
      <c r="BX1194" s="577"/>
      <c r="BY1194" s="577"/>
    </row>
    <row r="1195" s="410" customFormat="true" ht="15" customHeight="true" x14ac:dyDescent="0.2">
      <c r="BA1195" s="577"/>
      <c r="BB1195" s="437"/>
      <c r="BC1195" s="577"/>
      <c r="BD1195" s="577"/>
      <c r="BE1195" s="577"/>
      <c r="BF1195" s="577"/>
      <c r="BG1195" s="577"/>
      <c r="BH1195" s="577"/>
      <c r="BI1195" s="577"/>
      <c r="BJ1195" s="577"/>
      <c r="BK1195" s="577"/>
      <c r="BL1195" s="577"/>
      <c r="BM1195" s="577"/>
      <c r="BN1195" s="577"/>
      <c r="BO1195" s="577"/>
      <c r="BP1195" s="577"/>
      <c r="BQ1195" s="577"/>
      <c r="BR1195" s="577"/>
      <c r="BS1195" s="577"/>
      <c r="BT1195" s="577"/>
      <c r="BU1195" s="577"/>
      <c r="BV1195" s="577"/>
      <c r="BW1195" s="577"/>
      <c r="BX1195" s="577"/>
      <c r="BY1195" s="577"/>
    </row>
    <row r="1196" s="410" customFormat="true" ht="15" customHeight="true" x14ac:dyDescent="0.2">
      <c r="BA1196" s="577"/>
      <c r="BB1196" s="437"/>
      <c r="BC1196" s="577"/>
      <c r="BD1196" s="577"/>
      <c r="BE1196" s="577"/>
      <c r="BF1196" s="577"/>
      <c r="BG1196" s="577"/>
      <c r="BH1196" s="577"/>
      <c r="BI1196" s="577"/>
      <c r="BJ1196" s="577"/>
      <c r="BK1196" s="577"/>
      <c r="BL1196" s="577"/>
      <c r="BM1196" s="577"/>
      <c r="BN1196" s="577"/>
      <c r="BO1196" s="577"/>
      <c r="BP1196" s="577"/>
      <c r="BQ1196" s="577"/>
      <c r="BR1196" s="577"/>
      <c r="BS1196" s="577"/>
      <c r="BT1196" s="577"/>
      <c r="BU1196" s="577"/>
      <c r="BV1196" s="577"/>
      <c r="BW1196" s="577"/>
      <c r="BX1196" s="577"/>
      <c r="BY1196" s="577"/>
    </row>
    <row r="1197" s="410" customFormat="true" ht="15" customHeight="true" x14ac:dyDescent="0.2">
      <c r="BA1197" s="577"/>
      <c r="BB1197" s="437"/>
      <c r="BC1197" s="577"/>
      <c r="BD1197" s="577"/>
      <c r="BE1197" s="577"/>
      <c r="BF1197" s="577"/>
      <c r="BG1197" s="577"/>
      <c r="BH1197" s="577"/>
      <c r="BI1197" s="577"/>
      <c r="BJ1197" s="577"/>
      <c r="BK1197" s="577"/>
      <c r="BL1197" s="577"/>
      <c r="BM1197" s="577"/>
      <c r="BN1197" s="577"/>
      <c r="BO1197" s="577"/>
      <c r="BP1197" s="577"/>
      <c r="BQ1197" s="577"/>
      <c r="BR1197" s="577"/>
      <c r="BS1197" s="577"/>
      <c r="BT1197" s="577"/>
      <c r="BU1197" s="577"/>
      <c r="BV1197" s="577"/>
      <c r="BW1197" s="577"/>
      <c r="BX1197" s="577"/>
      <c r="BY1197" s="577"/>
    </row>
    <row r="1198" s="410" customFormat="true" ht="15" customHeight="true" x14ac:dyDescent="0.2">
      <c r="BA1198" s="577"/>
      <c r="BB1198" s="437"/>
      <c r="BC1198" s="577"/>
      <c r="BD1198" s="577"/>
      <c r="BE1198" s="577"/>
      <c r="BF1198" s="577"/>
      <c r="BG1198" s="577"/>
      <c r="BH1198" s="577"/>
      <c r="BI1198" s="577"/>
      <c r="BJ1198" s="577"/>
      <c r="BK1198" s="577"/>
      <c r="BL1198" s="577"/>
      <c r="BM1198" s="577"/>
      <c r="BN1198" s="577"/>
      <c r="BO1198" s="577"/>
      <c r="BP1198" s="577"/>
      <c r="BQ1198" s="577"/>
      <c r="BR1198" s="577"/>
      <c r="BS1198" s="577"/>
      <c r="BT1198" s="577"/>
      <c r="BU1198" s="577"/>
      <c r="BV1198" s="577"/>
      <c r="BW1198" s="577"/>
      <c r="BX1198" s="577"/>
      <c r="BY1198" s="577"/>
    </row>
    <row r="1199" s="410" customFormat="true" ht="15" customHeight="true" x14ac:dyDescent="0.2">
      <c r="BA1199" s="577"/>
      <c r="BB1199" s="437"/>
      <c r="BC1199" s="577"/>
      <c r="BD1199" s="577"/>
      <c r="BE1199" s="577"/>
      <c r="BF1199" s="577"/>
      <c r="BG1199" s="577"/>
      <c r="BH1199" s="577"/>
      <c r="BI1199" s="577"/>
      <c r="BJ1199" s="577"/>
      <c r="BK1199" s="577"/>
      <c r="BL1199" s="577"/>
      <c r="BM1199" s="577"/>
      <c r="BN1199" s="577"/>
      <c r="BO1199" s="577"/>
      <c r="BP1199" s="577"/>
      <c r="BQ1199" s="577"/>
      <c r="BR1199" s="577"/>
      <c r="BS1199" s="577"/>
      <c r="BT1199" s="577"/>
      <c r="BU1199" s="577"/>
      <c r="BV1199" s="577"/>
      <c r="BW1199" s="577"/>
      <c r="BX1199" s="577"/>
      <c r="BY1199" s="577"/>
    </row>
    <row r="1200" s="410" customFormat="true" ht="15" customHeight="true" x14ac:dyDescent="0.2">
      <c r="BA1200" s="577"/>
      <c r="BB1200" s="437"/>
      <c r="BC1200" s="577"/>
      <c r="BD1200" s="577"/>
      <c r="BE1200" s="577"/>
      <c r="BF1200" s="577"/>
      <c r="BG1200" s="577"/>
      <c r="BH1200" s="577"/>
      <c r="BI1200" s="577"/>
      <c r="BJ1200" s="577"/>
      <c r="BK1200" s="577"/>
      <c r="BL1200" s="577"/>
      <c r="BM1200" s="577"/>
      <c r="BN1200" s="577"/>
      <c r="BO1200" s="577"/>
      <c r="BP1200" s="577"/>
      <c r="BQ1200" s="577"/>
      <c r="BR1200" s="577"/>
      <c r="BS1200" s="577"/>
      <c r="BT1200" s="577"/>
      <c r="BU1200" s="577"/>
      <c r="BV1200" s="577"/>
      <c r="BW1200" s="577"/>
      <c r="BX1200" s="577"/>
      <c r="BY1200" s="577"/>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E514"/>
    <mergeCell ref="H514:I514"/>
    <mergeCell ref="M514:O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J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8:E478"/>
    <mergeCell ref="H478:I478"/>
    <mergeCell ref="M478:O478"/>
    <mergeCell ref="C479:D480"/>
    <mergeCell ref="H479:I479"/>
    <mergeCell ref="M479:N480"/>
    <mergeCell ref="H480:I480"/>
    <mergeCell ref="C476:D476"/>
    <mergeCell ref="H476:I476"/>
    <mergeCell ref="M476:N476"/>
    <mergeCell ref="C477:D477"/>
    <mergeCell ref="H477:I477"/>
    <mergeCell ref="M477:N477"/>
    <mergeCell ref="C473:D474"/>
    <mergeCell ref="E473:G473"/>
    <mergeCell ref="H473:I474"/>
    <mergeCell ref="M473:N474"/>
    <mergeCell ref="O473:Q473"/>
    <mergeCell ref="C475:D475"/>
    <mergeCell ref="H475:I475"/>
    <mergeCell ref="M475:N475"/>
    <mergeCell ref="C471:D471"/>
    <mergeCell ref="H471:I471"/>
    <mergeCell ref="M471:N471"/>
    <mergeCell ref="C472:G472"/>
    <mergeCell ref="H472:J472"/>
    <mergeCell ref="M472:Q472"/>
    <mergeCell ref="C469:D469"/>
    <mergeCell ref="H469:I469"/>
    <mergeCell ref="M469:N469"/>
    <mergeCell ref="C470:D470"/>
    <mergeCell ref="H470:I470"/>
    <mergeCell ref="M470:N470"/>
    <mergeCell ref="C466:D466"/>
    <mergeCell ref="H466:L466"/>
    <mergeCell ref="M466:N466"/>
    <mergeCell ref="C467:D467"/>
    <mergeCell ref="H467:I468"/>
    <mergeCell ref="J467:L467"/>
    <mergeCell ref="M467:N467"/>
    <mergeCell ref="C468:D468"/>
    <mergeCell ref="M468:N468"/>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E437"/>
    <mergeCell ref="H437:I437"/>
    <mergeCell ref="M437:O437"/>
    <mergeCell ref="C434:D434"/>
    <mergeCell ref="H434:J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6:D416"/>
    <mergeCell ref="H416:I416"/>
    <mergeCell ref="M416:N416"/>
    <mergeCell ref="C417:D417"/>
    <mergeCell ref="A1025:C1025"/>
    <mergeCell ref="A1026:B1026"/>
    <mergeCell ref="A1031:A1033"/>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A18:A21"/>
    <mergeCell ref="A22:A23"/>
    <mergeCell ref="A24:A26"/>
    <mergeCell ref="A108:B108"/>
    <mergeCell ref="C120:G120"/>
    <mergeCell ref="H120:L120"/>
    <mergeCell ref="A58:A71"/>
    <mergeCell ref="C56:G56"/>
    <mergeCell ref="H56:L56"/>
    <mergeCell ref="M56:Q56"/>
    <mergeCell ref="A47:A49"/>
    <mergeCell ref="A153:A160"/>
    <mergeCell ref="C133:G133"/>
    <mergeCell ref="H133:L133"/>
    <mergeCell ref="M133:Q133"/>
    <mergeCell ref="A135:A139"/>
    <mergeCell ref="M120:Q120"/>
    <mergeCell ref="A122:A123"/>
    <mergeCell ref="A124:A127"/>
    <mergeCell ref="A128:A129"/>
    <mergeCell ref="A130:A132"/>
    <mergeCell ref="A151:A152"/>
    <mergeCell ref="A50:A52"/>
    <mergeCell ref="BA50:BA52"/>
    <mergeCell ref="A53:A55"/>
    <mergeCell ref="BA53:BA55"/>
    <mergeCell ref="A140:A143"/>
    <mergeCell ref="BA140:BA143"/>
    <mergeCell ref="A144:A147"/>
    <mergeCell ref="BA144:BA147"/>
    <mergeCell ref="A148:A150"/>
    <mergeCell ref="BA148:BA150"/>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A45:A46"/>
    <mergeCell ref="C27:G27"/>
    <mergeCell ref="H27:L27"/>
    <mergeCell ref="M27:Q27"/>
    <mergeCell ref="M14:Q14"/>
    <mergeCell ref="A16:A17"/>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47:BA49"/>
    <mergeCell ref="BA341:BA342"/>
    <mergeCell ref="BA343:BA344"/>
    <mergeCell ref="BA345:BA346"/>
    <mergeCell ref="BA347:BA348"/>
    <mergeCell ref="BA349:BA350"/>
    <mergeCell ref="BA351:BA352"/>
    <mergeCell ref="BA353:BA354"/>
    <mergeCell ref="BA153:BA161"/>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7"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1B452-7BF1-44A0-99D7-5DB8B7CDD69D}">
  <sheetPr codeName="Feuil8"/>
  <dimension ref="A1:CZ1200"/>
  <sheetViews>
    <sheetView showGridLines="false" workbookViewId="0"/>
  </sheetViews>
  <sheetFormatPr defaultColWidth="9.140625" defaultRowHeight="15" customHeight="true" x14ac:dyDescent="0.2"/>
  <cols>
    <col min="1" max="1" width="31.5703125" style="576" customWidth="true"/>
    <col min="2" max="2" width="41.5703125" style="576" customWidth="true"/>
    <col min="3" max="17" width="10.7109375" style="576" customWidth="true"/>
    <col min="18" max="27" width="12.5703125" style="576" customWidth="true"/>
    <col min="28" max="52" width="12.5703125" style="410" customWidth="true"/>
    <col min="53" max="53" width="31.5703125" style="577" customWidth="true"/>
    <col min="54" max="54" width="41.5703125" style="437" customWidth="true"/>
    <col min="55" max="69" width="9.140625" style="577"/>
    <col min="70" max="77" width="12.5703125" style="577" customWidth="true"/>
    <col min="78" max="104" width="12.5703125" style="410" customWidth="true"/>
    <col min="105" max="16384" width="9.140625" style="576"/>
  </cols>
  <sheetData>
    <row r="1" s="358" customFormat="true" ht="18" customHeight="true" x14ac:dyDescent="0.2">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Lesotho</v>
      </c>
      <c r="B2" s="428"/>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2002</v>
      </c>
      <c r="B3" s="43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HBS02</v>
      </c>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Ratio of Improved wells based on:</v>
      </c>
      <c r="B10" s="246" t="s">
        <v>139</v>
      </c>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Time to improved source based on:</v>
      </c>
      <c r="B11" s="245" t="s">
        <v>139</v>
      </c>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82" customFormat="true" ht="15" customHeight="true" x14ac:dyDescent="0.2">
      <c r="A14" s="362" t="s">
        <v>96</v>
      </c>
      <c r="B14" s="407"/>
      <c r="C14" s="1049" t="s">
        <v>115</v>
      </c>
      <c r="D14" s="1050"/>
      <c r="E14" s="1050"/>
      <c r="F14" s="1050"/>
      <c r="G14" s="1051"/>
      <c r="H14" s="1052" t="s">
        <v>38</v>
      </c>
      <c r="I14" s="1044"/>
      <c r="J14" s="1044"/>
      <c r="K14" s="1044"/>
      <c r="L14" s="1046"/>
      <c r="M14" s="1039" t="s">
        <v>37</v>
      </c>
      <c r="N14" s="1040"/>
      <c r="O14" s="1040"/>
      <c r="P14" s="1040"/>
      <c r="Q14" s="1042"/>
      <c r="R14" s="87" t="s">
        <v>142</v>
      </c>
      <c r="S14" s="495"/>
      <c r="T14" s="495"/>
      <c r="U14" s="495"/>
      <c r="V14" s="495"/>
      <c r="W14" s="495"/>
      <c r="X14" s="495"/>
      <c r="Y14" s="495"/>
      <c r="Z14" s="495"/>
      <c r="AA14" s="495"/>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943"/>
      <c r="BA14" s="416" t="s">
        <v>131</v>
      </c>
      <c r="BB14" s="362" t="s">
        <v>96</v>
      </c>
      <c r="BC14" s="1039" t="s">
        <v>115</v>
      </c>
      <c r="BD14" s="1040"/>
      <c r="BE14" s="1040"/>
      <c r="BF14" s="1040"/>
      <c r="BG14" s="1041"/>
      <c r="BH14" s="1039" t="s">
        <v>38</v>
      </c>
      <c r="BI14" s="1040"/>
      <c r="BJ14" s="1040"/>
      <c r="BK14" s="1040"/>
      <c r="BL14" s="1041"/>
      <c r="BM14" s="1039" t="s">
        <v>37</v>
      </c>
      <c r="BN14" s="1040"/>
      <c r="BO14" s="1040"/>
      <c r="BP14" s="1040"/>
      <c r="BQ14" s="1042"/>
      <c r="BR14" s="86" t="s">
        <v>142</v>
      </c>
      <c r="BS14" s="495"/>
      <c r="BT14" s="495"/>
      <c r="BU14" s="495"/>
      <c r="BV14" s="495"/>
      <c r="BW14" s="495"/>
      <c r="BX14" s="495"/>
      <c r="BY14" s="495"/>
      <c r="BZ14" s="509"/>
      <c r="CA14" s="509"/>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82" customFormat="true" ht="12.75" x14ac:dyDescent="0.2">
      <c r="A15" s="402" t="s">
        <v>87</v>
      </c>
      <c r="B15" s="444"/>
      <c r="C15" s="486" t="s">
        <v>0</v>
      </c>
      <c r="D15" s="673" t="s">
        <v>1</v>
      </c>
      <c r="E15" s="673" t="s">
        <v>2</v>
      </c>
      <c r="F15" s="673" t="s">
        <v>3</v>
      </c>
      <c r="G15" s="674" t="s">
        <v>4</v>
      </c>
      <c r="H15" s="449" t="s">
        <v>0</v>
      </c>
      <c r="I15" s="677" t="s">
        <v>1</v>
      </c>
      <c r="J15" s="677" t="s">
        <v>2</v>
      </c>
      <c r="K15" s="677" t="s">
        <v>3</v>
      </c>
      <c r="L15" s="678" t="s">
        <v>4</v>
      </c>
      <c r="M15" s="450" t="s">
        <v>0</v>
      </c>
      <c r="N15" s="677" t="s">
        <v>1</v>
      </c>
      <c r="O15" s="677" t="s">
        <v>2</v>
      </c>
      <c r="P15" s="677" t="s">
        <v>3</v>
      </c>
      <c r="Q15" s="671" t="s">
        <v>4</v>
      </c>
      <c r="R15" s="449" t="s">
        <v>250</v>
      </c>
      <c r="S15" s="677" t="s">
        <v>251</v>
      </c>
      <c r="T15" s="677" t="s">
        <v>252</v>
      </c>
      <c r="U15" s="677" t="s">
        <v>253</v>
      </c>
      <c r="V15" s="677" t="s">
        <v>254</v>
      </c>
      <c r="W15" s="677" t="s">
        <v>255</v>
      </c>
      <c r="X15" s="677" t="s">
        <v>256</v>
      </c>
      <c r="Y15" s="677" t="s">
        <v>257</v>
      </c>
      <c r="Z15" s="677" t="s">
        <v>258</v>
      </c>
      <c r="AA15" s="678" t="s">
        <v>259</v>
      </c>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943"/>
      <c r="BA15" s="402" t="s">
        <v>120</v>
      </c>
      <c r="BB15" s="401"/>
      <c r="BC15" s="525" t="s">
        <v>0</v>
      </c>
      <c r="BD15" s="647" t="s">
        <v>1</v>
      </c>
      <c r="BE15" s="647" t="s">
        <v>2</v>
      </c>
      <c r="BF15" s="647" t="s">
        <v>3</v>
      </c>
      <c r="BG15" s="526" t="s">
        <v>4</v>
      </c>
      <c r="BH15" s="525" t="s">
        <v>0</v>
      </c>
      <c r="BI15" s="647" t="s">
        <v>1</v>
      </c>
      <c r="BJ15" s="647" t="s">
        <v>2</v>
      </c>
      <c r="BK15" s="647" t="s">
        <v>3</v>
      </c>
      <c r="BL15" s="526" t="s">
        <v>4</v>
      </c>
      <c r="BM15" s="525" t="s">
        <v>0</v>
      </c>
      <c r="BN15" s="647" t="s">
        <v>1</v>
      </c>
      <c r="BO15" s="647" t="s">
        <v>2</v>
      </c>
      <c r="BP15" s="647" t="s">
        <v>3</v>
      </c>
      <c r="BQ15" s="526" t="s">
        <v>4</v>
      </c>
      <c r="BR15" s="525" t="s">
        <v>250</v>
      </c>
      <c r="BS15" s="647" t="s">
        <v>251</v>
      </c>
      <c r="BT15" s="647" t="s">
        <v>252</v>
      </c>
      <c r="BU15" s="647" t="s">
        <v>253</v>
      </c>
      <c r="BV15" s="647" t="s">
        <v>254</v>
      </c>
      <c r="BW15" s="647" t="s">
        <v>255</v>
      </c>
      <c r="BX15" s="647" t="s">
        <v>256</v>
      </c>
      <c r="BY15" s="648" t="s">
        <v>257</v>
      </c>
      <c r="BZ15" s="648" t="s">
        <v>258</v>
      </c>
      <c r="CA15" s="648" t="s">
        <v>259</v>
      </c>
      <c r="CB15" s="948"/>
      <c r="CC15" s="948"/>
      <c r="CD15" s="948"/>
      <c r="CE15" s="948"/>
      <c r="CF15" s="948"/>
      <c r="CG15" s="948"/>
      <c r="CH15" s="948"/>
      <c r="CI15" s="948"/>
      <c r="CJ15" s="948"/>
      <c r="CK15" s="948"/>
      <c r="CL15" s="948"/>
      <c r="CM15" s="948"/>
      <c r="CN15" s="948"/>
      <c r="CO15" s="948"/>
      <c r="CP15" s="948"/>
      <c r="CQ15" s="948"/>
      <c r="CR15" s="948"/>
      <c r="CS15" s="948"/>
      <c r="CT15" s="948"/>
      <c r="CU15" s="948"/>
      <c r="CV15" s="948"/>
      <c r="CW15" s="948"/>
      <c r="CX15" s="948"/>
      <c r="CY15" s="948"/>
      <c r="CZ15" s="948"/>
    </row>
    <row r="16" s="382" customFormat="true" ht="15" customHeight="true" x14ac:dyDescent="0.2">
      <c r="A16" s="1053" t="s">
        <v>13</v>
      </c>
      <c r="B16" s="446" t="s">
        <v>14</v>
      </c>
      <c r="C16" s="196">
        <f>C58+C59+C60+C63+C66+(C61+C62)*MICS00!C24/100</f>
        <v>68.883623730754437</v>
      </c>
      <c r="D16" s="195">
        <f>D58+D59+D60+D63+D66+(D61+D62)*MICS00!D24/100</f>
        <v>80.523225559222681</v>
      </c>
      <c r="E16" s="195">
        <f>E58+E59+E60+E63+E66+(E61+E62)*MICS00!E24/100</f>
        <v>82.862371195433056</v>
      </c>
      <c r="F16" s="195">
        <f>F58+F59+F60+F63+F66+(F61+F62)*MICS00!F24/100</f>
        <v>84.310660995665771</v>
      </c>
      <c r="G16" s="194">
        <f>G58+G59+G60+G63+G66+(G61+G62)*MICS00!G24/100</f>
        <v>91.283535270101353</v>
      </c>
      <c r="H16" s="193">
        <f>H58+H59+H60+H63+H66+(H61+H62)*MICS00!H24/100</f>
        <v>90.082062019480048</v>
      </c>
      <c r="I16" s="195">
        <f>I58+I59+I60+I63+I66+(I61+I62)*MICS00!I24/100</f>
        <v>86.813174574493274</v>
      </c>
      <c r="J16" s="195">
        <f>J58+J59+J60+J63+J66+(J61+J62)*MICS00!J24/100</f>
        <v>85.771642423593732</v>
      </c>
      <c r="K16" s="195">
        <f>K58+K59+K60+K63+K66+(K61+K62)*MICS00!K24/100</f>
        <v>92.504680252768594</v>
      </c>
      <c r="L16" s="192">
        <f>L58+L59+L60+L63+L66+(L61+L62)*MICS00!L24/100</f>
        <v>94.461390242770932</v>
      </c>
      <c r="M16" s="196">
        <f>M58+M59+M60+M63+M66+(M61+M62)*MICS00!M24/100</f>
        <v>65.594648987629554</v>
      </c>
      <c r="N16" s="195">
        <f>N58+N59+N60+N63+N66+(N61+N62)*MICS00!N24/100</f>
        <v>73.244966670248672</v>
      </c>
      <c r="O16" s="195">
        <f>O58+O59+O60+O63+O66+(O61+O62)*MICS00!O24/100</f>
        <v>75.578478480223268</v>
      </c>
      <c r="P16" s="195">
        <f>P58+P59+P60+P63+P66+(P61+P62)*MICS00!P24/100</f>
        <v>74.739118531803598</v>
      </c>
      <c r="Q16" s="194">
        <f>Q58+Q59+Q60+Q63+Q66+(Q61+Q62)*MICS00!Q24/100</f>
        <v>78.623900500594374</v>
      </c>
      <c r="R16" s="193">
        <f>R58+R59+R60+R63+R66+(R61+R62)*MICS00!R24/100</f>
        <v>85.057508811698384</v>
      </c>
      <c r="S16" s="195">
        <f>S58+S59+S60+S63+S66+(S61+S62)*MICS00!S24/100</f>
        <v>77.718831343158641</v>
      </c>
      <c r="T16" s="195">
        <f>T58+T59+T60+T63+T66+(T61+T62)*MICS00!T24/100</f>
        <v>79.35421170590908</v>
      </c>
      <c r="U16" s="195">
        <f>U58+U59+U60+U63+U66+(U61+U62)*MICS00!U24/100</f>
        <v>79.665279223032044</v>
      </c>
      <c r="V16" s="195">
        <f>V58+V59+V60+V63+V66+(V61+V62)*MICS00!V24/100</f>
        <v>82.48752079866226</v>
      </c>
      <c r="W16" s="195">
        <f>W58+W59+W60+W63+W66+(W61+W62)*MICS00!W24/100</f>
        <v>83.848203711010555</v>
      </c>
      <c r="X16" s="195">
        <f>X58+X59+X60+X63+X66+(X61+X62)*MICS00!X24/100</f>
        <v>73.186936936938537</v>
      </c>
      <c r="Y16" s="195">
        <f>Y58+Y59+Y60+Y63+Y66+(Y61+Y62)*MICS00!Y24/100</f>
        <v>84.301152737751465</v>
      </c>
      <c r="Z16" s="195">
        <f>Z58+Z59+Z60+Z63+Z66+(Z61+Z62)*MICS00!Z24/100</f>
        <v>82.746038365308124</v>
      </c>
      <c r="AA16" s="192">
        <f>AA58+AA59+AA60+AA63+AA66+(AA61+AA62)*MICS00!AA24/100</f>
        <v>80.013433622275997</v>
      </c>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943"/>
      <c r="BA16" s="1038" t="s">
        <v>13</v>
      </c>
      <c r="BB16" s="683" t="s">
        <v>14</v>
      </c>
      <c r="BC16" s="120" t="s">
        <v>35</v>
      </c>
      <c r="BD16" s="116" t="s">
        <v>35</v>
      </c>
      <c r="BE16" s="116" t="s">
        <v>35</v>
      </c>
      <c r="BF16" s="116" t="s">
        <v>35</v>
      </c>
      <c r="BG16" s="111" t="s">
        <v>35</v>
      </c>
      <c r="BH16" s="120" t="s">
        <v>35</v>
      </c>
      <c r="BI16" s="116" t="s">
        <v>35</v>
      </c>
      <c r="BJ16" s="116" t="s">
        <v>35</v>
      </c>
      <c r="BK16" s="116" t="s">
        <v>35</v>
      </c>
      <c r="BL16" s="111" t="s">
        <v>35</v>
      </c>
      <c r="BM16" s="120" t="s">
        <v>35</v>
      </c>
      <c r="BN16" s="116" t="s">
        <v>35</v>
      </c>
      <c r="BO16" s="116" t="s">
        <v>35</v>
      </c>
      <c r="BP16" s="116" t="s">
        <v>35</v>
      </c>
      <c r="BQ16" s="111" t="s">
        <v>35</v>
      </c>
      <c r="BR16" s="120" t="s">
        <v>35</v>
      </c>
      <c r="BS16" s="116" t="s">
        <v>35</v>
      </c>
      <c r="BT16" s="116" t="s">
        <v>35</v>
      </c>
      <c r="BU16" s="116" t="s">
        <v>35</v>
      </c>
      <c r="BV16" s="116" t="s">
        <v>35</v>
      </c>
      <c r="BW16" s="116" t="s">
        <v>35</v>
      </c>
      <c r="BX16" s="116" t="s">
        <v>35</v>
      </c>
      <c r="BY16" s="105" t="s">
        <v>35</v>
      </c>
      <c r="BZ16" s="105" t="s">
        <v>35</v>
      </c>
      <c r="CA16" s="105" t="s">
        <v>35</v>
      </c>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row>
    <row r="17" s="382" customFormat="true" ht="15" customHeight="true" x14ac:dyDescent="0.2">
      <c r="A17" s="1047"/>
      <c r="B17" s="447" t="s">
        <v>51</v>
      </c>
      <c r="C17" s="191">
        <f>100-C16</f>
        <v>31.116376269245563</v>
      </c>
      <c r="D17" s="190">
        <f t="shared" ref="D17:AA17" si="0">100-D16</f>
        <v>19.476774440777319</v>
      </c>
      <c r="E17" s="190">
        <f t="shared" si="0"/>
        <v>17.137628804566944</v>
      </c>
      <c r="F17" s="190">
        <f t="shared" si="0"/>
        <v>15.689339004334229</v>
      </c>
      <c r="G17" s="189">
        <f t="shared" si="0"/>
        <v>8.7164647298986466</v>
      </c>
      <c r="H17" s="188">
        <f t="shared" si="0"/>
        <v>9.9179379805199517</v>
      </c>
      <c r="I17" s="190">
        <f t="shared" si="0"/>
        <v>13.186825425506726</v>
      </c>
      <c r="J17" s="190">
        <f t="shared" si="0"/>
        <v>14.228357576406268</v>
      </c>
      <c r="K17" s="190">
        <f t="shared" si="0"/>
        <v>7.4953197472314059</v>
      </c>
      <c r="L17" s="187">
        <f t="shared" si="0"/>
        <v>5.538609757229068</v>
      </c>
      <c r="M17" s="191">
        <f t="shared" si="0"/>
        <v>34.405351012370446</v>
      </c>
      <c r="N17" s="190">
        <f t="shared" si="0"/>
        <v>26.755033329751328</v>
      </c>
      <c r="O17" s="190">
        <f t="shared" si="0"/>
        <v>24.421521519776732</v>
      </c>
      <c r="P17" s="190">
        <f t="shared" si="0"/>
        <v>25.260881468196402</v>
      </c>
      <c r="Q17" s="189">
        <f t="shared" si="0"/>
        <v>21.376099499405626</v>
      </c>
      <c r="R17" s="188">
        <f t="shared" si="0"/>
        <v>14.942491188301616</v>
      </c>
      <c r="S17" s="190">
        <f t="shared" si="0"/>
        <v>22.281168656841359</v>
      </c>
      <c r="T17" s="190">
        <f t="shared" si="0"/>
        <v>20.64578829409092</v>
      </c>
      <c r="U17" s="190">
        <f t="shared" si="0"/>
        <v>20.334720776967956</v>
      </c>
      <c r="V17" s="190">
        <f t="shared" si="0"/>
        <v>17.51247920133774</v>
      </c>
      <c r="W17" s="190">
        <f t="shared" si="0"/>
        <v>16.151796288989445</v>
      </c>
      <c r="X17" s="190">
        <f t="shared" si="0"/>
        <v>26.813063063061463</v>
      </c>
      <c r="Y17" s="190">
        <f t="shared" si="0"/>
        <v>15.698847262248535</v>
      </c>
      <c r="Z17" s="190">
        <f t="shared" si="0"/>
        <v>17.253961634691876</v>
      </c>
      <c r="AA17" s="187">
        <f t="shared" si="0"/>
        <v>19.986566377724003</v>
      </c>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943"/>
      <c r="BA17" s="1035"/>
      <c r="BB17" s="682" t="s">
        <v>51</v>
      </c>
      <c r="BC17" s="119" t="s">
        <v>35</v>
      </c>
      <c r="BD17" s="115" t="s">
        <v>35</v>
      </c>
      <c r="BE17" s="115" t="s">
        <v>35</v>
      </c>
      <c r="BF17" s="115" t="s">
        <v>35</v>
      </c>
      <c r="BG17" s="110" t="s">
        <v>35</v>
      </c>
      <c r="BH17" s="119" t="s">
        <v>35</v>
      </c>
      <c r="BI17" s="115" t="s">
        <v>35</v>
      </c>
      <c r="BJ17" s="115" t="s">
        <v>35</v>
      </c>
      <c r="BK17" s="115" t="s">
        <v>35</v>
      </c>
      <c r="BL17" s="110" t="s">
        <v>35</v>
      </c>
      <c r="BM17" s="119" t="s">
        <v>35</v>
      </c>
      <c r="BN17" s="115" t="s">
        <v>35</v>
      </c>
      <c r="BO17" s="115" t="s">
        <v>35</v>
      </c>
      <c r="BP17" s="115" t="s">
        <v>35</v>
      </c>
      <c r="BQ17" s="110" t="s">
        <v>35</v>
      </c>
      <c r="BR17" s="119" t="s">
        <v>35</v>
      </c>
      <c r="BS17" s="115" t="s">
        <v>35</v>
      </c>
      <c r="BT17" s="115" t="s">
        <v>35</v>
      </c>
      <c r="BU17" s="115" t="s">
        <v>35</v>
      </c>
      <c r="BV17" s="115" t="s">
        <v>35</v>
      </c>
      <c r="BW17" s="115" t="s">
        <v>35</v>
      </c>
      <c r="BX17" s="115" t="s">
        <v>35</v>
      </c>
      <c r="BY17" s="104" t="s">
        <v>35</v>
      </c>
      <c r="BZ17" s="104" t="s">
        <v>35</v>
      </c>
      <c r="CA17" s="104" t="s">
        <v>35</v>
      </c>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row>
    <row r="18" s="382" customFormat="true" ht="15" customHeight="true" x14ac:dyDescent="0.2">
      <c r="A18" s="1047" t="s">
        <v>60</v>
      </c>
      <c r="B18" s="447" t="s">
        <v>15</v>
      </c>
      <c r="C18" s="191">
        <f>C16*MICS00!C23/100</f>
        <v>61.742340924974272</v>
      </c>
      <c r="D18" s="190">
        <f>D16*MICS00!D23/100</f>
        <v>71.790008081292285</v>
      </c>
      <c r="E18" s="190">
        <f>E16*MICS00!E23/100</f>
        <v>74.776428079674588</v>
      </c>
      <c r="F18" s="190">
        <f>F16*MICS00!F23/100</f>
        <v>76.171256877017427</v>
      </c>
      <c r="G18" s="189">
        <f>G16*MICS00!G23/100</f>
        <v>84.547250287819764</v>
      </c>
      <c r="H18" s="188">
        <f>H16*MICS00!H23/100</f>
        <v>82.385176973511804</v>
      </c>
      <c r="I18" s="190">
        <f>I16*MICS00!I23/100</f>
        <v>80.026476887887924</v>
      </c>
      <c r="J18" s="190">
        <f>J16*MICS00!J23/100</f>
        <v>80.726251692794094</v>
      </c>
      <c r="K18" s="190">
        <f>K16*MICS00!K23/100</f>
        <v>87.605678494833811</v>
      </c>
      <c r="L18" s="187">
        <f>L16*MICS00!L23/100</f>
        <v>93.356578660984141</v>
      </c>
      <c r="M18" s="191">
        <f>M16*MICS00!M23/100</f>
        <v>59.579419167803273</v>
      </c>
      <c r="N18" s="190">
        <f>N16*MICS00!N23/100</f>
        <v>64.972375256984549</v>
      </c>
      <c r="O18" s="190">
        <f>O16*MICS00!O23/100</f>
        <v>66.744630346171192</v>
      </c>
      <c r="P18" s="190">
        <f>P16*MICS00!P23/100</f>
        <v>67.565497779867087</v>
      </c>
      <c r="Q18" s="189">
        <f>Q16*MICS00!Q23/100</f>
        <v>68.548148545686274</v>
      </c>
      <c r="R18" s="188">
        <f>R16*MICS00!R23/100</f>
        <v>81.162704124604375</v>
      </c>
      <c r="S18" s="190">
        <f>S16*MICS00!S23/100</f>
        <v>71.374436947798756</v>
      </c>
      <c r="T18" s="190">
        <f>T16*MICS00!T23/100</f>
        <v>64.809237739863406</v>
      </c>
      <c r="U18" s="190">
        <f>U16*MICS00!U23/100</f>
        <v>70.885840288248929</v>
      </c>
      <c r="V18" s="190">
        <f>V16*MICS00!V23/100</f>
        <v>75.890699902007839</v>
      </c>
      <c r="W18" s="190">
        <f>W16*MICS00!W23/100</f>
        <v>73.40860522525233</v>
      </c>
      <c r="X18" s="190">
        <f>X16*MICS00!X23/100</f>
        <v>67.229860674629592</v>
      </c>
      <c r="Y18" s="190">
        <f>Y16*MICS00!Y23/100</f>
        <v>82.460516215093136</v>
      </c>
      <c r="Z18" s="190">
        <f>Z16*MICS00!Z23/100</f>
        <v>78.571905866167967</v>
      </c>
      <c r="AA18" s="187">
        <f>AA16*MICS00!AA23/100</f>
        <v>72.932598788446256</v>
      </c>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943"/>
      <c r="BA18" s="1035" t="s">
        <v>60</v>
      </c>
      <c r="BB18" s="682" t="s">
        <v>15</v>
      </c>
      <c r="BC18" s="119" t="s">
        <v>35</v>
      </c>
      <c r="BD18" s="115" t="s">
        <v>35</v>
      </c>
      <c r="BE18" s="115" t="s">
        <v>35</v>
      </c>
      <c r="BF18" s="115" t="s">
        <v>35</v>
      </c>
      <c r="BG18" s="110" t="s">
        <v>35</v>
      </c>
      <c r="BH18" s="119" t="s">
        <v>35</v>
      </c>
      <c r="BI18" s="115" t="s">
        <v>35</v>
      </c>
      <c r="BJ18" s="115" t="s">
        <v>35</v>
      </c>
      <c r="BK18" s="115" t="s">
        <v>35</v>
      </c>
      <c r="BL18" s="110" t="s">
        <v>35</v>
      </c>
      <c r="BM18" s="119" t="s">
        <v>35</v>
      </c>
      <c r="BN18" s="115" t="s">
        <v>35</v>
      </c>
      <c r="BO18" s="115" t="s">
        <v>35</v>
      </c>
      <c r="BP18" s="115" t="s">
        <v>35</v>
      </c>
      <c r="BQ18" s="110" t="s">
        <v>35</v>
      </c>
      <c r="BR18" s="119" t="s">
        <v>35</v>
      </c>
      <c r="BS18" s="115" t="s">
        <v>35</v>
      </c>
      <c r="BT18" s="115" t="s">
        <v>35</v>
      </c>
      <c r="BU18" s="115" t="s">
        <v>35</v>
      </c>
      <c r="BV18" s="115" t="s">
        <v>35</v>
      </c>
      <c r="BW18" s="115" t="s">
        <v>35</v>
      </c>
      <c r="BX18" s="115" t="s">
        <v>35</v>
      </c>
      <c r="BY18" s="104" t="s">
        <v>35</v>
      </c>
      <c r="BZ18" s="104" t="s">
        <v>35</v>
      </c>
      <c r="CA18" s="104" t="s">
        <v>35</v>
      </c>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row>
    <row r="19" s="382" customFormat="true" ht="15" customHeight="true" x14ac:dyDescent="0.2">
      <c r="A19" s="1047"/>
      <c r="B19" s="447" t="s">
        <v>16</v>
      </c>
      <c r="C19" s="191">
        <f>C16*MICS00!C22/100</f>
        <v>7.1412828057801585</v>
      </c>
      <c r="D19" s="190">
        <f>D16*MICS00!D22/100</f>
        <v>8.7332174779304008</v>
      </c>
      <c r="E19" s="190">
        <f>E16*MICS00!E22/100</f>
        <v>8.0859431157584627</v>
      </c>
      <c r="F19" s="190">
        <f>F16*MICS00!F22/100</f>
        <v>8.1394041186483435</v>
      </c>
      <c r="G19" s="189">
        <f>G16*MICS00!G22/100</f>
        <v>6.7362849822815756</v>
      </c>
      <c r="H19" s="188">
        <f>H16*MICS00!H22/100</f>
        <v>7.696885045968231</v>
      </c>
      <c r="I19" s="190">
        <f>I16*MICS00!I22/100</f>
        <v>6.7866976866053372</v>
      </c>
      <c r="J19" s="190">
        <f>J16*MICS00!J22/100</f>
        <v>5.0453907307996309</v>
      </c>
      <c r="K19" s="190">
        <f>K16*MICS00!K22/100</f>
        <v>4.8990017579347853</v>
      </c>
      <c r="L19" s="187">
        <f>L16*MICS00!L22/100</f>
        <v>1.1048115817867945</v>
      </c>
      <c r="M19" s="191">
        <f>M16*MICS00!M22/100</f>
        <v>6.0152298198262919</v>
      </c>
      <c r="N19" s="190">
        <f>N16*MICS00!N22/100</f>
        <v>8.2725914132641272</v>
      </c>
      <c r="O19" s="190">
        <f>O16*MICS00!O22/100</f>
        <v>8.8338481340520687</v>
      </c>
      <c r="P19" s="190">
        <f>P16*MICS00!P22/100</f>
        <v>7.1736207519365065</v>
      </c>
      <c r="Q19" s="189">
        <f>Q16*MICS00!Q22/100</f>
        <v>10.075751954908101</v>
      </c>
      <c r="R19" s="188">
        <f>R16*MICS00!R22/100</f>
        <v>3.8948046870940174</v>
      </c>
      <c r="S19" s="190">
        <f>S16*MICS00!S22/100</f>
        <v>6.3443943953598883</v>
      </c>
      <c r="T19" s="190">
        <f>T16*MICS00!T22/100</f>
        <v>14.544973966045678</v>
      </c>
      <c r="U19" s="190">
        <f>U16*MICS00!U22/100</f>
        <v>8.7794389347831228</v>
      </c>
      <c r="V19" s="190">
        <f>V16*MICS00!V22/100</f>
        <v>6.5968208966544184</v>
      </c>
      <c r="W19" s="190">
        <f>W16*MICS00!W22/100</f>
        <v>10.439598485758232</v>
      </c>
      <c r="X19" s="190">
        <f>X16*MICS00!X22/100</f>
        <v>5.9570762623089513</v>
      </c>
      <c r="Y19" s="190">
        <f>Y16*MICS00!Y22/100</f>
        <v>1.8406365226583288</v>
      </c>
      <c r="Z19" s="190">
        <f>Z16*MICS00!Z22/100</f>
        <v>4.174132499140172</v>
      </c>
      <c r="AA19" s="187">
        <f>AA16*MICS00!AA22/100</f>
        <v>7.0808348338297344</v>
      </c>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943"/>
      <c r="BA19" s="1035"/>
      <c r="BB19" s="682" t="s">
        <v>16</v>
      </c>
      <c r="BC19" s="119" t="s">
        <v>35</v>
      </c>
      <c r="BD19" s="115" t="s">
        <v>35</v>
      </c>
      <c r="BE19" s="115" t="s">
        <v>35</v>
      </c>
      <c r="BF19" s="115" t="s">
        <v>35</v>
      </c>
      <c r="BG19" s="110" t="s">
        <v>35</v>
      </c>
      <c r="BH19" s="119" t="s">
        <v>35</v>
      </c>
      <c r="BI19" s="115" t="s">
        <v>35</v>
      </c>
      <c r="BJ19" s="115" t="s">
        <v>35</v>
      </c>
      <c r="BK19" s="115" t="s">
        <v>35</v>
      </c>
      <c r="BL19" s="110" t="s">
        <v>35</v>
      </c>
      <c r="BM19" s="119" t="s">
        <v>35</v>
      </c>
      <c r="BN19" s="115" t="s">
        <v>35</v>
      </c>
      <c r="BO19" s="115" t="s">
        <v>35</v>
      </c>
      <c r="BP19" s="115" t="s">
        <v>35</v>
      </c>
      <c r="BQ19" s="110" t="s">
        <v>35</v>
      </c>
      <c r="BR19" s="119" t="s">
        <v>35</v>
      </c>
      <c r="BS19" s="115" t="s">
        <v>35</v>
      </c>
      <c r="BT19" s="115" t="s">
        <v>35</v>
      </c>
      <c r="BU19" s="115" t="s">
        <v>35</v>
      </c>
      <c r="BV19" s="115" t="s">
        <v>35</v>
      </c>
      <c r="BW19" s="115" t="s">
        <v>35</v>
      </c>
      <c r="BX19" s="115" t="s">
        <v>35</v>
      </c>
      <c r="BY19" s="104" t="s">
        <v>35</v>
      </c>
      <c r="BZ19" s="104" t="s">
        <v>35</v>
      </c>
      <c r="CA19" s="104" t="s">
        <v>35</v>
      </c>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row>
    <row r="20" s="382" customFormat="true" ht="15" customHeight="true" x14ac:dyDescent="0.2">
      <c r="A20" s="1047"/>
      <c r="B20" s="447" t="s">
        <v>22</v>
      </c>
      <c r="C20" s="191">
        <f>100-(C18+C19+C21)</f>
        <v>30.80229064488455</v>
      </c>
      <c r="D20" s="190">
        <f t="shared" ref="D20:AA20" si="1">100-(D18+D19+D21)</f>
        <v>19.339579876566773</v>
      </c>
      <c r="E20" s="190">
        <f t="shared" si="1"/>
        <v>16.827221509929771</v>
      </c>
      <c r="F20" s="190">
        <f t="shared" si="1"/>
        <v>15.411453522583699</v>
      </c>
      <c r="G20" s="189">
        <f t="shared" si="1"/>
        <v>8.5933127914406811</v>
      </c>
      <c r="H20" s="188">
        <f t="shared" si="1"/>
        <v>9.8740026464653994</v>
      </c>
      <c r="I20" s="190">
        <f t="shared" si="1"/>
        <v>13.142002082867663</v>
      </c>
      <c r="J20" s="190">
        <f t="shared" si="1"/>
        <v>14.228357576406282</v>
      </c>
      <c r="K20" s="190">
        <f t="shared" si="1"/>
        <v>7.4953197472314059</v>
      </c>
      <c r="L20" s="187">
        <f t="shared" si="1"/>
        <v>5.538609757229068</v>
      </c>
      <c r="M20" s="191">
        <f t="shared" si="1"/>
        <v>34.351623668090454</v>
      </c>
      <c r="N20" s="190">
        <f t="shared" si="1"/>
        <v>26.219448920570628</v>
      </c>
      <c r="O20" s="190">
        <f t="shared" si="1"/>
        <v>24.16055610109467</v>
      </c>
      <c r="P20" s="190">
        <f t="shared" si="1"/>
        <v>24.765213524325077</v>
      </c>
      <c r="Q20" s="189">
        <f t="shared" si="1"/>
        <v>20.621781183711477</v>
      </c>
      <c r="R20" s="188">
        <f t="shared" si="1"/>
        <v>14.942491188301602</v>
      </c>
      <c r="S20" s="190">
        <f t="shared" si="1"/>
        <v>21.848700260301129</v>
      </c>
      <c r="T20" s="190">
        <f t="shared" si="1"/>
        <v>20.267954540942284</v>
      </c>
      <c r="U20" s="190">
        <f t="shared" si="1"/>
        <v>19.640998959416763</v>
      </c>
      <c r="V20" s="190">
        <f t="shared" si="1"/>
        <v>17.51247920133774</v>
      </c>
      <c r="W20" s="190">
        <f t="shared" si="1"/>
        <v>16.109849980264599</v>
      </c>
      <c r="X20" s="190">
        <f t="shared" si="1"/>
        <v>26.813063063061463</v>
      </c>
      <c r="Y20" s="190">
        <f t="shared" si="1"/>
        <v>15.237752161383995</v>
      </c>
      <c r="Z20" s="190">
        <f t="shared" si="1"/>
        <v>16.628440366968732</v>
      </c>
      <c r="AA20" s="187">
        <f t="shared" si="1"/>
        <v>19.986566377724003</v>
      </c>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943"/>
      <c r="BA20" s="1035"/>
      <c r="BB20" s="682" t="s">
        <v>22</v>
      </c>
      <c r="BC20" s="119" t="s">
        <v>35</v>
      </c>
      <c r="BD20" s="115" t="s">
        <v>35</v>
      </c>
      <c r="BE20" s="115" t="s">
        <v>35</v>
      </c>
      <c r="BF20" s="115" t="s">
        <v>35</v>
      </c>
      <c r="BG20" s="110" t="s">
        <v>35</v>
      </c>
      <c r="BH20" s="119" t="s">
        <v>35</v>
      </c>
      <c r="BI20" s="115" t="s">
        <v>35</v>
      </c>
      <c r="BJ20" s="115" t="s">
        <v>35</v>
      </c>
      <c r="BK20" s="115" t="s">
        <v>35</v>
      </c>
      <c r="BL20" s="110" t="s">
        <v>35</v>
      </c>
      <c r="BM20" s="119" t="s">
        <v>35</v>
      </c>
      <c r="BN20" s="115" t="s">
        <v>35</v>
      </c>
      <c r="BO20" s="115" t="s">
        <v>35</v>
      </c>
      <c r="BP20" s="115" t="s">
        <v>35</v>
      </c>
      <c r="BQ20" s="110" t="s">
        <v>35</v>
      </c>
      <c r="BR20" s="119" t="s">
        <v>35</v>
      </c>
      <c r="BS20" s="115" t="s">
        <v>35</v>
      </c>
      <c r="BT20" s="115" t="s">
        <v>35</v>
      </c>
      <c r="BU20" s="115" t="s">
        <v>35</v>
      </c>
      <c r="BV20" s="115" t="s">
        <v>35</v>
      </c>
      <c r="BW20" s="115" t="s">
        <v>35</v>
      </c>
      <c r="BX20" s="115" t="s">
        <v>35</v>
      </c>
      <c r="BY20" s="104" t="s">
        <v>35</v>
      </c>
      <c r="BZ20" s="104" t="s">
        <v>35</v>
      </c>
      <c r="CA20" s="104" t="s">
        <v>35</v>
      </c>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row>
    <row r="21" s="382" customFormat="true" ht="15" customHeight="true" x14ac:dyDescent="0.2">
      <c r="A21" s="1047"/>
      <c r="B21" s="447" t="s">
        <v>17</v>
      </c>
      <c r="C21" s="191">
        <f t="shared" ref="C21:AA21" si="2">C65</f>
        <v>0.31408562436100856</v>
      </c>
      <c r="D21" s="190">
        <f t="shared" si="2"/>
        <v>0.13719456421055107</v>
      </c>
      <c r="E21" s="190">
        <f t="shared" si="2"/>
        <v>0.31040729463717998</v>
      </c>
      <c r="F21" s="190">
        <f t="shared" si="2"/>
        <v>0.27788548175053129</v>
      </c>
      <c r="G21" s="189">
        <f t="shared" si="2"/>
        <v>0.12315193845797402</v>
      </c>
      <c r="H21" s="188">
        <f t="shared" si="2"/>
        <v>4.3935334054561286E-2</v>
      </c>
      <c r="I21" s="190">
        <f t="shared" si="2"/>
        <v>4.4823342639074754E-2</v>
      </c>
      <c r="J21" s="190">
        <f t="shared" si="2"/>
        <v>0</v>
      </c>
      <c r="K21" s="190">
        <f t="shared" si="2"/>
        <v>0</v>
      </c>
      <c r="L21" s="187">
        <f t="shared" si="2"/>
        <v>0</v>
      </c>
      <c r="M21" s="191">
        <f t="shared" si="2"/>
        <v>5.3727344279971646E-2</v>
      </c>
      <c r="N21" s="190">
        <f t="shared" si="2"/>
        <v>0.53558440918070582</v>
      </c>
      <c r="O21" s="190">
        <f t="shared" si="2"/>
        <v>0.2609654186820739</v>
      </c>
      <c r="P21" s="190">
        <f t="shared" si="2"/>
        <v>0.4956679438713244</v>
      </c>
      <c r="Q21" s="189">
        <f t="shared" si="2"/>
        <v>0.75431831569415386</v>
      </c>
      <c r="R21" s="188">
        <f t="shared" si="2"/>
        <v>0</v>
      </c>
      <c r="S21" s="190">
        <f t="shared" si="2"/>
        <v>0.43246839654023328</v>
      </c>
      <c r="T21" s="190">
        <f t="shared" si="2"/>
        <v>0.37783375314863316</v>
      </c>
      <c r="U21" s="190">
        <f t="shared" si="2"/>
        <v>0.69372181755117512</v>
      </c>
      <c r="V21" s="190">
        <f t="shared" si="2"/>
        <v>0</v>
      </c>
      <c r="W21" s="190">
        <f t="shared" si="2"/>
        <v>4.1946308724830281E-2</v>
      </c>
      <c r="X21" s="190">
        <f t="shared" si="2"/>
        <v>0</v>
      </c>
      <c r="Y21" s="190">
        <f t="shared" si="2"/>
        <v>0.46109510086454503</v>
      </c>
      <c r="Z21" s="190">
        <f t="shared" si="2"/>
        <v>0.62552126772312833</v>
      </c>
      <c r="AA21" s="187">
        <f t="shared" si="2"/>
        <v>0</v>
      </c>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943"/>
      <c r="BA21" s="1035"/>
      <c r="BB21" s="682" t="s">
        <v>17</v>
      </c>
      <c r="BC21" s="119" t="s">
        <v>35</v>
      </c>
      <c r="BD21" s="115" t="s">
        <v>35</v>
      </c>
      <c r="BE21" s="115" t="s">
        <v>35</v>
      </c>
      <c r="BF21" s="115" t="s">
        <v>35</v>
      </c>
      <c r="BG21" s="110" t="s">
        <v>35</v>
      </c>
      <c r="BH21" s="119" t="s">
        <v>35</v>
      </c>
      <c r="BI21" s="115" t="s">
        <v>35</v>
      </c>
      <c r="BJ21" s="115" t="s">
        <v>35</v>
      </c>
      <c r="BK21" s="115" t="s">
        <v>35</v>
      </c>
      <c r="BL21" s="110" t="s">
        <v>35</v>
      </c>
      <c r="BM21" s="119" t="s">
        <v>35</v>
      </c>
      <c r="BN21" s="115" t="s">
        <v>35</v>
      </c>
      <c r="BO21" s="115" t="s">
        <v>35</v>
      </c>
      <c r="BP21" s="115" t="s">
        <v>35</v>
      </c>
      <c r="BQ21" s="110" t="s">
        <v>35</v>
      </c>
      <c r="BR21" s="119" t="s">
        <v>35</v>
      </c>
      <c r="BS21" s="115" t="s">
        <v>35</v>
      </c>
      <c r="BT21" s="115" t="s">
        <v>35</v>
      </c>
      <c r="BU21" s="115" t="s">
        <v>35</v>
      </c>
      <c r="BV21" s="115" t="s">
        <v>35</v>
      </c>
      <c r="BW21" s="115" t="s">
        <v>35</v>
      </c>
      <c r="BX21" s="115" t="s">
        <v>35</v>
      </c>
      <c r="BY21" s="104" t="s">
        <v>35</v>
      </c>
      <c r="BZ21" s="104" t="s">
        <v>35</v>
      </c>
      <c r="CA21" s="104" t="s">
        <v>35</v>
      </c>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row>
    <row r="22" s="382" customFormat="true" ht="15" customHeight="true" x14ac:dyDescent="0.2">
      <c r="A22" s="1047" t="s">
        <v>54</v>
      </c>
      <c r="B22" s="447" t="s">
        <v>49</v>
      </c>
      <c r="C22" s="135" t="s">
        <v>35</v>
      </c>
      <c r="D22" s="132" t="s">
        <v>35</v>
      </c>
      <c r="E22" s="132" t="s">
        <v>35</v>
      </c>
      <c r="F22" s="132" t="s">
        <v>35</v>
      </c>
      <c r="G22" s="129" t="s">
        <v>35</v>
      </c>
      <c r="H22" s="126" t="s">
        <v>35</v>
      </c>
      <c r="I22" s="132" t="s">
        <v>35</v>
      </c>
      <c r="J22" s="132" t="s">
        <v>35</v>
      </c>
      <c r="K22" s="132" t="s">
        <v>35</v>
      </c>
      <c r="L22" s="123" t="s">
        <v>35</v>
      </c>
      <c r="M22" s="135" t="s">
        <v>35</v>
      </c>
      <c r="N22" s="132" t="s">
        <v>35</v>
      </c>
      <c r="O22" s="132" t="s">
        <v>35</v>
      </c>
      <c r="P22" s="132" t="s">
        <v>35</v>
      </c>
      <c r="Q22" s="129" t="s">
        <v>35</v>
      </c>
      <c r="R22" s="126" t="s">
        <v>35</v>
      </c>
      <c r="S22" s="132" t="s">
        <v>35</v>
      </c>
      <c r="T22" s="132" t="s">
        <v>35</v>
      </c>
      <c r="U22" s="132" t="s">
        <v>35</v>
      </c>
      <c r="V22" s="132" t="s">
        <v>35</v>
      </c>
      <c r="W22" s="132" t="s">
        <v>35</v>
      </c>
      <c r="X22" s="132" t="s">
        <v>35</v>
      </c>
      <c r="Y22" s="132" t="s">
        <v>35</v>
      </c>
      <c r="Z22" s="132" t="s">
        <v>35</v>
      </c>
      <c r="AA22" s="123" t="s">
        <v>35</v>
      </c>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943"/>
      <c r="BA22" s="1035" t="s">
        <v>54</v>
      </c>
      <c r="BB22" s="682" t="s">
        <v>49</v>
      </c>
      <c r="BC22" s="119" t="s">
        <v>35</v>
      </c>
      <c r="BD22" s="115" t="s">
        <v>35</v>
      </c>
      <c r="BE22" s="115" t="s">
        <v>35</v>
      </c>
      <c r="BF22" s="115" t="s">
        <v>35</v>
      </c>
      <c r="BG22" s="110" t="s">
        <v>35</v>
      </c>
      <c r="BH22" s="119" t="s">
        <v>35</v>
      </c>
      <c r="BI22" s="115" t="s">
        <v>35</v>
      </c>
      <c r="BJ22" s="115" t="s">
        <v>35</v>
      </c>
      <c r="BK22" s="115" t="s">
        <v>35</v>
      </c>
      <c r="BL22" s="110" t="s">
        <v>35</v>
      </c>
      <c r="BM22" s="119" t="s">
        <v>35</v>
      </c>
      <c r="BN22" s="115" t="s">
        <v>35</v>
      </c>
      <c r="BO22" s="115" t="s">
        <v>35</v>
      </c>
      <c r="BP22" s="115" t="s">
        <v>35</v>
      </c>
      <c r="BQ22" s="110" t="s">
        <v>35</v>
      </c>
      <c r="BR22" s="119" t="s">
        <v>35</v>
      </c>
      <c r="BS22" s="115" t="s">
        <v>35</v>
      </c>
      <c r="BT22" s="115" t="s">
        <v>35</v>
      </c>
      <c r="BU22" s="115" t="s">
        <v>35</v>
      </c>
      <c r="BV22" s="115" t="s">
        <v>35</v>
      </c>
      <c r="BW22" s="115" t="s">
        <v>35</v>
      </c>
      <c r="BX22" s="115" t="s">
        <v>35</v>
      </c>
      <c r="BY22" s="104" t="s">
        <v>35</v>
      </c>
      <c r="BZ22" s="104" t="s">
        <v>35</v>
      </c>
      <c r="CA22" s="104" t="s">
        <v>35</v>
      </c>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row>
    <row r="23" s="382" customFormat="true" ht="15" customHeight="true" x14ac:dyDescent="0.2">
      <c r="A23" s="1048"/>
      <c r="B23" s="448" t="s">
        <v>48</v>
      </c>
      <c r="C23" s="134" t="s">
        <v>35</v>
      </c>
      <c r="D23" s="131" t="s">
        <v>35</v>
      </c>
      <c r="E23" s="131" t="s">
        <v>35</v>
      </c>
      <c r="F23" s="131" t="s">
        <v>35</v>
      </c>
      <c r="G23" s="128" t="s">
        <v>35</v>
      </c>
      <c r="H23" s="125" t="s">
        <v>35</v>
      </c>
      <c r="I23" s="131" t="s">
        <v>35</v>
      </c>
      <c r="J23" s="131" t="s">
        <v>35</v>
      </c>
      <c r="K23" s="131" t="s">
        <v>35</v>
      </c>
      <c r="L23" s="122" t="s">
        <v>35</v>
      </c>
      <c r="M23" s="134" t="s">
        <v>35</v>
      </c>
      <c r="N23" s="131" t="s">
        <v>35</v>
      </c>
      <c r="O23" s="131" t="s">
        <v>35</v>
      </c>
      <c r="P23" s="131" t="s">
        <v>35</v>
      </c>
      <c r="Q23" s="128" t="s">
        <v>35</v>
      </c>
      <c r="R23" s="125" t="s">
        <v>35</v>
      </c>
      <c r="S23" s="131" t="s">
        <v>35</v>
      </c>
      <c r="T23" s="131" t="s">
        <v>35</v>
      </c>
      <c r="U23" s="131" t="s">
        <v>35</v>
      </c>
      <c r="V23" s="131" t="s">
        <v>35</v>
      </c>
      <c r="W23" s="131" t="s">
        <v>35</v>
      </c>
      <c r="X23" s="131" t="s">
        <v>35</v>
      </c>
      <c r="Y23" s="131" t="s">
        <v>35</v>
      </c>
      <c r="Z23" s="131" t="s">
        <v>35</v>
      </c>
      <c r="AA23" s="122" t="s">
        <v>35</v>
      </c>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943"/>
      <c r="BA23" s="1037"/>
      <c r="BB23" s="684" t="s">
        <v>48</v>
      </c>
      <c r="BC23" s="118" t="s">
        <v>35</v>
      </c>
      <c r="BD23" s="114" t="s">
        <v>35</v>
      </c>
      <c r="BE23" s="114" t="s">
        <v>35</v>
      </c>
      <c r="BF23" s="114" t="s">
        <v>35</v>
      </c>
      <c r="BG23" s="109" t="s">
        <v>35</v>
      </c>
      <c r="BH23" s="118" t="s">
        <v>35</v>
      </c>
      <c r="BI23" s="114" t="s">
        <v>35</v>
      </c>
      <c r="BJ23" s="114" t="s">
        <v>35</v>
      </c>
      <c r="BK23" s="114" t="s">
        <v>35</v>
      </c>
      <c r="BL23" s="109" t="s">
        <v>35</v>
      </c>
      <c r="BM23" s="118" t="s">
        <v>35</v>
      </c>
      <c r="BN23" s="114" t="s">
        <v>35</v>
      </c>
      <c r="BO23" s="114" t="s">
        <v>35</v>
      </c>
      <c r="BP23" s="114" t="s">
        <v>35</v>
      </c>
      <c r="BQ23" s="109" t="s">
        <v>35</v>
      </c>
      <c r="BR23" s="118" t="s">
        <v>35</v>
      </c>
      <c r="BS23" s="114" t="s">
        <v>35</v>
      </c>
      <c r="BT23" s="114" t="s">
        <v>35</v>
      </c>
      <c r="BU23" s="114" t="s">
        <v>35</v>
      </c>
      <c r="BV23" s="114" t="s">
        <v>35</v>
      </c>
      <c r="BW23" s="114" t="s">
        <v>35</v>
      </c>
      <c r="BX23" s="114" t="s">
        <v>35</v>
      </c>
      <c r="BY23" s="103" t="s">
        <v>35</v>
      </c>
      <c r="BZ23" s="103" t="s">
        <v>35</v>
      </c>
      <c r="CA23" s="103" t="s">
        <v>35</v>
      </c>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row>
    <row r="24" s="378" customFormat="true" ht="15" hidden="true" customHeight="true" x14ac:dyDescent="0.2">
      <c r="A24" s="1057" t="s">
        <v>47</v>
      </c>
      <c r="B24" s="445" t="s">
        <v>59</v>
      </c>
      <c r="C24" s="451"/>
      <c r="D24" s="452"/>
      <c r="E24" s="452"/>
      <c r="F24" s="452"/>
      <c r="G24" s="453"/>
      <c r="H24" s="454"/>
      <c r="I24" s="452"/>
      <c r="J24" s="452"/>
      <c r="K24" s="452"/>
      <c r="L24" s="455"/>
      <c r="M24" s="451"/>
      <c r="N24" s="452"/>
      <c r="O24" s="452"/>
      <c r="P24" s="452"/>
      <c r="Q24" s="453"/>
      <c r="R24" s="454"/>
      <c r="S24" s="452"/>
      <c r="T24" s="452"/>
      <c r="U24" s="452"/>
      <c r="V24" s="452"/>
      <c r="W24" s="452"/>
      <c r="X24" s="452"/>
      <c r="Y24" s="452"/>
      <c r="Z24" s="452"/>
      <c r="AA24" s="455"/>
      <c r="AB24" s="909"/>
      <c r="AC24" s="909"/>
      <c r="AD24" s="909"/>
      <c r="AE24" s="909"/>
      <c r="AF24" s="909"/>
      <c r="AG24" s="909"/>
      <c r="AH24" s="909"/>
      <c r="AI24" s="909"/>
      <c r="AJ24" s="909"/>
      <c r="AK24" s="909"/>
      <c r="AL24" s="909"/>
      <c r="AM24" s="909"/>
      <c r="AN24" s="909"/>
      <c r="AO24" s="909"/>
      <c r="AP24" s="909"/>
      <c r="AQ24" s="909"/>
      <c r="AR24" s="909"/>
      <c r="AS24" s="909"/>
      <c r="AT24" s="909"/>
      <c r="AU24" s="909"/>
      <c r="AV24" s="909"/>
      <c r="AW24" s="909"/>
      <c r="AX24" s="909"/>
      <c r="AY24" s="909"/>
      <c r="AZ24" s="415"/>
      <c r="BB24" s="380"/>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1058"/>
      <c r="B25" s="442" t="s">
        <v>58</v>
      </c>
      <c r="C25" s="456"/>
      <c r="D25" s="457"/>
      <c r="E25" s="457"/>
      <c r="F25" s="457"/>
      <c r="G25" s="458"/>
      <c r="H25" s="459"/>
      <c r="I25" s="457"/>
      <c r="J25" s="457"/>
      <c r="K25" s="457"/>
      <c r="L25" s="460"/>
      <c r="M25" s="456"/>
      <c r="N25" s="457"/>
      <c r="O25" s="457"/>
      <c r="P25" s="457"/>
      <c r="Q25" s="458"/>
      <c r="R25" s="459"/>
      <c r="S25" s="457"/>
      <c r="T25" s="457"/>
      <c r="U25" s="457"/>
      <c r="V25" s="457"/>
      <c r="W25" s="457"/>
      <c r="X25" s="457"/>
      <c r="Y25" s="457"/>
      <c r="Z25" s="457"/>
      <c r="AA25" s="460"/>
      <c r="AB25" s="909"/>
      <c r="AC25" s="909"/>
      <c r="AD25" s="909"/>
      <c r="AE25" s="909"/>
      <c r="AF25" s="909"/>
      <c r="AG25" s="909"/>
      <c r="AH25" s="909"/>
      <c r="AI25" s="909"/>
      <c r="AJ25" s="909"/>
      <c r="AK25" s="909"/>
      <c r="AL25" s="909"/>
      <c r="AM25" s="909"/>
      <c r="AN25" s="909"/>
      <c r="AO25" s="909"/>
      <c r="AP25" s="909"/>
      <c r="AQ25" s="909"/>
      <c r="AR25" s="909"/>
      <c r="AS25" s="909"/>
      <c r="AT25" s="909"/>
      <c r="AU25" s="909"/>
      <c r="AV25" s="909"/>
      <c r="AW25" s="909"/>
      <c r="AX25" s="909"/>
      <c r="AY25" s="909"/>
      <c r="AZ25" s="415"/>
      <c r="BB25" s="380"/>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1059"/>
      <c r="B26" s="443" t="s">
        <v>46</v>
      </c>
      <c r="C26" s="461"/>
      <c r="D26" s="462"/>
      <c r="E26" s="462"/>
      <c r="F26" s="462"/>
      <c r="G26" s="463"/>
      <c r="H26" s="464"/>
      <c r="I26" s="462"/>
      <c r="J26" s="462"/>
      <c r="K26" s="462"/>
      <c r="L26" s="465"/>
      <c r="M26" s="461"/>
      <c r="N26" s="462"/>
      <c r="O26" s="462"/>
      <c r="P26" s="462"/>
      <c r="Q26" s="463"/>
      <c r="R26" s="85"/>
      <c r="S26" s="84"/>
      <c r="T26" s="84"/>
      <c r="U26" s="84"/>
      <c r="V26" s="84"/>
      <c r="W26" s="84"/>
      <c r="X26" s="84"/>
      <c r="Y26" s="84"/>
      <c r="Z26" s="84"/>
      <c r="AA26" s="7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09"/>
      <c r="AX26" s="909"/>
      <c r="AY26" s="909"/>
      <c r="AZ26" s="415"/>
      <c r="BB26" s="380"/>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82" customFormat="true" ht="15" customHeight="true" x14ac:dyDescent="0.2">
      <c r="A27" s="377"/>
      <c r="B27" s="444"/>
      <c r="C27" s="1054" t="s">
        <v>115</v>
      </c>
      <c r="D27" s="1055"/>
      <c r="E27" s="1055"/>
      <c r="F27" s="1055"/>
      <c r="G27" s="1056"/>
      <c r="H27" s="1052" t="s">
        <v>38</v>
      </c>
      <c r="I27" s="1044"/>
      <c r="J27" s="1044"/>
      <c r="K27" s="1044"/>
      <c r="L27" s="1046"/>
      <c r="M27" s="1043" t="s">
        <v>37</v>
      </c>
      <c r="N27" s="1044"/>
      <c r="O27" s="1044"/>
      <c r="P27" s="1044"/>
      <c r="Q27" s="1046"/>
      <c r="R27" s="87" t="s">
        <v>142</v>
      </c>
      <c r="S27" s="495"/>
      <c r="T27" s="495"/>
      <c r="U27" s="495"/>
      <c r="V27" s="495"/>
      <c r="W27" s="495"/>
      <c r="X27" s="495"/>
      <c r="Y27" s="495"/>
      <c r="Z27" s="495"/>
      <c r="AA27" s="495"/>
      <c r="AB27" s="506"/>
      <c r="AC27" s="506"/>
      <c r="AD27" s="506"/>
      <c r="AE27" s="506"/>
      <c r="AF27" s="506"/>
      <c r="AG27" s="506"/>
      <c r="AH27" s="506"/>
      <c r="AI27" s="506"/>
      <c r="AJ27" s="506"/>
      <c r="AK27" s="506"/>
      <c r="AL27" s="506"/>
      <c r="AM27" s="506"/>
      <c r="AN27" s="506"/>
      <c r="AO27" s="506"/>
      <c r="AP27" s="506"/>
      <c r="AQ27" s="506"/>
      <c r="AR27" s="506"/>
      <c r="AS27" s="506"/>
      <c r="AT27" s="506"/>
      <c r="AU27" s="506"/>
      <c r="AV27" s="506"/>
      <c r="AW27" s="506"/>
      <c r="AX27" s="506"/>
      <c r="AY27" s="506"/>
      <c r="AZ27" s="943"/>
      <c r="BA27" s="416" t="s">
        <v>131</v>
      </c>
      <c r="BB27" s="362" t="s">
        <v>96</v>
      </c>
      <c r="BC27" s="1039" t="s">
        <v>115</v>
      </c>
      <c r="BD27" s="1040"/>
      <c r="BE27" s="1040"/>
      <c r="BF27" s="1040"/>
      <c r="BG27" s="1041"/>
      <c r="BH27" s="1039" t="s">
        <v>38</v>
      </c>
      <c r="BI27" s="1040"/>
      <c r="BJ27" s="1040"/>
      <c r="BK27" s="1040"/>
      <c r="BL27" s="1041"/>
      <c r="BM27" s="1039" t="s">
        <v>37</v>
      </c>
      <c r="BN27" s="1040"/>
      <c r="BO27" s="1040"/>
      <c r="BP27" s="1040"/>
      <c r="BQ27" s="1042"/>
      <c r="BR27" s="86" t="s">
        <v>142</v>
      </c>
      <c r="BS27" s="495"/>
      <c r="BT27" s="495"/>
      <c r="BU27" s="495"/>
      <c r="BV27" s="495"/>
      <c r="BW27" s="495"/>
      <c r="BX27" s="495"/>
      <c r="BY27" s="495"/>
      <c r="BZ27" s="509"/>
      <c r="CA27" s="509"/>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82" customFormat="true" ht="12.75" x14ac:dyDescent="0.2">
      <c r="A28" s="402" t="s">
        <v>69</v>
      </c>
      <c r="B28" s="444"/>
      <c r="C28" s="486" t="s">
        <v>0</v>
      </c>
      <c r="D28" s="673" t="s">
        <v>1</v>
      </c>
      <c r="E28" s="673" t="s">
        <v>2</v>
      </c>
      <c r="F28" s="673" t="s">
        <v>3</v>
      </c>
      <c r="G28" s="674" t="s">
        <v>4</v>
      </c>
      <c r="H28" s="449" t="s">
        <v>0</v>
      </c>
      <c r="I28" s="677" t="s">
        <v>1</v>
      </c>
      <c r="J28" s="677" t="s">
        <v>2</v>
      </c>
      <c r="K28" s="677" t="s">
        <v>3</v>
      </c>
      <c r="L28" s="678" t="s">
        <v>4</v>
      </c>
      <c r="M28" s="450" t="s">
        <v>0</v>
      </c>
      <c r="N28" s="677" t="s">
        <v>1</v>
      </c>
      <c r="O28" s="677" t="s">
        <v>2</v>
      </c>
      <c r="P28" s="677" t="s">
        <v>3</v>
      </c>
      <c r="Q28" s="671" t="s">
        <v>4</v>
      </c>
      <c r="R28" s="449" t="s">
        <v>250</v>
      </c>
      <c r="S28" s="677" t="s">
        <v>251</v>
      </c>
      <c r="T28" s="677" t="s">
        <v>252</v>
      </c>
      <c r="U28" s="677" t="s">
        <v>253</v>
      </c>
      <c r="V28" s="677" t="s">
        <v>254</v>
      </c>
      <c r="W28" s="677" t="s">
        <v>255</v>
      </c>
      <c r="X28" s="677" t="s">
        <v>256</v>
      </c>
      <c r="Y28" s="677" t="s">
        <v>257</v>
      </c>
      <c r="Z28" s="677" t="s">
        <v>258</v>
      </c>
      <c r="AA28" s="678" t="s">
        <v>259</v>
      </c>
      <c r="AB28" s="506"/>
      <c r="AC28" s="506"/>
      <c r="AD28" s="506"/>
      <c r="AE28" s="506"/>
      <c r="AF28" s="506"/>
      <c r="AG28" s="506"/>
      <c r="AH28" s="506"/>
      <c r="AI28" s="506"/>
      <c r="AJ28" s="506"/>
      <c r="AK28" s="506"/>
      <c r="AL28" s="506"/>
      <c r="AM28" s="506"/>
      <c r="AN28" s="506"/>
      <c r="AO28" s="506"/>
      <c r="AP28" s="506"/>
      <c r="AQ28" s="506"/>
      <c r="AR28" s="506"/>
      <c r="AS28" s="506"/>
      <c r="AT28" s="506"/>
      <c r="AU28" s="506"/>
      <c r="AV28" s="506"/>
      <c r="AW28" s="506"/>
      <c r="AX28" s="506"/>
      <c r="AY28" s="506"/>
      <c r="AZ28" s="943"/>
      <c r="BA28" s="402" t="s">
        <v>120</v>
      </c>
      <c r="BB28" s="401"/>
      <c r="BC28" s="525" t="s">
        <v>0</v>
      </c>
      <c r="BD28" s="647" t="s">
        <v>1</v>
      </c>
      <c r="BE28" s="647" t="s">
        <v>2</v>
      </c>
      <c r="BF28" s="647" t="s">
        <v>3</v>
      </c>
      <c r="BG28" s="526" t="s">
        <v>4</v>
      </c>
      <c r="BH28" s="525" t="s">
        <v>0</v>
      </c>
      <c r="BI28" s="647" t="s">
        <v>1</v>
      </c>
      <c r="BJ28" s="647" t="s">
        <v>2</v>
      </c>
      <c r="BK28" s="647" t="s">
        <v>3</v>
      </c>
      <c r="BL28" s="526" t="s">
        <v>4</v>
      </c>
      <c r="BM28" s="525" t="s">
        <v>0</v>
      </c>
      <c r="BN28" s="647" t="s">
        <v>1</v>
      </c>
      <c r="BO28" s="647" t="s">
        <v>2</v>
      </c>
      <c r="BP28" s="647" t="s">
        <v>3</v>
      </c>
      <c r="BQ28" s="526" t="s">
        <v>4</v>
      </c>
      <c r="BR28" s="525" t="s">
        <v>250</v>
      </c>
      <c r="BS28" s="647" t="s">
        <v>251</v>
      </c>
      <c r="BT28" s="647" t="s">
        <v>252</v>
      </c>
      <c r="BU28" s="647" t="s">
        <v>253</v>
      </c>
      <c r="BV28" s="647" t="s">
        <v>254</v>
      </c>
      <c r="BW28" s="647" t="s">
        <v>255</v>
      </c>
      <c r="BX28" s="647" t="s">
        <v>256</v>
      </c>
      <c r="BY28" s="648" t="s">
        <v>257</v>
      </c>
      <c r="BZ28" s="648" t="s">
        <v>258</v>
      </c>
      <c r="CA28" s="648" t="s">
        <v>259</v>
      </c>
      <c r="CB28" s="948"/>
      <c r="CC28" s="948"/>
      <c r="CD28" s="948"/>
      <c r="CE28" s="948"/>
      <c r="CF28" s="948"/>
      <c r="CG28" s="948"/>
      <c r="CH28" s="948"/>
      <c r="CI28" s="948"/>
      <c r="CJ28" s="948"/>
      <c r="CK28" s="948"/>
      <c r="CL28" s="948"/>
      <c r="CM28" s="948"/>
      <c r="CN28" s="948"/>
      <c r="CO28" s="948"/>
      <c r="CP28" s="948"/>
      <c r="CQ28" s="948"/>
      <c r="CR28" s="948"/>
      <c r="CS28" s="948"/>
      <c r="CT28" s="948"/>
      <c r="CU28" s="948"/>
      <c r="CV28" s="948"/>
      <c r="CW28" s="948"/>
      <c r="CX28" s="948"/>
      <c r="CY28" s="948"/>
      <c r="CZ28" s="948"/>
    </row>
    <row r="29" s="382" customFormat="true" ht="15" customHeight="true" x14ac:dyDescent="0.2">
      <c r="A29" s="1053" t="s">
        <v>57</v>
      </c>
      <c r="B29" s="446" t="s">
        <v>49</v>
      </c>
      <c r="C29" s="133" t="s">
        <v>35</v>
      </c>
      <c r="D29" s="130" t="s">
        <v>35</v>
      </c>
      <c r="E29" s="130" t="s">
        <v>35</v>
      </c>
      <c r="F29" s="130" t="s">
        <v>35</v>
      </c>
      <c r="G29" s="127" t="s">
        <v>35</v>
      </c>
      <c r="H29" s="124" t="s">
        <v>35</v>
      </c>
      <c r="I29" s="130" t="s">
        <v>35</v>
      </c>
      <c r="J29" s="130" t="s">
        <v>35</v>
      </c>
      <c r="K29" s="130" t="s">
        <v>35</v>
      </c>
      <c r="L29" s="121" t="s">
        <v>35</v>
      </c>
      <c r="M29" s="133" t="s">
        <v>35</v>
      </c>
      <c r="N29" s="130" t="s">
        <v>35</v>
      </c>
      <c r="O29" s="130" t="s">
        <v>35</v>
      </c>
      <c r="P29" s="130" t="s">
        <v>35</v>
      </c>
      <c r="Q29" s="127" t="s">
        <v>35</v>
      </c>
      <c r="R29" s="124" t="s">
        <v>35</v>
      </c>
      <c r="S29" s="130" t="s">
        <v>35</v>
      </c>
      <c r="T29" s="130" t="s">
        <v>35</v>
      </c>
      <c r="U29" s="130" t="s">
        <v>35</v>
      </c>
      <c r="V29" s="130" t="s">
        <v>35</v>
      </c>
      <c r="W29" s="130" t="s">
        <v>35</v>
      </c>
      <c r="X29" s="130" t="s">
        <v>35</v>
      </c>
      <c r="Y29" s="130" t="s">
        <v>35</v>
      </c>
      <c r="Z29" s="130" t="s">
        <v>35</v>
      </c>
      <c r="AA29" s="121" t="s">
        <v>35</v>
      </c>
      <c r="AB29" s="506"/>
      <c r="AC29" s="506"/>
      <c r="AD29" s="506"/>
      <c r="AE29" s="506"/>
      <c r="AF29" s="506"/>
      <c r="AG29" s="506"/>
      <c r="AH29" s="506"/>
      <c r="AI29" s="506"/>
      <c r="AJ29" s="506"/>
      <c r="AK29" s="506"/>
      <c r="AL29" s="506"/>
      <c r="AM29" s="506"/>
      <c r="AN29" s="506"/>
      <c r="AO29" s="506"/>
      <c r="AP29" s="506"/>
      <c r="AQ29" s="506"/>
      <c r="AR29" s="506"/>
      <c r="AS29" s="506"/>
      <c r="AT29" s="506"/>
      <c r="AU29" s="506"/>
      <c r="AV29" s="506"/>
      <c r="AW29" s="506"/>
      <c r="AX29" s="506"/>
      <c r="AY29" s="506"/>
      <c r="AZ29" s="943"/>
      <c r="BA29" s="1038" t="s">
        <v>57</v>
      </c>
      <c r="BB29" s="683" t="s">
        <v>49</v>
      </c>
      <c r="BC29" s="120" t="s">
        <v>35</v>
      </c>
      <c r="BD29" s="116" t="s">
        <v>35</v>
      </c>
      <c r="BE29" s="116" t="s">
        <v>35</v>
      </c>
      <c r="BF29" s="116" t="s">
        <v>35</v>
      </c>
      <c r="BG29" s="111" t="s">
        <v>35</v>
      </c>
      <c r="BH29" s="120" t="s">
        <v>35</v>
      </c>
      <c r="BI29" s="116" t="s">
        <v>35</v>
      </c>
      <c r="BJ29" s="116" t="s">
        <v>35</v>
      </c>
      <c r="BK29" s="116" t="s">
        <v>35</v>
      </c>
      <c r="BL29" s="111" t="s">
        <v>35</v>
      </c>
      <c r="BM29" s="120" t="s">
        <v>35</v>
      </c>
      <c r="BN29" s="116" t="s">
        <v>35</v>
      </c>
      <c r="BO29" s="116" t="s">
        <v>35</v>
      </c>
      <c r="BP29" s="116" t="s">
        <v>35</v>
      </c>
      <c r="BQ29" s="111" t="s">
        <v>35</v>
      </c>
      <c r="BR29" s="120" t="s">
        <v>35</v>
      </c>
      <c r="BS29" s="116" t="s">
        <v>35</v>
      </c>
      <c r="BT29" s="116" t="s">
        <v>35</v>
      </c>
      <c r="BU29" s="116" t="s">
        <v>35</v>
      </c>
      <c r="BV29" s="116" t="s">
        <v>35</v>
      </c>
      <c r="BW29" s="116" t="s">
        <v>35</v>
      </c>
      <c r="BX29" s="116" t="s">
        <v>35</v>
      </c>
      <c r="BY29" s="105" t="s">
        <v>35</v>
      </c>
      <c r="BZ29" s="105" t="s">
        <v>35</v>
      </c>
      <c r="CA29" s="105" t="s">
        <v>35</v>
      </c>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row>
    <row r="30" s="382" customFormat="true" ht="15" customHeight="true" x14ac:dyDescent="0.2">
      <c r="A30" s="1047"/>
      <c r="B30" s="447" t="s">
        <v>48</v>
      </c>
      <c r="C30" s="135" t="s">
        <v>35</v>
      </c>
      <c r="D30" s="132" t="s">
        <v>35</v>
      </c>
      <c r="E30" s="132" t="s">
        <v>35</v>
      </c>
      <c r="F30" s="132" t="s">
        <v>35</v>
      </c>
      <c r="G30" s="129" t="s">
        <v>35</v>
      </c>
      <c r="H30" s="126" t="s">
        <v>35</v>
      </c>
      <c r="I30" s="132" t="s">
        <v>35</v>
      </c>
      <c r="J30" s="132" t="s">
        <v>35</v>
      </c>
      <c r="K30" s="132" t="s">
        <v>35</v>
      </c>
      <c r="L30" s="123" t="s">
        <v>35</v>
      </c>
      <c r="M30" s="135" t="s">
        <v>35</v>
      </c>
      <c r="N30" s="132" t="s">
        <v>35</v>
      </c>
      <c r="O30" s="132" t="s">
        <v>35</v>
      </c>
      <c r="P30" s="132" t="s">
        <v>35</v>
      </c>
      <c r="Q30" s="129" t="s">
        <v>35</v>
      </c>
      <c r="R30" s="126" t="s">
        <v>35</v>
      </c>
      <c r="S30" s="132" t="s">
        <v>35</v>
      </c>
      <c r="T30" s="132" t="s">
        <v>35</v>
      </c>
      <c r="U30" s="132" t="s">
        <v>35</v>
      </c>
      <c r="V30" s="132" t="s">
        <v>35</v>
      </c>
      <c r="W30" s="132" t="s">
        <v>35</v>
      </c>
      <c r="X30" s="132" t="s">
        <v>35</v>
      </c>
      <c r="Y30" s="132" t="s">
        <v>35</v>
      </c>
      <c r="Z30" s="132" t="s">
        <v>35</v>
      </c>
      <c r="AA30" s="123" t="s">
        <v>35</v>
      </c>
      <c r="AB30" s="506"/>
      <c r="AC30" s="506"/>
      <c r="AD30" s="506"/>
      <c r="AE30" s="506"/>
      <c r="AF30" s="506"/>
      <c r="AG30" s="506"/>
      <c r="AH30" s="506"/>
      <c r="AI30" s="506"/>
      <c r="AJ30" s="506"/>
      <c r="AK30" s="506"/>
      <c r="AL30" s="506"/>
      <c r="AM30" s="506"/>
      <c r="AN30" s="506"/>
      <c r="AO30" s="506"/>
      <c r="AP30" s="506"/>
      <c r="AQ30" s="506"/>
      <c r="AR30" s="506"/>
      <c r="AS30" s="506"/>
      <c r="AT30" s="506"/>
      <c r="AU30" s="506"/>
      <c r="AV30" s="506"/>
      <c r="AW30" s="506"/>
      <c r="AX30" s="506"/>
      <c r="AY30" s="506"/>
      <c r="AZ30" s="943"/>
      <c r="BA30" s="1035"/>
      <c r="BB30" s="682" t="s">
        <v>48</v>
      </c>
      <c r="BC30" s="119" t="s">
        <v>35</v>
      </c>
      <c r="BD30" s="115" t="s">
        <v>35</v>
      </c>
      <c r="BE30" s="115" t="s">
        <v>35</v>
      </c>
      <c r="BF30" s="115" t="s">
        <v>35</v>
      </c>
      <c r="BG30" s="110" t="s">
        <v>35</v>
      </c>
      <c r="BH30" s="119" t="s">
        <v>35</v>
      </c>
      <c r="BI30" s="115" t="s">
        <v>35</v>
      </c>
      <c r="BJ30" s="115" t="s">
        <v>35</v>
      </c>
      <c r="BK30" s="115" t="s">
        <v>35</v>
      </c>
      <c r="BL30" s="110" t="s">
        <v>35</v>
      </c>
      <c r="BM30" s="119" t="s">
        <v>35</v>
      </c>
      <c r="BN30" s="115" t="s">
        <v>35</v>
      </c>
      <c r="BO30" s="115" t="s">
        <v>35</v>
      </c>
      <c r="BP30" s="115" t="s">
        <v>35</v>
      </c>
      <c r="BQ30" s="110" t="s">
        <v>35</v>
      </c>
      <c r="BR30" s="119" t="s">
        <v>35</v>
      </c>
      <c r="BS30" s="115" t="s">
        <v>35</v>
      </c>
      <c r="BT30" s="115" t="s">
        <v>35</v>
      </c>
      <c r="BU30" s="115" t="s">
        <v>35</v>
      </c>
      <c r="BV30" s="115" t="s">
        <v>35</v>
      </c>
      <c r="BW30" s="115" t="s">
        <v>35</v>
      </c>
      <c r="BX30" s="115" t="s">
        <v>35</v>
      </c>
      <c r="BY30" s="104" t="s">
        <v>35</v>
      </c>
      <c r="BZ30" s="104" t="s">
        <v>35</v>
      </c>
      <c r="CA30" s="104" t="s">
        <v>35</v>
      </c>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row>
    <row r="31" s="377" customFormat="true" ht="15" customHeight="true" x14ac:dyDescent="0.2">
      <c r="A31" s="1047" t="s">
        <v>104</v>
      </c>
      <c r="B31" s="447" t="s">
        <v>49</v>
      </c>
      <c r="C31" s="135" t="s">
        <v>35</v>
      </c>
      <c r="D31" s="132" t="s">
        <v>35</v>
      </c>
      <c r="E31" s="132" t="s">
        <v>35</v>
      </c>
      <c r="F31" s="132" t="s">
        <v>35</v>
      </c>
      <c r="G31" s="129" t="s">
        <v>35</v>
      </c>
      <c r="H31" s="126" t="s">
        <v>35</v>
      </c>
      <c r="I31" s="132" t="s">
        <v>35</v>
      </c>
      <c r="J31" s="132" t="s">
        <v>35</v>
      </c>
      <c r="K31" s="132" t="s">
        <v>35</v>
      </c>
      <c r="L31" s="123" t="s">
        <v>35</v>
      </c>
      <c r="M31" s="135" t="s">
        <v>35</v>
      </c>
      <c r="N31" s="132" t="s">
        <v>35</v>
      </c>
      <c r="O31" s="132" t="s">
        <v>35</v>
      </c>
      <c r="P31" s="132" t="s">
        <v>35</v>
      </c>
      <c r="Q31" s="129" t="s">
        <v>35</v>
      </c>
      <c r="R31" s="126" t="s">
        <v>35</v>
      </c>
      <c r="S31" s="132" t="s">
        <v>35</v>
      </c>
      <c r="T31" s="132" t="s">
        <v>35</v>
      </c>
      <c r="U31" s="132" t="s">
        <v>35</v>
      </c>
      <c r="V31" s="132" t="s">
        <v>35</v>
      </c>
      <c r="W31" s="132" t="s">
        <v>35</v>
      </c>
      <c r="X31" s="132" t="s">
        <v>35</v>
      </c>
      <c r="Y31" s="132" t="s">
        <v>35</v>
      </c>
      <c r="Z31" s="132" t="s">
        <v>35</v>
      </c>
      <c r="AA31" s="123" t="s">
        <v>35</v>
      </c>
      <c r="AB31" s="506"/>
      <c r="AC31" s="506"/>
      <c r="AD31" s="506"/>
      <c r="AE31" s="506"/>
      <c r="AF31" s="506"/>
      <c r="AG31" s="506"/>
      <c r="AH31" s="506"/>
      <c r="AI31" s="506"/>
      <c r="AJ31" s="506"/>
      <c r="AK31" s="506"/>
      <c r="AL31" s="506"/>
      <c r="AM31" s="506"/>
      <c r="AN31" s="506"/>
      <c r="AO31" s="506"/>
      <c r="AP31" s="506"/>
      <c r="AQ31" s="506"/>
      <c r="AR31" s="506"/>
      <c r="AS31" s="506"/>
      <c r="AT31" s="506"/>
      <c r="AU31" s="506"/>
      <c r="AV31" s="506"/>
      <c r="AW31" s="506"/>
      <c r="AX31" s="506"/>
      <c r="AY31" s="506"/>
      <c r="AZ31" s="943"/>
      <c r="BA31" s="1035" t="s">
        <v>104</v>
      </c>
      <c r="BB31" s="682" t="s">
        <v>49</v>
      </c>
      <c r="BC31" s="119" t="s">
        <v>35</v>
      </c>
      <c r="BD31" s="115" t="s">
        <v>35</v>
      </c>
      <c r="BE31" s="115" t="s">
        <v>35</v>
      </c>
      <c r="BF31" s="115" t="s">
        <v>35</v>
      </c>
      <c r="BG31" s="110" t="s">
        <v>35</v>
      </c>
      <c r="BH31" s="119" t="s">
        <v>35</v>
      </c>
      <c r="BI31" s="115" t="s">
        <v>35</v>
      </c>
      <c r="BJ31" s="115" t="s">
        <v>35</v>
      </c>
      <c r="BK31" s="115" t="s">
        <v>35</v>
      </c>
      <c r="BL31" s="110" t="s">
        <v>35</v>
      </c>
      <c r="BM31" s="119" t="s">
        <v>35</v>
      </c>
      <c r="BN31" s="115" t="s">
        <v>35</v>
      </c>
      <c r="BO31" s="115" t="s">
        <v>35</v>
      </c>
      <c r="BP31" s="115" t="s">
        <v>35</v>
      </c>
      <c r="BQ31" s="110" t="s">
        <v>35</v>
      </c>
      <c r="BR31" s="119" t="s">
        <v>35</v>
      </c>
      <c r="BS31" s="115" t="s">
        <v>35</v>
      </c>
      <c r="BT31" s="115" t="s">
        <v>35</v>
      </c>
      <c r="BU31" s="115" t="s">
        <v>35</v>
      </c>
      <c r="BV31" s="115" t="s">
        <v>35</v>
      </c>
      <c r="BW31" s="115" t="s">
        <v>35</v>
      </c>
      <c r="BX31" s="115" t="s">
        <v>35</v>
      </c>
      <c r="BY31" s="104" t="s">
        <v>35</v>
      </c>
      <c r="BZ31" s="104" t="s">
        <v>35</v>
      </c>
      <c r="CA31" s="104" t="s">
        <v>35</v>
      </c>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row>
    <row r="32" s="377" customFormat="true" ht="15" customHeight="true" x14ac:dyDescent="0.2">
      <c r="A32" s="1047"/>
      <c r="B32" s="447" t="s">
        <v>48</v>
      </c>
      <c r="C32" s="135" t="s">
        <v>35</v>
      </c>
      <c r="D32" s="132" t="s">
        <v>35</v>
      </c>
      <c r="E32" s="132" t="s">
        <v>35</v>
      </c>
      <c r="F32" s="132" t="s">
        <v>35</v>
      </c>
      <c r="G32" s="129" t="s">
        <v>35</v>
      </c>
      <c r="H32" s="126" t="s">
        <v>35</v>
      </c>
      <c r="I32" s="132" t="s">
        <v>35</v>
      </c>
      <c r="J32" s="132" t="s">
        <v>35</v>
      </c>
      <c r="K32" s="132" t="s">
        <v>35</v>
      </c>
      <c r="L32" s="123" t="s">
        <v>35</v>
      </c>
      <c r="M32" s="135" t="s">
        <v>35</v>
      </c>
      <c r="N32" s="132" t="s">
        <v>35</v>
      </c>
      <c r="O32" s="132" t="s">
        <v>35</v>
      </c>
      <c r="P32" s="132" t="s">
        <v>35</v>
      </c>
      <c r="Q32" s="129" t="s">
        <v>35</v>
      </c>
      <c r="R32" s="126" t="s">
        <v>35</v>
      </c>
      <c r="S32" s="132" t="s">
        <v>35</v>
      </c>
      <c r="T32" s="132" t="s">
        <v>35</v>
      </c>
      <c r="U32" s="132" t="s">
        <v>35</v>
      </c>
      <c r="V32" s="132" t="s">
        <v>35</v>
      </c>
      <c r="W32" s="132" t="s">
        <v>35</v>
      </c>
      <c r="X32" s="132" t="s">
        <v>35</v>
      </c>
      <c r="Y32" s="132" t="s">
        <v>35</v>
      </c>
      <c r="Z32" s="132" t="s">
        <v>35</v>
      </c>
      <c r="AA32" s="123" t="s">
        <v>35</v>
      </c>
      <c r="AB32" s="506"/>
      <c r="AC32" s="506"/>
      <c r="AD32" s="506"/>
      <c r="AE32" s="506"/>
      <c r="AF32" s="506"/>
      <c r="AG32" s="506"/>
      <c r="AH32" s="506"/>
      <c r="AI32" s="506"/>
      <c r="AJ32" s="506"/>
      <c r="AK32" s="506"/>
      <c r="AL32" s="506"/>
      <c r="AM32" s="506"/>
      <c r="AN32" s="506"/>
      <c r="AO32" s="506"/>
      <c r="AP32" s="506"/>
      <c r="AQ32" s="506"/>
      <c r="AR32" s="506"/>
      <c r="AS32" s="506"/>
      <c r="AT32" s="506"/>
      <c r="AU32" s="506"/>
      <c r="AV32" s="506"/>
      <c r="AW32" s="506"/>
      <c r="AX32" s="506"/>
      <c r="AY32" s="506"/>
      <c r="AZ32" s="943"/>
      <c r="BA32" s="1035"/>
      <c r="BB32" s="682" t="s">
        <v>48</v>
      </c>
      <c r="BC32" s="119" t="s">
        <v>35</v>
      </c>
      <c r="BD32" s="115" t="s">
        <v>35</v>
      </c>
      <c r="BE32" s="115" t="s">
        <v>35</v>
      </c>
      <c r="BF32" s="115" t="s">
        <v>35</v>
      </c>
      <c r="BG32" s="110" t="s">
        <v>35</v>
      </c>
      <c r="BH32" s="119" t="s">
        <v>35</v>
      </c>
      <c r="BI32" s="115" t="s">
        <v>35</v>
      </c>
      <c r="BJ32" s="115" t="s">
        <v>35</v>
      </c>
      <c r="BK32" s="115" t="s">
        <v>35</v>
      </c>
      <c r="BL32" s="110" t="s">
        <v>35</v>
      </c>
      <c r="BM32" s="119" t="s">
        <v>35</v>
      </c>
      <c r="BN32" s="115" t="s">
        <v>35</v>
      </c>
      <c r="BO32" s="115" t="s">
        <v>35</v>
      </c>
      <c r="BP32" s="115" t="s">
        <v>35</v>
      </c>
      <c r="BQ32" s="110" t="s">
        <v>35</v>
      </c>
      <c r="BR32" s="119" t="s">
        <v>35</v>
      </c>
      <c r="BS32" s="115" t="s">
        <v>35</v>
      </c>
      <c r="BT32" s="115" t="s">
        <v>35</v>
      </c>
      <c r="BU32" s="115" t="s">
        <v>35</v>
      </c>
      <c r="BV32" s="115" t="s">
        <v>35</v>
      </c>
      <c r="BW32" s="115" t="s">
        <v>35</v>
      </c>
      <c r="BX32" s="115" t="s">
        <v>35</v>
      </c>
      <c r="BY32" s="104" t="s">
        <v>35</v>
      </c>
      <c r="BZ32" s="104" t="s">
        <v>35</v>
      </c>
      <c r="CA32" s="104" t="s">
        <v>35</v>
      </c>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row>
    <row r="33" s="377" customFormat="true" ht="15" customHeight="true" x14ac:dyDescent="0.2">
      <c r="A33" s="1047" t="s">
        <v>105</v>
      </c>
      <c r="B33" s="447" t="s">
        <v>49</v>
      </c>
      <c r="C33" s="135" t="s">
        <v>35</v>
      </c>
      <c r="D33" s="132" t="s">
        <v>35</v>
      </c>
      <c r="E33" s="132" t="s">
        <v>35</v>
      </c>
      <c r="F33" s="132" t="s">
        <v>35</v>
      </c>
      <c r="G33" s="129" t="s">
        <v>35</v>
      </c>
      <c r="H33" s="126" t="s">
        <v>35</v>
      </c>
      <c r="I33" s="132" t="s">
        <v>35</v>
      </c>
      <c r="J33" s="132" t="s">
        <v>35</v>
      </c>
      <c r="K33" s="132" t="s">
        <v>35</v>
      </c>
      <c r="L33" s="123" t="s">
        <v>35</v>
      </c>
      <c r="M33" s="135" t="s">
        <v>35</v>
      </c>
      <c r="N33" s="132" t="s">
        <v>35</v>
      </c>
      <c r="O33" s="132" t="s">
        <v>35</v>
      </c>
      <c r="P33" s="132" t="s">
        <v>35</v>
      </c>
      <c r="Q33" s="129" t="s">
        <v>35</v>
      </c>
      <c r="R33" s="126" t="s">
        <v>35</v>
      </c>
      <c r="S33" s="132" t="s">
        <v>35</v>
      </c>
      <c r="T33" s="132" t="s">
        <v>35</v>
      </c>
      <c r="U33" s="132" t="s">
        <v>35</v>
      </c>
      <c r="V33" s="132" t="s">
        <v>35</v>
      </c>
      <c r="W33" s="132" t="s">
        <v>35</v>
      </c>
      <c r="X33" s="132" t="s">
        <v>35</v>
      </c>
      <c r="Y33" s="132" t="s">
        <v>35</v>
      </c>
      <c r="Z33" s="132" t="s">
        <v>35</v>
      </c>
      <c r="AA33" s="123" t="s">
        <v>35</v>
      </c>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4"/>
      <c r="BA33" s="1035" t="s">
        <v>105</v>
      </c>
      <c r="BB33" s="682" t="s">
        <v>49</v>
      </c>
      <c r="BC33" s="119" t="s">
        <v>35</v>
      </c>
      <c r="BD33" s="115" t="s">
        <v>35</v>
      </c>
      <c r="BE33" s="115" t="s">
        <v>35</v>
      </c>
      <c r="BF33" s="115" t="s">
        <v>35</v>
      </c>
      <c r="BG33" s="110" t="s">
        <v>35</v>
      </c>
      <c r="BH33" s="119" t="s">
        <v>35</v>
      </c>
      <c r="BI33" s="115" t="s">
        <v>35</v>
      </c>
      <c r="BJ33" s="115" t="s">
        <v>35</v>
      </c>
      <c r="BK33" s="115" t="s">
        <v>35</v>
      </c>
      <c r="BL33" s="110" t="s">
        <v>35</v>
      </c>
      <c r="BM33" s="119" t="s">
        <v>35</v>
      </c>
      <c r="BN33" s="115" t="s">
        <v>35</v>
      </c>
      <c r="BO33" s="115" t="s">
        <v>35</v>
      </c>
      <c r="BP33" s="115" t="s">
        <v>35</v>
      </c>
      <c r="BQ33" s="110" t="s">
        <v>35</v>
      </c>
      <c r="BR33" s="119" t="s">
        <v>35</v>
      </c>
      <c r="BS33" s="115" t="s">
        <v>35</v>
      </c>
      <c r="BT33" s="115" t="s">
        <v>35</v>
      </c>
      <c r="BU33" s="115" t="s">
        <v>35</v>
      </c>
      <c r="BV33" s="115" t="s">
        <v>35</v>
      </c>
      <c r="BW33" s="115" t="s">
        <v>35</v>
      </c>
      <c r="BX33" s="115" t="s">
        <v>35</v>
      </c>
      <c r="BY33" s="104" t="s">
        <v>35</v>
      </c>
      <c r="BZ33" s="104" t="s">
        <v>35</v>
      </c>
      <c r="CA33" s="104" t="s">
        <v>35</v>
      </c>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row>
    <row r="34" s="377" customFormat="true" ht="15" customHeight="true" x14ac:dyDescent="0.2">
      <c r="A34" s="1047"/>
      <c r="B34" s="447" t="s">
        <v>48</v>
      </c>
      <c r="C34" s="135" t="s">
        <v>35</v>
      </c>
      <c r="D34" s="132" t="s">
        <v>35</v>
      </c>
      <c r="E34" s="132" t="s">
        <v>35</v>
      </c>
      <c r="F34" s="132" t="s">
        <v>35</v>
      </c>
      <c r="G34" s="129" t="s">
        <v>35</v>
      </c>
      <c r="H34" s="126" t="s">
        <v>35</v>
      </c>
      <c r="I34" s="132" t="s">
        <v>35</v>
      </c>
      <c r="J34" s="132" t="s">
        <v>35</v>
      </c>
      <c r="K34" s="132" t="s">
        <v>35</v>
      </c>
      <c r="L34" s="123" t="s">
        <v>35</v>
      </c>
      <c r="M34" s="135" t="s">
        <v>35</v>
      </c>
      <c r="N34" s="132" t="s">
        <v>35</v>
      </c>
      <c r="O34" s="132" t="s">
        <v>35</v>
      </c>
      <c r="P34" s="132" t="s">
        <v>35</v>
      </c>
      <c r="Q34" s="129" t="s">
        <v>35</v>
      </c>
      <c r="R34" s="126" t="s">
        <v>35</v>
      </c>
      <c r="S34" s="132" t="s">
        <v>35</v>
      </c>
      <c r="T34" s="132" t="s">
        <v>35</v>
      </c>
      <c r="U34" s="132" t="s">
        <v>35</v>
      </c>
      <c r="V34" s="132" t="s">
        <v>35</v>
      </c>
      <c r="W34" s="132" t="s">
        <v>35</v>
      </c>
      <c r="X34" s="132" t="s">
        <v>35</v>
      </c>
      <c r="Y34" s="132" t="s">
        <v>35</v>
      </c>
      <c r="Z34" s="132" t="s">
        <v>35</v>
      </c>
      <c r="AA34" s="123" t="s">
        <v>35</v>
      </c>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4"/>
      <c r="BA34" s="1035"/>
      <c r="BB34" s="682" t="s">
        <v>48</v>
      </c>
      <c r="BC34" s="119" t="s">
        <v>35</v>
      </c>
      <c r="BD34" s="115" t="s">
        <v>35</v>
      </c>
      <c r="BE34" s="115" t="s">
        <v>35</v>
      </c>
      <c r="BF34" s="115" t="s">
        <v>35</v>
      </c>
      <c r="BG34" s="110" t="s">
        <v>35</v>
      </c>
      <c r="BH34" s="119" t="s">
        <v>35</v>
      </c>
      <c r="BI34" s="115" t="s">
        <v>35</v>
      </c>
      <c r="BJ34" s="115" t="s">
        <v>35</v>
      </c>
      <c r="BK34" s="115" t="s">
        <v>35</v>
      </c>
      <c r="BL34" s="110" t="s">
        <v>35</v>
      </c>
      <c r="BM34" s="119" t="s">
        <v>35</v>
      </c>
      <c r="BN34" s="115" t="s">
        <v>35</v>
      </c>
      <c r="BO34" s="115" t="s">
        <v>35</v>
      </c>
      <c r="BP34" s="115" t="s">
        <v>35</v>
      </c>
      <c r="BQ34" s="110" t="s">
        <v>35</v>
      </c>
      <c r="BR34" s="119" t="s">
        <v>35</v>
      </c>
      <c r="BS34" s="115" t="s">
        <v>35</v>
      </c>
      <c r="BT34" s="115" t="s">
        <v>35</v>
      </c>
      <c r="BU34" s="115" t="s">
        <v>35</v>
      </c>
      <c r="BV34" s="115" t="s">
        <v>35</v>
      </c>
      <c r="BW34" s="115" t="s">
        <v>35</v>
      </c>
      <c r="BX34" s="115" t="s">
        <v>35</v>
      </c>
      <c r="BY34" s="104" t="s">
        <v>35</v>
      </c>
      <c r="BZ34" s="104" t="s">
        <v>35</v>
      </c>
      <c r="CA34" s="104" t="s">
        <v>35</v>
      </c>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row>
    <row r="35" s="382" customFormat="true" ht="15" customHeight="true" x14ac:dyDescent="0.2">
      <c r="A35" s="1047" t="s">
        <v>55</v>
      </c>
      <c r="B35" s="447" t="s">
        <v>49</v>
      </c>
      <c r="C35" s="135" t="s">
        <v>35</v>
      </c>
      <c r="D35" s="132" t="s">
        <v>35</v>
      </c>
      <c r="E35" s="132" t="s">
        <v>35</v>
      </c>
      <c r="F35" s="132" t="s">
        <v>35</v>
      </c>
      <c r="G35" s="129" t="s">
        <v>35</v>
      </c>
      <c r="H35" s="126" t="s">
        <v>35</v>
      </c>
      <c r="I35" s="132" t="s">
        <v>35</v>
      </c>
      <c r="J35" s="132" t="s">
        <v>35</v>
      </c>
      <c r="K35" s="132" t="s">
        <v>35</v>
      </c>
      <c r="L35" s="123" t="s">
        <v>35</v>
      </c>
      <c r="M35" s="135" t="s">
        <v>35</v>
      </c>
      <c r="N35" s="132" t="s">
        <v>35</v>
      </c>
      <c r="O35" s="132" t="s">
        <v>35</v>
      </c>
      <c r="P35" s="132" t="s">
        <v>35</v>
      </c>
      <c r="Q35" s="129" t="s">
        <v>35</v>
      </c>
      <c r="R35" s="126" t="s">
        <v>35</v>
      </c>
      <c r="S35" s="132" t="s">
        <v>35</v>
      </c>
      <c r="T35" s="132" t="s">
        <v>35</v>
      </c>
      <c r="U35" s="132" t="s">
        <v>35</v>
      </c>
      <c r="V35" s="132" t="s">
        <v>35</v>
      </c>
      <c r="W35" s="132" t="s">
        <v>35</v>
      </c>
      <c r="X35" s="132" t="s">
        <v>35</v>
      </c>
      <c r="Y35" s="132" t="s">
        <v>35</v>
      </c>
      <c r="Z35" s="132" t="s">
        <v>35</v>
      </c>
      <c r="AA35" s="123" t="s">
        <v>35</v>
      </c>
      <c r="AB35" s="506"/>
      <c r="AC35" s="506"/>
      <c r="AD35" s="506"/>
      <c r="AE35" s="506"/>
      <c r="AF35" s="506"/>
      <c r="AG35" s="506"/>
      <c r="AH35" s="506"/>
      <c r="AI35" s="506"/>
      <c r="AJ35" s="506"/>
      <c r="AK35" s="506"/>
      <c r="AL35" s="506"/>
      <c r="AM35" s="506"/>
      <c r="AN35" s="506"/>
      <c r="AO35" s="506"/>
      <c r="AP35" s="506"/>
      <c r="AQ35" s="506"/>
      <c r="AR35" s="506"/>
      <c r="AS35" s="506"/>
      <c r="AT35" s="506"/>
      <c r="AU35" s="506"/>
      <c r="AV35" s="506"/>
      <c r="AW35" s="506"/>
      <c r="AX35" s="506"/>
      <c r="AY35" s="506"/>
      <c r="AZ35" s="943"/>
      <c r="BA35" s="1035" t="s">
        <v>55</v>
      </c>
      <c r="BB35" s="682" t="s">
        <v>49</v>
      </c>
      <c r="BC35" s="119" t="s">
        <v>35</v>
      </c>
      <c r="BD35" s="115" t="s">
        <v>35</v>
      </c>
      <c r="BE35" s="115" t="s">
        <v>35</v>
      </c>
      <c r="BF35" s="115" t="s">
        <v>35</v>
      </c>
      <c r="BG35" s="110" t="s">
        <v>35</v>
      </c>
      <c r="BH35" s="119" t="s">
        <v>35</v>
      </c>
      <c r="BI35" s="115" t="s">
        <v>35</v>
      </c>
      <c r="BJ35" s="115" t="s">
        <v>35</v>
      </c>
      <c r="BK35" s="115" t="s">
        <v>35</v>
      </c>
      <c r="BL35" s="110" t="s">
        <v>35</v>
      </c>
      <c r="BM35" s="119" t="s">
        <v>35</v>
      </c>
      <c r="BN35" s="115" t="s">
        <v>35</v>
      </c>
      <c r="BO35" s="115" t="s">
        <v>35</v>
      </c>
      <c r="BP35" s="115" t="s">
        <v>35</v>
      </c>
      <c r="BQ35" s="110" t="s">
        <v>35</v>
      </c>
      <c r="BR35" s="119" t="s">
        <v>35</v>
      </c>
      <c r="BS35" s="115" t="s">
        <v>35</v>
      </c>
      <c r="BT35" s="115" t="s">
        <v>35</v>
      </c>
      <c r="BU35" s="115" t="s">
        <v>35</v>
      </c>
      <c r="BV35" s="115" t="s">
        <v>35</v>
      </c>
      <c r="BW35" s="115" t="s">
        <v>35</v>
      </c>
      <c r="BX35" s="115" t="s">
        <v>35</v>
      </c>
      <c r="BY35" s="104" t="s">
        <v>35</v>
      </c>
      <c r="BZ35" s="104" t="s">
        <v>35</v>
      </c>
      <c r="CA35" s="104" t="s">
        <v>35</v>
      </c>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row>
    <row r="36" s="382" customFormat="true" ht="15" customHeight="true" x14ac:dyDescent="0.2">
      <c r="A36" s="1047"/>
      <c r="B36" s="447" t="s">
        <v>48</v>
      </c>
      <c r="C36" s="135" t="s">
        <v>35</v>
      </c>
      <c r="D36" s="132" t="s">
        <v>35</v>
      </c>
      <c r="E36" s="132" t="s">
        <v>35</v>
      </c>
      <c r="F36" s="132" t="s">
        <v>35</v>
      </c>
      <c r="G36" s="129" t="s">
        <v>35</v>
      </c>
      <c r="H36" s="126" t="s">
        <v>35</v>
      </c>
      <c r="I36" s="132" t="s">
        <v>35</v>
      </c>
      <c r="J36" s="132" t="s">
        <v>35</v>
      </c>
      <c r="K36" s="132" t="s">
        <v>35</v>
      </c>
      <c r="L36" s="123" t="s">
        <v>35</v>
      </c>
      <c r="M36" s="135" t="s">
        <v>35</v>
      </c>
      <c r="N36" s="132" t="s">
        <v>35</v>
      </c>
      <c r="O36" s="132" t="s">
        <v>35</v>
      </c>
      <c r="P36" s="132" t="s">
        <v>35</v>
      </c>
      <c r="Q36" s="129" t="s">
        <v>35</v>
      </c>
      <c r="R36" s="126" t="s">
        <v>35</v>
      </c>
      <c r="S36" s="132" t="s">
        <v>35</v>
      </c>
      <c r="T36" s="132" t="s">
        <v>35</v>
      </c>
      <c r="U36" s="132" t="s">
        <v>35</v>
      </c>
      <c r="V36" s="132" t="s">
        <v>35</v>
      </c>
      <c r="W36" s="132" t="s">
        <v>35</v>
      </c>
      <c r="X36" s="132" t="s">
        <v>35</v>
      </c>
      <c r="Y36" s="132" t="s">
        <v>35</v>
      </c>
      <c r="Z36" s="132" t="s">
        <v>35</v>
      </c>
      <c r="AA36" s="123" t="s">
        <v>35</v>
      </c>
      <c r="AB36" s="506"/>
      <c r="AC36" s="506"/>
      <c r="AD36" s="506"/>
      <c r="AE36" s="506"/>
      <c r="AF36" s="506"/>
      <c r="AG36" s="506"/>
      <c r="AH36" s="506"/>
      <c r="AI36" s="506"/>
      <c r="AJ36" s="506"/>
      <c r="AK36" s="506"/>
      <c r="AL36" s="506"/>
      <c r="AM36" s="506"/>
      <c r="AN36" s="506"/>
      <c r="AO36" s="506"/>
      <c r="AP36" s="506"/>
      <c r="AQ36" s="506"/>
      <c r="AR36" s="506"/>
      <c r="AS36" s="506"/>
      <c r="AT36" s="506"/>
      <c r="AU36" s="506"/>
      <c r="AV36" s="506"/>
      <c r="AW36" s="506"/>
      <c r="AX36" s="506"/>
      <c r="AY36" s="506"/>
      <c r="AZ36" s="943"/>
      <c r="BA36" s="1035"/>
      <c r="BB36" s="682" t="s">
        <v>48</v>
      </c>
      <c r="BC36" s="119" t="s">
        <v>35</v>
      </c>
      <c r="BD36" s="115" t="s">
        <v>35</v>
      </c>
      <c r="BE36" s="115" t="s">
        <v>35</v>
      </c>
      <c r="BF36" s="115" t="s">
        <v>35</v>
      </c>
      <c r="BG36" s="110" t="s">
        <v>35</v>
      </c>
      <c r="BH36" s="119" t="s">
        <v>35</v>
      </c>
      <c r="BI36" s="115" t="s">
        <v>35</v>
      </c>
      <c r="BJ36" s="115" t="s">
        <v>35</v>
      </c>
      <c r="BK36" s="115" t="s">
        <v>35</v>
      </c>
      <c r="BL36" s="110" t="s">
        <v>35</v>
      </c>
      <c r="BM36" s="119" t="s">
        <v>35</v>
      </c>
      <c r="BN36" s="115" t="s">
        <v>35</v>
      </c>
      <c r="BO36" s="115" t="s">
        <v>35</v>
      </c>
      <c r="BP36" s="115" t="s">
        <v>35</v>
      </c>
      <c r="BQ36" s="110" t="s">
        <v>35</v>
      </c>
      <c r="BR36" s="119" t="s">
        <v>35</v>
      </c>
      <c r="BS36" s="115" t="s">
        <v>35</v>
      </c>
      <c r="BT36" s="115" t="s">
        <v>35</v>
      </c>
      <c r="BU36" s="115" t="s">
        <v>35</v>
      </c>
      <c r="BV36" s="115" t="s">
        <v>35</v>
      </c>
      <c r="BW36" s="115" t="s">
        <v>35</v>
      </c>
      <c r="BX36" s="115" t="s">
        <v>35</v>
      </c>
      <c r="BY36" s="104" t="s">
        <v>35</v>
      </c>
      <c r="BZ36" s="104" t="s">
        <v>35</v>
      </c>
      <c r="CA36" s="104" t="s">
        <v>35</v>
      </c>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row>
    <row r="37" s="382" customFormat="true" ht="15" customHeight="true" x14ac:dyDescent="0.2">
      <c r="A37" s="1047" t="s">
        <v>167</v>
      </c>
      <c r="B37" s="447" t="s">
        <v>49</v>
      </c>
      <c r="C37" s="135" t="s">
        <v>35</v>
      </c>
      <c r="D37" s="132" t="s">
        <v>35</v>
      </c>
      <c r="E37" s="132" t="s">
        <v>35</v>
      </c>
      <c r="F37" s="132" t="s">
        <v>35</v>
      </c>
      <c r="G37" s="129" t="s">
        <v>35</v>
      </c>
      <c r="H37" s="126" t="s">
        <v>35</v>
      </c>
      <c r="I37" s="132" t="s">
        <v>35</v>
      </c>
      <c r="J37" s="132" t="s">
        <v>35</v>
      </c>
      <c r="K37" s="132" t="s">
        <v>35</v>
      </c>
      <c r="L37" s="123" t="s">
        <v>35</v>
      </c>
      <c r="M37" s="135" t="s">
        <v>35</v>
      </c>
      <c r="N37" s="132" t="s">
        <v>35</v>
      </c>
      <c r="O37" s="132" t="s">
        <v>35</v>
      </c>
      <c r="P37" s="132" t="s">
        <v>35</v>
      </c>
      <c r="Q37" s="129" t="s">
        <v>35</v>
      </c>
      <c r="R37" s="126" t="s">
        <v>35</v>
      </c>
      <c r="S37" s="132" t="s">
        <v>35</v>
      </c>
      <c r="T37" s="132" t="s">
        <v>35</v>
      </c>
      <c r="U37" s="132" t="s">
        <v>35</v>
      </c>
      <c r="V37" s="132" t="s">
        <v>35</v>
      </c>
      <c r="W37" s="132" t="s">
        <v>35</v>
      </c>
      <c r="X37" s="132" t="s">
        <v>35</v>
      </c>
      <c r="Y37" s="132" t="s">
        <v>35</v>
      </c>
      <c r="Z37" s="132" t="s">
        <v>35</v>
      </c>
      <c r="AA37" s="123" t="s">
        <v>35</v>
      </c>
      <c r="AB37" s="506"/>
      <c r="AC37" s="506"/>
      <c r="AD37" s="506"/>
      <c r="AE37" s="506"/>
      <c r="AF37" s="506"/>
      <c r="AG37" s="506"/>
      <c r="AH37" s="506"/>
      <c r="AI37" s="506"/>
      <c r="AJ37" s="506"/>
      <c r="AK37" s="506"/>
      <c r="AL37" s="506"/>
      <c r="AM37" s="506"/>
      <c r="AN37" s="506"/>
      <c r="AO37" s="506"/>
      <c r="AP37" s="506"/>
      <c r="AQ37" s="506"/>
      <c r="AR37" s="506"/>
      <c r="AS37" s="506"/>
      <c r="AT37" s="506"/>
      <c r="AU37" s="506"/>
      <c r="AV37" s="506"/>
      <c r="AW37" s="506"/>
      <c r="AX37" s="506"/>
      <c r="AY37" s="506"/>
      <c r="AZ37" s="943"/>
      <c r="BA37" s="1035" t="s">
        <v>126</v>
      </c>
      <c r="BB37" s="682" t="s">
        <v>49</v>
      </c>
      <c r="BC37" s="119" t="s">
        <v>35</v>
      </c>
      <c r="BD37" s="115" t="s">
        <v>35</v>
      </c>
      <c r="BE37" s="115" t="s">
        <v>35</v>
      </c>
      <c r="BF37" s="115" t="s">
        <v>35</v>
      </c>
      <c r="BG37" s="110" t="s">
        <v>35</v>
      </c>
      <c r="BH37" s="119" t="s">
        <v>35</v>
      </c>
      <c r="BI37" s="115" t="s">
        <v>35</v>
      </c>
      <c r="BJ37" s="115" t="s">
        <v>35</v>
      </c>
      <c r="BK37" s="115" t="s">
        <v>35</v>
      </c>
      <c r="BL37" s="110" t="s">
        <v>35</v>
      </c>
      <c r="BM37" s="119" t="s">
        <v>35</v>
      </c>
      <c r="BN37" s="115" t="s">
        <v>35</v>
      </c>
      <c r="BO37" s="115" t="s">
        <v>35</v>
      </c>
      <c r="BP37" s="115" t="s">
        <v>35</v>
      </c>
      <c r="BQ37" s="110" t="s">
        <v>35</v>
      </c>
      <c r="BR37" s="119" t="s">
        <v>35</v>
      </c>
      <c r="BS37" s="115" t="s">
        <v>35</v>
      </c>
      <c r="BT37" s="115" t="s">
        <v>35</v>
      </c>
      <c r="BU37" s="115" t="s">
        <v>35</v>
      </c>
      <c r="BV37" s="115" t="s">
        <v>35</v>
      </c>
      <c r="BW37" s="115" t="s">
        <v>35</v>
      </c>
      <c r="BX37" s="115" t="s">
        <v>35</v>
      </c>
      <c r="BY37" s="104" t="s">
        <v>35</v>
      </c>
      <c r="BZ37" s="104" t="s">
        <v>35</v>
      </c>
      <c r="CA37" s="104" t="s">
        <v>35</v>
      </c>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row>
    <row r="38" s="382" customFormat="true" ht="15" customHeight="true" x14ac:dyDescent="0.2">
      <c r="A38" s="1047"/>
      <c r="B38" s="447" t="s">
        <v>48</v>
      </c>
      <c r="C38" s="135" t="s">
        <v>35</v>
      </c>
      <c r="D38" s="132" t="s">
        <v>35</v>
      </c>
      <c r="E38" s="132" t="s">
        <v>35</v>
      </c>
      <c r="F38" s="132" t="s">
        <v>35</v>
      </c>
      <c r="G38" s="129" t="s">
        <v>35</v>
      </c>
      <c r="H38" s="126" t="s">
        <v>35</v>
      </c>
      <c r="I38" s="132" t="s">
        <v>35</v>
      </c>
      <c r="J38" s="132" t="s">
        <v>35</v>
      </c>
      <c r="K38" s="132" t="s">
        <v>35</v>
      </c>
      <c r="L38" s="123" t="s">
        <v>35</v>
      </c>
      <c r="M38" s="135" t="s">
        <v>35</v>
      </c>
      <c r="N38" s="132" t="s">
        <v>35</v>
      </c>
      <c r="O38" s="132" t="s">
        <v>35</v>
      </c>
      <c r="P38" s="132" t="s">
        <v>35</v>
      </c>
      <c r="Q38" s="129" t="s">
        <v>35</v>
      </c>
      <c r="R38" s="126" t="s">
        <v>35</v>
      </c>
      <c r="S38" s="132" t="s">
        <v>35</v>
      </c>
      <c r="T38" s="132" t="s">
        <v>35</v>
      </c>
      <c r="U38" s="132" t="s">
        <v>35</v>
      </c>
      <c r="V38" s="132" t="s">
        <v>35</v>
      </c>
      <c r="W38" s="132" t="s">
        <v>35</v>
      </c>
      <c r="X38" s="132" t="s">
        <v>35</v>
      </c>
      <c r="Y38" s="132" t="s">
        <v>35</v>
      </c>
      <c r="Z38" s="132" t="s">
        <v>35</v>
      </c>
      <c r="AA38" s="123" t="s">
        <v>35</v>
      </c>
      <c r="AB38" s="506"/>
      <c r="AC38" s="506"/>
      <c r="AD38" s="506"/>
      <c r="AE38" s="506"/>
      <c r="AF38" s="506"/>
      <c r="AG38" s="506"/>
      <c r="AH38" s="506"/>
      <c r="AI38" s="506"/>
      <c r="AJ38" s="506"/>
      <c r="AK38" s="506"/>
      <c r="AL38" s="506"/>
      <c r="AM38" s="506"/>
      <c r="AN38" s="506"/>
      <c r="AO38" s="506"/>
      <c r="AP38" s="506"/>
      <c r="AQ38" s="506"/>
      <c r="AR38" s="506"/>
      <c r="AS38" s="506"/>
      <c r="AT38" s="506"/>
      <c r="AU38" s="506"/>
      <c r="AV38" s="506"/>
      <c r="AW38" s="506"/>
      <c r="AX38" s="506"/>
      <c r="AY38" s="506"/>
      <c r="AZ38" s="943"/>
      <c r="BA38" s="1035"/>
      <c r="BB38" s="682" t="s">
        <v>48</v>
      </c>
      <c r="BC38" s="119" t="s">
        <v>35</v>
      </c>
      <c r="BD38" s="115" t="s">
        <v>35</v>
      </c>
      <c r="BE38" s="115" t="s">
        <v>35</v>
      </c>
      <c r="BF38" s="115" t="s">
        <v>35</v>
      </c>
      <c r="BG38" s="110" t="s">
        <v>35</v>
      </c>
      <c r="BH38" s="119" t="s">
        <v>35</v>
      </c>
      <c r="BI38" s="115" t="s">
        <v>35</v>
      </c>
      <c r="BJ38" s="115" t="s">
        <v>35</v>
      </c>
      <c r="BK38" s="115" t="s">
        <v>35</v>
      </c>
      <c r="BL38" s="110" t="s">
        <v>35</v>
      </c>
      <c r="BM38" s="119" t="s">
        <v>35</v>
      </c>
      <c r="BN38" s="115" t="s">
        <v>35</v>
      </c>
      <c r="BO38" s="115" t="s">
        <v>35</v>
      </c>
      <c r="BP38" s="115" t="s">
        <v>35</v>
      </c>
      <c r="BQ38" s="110" t="s">
        <v>35</v>
      </c>
      <c r="BR38" s="119" t="s">
        <v>35</v>
      </c>
      <c r="BS38" s="115" t="s">
        <v>35</v>
      </c>
      <c r="BT38" s="115" t="s">
        <v>35</v>
      </c>
      <c r="BU38" s="115" t="s">
        <v>35</v>
      </c>
      <c r="BV38" s="115" t="s">
        <v>35</v>
      </c>
      <c r="BW38" s="115" t="s">
        <v>35</v>
      </c>
      <c r="BX38" s="115" t="s">
        <v>35</v>
      </c>
      <c r="BY38" s="104" t="s">
        <v>35</v>
      </c>
      <c r="BZ38" s="104" t="s">
        <v>35</v>
      </c>
      <c r="CA38" s="104" t="s">
        <v>35</v>
      </c>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row>
    <row r="39" s="377" customFormat="true" ht="15" customHeight="true" x14ac:dyDescent="0.2">
      <c r="A39" s="1047" t="s">
        <v>123</v>
      </c>
      <c r="B39" s="447" t="s">
        <v>49</v>
      </c>
      <c r="C39" s="135" t="s">
        <v>35</v>
      </c>
      <c r="D39" s="132" t="s">
        <v>35</v>
      </c>
      <c r="E39" s="132" t="s">
        <v>35</v>
      </c>
      <c r="F39" s="132" t="s">
        <v>35</v>
      </c>
      <c r="G39" s="129" t="s">
        <v>35</v>
      </c>
      <c r="H39" s="126" t="s">
        <v>35</v>
      </c>
      <c r="I39" s="132" t="s">
        <v>35</v>
      </c>
      <c r="J39" s="132" t="s">
        <v>35</v>
      </c>
      <c r="K39" s="132" t="s">
        <v>35</v>
      </c>
      <c r="L39" s="123" t="s">
        <v>35</v>
      </c>
      <c r="M39" s="135" t="s">
        <v>35</v>
      </c>
      <c r="N39" s="132" t="s">
        <v>35</v>
      </c>
      <c r="O39" s="132" t="s">
        <v>35</v>
      </c>
      <c r="P39" s="132" t="s">
        <v>35</v>
      </c>
      <c r="Q39" s="129" t="s">
        <v>35</v>
      </c>
      <c r="R39" s="126" t="s">
        <v>35</v>
      </c>
      <c r="S39" s="132" t="s">
        <v>35</v>
      </c>
      <c r="T39" s="132" t="s">
        <v>35</v>
      </c>
      <c r="U39" s="132" t="s">
        <v>35</v>
      </c>
      <c r="V39" s="132" t="s">
        <v>35</v>
      </c>
      <c r="W39" s="132" t="s">
        <v>35</v>
      </c>
      <c r="X39" s="132" t="s">
        <v>35</v>
      </c>
      <c r="Y39" s="132" t="s">
        <v>35</v>
      </c>
      <c r="Z39" s="132" t="s">
        <v>35</v>
      </c>
      <c r="AA39" s="123" t="s">
        <v>35</v>
      </c>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4"/>
      <c r="BA39" s="1035" t="s">
        <v>123</v>
      </c>
      <c r="BB39" s="682" t="s">
        <v>49</v>
      </c>
      <c r="BC39" s="119" t="s">
        <v>35</v>
      </c>
      <c r="BD39" s="115" t="s">
        <v>35</v>
      </c>
      <c r="BE39" s="115" t="s">
        <v>35</v>
      </c>
      <c r="BF39" s="115" t="s">
        <v>35</v>
      </c>
      <c r="BG39" s="110" t="s">
        <v>35</v>
      </c>
      <c r="BH39" s="119" t="s">
        <v>35</v>
      </c>
      <c r="BI39" s="115" t="s">
        <v>35</v>
      </c>
      <c r="BJ39" s="115" t="s">
        <v>35</v>
      </c>
      <c r="BK39" s="115" t="s">
        <v>35</v>
      </c>
      <c r="BL39" s="110" t="s">
        <v>35</v>
      </c>
      <c r="BM39" s="119" t="s">
        <v>35</v>
      </c>
      <c r="BN39" s="115" t="s">
        <v>35</v>
      </c>
      <c r="BO39" s="115" t="s">
        <v>35</v>
      </c>
      <c r="BP39" s="115" t="s">
        <v>35</v>
      </c>
      <c r="BQ39" s="110" t="s">
        <v>35</v>
      </c>
      <c r="BR39" s="119" t="s">
        <v>35</v>
      </c>
      <c r="BS39" s="115" t="s">
        <v>35</v>
      </c>
      <c r="BT39" s="115" t="s">
        <v>35</v>
      </c>
      <c r="BU39" s="115" t="s">
        <v>35</v>
      </c>
      <c r="BV39" s="115" t="s">
        <v>35</v>
      </c>
      <c r="BW39" s="115" t="s">
        <v>35</v>
      </c>
      <c r="BX39" s="115" t="s">
        <v>35</v>
      </c>
      <c r="BY39" s="104" t="s">
        <v>35</v>
      </c>
      <c r="BZ39" s="104" t="s">
        <v>35</v>
      </c>
      <c r="CA39" s="104" t="s">
        <v>35</v>
      </c>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row>
    <row r="40" s="377" customFormat="true" ht="15" customHeight="true" x14ac:dyDescent="0.2">
      <c r="A40" s="1047"/>
      <c r="B40" s="447" t="s">
        <v>48</v>
      </c>
      <c r="C40" s="135" t="s">
        <v>35</v>
      </c>
      <c r="D40" s="132" t="s">
        <v>35</v>
      </c>
      <c r="E40" s="132" t="s">
        <v>35</v>
      </c>
      <c r="F40" s="132" t="s">
        <v>35</v>
      </c>
      <c r="G40" s="129" t="s">
        <v>35</v>
      </c>
      <c r="H40" s="126" t="s">
        <v>35</v>
      </c>
      <c r="I40" s="132" t="s">
        <v>35</v>
      </c>
      <c r="J40" s="132" t="s">
        <v>35</v>
      </c>
      <c r="K40" s="132" t="s">
        <v>35</v>
      </c>
      <c r="L40" s="123" t="s">
        <v>35</v>
      </c>
      <c r="M40" s="135" t="s">
        <v>35</v>
      </c>
      <c r="N40" s="132" t="s">
        <v>35</v>
      </c>
      <c r="O40" s="132" t="s">
        <v>35</v>
      </c>
      <c r="P40" s="132" t="s">
        <v>35</v>
      </c>
      <c r="Q40" s="129" t="s">
        <v>35</v>
      </c>
      <c r="R40" s="126" t="s">
        <v>35</v>
      </c>
      <c r="S40" s="132" t="s">
        <v>35</v>
      </c>
      <c r="T40" s="132" t="s">
        <v>35</v>
      </c>
      <c r="U40" s="132" t="s">
        <v>35</v>
      </c>
      <c r="V40" s="132" t="s">
        <v>35</v>
      </c>
      <c r="W40" s="132" t="s">
        <v>35</v>
      </c>
      <c r="X40" s="132" t="s">
        <v>35</v>
      </c>
      <c r="Y40" s="132" t="s">
        <v>35</v>
      </c>
      <c r="Z40" s="132" t="s">
        <v>35</v>
      </c>
      <c r="AA40" s="123" t="s">
        <v>35</v>
      </c>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4"/>
      <c r="BA40" s="1035"/>
      <c r="BB40" s="682" t="s">
        <v>48</v>
      </c>
      <c r="BC40" s="119" t="s">
        <v>35</v>
      </c>
      <c r="BD40" s="115" t="s">
        <v>35</v>
      </c>
      <c r="BE40" s="115" t="s">
        <v>35</v>
      </c>
      <c r="BF40" s="115" t="s">
        <v>35</v>
      </c>
      <c r="BG40" s="110" t="s">
        <v>35</v>
      </c>
      <c r="BH40" s="119" t="s">
        <v>35</v>
      </c>
      <c r="BI40" s="115" t="s">
        <v>35</v>
      </c>
      <c r="BJ40" s="115" t="s">
        <v>35</v>
      </c>
      <c r="BK40" s="115" t="s">
        <v>35</v>
      </c>
      <c r="BL40" s="110" t="s">
        <v>35</v>
      </c>
      <c r="BM40" s="119" t="s">
        <v>35</v>
      </c>
      <c r="BN40" s="115" t="s">
        <v>35</v>
      </c>
      <c r="BO40" s="115" t="s">
        <v>35</v>
      </c>
      <c r="BP40" s="115" t="s">
        <v>35</v>
      </c>
      <c r="BQ40" s="110" t="s">
        <v>35</v>
      </c>
      <c r="BR40" s="119" t="s">
        <v>35</v>
      </c>
      <c r="BS40" s="115" t="s">
        <v>35</v>
      </c>
      <c r="BT40" s="115" t="s">
        <v>35</v>
      </c>
      <c r="BU40" s="115" t="s">
        <v>35</v>
      </c>
      <c r="BV40" s="115" t="s">
        <v>35</v>
      </c>
      <c r="BW40" s="115" t="s">
        <v>35</v>
      </c>
      <c r="BX40" s="115" t="s">
        <v>35</v>
      </c>
      <c r="BY40" s="104" t="s">
        <v>35</v>
      </c>
      <c r="BZ40" s="104" t="s">
        <v>35</v>
      </c>
      <c r="CA40" s="104" t="s">
        <v>35</v>
      </c>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row>
    <row r="41" s="382" customFormat="true" ht="15" customHeight="true" x14ac:dyDescent="0.2">
      <c r="A41" s="1047" t="s">
        <v>56</v>
      </c>
      <c r="B41" s="447" t="s">
        <v>49</v>
      </c>
      <c r="C41" s="135" t="s">
        <v>35</v>
      </c>
      <c r="D41" s="132" t="s">
        <v>35</v>
      </c>
      <c r="E41" s="132" t="s">
        <v>35</v>
      </c>
      <c r="F41" s="132" t="s">
        <v>35</v>
      </c>
      <c r="G41" s="129" t="s">
        <v>35</v>
      </c>
      <c r="H41" s="126" t="s">
        <v>35</v>
      </c>
      <c r="I41" s="132" t="s">
        <v>35</v>
      </c>
      <c r="J41" s="132" t="s">
        <v>35</v>
      </c>
      <c r="K41" s="132" t="s">
        <v>35</v>
      </c>
      <c r="L41" s="123" t="s">
        <v>35</v>
      </c>
      <c r="M41" s="135" t="s">
        <v>35</v>
      </c>
      <c r="N41" s="132" t="s">
        <v>35</v>
      </c>
      <c r="O41" s="132" t="s">
        <v>35</v>
      </c>
      <c r="P41" s="132" t="s">
        <v>35</v>
      </c>
      <c r="Q41" s="129" t="s">
        <v>35</v>
      </c>
      <c r="R41" s="126" t="s">
        <v>35</v>
      </c>
      <c r="S41" s="132" t="s">
        <v>35</v>
      </c>
      <c r="T41" s="132" t="s">
        <v>35</v>
      </c>
      <c r="U41" s="132" t="s">
        <v>35</v>
      </c>
      <c r="V41" s="132" t="s">
        <v>35</v>
      </c>
      <c r="W41" s="132" t="s">
        <v>35</v>
      </c>
      <c r="X41" s="132" t="s">
        <v>35</v>
      </c>
      <c r="Y41" s="132" t="s">
        <v>35</v>
      </c>
      <c r="Z41" s="132" t="s">
        <v>35</v>
      </c>
      <c r="AA41" s="123" t="s">
        <v>35</v>
      </c>
      <c r="AB41" s="506"/>
      <c r="AC41" s="506"/>
      <c r="AD41" s="506"/>
      <c r="AE41" s="506"/>
      <c r="AF41" s="506"/>
      <c r="AG41" s="506"/>
      <c r="AH41" s="506"/>
      <c r="AI41" s="506"/>
      <c r="AJ41" s="506"/>
      <c r="AK41" s="506"/>
      <c r="AL41" s="506"/>
      <c r="AM41" s="506"/>
      <c r="AN41" s="506"/>
      <c r="AO41" s="506"/>
      <c r="AP41" s="506"/>
      <c r="AQ41" s="506"/>
      <c r="AR41" s="506"/>
      <c r="AS41" s="506"/>
      <c r="AT41" s="506"/>
      <c r="AU41" s="506"/>
      <c r="AV41" s="506"/>
      <c r="AW41" s="506"/>
      <c r="AX41" s="506"/>
      <c r="AY41" s="506"/>
      <c r="AZ41" s="943"/>
      <c r="BA41" s="1035" t="s">
        <v>56</v>
      </c>
      <c r="BB41" s="682" t="s">
        <v>49</v>
      </c>
      <c r="BC41" s="119" t="s">
        <v>35</v>
      </c>
      <c r="BD41" s="115" t="s">
        <v>35</v>
      </c>
      <c r="BE41" s="115" t="s">
        <v>35</v>
      </c>
      <c r="BF41" s="115" t="s">
        <v>35</v>
      </c>
      <c r="BG41" s="110" t="s">
        <v>35</v>
      </c>
      <c r="BH41" s="119" t="s">
        <v>35</v>
      </c>
      <c r="BI41" s="115" t="s">
        <v>35</v>
      </c>
      <c r="BJ41" s="115" t="s">
        <v>35</v>
      </c>
      <c r="BK41" s="115" t="s">
        <v>35</v>
      </c>
      <c r="BL41" s="110" t="s">
        <v>35</v>
      </c>
      <c r="BM41" s="119" t="s">
        <v>35</v>
      </c>
      <c r="BN41" s="115" t="s">
        <v>35</v>
      </c>
      <c r="BO41" s="115" t="s">
        <v>35</v>
      </c>
      <c r="BP41" s="115" t="s">
        <v>35</v>
      </c>
      <c r="BQ41" s="110" t="s">
        <v>35</v>
      </c>
      <c r="BR41" s="119" t="s">
        <v>35</v>
      </c>
      <c r="BS41" s="115" t="s">
        <v>35</v>
      </c>
      <c r="BT41" s="115" t="s">
        <v>35</v>
      </c>
      <c r="BU41" s="115" t="s">
        <v>35</v>
      </c>
      <c r="BV41" s="115" t="s">
        <v>35</v>
      </c>
      <c r="BW41" s="115" t="s">
        <v>35</v>
      </c>
      <c r="BX41" s="115" t="s">
        <v>35</v>
      </c>
      <c r="BY41" s="104" t="s">
        <v>35</v>
      </c>
      <c r="BZ41" s="104" t="s">
        <v>35</v>
      </c>
      <c r="CA41" s="104" t="s">
        <v>35</v>
      </c>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row>
    <row r="42" s="382" customFormat="true" ht="15" customHeight="true" x14ac:dyDescent="0.2">
      <c r="A42" s="1047"/>
      <c r="B42" s="447" t="s">
        <v>48</v>
      </c>
      <c r="C42" s="135" t="s">
        <v>35</v>
      </c>
      <c r="D42" s="132" t="s">
        <v>35</v>
      </c>
      <c r="E42" s="132" t="s">
        <v>35</v>
      </c>
      <c r="F42" s="132" t="s">
        <v>35</v>
      </c>
      <c r="G42" s="129" t="s">
        <v>35</v>
      </c>
      <c r="H42" s="126" t="s">
        <v>35</v>
      </c>
      <c r="I42" s="132" t="s">
        <v>35</v>
      </c>
      <c r="J42" s="132" t="s">
        <v>35</v>
      </c>
      <c r="K42" s="132" t="s">
        <v>35</v>
      </c>
      <c r="L42" s="123" t="s">
        <v>35</v>
      </c>
      <c r="M42" s="135" t="s">
        <v>35</v>
      </c>
      <c r="N42" s="132" t="s">
        <v>35</v>
      </c>
      <c r="O42" s="132" t="s">
        <v>35</v>
      </c>
      <c r="P42" s="132" t="s">
        <v>35</v>
      </c>
      <c r="Q42" s="129" t="s">
        <v>35</v>
      </c>
      <c r="R42" s="126" t="s">
        <v>35</v>
      </c>
      <c r="S42" s="132" t="s">
        <v>35</v>
      </c>
      <c r="T42" s="132" t="s">
        <v>35</v>
      </c>
      <c r="U42" s="132" t="s">
        <v>35</v>
      </c>
      <c r="V42" s="132" t="s">
        <v>35</v>
      </c>
      <c r="W42" s="132" t="s">
        <v>35</v>
      </c>
      <c r="X42" s="132" t="s">
        <v>35</v>
      </c>
      <c r="Y42" s="132" t="s">
        <v>35</v>
      </c>
      <c r="Z42" s="132" t="s">
        <v>35</v>
      </c>
      <c r="AA42" s="123" t="s">
        <v>35</v>
      </c>
      <c r="AB42" s="506"/>
      <c r="AC42" s="506"/>
      <c r="AD42" s="506"/>
      <c r="AE42" s="506"/>
      <c r="AF42" s="506"/>
      <c r="AG42" s="506"/>
      <c r="AH42" s="506"/>
      <c r="AI42" s="506"/>
      <c r="AJ42" s="506"/>
      <c r="AK42" s="506"/>
      <c r="AL42" s="506"/>
      <c r="AM42" s="506"/>
      <c r="AN42" s="506"/>
      <c r="AO42" s="506"/>
      <c r="AP42" s="506"/>
      <c r="AQ42" s="506"/>
      <c r="AR42" s="506"/>
      <c r="AS42" s="506"/>
      <c r="AT42" s="506"/>
      <c r="AU42" s="506"/>
      <c r="AV42" s="506"/>
      <c r="AW42" s="506"/>
      <c r="AX42" s="506"/>
      <c r="AY42" s="506"/>
      <c r="AZ42" s="943"/>
      <c r="BA42" s="1035"/>
      <c r="BB42" s="682" t="s">
        <v>48</v>
      </c>
      <c r="BC42" s="119" t="s">
        <v>35</v>
      </c>
      <c r="BD42" s="115" t="s">
        <v>35</v>
      </c>
      <c r="BE42" s="115" t="s">
        <v>35</v>
      </c>
      <c r="BF42" s="115" t="s">
        <v>35</v>
      </c>
      <c r="BG42" s="110" t="s">
        <v>35</v>
      </c>
      <c r="BH42" s="119" t="s">
        <v>35</v>
      </c>
      <c r="BI42" s="115" t="s">
        <v>35</v>
      </c>
      <c r="BJ42" s="115" t="s">
        <v>35</v>
      </c>
      <c r="BK42" s="115" t="s">
        <v>35</v>
      </c>
      <c r="BL42" s="110" t="s">
        <v>35</v>
      </c>
      <c r="BM42" s="119" t="s">
        <v>35</v>
      </c>
      <c r="BN42" s="115" t="s">
        <v>35</v>
      </c>
      <c r="BO42" s="115" t="s">
        <v>35</v>
      </c>
      <c r="BP42" s="115" t="s">
        <v>35</v>
      </c>
      <c r="BQ42" s="110" t="s">
        <v>35</v>
      </c>
      <c r="BR42" s="119" t="s">
        <v>35</v>
      </c>
      <c r="BS42" s="115" t="s">
        <v>35</v>
      </c>
      <c r="BT42" s="115" t="s">
        <v>35</v>
      </c>
      <c r="BU42" s="115" t="s">
        <v>35</v>
      </c>
      <c r="BV42" s="115" t="s">
        <v>35</v>
      </c>
      <c r="BW42" s="115" t="s">
        <v>35</v>
      </c>
      <c r="BX42" s="115" t="s">
        <v>35</v>
      </c>
      <c r="BY42" s="104" t="s">
        <v>35</v>
      </c>
      <c r="BZ42" s="104" t="s">
        <v>35</v>
      </c>
      <c r="CA42" s="104" t="s">
        <v>35</v>
      </c>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row>
    <row r="43" s="382" customFormat="true" ht="15" customHeight="true" x14ac:dyDescent="0.2">
      <c r="A43" s="1047" t="s">
        <v>53</v>
      </c>
      <c r="B43" s="447" t="s">
        <v>49</v>
      </c>
      <c r="C43" s="135" t="s">
        <v>35</v>
      </c>
      <c r="D43" s="132" t="s">
        <v>35</v>
      </c>
      <c r="E43" s="132" t="s">
        <v>35</v>
      </c>
      <c r="F43" s="132" t="s">
        <v>35</v>
      </c>
      <c r="G43" s="129" t="s">
        <v>35</v>
      </c>
      <c r="H43" s="126" t="s">
        <v>35</v>
      </c>
      <c r="I43" s="132" t="s">
        <v>35</v>
      </c>
      <c r="J43" s="132" t="s">
        <v>35</v>
      </c>
      <c r="K43" s="132" t="s">
        <v>35</v>
      </c>
      <c r="L43" s="123" t="s">
        <v>35</v>
      </c>
      <c r="M43" s="135" t="s">
        <v>35</v>
      </c>
      <c r="N43" s="132" t="s">
        <v>35</v>
      </c>
      <c r="O43" s="132" t="s">
        <v>35</v>
      </c>
      <c r="P43" s="132" t="s">
        <v>35</v>
      </c>
      <c r="Q43" s="129" t="s">
        <v>35</v>
      </c>
      <c r="R43" s="126" t="s">
        <v>35</v>
      </c>
      <c r="S43" s="132" t="s">
        <v>35</v>
      </c>
      <c r="T43" s="132" t="s">
        <v>35</v>
      </c>
      <c r="U43" s="132" t="s">
        <v>35</v>
      </c>
      <c r="V43" s="132" t="s">
        <v>35</v>
      </c>
      <c r="W43" s="132" t="s">
        <v>35</v>
      </c>
      <c r="X43" s="132" t="s">
        <v>35</v>
      </c>
      <c r="Y43" s="132" t="s">
        <v>35</v>
      </c>
      <c r="Z43" s="132" t="s">
        <v>35</v>
      </c>
      <c r="AA43" s="123" t="s">
        <v>35</v>
      </c>
      <c r="AB43" s="506"/>
      <c r="AC43" s="506"/>
      <c r="AD43" s="506"/>
      <c r="AE43" s="506"/>
      <c r="AF43" s="506"/>
      <c r="AG43" s="506"/>
      <c r="AH43" s="506"/>
      <c r="AI43" s="506"/>
      <c r="AJ43" s="506"/>
      <c r="AK43" s="506"/>
      <c r="AL43" s="506"/>
      <c r="AM43" s="506"/>
      <c r="AN43" s="506"/>
      <c r="AO43" s="506"/>
      <c r="AP43" s="506"/>
      <c r="AQ43" s="506"/>
      <c r="AR43" s="506"/>
      <c r="AS43" s="506"/>
      <c r="AT43" s="506"/>
      <c r="AU43" s="506"/>
      <c r="AV43" s="506"/>
      <c r="AW43" s="506"/>
      <c r="AX43" s="506"/>
      <c r="AY43" s="506"/>
      <c r="AZ43" s="943"/>
      <c r="BA43" s="1035" t="s">
        <v>53</v>
      </c>
      <c r="BB43" s="682" t="s">
        <v>49</v>
      </c>
      <c r="BC43" s="119" t="s">
        <v>35</v>
      </c>
      <c r="BD43" s="115" t="s">
        <v>35</v>
      </c>
      <c r="BE43" s="115" t="s">
        <v>35</v>
      </c>
      <c r="BF43" s="115" t="s">
        <v>35</v>
      </c>
      <c r="BG43" s="110" t="s">
        <v>35</v>
      </c>
      <c r="BH43" s="119" t="s">
        <v>35</v>
      </c>
      <c r="BI43" s="115" t="s">
        <v>35</v>
      </c>
      <c r="BJ43" s="115" t="s">
        <v>35</v>
      </c>
      <c r="BK43" s="115" t="s">
        <v>35</v>
      </c>
      <c r="BL43" s="110" t="s">
        <v>35</v>
      </c>
      <c r="BM43" s="119" t="s">
        <v>35</v>
      </c>
      <c r="BN43" s="115" t="s">
        <v>35</v>
      </c>
      <c r="BO43" s="115" t="s">
        <v>35</v>
      </c>
      <c r="BP43" s="115" t="s">
        <v>35</v>
      </c>
      <c r="BQ43" s="110" t="s">
        <v>35</v>
      </c>
      <c r="BR43" s="119" t="s">
        <v>35</v>
      </c>
      <c r="BS43" s="115" t="s">
        <v>35</v>
      </c>
      <c r="BT43" s="115" t="s">
        <v>35</v>
      </c>
      <c r="BU43" s="115" t="s">
        <v>35</v>
      </c>
      <c r="BV43" s="115" t="s">
        <v>35</v>
      </c>
      <c r="BW43" s="115" t="s">
        <v>35</v>
      </c>
      <c r="BX43" s="115" t="s">
        <v>35</v>
      </c>
      <c r="BY43" s="104" t="s">
        <v>35</v>
      </c>
      <c r="BZ43" s="104" t="s">
        <v>35</v>
      </c>
      <c r="CA43" s="104" t="s">
        <v>35</v>
      </c>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row>
    <row r="44" s="382" customFormat="true" ht="15" customHeight="true" x14ac:dyDescent="0.2">
      <c r="A44" s="1047"/>
      <c r="B44" s="447" t="s">
        <v>48</v>
      </c>
      <c r="C44" s="135" t="s">
        <v>35</v>
      </c>
      <c r="D44" s="132" t="s">
        <v>35</v>
      </c>
      <c r="E44" s="132" t="s">
        <v>35</v>
      </c>
      <c r="F44" s="132" t="s">
        <v>35</v>
      </c>
      <c r="G44" s="129" t="s">
        <v>35</v>
      </c>
      <c r="H44" s="126" t="s">
        <v>35</v>
      </c>
      <c r="I44" s="132" t="s">
        <v>35</v>
      </c>
      <c r="J44" s="132" t="s">
        <v>35</v>
      </c>
      <c r="K44" s="132" t="s">
        <v>35</v>
      </c>
      <c r="L44" s="123" t="s">
        <v>35</v>
      </c>
      <c r="M44" s="135" t="s">
        <v>35</v>
      </c>
      <c r="N44" s="132" t="s">
        <v>35</v>
      </c>
      <c r="O44" s="132" t="s">
        <v>35</v>
      </c>
      <c r="P44" s="132" t="s">
        <v>35</v>
      </c>
      <c r="Q44" s="129" t="s">
        <v>35</v>
      </c>
      <c r="R44" s="126" t="s">
        <v>35</v>
      </c>
      <c r="S44" s="132" t="s">
        <v>35</v>
      </c>
      <c r="T44" s="132" t="s">
        <v>35</v>
      </c>
      <c r="U44" s="132" t="s">
        <v>35</v>
      </c>
      <c r="V44" s="132" t="s">
        <v>35</v>
      </c>
      <c r="W44" s="132" t="s">
        <v>35</v>
      </c>
      <c r="X44" s="132" t="s">
        <v>35</v>
      </c>
      <c r="Y44" s="132" t="s">
        <v>35</v>
      </c>
      <c r="Z44" s="132" t="s">
        <v>35</v>
      </c>
      <c r="AA44" s="123" t="s">
        <v>35</v>
      </c>
      <c r="AB44" s="506"/>
      <c r="AC44" s="506"/>
      <c r="AD44" s="506"/>
      <c r="AE44" s="506"/>
      <c r="AF44" s="506"/>
      <c r="AG44" s="506"/>
      <c r="AH44" s="506"/>
      <c r="AI44" s="506"/>
      <c r="AJ44" s="506"/>
      <c r="AK44" s="506"/>
      <c r="AL44" s="506"/>
      <c r="AM44" s="506"/>
      <c r="AN44" s="506"/>
      <c r="AO44" s="506"/>
      <c r="AP44" s="506"/>
      <c r="AQ44" s="506"/>
      <c r="AR44" s="506"/>
      <c r="AS44" s="506"/>
      <c r="AT44" s="506"/>
      <c r="AU44" s="506"/>
      <c r="AV44" s="506"/>
      <c r="AW44" s="506"/>
      <c r="AX44" s="506"/>
      <c r="AY44" s="506"/>
      <c r="AZ44" s="943"/>
      <c r="BA44" s="1035"/>
      <c r="BB44" s="682" t="s">
        <v>48</v>
      </c>
      <c r="BC44" s="119" t="s">
        <v>35</v>
      </c>
      <c r="BD44" s="115" t="s">
        <v>35</v>
      </c>
      <c r="BE44" s="115" t="s">
        <v>35</v>
      </c>
      <c r="BF44" s="115" t="s">
        <v>35</v>
      </c>
      <c r="BG44" s="110" t="s">
        <v>35</v>
      </c>
      <c r="BH44" s="119" t="s">
        <v>35</v>
      </c>
      <c r="BI44" s="115" t="s">
        <v>35</v>
      </c>
      <c r="BJ44" s="115" t="s">
        <v>35</v>
      </c>
      <c r="BK44" s="115" t="s">
        <v>35</v>
      </c>
      <c r="BL44" s="110" t="s">
        <v>35</v>
      </c>
      <c r="BM44" s="119" t="s">
        <v>35</v>
      </c>
      <c r="BN44" s="115" t="s">
        <v>35</v>
      </c>
      <c r="BO44" s="115" t="s">
        <v>35</v>
      </c>
      <c r="BP44" s="115" t="s">
        <v>35</v>
      </c>
      <c r="BQ44" s="110" t="s">
        <v>35</v>
      </c>
      <c r="BR44" s="119" t="s">
        <v>35</v>
      </c>
      <c r="BS44" s="115" t="s">
        <v>35</v>
      </c>
      <c r="BT44" s="115" t="s">
        <v>35</v>
      </c>
      <c r="BU44" s="115" t="s">
        <v>35</v>
      </c>
      <c r="BV44" s="115" t="s">
        <v>35</v>
      </c>
      <c r="BW44" s="115" t="s">
        <v>35</v>
      </c>
      <c r="BX44" s="115" t="s">
        <v>35</v>
      </c>
      <c r="BY44" s="104" t="s">
        <v>35</v>
      </c>
      <c r="BZ44" s="104" t="s">
        <v>35</v>
      </c>
      <c r="CA44" s="104" t="s">
        <v>35</v>
      </c>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row>
    <row r="45" s="382" customFormat="true" ht="15" customHeight="true" x14ac:dyDescent="0.2">
      <c r="A45" s="1047" t="s">
        <v>52</v>
      </c>
      <c r="B45" s="447" t="s">
        <v>49</v>
      </c>
      <c r="C45" s="135" t="s">
        <v>35</v>
      </c>
      <c r="D45" s="132" t="s">
        <v>35</v>
      </c>
      <c r="E45" s="132" t="s">
        <v>35</v>
      </c>
      <c r="F45" s="132" t="s">
        <v>35</v>
      </c>
      <c r="G45" s="129" t="s">
        <v>35</v>
      </c>
      <c r="H45" s="126" t="s">
        <v>35</v>
      </c>
      <c r="I45" s="132" t="s">
        <v>35</v>
      </c>
      <c r="J45" s="132" t="s">
        <v>35</v>
      </c>
      <c r="K45" s="132" t="s">
        <v>35</v>
      </c>
      <c r="L45" s="123" t="s">
        <v>35</v>
      </c>
      <c r="M45" s="135" t="s">
        <v>35</v>
      </c>
      <c r="N45" s="132" t="s">
        <v>35</v>
      </c>
      <c r="O45" s="132" t="s">
        <v>35</v>
      </c>
      <c r="P45" s="132" t="s">
        <v>35</v>
      </c>
      <c r="Q45" s="129" t="s">
        <v>35</v>
      </c>
      <c r="R45" s="126" t="s">
        <v>35</v>
      </c>
      <c r="S45" s="132" t="s">
        <v>35</v>
      </c>
      <c r="T45" s="132" t="s">
        <v>35</v>
      </c>
      <c r="U45" s="132" t="s">
        <v>35</v>
      </c>
      <c r="V45" s="132" t="s">
        <v>35</v>
      </c>
      <c r="W45" s="132" t="s">
        <v>35</v>
      </c>
      <c r="X45" s="132" t="s">
        <v>35</v>
      </c>
      <c r="Y45" s="132" t="s">
        <v>35</v>
      </c>
      <c r="Z45" s="132" t="s">
        <v>35</v>
      </c>
      <c r="AA45" s="123" t="s">
        <v>35</v>
      </c>
      <c r="AB45" s="506"/>
      <c r="AC45" s="506"/>
      <c r="AD45" s="506"/>
      <c r="AE45" s="506"/>
      <c r="AF45" s="506"/>
      <c r="AG45" s="506"/>
      <c r="AH45" s="506"/>
      <c r="AI45" s="506"/>
      <c r="AJ45" s="506"/>
      <c r="AK45" s="506"/>
      <c r="AL45" s="506"/>
      <c r="AM45" s="506"/>
      <c r="AN45" s="506"/>
      <c r="AO45" s="506"/>
      <c r="AP45" s="506"/>
      <c r="AQ45" s="506"/>
      <c r="AR45" s="506"/>
      <c r="AS45" s="506"/>
      <c r="AT45" s="506"/>
      <c r="AU45" s="506"/>
      <c r="AV45" s="506"/>
      <c r="AW45" s="506"/>
      <c r="AX45" s="506"/>
      <c r="AY45" s="506"/>
      <c r="AZ45" s="943"/>
      <c r="BA45" s="1035" t="s">
        <v>52</v>
      </c>
      <c r="BB45" s="682" t="s">
        <v>49</v>
      </c>
      <c r="BC45" s="119" t="s">
        <v>35</v>
      </c>
      <c r="BD45" s="115" t="s">
        <v>35</v>
      </c>
      <c r="BE45" s="115" t="s">
        <v>35</v>
      </c>
      <c r="BF45" s="115" t="s">
        <v>35</v>
      </c>
      <c r="BG45" s="110" t="s">
        <v>35</v>
      </c>
      <c r="BH45" s="119" t="s">
        <v>35</v>
      </c>
      <c r="BI45" s="115" t="s">
        <v>35</v>
      </c>
      <c r="BJ45" s="115" t="s">
        <v>35</v>
      </c>
      <c r="BK45" s="115" t="s">
        <v>35</v>
      </c>
      <c r="BL45" s="110" t="s">
        <v>35</v>
      </c>
      <c r="BM45" s="119" t="s">
        <v>35</v>
      </c>
      <c r="BN45" s="115" t="s">
        <v>35</v>
      </c>
      <c r="BO45" s="115" t="s">
        <v>35</v>
      </c>
      <c r="BP45" s="115" t="s">
        <v>35</v>
      </c>
      <c r="BQ45" s="110" t="s">
        <v>35</v>
      </c>
      <c r="BR45" s="119" t="s">
        <v>35</v>
      </c>
      <c r="BS45" s="115" t="s">
        <v>35</v>
      </c>
      <c r="BT45" s="115" t="s">
        <v>35</v>
      </c>
      <c r="BU45" s="115" t="s">
        <v>35</v>
      </c>
      <c r="BV45" s="115" t="s">
        <v>35</v>
      </c>
      <c r="BW45" s="115" t="s">
        <v>35</v>
      </c>
      <c r="BX45" s="115" t="s">
        <v>35</v>
      </c>
      <c r="BY45" s="104" t="s">
        <v>35</v>
      </c>
      <c r="BZ45" s="104" t="s">
        <v>35</v>
      </c>
      <c r="CA45" s="104" t="s">
        <v>35</v>
      </c>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row>
    <row r="46" s="382" customFormat="true" ht="15" customHeight="true" x14ac:dyDescent="0.2">
      <c r="A46" s="1047"/>
      <c r="B46" s="447" t="s">
        <v>48</v>
      </c>
      <c r="C46" s="135" t="s">
        <v>35</v>
      </c>
      <c r="D46" s="132" t="s">
        <v>35</v>
      </c>
      <c r="E46" s="132" t="s">
        <v>35</v>
      </c>
      <c r="F46" s="132" t="s">
        <v>35</v>
      </c>
      <c r="G46" s="129" t="s">
        <v>35</v>
      </c>
      <c r="H46" s="126" t="s">
        <v>35</v>
      </c>
      <c r="I46" s="132" t="s">
        <v>35</v>
      </c>
      <c r="J46" s="132" t="s">
        <v>35</v>
      </c>
      <c r="K46" s="132" t="s">
        <v>35</v>
      </c>
      <c r="L46" s="123" t="s">
        <v>35</v>
      </c>
      <c r="M46" s="135" t="s">
        <v>35</v>
      </c>
      <c r="N46" s="132" t="s">
        <v>35</v>
      </c>
      <c r="O46" s="132" t="s">
        <v>35</v>
      </c>
      <c r="P46" s="132" t="s">
        <v>35</v>
      </c>
      <c r="Q46" s="129" t="s">
        <v>35</v>
      </c>
      <c r="R46" s="126" t="s">
        <v>35</v>
      </c>
      <c r="S46" s="132" t="s">
        <v>35</v>
      </c>
      <c r="T46" s="132" t="s">
        <v>35</v>
      </c>
      <c r="U46" s="132" t="s">
        <v>35</v>
      </c>
      <c r="V46" s="132" t="s">
        <v>35</v>
      </c>
      <c r="W46" s="132" t="s">
        <v>35</v>
      </c>
      <c r="X46" s="132" t="s">
        <v>35</v>
      </c>
      <c r="Y46" s="132" t="s">
        <v>35</v>
      </c>
      <c r="Z46" s="132" t="s">
        <v>35</v>
      </c>
      <c r="AA46" s="123" t="s">
        <v>35</v>
      </c>
      <c r="AB46" s="506"/>
      <c r="AC46" s="506"/>
      <c r="AD46" s="506"/>
      <c r="AE46" s="506"/>
      <c r="AF46" s="506"/>
      <c r="AG46" s="506"/>
      <c r="AH46" s="506"/>
      <c r="AI46" s="506"/>
      <c r="AJ46" s="506"/>
      <c r="AK46" s="506"/>
      <c r="AL46" s="506"/>
      <c r="AM46" s="506"/>
      <c r="AN46" s="506"/>
      <c r="AO46" s="506"/>
      <c r="AP46" s="506"/>
      <c r="AQ46" s="506"/>
      <c r="AR46" s="506"/>
      <c r="AS46" s="506"/>
      <c r="AT46" s="506"/>
      <c r="AU46" s="506"/>
      <c r="AV46" s="506"/>
      <c r="AW46" s="506"/>
      <c r="AX46" s="506"/>
      <c r="AY46" s="506"/>
      <c r="AZ46" s="943"/>
      <c r="BA46" s="1035"/>
      <c r="BB46" s="682" t="s">
        <v>48</v>
      </c>
      <c r="BC46" s="119" t="s">
        <v>35</v>
      </c>
      <c r="BD46" s="115" t="s">
        <v>35</v>
      </c>
      <c r="BE46" s="115" t="s">
        <v>35</v>
      </c>
      <c r="BF46" s="115" t="s">
        <v>35</v>
      </c>
      <c r="BG46" s="110" t="s">
        <v>35</v>
      </c>
      <c r="BH46" s="119" t="s">
        <v>35</v>
      </c>
      <c r="BI46" s="115" t="s">
        <v>35</v>
      </c>
      <c r="BJ46" s="115" t="s">
        <v>35</v>
      </c>
      <c r="BK46" s="115" t="s">
        <v>35</v>
      </c>
      <c r="BL46" s="110" t="s">
        <v>35</v>
      </c>
      <c r="BM46" s="119" t="s">
        <v>35</v>
      </c>
      <c r="BN46" s="115" t="s">
        <v>35</v>
      </c>
      <c r="BO46" s="115" t="s">
        <v>35</v>
      </c>
      <c r="BP46" s="115" t="s">
        <v>35</v>
      </c>
      <c r="BQ46" s="110" t="s">
        <v>35</v>
      </c>
      <c r="BR46" s="119" t="s">
        <v>35</v>
      </c>
      <c r="BS46" s="115" t="s">
        <v>35</v>
      </c>
      <c r="BT46" s="115" t="s">
        <v>35</v>
      </c>
      <c r="BU46" s="115" t="s">
        <v>35</v>
      </c>
      <c r="BV46" s="115" t="s">
        <v>35</v>
      </c>
      <c r="BW46" s="115" t="s">
        <v>35</v>
      </c>
      <c r="BX46" s="115" t="s">
        <v>35</v>
      </c>
      <c r="BY46" s="104" t="s">
        <v>35</v>
      </c>
      <c r="BZ46" s="104" t="s">
        <v>35</v>
      </c>
      <c r="CA46" s="104" t="s">
        <v>35</v>
      </c>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row>
    <row r="47" s="377" customFormat="true" ht="15" customHeight="true" x14ac:dyDescent="0.2">
      <c r="A47" s="1047" t="s">
        <v>102</v>
      </c>
      <c r="B47" s="447" t="s">
        <v>101</v>
      </c>
      <c r="C47" s="135" t="s">
        <v>35</v>
      </c>
      <c r="D47" s="132" t="s">
        <v>35</v>
      </c>
      <c r="E47" s="132" t="s">
        <v>35</v>
      </c>
      <c r="F47" s="132" t="s">
        <v>35</v>
      </c>
      <c r="G47" s="129" t="s">
        <v>35</v>
      </c>
      <c r="H47" s="126" t="s">
        <v>35</v>
      </c>
      <c r="I47" s="132" t="s">
        <v>35</v>
      </c>
      <c r="J47" s="132" t="s">
        <v>35</v>
      </c>
      <c r="K47" s="132" t="s">
        <v>35</v>
      </c>
      <c r="L47" s="123" t="s">
        <v>35</v>
      </c>
      <c r="M47" s="135" t="s">
        <v>35</v>
      </c>
      <c r="N47" s="132" t="s">
        <v>35</v>
      </c>
      <c r="O47" s="132" t="s">
        <v>35</v>
      </c>
      <c r="P47" s="132" t="s">
        <v>35</v>
      </c>
      <c r="Q47" s="129" t="s">
        <v>35</v>
      </c>
      <c r="R47" s="126" t="s">
        <v>35</v>
      </c>
      <c r="S47" s="132" t="s">
        <v>35</v>
      </c>
      <c r="T47" s="132" t="s">
        <v>35</v>
      </c>
      <c r="U47" s="132" t="s">
        <v>35</v>
      </c>
      <c r="V47" s="132" t="s">
        <v>35</v>
      </c>
      <c r="W47" s="132" t="s">
        <v>35</v>
      </c>
      <c r="X47" s="132" t="s">
        <v>35</v>
      </c>
      <c r="Y47" s="132" t="s">
        <v>35</v>
      </c>
      <c r="Z47" s="132" t="s">
        <v>35</v>
      </c>
      <c r="AA47" s="123" t="s">
        <v>35</v>
      </c>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4"/>
      <c r="BA47" s="1035" t="s">
        <v>102</v>
      </c>
      <c r="BB47" s="682" t="s">
        <v>101</v>
      </c>
      <c r="BC47" s="119" t="s">
        <v>35</v>
      </c>
      <c r="BD47" s="115" t="s">
        <v>35</v>
      </c>
      <c r="BE47" s="115" t="s">
        <v>35</v>
      </c>
      <c r="BF47" s="115" t="s">
        <v>35</v>
      </c>
      <c r="BG47" s="110" t="s">
        <v>35</v>
      </c>
      <c r="BH47" s="119" t="s">
        <v>35</v>
      </c>
      <c r="BI47" s="115" t="s">
        <v>35</v>
      </c>
      <c r="BJ47" s="115" t="s">
        <v>35</v>
      </c>
      <c r="BK47" s="115" t="s">
        <v>35</v>
      </c>
      <c r="BL47" s="110" t="s">
        <v>35</v>
      </c>
      <c r="BM47" s="119" t="s">
        <v>35</v>
      </c>
      <c r="BN47" s="115" t="s">
        <v>35</v>
      </c>
      <c r="BO47" s="115" t="s">
        <v>35</v>
      </c>
      <c r="BP47" s="115" t="s">
        <v>35</v>
      </c>
      <c r="BQ47" s="110" t="s">
        <v>35</v>
      </c>
      <c r="BR47" s="119" t="s">
        <v>35</v>
      </c>
      <c r="BS47" s="115" t="s">
        <v>35</v>
      </c>
      <c r="BT47" s="115" t="s">
        <v>35</v>
      </c>
      <c r="BU47" s="115" t="s">
        <v>35</v>
      </c>
      <c r="BV47" s="115" t="s">
        <v>35</v>
      </c>
      <c r="BW47" s="115" t="s">
        <v>35</v>
      </c>
      <c r="BX47" s="115" t="s">
        <v>35</v>
      </c>
      <c r="BY47" s="104" t="s">
        <v>35</v>
      </c>
      <c r="BZ47" s="104" t="s">
        <v>35</v>
      </c>
      <c r="CA47" s="104" t="s">
        <v>35</v>
      </c>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row>
    <row r="48" s="377" customFormat="true" ht="15" customHeight="true" x14ac:dyDescent="0.2">
      <c r="A48" s="1047"/>
      <c r="B48" s="447" t="s">
        <v>100</v>
      </c>
      <c r="C48" s="135" t="s">
        <v>35</v>
      </c>
      <c r="D48" s="132" t="s">
        <v>35</v>
      </c>
      <c r="E48" s="132" t="s">
        <v>35</v>
      </c>
      <c r="F48" s="132" t="s">
        <v>35</v>
      </c>
      <c r="G48" s="129" t="s">
        <v>35</v>
      </c>
      <c r="H48" s="126" t="s">
        <v>35</v>
      </c>
      <c r="I48" s="132" t="s">
        <v>35</v>
      </c>
      <c r="J48" s="132" t="s">
        <v>35</v>
      </c>
      <c r="K48" s="132" t="s">
        <v>35</v>
      </c>
      <c r="L48" s="123" t="s">
        <v>35</v>
      </c>
      <c r="M48" s="135" t="s">
        <v>35</v>
      </c>
      <c r="N48" s="132" t="s">
        <v>35</v>
      </c>
      <c r="O48" s="132" t="s">
        <v>35</v>
      </c>
      <c r="P48" s="132" t="s">
        <v>35</v>
      </c>
      <c r="Q48" s="129" t="s">
        <v>35</v>
      </c>
      <c r="R48" s="126" t="s">
        <v>35</v>
      </c>
      <c r="S48" s="132" t="s">
        <v>35</v>
      </c>
      <c r="T48" s="132" t="s">
        <v>35</v>
      </c>
      <c r="U48" s="132" t="s">
        <v>35</v>
      </c>
      <c r="V48" s="132" t="s">
        <v>35</v>
      </c>
      <c r="W48" s="132" t="s">
        <v>35</v>
      </c>
      <c r="X48" s="132" t="s">
        <v>35</v>
      </c>
      <c r="Y48" s="132" t="s">
        <v>35</v>
      </c>
      <c r="Z48" s="132" t="s">
        <v>35</v>
      </c>
      <c r="AA48" s="123" t="s">
        <v>35</v>
      </c>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4"/>
      <c r="BA48" s="1035"/>
      <c r="BB48" s="682" t="s">
        <v>100</v>
      </c>
      <c r="BC48" s="119" t="s">
        <v>35</v>
      </c>
      <c r="BD48" s="115" t="s">
        <v>35</v>
      </c>
      <c r="BE48" s="115" t="s">
        <v>35</v>
      </c>
      <c r="BF48" s="115" t="s">
        <v>35</v>
      </c>
      <c r="BG48" s="110" t="s">
        <v>35</v>
      </c>
      <c r="BH48" s="119" t="s">
        <v>35</v>
      </c>
      <c r="BI48" s="115" t="s">
        <v>35</v>
      </c>
      <c r="BJ48" s="115" t="s">
        <v>35</v>
      </c>
      <c r="BK48" s="115" t="s">
        <v>35</v>
      </c>
      <c r="BL48" s="110" t="s">
        <v>35</v>
      </c>
      <c r="BM48" s="119" t="s">
        <v>35</v>
      </c>
      <c r="BN48" s="115" t="s">
        <v>35</v>
      </c>
      <c r="BO48" s="115" t="s">
        <v>35</v>
      </c>
      <c r="BP48" s="115" t="s">
        <v>35</v>
      </c>
      <c r="BQ48" s="110" t="s">
        <v>35</v>
      </c>
      <c r="BR48" s="119" t="s">
        <v>35</v>
      </c>
      <c r="BS48" s="115" t="s">
        <v>35</v>
      </c>
      <c r="BT48" s="115" t="s">
        <v>35</v>
      </c>
      <c r="BU48" s="115" t="s">
        <v>35</v>
      </c>
      <c r="BV48" s="115" t="s">
        <v>35</v>
      </c>
      <c r="BW48" s="115" t="s">
        <v>35</v>
      </c>
      <c r="BX48" s="115" t="s">
        <v>35</v>
      </c>
      <c r="BY48" s="104" t="s">
        <v>35</v>
      </c>
      <c r="BZ48" s="104" t="s">
        <v>35</v>
      </c>
      <c r="CA48" s="104" t="s">
        <v>35</v>
      </c>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row>
    <row r="49" s="377" customFormat="true" ht="15" customHeight="true" x14ac:dyDescent="0.2">
      <c r="A49" s="1047"/>
      <c r="B49" s="447" t="s">
        <v>68</v>
      </c>
      <c r="C49" s="135" t="s">
        <v>35</v>
      </c>
      <c r="D49" s="132" t="s">
        <v>35</v>
      </c>
      <c r="E49" s="132" t="s">
        <v>35</v>
      </c>
      <c r="F49" s="132" t="s">
        <v>35</v>
      </c>
      <c r="G49" s="129" t="s">
        <v>35</v>
      </c>
      <c r="H49" s="126" t="s">
        <v>35</v>
      </c>
      <c r="I49" s="132" t="s">
        <v>35</v>
      </c>
      <c r="J49" s="132" t="s">
        <v>35</v>
      </c>
      <c r="K49" s="132" t="s">
        <v>35</v>
      </c>
      <c r="L49" s="123" t="s">
        <v>35</v>
      </c>
      <c r="M49" s="135" t="s">
        <v>35</v>
      </c>
      <c r="N49" s="132" t="s">
        <v>35</v>
      </c>
      <c r="O49" s="132" t="s">
        <v>35</v>
      </c>
      <c r="P49" s="132" t="s">
        <v>35</v>
      </c>
      <c r="Q49" s="129" t="s">
        <v>35</v>
      </c>
      <c r="R49" s="126" t="s">
        <v>35</v>
      </c>
      <c r="S49" s="132" t="s">
        <v>35</v>
      </c>
      <c r="T49" s="132" t="s">
        <v>35</v>
      </c>
      <c r="U49" s="132" t="s">
        <v>35</v>
      </c>
      <c r="V49" s="132" t="s">
        <v>35</v>
      </c>
      <c r="W49" s="132" t="s">
        <v>35</v>
      </c>
      <c r="X49" s="132" t="s">
        <v>35</v>
      </c>
      <c r="Y49" s="132" t="s">
        <v>35</v>
      </c>
      <c r="Z49" s="132" t="s">
        <v>35</v>
      </c>
      <c r="AA49" s="123" t="s">
        <v>35</v>
      </c>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4"/>
      <c r="BA49" s="1035"/>
      <c r="BB49" s="682" t="s">
        <v>68</v>
      </c>
      <c r="BC49" s="119" t="s">
        <v>35</v>
      </c>
      <c r="BD49" s="115" t="s">
        <v>35</v>
      </c>
      <c r="BE49" s="115" t="s">
        <v>35</v>
      </c>
      <c r="BF49" s="115" t="s">
        <v>35</v>
      </c>
      <c r="BG49" s="110" t="s">
        <v>35</v>
      </c>
      <c r="BH49" s="119" t="s">
        <v>35</v>
      </c>
      <c r="BI49" s="115" t="s">
        <v>35</v>
      </c>
      <c r="BJ49" s="115" t="s">
        <v>35</v>
      </c>
      <c r="BK49" s="115" t="s">
        <v>35</v>
      </c>
      <c r="BL49" s="110" t="s">
        <v>35</v>
      </c>
      <c r="BM49" s="119" t="s">
        <v>35</v>
      </c>
      <c r="BN49" s="115" t="s">
        <v>35</v>
      </c>
      <c r="BO49" s="115" t="s">
        <v>35</v>
      </c>
      <c r="BP49" s="115" t="s">
        <v>35</v>
      </c>
      <c r="BQ49" s="110" t="s">
        <v>35</v>
      </c>
      <c r="BR49" s="119" t="s">
        <v>35</v>
      </c>
      <c r="BS49" s="115" t="s">
        <v>35</v>
      </c>
      <c r="BT49" s="115" t="s">
        <v>35</v>
      </c>
      <c r="BU49" s="115" t="s">
        <v>35</v>
      </c>
      <c r="BV49" s="115" t="s">
        <v>35</v>
      </c>
      <c r="BW49" s="115" t="s">
        <v>35</v>
      </c>
      <c r="BX49" s="115" t="s">
        <v>35</v>
      </c>
      <c r="BY49" s="104" t="s">
        <v>35</v>
      </c>
      <c r="BZ49" s="104" t="s">
        <v>35</v>
      </c>
      <c r="CA49" s="104" t="s">
        <v>35</v>
      </c>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row>
    <row r="50" s="377" customFormat="true" ht="15" customHeight="true" x14ac:dyDescent="0.2">
      <c r="A50" s="1047" t="s">
        <v>103</v>
      </c>
      <c r="B50" s="447" t="s">
        <v>101</v>
      </c>
      <c r="C50" s="135" t="s">
        <v>35</v>
      </c>
      <c r="D50" s="132" t="s">
        <v>35</v>
      </c>
      <c r="E50" s="132" t="s">
        <v>35</v>
      </c>
      <c r="F50" s="132" t="s">
        <v>35</v>
      </c>
      <c r="G50" s="129" t="s">
        <v>35</v>
      </c>
      <c r="H50" s="126" t="s">
        <v>35</v>
      </c>
      <c r="I50" s="132" t="s">
        <v>35</v>
      </c>
      <c r="J50" s="132" t="s">
        <v>35</v>
      </c>
      <c r="K50" s="132" t="s">
        <v>35</v>
      </c>
      <c r="L50" s="123" t="s">
        <v>35</v>
      </c>
      <c r="M50" s="135" t="s">
        <v>35</v>
      </c>
      <c r="N50" s="132" t="s">
        <v>35</v>
      </c>
      <c r="O50" s="132" t="s">
        <v>35</v>
      </c>
      <c r="P50" s="132" t="s">
        <v>35</v>
      </c>
      <c r="Q50" s="129" t="s">
        <v>35</v>
      </c>
      <c r="R50" s="126" t="s">
        <v>35</v>
      </c>
      <c r="S50" s="132" t="s">
        <v>35</v>
      </c>
      <c r="T50" s="132" t="s">
        <v>35</v>
      </c>
      <c r="U50" s="132" t="s">
        <v>35</v>
      </c>
      <c r="V50" s="132" t="s">
        <v>35</v>
      </c>
      <c r="W50" s="132" t="s">
        <v>35</v>
      </c>
      <c r="X50" s="132" t="s">
        <v>35</v>
      </c>
      <c r="Y50" s="132" t="s">
        <v>35</v>
      </c>
      <c r="Z50" s="132" t="s">
        <v>35</v>
      </c>
      <c r="AA50" s="123" t="s">
        <v>35</v>
      </c>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4"/>
      <c r="BA50" s="1035" t="s">
        <v>103</v>
      </c>
      <c r="BB50" s="682" t="s">
        <v>101</v>
      </c>
      <c r="BC50" s="119" t="s">
        <v>35</v>
      </c>
      <c r="BD50" s="115" t="s">
        <v>35</v>
      </c>
      <c r="BE50" s="115" t="s">
        <v>35</v>
      </c>
      <c r="BF50" s="115" t="s">
        <v>35</v>
      </c>
      <c r="BG50" s="110" t="s">
        <v>35</v>
      </c>
      <c r="BH50" s="119" t="s">
        <v>35</v>
      </c>
      <c r="BI50" s="115" t="s">
        <v>35</v>
      </c>
      <c r="BJ50" s="115" t="s">
        <v>35</v>
      </c>
      <c r="BK50" s="115" t="s">
        <v>35</v>
      </c>
      <c r="BL50" s="110" t="s">
        <v>35</v>
      </c>
      <c r="BM50" s="119" t="s">
        <v>35</v>
      </c>
      <c r="BN50" s="115" t="s">
        <v>35</v>
      </c>
      <c r="BO50" s="115" t="s">
        <v>35</v>
      </c>
      <c r="BP50" s="115" t="s">
        <v>35</v>
      </c>
      <c r="BQ50" s="110" t="s">
        <v>35</v>
      </c>
      <c r="BR50" s="119" t="s">
        <v>35</v>
      </c>
      <c r="BS50" s="115" t="s">
        <v>35</v>
      </c>
      <c r="BT50" s="115" t="s">
        <v>35</v>
      </c>
      <c r="BU50" s="115" t="s">
        <v>35</v>
      </c>
      <c r="BV50" s="115" t="s">
        <v>35</v>
      </c>
      <c r="BW50" s="115" t="s">
        <v>35</v>
      </c>
      <c r="BX50" s="115" t="s">
        <v>35</v>
      </c>
      <c r="BY50" s="104" t="s">
        <v>35</v>
      </c>
      <c r="BZ50" s="104" t="s">
        <v>35</v>
      </c>
      <c r="CA50" s="104" t="s">
        <v>35</v>
      </c>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row>
    <row r="51" s="377" customFormat="true" ht="15" customHeight="true" x14ac:dyDescent="0.2">
      <c r="A51" s="1047"/>
      <c r="B51" s="447" t="s">
        <v>100</v>
      </c>
      <c r="C51" s="135" t="s">
        <v>35</v>
      </c>
      <c r="D51" s="132" t="s">
        <v>35</v>
      </c>
      <c r="E51" s="132" t="s">
        <v>35</v>
      </c>
      <c r="F51" s="132" t="s">
        <v>35</v>
      </c>
      <c r="G51" s="129" t="s">
        <v>35</v>
      </c>
      <c r="H51" s="126" t="s">
        <v>35</v>
      </c>
      <c r="I51" s="132" t="s">
        <v>35</v>
      </c>
      <c r="J51" s="132" t="s">
        <v>35</v>
      </c>
      <c r="K51" s="132" t="s">
        <v>35</v>
      </c>
      <c r="L51" s="123" t="s">
        <v>35</v>
      </c>
      <c r="M51" s="135" t="s">
        <v>35</v>
      </c>
      <c r="N51" s="132" t="s">
        <v>35</v>
      </c>
      <c r="O51" s="132" t="s">
        <v>35</v>
      </c>
      <c r="P51" s="132" t="s">
        <v>35</v>
      </c>
      <c r="Q51" s="129" t="s">
        <v>35</v>
      </c>
      <c r="R51" s="126" t="s">
        <v>35</v>
      </c>
      <c r="S51" s="132" t="s">
        <v>35</v>
      </c>
      <c r="T51" s="132" t="s">
        <v>35</v>
      </c>
      <c r="U51" s="132" t="s">
        <v>35</v>
      </c>
      <c r="V51" s="132" t="s">
        <v>35</v>
      </c>
      <c r="W51" s="132" t="s">
        <v>35</v>
      </c>
      <c r="X51" s="132" t="s">
        <v>35</v>
      </c>
      <c r="Y51" s="132" t="s">
        <v>35</v>
      </c>
      <c r="Z51" s="132" t="s">
        <v>35</v>
      </c>
      <c r="AA51" s="123" t="s">
        <v>35</v>
      </c>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4"/>
      <c r="BA51" s="1035"/>
      <c r="BB51" s="682" t="s">
        <v>100</v>
      </c>
      <c r="BC51" s="119" t="s">
        <v>35</v>
      </c>
      <c r="BD51" s="115" t="s">
        <v>35</v>
      </c>
      <c r="BE51" s="115" t="s">
        <v>35</v>
      </c>
      <c r="BF51" s="115" t="s">
        <v>35</v>
      </c>
      <c r="BG51" s="110" t="s">
        <v>35</v>
      </c>
      <c r="BH51" s="119" t="s">
        <v>35</v>
      </c>
      <c r="BI51" s="115" t="s">
        <v>35</v>
      </c>
      <c r="BJ51" s="115" t="s">
        <v>35</v>
      </c>
      <c r="BK51" s="115" t="s">
        <v>35</v>
      </c>
      <c r="BL51" s="110" t="s">
        <v>35</v>
      </c>
      <c r="BM51" s="119" t="s">
        <v>35</v>
      </c>
      <c r="BN51" s="115" t="s">
        <v>35</v>
      </c>
      <c r="BO51" s="115" t="s">
        <v>35</v>
      </c>
      <c r="BP51" s="115" t="s">
        <v>35</v>
      </c>
      <c r="BQ51" s="110" t="s">
        <v>35</v>
      </c>
      <c r="BR51" s="119" t="s">
        <v>35</v>
      </c>
      <c r="BS51" s="115" t="s">
        <v>35</v>
      </c>
      <c r="BT51" s="115" t="s">
        <v>35</v>
      </c>
      <c r="BU51" s="115" t="s">
        <v>35</v>
      </c>
      <c r="BV51" s="115" t="s">
        <v>35</v>
      </c>
      <c r="BW51" s="115" t="s">
        <v>35</v>
      </c>
      <c r="BX51" s="115" t="s">
        <v>35</v>
      </c>
      <c r="BY51" s="104" t="s">
        <v>35</v>
      </c>
      <c r="BZ51" s="104" t="s">
        <v>35</v>
      </c>
      <c r="CA51" s="104" t="s">
        <v>35</v>
      </c>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row>
    <row r="52" s="377" customFormat="true" ht="15" customHeight="true" x14ac:dyDescent="0.2">
      <c r="A52" s="1047"/>
      <c r="B52" s="447" t="s">
        <v>68</v>
      </c>
      <c r="C52" s="135" t="s">
        <v>35</v>
      </c>
      <c r="D52" s="132" t="s">
        <v>35</v>
      </c>
      <c r="E52" s="132" t="s">
        <v>35</v>
      </c>
      <c r="F52" s="132" t="s">
        <v>35</v>
      </c>
      <c r="G52" s="129" t="s">
        <v>35</v>
      </c>
      <c r="H52" s="126" t="s">
        <v>35</v>
      </c>
      <c r="I52" s="132" t="s">
        <v>35</v>
      </c>
      <c r="J52" s="132" t="s">
        <v>35</v>
      </c>
      <c r="K52" s="132" t="s">
        <v>35</v>
      </c>
      <c r="L52" s="123" t="s">
        <v>35</v>
      </c>
      <c r="M52" s="135" t="s">
        <v>35</v>
      </c>
      <c r="N52" s="132" t="s">
        <v>35</v>
      </c>
      <c r="O52" s="132" t="s">
        <v>35</v>
      </c>
      <c r="P52" s="132" t="s">
        <v>35</v>
      </c>
      <c r="Q52" s="129" t="s">
        <v>35</v>
      </c>
      <c r="R52" s="126" t="s">
        <v>35</v>
      </c>
      <c r="S52" s="132" t="s">
        <v>35</v>
      </c>
      <c r="T52" s="132" t="s">
        <v>35</v>
      </c>
      <c r="U52" s="132" t="s">
        <v>35</v>
      </c>
      <c r="V52" s="132" t="s">
        <v>35</v>
      </c>
      <c r="W52" s="132" t="s">
        <v>35</v>
      </c>
      <c r="X52" s="132" t="s">
        <v>35</v>
      </c>
      <c r="Y52" s="132" t="s">
        <v>35</v>
      </c>
      <c r="Z52" s="132" t="s">
        <v>35</v>
      </c>
      <c r="AA52" s="123" t="s">
        <v>35</v>
      </c>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4"/>
      <c r="BA52" s="1035"/>
      <c r="BB52" s="682" t="s">
        <v>68</v>
      </c>
      <c r="BC52" s="119" t="s">
        <v>35</v>
      </c>
      <c r="BD52" s="115" t="s">
        <v>35</v>
      </c>
      <c r="BE52" s="115" t="s">
        <v>35</v>
      </c>
      <c r="BF52" s="115" t="s">
        <v>35</v>
      </c>
      <c r="BG52" s="110" t="s">
        <v>35</v>
      </c>
      <c r="BH52" s="119" t="s">
        <v>35</v>
      </c>
      <c r="BI52" s="115" t="s">
        <v>35</v>
      </c>
      <c r="BJ52" s="115" t="s">
        <v>35</v>
      </c>
      <c r="BK52" s="115" t="s">
        <v>35</v>
      </c>
      <c r="BL52" s="110" t="s">
        <v>35</v>
      </c>
      <c r="BM52" s="119" t="s">
        <v>35</v>
      </c>
      <c r="BN52" s="115" t="s">
        <v>35</v>
      </c>
      <c r="BO52" s="115" t="s">
        <v>35</v>
      </c>
      <c r="BP52" s="115" t="s">
        <v>35</v>
      </c>
      <c r="BQ52" s="110" t="s">
        <v>35</v>
      </c>
      <c r="BR52" s="119" t="s">
        <v>35</v>
      </c>
      <c r="BS52" s="115" t="s">
        <v>35</v>
      </c>
      <c r="BT52" s="115" t="s">
        <v>35</v>
      </c>
      <c r="BU52" s="115" t="s">
        <v>35</v>
      </c>
      <c r="BV52" s="115" t="s">
        <v>35</v>
      </c>
      <c r="BW52" s="115" t="s">
        <v>35</v>
      </c>
      <c r="BX52" s="115" t="s">
        <v>35</v>
      </c>
      <c r="BY52" s="104" t="s">
        <v>35</v>
      </c>
      <c r="BZ52" s="104" t="s">
        <v>35</v>
      </c>
      <c r="CA52" s="104" t="s">
        <v>35</v>
      </c>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row>
    <row r="53" s="377" customFormat="true" ht="15" customHeight="true" x14ac:dyDescent="0.2">
      <c r="A53" s="1047" t="s">
        <v>106</v>
      </c>
      <c r="B53" s="447" t="s">
        <v>101</v>
      </c>
      <c r="C53" s="135" t="s">
        <v>35</v>
      </c>
      <c r="D53" s="132" t="s">
        <v>35</v>
      </c>
      <c r="E53" s="132" t="s">
        <v>35</v>
      </c>
      <c r="F53" s="132" t="s">
        <v>35</v>
      </c>
      <c r="G53" s="129" t="s">
        <v>35</v>
      </c>
      <c r="H53" s="126" t="s">
        <v>35</v>
      </c>
      <c r="I53" s="132" t="s">
        <v>35</v>
      </c>
      <c r="J53" s="132" t="s">
        <v>35</v>
      </c>
      <c r="K53" s="132" t="s">
        <v>35</v>
      </c>
      <c r="L53" s="123" t="s">
        <v>35</v>
      </c>
      <c r="M53" s="135" t="s">
        <v>35</v>
      </c>
      <c r="N53" s="132" t="s">
        <v>35</v>
      </c>
      <c r="O53" s="132" t="s">
        <v>35</v>
      </c>
      <c r="P53" s="132" t="s">
        <v>35</v>
      </c>
      <c r="Q53" s="129" t="s">
        <v>35</v>
      </c>
      <c r="R53" s="126" t="s">
        <v>35</v>
      </c>
      <c r="S53" s="132" t="s">
        <v>35</v>
      </c>
      <c r="T53" s="132" t="s">
        <v>35</v>
      </c>
      <c r="U53" s="132" t="s">
        <v>35</v>
      </c>
      <c r="V53" s="132" t="s">
        <v>35</v>
      </c>
      <c r="W53" s="132" t="s">
        <v>35</v>
      </c>
      <c r="X53" s="132" t="s">
        <v>35</v>
      </c>
      <c r="Y53" s="132" t="s">
        <v>35</v>
      </c>
      <c r="Z53" s="132" t="s">
        <v>35</v>
      </c>
      <c r="AA53" s="123" t="s">
        <v>35</v>
      </c>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4"/>
      <c r="BA53" s="1035" t="s">
        <v>106</v>
      </c>
      <c r="BB53" s="682" t="s">
        <v>101</v>
      </c>
      <c r="BC53" s="119" t="s">
        <v>35</v>
      </c>
      <c r="BD53" s="115" t="s">
        <v>35</v>
      </c>
      <c r="BE53" s="115" t="s">
        <v>35</v>
      </c>
      <c r="BF53" s="115" t="s">
        <v>35</v>
      </c>
      <c r="BG53" s="110" t="s">
        <v>35</v>
      </c>
      <c r="BH53" s="119" t="s">
        <v>35</v>
      </c>
      <c r="BI53" s="115" t="s">
        <v>35</v>
      </c>
      <c r="BJ53" s="115" t="s">
        <v>35</v>
      </c>
      <c r="BK53" s="115" t="s">
        <v>35</v>
      </c>
      <c r="BL53" s="110" t="s">
        <v>35</v>
      </c>
      <c r="BM53" s="119" t="s">
        <v>35</v>
      </c>
      <c r="BN53" s="115" t="s">
        <v>35</v>
      </c>
      <c r="BO53" s="115" t="s">
        <v>35</v>
      </c>
      <c r="BP53" s="115" t="s">
        <v>35</v>
      </c>
      <c r="BQ53" s="110" t="s">
        <v>35</v>
      </c>
      <c r="BR53" s="119" t="s">
        <v>35</v>
      </c>
      <c r="BS53" s="115" t="s">
        <v>35</v>
      </c>
      <c r="BT53" s="115" t="s">
        <v>35</v>
      </c>
      <c r="BU53" s="115" t="s">
        <v>35</v>
      </c>
      <c r="BV53" s="115" t="s">
        <v>35</v>
      </c>
      <c r="BW53" s="115" t="s">
        <v>35</v>
      </c>
      <c r="BX53" s="115" t="s">
        <v>35</v>
      </c>
      <c r="BY53" s="104" t="s">
        <v>35</v>
      </c>
      <c r="BZ53" s="104" t="s">
        <v>35</v>
      </c>
      <c r="CA53" s="104" t="s">
        <v>35</v>
      </c>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row>
    <row r="54" s="377" customFormat="true" ht="15" customHeight="true" x14ac:dyDescent="0.2">
      <c r="A54" s="1047"/>
      <c r="B54" s="447" t="s">
        <v>100</v>
      </c>
      <c r="C54" s="135" t="s">
        <v>35</v>
      </c>
      <c r="D54" s="132" t="s">
        <v>35</v>
      </c>
      <c r="E54" s="132" t="s">
        <v>35</v>
      </c>
      <c r="F54" s="132" t="s">
        <v>35</v>
      </c>
      <c r="G54" s="129" t="s">
        <v>35</v>
      </c>
      <c r="H54" s="126" t="s">
        <v>35</v>
      </c>
      <c r="I54" s="132" t="s">
        <v>35</v>
      </c>
      <c r="J54" s="132" t="s">
        <v>35</v>
      </c>
      <c r="K54" s="132" t="s">
        <v>35</v>
      </c>
      <c r="L54" s="123" t="s">
        <v>35</v>
      </c>
      <c r="M54" s="135" t="s">
        <v>35</v>
      </c>
      <c r="N54" s="132" t="s">
        <v>35</v>
      </c>
      <c r="O54" s="132" t="s">
        <v>35</v>
      </c>
      <c r="P54" s="132" t="s">
        <v>35</v>
      </c>
      <c r="Q54" s="129" t="s">
        <v>35</v>
      </c>
      <c r="R54" s="126" t="s">
        <v>35</v>
      </c>
      <c r="S54" s="132" t="s">
        <v>35</v>
      </c>
      <c r="T54" s="132" t="s">
        <v>35</v>
      </c>
      <c r="U54" s="132" t="s">
        <v>35</v>
      </c>
      <c r="V54" s="132" t="s">
        <v>35</v>
      </c>
      <c r="W54" s="132" t="s">
        <v>35</v>
      </c>
      <c r="X54" s="132" t="s">
        <v>35</v>
      </c>
      <c r="Y54" s="132" t="s">
        <v>35</v>
      </c>
      <c r="Z54" s="132" t="s">
        <v>35</v>
      </c>
      <c r="AA54" s="123" t="s">
        <v>35</v>
      </c>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4"/>
      <c r="BA54" s="1035"/>
      <c r="BB54" s="682" t="s">
        <v>100</v>
      </c>
      <c r="BC54" s="119" t="s">
        <v>35</v>
      </c>
      <c r="BD54" s="115" t="s">
        <v>35</v>
      </c>
      <c r="BE54" s="115" t="s">
        <v>35</v>
      </c>
      <c r="BF54" s="115" t="s">
        <v>35</v>
      </c>
      <c r="BG54" s="110" t="s">
        <v>35</v>
      </c>
      <c r="BH54" s="119" t="s">
        <v>35</v>
      </c>
      <c r="BI54" s="115" t="s">
        <v>35</v>
      </c>
      <c r="BJ54" s="115" t="s">
        <v>35</v>
      </c>
      <c r="BK54" s="115" t="s">
        <v>35</v>
      </c>
      <c r="BL54" s="110" t="s">
        <v>35</v>
      </c>
      <c r="BM54" s="119" t="s">
        <v>35</v>
      </c>
      <c r="BN54" s="115" t="s">
        <v>35</v>
      </c>
      <c r="BO54" s="115" t="s">
        <v>35</v>
      </c>
      <c r="BP54" s="115" t="s">
        <v>35</v>
      </c>
      <c r="BQ54" s="110" t="s">
        <v>35</v>
      </c>
      <c r="BR54" s="119" t="s">
        <v>35</v>
      </c>
      <c r="BS54" s="115" t="s">
        <v>35</v>
      </c>
      <c r="BT54" s="115" t="s">
        <v>35</v>
      </c>
      <c r="BU54" s="115" t="s">
        <v>35</v>
      </c>
      <c r="BV54" s="115" t="s">
        <v>35</v>
      </c>
      <c r="BW54" s="115" t="s">
        <v>35</v>
      </c>
      <c r="BX54" s="115" t="s">
        <v>35</v>
      </c>
      <c r="BY54" s="104" t="s">
        <v>35</v>
      </c>
      <c r="BZ54" s="104" t="s">
        <v>35</v>
      </c>
      <c r="CA54" s="104" t="s">
        <v>35</v>
      </c>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row>
    <row r="55" s="377" customFormat="true" ht="15" customHeight="true" x14ac:dyDescent="0.2">
      <c r="A55" s="1048"/>
      <c r="B55" s="448" t="s">
        <v>68</v>
      </c>
      <c r="C55" s="134" t="s">
        <v>35</v>
      </c>
      <c r="D55" s="131" t="s">
        <v>35</v>
      </c>
      <c r="E55" s="131" t="s">
        <v>35</v>
      </c>
      <c r="F55" s="131" t="s">
        <v>35</v>
      </c>
      <c r="G55" s="128" t="s">
        <v>35</v>
      </c>
      <c r="H55" s="125" t="s">
        <v>35</v>
      </c>
      <c r="I55" s="131" t="s">
        <v>35</v>
      </c>
      <c r="J55" s="131" t="s">
        <v>35</v>
      </c>
      <c r="K55" s="131" t="s">
        <v>35</v>
      </c>
      <c r="L55" s="122" t="s">
        <v>35</v>
      </c>
      <c r="M55" s="134" t="s">
        <v>35</v>
      </c>
      <c r="N55" s="131" t="s">
        <v>35</v>
      </c>
      <c r="O55" s="131" t="s">
        <v>35</v>
      </c>
      <c r="P55" s="131" t="s">
        <v>35</v>
      </c>
      <c r="Q55" s="128" t="s">
        <v>35</v>
      </c>
      <c r="R55" s="83" t="s">
        <v>35</v>
      </c>
      <c r="S55" s="82" t="s">
        <v>35</v>
      </c>
      <c r="T55" s="82" t="s">
        <v>35</v>
      </c>
      <c r="U55" s="82" t="s">
        <v>35</v>
      </c>
      <c r="V55" s="82" t="s">
        <v>35</v>
      </c>
      <c r="W55" s="82" t="s">
        <v>35</v>
      </c>
      <c r="X55" s="82" t="s">
        <v>35</v>
      </c>
      <c r="Y55" s="82" t="s">
        <v>35</v>
      </c>
      <c r="Z55" s="82" t="s">
        <v>35</v>
      </c>
      <c r="AA55" s="78" t="s">
        <v>35</v>
      </c>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4"/>
      <c r="BA55" s="1037"/>
      <c r="BB55" s="684" t="s">
        <v>68</v>
      </c>
      <c r="BC55" s="117" t="s">
        <v>35</v>
      </c>
      <c r="BD55" s="113" t="s">
        <v>35</v>
      </c>
      <c r="BE55" s="113" t="s">
        <v>35</v>
      </c>
      <c r="BF55" s="113" t="s">
        <v>35</v>
      </c>
      <c r="BG55" s="108" t="s">
        <v>35</v>
      </c>
      <c r="BH55" s="117" t="s">
        <v>35</v>
      </c>
      <c r="BI55" s="113" t="s">
        <v>35</v>
      </c>
      <c r="BJ55" s="113" t="s">
        <v>35</v>
      </c>
      <c r="BK55" s="113" t="s">
        <v>35</v>
      </c>
      <c r="BL55" s="108" t="s">
        <v>35</v>
      </c>
      <c r="BM55" s="117" t="s">
        <v>35</v>
      </c>
      <c r="BN55" s="113" t="s">
        <v>35</v>
      </c>
      <c r="BO55" s="113" t="s">
        <v>35</v>
      </c>
      <c r="BP55" s="113" t="s">
        <v>35</v>
      </c>
      <c r="BQ55" s="108" t="s">
        <v>35</v>
      </c>
      <c r="BR55" s="81" t="s">
        <v>35</v>
      </c>
      <c r="BS55" s="80" t="s">
        <v>35</v>
      </c>
      <c r="BT55" s="80" t="s">
        <v>35</v>
      </c>
      <c r="BU55" s="80" t="s">
        <v>35</v>
      </c>
      <c r="BV55" s="80" t="s">
        <v>35</v>
      </c>
      <c r="BW55" s="80" t="s">
        <v>35</v>
      </c>
      <c r="BX55" s="80" t="s">
        <v>35</v>
      </c>
      <c r="BY55" s="80" t="s">
        <v>35</v>
      </c>
      <c r="BZ55" s="106" t="s">
        <v>35</v>
      </c>
      <c r="CA55" s="106" t="s">
        <v>35</v>
      </c>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row>
    <row r="56" s="382" customFormat="true" ht="15" customHeight="true" x14ac:dyDescent="0.2">
      <c r="A56" s="379"/>
      <c r="B56" s="444"/>
      <c r="C56" s="1054" t="s">
        <v>115</v>
      </c>
      <c r="D56" s="1055"/>
      <c r="E56" s="1055"/>
      <c r="F56" s="1055"/>
      <c r="G56" s="1056"/>
      <c r="H56" s="1052" t="s">
        <v>38</v>
      </c>
      <c r="I56" s="1044"/>
      <c r="J56" s="1044"/>
      <c r="K56" s="1044"/>
      <c r="L56" s="1046"/>
      <c r="M56" s="1043" t="s">
        <v>37</v>
      </c>
      <c r="N56" s="1044"/>
      <c r="O56" s="1044"/>
      <c r="P56" s="1044"/>
      <c r="Q56" s="1046"/>
      <c r="R56" s="87" t="s">
        <v>142</v>
      </c>
      <c r="S56" s="495"/>
      <c r="T56" s="495"/>
      <c r="U56" s="495"/>
      <c r="V56" s="495"/>
      <c r="W56" s="495"/>
      <c r="X56" s="495"/>
      <c r="Y56" s="495"/>
      <c r="Z56" s="495"/>
      <c r="AA56" s="495"/>
      <c r="AB56" s="506"/>
      <c r="AC56" s="506"/>
      <c r="AD56" s="506"/>
      <c r="AE56" s="506"/>
      <c r="AF56" s="506"/>
      <c r="AG56" s="506"/>
      <c r="AH56" s="506"/>
      <c r="AI56" s="506"/>
      <c r="AJ56" s="506"/>
      <c r="AK56" s="506"/>
      <c r="AL56" s="506"/>
      <c r="AM56" s="506"/>
      <c r="AN56" s="506"/>
      <c r="AO56" s="506"/>
      <c r="AP56" s="506"/>
      <c r="AQ56" s="506"/>
      <c r="AR56" s="506"/>
      <c r="AS56" s="506"/>
      <c r="AT56" s="506"/>
      <c r="AU56" s="506"/>
      <c r="AV56" s="506"/>
      <c r="AW56" s="506"/>
      <c r="AX56" s="506"/>
      <c r="AY56" s="506"/>
      <c r="AZ56" s="943"/>
      <c r="BA56" s="416" t="s">
        <v>131</v>
      </c>
      <c r="BB56" s="362" t="s">
        <v>96</v>
      </c>
      <c r="BC56" s="1043" t="s">
        <v>115</v>
      </c>
      <c r="BD56" s="1044"/>
      <c r="BE56" s="1044"/>
      <c r="BF56" s="1044"/>
      <c r="BG56" s="1045"/>
      <c r="BH56" s="1043" t="s">
        <v>38</v>
      </c>
      <c r="BI56" s="1044"/>
      <c r="BJ56" s="1044"/>
      <c r="BK56" s="1044"/>
      <c r="BL56" s="1045"/>
      <c r="BM56" s="1043" t="s">
        <v>37</v>
      </c>
      <c r="BN56" s="1044"/>
      <c r="BO56" s="1044"/>
      <c r="BP56" s="1044"/>
      <c r="BQ56" s="1046"/>
      <c r="BR56" s="86" t="s">
        <v>142</v>
      </c>
      <c r="BS56" s="495"/>
      <c r="BT56" s="495"/>
      <c r="BU56" s="495"/>
      <c r="BV56" s="495"/>
      <c r="BW56" s="495"/>
      <c r="BX56" s="495"/>
      <c r="BY56" s="495"/>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82" customFormat="true" ht="12.75" x14ac:dyDescent="0.2">
      <c r="A57" s="402" t="s">
        <v>69</v>
      </c>
      <c r="B57" s="444"/>
      <c r="C57" s="486" t="s">
        <v>0</v>
      </c>
      <c r="D57" s="673" t="s">
        <v>1</v>
      </c>
      <c r="E57" s="673" t="s">
        <v>2</v>
      </c>
      <c r="F57" s="673" t="s">
        <v>3</v>
      </c>
      <c r="G57" s="674" t="s">
        <v>4</v>
      </c>
      <c r="H57" s="449" t="s">
        <v>0</v>
      </c>
      <c r="I57" s="677" t="s">
        <v>1</v>
      </c>
      <c r="J57" s="677" t="s">
        <v>2</v>
      </c>
      <c r="K57" s="677" t="s">
        <v>3</v>
      </c>
      <c r="L57" s="678" t="s">
        <v>4</v>
      </c>
      <c r="M57" s="450" t="s">
        <v>0</v>
      </c>
      <c r="N57" s="677" t="s">
        <v>1</v>
      </c>
      <c r="O57" s="677" t="s">
        <v>2</v>
      </c>
      <c r="P57" s="677" t="s">
        <v>3</v>
      </c>
      <c r="Q57" s="671" t="s">
        <v>4</v>
      </c>
      <c r="R57" s="449" t="s">
        <v>250</v>
      </c>
      <c r="S57" s="677" t="s">
        <v>251</v>
      </c>
      <c r="T57" s="677" t="s">
        <v>252</v>
      </c>
      <c r="U57" s="677" t="s">
        <v>253</v>
      </c>
      <c r="V57" s="677" t="s">
        <v>254</v>
      </c>
      <c r="W57" s="677" t="s">
        <v>255</v>
      </c>
      <c r="X57" s="677" t="s">
        <v>256</v>
      </c>
      <c r="Y57" s="677" t="s">
        <v>257</v>
      </c>
      <c r="Z57" s="677" t="s">
        <v>258</v>
      </c>
      <c r="AA57" s="678" t="s">
        <v>259</v>
      </c>
      <c r="AB57" s="506"/>
      <c r="AC57" s="506"/>
      <c r="AD57" s="506"/>
      <c r="AE57" s="506"/>
      <c r="AF57" s="506"/>
      <c r="AG57" s="506"/>
      <c r="AH57" s="506"/>
      <c r="AI57" s="506"/>
      <c r="AJ57" s="506"/>
      <c r="AK57" s="506"/>
      <c r="AL57" s="506"/>
      <c r="AM57" s="506"/>
      <c r="AN57" s="506"/>
      <c r="AO57" s="506"/>
      <c r="AP57" s="506"/>
      <c r="AQ57" s="506"/>
      <c r="AR57" s="506"/>
      <c r="AS57" s="506"/>
      <c r="AT57" s="506"/>
      <c r="AU57" s="506"/>
      <c r="AV57" s="506"/>
      <c r="AW57" s="506"/>
      <c r="AX57" s="506"/>
      <c r="AY57" s="506"/>
      <c r="AZ57" s="943"/>
      <c r="BA57" s="402" t="s">
        <v>120</v>
      </c>
      <c r="BB57" s="401"/>
      <c r="BC57" s="525" t="s">
        <v>0</v>
      </c>
      <c r="BD57" s="647" t="s">
        <v>1</v>
      </c>
      <c r="BE57" s="647" t="s">
        <v>2</v>
      </c>
      <c r="BF57" s="647" t="s">
        <v>3</v>
      </c>
      <c r="BG57" s="526" t="s">
        <v>4</v>
      </c>
      <c r="BH57" s="525" t="s">
        <v>0</v>
      </c>
      <c r="BI57" s="647" t="s">
        <v>1</v>
      </c>
      <c r="BJ57" s="647" t="s">
        <v>2</v>
      </c>
      <c r="BK57" s="647" t="s">
        <v>3</v>
      </c>
      <c r="BL57" s="526" t="s">
        <v>4</v>
      </c>
      <c r="BM57" s="525" t="s">
        <v>0</v>
      </c>
      <c r="BN57" s="647" t="s">
        <v>1</v>
      </c>
      <c r="BO57" s="647" t="s">
        <v>2</v>
      </c>
      <c r="BP57" s="647" t="s">
        <v>3</v>
      </c>
      <c r="BQ57" s="526" t="s">
        <v>4</v>
      </c>
      <c r="BR57" s="525" t="s">
        <v>250</v>
      </c>
      <c r="BS57" s="647" t="s">
        <v>251</v>
      </c>
      <c r="BT57" s="647" t="s">
        <v>252</v>
      </c>
      <c r="BU57" s="647" t="s">
        <v>253</v>
      </c>
      <c r="BV57" s="647" t="s">
        <v>254</v>
      </c>
      <c r="BW57" s="647" t="s">
        <v>255</v>
      </c>
      <c r="BX57" s="647" t="s">
        <v>256</v>
      </c>
      <c r="BY57" s="648" t="s">
        <v>257</v>
      </c>
      <c r="BZ57" s="648" t="s">
        <v>258</v>
      </c>
      <c r="CA57" s="648" t="s">
        <v>259</v>
      </c>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row>
    <row r="58" s="382" customFormat="true" ht="15" customHeight="true" x14ac:dyDescent="0.2">
      <c r="A58" s="1053" t="s">
        <v>260</v>
      </c>
      <c r="B58" s="446" t="s">
        <v>261</v>
      </c>
      <c r="C58" s="196">
        <v>1.1915707383162979</v>
      </c>
      <c r="D58" s="195">
        <v>18.378993293272121</v>
      </c>
      <c r="E58" s="195">
        <v>19.742207066156968</v>
      </c>
      <c r="F58" s="195">
        <v>28.268226658423124</v>
      </c>
      <c r="G58" s="194">
        <v>58.65638676638828</v>
      </c>
      <c r="H58" s="193">
        <v>45.448360419176971</v>
      </c>
      <c r="I58" s="195">
        <v>34.098622167201199</v>
      </c>
      <c r="J58" s="195">
        <v>40.262255046059977</v>
      </c>
      <c r="K58" s="195">
        <v>58.344859348540886</v>
      </c>
      <c r="L58" s="192">
        <v>77.827899251649413</v>
      </c>
      <c r="M58" s="196">
        <v>0.48757220179669536</v>
      </c>
      <c r="N58" s="195">
        <v>1.7484893581318508</v>
      </c>
      <c r="O58" s="195">
        <v>1.7359089665002922</v>
      </c>
      <c r="P58" s="195">
        <v>2.1929631127841618</v>
      </c>
      <c r="Q58" s="194">
        <v>6.2636041356308496</v>
      </c>
      <c r="R58" s="193">
        <v>17.651170919258625</v>
      </c>
      <c r="S58" s="195">
        <v>24.118429807051776</v>
      </c>
      <c r="T58" s="195">
        <v>23.501259445844852</v>
      </c>
      <c r="U58" s="195">
        <v>19.944502254596049</v>
      </c>
      <c r="V58" s="195">
        <v>42.616472545754199</v>
      </c>
      <c r="W58" s="195">
        <v>23.406040268455087</v>
      </c>
      <c r="X58" s="195">
        <v>25.000000000000476</v>
      </c>
      <c r="Y58" s="195">
        <v>16.368876080691454</v>
      </c>
      <c r="Z58" s="195">
        <v>17.84820683903315</v>
      </c>
      <c r="AA58" s="192">
        <v>15.993537964459611</v>
      </c>
      <c r="AB58" s="506"/>
      <c r="AC58" s="506"/>
      <c r="AD58" s="506"/>
      <c r="AE58" s="506"/>
      <c r="AF58" s="506"/>
      <c r="AG58" s="506"/>
      <c r="AH58" s="506"/>
      <c r="AI58" s="506"/>
      <c r="AJ58" s="506"/>
      <c r="AK58" s="506"/>
      <c r="AL58" s="506"/>
      <c r="AM58" s="506"/>
      <c r="AN58" s="506"/>
      <c r="AO58" s="506"/>
      <c r="AP58" s="506"/>
      <c r="AQ58" s="506"/>
      <c r="AR58" s="506"/>
      <c r="AS58" s="506"/>
      <c r="AT58" s="506"/>
      <c r="AU58" s="506"/>
      <c r="AV58" s="506"/>
      <c r="AW58" s="506"/>
      <c r="AX58" s="506"/>
      <c r="AY58" s="506"/>
      <c r="AZ58" s="943"/>
      <c r="BA58" s="681"/>
      <c r="BB58" s="683"/>
      <c r="BC58" s="514"/>
      <c r="BD58" s="499"/>
      <c r="BE58" s="499"/>
      <c r="BF58" s="499"/>
      <c r="BG58" s="515"/>
      <c r="BH58" s="514"/>
      <c r="BI58" s="499"/>
      <c r="BJ58" s="499"/>
      <c r="BK58" s="499"/>
      <c r="BL58" s="515"/>
      <c r="BM58" s="514"/>
      <c r="BN58" s="499"/>
      <c r="BO58" s="499"/>
      <c r="BP58" s="499"/>
      <c r="BQ58" s="515"/>
      <c r="BR58" s="514"/>
      <c r="BS58" s="499"/>
      <c r="BT58" s="499"/>
      <c r="BU58" s="499"/>
      <c r="BV58" s="499"/>
      <c r="BW58" s="499"/>
      <c r="BX58" s="499"/>
      <c r="BY58" s="500"/>
      <c r="BZ58" s="500"/>
      <c r="CA58" s="500"/>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row>
    <row r="59" s="382" customFormat="true" ht="15" customHeight="true" x14ac:dyDescent="0.2">
      <c r="A59" s="1047"/>
      <c r="B59" s="447" t="s">
        <v>262</v>
      </c>
      <c r="C59" s="191">
        <v>50.63348501986934</v>
      </c>
      <c r="D59" s="190">
        <v>45.104581312581935</v>
      </c>
      <c r="E59" s="190">
        <v>48.023055600498289</v>
      </c>
      <c r="F59" s="190">
        <v>42.135149127319579</v>
      </c>
      <c r="G59" s="189">
        <v>23.08577415485361</v>
      </c>
      <c r="H59" s="188">
        <v>36.748771736822114</v>
      </c>
      <c r="I59" s="190">
        <v>45.620472342838035</v>
      </c>
      <c r="J59" s="190">
        <v>35.886156376403278</v>
      </c>
      <c r="K59" s="190">
        <v>29.363126101309909</v>
      </c>
      <c r="L59" s="187">
        <v>11.938491415663329</v>
      </c>
      <c r="M59" s="191">
        <v>49.065338635410178</v>
      </c>
      <c r="N59" s="190">
        <v>52.608061925481508</v>
      </c>
      <c r="O59" s="190">
        <v>51.69230496252375</v>
      </c>
      <c r="P59" s="190">
        <v>50.263104005414846</v>
      </c>
      <c r="Q59" s="189">
        <v>48.596815682408867</v>
      </c>
      <c r="R59" s="188">
        <v>55.225445648371476</v>
      </c>
      <c r="S59" s="190">
        <v>34.597471723218952</v>
      </c>
      <c r="T59" s="190">
        <v>36.246851385393086</v>
      </c>
      <c r="U59" s="190">
        <v>37.391605966007745</v>
      </c>
      <c r="V59" s="190">
        <v>32.882695507484364</v>
      </c>
      <c r="W59" s="190">
        <v>41.107382550333696</v>
      </c>
      <c r="X59" s="190">
        <v>34.909909909910795</v>
      </c>
      <c r="Y59" s="190">
        <v>60.749279538904531</v>
      </c>
      <c r="Z59" s="190">
        <v>54.336947456216159</v>
      </c>
      <c r="AA59" s="187">
        <v>52.450188476039251</v>
      </c>
      <c r="AB59" s="506"/>
      <c r="AC59" s="506"/>
      <c r="AD59" s="506"/>
      <c r="AE59" s="506"/>
      <c r="AF59" s="506"/>
      <c r="AG59" s="506"/>
      <c r="AH59" s="506"/>
      <c r="AI59" s="506"/>
      <c r="AJ59" s="506"/>
      <c r="AK59" s="506"/>
      <c r="AL59" s="506"/>
      <c r="AM59" s="506"/>
      <c r="AN59" s="506"/>
      <c r="AO59" s="506"/>
      <c r="AP59" s="506"/>
      <c r="AQ59" s="506"/>
      <c r="AR59" s="506"/>
      <c r="AS59" s="506"/>
      <c r="AT59" s="506"/>
      <c r="AU59" s="506"/>
      <c r="AV59" s="506"/>
      <c r="AW59" s="506"/>
      <c r="AX59" s="506"/>
      <c r="AY59" s="506"/>
      <c r="AZ59" s="943"/>
      <c r="BA59" s="947"/>
      <c r="BB59" s="682"/>
      <c r="BC59" s="517"/>
      <c r="BD59" s="503"/>
      <c r="BE59" s="503"/>
      <c r="BF59" s="503"/>
      <c r="BG59" s="521"/>
      <c r="BH59" s="517"/>
      <c r="BI59" s="503"/>
      <c r="BJ59" s="503"/>
      <c r="BK59" s="503"/>
      <c r="BL59" s="521"/>
      <c r="BM59" s="517"/>
      <c r="BN59" s="503"/>
      <c r="BO59" s="503"/>
      <c r="BP59" s="503"/>
      <c r="BQ59" s="521"/>
      <c r="BR59" s="517"/>
      <c r="BS59" s="503"/>
      <c r="BT59" s="503"/>
      <c r="BU59" s="503"/>
      <c r="BV59" s="503"/>
      <c r="BW59" s="503"/>
      <c r="BX59" s="503"/>
      <c r="BY59" s="504"/>
      <c r="BZ59" s="504"/>
      <c r="CA59" s="50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row>
    <row r="60" s="382" customFormat="true" ht="15" customHeight="true" x14ac:dyDescent="0.2">
      <c r="A60" s="1047"/>
      <c r="B60" s="447" t="s">
        <v>263</v>
      </c>
      <c r="C60" s="191">
        <v>0.91208152511742835</v>
      </c>
      <c r="D60" s="190">
        <v>1.4035646373959558</v>
      </c>
      <c r="E60" s="190">
        <v>1.8689278043281121</v>
      </c>
      <c r="F60" s="190">
        <v>1.1270052432750515</v>
      </c>
      <c r="G60" s="189">
        <v>0.5297964156050039</v>
      </c>
      <c r="H60" s="188">
        <v>2.2799801192602458</v>
      </c>
      <c r="I60" s="190">
        <v>0.94691367179456709</v>
      </c>
      <c r="J60" s="190">
        <v>1.2564899576039124</v>
      </c>
      <c r="K60" s="190">
        <v>0.72375901318798019</v>
      </c>
      <c r="L60" s="187">
        <v>0.40920629599974839</v>
      </c>
      <c r="M60" s="191">
        <v>0.55662349823313007</v>
      </c>
      <c r="N60" s="190">
        <v>1.1551805869567451</v>
      </c>
      <c r="O60" s="190">
        <v>1.0517879069527385</v>
      </c>
      <c r="P60" s="190">
        <v>2.2404037725936412</v>
      </c>
      <c r="Q60" s="189">
        <v>1.0197039696314203</v>
      </c>
      <c r="R60" s="188">
        <v>0.87382034253754948</v>
      </c>
      <c r="S60" s="190">
        <v>1.3306719893545629</v>
      </c>
      <c r="T60" s="190">
        <v>2.0403022670026165</v>
      </c>
      <c r="U60" s="190">
        <v>0.5202913631633812</v>
      </c>
      <c r="V60" s="190">
        <v>0.97753743760390976</v>
      </c>
      <c r="W60" s="190">
        <v>1.5939597315435521</v>
      </c>
      <c r="X60" s="190">
        <v>0.16891891891892249</v>
      </c>
      <c r="Y60" s="190">
        <v>0.17291066282420439</v>
      </c>
      <c r="Z60" s="190">
        <v>0.58381984987491975</v>
      </c>
      <c r="AA60" s="187">
        <v>2.3694130317717828</v>
      </c>
      <c r="AB60" s="506"/>
      <c r="AC60" s="506"/>
      <c r="AD60" s="506"/>
      <c r="AE60" s="506"/>
      <c r="AF60" s="506"/>
      <c r="AG60" s="506"/>
      <c r="AH60" s="506"/>
      <c r="AI60" s="506"/>
      <c r="AJ60" s="506"/>
      <c r="AK60" s="506"/>
      <c r="AL60" s="506"/>
      <c r="AM60" s="506"/>
      <c r="AN60" s="506"/>
      <c r="AO60" s="506"/>
      <c r="AP60" s="506"/>
      <c r="AQ60" s="506"/>
      <c r="AR60" s="506"/>
      <c r="AS60" s="506"/>
      <c r="AT60" s="506"/>
      <c r="AU60" s="506"/>
      <c r="AV60" s="506"/>
      <c r="AW60" s="506"/>
      <c r="AX60" s="506"/>
      <c r="AY60" s="506"/>
      <c r="AZ60" s="943"/>
      <c r="BA60" s="947"/>
      <c r="BB60" s="682"/>
      <c r="BC60" s="517"/>
      <c r="BD60" s="503"/>
      <c r="BE60" s="503"/>
      <c r="BF60" s="503"/>
      <c r="BG60" s="521"/>
      <c r="BH60" s="517"/>
      <c r="BI60" s="503"/>
      <c r="BJ60" s="503"/>
      <c r="BK60" s="503"/>
      <c r="BL60" s="521"/>
      <c r="BM60" s="517"/>
      <c r="BN60" s="503"/>
      <c r="BO60" s="503"/>
      <c r="BP60" s="503"/>
      <c r="BQ60" s="521"/>
      <c r="BR60" s="517"/>
      <c r="BS60" s="503"/>
      <c r="BT60" s="503"/>
      <c r="BU60" s="503"/>
      <c r="BV60" s="503"/>
      <c r="BW60" s="503"/>
      <c r="BX60" s="503"/>
      <c r="BY60" s="504"/>
      <c r="BZ60" s="504"/>
      <c r="CA60" s="50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row>
    <row r="61" s="382" customFormat="true" ht="15" customHeight="true" x14ac:dyDescent="0.2">
      <c r="A61" s="1047"/>
      <c r="B61" s="447" t="s">
        <v>264</v>
      </c>
      <c r="C61" s="191">
        <v>18.340898768046952</v>
      </c>
      <c r="D61" s="190">
        <v>7.4815483275472632</v>
      </c>
      <c r="E61" s="190">
        <v>8.3690399821313122</v>
      </c>
      <c r="F61" s="190">
        <v>8.1516738472694161</v>
      </c>
      <c r="G61" s="189">
        <v>5.2075257092708886</v>
      </c>
      <c r="H61" s="188">
        <v>2.9524958112372923</v>
      </c>
      <c r="I61" s="190">
        <v>6.4146600808335617</v>
      </c>
      <c r="J61" s="190">
        <v>8.3026518829825662</v>
      </c>
      <c r="K61" s="190">
        <v>4.8630179005987788</v>
      </c>
      <c r="L61" s="187">
        <v>2.3167544930178305</v>
      </c>
      <c r="M61" s="191">
        <v>19.938854651445702</v>
      </c>
      <c r="N61" s="190">
        <v>16.960879407713019</v>
      </c>
      <c r="O61" s="190">
        <v>8.1475609267762525</v>
      </c>
      <c r="P61" s="190">
        <v>12.403208799130221</v>
      </c>
      <c r="Q61" s="189">
        <v>9.992278228968301</v>
      </c>
      <c r="R61" s="188">
        <v>9.8566934638235768</v>
      </c>
      <c r="S61" s="190">
        <v>11.343978709247606</v>
      </c>
      <c r="T61" s="190">
        <v>12.141057934509313</v>
      </c>
      <c r="U61" s="190">
        <v>5.7578910856747667</v>
      </c>
      <c r="V61" s="190">
        <v>6.2603993344420585</v>
      </c>
      <c r="W61" s="190">
        <v>11.828859060402118</v>
      </c>
      <c r="X61" s="190">
        <v>20.664414414414715</v>
      </c>
      <c r="Y61" s="190">
        <v>5.1296829971180626</v>
      </c>
      <c r="Z61" s="190">
        <v>7.7564637197668045</v>
      </c>
      <c r="AA61" s="187">
        <v>10.500807754443171</v>
      </c>
      <c r="AB61" s="506"/>
      <c r="AC61" s="506"/>
      <c r="AD61" s="506"/>
      <c r="AE61" s="506"/>
      <c r="AF61" s="506"/>
      <c r="AG61" s="506"/>
      <c r="AH61" s="506"/>
      <c r="AI61" s="506"/>
      <c r="AJ61" s="506"/>
      <c r="AK61" s="506"/>
      <c r="AL61" s="506"/>
      <c r="AM61" s="506"/>
      <c r="AN61" s="506"/>
      <c r="AO61" s="506"/>
      <c r="AP61" s="506"/>
      <c r="AQ61" s="506"/>
      <c r="AR61" s="506"/>
      <c r="AS61" s="506"/>
      <c r="AT61" s="506"/>
      <c r="AU61" s="506"/>
      <c r="AV61" s="506"/>
      <c r="AW61" s="506"/>
      <c r="AX61" s="506"/>
      <c r="AY61" s="506"/>
      <c r="AZ61" s="943"/>
      <c r="BA61" s="947"/>
      <c r="BB61" s="682"/>
      <c r="BC61" s="517"/>
      <c r="BD61" s="503"/>
      <c r="BE61" s="503"/>
      <c r="BF61" s="503"/>
      <c r="BG61" s="521"/>
      <c r="BH61" s="517"/>
      <c r="BI61" s="503"/>
      <c r="BJ61" s="503"/>
      <c r="BK61" s="503"/>
      <c r="BL61" s="521"/>
      <c r="BM61" s="517"/>
      <c r="BN61" s="503"/>
      <c r="BO61" s="503"/>
      <c r="BP61" s="503"/>
      <c r="BQ61" s="521"/>
      <c r="BR61" s="517"/>
      <c r="BS61" s="503"/>
      <c r="BT61" s="503"/>
      <c r="BU61" s="503"/>
      <c r="BV61" s="503"/>
      <c r="BW61" s="503"/>
      <c r="BX61" s="503"/>
      <c r="BY61" s="504"/>
      <c r="BZ61" s="504"/>
      <c r="CA61" s="50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row>
    <row r="62" s="382" customFormat="true" ht="15" customHeight="true" x14ac:dyDescent="0.2">
      <c r="A62" s="1047"/>
      <c r="B62" s="447" t="s">
        <v>265</v>
      </c>
      <c r="C62" s="191">
        <v>1.3012010027046534</v>
      </c>
      <c r="D62" s="190">
        <v>0.68076463137882404</v>
      </c>
      <c r="E62" s="190">
        <v>0.6935322713774833</v>
      </c>
      <c r="F62" s="190">
        <v>1.2090918930531669</v>
      </c>
      <c r="G62" s="189">
        <v>0.97637586086276229</v>
      </c>
      <c r="H62" s="188">
        <v>0.94534606210514949</v>
      </c>
      <c r="I62" s="190">
        <v>0.68727403567066814</v>
      </c>
      <c r="J62" s="190">
        <v>1.7889041368621197</v>
      </c>
      <c r="K62" s="190">
        <v>1.0831020099406394</v>
      </c>
      <c r="L62" s="187">
        <v>1.3493198621325335</v>
      </c>
      <c r="M62" s="191">
        <v>1.0704435969023991</v>
      </c>
      <c r="N62" s="190">
        <v>1.7956138333171934</v>
      </c>
      <c r="O62" s="190">
        <v>0.56584419608099101</v>
      </c>
      <c r="P62" s="190">
        <v>0.28281984739501642</v>
      </c>
      <c r="Q62" s="189">
        <v>0.27736535654691535</v>
      </c>
      <c r="R62" s="188">
        <v>0.83886752883604765</v>
      </c>
      <c r="S62" s="190">
        <v>1.0978043912175144</v>
      </c>
      <c r="T62" s="190">
        <v>0.5541561712846621</v>
      </c>
      <c r="U62" s="190">
        <v>0</v>
      </c>
      <c r="V62" s="190">
        <v>1.7470881863559236</v>
      </c>
      <c r="W62" s="190">
        <v>0.37751677852347254</v>
      </c>
      <c r="X62" s="190">
        <v>2.815315315315376</v>
      </c>
      <c r="Y62" s="190">
        <v>0.8069164265129537</v>
      </c>
      <c r="Z62" s="190">
        <v>0.50041701417850271</v>
      </c>
      <c r="AA62" s="187">
        <v>1.5616585891223116</v>
      </c>
      <c r="AB62" s="506"/>
      <c r="AC62" s="506"/>
      <c r="AD62" s="506"/>
      <c r="AE62" s="506"/>
      <c r="AF62" s="506"/>
      <c r="AG62" s="506"/>
      <c r="AH62" s="506"/>
      <c r="AI62" s="506"/>
      <c r="AJ62" s="506"/>
      <c r="AK62" s="506"/>
      <c r="AL62" s="506"/>
      <c r="AM62" s="506"/>
      <c r="AN62" s="506"/>
      <c r="AO62" s="506"/>
      <c r="AP62" s="506"/>
      <c r="AQ62" s="506"/>
      <c r="AR62" s="506"/>
      <c r="AS62" s="506"/>
      <c r="AT62" s="506"/>
      <c r="AU62" s="506"/>
      <c r="AV62" s="506"/>
      <c r="AW62" s="506"/>
      <c r="AX62" s="506"/>
      <c r="AY62" s="506"/>
      <c r="AZ62" s="943"/>
      <c r="BA62" s="947"/>
      <c r="BB62" s="682"/>
      <c r="BC62" s="517"/>
      <c r="BD62" s="503"/>
      <c r="BE62" s="503"/>
      <c r="BF62" s="503"/>
      <c r="BG62" s="521"/>
      <c r="BH62" s="517"/>
      <c r="BI62" s="503"/>
      <c r="BJ62" s="503"/>
      <c r="BK62" s="503"/>
      <c r="BL62" s="521"/>
      <c r="BM62" s="517"/>
      <c r="BN62" s="503"/>
      <c r="BO62" s="503"/>
      <c r="BP62" s="503"/>
      <c r="BQ62" s="521"/>
      <c r="BR62" s="517"/>
      <c r="BS62" s="503"/>
      <c r="BT62" s="503"/>
      <c r="BU62" s="503"/>
      <c r="BV62" s="503"/>
      <c r="BW62" s="503"/>
      <c r="BX62" s="503"/>
      <c r="BY62" s="504"/>
      <c r="BZ62" s="504"/>
      <c r="CA62" s="50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row>
    <row r="63" s="382" customFormat="true" ht="15" customHeight="true" x14ac:dyDescent="0.2">
      <c r="A63" s="1047"/>
      <c r="B63" s="447" t="s">
        <v>266</v>
      </c>
      <c r="C63" s="191">
        <v>9.1507893485554668</v>
      </c>
      <c r="D63" s="190">
        <v>6.2002298912397409</v>
      </c>
      <c r="E63" s="190">
        <v>4.2387662843332246</v>
      </c>
      <c r="F63" s="190">
        <v>3.1206601724927281</v>
      </c>
      <c r="G63" s="189">
        <v>1.5176754002760307</v>
      </c>
      <c r="H63" s="188">
        <v>1.9068873922711578</v>
      </c>
      <c r="I63" s="190">
        <v>1.0313562706437684</v>
      </c>
      <c r="J63" s="190">
        <v>2.3481619549739197</v>
      </c>
      <c r="K63" s="190">
        <v>0.50564334141500844</v>
      </c>
      <c r="L63" s="187">
        <v>0.42245714600469364</v>
      </c>
      <c r="M63" s="191">
        <v>8.9087140911104932</v>
      </c>
      <c r="N63" s="190">
        <v>9.8896590756831735</v>
      </c>
      <c r="O63" s="190">
        <v>8.1106218231082909</v>
      </c>
      <c r="P63" s="190">
        <v>8.112698641097877</v>
      </c>
      <c r="Q63" s="189">
        <v>5.0536227174044939</v>
      </c>
      <c r="R63" s="188">
        <v>4.9283467319117698</v>
      </c>
      <c r="S63" s="190">
        <v>11.676646706586245</v>
      </c>
      <c r="T63" s="190">
        <v>9.0176322418139971</v>
      </c>
      <c r="U63" s="190">
        <v>3.0870620881027317</v>
      </c>
      <c r="V63" s="190">
        <v>1.1647254575706159</v>
      </c>
      <c r="W63" s="190">
        <v>2.8942953020132887</v>
      </c>
      <c r="X63" s="190">
        <v>11.542792792793007</v>
      </c>
      <c r="Y63" s="190">
        <v>4.783861671469654</v>
      </c>
      <c r="Z63" s="190">
        <v>3.4612176814013047</v>
      </c>
      <c r="AA63" s="187">
        <v>2.8540656973614653</v>
      </c>
      <c r="AB63" s="506"/>
      <c r="AC63" s="506"/>
      <c r="AD63" s="506"/>
      <c r="AE63" s="506"/>
      <c r="AF63" s="506"/>
      <c r="AG63" s="506"/>
      <c r="AH63" s="506"/>
      <c r="AI63" s="506"/>
      <c r="AJ63" s="506"/>
      <c r="AK63" s="506"/>
      <c r="AL63" s="506"/>
      <c r="AM63" s="506"/>
      <c r="AN63" s="506"/>
      <c r="AO63" s="506"/>
      <c r="AP63" s="506"/>
      <c r="AQ63" s="506"/>
      <c r="AR63" s="506"/>
      <c r="AS63" s="506"/>
      <c r="AT63" s="506"/>
      <c r="AU63" s="506"/>
      <c r="AV63" s="506"/>
      <c r="AW63" s="506"/>
      <c r="AX63" s="506"/>
      <c r="AY63" s="506"/>
      <c r="AZ63" s="943"/>
      <c r="BA63" s="947"/>
      <c r="BB63" s="682"/>
      <c r="BC63" s="517"/>
      <c r="BD63" s="503"/>
      <c r="BE63" s="503"/>
      <c r="BF63" s="503"/>
      <c r="BG63" s="521"/>
      <c r="BH63" s="517"/>
      <c r="BI63" s="503"/>
      <c r="BJ63" s="503"/>
      <c r="BK63" s="503"/>
      <c r="BL63" s="521"/>
      <c r="BM63" s="517"/>
      <c r="BN63" s="503"/>
      <c r="BO63" s="503"/>
      <c r="BP63" s="503"/>
      <c r="BQ63" s="521"/>
      <c r="BR63" s="517"/>
      <c r="BS63" s="503"/>
      <c r="BT63" s="503"/>
      <c r="BU63" s="503"/>
      <c r="BV63" s="503"/>
      <c r="BW63" s="503"/>
      <c r="BX63" s="503"/>
      <c r="BY63" s="504"/>
      <c r="BZ63" s="504"/>
      <c r="CA63" s="50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row>
    <row r="64" s="382" customFormat="true" ht="15" customHeight="true" x14ac:dyDescent="0.2">
      <c r="A64" s="1047"/>
      <c r="B64" s="447" t="s">
        <v>267</v>
      </c>
      <c r="C64" s="191">
        <v>16.901727730200633</v>
      </c>
      <c r="D64" s="190">
        <v>12.236213022205213</v>
      </c>
      <c r="E64" s="190">
        <v>8.8468280950585125</v>
      </c>
      <c r="F64" s="190">
        <v>7.0804036526624774</v>
      </c>
      <c r="G64" s="189">
        <v>2.8272240698941915</v>
      </c>
      <c r="H64" s="188">
        <v>2.9685699778450791</v>
      </c>
      <c r="I64" s="190">
        <v>2.3861635699422798</v>
      </c>
      <c r="J64" s="190">
        <v>3.0862074115733824</v>
      </c>
      <c r="K64" s="190">
        <v>1.3513334625278657</v>
      </c>
      <c r="L64" s="187">
        <v>0.1478600011016428</v>
      </c>
      <c r="M64" s="191">
        <v>19.251190552090275</v>
      </c>
      <c r="N64" s="190">
        <v>13.543357334599612</v>
      </c>
      <c r="O64" s="190">
        <v>18.027217972805534</v>
      </c>
      <c r="P64" s="190">
        <v>16.868807938223355</v>
      </c>
      <c r="Q64" s="189">
        <v>13.577822711423607</v>
      </c>
      <c r="R64" s="188">
        <v>6.4313177210763435</v>
      </c>
      <c r="S64" s="190">
        <v>13.007318695940798</v>
      </c>
      <c r="T64" s="190">
        <v>10.85642317380398</v>
      </c>
      <c r="U64" s="190">
        <v>12.833853624696653</v>
      </c>
      <c r="V64" s="190">
        <v>7.5291181364386217</v>
      </c>
      <c r="W64" s="190">
        <v>8.9345637583888742</v>
      </c>
      <c r="X64" s="190">
        <v>4.8986486486487548</v>
      </c>
      <c r="Y64" s="190">
        <v>9.9135446685877167</v>
      </c>
      <c r="Z64" s="190">
        <v>12.301918265221557</v>
      </c>
      <c r="AA64" s="187">
        <v>11.685514270329071</v>
      </c>
      <c r="AB64" s="506"/>
      <c r="AC64" s="506"/>
      <c r="AD64" s="506"/>
      <c r="AE64" s="506"/>
      <c r="AF64" s="506"/>
      <c r="AG64" s="506"/>
      <c r="AH64" s="506"/>
      <c r="AI64" s="506"/>
      <c r="AJ64" s="506"/>
      <c r="AK64" s="506"/>
      <c r="AL64" s="506"/>
      <c r="AM64" s="506"/>
      <c r="AN64" s="506"/>
      <c r="AO64" s="506"/>
      <c r="AP64" s="506"/>
      <c r="AQ64" s="506"/>
      <c r="AR64" s="506"/>
      <c r="AS64" s="506"/>
      <c r="AT64" s="506"/>
      <c r="AU64" s="506"/>
      <c r="AV64" s="506"/>
      <c r="AW64" s="506"/>
      <c r="AX64" s="506"/>
      <c r="AY64" s="506"/>
      <c r="AZ64" s="943"/>
      <c r="BA64" s="947"/>
      <c r="BB64" s="682"/>
      <c r="BC64" s="517"/>
      <c r="BD64" s="503"/>
      <c r="BE64" s="503"/>
      <c r="BF64" s="503"/>
      <c r="BG64" s="521"/>
      <c r="BH64" s="517"/>
      <c r="BI64" s="503"/>
      <c r="BJ64" s="503"/>
      <c r="BK64" s="503"/>
      <c r="BL64" s="521"/>
      <c r="BM64" s="517"/>
      <c r="BN64" s="503"/>
      <c r="BO64" s="503"/>
      <c r="BP64" s="503"/>
      <c r="BQ64" s="521"/>
      <c r="BR64" s="517"/>
      <c r="BS64" s="503"/>
      <c r="BT64" s="503"/>
      <c r="BU64" s="503"/>
      <c r="BV64" s="503"/>
      <c r="BW64" s="503"/>
      <c r="BX64" s="503"/>
      <c r="BY64" s="504"/>
      <c r="BZ64" s="504"/>
      <c r="CA64" s="50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row>
    <row r="65" s="382" customFormat="true" ht="15" customHeight="true" x14ac:dyDescent="0.2">
      <c r="A65" s="1047"/>
      <c r="B65" s="447" t="s">
        <v>268</v>
      </c>
      <c r="C65" s="191">
        <v>0.31408562436100856</v>
      </c>
      <c r="D65" s="190">
        <v>0.13719456421055107</v>
      </c>
      <c r="E65" s="190">
        <v>0.31040729463717998</v>
      </c>
      <c r="F65" s="190">
        <v>0.27788548175053129</v>
      </c>
      <c r="G65" s="189">
        <v>0.12315193845797402</v>
      </c>
      <c r="H65" s="188">
        <v>4.3935334054561286E-2</v>
      </c>
      <c r="I65" s="190">
        <v>4.4823342639074754E-2</v>
      </c>
      <c r="J65" s="190">
        <v>0</v>
      </c>
      <c r="K65" s="190">
        <v>0</v>
      </c>
      <c r="L65" s="187">
        <v>0</v>
      </c>
      <c r="M65" s="191">
        <v>5.3727344279971646E-2</v>
      </c>
      <c r="N65" s="190">
        <v>0.53558440918070582</v>
      </c>
      <c r="O65" s="190">
        <v>0.2609654186820739</v>
      </c>
      <c r="P65" s="190">
        <v>0.4956679438713244</v>
      </c>
      <c r="Q65" s="189">
        <v>0.75431831569415386</v>
      </c>
      <c r="R65" s="188">
        <v>0</v>
      </c>
      <c r="S65" s="190">
        <v>0.43246839654023328</v>
      </c>
      <c r="T65" s="190">
        <v>0.37783375314863316</v>
      </c>
      <c r="U65" s="190">
        <v>0.69372181755117512</v>
      </c>
      <c r="V65" s="190">
        <v>0</v>
      </c>
      <c r="W65" s="190">
        <v>4.1946308724830281E-2</v>
      </c>
      <c r="X65" s="190">
        <v>0</v>
      </c>
      <c r="Y65" s="190">
        <v>0.46109510086454503</v>
      </c>
      <c r="Z65" s="190">
        <v>0.62552126772312833</v>
      </c>
      <c r="AA65" s="187">
        <v>0</v>
      </c>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943"/>
      <c r="BA65" s="947"/>
      <c r="BB65" s="682"/>
      <c r="BC65" s="517"/>
      <c r="BD65" s="503"/>
      <c r="BE65" s="503"/>
      <c r="BF65" s="503"/>
      <c r="BG65" s="521"/>
      <c r="BH65" s="517"/>
      <c r="BI65" s="503"/>
      <c r="BJ65" s="503"/>
      <c r="BK65" s="503"/>
      <c r="BL65" s="521"/>
      <c r="BM65" s="517"/>
      <c r="BN65" s="503"/>
      <c r="BO65" s="503"/>
      <c r="BP65" s="503"/>
      <c r="BQ65" s="521"/>
      <c r="BR65" s="517"/>
      <c r="BS65" s="503"/>
      <c r="BT65" s="503"/>
      <c r="BU65" s="503"/>
      <c r="BV65" s="503"/>
      <c r="BW65" s="503"/>
      <c r="BX65" s="503"/>
      <c r="BY65" s="504"/>
      <c r="BZ65" s="504"/>
      <c r="CA65" s="50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row>
    <row r="66" s="382" customFormat="true" ht="15" customHeight="true" x14ac:dyDescent="0.2">
      <c r="A66" s="1047"/>
      <c r="B66" s="447" t="s">
        <v>269</v>
      </c>
      <c r="C66" s="191">
        <v>1.254160242830048</v>
      </c>
      <c r="D66" s="190">
        <v>6.7681736527912149</v>
      </c>
      <c r="E66" s="190">
        <v>5.4650807859741573</v>
      </c>
      <c r="F66" s="190">
        <v>6.9449977294617531</v>
      </c>
      <c r="G66" s="189">
        <v>5.4326020096005463</v>
      </c>
      <c r="H66" s="188">
        <v>2.9893638295236604</v>
      </c>
      <c r="I66" s="190">
        <v>4.4701797477880572</v>
      </c>
      <c r="J66" s="190">
        <v>4.1837507213081562</v>
      </c>
      <c r="K66" s="190">
        <v>1.5852524781349915</v>
      </c>
      <c r="L66" s="187">
        <v>3.8633361334537417</v>
      </c>
      <c r="M66" s="191">
        <v>0.66753542873114802</v>
      </c>
      <c r="N66" s="190">
        <v>1.7631740689361513</v>
      </c>
      <c r="O66" s="190">
        <v>9.8688518510245355</v>
      </c>
      <c r="P66" s="190">
        <v>7.1403259394902721</v>
      </c>
      <c r="Q66" s="189">
        <v>14.164753958700093</v>
      </c>
      <c r="R66" s="188">
        <v>3.8797623208667189</v>
      </c>
      <c r="S66" s="190">
        <v>1.6300731869593392</v>
      </c>
      <c r="T66" s="190">
        <v>3.3501259445845464</v>
      </c>
      <c r="U66" s="190">
        <v>18.0020811654528</v>
      </c>
      <c r="V66" s="190">
        <v>3.9309484193008273</v>
      </c>
      <c r="W66" s="190">
        <v>9.102348993288194</v>
      </c>
      <c r="X66" s="190">
        <v>0</v>
      </c>
      <c r="Y66" s="190">
        <v>0</v>
      </c>
      <c r="Z66" s="190">
        <v>0.6672226855713369</v>
      </c>
      <c r="AA66" s="187">
        <v>2.5848142164783083</v>
      </c>
      <c r="AB66" s="506"/>
      <c r="AC66" s="506"/>
      <c r="AD66" s="506"/>
      <c r="AE66" s="506"/>
      <c r="AF66" s="506"/>
      <c r="AG66" s="506"/>
      <c r="AH66" s="506"/>
      <c r="AI66" s="506"/>
      <c r="AJ66" s="506"/>
      <c r="AK66" s="506"/>
      <c r="AL66" s="506"/>
      <c r="AM66" s="506"/>
      <c r="AN66" s="506"/>
      <c r="AO66" s="506"/>
      <c r="AP66" s="506"/>
      <c r="AQ66" s="506"/>
      <c r="AR66" s="506"/>
      <c r="AS66" s="506"/>
      <c r="AT66" s="506"/>
      <c r="AU66" s="506"/>
      <c r="AV66" s="506"/>
      <c r="AW66" s="506"/>
      <c r="AX66" s="506"/>
      <c r="AY66" s="506"/>
      <c r="AZ66" s="943"/>
      <c r="BA66" s="947"/>
      <c r="BB66" s="682"/>
      <c r="BC66" s="517"/>
      <c r="BD66" s="503"/>
      <c r="BE66" s="503"/>
      <c r="BF66" s="503"/>
      <c r="BG66" s="521"/>
      <c r="BH66" s="517"/>
      <c r="BI66" s="503"/>
      <c r="BJ66" s="503"/>
      <c r="BK66" s="503"/>
      <c r="BL66" s="521"/>
      <c r="BM66" s="517"/>
      <c r="BN66" s="503"/>
      <c r="BO66" s="503"/>
      <c r="BP66" s="503"/>
      <c r="BQ66" s="521"/>
      <c r="BR66" s="517"/>
      <c r="BS66" s="503"/>
      <c r="BT66" s="503"/>
      <c r="BU66" s="503"/>
      <c r="BV66" s="503"/>
      <c r="BW66" s="503"/>
      <c r="BX66" s="503"/>
      <c r="BY66" s="504"/>
      <c r="BZ66" s="504"/>
      <c r="CA66" s="50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row>
    <row r="67" s="382" customFormat="true" ht="15" customHeight="true" x14ac:dyDescent="0.2">
      <c r="A67" s="1047"/>
      <c r="B67" s="447" t="s">
        <v>46</v>
      </c>
      <c r="C67" s="191">
        <v>0</v>
      </c>
      <c r="D67" s="190">
        <v>1.6087366673775818</v>
      </c>
      <c r="E67" s="190">
        <v>2.4421548155046748</v>
      </c>
      <c r="F67" s="190">
        <v>1.6849061942930283</v>
      </c>
      <c r="G67" s="189">
        <v>1.6434876747909228</v>
      </c>
      <c r="H67" s="188">
        <v>3.7162893177039691</v>
      </c>
      <c r="I67" s="190">
        <v>4.2995347706491822</v>
      </c>
      <c r="J67" s="190">
        <v>2.885422512232525</v>
      </c>
      <c r="K67" s="190">
        <v>2.1799063443432858</v>
      </c>
      <c r="L67" s="187">
        <v>1.7246754009755589</v>
      </c>
      <c r="M67" s="191">
        <v>0</v>
      </c>
      <c r="N67" s="190">
        <v>0</v>
      </c>
      <c r="O67" s="190">
        <v>0.53893597554563089</v>
      </c>
      <c r="P67" s="190">
        <v>0</v>
      </c>
      <c r="Q67" s="189">
        <v>0.29971492359136054</v>
      </c>
      <c r="R67" s="188">
        <v>0.31457532331351779</v>
      </c>
      <c r="S67" s="190">
        <v>0.765136393878874</v>
      </c>
      <c r="T67" s="190">
        <v>1.9143576826197397</v>
      </c>
      <c r="U67" s="190">
        <v>1.7689906347554949</v>
      </c>
      <c r="V67" s="190">
        <v>2.8910149750413496</v>
      </c>
      <c r="W67" s="190">
        <v>0.7130872483221149</v>
      </c>
      <c r="X67" s="190">
        <v>0</v>
      </c>
      <c r="Y67" s="190">
        <v>1.6138328530259074</v>
      </c>
      <c r="Z67" s="190">
        <v>1.9182652210175923</v>
      </c>
      <c r="AA67" s="187">
        <v>0</v>
      </c>
      <c r="AB67" s="506"/>
      <c r="AC67" s="506"/>
      <c r="AD67" s="506"/>
      <c r="AE67" s="506"/>
      <c r="AF67" s="506"/>
      <c r="AG67" s="506"/>
      <c r="AH67" s="506"/>
      <c r="AI67" s="506"/>
      <c r="AJ67" s="506"/>
      <c r="AK67" s="506"/>
      <c r="AL67" s="506"/>
      <c r="AM67" s="506"/>
      <c r="AN67" s="506"/>
      <c r="AO67" s="506"/>
      <c r="AP67" s="506"/>
      <c r="AQ67" s="506"/>
      <c r="AR67" s="506"/>
      <c r="AS67" s="506"/>
      <c r="AT67" s="506"/>
      <c r="AU67" s="506"/>
      <c r="AV67" s="506"/>
      <c r="AW67" s="506"/>
      <c r="AX67" s="506"/>
      <c r="AY67" s="506"/>
      <c r="AZ67" s="943"/>
      <c r="BA67" s="947"/>
      <c r="BB67" s="682"/>
      <c r="BC67" s="517"/>
      <c r="BD67" s="503"/>
      <c r="BE67" s="503"/>
      <c r="BF67" s="503"/>
      <c r="BG67" s="521"/>
      <c r="BH67" s="517"/>
      <c r="BI67" s="503"/>
      <c r="BJ67" s="503"/>
      <c r="BK67" s="503"/>
      <c r="BL67" s="521"/>
      <c r="BM67" s="517"/>
      <c r="BN67" s="503"/>
      <c r="BO67" s="503"/>
      <c r="BP67" s="503"/>
      <c r="BQ67" s="521"/>
      <c r="BR67" s="517"/>
      <c r="BS67" s="503"/>
      <c r="BT67" s="503"/>
      <c r="BU67" s="503"/>
      <c r="BV67" s="503"/>
      <c r="BW67" s="503"/>
      <c r="BX67" s="503"/>
      <c r="BY67" s="504"/>
      <c r="BZ67" s="504"/>
      <c r="CA67" s="50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row>
    <row r="68" s="382" customFormat="true" ht="15" customHeight="true" x14ac:dyDescent="0.2">
      <c r="A68" s="214"/>
      <c r="B68" s="208"/>
      <c r="C68" s="191"/>
      <c r="D68" s="190"/>
      <c r="E68" s="190"/>
      <c r="F68" s="190"/>
      <c r="G68" s="189"/>
      <c r="H68" s="188"/>
      <c r="I68" s="190"/>
      <c r="J68" s="190"/>
      <c r="K68" s="190"/>
      <c r="L68" s="187"/>
      <c r="M68" s="191"/>
      <c r="N68" s="190"/>
      <c r="O68" s="190"/>
      <c r="P68" s="190"/>
      <c r="Q68" s="189"/>
      <c r="R68" s="188"/>
      <c r="S68" s="190"/>
      <c r="T68" s="190"/>
      <c r="U68" s="190"/>
      <c r="V68" s="190"/>
      <c r="W68" s="190"/>
      <c r="X68" s="190"/>
      <c r="Y68" s="190"/>
      <c r="Z68" s="190"/>
      <c r="AA68" s="187"/>
      <c r="AB68" s="506"/>
      <c r="AC68" s="506"/>
      <c r="AD68" s="506"/>
      <c r="AE68" s="506"/>
      <c r="AF68" s="506"/>
      <c r="AG68" s="506"/>
      <c r="AH68" s="506"/>
      <c r="AI68" s="506"/>
      <c r="AJ68" s="506"/>
      <c r="AK68" s="506"/>
      <c r="AL68" s="506"/>
      <c r="AM68" s="506"/>
      <c r="AN68" s="506"/>
      <c r="AO68" s="506"/>
      <c r="AP68" s="506"/>
      <c r="AQ68" s="506"/>
      <c r="AR68" s="506"/>
      <c r="AS68" s="506"/>
      <c r="AT68" s="506"/>
      <c r="AU68" s="506"/>
      <c r="AV68" s="506"/>
      <c r="AW68" s="506"/>
      <c r="AX68" s="506"/>
      <c r="AY68" s="506"/>
      <c r="AZ68" s="943"/>
      <c r="BA68" s="947"/>
      <c r="BB68" s="682"/>
      <c r="BC68" s="517"/>
      <c r="BD68" s="503"/>
      <c r="BE68" s="503"/>
      <c r="BF68" s="503"/>
      <c r="BG68" s="521"/>
      <c r="BH68" s="517"/>
      <c r="BI68" s="503"/>
      <c r="BJ68" s="503"/>
      <c r="BK68" s="503"/>
      <c r="BL68" s="521"/>
      <c r="BM68" s="517"/>
      <c r="BN68" s="503"/>
      <c r="BO68" s="503"/>
      <c r="BP68" s="503"/>
      <c r="BQ68" s="521"/>
      <c r="BR68" s="517"/>
      <c r="BS68" s="503"/>
      <c r="BT68" s="503"/>
      <c r="BU68" s="503"/>
      <c r="BV68" s="503"/>
      <c r="BW68" s="503"/>
      <c r="BX68" s="503"/>
      <c r="BY68" s="504"/>
      <c r="BZ68" s="504"/>
      <c r="CA68" s="50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row>
    <row r="69" s="382" customFormat="true" ht="15" customHeight="true" x14ac:dyDescent="0.2">
      <c r="A69" s="214"/>
      <c r="B69" s="208"/>
      <c r="C69" s="191"/>
      <c r="D69" s="190"/>
      <c r="E69" s="190"/>
      <c r="F69" s="190"/>
      <c r="G69" s="189"/>
      <c r="H69" s="188"/>
      <c r="I69" s="190"/>
      <c r="J69" s="190"/>
      <c r="K69" s="190"/>
      <c r="L69" s="187"/>
      <c r="M69" s="191"/>
      <c r="N69" s="190"/>
      <c r="O69" s="190"/>
      <c r="P69" s="190"/>
      <c r="Q69" s="189"/>
      <c r="R69" s="188"/>
      <c r="S69" s="190"/>
      <c r="T69" s="190"/>
      <c r="U69" s="190"/>
      <c r="V69" s="190"/>
      <c r="W69" s="190"/>
      <c r="X69" s="190"/>
      <c r="Y69" s="190"/>
      <c r="Z69" s="190"/>
      <c r="AA69" s="187"/>
      <c r="AB69" s="506"/>
      <c r="AC69" s="506"/>
      <c r="AD69" s="506"/>
      <c r="AE69" s="506"/>
      <c r="AF69" s="506"/>
      <c r="AG69" s="506"/>
      <c r="AH69" s="506"/>
      <c r="AI69" s="506"/>
      <c r="AJ69" s="506"/>
      <c r="AK69" s="506"/>
      <c r="AL69" s="506"/>
      <c r="AM69" s="506"/>
      <c r="AN69" s="506"/>
      <c r="AO69" s="506"/>
      <c r="AP69" s="506"/>
      <c r="AQ69" s="506"/>
      <c r="AR69" s="506"/>
      <c r="AS69" s="506"/>
      <c r="AT69" s="506"/>
      <c r="AU69" s="506"/>
      <c r="AV69" s="506"/>
      <c r="AW69" s="506"/>
      <c r="AX69" s="506"/>
      <c r="AY69" s="506"/>
      <c r="AZ69" s="943"/>
      <c r="BA69" s="947"/>
      <c r="BB69" s="682"/>
      <c r="BC69" s="517"/>
      <c r="BD69" s="503"/>
      <c r="BE69" s="503"/>
      <c r="BF69" s="503"/>
      <c r="BG69" s="521"/>
      <c r="BH69" s="517"/>
      <c r="BI69" s="503"/>
      <c r="BJ69" s="503"/>
      <c r="BK69" s="503"/>
      <c r="BL69" s="521"/>
      <c r="BM69" s="517"/>
      <c r="BN69" s="503"/>
      <c r="BO69" s="503"/>
      <c r="BP69" s="503"/>
      <c r="BQ69" s="521"/>
      <c r="BR69" s="517"/>
      <c r="BS69" s="503"/>
      <c r="BT69" s="503"/>
      <c r="BU69" s="503"/>
      <c r="BV69" s="503"/>
      <c r="BW69" s="503"/>
      <c r="BX69" s="503"/>
      <c r="BY69" s="504"/>
      <c r="BZ69" s="504"/>
      <c r="CA69" s="50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row>
    <row r="70" s="382" customFormat="true" ht="15" customHeight="true" x14ac:dyDescent="0.2">
      <c r="A70" s="214"/>
      <c r="B70" s="208"/>
      <c r="C70" s="191"/>
      <c r="D70" s="190"/>
      <c r="E70" s="190"/>
      <c r="F70" s="190"/>
      <c r="G70" s="189"/>
      <c r="H70" s="188"/>
      <c r="I70" s="190"/>
      <c r="J70" s="190"/>
      <c r="K70" s="190"/>
      <c r="L70" s="187"/>
      <c r="M70" s="191"/>
      <c r="N70" s="190"/>
      <c r="O70" s="190"/>
      <c r="P70" s="190"/>
      <c r="Q70" s="189"/>
      <c r="R70" s="188"/>
      <c r="S70" s="190"/>
      <c r="T70" s="190"/>
      <c r="U70" s="190"/>
      <c r="V70" s="190"/>
      <c r="W70" s="190"/>
      <c r="X70" s="190"/>
      <c r="Y70" s="190"/>
      <c r="Z70" s="190"/>
      <c r="AA70" s="187"/>
      <c r="AB70" s="506"/>
      <c r="AC70" s="506"/>
      <c r="AD70" s="506"/>
      <c r="AE70" s="506"/>
      <c r="AF70" s="506"/>
      <c r="AG70" s="506"/>
      <c r="AH70" s="506"/>
      <c r="AI70" s="506"/>
      <c r="AJ70" s="506"/>
      <c r="AK70" s="506"/>
      <c r="AL70" s="506"/>
      <c r="AM70" s="506"/>
      <c r="AN70" s="506"/>
      <c r="AO70" s="506"/>
      <c r="AP70" s="506"/>
      <c r="AQ70" s="506"/>
      <c r="AR70" s="506"/>
      <c r="AS70" s="506"/>
      <c r="AT70" s="506"/>
      <c r="AU70" s="506"/>
      <c r="AV70" s="506"/>
      <c r="AW70" s="506"/>
      <c r="AX70" s="506"/>
      <c r="AY70" s="506"/>
      <c r="AZ70" s="943"/>
      <c r="BA70" s="947"/>
      <c r="BB70" s="682"/>
      <c r="BC70" s="517"/>
      <c r="BD70" s="503"/>
      <c r="BE70" s="503"/>
      <c r="BF70" s="503"/>
      <c r="BG70" s="521"/>
      <c r="BH70" s="517"/>
      <c r="BI70" s="503"/>
      <c r="BJ70" s="503"/>
      <c r="BK70" s="503"/>
      <c r="BL70" s="521"/>
      <c r="BM70" s="517"/>
      <c r="BN70" s="503"/>
      <c r="BO70" s="503"/>
      <c r="BP70" s="503"/>
      <c r="BQ70" s="521"/>
      <c r="BR70" s="517"/>
      <c r="BS70" s="503"/>
      <c r="BT70" s="503"/>
      <c r="BU70" s="503"/>
      <c r="BV70" s="503"/>
      <c r="BW70" s="503"/>
      <c r="BX70" s="503"/>
      <c r="BY70" s="504"/>
      <c r="BZ70" s="504"/>
      <c r="CA70" s="50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row>
    <row r="71" s="382" customFormat="true" ht="15" customHeight="true" x14ac:dyDescent="0.2">
      <c r="A71" s="214"/>
      <c r="B71" s="208"/>
      <c r="C71" s="191"/>
      <c r="D71" s="190"/>
      <c r="E71" s="190"/>
      <c r="F71" s="190"/>
      <c r="G71" s="189"/>
      <c r="H71" s="188"/>
      <c r="I71" s="190"/>
      <c r="J71" s="190"/>
      <c r="K71" s="190"/>
      <c r="L71" s="187"/>
      <c r="M71" s="191"/>
      <c r="N71" s="190"/>
      <c r="O71" s="190"/>
      <c r="P71" s="190"/>
      <c r="Q71" s="189"/>
      <c r="R71" s="188"/>
      <c r="S71" s="190"/>
      <c r="T71" s="190"/>
      <c r="U71" s="190"/>
      <c r="V71" s="190"/>
      <c r="W71" s="190"/>
      <c r="X71" s="190"/>
      <c r="Y71" s="190"/>
      <c r="Z71" s="190"/>
      <c r="AA71" s="187"/>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943"/>
      <c r="BA71" s="947"/>
      <c r="BB71" s="682"/>
      <c r="BC71" s="517"/>
      <c r="BD71" s="503"/>
      <c r="BE71" s="503"/>
      <c r="BF71" s="503"/>
      <c r="BG71" s="521"/>
      <c r="BH71" s="517"/>
      <c r="BI71" s="503"/>
      <c r="BJ71" s="503"/>
      <c r="BK71" s="503"/>
      <c r="BL71" s="521"/>
      <c r="BM71" s="517"/>
      <c r="BN71" s="503"/>
      <c r="BO71" s="503"/>
      <c r="BP71" s="503"/>
      <c r="BQ71" s="521"/>
      <c r="BR71" s="517"/>
      <c r="BS71" s="503"/>
      <c r="BT71" s="503"/>
      <c r="BU71" s="503"/>
      <c r="BV71" s="503"/>
      <c r="BW71" s="503"/>
      <c r="BX71" s="503"/>
      <c r="BY71" s="504"/>
      <c r="BZ71" s="504"/>
      <c r="CA71" s="50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row>
    <row r="72" s="382" customFormat="true" ht="15" customHeight="true" x14ac:dyDescent="0.2">
      <c r="A72" s="214"/>
      <c r="B72" s="208"/>
      <c r="C72" s="191"/>
      <c r="D72" s="190"/>
      <c r="E72" s="190"/>
      <c r="F72" s="190"/>
      <c r="G72" s="189"/>
      <c r="H72" s="188"/>
      <c r="I72" s="190"/>
      <c r="J72" s="190"/>
      <c r="K72" s="190"/>
      <c r="L72" s="187"/>
      <c r="M72" s="191"/>
      <c r="N72" s="190"/>
      <c r="O72" s="190"/>
      <c r="P72" s="190"/>
      <c r="Q72" s="189"/>
      <c r="R72" s="188"/>
      <c r="S72" s="190"/>
      <c r="T72" s="190"/>
      <c r="U72" s="190"/>
      <c r="V72" s="190"/>
      <c r="W72" s="190"/>
      <c r="X72" s="190"/>
      <c r="Y72" s="190"/>
      <c r="Z72" s="190"/>
      <c r="AA72" s="187"/>
      <c r="AB72" s="506"/>
      <c r="AC72" s="506"/>
      <c r="AD72" s="506"/>
      <c r="AE72" s="506"/>
      <c r="AF72" s="506"/>
      <c r="AG72" s="506"/>
      <c r="AH72" s="506"/>
      <c r="AI72" s="506"/>
      <c r="AJ72" s="506"/>
      <c r="AK72" s="506"/>
      <c r="AL72" s="506"/>
      <c r="AM72" s="506"/>
      <c r="AN72" s="506"/>
      <c r="AO72" s="506"/>
      <c r="AP72" s="506"/>
      <c r="AQ72" s="506"/>
      <c r="AR72" s="506"/>
      <c r="AS72" s="506"/>
      <c r="AT72" s="506"/>
      <c r="AU72" s="506"/>
      <c r="AV72" s="506"/>
      <c r="AW72" s="506"/>
      <c r="AX72" s="506"/>
      <c r="AY72" s="506"/>
      <c r="AZ72" s="943"/>
      <c r="BA72" s="947"/>
      <c r="BB72" s="682"/>
      <c r="BC72" s="517"/>
      <c r="BD72" s="503"/>
      <c r="BE72" s="503"/>
      <c r="BF72" s="503"/>
      <c r="BG72" s="521"/>
      <c r="BH72" s="517"/>
      <c r="BI72" s="503"/>
      <c r="BJ72" s="503"/>
      <c r="BK72" s="503"/>
      <c r="BL72" s="521"/>
      <c r="BM72" s="517"/>
      <c r="BN72" s="503"/>
      <c r="BO72" s="503"/>
      <c r="BP72" s="503"/>
      <c r="BQ72" s="521"/>
      <c r="BR72" s="517"/>
      <c r="BS72" s="503"/>
      <c r="BT72" s="503"/>
      <c r="BU72" s="503"/>
      <c r="BV72" s="503"/>
      <c r="BW72" s="503"/>
      <c r="BX72" s="503"/>
      <c r="BY72" s="504"/>
      <c r="BZ72" s="504"/>
      <c r="CA72" s="50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row>
    <row r="73" s="382" customFormat="true" ht="15" customHeight="true" x14ac:dyDescent="0.2">
      <c r="A73" s="214"/>
      <c r="B73" s="208"/>
      <c r="C73" s="191"/>
      <c r="D73" s="190"/>
      <c r="E73" s="190"/>
      <c r="F73" s="190"/>
      <c r="G73" s="189"/>
      <c r="H73" s="188"/>
      <c r="I73" s="190"/>
      <c r="J73" s="190"/>
      <c r="K73" s="190"/>
      <c r="L73" s="187"/>
      <c r="M73" s="191"/>
      <c r="N73" s="190"/>
      <c r="O73" s="190"/>
      <c r="P73" s="190"/>
      <c r="Q73" s="189"/>
      <c r="R73" s="188"/>
      <c r="S73" s="190"/>
      <c r="T73" s="190"/>
      <c r="U73" s="190"/>
      <c r="V73" s="190"/>
      <c r="W73" s="190"/>
      <c r="X73" s="190"/>
      <c r="Y73" s="190"/>
      <c r="Z73" s="190"/>
      <c r="AA73" s="187"/>
      <c r="AB73" s="506"/>
      <c r="AC73" s="506"/>
      <c r="AD73" s="506"/>
      <c r="AE73" s="506"/>
      <c r="AF73" s="506"/>
      <c r="AG73" s="506"/>
      <c r="AH73" s="506"/>
      <c r="AI73" s="506"/>
      <c r="AJ73" s="506"/>
      <c r="AK73" s="506"/>
      <c r="AL73" s="506"/>
      <c r="AM73" s="506"/>
      <c r="AN73" s="506"/>
      <c r="AO73" s="506"/>
      <c r="AP73" s="506"/>
      <c r="AQ73" s="506"/>
      <c r="AR73" s="506"/>
      <c r="AS73" s="506"/>
      <c r="AT73" s="506"/>
      <c r="AU73" s="506"/>
      <c r="AV73" s="506"/>
      <c r="AW73" s="506"/>
      <c r="AX73" s="506"/>
      <c r="AY73" s="506"/>
      <c r="AZ73" s="943"/>
      <c r="BA73" s="947"/>
      <c r="BB73" s="682"/>
      <c r="BC73" s="517"/>
      <c r="BD73" s="503"/>
      <c r="BE73" s="503"/>
      <c r="BF73" s="503"/>
      <c r="BG73" s="521"/>
      <c r="BH73" s="517"/>
      <c r="BI73" s="503"/>
      <c r="BJ73" s="503"/>
      <c r="BK73" s="503"/>
      <c r="BL73" s="521"/>
      <c r="BM73" s="517"/>
      <c r="BN73" s="503"/>
      <c r="BO73" s="503"/>
      <c r="BP73" s="503"/>
      <c r="BQ73" s="521"/>
      <c r="BR73" s="517"/>
      <c r="BS73" s="503"/>
      <c r="BT73" s="503"/>
      <c r="BU73" s="503"/>
      <c r="BV73" s="503"/>
      <c r="BW73" s="503"/>
      <c r="BX73" s="503"/>
      <c r="BY73" s="504"/>
      <c r="BZ73" s="504"/>
      <c r="CA73" s="50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row>
    <row r="74" s="382" customFormat="true" ht="15" customHeight="true" x14ac:dyDescent="0.2">
      <c r="A74" s="214"/>
      <c r="B74" s="208"/>
      <c r="C74" s="191"/>
      <c r="D74" s="190"/>
      <c r="E74" s="190"/>
      <c r="F74" s="190"/>
      <c r="G74" s="189"/>
      <c r="H74" s="188"/>
      <c r="I74" s="190"/>
      <c r="J74" s="190"/>
      <c r="K74" s="190"/>
      <c r="L74" s="187"/>
      <c r="M74" s="191"/>
      <c r="N74" s="190"/>
      <c r="O74" s="190"/>
      <c r="P74" s="190"/>
      <c r="Q74" s="189"/>
      <c r="R74" s="188"/>
      <c r="S74" s="190"/>
      <c r="T74" s="190"/>
      <c r="U74" s="190"/>
      <c r="V74" s="190"/>
      <c r="W74" s="190"/>
      <c r="X74" s="190"/>
      <c r="Y74" s="190"/>
      <c r="Z74" s="190"/>
      <c r="AA74" s="187"/>
      <c r="AB74" s="506"/>
      <c r="AC74" s="506"/>
      <c r="AD74" s="506"/>
      <c r="AE74" s="506"/>
      <c r="AF74" s="506"/>
      <c r="AG74" s="506"/>
      <c r="AH74" s="506"/>
      <c r="AI74" s="506"/>
      <c r="AJ74" s="506"/>
      <c r="AK74" s="506"/>
      <c r="AL74" s="506"/>
      <c r="AM74" s="506"/>
      <c r="AN74" s="506"/>
      <c r="AO74" s="506"/>
      <c r="AP74" s="506"/>
      <c r="AQ74" s="506"/>
      <c r="AR74" s="506"/>
      <c r="AS74" s="506"/>
      <c r="AT74" s="506"/>
      <c r="AU74" s="506"/>
      <c r="AV74" s="506"/>
      <c r="AW74" s="506"/>
      <c r="AX74" s="506"/>
      <c r="AY74" s="506"/>
      <c r="AZ74" s="943"/>
      <c r="BA74" s="947"/>
      <c r="BB74" s="682"/>
      <c r="BC74" s="517"/>
      <c r="BD74" s="503"/>
      <c r="BE74" s="503"/>
      <c r="BF74" s="503"/>
      <c r="BG74" s="521"/>
      <c r="BH74" s="517"/>
      <c r="BI74" s="503"/>
      <c r="BJ74" s="503"/>
      <c r="BK74" s="503"/>
      <c r="BL74" s="521"/>
      <c r="BM74" s="517"/>
      <c r="BN74" s="503"/>
      <c r="BO74" s="503"/>
      <c r="BP74" s="503"/>
      <c r="BQ74" s="521"/>
      <c r="BR74" s="517"/>
      <c r="BS74" s="503"/>
      <c r="BT74" s="503"/>
      <c r="BU74" s="503"/>
      <c r="BV74" s="503"/>
      <c r="BW74" s="503"/>
      <c r="BX74" s="503"/>
      <c r="BY74" s="504"/>
      <c r="BZ74" s="504"/>
      <c r="CA74" s="50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row>
    <row r="75" s="382" customFormat="true" ht="15" customHeight="true" x14ac:dyDescent="0.2">
      <c r="A75" s="214"/>
      <c r="B75" s="208"/>
      <c r="C75" s="191"/>
      <c r="D75" s="190"/>
      <c r="E75" s="190"/>
      <c r="F75" s="190"/>
      <c r="G75" s="189"/>
      <c r="H75" s="188"/>
      <c r="I75" s="190"/>
      <c r="J75" s="190"/>
      <c r="K75" s="190"/>
      <c r="L75" s="187"/>
      <c r="M75" s="191"/>
      <c r="N75" s="190"/>
      <c r="O75" s="190"/>
      <c r="P75" s="190"/>
      <c r="Q75" s="189"/>
      <c r="R75" s="188"/>
      <c r="S75" s="190"/>
      <c r="T75" s="190"/>
      <c r="U75" s="190"/>
      <c r="V75" s="190"/>
      <c r="W75" s="190"/>
      <c r="X75" s="190"/>
      <c r="Y75" s="190"/>
      <c r="Z75" s="190"/>
      <c r="AA75" s="187"/>
      <c r="AB75" s="506"/>
      <c r="AC75" s="506"/>
      <c r="AD75" s="506"/>
      <c r="AE75" s="506"/>
      <c r="AF75" s="506"/>
      <c r="AG75" s="506"/>
      <c r="AH75" s="506"/>
      <c r="AI75" s="506"/>
      <c r="AJ75" s="506"/>
      <c r="AK75" s="506"/>
      <c r="AL75" s="506"/>
      <c r="AM75" s="506"/>
      <c r="AN75" s="506"/>
      <c r="AO75" s="506"/>
      <c r="AP75" s="506"/>
      <c r="AQ75" s="506"/>
      <c r="AR75" s="506"/>
      <c r="AS75" s="506"/>
      <c r="AT75" s="506"/>
      <c r="AU75" s="506"/>
      <c r="AV75" s="506"/>
      <c r="AW75" s="506"/>
      <c r="AX75" s="506"/>
      <c r="AY75" s="506"/>
      <c r="AZ75" s="943"/>
      <c r="BA75" s="947"/>
      <c r="BB75" s="682"/>
      <c r="BC75" s="517"/>
      <c r="BD75" s="503"/>
      <c r="BE75" s="503"/>
      <c r="BF75" s="503"/>
      <c r="BG75" s="521"/>
      <c r="BH75" s="517"/>
      <c r="BI75" s="503"/>
      <c r="BJ75" s="503"/>
      <c r="BK75" s="503"/>
      <c r="BL75" s="521"/>
      <c r="BM75" s="517"/>
      <c r="BN75" s="503"/>
      <c r="BO75" s="503"/>
      <c r="BP75" s="503"/>
      <c r="BQ75" s="521"/>
      <c r="BR75" s="517"/>
      <c r="BS75" s="503"/>
      <c r="BT75" s="503"/>
      <c r="BU75" s="503"/>
      <c r="BV75" s="503"/>
      <c r="BW75" s="503"/>
      <c r="BX75" s="503"/>
      <c r="BY75" s="504"/>
      <c r="BZ75" s="504"/>
      <c r="CA75" s="50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row>
    <row r="76" s="599" customFormat="true" ht="15" customHeight="true" x14ac:dyDescent="0.2">
      <c r="A76" s="214"/>
      <c r="B76" s="208"/>
      <c r="C76" s="179"/>
      <c r="D76" s="178"/>
      <c r="E76" s="178"/>
      <c r="F76" s="178"/>
      <c r="G76" s="177"/>
      <c r="H76" s="176"/>
      <c r="I76" s="178"/>
      <c r="J76" s="178"/>
      <c r="K76" s="178"/>
      <c r="L76" s="175"/>
      <c r="M76" s="179"/>
      <c r="N76" s="178"/>
      <c r="O76" s="178"/>
      <c r="P76" s="178"/>
      <c r="Q76" s="177"/>
      <c r="R76" s="176"/>
      <c r="S76" s="178"/>
      <c r="T76" s="178"/>
      <c r="U76" s="178"/>
      <c r="V76" s="178"/>
      <c r="W76" s="178"/>
      <c r="X76" s="178"/>
      <c r="Y76" s="178"/>
      <c r="Z76" s="178"/>
      <c r="AA76" s="175"/>
      <c r="AB76" s="909"/>
      <c r="AC76" s="909"/>
      <c r="AD76" s="909"/>
      <c r="AE76" s="909"/>
      <c r="AF76" s="909"/>
      <c r="AG76" s="909"/>
      <c r="AH76" s="909"/>
      <c r="AI76" s="909"/>
      <c r="AJ76" s="909"/>
      <c r="AK76" s="909"/>
      <c r="AL76" s="909"/>
      <c r="AM76" s="909"/>
      <c r="AN76" s="909"/>
      <c r="AO76" s="909"/>
      <c r="AP76" s="909"/>
      <c r="AQ76" s="909"/>
      <c r="AR76" s="909"/>
      <c r="AS76" s="909"/>
      <c r="AT76" s="909"/>
      <c r="AU76" s="909"/>
      <c r="AV76" s="909"/>
      <c r="AW76" s="909"/>
      <c r="AX76" s="909"/>
      <c r="AY76" s="909"/>
      <c r="AZ76" s="415"/>
      <c r="BA76" s="947"/>
      <c r="BB76" s="682"/>
      <c r="BC76" s="517"/>
      <c r="BD76" s="503"/>
      <c r="BE76" s="503"/>
      <c r="BF76" s="503"/>
      <c r="BG76" s="521"/>
      <c r="BH76" s="517"/>
      <c r="BI76" s="503"/>
      <c r="BJ76" s="503"/>
      <c r="BK76" s="503"/>
      <c r="BL76" s="521"/>
      <c r="BM76" s="517"/>
      <c r="BN76" s="503"/>
      <c r="BO76" s="503"/>
      <c r="BP76" s="503"/>
      <c r="BQ76" s="521"/>
      <c r="BR76" s="517"/>
      <c r="BS76" s="503"/>
      <c r="BT76" s="503"/>
      <c r="BU76" s="503"/>
      <c r="BV76" s="503"/>
      <c r="BW76" s="503"/>
      <c r="BX76" s="503"/>
      <c r="BY76" s="504"/>
      <c r="BZ76" s="504"/>
      <c r="CA76" s="50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row>
    <row r="77" s="599" customFormat="true" ht="15" customHeight="true" x14ac:dyDescent="0.2">
      <c r="A77" s="214"/>
      <c r="B77" s="208"/>
      <c r="C77" s="179"/>
      <c r="D77" s="178"/>
      <c r="E77" s="178"/>
      <c r="F77" s="178"/>
      <c r="G77" s="177"/>
      <c r="H77" s="176"/>
      <c r="I77" s="178"/>
      <c r="J77" s="178"/>
      <c r="K77" s="178"/>
      <c r="L77" s="175"/>
      <c r="M77" s="179"/>
      <c r="N77" s="178"/>
      <c r="O77" s="178"/>
      <c r="P77" s="178"/>
      <c r="Q77" s="177"/>
      <c r="R77" s="176"/>
      <c r="S77" s="178"/>
      <c r="T77" s="178"/>
      <c r="U77" s="178"/>
      <c r="V77" s="178"/>
      <c r="W77" s="178"/>
      <c r="X77" s="178"/>
      <c r="Y77" s="178"/>
      <c r="Z77" s="178"/>
      <c r="AA77" s="175"/>
      <c r="AB77" s="909"/>
      <c r="AC77" s="909"/>
      <c r="AD77" s="909"/>
      <c r="AE77" s="909"/>
      <c r="AF77" s="909"/>
      <c r="AG77" s="909"/>
      <c r="AH77" s="909"/>
      <c r="AI77" s="909"/>
      <c r="AJ77" s="909"/>
      <c r="AK77" s="909"/>
      <c r="AL77" s="909"/>
      <c r="AM77" s="909"/>
      <c r="AN77" s="909"/>
      <c r="AO77" s="909"/>
      <c r="AP77" s="909"/>
      <c r="AQ77" s="909"/>
      <c r="AR77" s="909"/>
      <c r="AS77" s="909"/>
      <c r="AT77" s="909"/>
      <c r="AU77" s="909"/>
      <c r="AV77" s="909"/>
      <c r="AW77" s="909"/>
      <c r="AX77" s="909"/>
      <c r="AY77" s="909"/>
      <c r="AZ77" s="415"/>
      <c r="BA77" s="947"/>
      <c r="BB77" s="682"/>
      <c r="BC77" s="517"/>
      <c r="BD77" s="503"/>
      <c r="BE77" s="503"/>
      <c r="BF77" s="503"/>
      <c r="BG77" s="521"/>
      <c r="BH77" s="517"/>
      <c r="BI77" s="503"/>
      <c r="BJ77" s="503"/>
      <c r="BK77" s="503"/>
      <c r="BL77" s="521"/>
      <c r="BM77" s="517"/>
      <c r="BN77" s="503"/>
      <c r="BO77" s="503"/>
      <c r="BP77" s="503"/>
      <c r="BQ77" s="521"/>
      <c r="BR77" s="517"/>
      <c r="BS77" s="503"/>
      <c r="BT77" s="503"/>
      <c r="BU77" s="503"/>
      <c r="BV77" s="503"/>
      <c r="BW77" s="503"/>
      <c r="BX77" s="503"/>
      <c r="BY77" s="504"/>
      <c r="BZ77" s="504"/>
      <c r="CA77" s="50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row>
    <row r="78" s="599" customFormat="true" ht="15" customHeight="true" x14ac:dyDescent="0.2">
      <c r="A78" s="214"/>
      <c r="B78" s="208"/>
      <c r="C78" s="179"/>
      <c r="D78" s="178"/>
      <c r="E78" s="178"/>
      <c r="F78" s="178"/>
      <c r="G78" s="177"/>
      <c r="H78" s="176"/>
      <c r="I78" s="178"/>
      <c r="J78" s="178"/>
      <c r="K78" s="178"/>
      <c r="L78" s="175"/>
      <c r="M78" s="179"/>
      <c r="N78" s="178"/>
      <c r="O78" s="178"/>
      <c r="P78" s="178"/>
      <c r="Q78" s="177"/>
      <c r="R78" s="176"/>
      <c r="S78" s="178"/>
      <c r="T78" s="178"/>
      <c r="U78" s="178"/>
      <c r="V78" s="178"/>
      <c r="W78" s="178"/>
      <c r="X78" s="178"/>
      <c r="Y78" s="178"/>
      <c r="Z78" s="178"/>
      <c r="AA78" s="175"/>
      <c r="AB78" s="909"/>
      <c r="AC78" s="909"/>
      <c r="AD78" s="909"/>
      <c r="AE78" s="909"/>
      <c r="AF78" s="909"/>
      <c r="AG78" s="909"/>
      <c r="AH78" s="909"/>
      <c r="AI78" s="909"/>
      <c r="AJ78" s="909"/>
      <c r="AK78" s="909"/>
      <c r="AL78" s="909"/>
      <c r="AM78" s="909"/>
      <c r="AN78" s="909"/>
      <c r="AO78" s="909"/>
      <c r="AP78" s="909"/>
      <c r="AQ78" s="909"/>
      <c r="AR78" s="909"/>
      <c r="AS78" s="909"/>
      <c r="AT78" s="909"/>
      <c r="AU78" s="909"/>
      <c r="AV78" s="909"/>
      <c r="AW78" s="909"/>
      <c r="AX78" s="909"/>
      <c r="AY78" s="909"/>
      <c r="AZ78" s="415"/>
      <c r="BA78" s="947"/>
      <c r="BB78" s="682"/>
      <c r="BC78" s="517"/>
      <c r="BD78" s="503"/>
      <c r="BE78" s="503"/>
      <c r="BF78" s="503"/>
      <c r="BG78" s="521"/>
      <c r="BH78" s="517"/>
      <c r="BI78" s="503"/>
      <c r="BJ78" s="503"/>
      <c r="BK78" s="503"/>
      <c r="BL78" s="521"/>
      <c r="BM78" s="517"/>
      <c r="BN78" s="503"/>
      <c r="BO78" s="503"/>
      <c r="BP78" s="503"/>
      <c r="BQ78" s="521"/>
      <c r="BR78" s="517"/>
      <c r="BS78" s="503"/>
      <c r="BT78" s="503"/>
      <c r="BU78" s="503"/>
      <c r="BV78" s="503"/>
      <c r="BW78" s="503"/>
      <c r="BX78" s="503"/>
      <c r="BY78" s="504"/>
      <c r="BZ78" s="504"/>
      <c r="CA78" s="50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row>
    <row r="79" s="599" customFormat="true" ht="15" customHeight="true" x14ac:dyDescent="0.2">
      <c r="A79" s="214"/>
      <c r="B79" s="208"/>
      <c r="C79" s="179"/>
      <c r="D79" s="178"/>
      <c r="E79" s="178"/>
      <c r="F79" s="178"/>
      <c r="G79" s="177"/>
      <c r="H79" s="176"/>
      <c r="I79" s="178"/>
      <c r="J79" s="178"/>
      <c r="K79" s="178"/>
      <c r="L79" s="175"/>
      <c r="M79" s="179"/>
      <c r="N79" s="178"/>
      <c r="O79" s="178"/>
      <c r="P79" s="178"/>
      <c r="Q79" s="177"/>
      <c r="R79" s="176"/>
      <c r="S79" s="178"/>
      <c r="T79" s="178"/>
      <c r="U79" s="178"/>
      <c r="V79" s="178"/>
      <c r="W79" s="178"/>
      <c r="X79" s="178"/>
      <c r="Y79" s="178"/>
      <c r="Z79" s="178"/>
      <c r="AA79" s="175"/>
      <c r="AB79" s="909"/>
      <c r="AC79" s="909"/>
      <c r="AD79" s="909"/>
      <c r="AE79" s="909"/>
      <c r="AF79" s="909"/>
      <c r="AG79" s="909"/>
      <c r="AH79" s="909"/>
      <c r="AI79" s="909"/>
      <c r="AJ79" s="909"/>
      <c r="AK79" s="909"/>
      <c r="AL79" s="909"/>
      <c r="AM79" s="909"/>
      <c r="AN79" s="909"/>
      <c r="AO79" s="909"/>
      <c r="AP79" s="909"/>
      <c r="AQ79" s="909"/>
      <c r="AR79" s="909"/>
      <c r="AS79" s="909"/>
      <c r="AT79" s="909"/>
      <c r="AU79" s="909"/>
      <c r="AV79" s="909"/>
      <c r="AW79" s="909"/>
      <c r="AX79" s="909"/>
      <c r="AY79" s="909"/>
      <c r="AZ79" s="415"/>
      <c r="BA79" s="947"/>
      <c r="BB79" s="682"/>
      <c r="BC79" s="517"/>
      <c r="BD79" s="503"/>
      <c r="BE79" s="503"/>
      <c r="BF79" s="503"/>
      <c r="BG79" s="521"/>
      <c r="BH79" s="517"/>
      <c r="BI79" s="503"/>
      <c r="BJ79" s="503"/>
      <c r="BK79" s="503"/>
      <c r="BL79" s="521"/>
      <c r="BM79" s="517"/>
      <c r="BN79" s="503"/>
      <c r="BO79" s="503"/>
      <c r="BP79" s="503"/>
      <c r="BQ79" s="521"/>
      <c r="BR79" s="517"/>
      <c r="BS79" s="503"/>
      <c r="BT79" s="503"/>
      <c r="BU79" s="503"/>
      <c r="BV79" s="503"/>
      <c r="BW79" s="503"/>
      <c r="BX79" s="503"/>
      <c r="BY79" s="504"/>
      <c r="BZ79" s="504"/>
      <c r="CA79" s="50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row>
    <row r="80" s="599" customFormat="true" ht="15" customHeight="true" x14ac:dyDescent="0.2">
      <c r="A80" s="214"/>
      <c r="B80" s="208"/>
      <c r="C80" s="179"/>
      <c r="D80" s="178"/>
      <c r="E80" s="178"/>
      <c r="F80" s="178"/>
      <c r="G80" s="177"/>
      <c r="H80" s="176"/>
      <c r="I80" s="178"/>
      <c r="J80" s="178"/>
      <c r="K80" s="178"/>
      <c r="L80" s="175"/>
      <c r="M80" s="179"/>
      <c r="N80" s="178"/>
      <c r="O80" s="178"/>
      <c r="P80" s="178"/>
      <c r="Q80" s="177"/>
      <c r="R80" s="176"/>
      <c r="S80" s="178"/>
      <c r="T80" s="178"/>
      <c r="U80" s="178"/>
      <c r="V80" s="178"/>
      <c r="W80" s="178"/>
      <c r="X80" s="178"/>
      <c r="Y80" s="178"/>
      <c r="Z80" s="178"/>
      <c r="AA80" s="175"/>
      <c r="AB80" s="909"/>
      <c r="AC80" s="909"/>
      <c r="AD80" s="909"/>
      <c r="AE80" s="909"/>
      <c r="AF80" s="909"/>
      <c r="AG80" s="909"/>
      <c r="AH80" s="909"/>
      <c r="AI80" s="909"/>
      <c r="AJ80" s="909"/>
      <c r="AK80" s="909"/>
      <c r="AL80" s="909"/>
      <c r="AM80" s="909"/>
      <c r="AN80" s="909"/>
      <c r="AO80" s="909"/>
      <c r="AP80" s="909"/>
      <c r="AQ80" s="909"/>
      <c r="AR80" s="909"/>
      <c r="AS80" s="909"/>
      <c r="AT80" s="909"/>
      <c r="AU80" s="909"/>
      <c r="AV80" s="909"/>
      <c r="AW80" s="909"/>
      <c r="AX80" s="909"/>
      <c r="AY80" s="909"/>
      <c r="AZ80" s="415"/>
      <c r="BA80" s="947"/>
      <c r="BB80" s="682"/>
      <c r="BC80" s="517"/>
      <c r="BD80" s="503"/>
      <c r="BE80" s="503"/>
      <c r="BF80" s="503"/>
      <c r="BG80" s="521"/>
      <c r="BH80" s="517"/>
      <c r="BI80" s="503"/>
      <c r="BJ80" s="503"/>
      <c r="BK80" s="503"/>
      <c r="BL80" s="521"/>
      <c r="BM80" s="517"/>
      <c r="BN80" s="503"/>
      <c r="BO80" s="503"/>
      <c r="BP80" s="503"/>
      <c r="BQ80" s="521"/>
      <c r="BR80" s="517"/>
      <c r="BS80" s="503"/>
      <c r="BT80" s="503"/>
      <c r="BU80" s="503"/>
      <c r="BV80" s="503"/>
      <c r="BW80" s="503"/>
      <c r="BX80" s="503"/>
      <c r="BY80" s="504"/>
      <c r="BZ80" s="504"/>
      <c r="CA80" s="50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row>
    <row r="81" s="599" customFormat="true" ht="15" customHeight="true" x14ac:dyDescent="0.2">
      <c r="A81" s="214"/>
      <c r="B81" s="208"/>
      <c r="C81" s="179"/>
      <c r="D81" s="178"/>
      <c r="E81" s="178"/>
      <c r="F81" s="178"/>
      <c r="G81" s="177"/>
      <c r="H81" s="176"/>
      <c r="I81" s="178"/>
      <c r="J81" s="178"/>
      <c r="K81" s="178"/>
      <c r="L81" s="175"/>
      <c r="M81" s="179"/>
      <c r="N81" s="178"/>
      <c r="O81" s="178"/>
      <c r="P81" s="178"/>
      <c r="Q81" s="177"/>
      <c r="R81" s="176"/>
      <c r="S81" s="178"/>
      <c r="T81" s="178"/>
      <c r="U81" s="178"/>
      <c r="V81" s="178"/>
      <c r="W81" s="178"/>
      <c r="X81" s="178"/>
      <c r="Y81" s="178"/>
      <c r="Z81" s="178"/>
      <c r="AA81" s="175"/>
      <c r="AB81" s="909"/>
      <c r="AC81" s="909"/>
      <c r="AD81" s="909"/>
      <c r="AE81" s="909"/>
      <c r="AF81" s="909"/>
      <c r="AG81" s="909"/>
      <c r="AH81" s="909"/>
      <c r="AI81" s="909"/>
      <c r="AJ81" s="909"/>
      <c r="AK81" s="909"/>
      <c r="AL81" s="909"/>
      <c r="AM81" s="909"/>
      <c r="AN81" s="909"/>
      <c r="AO81" s="909"/>
      <c r="AP81" s="909"/>
      <c r="AQ81" s="909"/>
      <c r="AR81" s="909"/>
      <c r="AS81" s="909"/>
      <c r="AT81" s="909"/>
      <c r="AU81" s="909"/>
      <c r="AV81" s="909"/>
      <c r="AW81" s="909"/>
      <c r="AX81" s="909"/>
      <c r="AY81" s="909"/>
      <c r="AZ81" s="415"/>
      <c r="BA81" s="947"/>
      <c r="BB81" s="682"/>
      <c r="BC81" s="517"/>
      <c r="BD81" s="503"/>
      <c r="BE81" s="503"/>
      <c r="BF81" s="503"/>
      <c r="BG81" s="521"/>
      <c r="BH81" s="517"/>
      <c r="BI81" s="503"/>
      <c r="BJ81" s="503"/>
      <c r="BK81" s="503"/>
      <c r="BL81" s="521"/>
      <c r="BM81" s="517"/>
      <c r="BN81" s="503"/>
      <c r="BO81" s="503"/>
      <c r="BP81" s="503"/>
      <c r="BQ81" s="521"/>
      <c r="BR81" s="517"/>
      <c r="BS81" s="503"/>
      <c r="BT81" s="503"/>
      <c r="BU81" s="503"/>
      <c r="BV81" s="503"/>
      <c r="BW81" s="503"/>
      <c r="BX81" s="503"/>
      <c r="BY81" s="504"/>
      <c r="BZ81" s="504"/>
      <c r="CA81" s="50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row>
    <row r="82" s="599" customFormat="true" ht="15" customHeight="true" x14ac:dyDescent="0.2">
      <c r="A82" s="214"/>
      <c r="B82" s="208"/>
      <c r="C82" s="179"/>
      <c r="D82" s="178"/>
      <c r="E82" s="178"/>
      <c r="F82" s="178"/>
      <c r="G82" s="177"/>
      <c r="H82" s="176"/>
      <c r="I82" s="178"/>
      <c r="J82" s="178"/>
      <c r="K82" s="178"/>
      <c r="L82" s="175"/>
      <c r="M82" s="179"/>
      <c r="N82" s="178"/>
      <c r="O82" s="178"/>
      <c r="P82" s="178"/>
      <c r="Q82" s="177"/>
      <c r="R82" s="176"/>
      <c r="S82" s="178"/>
      <c r="T82" s="178"/>
      <c r="U82" s="178"/>
      <c r="V82" s="178"/>
      <c r="W82" s="178"/>
      <c r="X82" s="178"/>
      <c r="Y82" s="178"/>
      <c r="Z82" s="178"/>
      <c r="AA82" s="175"/>
      <c r="AB82" s="909"/>
      <c r="AC82" s="909"/>
      <c r="AD82" s="909"/>
      <c r="AE82" s="909"/>
      <c r="AF82" s="909"/>
      <c r="AG82" s="909"/>
      <c r="AH82" s="909"/>
      <c r="AI82" s="909"/>
      <c r="AJ82" s="909"/>
      <c r="AK82" s="909"/>
      <c r="AL82" s="909"/>
      <c r="AM82" s="909"/>
      <c r="AN82" s="909"/>
      <c r="AO82" s="909"/>
      <c r="AP82" s="909"/>
      <c r="AQ82" s="909"/>
      <c r="AR82" s="909"/>
      <c r="AS82" s="909"/>
      <c r="AT82" s="909"/>
      <c r="AU82" s="909"/>
      <c r="AV82" s="909"/>
      <c r="AW82" s="909"/>
      <c r="AX82" s="909"/>
      <c r="AY82" s="909"/>
      <c r="AZ82" s="415"/>
      <c r="BA82" s="947"/>
      <c r="BB82" s="682"/>
      <c r="BC82" s="517"/>
      <c r="BD82" s="503"/>
      <c r="BE82" s="503"/>
      <c r="BF82" s="503"/>
      <c r="BG82" s="521"/>
      <c r="BH82" s="517"/>
      <c r="BI82" s="503"/>
      <c r="BJ82" s="503"/>
      <c r="BK82" s="503"/>
      <c r="BL82" s="521"/>
      <c r="BM82" s="517"/>
      <c r="BN82" s="503"/>
      <c r="BO82" s="503"/>
      <c r="BP82" s="503"/>
      <c r="BQ82" s="521"/>
      <c r="BR82" s="517"/>
      <c r="BS82" s="503"/>
      <c r="BT82" s="503"/>
      <c r="BU82" s="503"/>
      <c r="BV82" s="503"/>
      <c r="BW82" s="503"/>
      <c r="BX82" s="503"/>
      <c r="BY82" s="504"/>
      <c r="BZ82" s="504"/>
      <c r="CA82" s="50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row>
    <row r="83" s="599" customFormat="true" ht="15" customHeight="true" x14ac:dyDescent="0.2">
      <c r="A83" s="214"/>
      <c r="B83" s="208"/>
      <c r="C83" s="179"/>
      <c r="D83" s="178"/>
      <c r="E83" s="178"/>
      <c r="F83" s="178"/>
      <c r="G83" s="177"/>
      <c r="H83" s="176"/>
      <c r="I83" s="178"/>
      <c r="J83" s="178"/>
      <c r="K83" s="178"/>
      <c r="L83" s="175"/>
      <c r="M83" s="179"/>
      <c r="N83" s="178"/>
      <c r="O83" s="178"/>
      <c r="P83" s="178"/>
      <c r="Q83" s="177"/>
      <c r="R83" s="176"/>
      <c r="S83" s="178"/>
      <c r="T83" s="178"/>
      <c r="U83" s="178"/>
      <c r="V83" s="178"/>
      <c r="W83" s="178"/>
      <c r="X83" s="178"/>
      <c r="Y83" s="178"/>
      <c r="Z83" s="178"/>
      <c r="AA83" s="175"/>
      <c r="AB83" s="909"/>
      <c r="AC83" s="909"/>
      <c r="AD83" s="909"/>
      <c r="AE83" s="909"/>
      <c r="AF83" s="909"/>
      <c r="AG83" s="909"/>
      <c r="AH83" s="909"/>
      <c r="AI83" s="909"/>
      <c r="AJ83" s="909"/>
      <c r="AK83" s="909"/>
      <c r="AL83" s="909"/>
      <c r="AM83" s="909"/>
      <c r="AN83" s="909"/>
      <c r="AO83" s="909"/>
      <c r="AP83" s="909"/>
      <c r="AQ83" s="909"/>
      <c r="AR83" s="909"/>
      <c r="AS83" s="909"/>
      <c r="AT83" s="909"/>
      <c r="AU83" s="909"/>
      <c r="AV83" s="909"/>
      <c r="AW83" s="909"/>
      <c r="AX83" s="909"/>
      <c r="AY83" s="909"/>
      <c r="AZ83" s="415"/>
      <c r="BA83" s="947"/>
      <c r="BB83" s="682"/>
      <c r="BC83" s="517"/>
      <c r="BD83" s="503"/>
      <c r="BE83" s="503"/>
      <c r="BF83" s="503"/>
      <c r="BG83" s="521"/>
      <c r="BH83" s="517"/>
      <c r="BI83" s="503"/>
      <c r="BJ83" s="503"/>
      <c r="BK83" s="503"/>
      <c r="BL83" s="521"/>
      <c r="BM83" s="517"/>
      <c r="BN83" s="503"/>
      <c r="BO83" s="503"/>
      <c r="BP83" s="503"/>
      <c r="BQ83" s="521"/>
      <c r="BR83" s="517"/>
      <c r="BS83" s="503"/>
      <c r="BT83" s="503"/>
      <c r="BU83" s="503"/>
      <c r="BV83" s="503"/>
      <c r="BW83" s="503"/>
      <c r="BX83" s="503"/>
      <c r="BY83" s="504"/>
      <c r="BZ83" s="504"/>
      <c r="CA83" s="50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row>
    <row r="84" s="599" customFormat="true" ht="15" customHeight="true" x14ac:dyDescent="0.2">
      <c r="A84" s="214"/>
      <c r="B84" s="208"/>
      <c r="C84" s="179"/>
      <c r="D84" s="178"/>
      <c r="E84" s="178"/>
      <c r="F84" s="178"/>
      <c r="G84" s="177"/>
      <c r="H84" s="176"/>
      <c r="I84" s="178"/>
      <c r="J84" s="178"/>
      <c r="K84" s="178"/>
      <c r="L84" s="175"/>
      <c r="M84" s="179"/>
      <c r="N84" s="178"/>
      <c r="O84" s="178"/>
      <c r="P84" s="178"/>
      <c r="Q84" s="177"/>
      <c r="R84" s="176"/>
      <c r="S84" s="178"/>
      <c r="T84" s="178"/>
      <c r="U84" s="178"/>
      <c r="V84" s="178"/>
      <c r="W84" s="178"/>
      <c r="X84" s="178"/>
      <c r="Y84" s="178"/>
      <c r="Z84" s="178"/>
      <c r="AA84" s="175"/>
      <c r="AB84" s="909"/>
      <c r="AC84" s="909"/>
      <c r="AD84" s="909"/>
      <c r="AE84" s="909"/>
      <c r="AF84" s="909"/>
      <c r="AG84" s="909"/>
      <c r="AH84" s="909"/>
      <c r="AI84" s="909"/>
      <c r="AJ84" s="909"/>
      <c r="AK84" s="909"/>
      <c r="AL84" s="909"/>
      <c r="AM84" s="909"/>
      <c r="AN84" s="909"/>
      <c r="AO84" s="909"/>
      <c r="AP84" s="909"/>
      <c r="AQ84" s="909"/>
      <c r="AR84" s="909"/>
      <c r="AS84" s="909"/>
      <c r="AT84" s="909"/>
      <c r="AU84" s="909"/>
      <c r="AV84" s="909"/>
      <c r="AW84" s="909"/>
      <c r="AX84" s="909"/>
      <c r="AY84" s="909"/>
      <c r="AZ84" s="415"/>
      <c r="BA84" s="947"/>
      <c r="BB84" s="682"/>
      <c r="BC84" s="517"/>
      <c r="BD84" s="503"/>
      <c r="BE84" s="503"/>
      <c r="BF84" s="503"/>
      <c r="BG84" s="521"/>
      <c r="BH84" s="517"/>
      <c r="BI84" s="503"/>
      <c r="BJ84" s="503"/>
      <c r="BK84" s="503"/>
      <c r="BL84" s="521"/>
      <c r="BM84" s="517"/>
      <c r="BN84" s="503"/>
      <c r="BO84" s="503"/>
      <c r="BP84" s="503"/>
      <c r="BQ84" s="521"/>
      <c r="BR84" s="517"/>
      <c r="BS84" s="503"/>
      <c r="BT84" s="503"/>
      <c r="BU84" s="503"/>
      <c r="BV84" s="503"/>
      <c r="BW84" s="503"/>
      <c r="BX84" s="503"/>
      <c r="BY84" s="504"/>
      <c r="BZ84" s="504"/>
      <c r="CA84" s="50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row>
    <row r="85" s="599" customFormat="true" ht="15" customHeight="true" x14ac:dyDescent="0.2">
      <c r="A85" s="214"/>
      <c r="B85" s="208"/>
      <c r="C85" s="179"/>
      <c r="D85" s="178"/>
      <c r="E85" s="178"/>
      <c r="F85" s="178"/>
      <c r="G85" s="177"/>
      <c r="H85" s="176"/>
      <c r="I85" s="178"/>
      <c r="J85" s="178"/>
      <c r="K85" s="178"/>
      <c r="L85" s="175"/>
      <c r="M85" s="179"/>
      <c r="N85" s="178"/>
      <c r="O85" s="178"/>
      <c r="P85" s="178"/>
      <c r="Q85" s="177"/>
      <c r="R85" s="176"/>
      <c r="S85" s="178"/>
      <c r="T85" s="178"/>
      <c r="U85" s="178"/>
      <c r="V85" s="178"/>
      <c r="W85" s="178"/>
      <c r="X85" s="178"/>
      <c r="Y85" s="178"/>
      <c r="Z85" s="178"/>
      <c r="AA85" s="175"/>
      <c r="AB85" s="909"/>
      <c r="AC85" s="909"/>
      <c r="AD85" s="909"/>
      <c r="AE85" s="909"/>
      <c r="AF85" s="909"/>
      <c r="AG85" s="909"/>
      <c r="AH85" s="909"/>
      <c r="AI85" s="909"/>
      <c r="AJ85" s="909"/>
      <c r="AK85" s="909"/>
      <c r="AL85" s="909"/>
      <c r="AM85" s="909"/>
      <c r="AN85" s="909"/>
      <c r="AO85" s="909"/>
      <c r="AP85" s="909"/>
      <c r="AQ85" s="909"/>
      <c r="AR85" s="909"/>
      <c r="AS85" s="909"/>
      <c r="AT85" s="909"/>
      <c r="AU85" s="909"/>
      <c r="AV85" s="909"/>
      <c r="AW85" s="909"/>
      <c r="AX85" s="909"/>
      <c r="AY85" s="909"/>
      <c r="AZ85" s="415"/>
      <c r="BA85" s="947"/>
      <c r="BB85" s="682"/>
      <c r="BC85" s="517"/>
      <c r="BD85" s="503"/>
      <c r="BE85" s="503"/>
      <c r="BF85" s="503"/>
      <c r="BG85" s="521"/>
      <c r="BH85" s="517"/>
      <c r="BI85" s="503"/>
      <c r="BJ85" s="503"/>
      <c r="BK85" s="503"/>
      <c r="BL85" s="521"/>
      <c r="BM85" s="517"/>
      <c r="BN85" s="503"/>
      <c r="BO85" s="503"/>
      <c r="BP85" s="503"/>
      <c r="BQ85" s="521"/>
      <c r="BR85" s="517"/>
      <c r="BS85" s="503"/>
      <c r="BT85" s="503"/>
      <c r="BU85" s="503"/>
      <c r="BV85" s="503"/>
      <c r="BW85" s="503"/>
      <c r="BX85" s="503"/>
      <c r="BY85" s="504"/>
      <c r="BZ85" s="504"/>
      <c r="CA85" s="50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row>
    <row r="86" s="599" customFormat="true" ht="15" customHeight="true" x14ac:dyDescent="0.2">
      <c r="A86" s="214"/>
      <c r="B86" s="208"/>
      <c r="C86" s="179"/>
      <c r="D86" s="178"/>
      <c r="E86" s="178"/>
      <c r="F86" s="178"/>
      <c r="G86" s="177"/>
      <c r="H86" s="176"/>
      <c r="I86" s="178"/>
      <c r="J86" s="178"/>
      <c r="K86" s="178"/>
      <c r="L86" s="175"/>
      <c r="M86" s="179"/>
      <c r="N86" s="178"/>
      <c r="O86" s="178"/>
      <c r="P86" s="178"/>
      <c r="Q86" s="177"/>
      <c r="R86" s="176"/>
      <c r="S86" s="178"/>
      <c r="T86" s="178"/>
      <c r="U86" s="178"/>
      <c r="V86" s="178"/>
      <c r="W86" s="178"/>
      <c r="X86" s="178"/>
      <c r="Y86" s="178"/>
      <c r="Z86" s="178"/>
      <c r="AA86" s="175"/>
      <c r="AB86" s="909"/>
      <c r="AC86" s="909"/>
      <c r="AD86" s="909"/>
      <c r="AE86" s="909"/>
      <c r="AF86" s="909"/>
      <c r="AG86" s="909"/>
      <c r="AH86" s="909"/>
      <c r="AI86" s="909"/>
      <c r="AJ86" s="909"/>
      <c r="AK86" s="909"/>
      <c r="AL86" s="909"/>
      <c r="AM86" s="909"/>
      <c r="AN86" s="909"/>
      <c r="AO86" s="909"/>
      <c r="AP86" s="909"/>
      <c r="AQ86" s="909"/>
      <c r="AR86" s="909"/>
      <c r="AS86" s="909"/>
      <c r="AT86" s="909"/>
      <c r="AU86" s="909"/>
      <c r="AV86" s="909"/>
      <c r="AW86" s="909"/>
      <c r="AX86" s="909"/>
      <c r="AY86" s="909"/>
      <c r="AZ86" s="415"/>
      <c r="BA86" s="947"/>
      <c r="BB86" s="682"/>
      <c r="BC86" s="517"/>
      <c r="BD86" s="503"/>
      <c r="BE86" s="503"/>
      <c r="BF86" s="503"/>
      <c r="BG86" s="521"/>
      <c r="BH86" s="517"/>
      <c r="BI86" s="503"/>
      <c r="BJ86" s="503"/>
      <c r="BK86" s="503"/>
      <c r="BL86" s="521"/>
      <c r="BM86" s="517"/>
      <c r="BN86" s="503"/>
      <c r="BO86" s="503"/>
      <c r="BP86" s="503"/>
      <c r="BQ86" s="521"/>
      <c r="BR86" s="517"/>
      <c r="BS86" s="503"/>
      <c r="BT86" s="503"/>
      <c r="BU86" s="503"/>
      <c r="BV86" s="503"/>
      <c r="BW86" s="503"/>
      <c r="BX86" s="503"/>
      <c r="BY86" s="504"/>
      <c r="BZ86" s="504"/>
      <c r="CA86" s="50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row>
    <row r="87" s="599" customFormat="true" ht="15" customHeight="true" x14ac:dyDescent="0.2">
      <c r="A87" s="214"/>
      <c r="B87" s="208"/>
      <c r="C87" s="179"/>
      <c r="D87" s="178"/>
      <c r="E87" s="178"/>
      <c r="F87" s="178"/>
      <c r="G87" s="177"/>
      <c r="H87" s="176"/>
      <c r="I87" s="178"/>
      <c r="J87" s="178"/>
      <c r="K87" s="178"/>
      <c r="L87" s="175"/>
      <c r="M87" s="179"/>
      <c r="N87" s="178"/>
      <c r="O87" s="178"/>
      <c r="P87" s="178"/>
      <c r="Q87" s="177"/>
      <c r="R87" s="176"/>
      <c r="S87" s="178"/>
      <c r="T87" s="178"/>
      <c r="U87" s="178"/>
      <c r="V87" s="178"/>
      <c r="W87" s="178"/>
      <c r="X87" s="178"/>
      <c r="Y87" s="178"/>
      <c r="Z87" s="178"/>
      <c r="AA87" s="175"/>
      <c r="AB87" s="909"/>
      <c r="AC87" s="909"/>
      <c r="AD87" s="909"/>
      <c r="AE87" s="909"/>
      <c r="AF87" s="909"/>
      <c r="AG87" s="909"/>
      <c r="AH87" s="909"/>
      <c r="AI87" s="909"/>
      <c r="AJ87" s="909"/>
      <c r="AK87" s="909"/>
      <c r="AL87" s="909"/>
      <c r="AM87" s="909"/>
      <c r="AN87" s="909"/>
      <c r="AO87" s="909"/>
      <c r="AP87" s="909"/>
      <c r="AQ87" s="909"/>
      <c r="AR87" s="909"/>
      <c r="AS87" s="909"/>
      <c r="AT87" s="909"/>
      <c r="AU87" s="909"/>
      <c r="AV87" s="909"/>
      <c r="AW87" s="909"/>
      <c r="AX87" s="909"/>
      <c r="AY87" s="909"/>
      <c r="AZ87" s="415"/>
      <c r="BA87" s="947"/>
      <c r="BB87" s="682"/>
      <c r="BC87" s="517"/>
      <c r="BD87" s="503"/>
      <c r="BE87" s="503"/>
      <c r="BF87" s="503"/>
      <c r="BG87" s="521"/>
      <c r="BH87" s="517"/>
      <c r="BI87" s="503"/>
      <c r="BJ87" s="503"/>
      <c r="BK87" s="503"/>
      <c r="BL87" s="521"/>
      <c r="BM87" s="517"/>
      <c r="BN87" s="503"/>
      <c r="BO87" s="503"/>
      <c r="BP87" s="503"/>
      <c r="BQ87" s="521"/>
      <c r="BR87" s="517"/>
      <c r="BS87" s="503"/>
      <c r="BT87" s="503"/>
      <c r="BU87" s="503"/>
      <c r="BV87" s="503"/>
      <c r="BW87" s="503"/>
      <c r="BX87" s="503"/>
      <c r="BY87" s="504"/>
      <c r="BZ87" s="504"/>
      <c r="CA87" s="50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row>
    <row r="88" s="599" customFormat="true" ht="15" customHeight="true" x14ac:dyDescent="0.2">
      <c r="A88" s="214"/>
      <c r="B88" s="208"/>
      <c r="C88" s="179"/>
      <c r="D88" s="178"/>
      <c r="E88" s="178"/>
      <c r="F88" s="178"/>
      <c r="G88" s="177"/>
      <c r="H88" s="176"/>
      <c r="I88" s="178"/>
      <c r="J88" s="178"/>
      <c r="K88" s="178"/>
      <c r="L88" s="175"/>
      <c r="M88" s="179"/>
      <c r="N88" s="178"/>
      <c r="O88" s="178"/>
      <c r="P88" s="178"/>
      <c r="Q88" s="177"/>
      <c r="R88" s="176"/>
      <c r="S88" s="178"/>
      <c r="T88" s="178"/>
      <c r="U88" s="178"/>
      <c r="V88" s="178"/>
      <c r="W88" s="178"/>
      <c r="X88" s="178"/>
      <c r="Y88" s="178"/>
      <c r="Z88" s="178"/>
      <c r="AA88" s="175"/>
      <c r="AB88" s="909"/>
      <c r="AC88" s="909"/>
      <c r="AD88" s="909"/>
      <c r="AE88" s="909"/>
      <c r="AF88" s="909"/>
      <c r="AG88" s="909"/>
      <c r="AH88" s="909"/>
      <c r="AI88" s="909"/>
      <c r="AJ88" s="909"/>
      <c r="AK88" s="909"/>
      <c r="AL88" s="909"/>
      <c r="AM88" s="909"/>
      <c r="AN88" s="909"/>
      <c r="AO88" s="909"/>
      <c r="AP88" s="909"/>
      <c r="AQ88" s="909"/>
      <c r="AR88" s="909"/>
      <c r="AS88" s="909"/>
      <c r="AT88" s="909"/>
      <c r="AU88" s="909"/>
      <c r="AV88" s="909"/>
      <c r="AW88" s="909"/>
      <c r="AX88" s="909"/>
      <c r="AY88" s="909"/>
      <c r="AZ88" s="415"/>
      <c r="BA88" s="947"/>
      <c r="BB88" s="682"/>
      <c r="BC88" s="517"/>
      <c r="BD88" s="503"/>
      <c r="BE88" s="503"/>
      <c r="BF88" s="503"/>
      <c r="BG88" s="521"/>
      <c r="BH88" s="517"/>
      <c r="BI88" s="503"/>
      <c r="BJ88" s="503"/>
      <c r="BK88" s="503"/>
      <c r="BL88" s="521"/>
      <c r="BM88" s="517"/>
      <c r="BN88" s="503"/>
      <c r="BO88" s="503"/>
      <c r="BP88" s="503"/>
      <c r="BQ88" s="521"/>
      <c r="BR88" s="517"/>
      <c r="BS88" s="503"/>
      <c r="BT88" s="503"/>
      <c r="BU88" s="503"/>
      <c r="BV88" s="503"/>
      <c r="BW88" s="503"/>
      <c r="BX88" s="503"/>
      <c r="BY88" s="504"/>
      <c r="BZ88" s="504"/>
      <c r="CA88" s="50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row>
    <row r="89" s="599" customFormat="true" ht="15" customHeight="true" x14ac:dyDescent="0.2">
      <c r="A89" s="214"/>
      <c r="B89" s="208"/>
      <c r="C89" s="179"/>
      <c r="D89" s="178"/>
      <c r="E89" s="178"/>
      <c r="F89" s="178"/>
      <c r="G89" s="177"/>
      <c r="H89" s="176"/>
      <c r="I89" s="178"/>
      <c r="J89" s="178"/>
      <c r="K89" s="178"/>
      <c r="L89" s="175"/>
      <c r="M89" s="179"/>
      <c r="N89" s="178"/>
      <c r="O89" s="178"/>
      <c r="P89" s="178"/>
      <c r="Q89" s="177"/>
      <c r="R89" s="176"/>
      <c r="S89" s="178"/>
      <c r="T89" s="178"/>
      <c r="U89" s="178"/>
      <c r="V89" s="178"/>
      <c r="W89" s="178"/>
      <c r="X89" s="178"/>
      <c r="Y89" s="178"/>
      <c r="Z89" s="178"/>
      <c r="AA89" s="175"/>
      <c r="AB89" s="909"/>
      <c r="AC89" s="909"/>
      <c r="AD89" s="909"/>
      <c r="AE89" s="909"/>
      <c r="AF89" s="909"/>
      <c r="AG89" s="909"/>
      <c r="AH89" s="909"/>
      <c r="AI89" s="909"/>
      <c r="AJ89" s="909"/>
      <c r="AK89" s="909"/>
      <c r="AL89" s="909"/>
      <c r="AM89" s="909"/>
      <c r="AN89" s="909"/>
      <c r="AO89" s="909"/>
      <c r="AP89" s="909"/>
      <c r="AQ89" s="909"/>
      <c r="AR89" s="909"/>
      <c r="AS89" s="909"/>
      <c r="AT89" s="909"/>
      <c r="AU89" s="909"/>
      <c r="AV89" s="909"/>
      <c r="AW89" s="909"/>
      <c r="AX89" s="909"/>
      <c r="AY89" s="909"/>
      <c r="AZ89" s="415"/>
      <c r="BA89" s="947"/>
      <c r="BB89" s="682"/>
      <c r="BC89" s="517"/>
      <c r="BD89" s="503"/>
      <c r="BE89" s="503"/>
      <c r="BF89" s="503"/>
      <c r="BG89" s="521"/>
      <c r="BH89" s="517"/>
      <c r="BI89" s="503"/>
      <c r="BJ89" s="503"/>
      <c r="BK89" s="503"/>
      <c r="BL89" s="521"/>
      <c r="BM89" s="517"/>
      <c r="BN89" s="503"/>
      <c r="BO89" s="503"/>
      <c r="BP89" s="503"/>
      <c r="BQ89" s="521"/>
      <c r="BR89" s="517"/>
      <c r="BS89" s="503"/>
      <c r="BT89" s="503"/>
      <c r="BU89" s="503"/>
      <c r="BV89" s="503"/>
      <c r="BW89" s="503"/>
      <c r="BX89" s="503"/>
      <c r="BY89" s="504"/>
      <c r="BZ89" s="504"/>
      <c r="CA89" s="50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row>
    <row r="90" s="599" customFormat="true" ht="15" customHeight="true" x14ac:dyDescent="0.2">
      <c r="A90" s="214"/>
      <c r="B90" s="208"/>
      <c r="C90" s="179"/>
      <c r="D90" s="178"/>
      <c r="E90" s="178"/>
      <c r="F90" s="178"/>
      <c r="G90" s="177"/>
      <c r="H90" s="176"/>
      <c r="I90" s="178"/>
      <c r="J90" s="178"/>
      <c r="K90" s="178"/>
      <c r="L90" s="175"/>
      <c r="M90" s="179"/>
      <c r="N90" s="178"/>
      <c r="O90" s="178"/>
      <c r="P90" s="178"/>
      <c r="Q90" s="177"/>
      <c r="R90" s="176"/>
      <c r="S90" s="178"/>
      <c r="T90" s="178"/>
      <c r="U90" s="178"/>
      <c r="V90" s="178"/>
      <c r="W90" s="178"/>
      <c r="X90" s="178"/>
      <c r="Y90" s="178"/>
      <c r="Z90" s="178"/>
      <c r="AA90" s="175"/>
      <c r="AB90" s="909"/>
      <c r="AC90" s="909"/>
      <c r="AD90" s="909"/>
      <c r="AE90" s="909"/>
      <c r="AF90" s="909"/>
      <c r="AG90" s="909"/>
      <c r="AH90" s="909"/>
      <c r="AI90" s="909"/>
      <c r="AJ90" s="909"/>
      <c r="AK90" s="909"/>
      <c r="AL90" s="909"/>
      <c r="AM90" s="909"/>
      <c r="AN90" s="909"/>
      <c r="AO90" s="909"/>
      <c r="AP90" s="909"/>
      <c r="AQ90" s="909"/>
      <c r="AR90" s="909"/>
      <c r="AS90" s="909"/>
      <c r="AT90" s="909"/>
      <c r="AU90" s="909"/>
      <c r="AV90" s="909"/>
      <c r="AW90" s="909"/>
      <c r="AX90" s="909"/>
      <c r="AY90" s="909"/>
      <c r="AZ90" s="415"/>
      <c r="BA90" s="947"/>
      <c r="BB90" s="682"/>
      <c r="BC90" s="517"/>
      <c r="BD90" s="503"/>
      <c r="BE90" s="503"/>
      <c r="BF90" s="503"/>
      <c r="BG90" s="521"/>
      <c r="BH90" s="517"/>
      <c r="BI90" s="503"/>
      <c r="BJ90" s="503"/>
      <c r="BK90" s="503"/>
      <c r="BL90" s="521"/>
      <c r="BM90" s="517"/>
      <c r="BN90" s="503"/>
      <c r="BO90" s="503"/>
      <c r="BP90" s="503"/>
      <c r="BQ90" s="521"/>
      <c r="BR90" s="517"/>
      <c r="BS90" s="503"/>
      <c r="BT90" s="503"/>
      <c r="BU90" s="503"/>
      <c r="BV90" s="503"/>
      <c r="BW90" s="503"/>
      <c r="BX90" s="503"/>
      <c r="BY90" s="504"/>
      <c r="BZ90" s="504"/>
      <c r="CA90" s="50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row>
    <row r="91" s="599" customFormat="true" ht="15" customHeight="true" x14ac:dyDescent="0.2">
      <c r="A91" s="236"/>
      <c r="B91" s="207"/>
      <c r="C91" s="172"/>
      <c r="D91" s="174"/>
      <c r="E91" s="174"/>
      <c r="F91" s="174"/>
      <c r="G91" s="173"/>
      <c r="H91" s="171"/>
      <c r="I91" s="174"/>
      <c r="J91" s="174"/>
      <c r="K91" s="174"/>
      <c r="L91" s="170"/>
      <c r="M91" s="172"/>
      <c r="N91" s="174"/>
      <c r="O91" s="174"/>
      <c r="P91" s="174"/>
      <c r="Q91" s="173"/>
      <c r="R91" s="171"/>
      <c r="S91" s="174"/>
      <c r="T91" s="174"/>
      <c r="U91" s="174"/>
      <c r="V91" s="174"/>
      <c r="W91" s="174"/>
      <c r="X91" s="174"/>
      <c r="Y91" s="174"/>
      <c r="Z91" s="174"/>
      <c r="AA91" s="170"/>
      <c r="AB91" s="909"/>
      <c r="AC91" s="909"/>
      <c r="AD91" s="909"/>
      <c r="AE91" s="909"/>
      <c r="AF91" s="909"/>
      <c r="AG91" s="909"/>
      <c r="AH91" s="909"/>
      <c r="AI91" s="909"/>
      <c r="AJ91" s="909"/>
      <c r="AK91" s="909"/>
      <c r="AL91" s="909"/>
      <c r="AM91" s="909"/>
      <c r="AN91" s="909"/>
      <c r="AO91" s="909"/>
      <c r="AP91" s="909"/>
      <c r="AQ91" s="909"/>
      <c r="AR91" s="909"/>
      <c r="AS91" s="909"/>
      <c r="AT91" s="909"/>
      <c r="AU91" s="909"/>
      <c r="AV91" s="909"/>
      <c r="AW91" s="909"/>
      <c r="AX91" s="909"/>
      <c r="AY91" s="909"/>
      <c r="AZ91" s="415"/>
      <c r="BA91" s="947"/>
      <c r="BB91" s="682"/>
      <c r="BC91" s="517"/>
      <c r="BD91" s="503"/>
      <c r="BE91" s="503"/>
      <c r="BF91" s="503"/>
      <c r="BG91" s="521"/>
      <c r="BH91" s="517"/>
      <c r="BI91" s="503"/>
      <c r="BJ91" s="503"/>
      <c r="BK91" s="503"/>
      <c r="BL91" s="521"/>
      <c r="BM91" s="517"/>
      <c r="BN91" s="503"/>
      <c r="BO91" s="503"/>
      <c r="BP91" s="503"/>
      <c r="BQ91" s="521"/>
      <c r="BR91" s="517"/>
      <c r="BS91" s="503"/>
      <c r="BT91" s="503"/>
      <c r="BU91" s="503"/>
      <c r="BV91" s="503"/>
      <c r="BW91" s="503"/>
      <c r="BX91" s="503"/>
      <c r="BY91" s="504"/>
      <c r="BZ91" s="504"/>
      <c r="CA91" s="50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row>
    <row r="92" s="599" customFormat="true" ht="15" customHeight="true" x14ac:dyDescent="0.2">
      <c r="A92" s="236"/>
      <c r="B92" s="207"/>
      <c r="C92" s="172"/>
      <c r="D92" s="174"/>
      <c r="E92" s="174"/>
      <c r="F92" s="174"/>
      <c r="G92" s="173"/>
      <c r="H92" s="171"/>
      <c r="I92" s="174"/>
      <c r="J92" s="174"/>
      <c r="K92" s="174"/>
      <c r="L92" s="170"/>
      <c r="M92" s="172"/>
      <c r="N92" s="174"/>
      <c r="O92" s="174"/>
      <c r="P92" s="174"/>
      <c r="Q92" s="173"/>
      <c r="R92" s="171"/>
      <c r="S92" s="174"/>
      <c r="T92" s="174"/>
      <c r="U92" s="174"/>
      <c r="V92" s="174"/>
      <c r="W92" s="174"/>
      <c r="X92" s="174"/>
      <c r="Y92" s="174"/>
      <c r="Z92" s="174"/>
      <c r="AA92" s="170"/>
      <c r="AB92" s="909"/>
      <c r="AC92" s="909"/>
      <c r="AD92" s="909"/>
      <c r="AE92" s="909"/>
      <c r="AF92" s="909"/>
      <c r="AG92" s="909"/>
      <c r="AH92" s="909"/>
      <c r="AI92" s="909"/>
      <c r="AJ92" s="909"/>
      <c r="AK92" s="909"/>
      <c r="AL92" s="909"/>
      <c r="AM92" s="909"/>
      <c r="AN92" s="909"/>
      <c r="AO92" s="909"/>
      <c r="AP92" s="909"/>
      <c r="AQ92" s="909"/>
      <c r="AR92" s="909"/>
      <c r="AS92" s="909"/>
      <c r="AT92" s="909"/>
      <c r="AU92" s="909"/>
      <c r="AV92" s="909"/>
      <c r="AW92" s="909"/>
      <c r="AX92" s="909"/>
      <c r="AY92" s="909"/>
      <c r="AZ92" s="415"/>
      <c r="BA92" s="947"/>
      <c r="BB92" s="682"/>
      <c r="BC92" s="517"/>
      <c r="BD92" s="503"/>
      <c r="BE92" s="503"/>
      <c r="BF92" s="503"/>
      <c r="BG92" s="521"/>
      <c r="BH92" s="517"/>
      <c r="BI92" s="503"/>
      <c r="BJ92" s="503"/>
      <c r="BK92" s="503"/>
      <c r="BL92" s="521"/>
      <c r="BM92" s="517"/>
      <c r="BN92" s="503"/>
      <c r="BO92" s="503"/>
      <c r="BP92" s="503"/>
      <c r="BQ92" s="521"/>
      <c r="BR92" s="517"/>
      <c r="BS92" s="503"/>
      <c r="BT92" s="503"/>
      <c r="BU92" s="503"/>
      <c r="BV92" s="503"/>
      <c r="BW92" s="503"/>
      <c r="BX92" s="503"/>
      <c r="BY92" s="504"/>
      <c r="BZ92" s="504"/>
      <c r="CA92" s="50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row>
    <row r="93" s="599" customFormat="true" ht="15" customHeight="true" x14ac:dyDescent="0.2">
      <c r="A93" s="213"/>
      <c r="B93" s="206"/>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3"/>
      <c r="AB93" s="909"/>
      <c r="AC93" s="909"/>
      <c r="AD93" s="909"/>
      <c r="AE93" s="909"/>
      <c r="AF93" s="909"/>
      <c r="AG93" s="909"/>
      <c r="AH93" s="909"/>
      <c r="AI93" s="909"/>
      <c r="AJ93" s="909"/>
      <c r="AK93" s="909"/>
      <c r="AL93" s="909"/>
      <c r="AM93" s="909"/>
      <c r="AN93" s="909"/>
      <c r="AO93" s="909"/>
      <c r="AP93" s="909"/>
      <c r="AQ93" s="909"/>
      <c r="AR93" s="909"/>
      <c r="AS93" s="909"/>
      <c r="AT93" s="909"/>
      <c r="AU93" s="909"/>
      <c r="AV93" s="909"/>
      <c r="AW93" s="909"/>
      <c r="AX93" s="909"/>
      <c r="AY93" s="909"/>
      <c r="AZ93" s="415"/>
      <c r="BA93" s="947"/>
      <c r="BB93" s="682"/>
      <c r="BC93" s="517"/>
      <c r="BD93" s="503"/>
      <c r="BE93" s="503"/>
      <c r="BF93" s="503"/>
      <c r="BG93" s="521"/>
      <c r="BH93" s="517"/>
      <c r="BI93" s="503"/>
      <c r="BJ93" s="503"/>
      <c r="BK93" s="503"/>
      <c r="BL93" s="521"/>
      <c r="BM93" s="517"/>
      <c r="BN93" s="503"/>
      <c r="BO93" s="503"/>
      <c r="BP93" s="503"/>
      <c r="BQ93" s="521"/>
      <c r="BR93" s="517"/>
      <c r="BS93" s="503"/>
      <c r="BT93" s="503"/>
      <c r="BU93" s="503"/>
      <c r="BV93" s="503"/>
      <c r="BW93" s="503"/>
      <c r="BX93" s="503"/>
      <c r="BY93" s="504"/>
      <c r="BZ93" s="504"/>
      <c r="CA93" s="50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row>
    <row r="94" s="599" customFormat="true" ht="15" customHeight="true" x14ac:dyDescent="0.2">
      <c r="A94" s="137"/>
      <c r="B94" s="206"/>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2"/>
      <c r="AB94" s="909"/>
      <c r="AC94" s="909"/>
      <c r="AD94" s="909"/>
      <c r="AE94" s="909"/>
      <c r="AF94" s="909"/>
      <c r="AG94" s="909"/>
      <c r="AH94" s="909"/>
      <c r="AI94" s="909"/>
      <c r="AJ94" s="909"/>
      <c r="AK94" s="909"/>
      <c r="AL94" s="909"/>
      <c r="AM94" s="909"/>
      <c r="AN94" s="909"/>
      <c r="AO94" s="909"/>
      <c r="AP94" s="909"/>
      <c r="AQ94" s="909"/>
      <c r="AR94" s="909"/>
      <c r="AS94" s="909"/>
      <c r="AT94" s="909"/>
      <c r="AU94" s="909"/>
      <c r="AV94" s="909"/>
      <c r="AW94" s="909"/>
      <c r="AX94" s="909"/>
      <c r="AY94" s="909"/>
      <c r="AZ94" s="415"/>
      <c r="BA94" s="947"/>
      <c r="BB94" s="682"/>
      <c r="BC94" s="517"/>
      <c r="BD94" s="503"/>
      <c r="BE94" s="503"/>
      <c r="BF94" s="503"/>
      <c r="BG94" s="521"/>
      <c r="BH94" s="517"/>
      <c r="BI94" s="503"/>
      <c r="BJ94" s="503"/>
      <c r="BK94" s="503"/>
      <c r="BL94" s="521"/>
      <c r="BM94" s="517"/>
      <c r="BN94" s="503"/>
      <c r="BO94" s="503"/>
      <c r="BP94" s="503"/>
      <c r="BQ94" s="521"/>
      <c r="BR94" s="517"/>
      <c r="BS94" s="503"/>
      <c r="BT94" s="503"/>
      <c r="BU94" s="503"/>
      <c r="BV94" s="503"/>
      <c r="BW94" s="503"/>
      <c r="BX94" s="503"/>
      <c r="BY94" s="504"/>
      <c r="BZ94" s="504"/>
      <c r="CA94" s="50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row>
    <row r="95" s="599" customFormat="true" ht="15" customHeight="true" x14ac:dyDescent="0.2">
      <c r="A95" s="213"/>
      <c r="B95" s="205"/>
      <c r="C95" s="169"/>
      <c r="D95" s="168"/>
      <c r="E95" s="168"/>
      <c r="F95" s="168"/>
      <c r="G95" s="167"/>
      <c r="H95" s="166"/>
      <c r="I95" s="168"/>
      <c r="J95" s="168"/>
      <c r="K95" s="168"/>
      <c r="L95" s="165"/>
      <c r="M95" s="169"/>
      <c r="N95" s="168"/>
      <c r="O95" s="168"/>
      <c r="P95" s="168"/>
      <c r="Q95" s="167"/>
      <c r="R95" s="166"/>
      <c r="S95" s="168"/>
      <c r="T95" s="168"/>
      <c r="U95" s="168"/>
      <c r="V95" s="168"/>
      <c r="W95" s="168"/>
      <c r="X95" s="168"/>
      <c r="Y95" s="168"/>
      <c r="Z95" s="168"/>
      <c r="AA95" s="165"/>
      <c r="AB95" s="909"/>
      <c r="AC95" s="909"/>
      <c r="AD95" s="909"/>
      <c r="AE95" s="909"/>
      <c r="AF95" s="909"/>
      <c r="AG95" s="909"/>
      <c r="AH95" s="909"/>
      <c r="AI95" s="909"/>
      <c r="AJ95" s="909"/>
      <c r="AK95" s="909"/>
      <c r="AL95" s="909"/>
      <c r="AM95" s="909"/>
      <c r="AN95" s="909"/>
      <c r="AO95" s="909"/>
      <c r="AP95" s="909"/>
      <c r="AQ95" s="909"/>
      <c r="AR95" s="909"/>
      <c r="AS95" s="909"/>
      <c r="AT95" s="909"/>
      <c r="AU95" s="909"/>
      <c r="AV95" s="909"/>
      <c r="AW95" s="909"/>
      <c r="AX95" s="909"/>
      <c r="AY95" s="909"/>
      <c r="AZ95" s="415"/>
      <c r="BA95" s="947"/>
      <c r="BB95" s="682"/>
      <c r="BC95" s="517"/>
      <c r="BD95" s="503"/>
      <c r="BE95" s="503"/>
      <c r="BF95" s="503"/>
      <c r="BG95" s="521"/>
      <c r="BH95" s="517"/>
      <c r="BI95" s="503"/>
      <c r="BJ95" s="503"/>
      <c r="BK95" s="503"/>
      <c r="BL95" s="521"/>
      <c r="BM95" s="517"/>
      <c r="BN95" s="503"/>
      <c r="BO95" s="503"/>
      <c r="BP95" s="503"/>
      <c r="BQ95" s="521"/>
      <c r="BR95" s="517"/>
      <c r="BS95" s="503"/>
      <c r="BT95" s="503"/>
      <c r="BU95" s="503"/>
      <c r="BV95" s="503"/>
      <c r="BW95" s="503"/>
      <c r="BX95" s="503"/>
      <c r="BY95" s="504"/>
      <c r="BZ95" s="504"/>
      <c r="CA95" s="50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row>
    <row r="96" s="378" customFormat="true" ht="15" customHeight="true" x14ac:dyDescent="0.2">
      <c r="A96" s="137"/>
      <c r="B96" s="205"/>
      <c r="C96" s="169"/>
      <c r="D96" s="168"/>
      <c r="E96" s="168"/>
      <c r="F96" s="168"/>
      <c r="G96" s="167"/>
      <c r="H96" s="166"/>
      <c r="I96" s="168"/>
      <c r="J96" s="168"/>
      <c r="K96" s="168"/>
      <c r="L96" s="165"/>
      <c r="M96" s="169"/>
      <c r="N96" s="168"/>
      <c r="O96" s="168"/>
      <c r="P96" s="168"/>
      <c r="Q96" s="167"/>
      <c r="R96" s="166"/>
      <c r="S96" s="168"/>
      <c r="T96" s="168"/>
      <c r="U96" s="168"/>
      <c r="V96" s="168"/>
      <c r="W96" s="168"/>
      <c r="X96" s="168"/>
      <c r="Y96" s="168"/>
      <c r="Z96" s="168"/>
      <c r="AA96" s="165"/>
      <c r="AB96" s="909"/>
      <c r="AC96" s="909"/>
      <c r="AD96" s="909"/>
      <c r="AE96" s="909"/>
      <c r="AF96" s="909"/>
      <c r="AG96" s="909"/>
      <c r="AH96" s="909"/>
      <c r="AI96" s="909"/>
      <c r="AJ96" s="909"/>
      <c r="AK96" s="909"/>
      <c r="AL96" s="909"/>
      <c r="AM96" s="909"/>
      <c r="AN96" s="909"/>
      <c r="AO96" s="909"/>
      <c r="AP96" s="909"/>
      <c r="AQ96" s="909"/>
      <c r="AR96" s="909"/>
      <c r="AS96" s="909"/>
      <c r="AT96" s="909"/>
      <c r="AU96" s="909"/>
      <c r="AV96" s="909"/>
      <c r="AW96" s="909"/>
      <c r="AX96" s="909"/>
      <c r="AY96" s="909"/>
      <c r="AZ96" s="415"/>
      <c r="BA96" s="947"/>
      <c r="BB96" s="682"/>
      <c r="BC96" s="517"/>
      <c r="BD96" s="503"/>
      <c r="BE96" s="503"/>
      <c r="BF96" s="503"/>
      <c r="BG96" s="521"/>
      <c r="BH96" s="517"/>
      <c r="BI96" s="503"/>
      <c r="BJ96" s="503"/>
      <c r="BK96" s="503"/>
      <c r="BL96" s="521"/>
      <c r="BM96" s="517"/>
      <c r="BN96" s="503"/>
      <c r="BO96" s="503"/>
      <c r="BP96" s="503"/>
      <c r="BQ96" s="521"/>
      <c r="BR96" s="517"/>
      <c r="BS96" s="503"/>
      <c r="BT96" s="503"/>
      <c r="BU96" s="503"/>
      <c r="BV96" s="503"/>
      <c r="BW96" s="503"/>
      <c r="BX96" s="503"/>
      <c r="BY96" s="504"/>
      <c r="BZ96" s="504"/>
      <c r="CA96" s="50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row>
    <row r="97" s="378" customFormat="true" ht="15" customHeight="true" x14ac:dyDescent="0.2">
      <c r="A97" s="213"/>
      <c r="B97" s="205"/>
      <c r="C97" s="169"/>
      <c r="D97" s="168"/>
      <c r="E97" s="168"/>
      <c r="F97" s="168"/>
      <c r="G97" s="167"/>
      <c r="H97" s="166"/>
      <c r="I97" s="168"/>
      <c r="J97" s="168"/>
      <c r="K97" s="168"/>
      <c r="L97" s="165"/>
      <c r="M97" s="169"/>
      <c r="N97" s="168"/>
      <c r="O97" s="168"/>
      <c r="P97" s="168"/>
      <c r="Q97" s="167"/>
      <c r="R97" s="166"/>
      <c r="S97" s="168"/>
      <c r="T97" s="168"/>
      <c r="U97" s="168"/>
      <c r="V97" s="168"/>
      <c r="W97" s="168"/>
      <c r="X97" s="168"/>
      <c r="Y97" s="168"/>
      <c r="Z97" s="168"/>
      <c r="AA97" s="165"/>
      <c r="AB97" s="909"/>
      <c r="AC97" s="909"/>
      <c r="AD97" s="909"/>
      <c r="AE97" s="909"/>
      <c r="AF97" s="909"/>
      <c r="AG97" s="909"/>
      <c r="AH97" s="909"/>
      <c r="AI97" s="909"/>
      <c r="AJ97" s="909"/>
      <c r="AK97" s="909"/>
      <c r="AL97" s="909"/>
      <c r="AM97" s="909"/>
      <c r="AN97" s="909"/>
      <c r="AO97" s="909"/>
      <c r="AP97" s="909"/>
      <c r="AQ97" s="909"/>
      <c r="AR97" s="909"/>
      <c r="AS97" s="909"/>
      <c r="AT97" s="909"/>
      <c r="AU97" s="909"/>
      <c r="AV97" s="909"/>
      <c r="AW97" s="909"/>
      <c r="AX97" s="909"/>
      <c r="AY97" s="909"/>
      <c r="AZ97" s="415"/>
      <c r="BA97" s="947"/>
      <c r="BB97" s="682"/>
      <c r="BC97" s="517"/>
      <c r="BD97" s="503"/>
      <c r="BE97" s="503"/>
      <c r="BF97" s="503"/>
      <c r="BG97" s="521"/>
      <c r="BH97" s="517"/>
      <c r="BI97" s="503"/>
      <c r="BJ97" s="503"/>
      <c r="BK97" s="503"/>
      <c r="BL97" s="521"/>
      <c r="BM97" s="517"/>
      <c r="BN97" s="503"/>
      <c r="BO97" s="503"/>
      <c r="BP97" s="503"/>
      <c r="BQ97" s="521"/>
      <c r="BR97" s="517"/>
      <c r="BS97" s="503"/>
      <c r="BT97" s="503"/>
      <c r="BU97" s="503"/>
      <c r="BV97" s="503"/>
      <c r="BW97" s="503"/>
      <c r="BX97" s="503"/>
      <c r="BY97" s="504"/>
      <c r="BZ97" s="504"/>
      <c r="CA97" s="50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row>
    <row r="98" s="378" customFormat="true" ht="15" customHeight="true" x14ac:dyDescent="0.2">
      <c r="A98" s="137"/>
      <c r="B98" s="205"/>
      <c r="C98" s="169"/>
      <c r="D98" s="168"/>
      <c r="E98" s="168"/>
      <c r="F98" s="168"/>
      <c r="G98" s="167"/>
      <c r="H98" s="166"/>
      <c r="I98" s="168"/>
      <c r="J98" s="168"/>
      <c r="K98" s="168"/>
      <c r="L98" s="165"/>
      <c r="M98" s="169"/>
      <c r="N98" s="168"/>
      <c r="O98" s="168"/>
      <c r="P98" s="168"/>
      <c r="Q98" s="167"/>
      <c r="R98" s="166"/>
      <c r="S98" s="168"/>
      <c r="T98" s="168"/>
      <c r="U98" s="168"/>
      <c r="V98" s="168"/>
      <c r="W98" s="168"/>
      <c r="X98" s="168"/>
      <c r="Y98" s="168"/>
      <c r="Z98" s="168"/>
      <c r="AA98" s="165"/>
      <c r="AB98" s="909"/>
      <c r="AC98" s="909"/>
      <c r="AD98" s="909"/>
      <c r="AE98" s="909"/>
      <c r="AF98" s="909"/>
      <c r="AG98" s="909"/>
      <c r="AH98" s="909"/>
      <c r="AI98" s="909"/>
      <c r="AJ98" s="909"/>
      <c r="AK98" s="909"/>
      <c r="AL98" s="909"/>
      <c r="AM98" s="909"/>
      <c r="AN98" s="909"/>
      <c r="AO98" s="909"/>
      <c r="AP98" s="909"/>
      <c r="AQ98" s="909"/>
      <c r="AR98" s="909"/>
      <c r="AS98" s="909"/>
      <c r="AT98" s="909"/>
      <c r="AU98" s="909"/>
      <c r="AV98" s="909"/>
      <c r="AW98" s="909"/>
      <c r="AX98" s="909"/>
      <c r="AY98" s="909"/>
      <c r="AZ98" s="415"/>
      <c r="BA98" s="947"/>
      <c r="BB98" s="682"/>
      <c r="BC98" s="517"/>
      <c r="BD98" s="503"/>
      <c r="BE98" s="503"/>
      <c r="BF98" s="503"/>
      <c r="BG98" s="521"/>
      <c r="BH98" s="517"/>
      <c r="BI98" s="503"/>
      <c r="BJ98" s="503"/>
      <c r="BK98" s="503"/>
      <c r="BL98" s="521"/>
      <c r="BM98" s="517"/>
      <c r="BN98" s="503"/>
      <c r="BO98" s="503"/>
      <c r="BP98" s="503"/>
      <c r="BQ98" s="521"/>
      <c r="BR98" s="517"/>
      <c r="BS98" s="503"/>
      <c r="BT98" s="503"/>
      <c r="BU98" s="503"/>
      <c r="BV98" s="503"/>
      <c r="BW98" s="503"/>
      <c r="BX98" s="503"/>
      <c r="BY98" s="504"/>
      <c r="BZ98" s="504"/>
      <c r="CA98" s="50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row>
    <row r="99" s="378" customFormat="true" ht="15" customHeight="true" x14ac:dyDescent="0.2">
      <c r="A99" s="137"/>
      <c r="B99" s="205"/>
      <c r="C99" s="169"/>
      <c r="D99" s="168"/>
      <c r="E99" s="168"/>
      <c r="F99" s="168"/>
      <c r="G99" s="167"/>
      <c r="H99" s="166"/>
      <c r="I99" s="168"/>
      <c r="J99" s="168"/>
      <c r="K99" s="168"/>
      <c r="L99" s="165"/>
      <c r="M99" s="169"/>
      <c r="N99" s="168"/>
      <c r="O99" s="168"/>
      <c r="P99" s="168"/>
      <c r="Q99" s="167"/>
      <c r="R99" s="166"/>
      <c r="S99" s="168"/>
      <c r="T99" s="168"/>
      <c r="U99" s="168"/>
      <c r="V99" s="168"/>
      <c r="W99" s="168"/>
      <c r="X99" s="168"/>
      <c r="Y99" s="168"/>
      <c r="Z99" s="168"/>
      <c r="AA99" s="165"/>
      <c r="AB99" s="909"/>
      <c r="AC99" s="909"/>
      <c r="AD99" s="909"/>
      <c r="AE99" s="909"/>
      <c r="AF99" s="909"/>
      <c r="AG99" s="909"/>
      <c r="AH99" s="909"/>
      <c r="AI99" s="909"/>
      <c r="AJ99" s="909"/>
      <c r="AK99" s="909"/>
      <c r="AL99" s="909"/>
      <c r="AM99" s="909"/>
      <c r="AN99" s="909"/>
      <c r="AO99" s="909"/>
      <c r="AP99" s="909"/>
      <c r="AQ99" s="909"/>
      <c r="AR99" s="909"/>
      <c r="AS99" s="909"/>
      <c r="AT99" s="909"/>
      <c r="AU99" s="909"/>
      <c r="AV99" s="909"/>
      <c r="AW99" s="909"/>
      <c r="AX99" s="909"/>
      <c r="AY99" s="909"/>
      <c r="AZ99" s="415"/>
      <c r="BA99" s="947"/>
      <c r="BB99" s="682"/>
      <c r="BC99" s="517"/>
      <c r="BD99" s="503"/>
      <c r="BE99" s="503"/>
      <c r="BF99" s="503"/>
      <c r="BG99" s="521"/>
      <c r="BH99" s="517"/>
      <c r="BI99" s="503"/>
      <c r="BJ99" s="503"/>
      <c r="BK99" s="503"/>
      <c r="BL99" s="521"/>
      <c r="BM99" s="517"/>
      <c r="BN99" s="503"/>
      <c r="BO99" s="503"/>
      <c r="BP99" s="503"/>
      <c r="BQ99" s="521"/>
      <c r="BR99" s="517"/>
      <c r="BS99" s="503"/>
      <c r="BT99" s="503"/>
      <c r="BU99" s="503"/>
      <c r="BV99" s="503"/>
      <c r="BW99" s="503"/>
      <c r="BX99" s="503"/>
      <c r="BY99" s="504"/>
      <c r="BZ99" s="504"/>
      <c r="CA99" s="50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row>
    <row r="100" s="378" customFormat="true" ht="15" customHeight="true" x14ac:dyDescent="0.2">
      <c r="A100" s="137"/>
      <c r="B100" s="205"/>
      <c r="C100" s="169"/>
      <c r="D100" s="168"/>
      <c r="E100" s="168"/>
      <c r="F100" s="168"/>
      <c r="G100" s="167"/>
      <c r="H100" s="166"/>
      <c r="I100" s="168"/>
      <c r="J100" s="168"/>
      <c r="K100" s="168"/>
      <c r="L100" s="165"/>
      <c r="M100" s="169"/>
      <c r="N100" s="168"/>
      <c r="O100" s="168"/>
      <c r="P100" s="168"/>
      <c r="Q100" s="167"/>
      <c r="R100" s="166"/>
      <c r="S100" s="168"/>
      <c r="T100" s="168"/>
      <c r="U100" s="168"/>
      <c r="V100" s="168"/>
      <c r="W100" s="168"/>
      <c r="X100" s="168"/>
      <c r="Y100" s="168"/>
      <c r="Z100" s="168"/>
      <c r="AA100" s="165"/>
      <c r="AB100" s="909"/>
      <c r="AC100" s="909"/>
      <c r="AD100" s="909"/>
      <c r="AE100" s="909"/>
      <c r="AF100" s="909"/>
      <c r="AG100" s="909"/>
      <c r="AH100" s="909"/>
      <c r="AI100" s="909"/>
      <c r="AJ100" s="909"/>
      <c r="AK100" s="909"/>
      <c r="AL100" s="909"/>
      <c r="AM100" s="909"/>
      <c r="AN100" s="909"/>
      <c r="AO100" s="909"/>
      <c r="AP100" s="909"/>
      <c r="AQ100" s="909"/>
      <c r="AR100" s="909"/>
      <c r="AS100" s="909"/>
      <c r="AT100" s="909"/>
      <c r="AU100" s="909"/>
      <c r="AV100" s="909"/>
      <c r="AW100" s="909"/>
      <c r="AX100" s="909"/>
      <c r="AY100" s="909"/>
      <c r="AZ100" s="415"/>
      <c r="BA100" s="947"/>
      <c r="BB100" s="682"/>
      <c r="BC100" s="517"/>
      <c r="BD100" s="503"/>
      <c r="BE100" s="503"/>
      <c r="BF100" s="503"/>
      <c r="BG100" s="521"/>
      <c r="BH100" s="517"/>
      <c r="BI100" s="503"/>
      <c r="BJ100" s="503"/>
      <c r="BK100" s="503"/>
      <c r="BL100" s="521"/>
      <c r="BM100" s="517"/>
      <c r="BN100" s="503"/>
      <c r="BO100" s="503"/>
      <c r="BP100" s="503"/>
      <c r="BQ100" s="521"/>
      <c r="BR100" s="517"/>
      <c r="BS100" s="503"/>
      <c r="BT100" s="503"/>
      <c r="BU100" s="503"/>
      <c r="BV100" s="503"/>
      <c r="BW100" s="503"/>
      <c r="BX100" s="503"/>
      <c r="BY100" s="504"/>
      <c r="BZ100" s="504"/>
      <c r="CA100" s="50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row>
    <row r="101" s="378" customFormat="true" ht="15" customHeight="true" x14ac:dyDescent="0.2">
      <c r="A101" s="213"/>
      <c r="B101" s="205"/>
      <c r="C101" s="169"/>
      <c r="D101" s="168"/>
      <c r="E101" s="168"/>
      <c r="F101" s="168"/>
      <c r="G101" s="167"/>
      <c r="H101" s="166"/>
      <c r="I101" s="168"/>
      <c r="J101" s="168"/>
      <c r="K101" s="168"/>
      <c r="L101" s="165"/>
      <c r="M101" s="169"/>
      <c r="N101" s="168"/>
      <c r="O101" s="168"/>
      <c r="P101" s="168"/>
      <c r="Q101" s="167"/>
      <c r="R101" s="166"/>
      <c r="S101" s="168"/>
      <c r="T101" s="168"/>
      <c r="U101" s="168"/>
      <c r="V101" s="168"/>
      <c r="W101" s="168"/>
      <c r="X101" s="168"/>
      <c r="Y101" s="168"/>
      <c r="Z101" s="168"/>
      <c r="AA101" s="165"/>
      <c r="AB101" s="909"/>
      <c r="AC101" s="909"/>
      <c r="AD101" s="909"/>
      <c r="AE101" s="909"/>
      <c r="AF101" s="909"/>
      <c r="AG101" s="909"/>
      <c r="AH101" s="909"/>
      <c r="AI101" s="909"/>
      <c r="AJ101" s="909"/>
      <c r="AK101" s="909"/>
      <c r="AL101" s="909"/>
      <c r="AM101" s="909"/>
      <c r="AN101" s="909"/>
      <c r="AO101" s="909"/>
      <c r="AP101" s="909"/>
      <c r="AQ101" s="909"/>
      <c r="AR101" s="909"/>
      <c r="AS101" s="909"/>
      <c r="AT101" s="909"/>
      <c r="AU101" s="909"/>
      <c r="AV101" s="909"/>
      <c r="AW101" s="909"/>
      <c r="AX101" s="909"/>
      <c r="AY101" s="909"/>
      <c r="AZ101" s="415"/>
      <c r="BA101" s="947"/>
      <c r="BB101" s="682"/>
      <c r="BC101" s="517"/>
      <c r="BD101" s="503"/>
      <c r="BE101" s="503"/>
      <c r="BF101" s="503"/>
      <c r="BG101" s="521"/>
      <c r="BH101" s="517"/>
      <c r="BI101" s="503"/>
      <c r="BJ101" s="503"/>
      <c r="BK101" s="503"/>
      <c r="BL101" s="521"/>
      <c r="BM101" s="517"/>
      <c r="BN101" s="503"/>
      <c r="BO101" s="503"/>
      <c r="BP101" s="503"/>
      <c r="BQ101" s="521"/>
      <c r="BR101" s="517"/>
      <c r="BS101" s="503"/>
      <c r="BT101" s="503"/>
      <c r="BU101" s="503"/>
      <c r="BV101" s="503"/>
      <c r="BW101" s="503"/>
      <c r="BX101" s="503"/>
      <c r="BY101" s="504"/>
      <c r="BZ101" s="504"/>
      <c r="CA101" s="50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row>
    <row r="102" s="378" customFormat="true" ht="15" customHeight="true" x14ac:dyDescent="0.2">
      <c r="A102" s="137"/>
      <c r="B102" s="205"/>
      <c r="C102" s="169"/>
      <c r="D102" s="168"/>
      <c r="E102" s="168"/>
      <c r="F102" s="168"/>
      <c r="G102" s="167"/>
      <c r="H102" s="166"/>
      <c r="I102" s="168"/>
      <c r="J102" s="168"/>
      <c r="K102" s="168"/>
      <c r="L102" s="165"/>
      <c r="M102" s="169"/>
      <c r="N102" s="168"/>
      <c r="O102" s="168"/>
      <c r="P102" s="168"/>
      <c r="Q102" s="167"/>
      <c r="R102" s="166"/>
      <c r="S102" s="168"/>
      <c r="T102" s="168"/>
      <c r="U102" s="168"/>
      <c r="V102" s="168"/>
      <c r="W102" s="168"/>
      <c r="X102" s="168"/>
      <c r="Y102" s="168"/>
      <c r="Z102" s="168"/>
      <c r="AA102" s="165"/>
      <c r="AB102" s="909"/>
      <c r="AC102" s="909"/>
      <c r="AD102" s="909"/>
      <c r="AE102" s="909"/>
      <c r="AF102" s="909"/>
      <c r="AG102" s="909"/>
      <c r="AH102" s="909"/>
      <c r="AI102" s="909"/>
      <c r="AJ102" s="909"/>
      <c r="AK102" s="909"/>
      <c r="AL102" s="909"/>
      <c r="AM102" s="909"/>
      <c r="AN102" s="909"/>
      <c r="AO102" s="909"/>
      <c r="AP102" s="909"/>
      <c r="AQ102" s="909"/>
      <c r="AR102" s="909"/>
      <c r="AS102" s="909"/>
      <c r="AT102" s="909"/>
      <c r="AU102" s="909"/>
      <c r="AV102" s="909"/>
      <c r="AW102" s="909"/>
      <c r="AX102" s="909"/>
      <c r="AY102" s="909"/>
      <c r="AZ102" s="415"/>
      <c r="BA102" s="947"/>
      <c r="BB102" s="682"/>
      <c r="BC102" s="517"/>
      <c r="BD102" s="503"/>
      <c r="BE102" s="503"/>
      <c r="BF102" s="503"/>
      <c r="BG102" s="521"/>
      <c r="BH102" s="517"/>
      <c r="BI102" s="503"/>
      <c r="BJ102" s="503"/>
      <c r="BK102" s="503"/>
      <c r="BL102" s="521"/>
      <c r="BM102" s="517"/>
      <c r="BN102" s="503"/>
      <c r="BO102" s="503"/>
      <c r="BP102" s="503"/>
      <c r="BQ102" s="521"/>
      <c r="BR102" s="517"/>
      <c r="BS102" s="503"/>
      <c r="BT102" s="503"/>
      <c r="BU102" s="503"/>
      <c r="BV102" s="503"/>
      <c r="BW102" s="503"/>
      <c r="BX102" s="503"/>
      <c r="BY102" s="504"/>
      <c r="BZ102" s="504"/>
      <c r="CA102" s="50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row>
    <row r="103" s="378" customFormat="true" ht="15" customHeight="true" x14ac:dyDescent="0.2">
      <c r="A103" s="137"/>
      <c r="B103" s="205"/>
      <c r="C103" s="169"/>
      <c r="D103" s="168"/>
      <c r="E103" s="168"/>
      <c r="F103" s="168"/>
      <c r="G103" s="167"/>
      <c r="H103" s="166"/>
      <c r="I103" s="168"/>
      <c r="J103" s="168"/>
      <c r="K103" s="168"/>
      <c r="L103" s="165"/>
      <c r="M103" s="169"/>
      <c r="N103" s="168"/>
      <c r="O103" s="168"/>
      <c r="P103" s="168"/>
      <c r="Q103" s="167"/>
      <c r="R103" s="166"/>
      <c r="S103" s="168"/>
      <c r="T103" s="168"/>
      <c r="U103" s="168"/>
      <c r="V103" s="168"/>
      <c r="W103" s="168"/>
      <c r="X103" s="168"/>
      <c r="Y103" s="168"/>
      <c r="Z103" s="168"/>
      <c r="AA103" s="165"/>
      <c r="AB103" s="909"/>
      <c r="AC103" s="909"/>
      <c r="AD103" s="909"/>
      <c r="AE103" s="909"/>
      <c r="AF103" s="909"/>
      <c r="AG103" s="909"/>
      <c r="AH103" s="909"/>
      <c r="AI103" s="909"/>
      <c r="AJ103" s="909"/>
      <c r="AK103" s="909"/>
      <c r="AL103" s="909"/>
      <c r="AM103" s="909"/>
      <c r="AN103" s="909"/>
      <c r="AO103" s="909"/>
      <c r="AP103" s="909"/>
      <c r="AQ103" s="909"/>
      <c r="AR103" s="909"/>
      <c r="AS103" s="909"/>
      <c r="AT103" s="909"/>
      <c r="AU103" s="909"/>
      <c r="AV103" s="909"/>
      <c r="AW103" s="909"/>
      <c r="AX103" s="909"/>
      <c r="AY103" s="909"/>
      <c r="AZ103" s="415"/>
      <c r="BA103" s="947"/>
      <c r="BB103" s="682"/>
      <c r="BC103" s="517"/>
      <c r="BD103" s="503"/>
      <c r="BE103" s="503"/>
      <c r="BF103" s="503"/>
      <c r="BG103" s="521"/>
      <c r="BH103" s="517"/>
      <c r="BI103" s="503"/>
      <c r="BJ103" s="503"/>
      <c r="BK103" s="503"/>
      <c r="BL103" s="521"/>
      <c r="BM103" s="517"/>
      <c r="BN103" s="503"/>
      <c r="BO103" s="503"/>
      <c r="BP103" s="503"/>
      <c r="BQ103" s="521"/>
      <c r="BR103" s="517"/>
      <c r="BS103" s="503"/>
      <c r="BT103" s="503"/>
      <c r="BU103" s="503"/>
      <c r="BV103" s="503"/>
      <c r="BW103" s="503"/>
      <c r="BX103" s="503"/>
      <c r="BY103" s="504"/>
      <c r="BZ103" s="504"/>
      <c r="CA103" s="50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row>
    <row r="104" s="378" customFormat="true" ht="15" customHeight="true" x14ac:dyDescent="0.2">
      <c r="A104" s="137"/>
      <c r="B104" s="205"/>
      <c r="C104" s="169"/>
      <c r="D104" s="168"/>
      <c r="E104" s="168"/>
      <c r="F104" s="168"/>
      <c r="G104" s="167"/>
      <c r="H104" s="166"/>
      <c r="I104" s="168"/>
      <c r="J104" s="168"/>
      <c r="K104" s="168"/>
      <c r="L104" s="165"/>
      <c r="M104" s="169"/>
      <c r="N104" s="168"/>
      <c r="O104" s="168"/>
      <c r="P104" s="168"/>
      <c r="Q104" s="167"/>
      <c r="R104" s="166"/>
      <c r="S104" s="168"/>
      <c r="T104" s="168"/>
      <c r="U104" s="168"/>
      <c r="V104" s="168"/>
      <c r="W104" s="168"/>
      <c r="X104" s="168"/>
      <c r="Y104" s="168"/>
      <c r="Z104" s="168"/>
      <c r="AA104" s="165"/>
      <c r="AB104" s="909"/>
      <c r="AC104" s="909"/>
      <c r="AD104" s="909"/>
      <c r="AE104" s="909"/>
      <c r="AF104" s="909"/>
      <c r="AG104" s="909"/>
      <c r="AH104" s="909"/>
      <c r="AI104" s="909"/>
      <c r="AJ104" s="909"/>
      <c r="AK104" s="909"/>
      <c r="AL104" s="909"/>
      <c r="AM104" s="909"/>
      <c r="AN104" s="909"/>
      <c r="AO104" s="909"/>
      <c r="AP104" s="909"/>
      <c r="AQ104" s="909"/>
      <c r="AR104" s="909"/>
      <c r="AS104" s="909"/>
      <c r="AT104" s="909"/>
      <c r="AU104" s="909"/>
      <c r="AV104" s="909"/>
      <c r="AW104" s="909"/>
      <c r="AX104" s="909"/>
      <c r="AY104" s="909"/>
      <c r="AZ104" s="415"/>
      <c r="BA104" s="947"/>
      <c r="BB104" s="682"/>
      <c r="BC104" s="517"/>
      <c r="BD104" s="503"/>
      <c r="BE104" s="503"/>
      <c r="BF104" s="503"/>
      <c r="BG104" s="521"/>
      <c r="BH104" s="517"/>
      <c r="BI104" s="503"/>
      <c r="BJ104" s="503"/>
      <c r="BK104" s="503"/>
      <c r="BL104" s="521"/>
      <c r="BM104" s="517"/>
      <c r="BN104" s="503"/>
      <c r="BO104" s="503"/>
      <c r="BP104" s="503"/>
      <c r="BQ104" s="521"/>
      <c r="BR104" s="517"/>
      <c r="BS104" s="503"/>
      <c r="BT104" s="503"/>
      <c r="BU104" s="503"/>
      <c r="BV104" s="503"/>
      <c r="BW104" s="503"/>
      <c r="BX104" s="503"/>
      <c r="BY104" s="504"/>
      <c r="BZ104" s="504"/>
      <c r="CA104" s="50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row>
    <row r="105" s="378" customFormat="true" ht="15" customHeight="true" x14ac:dyDescent="0.2">
      <c r="A105" s="209"/>
      <c r="B105" s="204"/>
      <c r="C105" s="164"/>
      <c r="D105" s="163"/>
      <c r="E105" s="163"/>
      <c r="F105" s="163"/>
      <c r="G105" s="162"/>
      <c r="H105" s="161"/>
      <c r="I105" s="163"/>
      <c r="J105" s="163"/>
      <c r="K105" s="163"/>
      <c r="L105" s="160"/>
      <c r="M105" s="164"/>
      <c r="N105" s="163"/>
      <c r="O105" s="163"/>
      <c r="P105" s="163"/>
      <c r="Q105" s="162"/>
      <c r="R105" s="161"/>
      <c r="S105" s="163"/>
      <c r="T105" s="163"/>
      <c r="U105" s="163"/>
      <c r="V105" s="163"/>
      <c r="W105" s="163"/>
      <c r="X105" s="163"/>
      <c r="Y105" s="163"/>
      <c r="Z105" s="163"/>
      <c r="AA105" s="160"/>
      <c r="AB105" s="909"/>
      <c r="AC105" s="909"/>
      <c r="AD105" s="909"/>
      <c r="AE105" s="909"/>
      <c r="AF105" s="909"/>
      <c r="AG105" s="909"/>
      <c r="AH105" s="909"/>
      <c r="AI105" s="909"/>
      <c r="AJ105" s="909"/>
      <c r="AK105" s="909"/>
      <c r="AL105" s="909"/>
      <c r="AM105" s="909"/>
      <c r="AN105" s="909"/>
      <c r="AO105" s="909"/>
      <c r="AP105" s="909"/>
      <c r="AQ105" s="909"/>
      <c r="AR105" s="909"/>
      <c r="AS105" s="909"/>
      <c r="AT105" s="909"/>
      <c r="AU105" s="909"/>
      <c r="AV105" s="909"/>
      <c r="AW105" s="909"/>
      <c r="AX105" s="909"/>
      <c r="AY105" s="909"/>
      <c r="AZ105" s="415"/>
      <c r="BA105" s="947"/>
      <c r="BB105" s="682"/>
      <c r="BC105" s="520"/>
      <c r="BD105" s="519"/>
      <c r="BE105" s="519"/>
      <c r="BF105" s="519"/>
      <c r="BG105" s="523"/>
      <c r="BH105" s="520"/>
      <c r="BI105" s="519"/>
      <c r="BJ105" s="519"/>
      <c r="BK105" s="519"/>
      <c r="BL105" s="523"/>
      <c r="BM105" s="520"/>
      <c r="BN105" s="519"/>
      <c r="BO105" s="519"/>
      <c r="BP105" s="519"/>
      <c r="BQ105" s="523"/>
      <c r="BR105" s="520"/>
      <c r="BS105" s="519"/>
      <c r="BT105" s="519"/>
      <c r="BU105" s="519"/>
      <c r="BV105" s="519"/>
      <c r="BW105" s="519"/>
      <c r="BX105" s="519"/>
      <c r="BY105" s="522"/>
      <c r="BZ105" s="522"/>
      <c r="CA105" s="522"/>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row>
    <row r="106" s="378" customFormat="true" ht="250.15" customHeight="true" x14ac:dyDescent="0.2">
      <c r="A106" s="580"/>
      <c r="B106" s="241"/>
      <c r="C106" s="240"/>
      <c r="D106" s="240"/>
      <c r="E106" s="240"/>
      <c r="F106" s="240"/>
      <c r="G106" s="240"/>
      <c r="H106" s="240"/>
      <c r="I106" s="240"/>
      <c r="J106" s="240"/>
      <c r="K106" s="240"/>
      <c r="L106" s="240"/>
      <c r="M106" s="240"/>
      <c r="N106" s="240"/>
      <c r="O106" s="240"/>
      <c r="P106" s="240"/>
      <c r="Q106" s="240"/>
      <c r="R106" s="240"/>
      <c r="S106" s="240"/>
      <c r="T106" s="240"/>
      <c r="U106" s="240"/>
      <c r="V106" s="240"/>
      <c r="W106" s="240"/>
      <c r="X106" s="240"/>
      <c r="Y106" s="240"/>
      <c r="Z106" s="240"/>
      <c r="AA106" s="240"/>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7"/>
      <c r="BV106" s="497"/>
      <c r="BW106" s="497"/>
      <c r="BX106" s="497"/>
      <c r="BY106" s="496"/>
      <c r="BZ106" s="496"/>
      <c r="CA106" s="496"/>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0"/>
      <c r="B107" s="359"/>
      <c r="C107" s="483"/>
      <c r="D107" s="483"/>
      <c r="E107" s="483"/>
      <c r="F107" s="483"/>
      <c r="G107" s="483"/>
      <c r="H107" s="483"/>
      <c r="I107" s="483"/>
      <c r="J107" s="483"/>
      <c r="K107" s="483"/>
      <c r="L107" s="483"/>
      <c r="M107" s="483"/>
      <c r="N107" s="483"/>
      <c r="O107" s="483"/>
      <c r="P107" s="483"/>
      <c r="Q107" s="483"/>
      <c r="R107" s="483"/>
      <c r="S107" s="483"/>
      <c r="T107" s="483"/>
      <c r="U107" s="483"/>
      <c r="V107" s="483"/>
      <c r="W107" s="483"/>
      <c r="X107" s="483"/>
      <c r="Y107" s="483"/>
      <c r="Z107" s="483"/>
      <c r="AA107" s="483"/>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1060" t="str">
        <f>A1026</f>
        <v>Lesotho</v>
      </c>
      <c r="B108" s="1061"/>
      <c r="C108" s="360"/>
      <c r="D108" s="360"/>
      <c r="E108" s="360"/>
      <c r="F108" s="360"/>
      <c r="G108" s="360"/>
      <c r="H108" s="360"/>
      <c r="I108" s="360"/>
      <c r="J108" s="360"/>
      <c r="K108" s="360"/>
      <c r="L108" s="360"/>
      <c r="M108" s="360"/>
      <c r="N108" s="360"/>
      <c r="O108" s="360"/>
      <c r="P108" s="360"/>
      <c r="Q108" s="360"/>
      <c r="R108" s="360"/>
      <c r="S108" s="360"/>
      <c r="T108" s="360"/>
      <c r="U108" s="36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2002</v>
      </c>
      <c r="B109" s="386"/>
      <c r="C109" s="360"/>
      <c r="D109" s="360"/>
      <c r="E109" s="360"/>
      <c r="F109" s="360"/>
      <c r="G109" s="360"/>
      <c r="H109" s="360"/>
      <c r="I109" s="360"/>
      <c r="J109" s="360"/>
      <c r="K109" s="360"/>
      <c r="L109" s="360"/>
      <c r="M109" s="360"/>
      <c r="N109" s="360"/>
      <c r="O109" s="360"/>
      <c r="P109" s="360"/>
      <c r="Q109" s="360"/>
      <c r="R109" s="360"/>
      <c r="S109" s="360"/>
      <c r="T109" s="360"/>
      <c r="U109" s="36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79" t="s">
        <v>98</v>
      </c>
      <c r="B112" s="423"/>
      <c r="C112" s="360"/>
      <c r="D112" s="360"/>
      <c r="E112" s="360"/>
      <c r="F112" s="360"/>
      <c r="G112" s="360"/>
      <c r="H112" s="360"/>
      <c r="I112" s="360"/>
      <c r="J112" s="360"/>
      <c r="K112" s="360"/>
      <c r="L112" s="360"/>
      <c r="M112" s="360"/>
      <c r="N112" s="360"/>
      <c r="O112" s="360"/>
      <c r="P112" s="360"/>
      <c r="Q112" s="360"/>
      <c r="R112" s="360"/>
      <c r="S112" s="360"/>
      <c r="T112" s="360"/>
      <c r="U112" s="36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HBS02</v>
      </c>
      <c r="C115" s="360"/>
      <c r="D115" s="360"/>
      <c r="E115" s="360"/>
      <c r="F115" s="360"/>
      <c r="G115" s="360"/>
      <c r="H115" s="360"/>
      <c r="I115" s="360"/>
      <c r="J115" s="360"/>
      <c r="K115" s="360"/>
      <c r="L115" s="360"/>
      <c r="M115" s="360"/>
      <c r="N115" s="360"/>
      <c r="O115" s="360"/>
      <c r="P115" s="360"/>
      <c r="Q115" s="360"/>
      <c r="R115" s="360"/>
      <c r="S115" s="360"/>
      <c r="T115" s="360"/>
      <c r="U115" s="36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
        <v>183</v>
      </c>
      <c r="B116" s="246" t="s">
        <v>184</v>
      </c>
      <c r="C116" s="360"/>
      <c r="D116" s="360"/>
      <c r="E116" s="360"/>
      <c r="F116" s="360"/>
      <c r="G116" s="360"/>
      <c r="H116" s="360"/>
      <c r="I116" s="360"/>
      <c r="J116" s="360"/>
      <c r="K116" s="360"/>
      <c r="L116" s="360"/>
      <c r="M116" s="360"/>
      <c r="N116" s="360"/>
      <c r="O116" s="360"/>
      <c r="P116" s="360"/>
      <c r="Q116" s="360"/>
      <c r="R116" s="360"/>
      <c r="S116" s="360"/>
      <c r="T116" s="360"/>
      <c r="U116" s="36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
        <v>185</v>
      </c>
      <c r="B117" s="245" t="s">
        <v>184</v>
      </c>
      <c r="C117" s="360"/>
      <c r="D117" s="360"/>
      <c r="E117" s="360"/>
      <c r="F117" s="360"/>
      <c r="G117" s="360"/>
      <c r="H117" s="360"/>
      <c r="I117" s="360"/>
      <c r="J117" s="360"/>
      <c r="K117" s="360"/>
      <c r="L117" s="360"/>
      <c r="M117" s="360"/>
      <c r="N117" s="360"/>
      <c r="O117" s="360"/>
      <c r="P117" s="360"/>
      <c r="Q117" s="360"/>
      <c r="R117" s="360"/>
      <c r="S117" s="360"/>
      <c r="T117" s="360"/>
      <c r="U117" s="36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82" customFormat="true" ht="15" customHeight="true" x14ac:dyDescent="0.2">
      <c r="A120" s="363" t="s">
        <v>99</v>
      </c>
      <c r="B120" s="406"/>
      <c r="C120" s="1049" t="s">
        <v>115</v>
      </c>
      <c r="D120" s="1050"/>
      <c r="E120" s="1050"/>
      <c r="F120" s="1050"/>
      <c r="G120" s="1051"/>
      <c r="H120" s="1052" t="s">
        <v>38</v>
      </c>
      <c r="I120" s="1044"/>
      <c r="J120" s="1044"/>
      <c r="K120" s="1044"/>
      <c r="L120" s="1046"/>
      <c r="M120" s="1039" t="s">
        <v>37</v>
      </c>
      <c r="N120" s="1040"/>
      <c r="O120" s="1040"/>
      <c r="P120" s="1040"/>
      <c r="Q120" s="1042"/>
      <c r="R120" s="87" t="s">
        <v>142</v>
      </c>
      <c r="S120" s="495"/>
      <c r="T120" s="495"/>
      <c r="U120" s="495"/>
      <c r="V120" s="495"/>
      <c r="W120" s="495"/>
      <c r="X120" s="495"/>
      <c r="Y120" s="495"/>
      <c r="Z120" s="495"/>
      <c r="AA120" s="495"/>
      <c r="AB120" s="506"/>
      <c r="AC120" s="506"/>
      <c r="AD120" s="506"/>
      <c r="AE120" s="506"/>
      <c r="AF120" s="506"/>
      <c r="AG120" s="506"/>
      <c r="AH120" s="506"/>
      <c r="AI120" s="506"/>
      <c r="AJ120" s="506"/>
      <c r="AK120" s="506"/>
      <c r="AL120" s="506"/>
      <c r="AM120" s="506"/>
      <c r="AN120" s="506"/>
      <c r="AO120" s="506"/>
      <c r="AP120" s="506"/>
      <c r="AQ120" s="506"/>
      <c r="AR120" s="506"/>
      <c r="AS120" s="506"/>
      <c r="AT120" s="506"/>
      <c r="AU120" s="506"/>
      <c r="AV120" s="506"/>
      <c r="AW120" s="506"/>
      <c r="AX120" s="506"/>
      <c r="AY120" s="506"/>
      <c r="AZ120" s="943"/>
      <c r="BA120" s="416" t="s">
        <v>131</v>
      </c>
      <c r="BB120" s="363" t="s">
        <v>99</v>
      </c>
      <c r="BC120" s="1039" t="s">
        <v>115</v>
      </c>
      <c r="BD120" s="1040"/>
      <c r="BE120" s="1040"/>
      <c r="BF120" s="1040"/>
      <c r="BG120" s="1041"/>
      <c r="BH120" s="1039" t="s">
        <v>38</v>
      </c>
      <c r="BI120" s="1040"/>
      <c r="BJ120" s="1040"/>
      <c r="BK120" s="1040"/>
      <c r="BL120" s="1041"/>
      <c r="BM120" s="1039" t="s">
        <v>37</v>
      </c>
      <c r="BN120" s="1040"/>
      <c r="BO120" s="1040"/>
      <c r="BP120" s="1040"/>
      <c r="BQ120" s="1042"/>
      <c r="BR120" s="86" t="s">
        <v>142</v>
      </c>
      <c r="BS120" s="495"/>
      <c r="BT120" s="495"/>
      <c r="BU120" s="495"/>
      <c r="BV120" s="495"/>
      <c r="BW120" s="495"/>
      <c r="BX120" s="495"/>
      <c r="BY120" s="495"/>
      <c r="BZ120" s="509"/>
      <c r="CA120" s="509"/>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82" customFormat="true" ht="12.75" x14ac:dyDescent="0.2">
      <c r="A121" s="402" t="s">
        <v>87</v>
      </c>
      <c r="B121" s="444"/>
      <c r="C121" s="486" t="s">
        <v>0</v>
      </c>
      <c r="D121" s="673" t="s">
        <v>1</v>
      </c>
      <c r="E121" s="673" t="s">
        <v>2</v>
      </c>
      <c r="F121" s="673" t="s">
        <v>3</v>
      </c>
      <c r="G121" s="674" t="s">
        <v>4</v>
      </c>
      <c r="H121" s="449" t="s">
        <v>0</v>
      </c>
      <c r="I121" s="677" t="s">
        <v>1</v>
      </c>
      <c r="J121" s="677" t="s">
        <v>2</v>
      </c>
      <c r="K121" s="677" t="s">
        <v>3</v>
      </c>
      <c r="L121" s="678" t="s">
        <v>4</v>
      </c>
      <c r="M121" s="450" t="s">
        <v>0</v>
      </c>
      <c r="N121" s="677" t="s">
        <v>1</v>
      </c>
      <c r="O121" s="677" t="s">
        <v>2</v>
      </c>
      <c r="P121" s="677" t="s">
        <v>3</v>
      </c>
      <c r="Q121" s="671" t="s">
        <v>4</v>
      </c>
      <c r="R121" s="449" t="s">
        <v>250</v>
      </c>
      <c r="S121" s="677" t="s">
        <v>251</v>
      </c>
      <c r="T121" s="677" t="s">
        <v>252</v>
      </c>
      <c r="U121" s="677" t="s">
        <v>253</v>
      </c>
      <c r="V121" s="677" t="s">
        <v>254</v>
      </c>
      <c r="W121" s="677" t="s">
        <v>255</v>
      </c>
      <c r="X121" s="677" t="s">
        <v>256</v>
      </c>
      <c r="Y121" s="677" t="s">
        <v>257</v>
      </c>
      <c r="Z121" s="677" t="s">
        <v>258</v>
      </c>
      <c r="AA121" s="678" t="s">
        <v>259</v>
      </c>
      <c r="AB121" s="506"/>
      <c r="AC121" s="506"/>
      <c r="AD121" s="506"/>
      <c r="AE121" s="506"/>
      <c r="AF121" s="506"/>
      <c r="AG121" s="506"/>
      <c r="AH121" s="506"/>
      <c r="AI121" s="506"/>
      <c r="AJ121" s="506"/>
      <c r="AK121" s="506"/>
      <c r="AL121" s="506"/>
      <c r="AM121" s="506"/>
      <c r="AN121" s="506"/>
      <c r="AO121" s="506"/>
      <c r="AP121" s="506"/>
      <c r="AQ121" s="506"/>
      <c r="AR121" s="506"/>
      <c r="AS121" s="506"/>
      <c r="AT121" s="506"/>
      <c r="AU121" s="506"/>
      <c r="AV121" s="506"/>
      <c r="AW121" s="506"/>
      <c r="AX121" s="506"/>
      <c r="AY121" s="506"/>
      <c r="AZ121" s="943"/>
      <c r="BA121" s="402" t="s">
        <v>117</v>
      </c>
      <c r="BB121" s="401"/>
      <c r="BC121" s="525" t="s">
        <v>0</v>
      </c>
      <c r="BD121" s="647" t="s">
        <v>1</v>
      </c>
      <c r="BE121" s="647" t="s">
        <v>2</v>
      </c>
      <c r="BF121" s="647" t="s">
        <v>3</v>
      </c>
      <c r="BG121" s="526" t="s">
        <v>4</v>
      </c>
      <c r="BH121" s="525" t="s">
        <v>0</v>
      </c>
      <c r="BI121" s="647" t="s">
        <v>1</v>
      </c>
      <c r="BJ121" s="647" t="s">
        <v>2</v>
      </c>
      <c r="BK121" s="647" t="s">
        <v>3</v>
      </c>
      <c r="BL121" s="526" t="s">
        <v>4</v>
      </c>
      <c r="BM121" s="525" t="s">
        <v>0</v>
      </c>
      <c r="BN121" s="647" t="s">
        <v>1</v>
      </c>
      <c r="BO121" s="647" t="s">
        <v>2</v>
      </c>
      <c r="BP121" s="647" t="s">
        <v>3</v>
      </c>
      <c r="BQ121" s="526" t="s">
        <v>4</v>
      </c>
      <c r="BR121" s="525" t="s">
        <v>250</v>
      </c>
      <c r="BS121" s="647" t="s">
        <v>251</v>
      </c>
      <c r="BT121" s="647" t="s">
        <v>252</v>
      </c>
      <c r="BU121" s="647" t="s">
        <v>253</v>
      </c>
      <c r="BV121" s="647" t="s">
        <v>254</v>
      </c>
      <c r="BW121" s="647" t="s">
        <v>255</v>
      </c>
      <c r="BX121" s="647" t="s">
        <v>256</v>
      </c>
      <c r="BY121" s="648" t="s">
        <v>257</v>
      </c>
      <c r="BZ121" s="648" t="s">
        <v>258</v>
      </c>
      <c r="CA121" s="648" t="s">
        <v>259</v>
      </c>
      <c r="CB121" s="948"/>
      <c r="CC121" s="948"/>
      <c r="CD121" s="948"/>
      <c r="CE121" s="948"/>
      <c r="CF121" s="948"/>
      <c r="CG121" s="948"/>
      <c r="CH121" s="948"/>
      <c r="CI121" s="948"/>
      <c r="CJ121" s="948"/>
      <c r="CK121" s="948"/>
      <c r="CL121" s="948"/>
      <c r="CM121" s="948"/>
      <c r="CN121" s="948"/>
      <c r="CO121" s="948"/>
      <c r="CP121" s="948"/>
      <c r="CQ121" s="948"/>
      <c r="CR121" s="948"/>
      <c r="CS121" s="948"/>
      <c r="CT121" s="948"/>
      <c r="CU121" s="948"/>
      <c r="CV121" s="948"/>
      <c r="CW121" s="948"/>
      <c r="CX121" s="948"/>
      <c r="CY121" s="948"/>
      <c r="CZ121" s="948"/>
    </row>
    <row r="122" s="382" customFormat="true" ht="15" customHeight="true" x14ac:dyDescent="0.2">
      <c r="A122" s="1053" t="s">
        <v>18</v>
      </c>
      <c r="B122" s="446" t="s">
        <v>14</v>
      </c>
      <c r="C122" s="196">
        <f>C154+(C156+C158+C155)*'DHS09'!C130/100</f>
        <v>9.8735920991810264</v>
      </c>
      <c r="D122" s="195">
        <f>D154+(D156+D158+D155)*'DHS09'!D130/100</f>
        <v>24.887260475163476</v>
      </c>
      <c r="E122" s="195">
        <f>E154+(E156+E158+E155)*'DHS09'!E130/100</f>
        <v>31.769286927196273</v>
      </c>
      <c r="F122" s="195">
        <f>F154+(F156+F158+F155)*'DHS09'!F130/100</f>
        <v>43.167442354382203</v>
      </c>
      <c r="G122" s="194">
        <f>G154+(G156+G158+G155)*'DHS09'!G130/100</f>
        <v>68.277106728490025</v>
      </c>
      <c r="H122" s="193">
        <f>H154+(H156+H158+H155)*'DHS09'!H130/100</f>
        <v>37.64975034399906</v>
      </c>
      <c r="I122" s="195">
        <f>I154+(I156+I158+I155)*'DHS09'!I130/100</f>
        <v>42.59442818570092</v>
      </c>
      <c r="J122" s="195">
        <f>J154+(J156+J158+J155)*'DHS09'!J130/100</f>
        <v>51.10085106394034</v>
      </c>
      <c r="K122" s="195">
        <f>K154+(K156+K158+K155)*'DHS09'!K130/100</f>
        <v>64.820916968125289</v>
      </c>
      <c r="L122" s="192">
        <f>L154+(L156+L158+L155)*'DHS09'!L130/100</f>
        <v>85.83471033496383</v>
      </c>
      <c r="M122" s="196">
        <f>M154+(M156+M158+M155)*'DHS09'!M130/100</f>
        <v>5.5876470318357816</v>
      </c>
      <c r="N122" s="195">
        <f>N154+(N156+N158+N155)*'DHS09'!N130/100</f>
        <v>13.353001566341229</v>
      </c>
      <c r="O122" s="195">
        <f>O154+(O156+O158+O155)*'DHS09'!O130/100</f>
        <v>16.029805662121671</v>
      </c>
      <c r="P122" s="195">
        <f>P154+(P156+P158+P155)*'DHS09'!P130/100</f>
        <v>27.535734643618927</v>
      </c>
      <c r="Q122" s="194">
        <f>Q154+(Q156+Q158+Q155)*'DHS09'!Q130/100</f>
        <v>46.188133766629846</v>
      </c>
      <c r="R122" s="193">
        <f>R154+(R156+R158+R155)*'DHS09'!R130/100</f>
        <v>38.910525963680698</v>
      </c>
      <c r="S122" s="195">
        <f>S154+(S156+S158+S155)*'DHS09'!S130/100</f>
        <v>42.03096446513554</v>
      </c>
      <c r="T122" s="195">
        <f>T154+(T156+T158+T155)*'DHS09'!T130/100</f>
        <v>35.048536013810306</v>
      </c>
      <c r="U122" s="195">
        <f>U154+(U156+U158+U155)*'DHS09'!U130/100</f>
        <v>29.90016162274798</v>
      </c>
      <c r="V122" s="195">
        <f>V154+(V156+V158+V155)*'DHS09'!V130/100</f>
        <v>45.360820908027719</v>
      </c>
      <c r="W122" s="195">
        <f>W154+(W156+W158+W155)*'DHS09'!W130/100</f>
        <v>31.841033932384359</v>
      </c>
      <c r="X122" s="195">
        <f>X154+(X156+X158+X155)*'DHS09'!X130/100</f>
        <v>27.024920773599863</v>
      </c>
      <c r="Y122" s="195">
        <f>Y154+(Y156+Y158+Y155)*'DHS09'!Y130/100</f>
        <v>18.819566641758851</v>
      </c>
      <c r="Z122" s="195">
        <f>Z154+(Z156+Z158+Z155)*'DHS09'!Z130/100</f>
        <v>36.612515526829299</v>
      </c>
      <c r="AA122" s="192">
        <f>AA154+(AA156+AA158+AA155)*'DHS09'!AA130/100</f>
        <v>30.00477989448499</v>
      </c>
      <c r="AB122" s="506"/>
      <c r="AC122" s="506"/>
      <c r="AD122" s="506"/>
      <c r="AE122" s="506"/>
      <c r="AF122" s="506"/>
      <c r="AG122" s="506"/>
      <c r="AH122" s="506"/>
      <c r="AI122" s="506"/>
      <c r="AJ122" s="506"/>
      <c r="AK122" s="506"/>
      <c r="AL122" s="506"/>
      <c r="AM122" s="506"/>
      <c r="AN122" s="506"/>
      <c r="AO122" s="506"/>
      <c r="AP122" s="506"/>
      <c r="AQ122" s="506"/>
      <c r="AR122" s="506"/>
      <c r="AS122" s="506"/>
      <c r="AT122" s="506"/>
      <c r="AU122" s="506"/>
      <c r="AV122" s="506"/>
      <c r="AW122" s="506"/>
      <c r="AX122" s="506"/>
      <c r="AY122" s="506"/>
      <c r="AZ122" s="943"/>
      <c r="BA122" s="1038" t="s">
        <v>18</v>
      </c>
      <c r="BB122" s="683" t="s">
        <v>14</v>
      </c>
      <c r="BC122" s="120" t="s">
        <v>35</v>
      </c>
      <c r="BD122" s="116" t="s">
        <v>35</v>
      </c>
      <c r="BE122" s="116" t="s">
        <v>35</v>
      </c>
      <c r="BF122" s="116" t="s">
        <v>35</v>
      </c>
      <c r="BG122" s="111" t="s">
        <v>35</v>
      </c>
      <c r="BH122" s="120" t="s">
        <v>35</v>
      </c>
      <c r="BI122" s="116" t="s">
        <v>35</v>
      </c>
      <c r="BJ122" s="116" t="s">
        <v>35</v>
      </c>
      <c r="BK122" s="116" t="s">
        <v>35</v>
      </c>
      <c r="BL122" s="111" t="s">
        <v>35</v>
      </c>
      <c r="BM122" s="120" t="s">
        <v>35</v>
      </c>
      <c r="BN122" s="116" t="s">
        <v>35</v>
      </c>
      <c r="BO122" s="116" t="s">
        <v>35</v>
      </c>
      <c r="BP122" s="116" t="s">
        <v>35</v>
      </c>
      <c r="BQ122" s="111" t="s">
        <v>35</v>
      </c>
      <c r="BR122" s="120" t="s">
        <v>35</v>
      </c>
      <c r="BS122" s="116" t="s">
        <v>35</v>
      </c>
      <c r="BT122" s="116" t="s">
        <v>35</v>
      </c>
      <c r="BU122" s="116" t="s">
        <v>35</v>
      </c>
      <c r="BV122" s="116" t="s">
        <v>35</v>
      </c>
      <c r="BW122" s="116" t="s">
        <v>35</v>
      </c>
      <c r="BX122" s="116" t="s">
        <v>35</v>
      </c>
      <c r="BY122" s="105" t="s">
        <v>35</v>
      </c>
      <c r="BZ122" s="105" t="s">
        <v>35</v>
      </c>
      <c r="CA122" s="105" t="s">
        <v>35</v>
      </c>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row>
    <row r="123" s="382" customFormat="true" ht="15" customHeight="true" x14ac:dyDescent="0.2">
      <c r="A123" s="1047"/>
      <c r="B123" s="447" t="s">
        <v>51</v>
      </c>
      <c r="C123" s="191">
        <f>100-C122</f>
        <v>90.126407900818975</v>
      </c>
      <c r="D123" s="190">
        <f t="shared" ref="D123:AA123" si="3">100-D122</f>
        <v>75.112739524836527</v>
      </c>
      <c r="E123" s="190">
        <f t="shared" si="3"/>
        <v>68.230713072803724</v>
      </c>
      <c r="F123" s="190">
        <f t="shared" si="3"/>
        <v>56.832557645617797</v>
      </c>
      <c r="G123" s="189">
        <f t="shared" si="3"/>
        <v>31.722893271509975</v>
      </c>
      <c r="H123" s="188">
        <f t="shared" si="3"/>
        <v>62.35024965600094</v>
      </c>
      <c r="I123" s="190">
        <f t="shared" si="3"/>
        <v>57.40557181429908</v>
      </c>
      <c r="J123" s="190">
        <f t="shared" si="3"/>
        <v>48.89914893605966</v>
      </c>
      <c r="K123" s="190">
        <f t="shared" si="3"/>
        <v>35.179083031874711</v>
      </c>
      <c r="L123" s="187">
        <f t="shared" si="3"/>
        <v>14.16528966503617</v>
      </c>
      <c r="M123" s="191">
        <f t="shared" si="3"/>
        <v>94.412352968164214</v>
      </c>
      <c r="N123" s="190">
        <f t="shared" si="3"/>
        <v>86.646998433658766</v>
      </c>
      <c r="O123" s="190">
        <f t="shared" si="3"/>
        <v>83.970194337878326</v>
      </c>
      <c r="P123" s="190">
        <f t="shared" si="3"/>
        <v>72.464265356381077</v>
      </c>
      <c r="Q123" s="189">
        <f t="shared" si="3"/>
        <v>53.811866233370154</v>
      </c>
      <c r="R123" s="188">
        <f t="shared" si="3"/>
        <v>61.089474036319302</v>
      </c>
      <c r="S123" s="190">
        <f t="shared" si="3"/>
        <v>57.96903553486446</v>
      </c>
      <c r="T123" s="190">
        <f t="shared" si="3"/>
        <v>64.951463986189694</v>
      </c>
      <c r="U123" s="190">
        <f t="shared" si="3"/>
        <v>70.099838377252013</v>
      </c>
      <c r="V123" s="190">
        <f t="shared" si="3"/>
        <v>54.639179091972281</v>
      </c>
      <c r="W123" s="190">
        <f t="shared" si="3"/>
        <v>68.158966067615637</v>
      </c>
      <c r="X123" s="190">
        <f t="shared" si="3"/>
        <v>72.97507922640014</v>
      </c>
      <c r="Y123" s="190">
        <f t="shared" si="3"/>
        <v>81.180433358241146</v>
      </c>
      <c r="Z123" s="190">
        <f t="shared" si="3"/>
        <v>63.387484473170701</v>
      </c>
      <c r="AA123" s="187">
        <f t="shared" si="3"/>
        <v>69.995220105515017</v>
      </c>
      <c r="AB123" s="506"/>
      <c r="AC123" s="506"/>
      <c r="AD123" s="506"/>
      <c r="AE123" s="506"/>
      <c r="AF123" s="506"/>
      <c r="AG123" s="506"/>
      <c r="AH123" s="506"/>
      <c r="AI123" s="506"/>
      <c r="AJ123" s="506"/>
      <c r="AK123" s="506"/>
      <c r="AL123" s="506"/>
      <c r="AM123" s="506"/>
      <c r="AN123" s="506"/>
      <c r="AO123" s="506"/>
      <c r="AP123" s="506"/>
      <c r="AQ123" s="506"/>
      <c r="AR123" s="506"/>
      <c r="AS123" s="506"/>
      <c r="AT123" s="506"/>
      <c r="AU123" s="506"/>
      <c r="AV123" s="506"/>
      <c r="AW123" s="506"/>
      <c r="AX123" s="506"/>
      <c r="AY123" s="506"/>
      <c r="AZ123" s="943"/>
      <c r="BA123" s="1035"/>
      <c r="BB123" s="682" t="s">
        <v>51</v>
      </c>
      <c r="BC123" s="119" t="s">
        <v>35</v>
      </c>
      <c r="BD123" s="115" t="s">
        <v>35</v>
      </c>
      <c r="BE123" s="115" t="s">
        <v>35</v>
      </c>
      <c r="BF123" s="115" t="s">
        <v>35</v>
      </c>
      <c r="BG123" s="110" t="s">
        <v>35</v>
      </c>
      <c r="BH123" s="119" t="s">
        <v>35</v>
      </c>
      <c r="BI123" s="115" t="s">
        <v>35</v>
      </c>
      <c r="BJ123" s="115" t="s">
        <v>35</v>
      </c>
      <c r="BK123" s="115" t="s">
        <v>35</v>
      </c>
      <c r="BL123" s="110" t="s">
        <v>35</v>
      </c>
      <c r="BM123" s="119" t="s">
        <v>35</v>
      </c>
      <c r="BN123" s="115" t="s">
        <v>35</v>
      </c>
      <c r="BO123" s="115" t="s">
        <v>35</v>
      </c>
      <c r="BP123" s="115" t="s">
        <v>35</v>
      </c>
      <c r="BQ123" s="110" t="s">
        <v>35</v>
      </c>
      <c r="BR123" s="119" t="s">
        <v>35</v>
      </c>
      <c r="BS123" s="115" t="s">
        <v>35</v>
      </c>
      <c r="BT123" s="115" t="s">
        <v>35</v>
      </c>
      <c r="BU123" s="115" t="s">
        <v>35</v>
      </c>
      <c r="BV123" s="115" t="s">
        <v>35</v>
      </c>
      <c r="BW123" s="115" t="s">
        <v>35</v>
      </c>
      <c r="BX123" s="115" t="s">
        <v>35</v>
      </c>
      <c r="BY123" s="104" t="s">
        <v>35</v>
      </c>
      <c r="BZ123" s="104" t="s">
        <v>35</v>
      </c>
      <c r="CA123" s="104" t="s">
        <v>35</v>
      </c>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row>
    <row r="124" s="382" customFormat="true" ht="15" customHeight="true" x14ac:dyDescent="0.2">
      <c r="A124" s="1047" t="s">
        <v>50</v>
      </c>
      <c r="B124" s="447" t="s">
        <v>15</v>
      </c>
      <c r="C124" s="191">
        <f>C122*'DHS09'!C129/100</f>
        <v>9.0604931867013114</v>
      </c>
      <c r="D124" s="190">
        <f>D122*'DHS09'!D129/100</f>
        <v>19.847372204902445</v>
      </c>
      <c r="E124" s="190">
        <f>E122*'DHS09'!E129/100</f>
        <v>24.44440876158318</v>
      </c>
      <c r="F124" s="190">
        <f>F122*'DHS09'!F129/100</f>
        <v>26.257035018836167</v>
      </c>
      <c r="G124" s="189">
        <f>G122*'DHS09'!G129/100</f>
        <v>47.440876350255309</v>
      </c>
      <c r="H124" s="188">
        <f>H122*'DHS09'!H129/100</f>
        <v>11.938714309255323</v>
      </c>
      <c r="I124" s="190">
        <f>I122*'DHS09'!I129/100</f>
        <v>15.063697525880791</v>
      </c>
      <c r="J124" s="190">
        <f>J122*'DHS09'!J129/100</f>
        <v>19.868631181302586</v>
      </c>
      <c r="K124" s="190">
        <f>K122*'DHS09'!K129/100</f>
        <v>37.584827781778401</v>
      </c>
      <c r="L124" s="187">
        <f>L122*'DHS09'!L129/100</f>
        <v>65.360726921351102</v>
      </c>
      <c r="M124" s="191">
        <f>M122*'DHS09'!M129/100</f>
        <v>5.1801633307892381</v>
      </c>
      <c r="N124" s="190">
        <f>N122*'DHS09'!N129/100</f>
        <v>11.3890794777246</v>
      </c>
      <c r="O124" s="190">
        <f>O122*'DHS09'!O129/100</f>
        <v>13.135115390137127</v>
      </c>
      <c r="P124" s="190">
        <f>P122*'DHS09'!P129/100</f>
        <v>23.022615068848751</v>
      </c>
      <c r="Q124" s="189">
        <f>Q122*'DHS09'!Q129/100</f>
        <v>37.624963498016086</v>
      </c>
      <c r="R124" s="188">
        <f>R122*'DHS09'!R129/100</f>
        <v>29.434309539789592</v>
      </c>
      <c r="S124" s="190">
        <f>S122*'DHS09'!S129/100</f>
        <v>34.152765884337505</v>
      </c>
      <c r="T124" s="190">
        <f>T122*'DHS09'!T129/100</f>
        <v>26.763762790238324</v>
      </c>
      <c r="U124" s="190">
        <f>U122*'DHS09'!U129/100</f>
        <v>20.90514940910041</v>
      </c>
      <c r="V124" s="190">
        <f>V122*'DHS09'!V129/100</f>
        <v>26.799302615239711</v>
      </c>
      <c r="W124" s="190">
        <f>W122*'DHS09'!W129/100</f>
        <v>23.530910841080299</v>
      </c>
      <c r="X124" s="190">
        <f>X122*'DHS09'!X129/100</f>
        <v>21.321865868122174</v>
      </c>
      <c r="Y124" s="190">
        <f>Y122*'DHS09'!Y129/100</f>
        <v>13.949763926042392</v>
      </c>
      <c r="Z124" s="190">
        <f>Z122*'DHS09'!Z129/100</f>
        <v>29.179972232908703</v>
      </c>
      <c r="AA124" s="187">
        <f>AA122*'DHS09'!AA129/100</f>
        <v>26.416849099046754</v>
      </c>
      <c r="AB124" s="506"/>
      <c r="AC124" s="506"/>
      <c r="AD124" s="506"/>
      <c r="AE124" s="506"/>
      <c r="AF124" s="506"/>
      <c r="AG124" s="506"/>
      <c r="AH124" s="506"/>
      <c r="AI124" s="506"/>
      <c r="AJ124" s="506"/>
      <c r="AK124" s="506"/>
      <c r="AL124" s="506"/>
      <c r="AM124" s="506"/>
      <c r="AN124" s="506"/>
      <c r="AO124" s="506"/>
      <c r="AP124" s="506"/>
      <c r="AQ124" s="506"/>
      <c r="AR124" s="506"/>
      <c r="AS124" s="506"/>
      <c r="AT124" s="506"/>
      <c r="AU124" s="506"/>
      <c r="AV124" s="506"/>
      <c r="AW124" s="506"/>
      <c r="AX124" s="506"/>
      <c r="AY124" s="506"/>
      <c r="AZ124" s="943"/>
      <c r="BA124" s="1035" t="s">
        <v>50</v>
      </c>
      <c r="BB124" s="682" t="s">
        <v>15</v>
      </c>
      <c r="BC124" s="119" t="s">
        <v>35</v>
      </c>
      <c r="BD124" s="115" t="s">
        <v>35</v>
      </c>
      <c r="BE124" s="115" t="s">
        <v>35</v>
      </c>
      <c r="BF124" s="115" t="s">
        <v>35</v>
      </c>
      <c r="BG124" s="110" t="s">
        <v>35</v>
      </c>
      <c r="BH124" s="119" t="s">
        <v>35</v>
      </c>
      <c r="BI124" s="115" t="s">
        <v>35</v>
      </c>
      <c r="BJ124" s="115" t="s">
        <v>35</v>
      </c>
      <c r="BK124" s="115" t="s">
        <v>35</v>
      </c>
      <c r="BL124" s="110" t="s">
        <v>35</v>
      </c>
      <c r="BM124" s="119" t="s">
        <v>35</v>
      </c>
      <c r="BN124" s="115" t="s">
        <v>35</v>
      </c>
      <c r="BO124" s="115" t="s">
        <v>35</v>
      </c>
      <c r="BP124" s="115" t="s">
        <v>35</v>
      </c>
      <c r="BQ124" s="110" t="s">
        <v>35</v>
      </c>
      <c r="BR124" s="119" t="s">
        <v>35</v>
      </c>
      <c r="BS124" s="115" t="s">
        <v>35</v>
      </c>
      <c r="BT124" s="115" t="s">
        <v>35</v>
      </c>
      <c r="BU124" s="115" t="s">
        <v>35</v>
      </c>
      <c r="BV124" s="115" t="s">
        <v>35</v>
      </c>
      <c r="BW124" s="115" t="s">
        <v>35</v>
      </c>
      <c r="BX124" s="115" t="s">
        <v>35</v>
      </c>
      <c r="BY124" s="104" t="s">
        <v>35</v>
      </c>
      <c r="BZ124" s="104" t="s">
        <v>35</v>
      </c>
      <c r="CA124" s="104" t="s">
        <v>35</v>
      </c>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row>
    <row r="125" s="382" customFormat="true" ht="15" customHeight="true" x14ac:dyDescent="0.2">
      <c r="A125" s="1047"/>
      <c r="B125" s="447" t="s">
        <v>16</v>
      </c>
      <c r="C125" s="191">
        <f>C122*'DHS09'!C128/100</f>
        <v>0.81309891247971267</v>
      </c>
      <c r="D125" s="190">
        <f>D122*'DHS09'!D128/100</f>
        <v>5.0398882702610202</v>
      </c>
      <c r="E125" s="190">
        <f>E122*'DHS09'!E128/100</f>
        <v>7.3248781656130744</v>
      </c>
      <c r="F125" s="190">
        <f>F122*'DHS09'!F128/100</f>
        <v>16.91040733554598</v>
      </c>
      <c r="G125" s="189">
        <f>G122*'DHS09'!G128/100</f>
        <v>20.836230378234646</v>
      </c>
      <c r="H125" s="188">
        <f>H122*'DHS09'!H128/100</f>
        <v>25.711036034743767</v>
      </c>
      <c r="I125" s="190">
        <f>I122*'DHS09'!I128/100</f>
        <v>27.530730659820122</v>
      </c>
      <c r="J125" s="190">
        <f>J122*'DHS09'!J128/100</f>
        <v>31.232219882637775</v>
      </c>
      <c r="K125" s="190">
        <f>K122*'DHS09'!K128/100</f>
        <v>27.23608918634682</v>
      </c>
      <c r="L125" s="187">
        <f>L122*'DHS09'!L128/100</f>
        <v>20.473983413612658</v>
      </c>
      <c r="M125" s="191">
        <f>M122*'DHS09'!M128/100</f>
        <v>0.4074837010465423</v>
      </c>
      <c r="N125" s="190">
        <f>N122*'DHS09'!N128/100</f>
        <v>1.9639220886166233</v>
      </c>
      <c r="O125" s="190">
        <f>O122*'DHS09'!O128/100</f>
        <v>2.8946902719845311</v>
      </c>
      <c r="P125" s="190">
        <f>P122*'DHS09'!P128/100</f>
        <v>4.5131195747701591</v>
      </c>
      <c r="Q125" s="189">
        <f>Q122*'DHS09'!Q128/100</f>
        <v>8.5631702686137512</v>
      </c>
      <c r="R125" s="188">
        <f>R122*'DHS09'!R128/100</f>
        <v>9.4762164238910938</v>
      </c>
      <c r="S125" s="190">
        <f>S122*'DHS09'!S128/100</f>
        <v>7.8781985807980206</v>
      </c>
      <c r="T125" s="190">
        <f>T122*'DHS09'!T128/100</f>
        <v>8.2847732235719818</v>
      </c>
      <c r="U125" s="190">
        <f>U122*'DHS09'!U128/100</f>
        <v>8.9950122136475699</v>
      </c>
      <c r="V125" s="190">
        <f>V122*'DHS09'!V128/100</f>
        <v>18.561518292787966</v>
      </c>
      <c r="W125" s="190">
        <f>W122*'DHS09'!W128/100</f>
        <v>8.3101230913040656</v>
      </c>
      <c r="X125" s="190">
        <f>X122*'DHS09'!X128/100</f>
        <v>5.7030549054776989</v>
      </c>
      <c r="Y125" s="190">
        <f>Y122*'DHS09'!Y128/100</f>
        <v>4.8698027157164452</v>
      </c>
      <c r="Z125" s="190">
        <f>Z122*'DHS09'!Z128/100</f>
        <v>7.4325432939205482</v>
      </c>
      <c r="AA125" s="187">
        <f>AA122*'DHS09'!AA128/100</f>
        <v>3.5879307954382411</v>
      </c>
      <c r="AB125" s="506"/>
      <c r="AC125" s="506"/>
      <c r="AD125" s="506"/>
      <c r="AE125" s="506"/>
      <c r="AF125" s="506"/>
      <c r="AG125" s="506"/>
      <c r="AH125" s="506"/>
      <c r="AI125" s="506"/>
      <c r="AJ125" s="506"/>
      <c r="AK125" s="506"/>
      <c r="AL125" s="506"/>
      <c r="AM125" s="506"/>
      <c r="AN125" s="506"/>
      <c r="AO125" s="506"/>
      <c r="AP125" s="506"/>
      <c r="AQ125" s="506"/>
      <c r="AR125" s="506"/>
      <c r="AS125" s="506"/>
      <c r="AT125" s="506"/>
      <c r="AU125" s="506"/>
      <c r="AV125" s="506"/>
      <c r="AW125" s="506"/>
      <c r="AX125" s="506"/>
      <c r="AY125" s="506"/>
      <c r="AZ125" s="943"/>
      <c r="BA125" s="1035"/>
      <c r="BB125" s="682" t="s">
        <v>16</v>
      </c>
      <c r="BC125" s="119" t="s">
        <v>35</v>
      </c>
      <c r="BD125" s="115" t="s">
        <v>35</v>
      </c>
      <c r="BE125" s="115" t="s">
        <v>35</v>
      </c>
      <c r="BF125" s="115" t="s">
        <v>35</v>
      </c>
      <c r="BG125" s="110" t="s">
        <v>35</v>
      </c>
      <c r="BH125" s="119" t="s">
        <v>35</v>
      </c>
      <c r="BI125" s="115" t="s">
        <v>35</v>
      </c>
      <c r="BJ125" s="115" t="s">
        <v>35</v>
      </c>
      <c r="BK125" s="115" t="s">
        <v>35</v>
      </c>
      <c r="BL125" s="110" t="s">
        <v>35</v>
      </c>
      <c r="BM125" s="119" t="s">
        <v>35</v>
      </c>
      <c r="BN125" s="115" t="s">
        <v>35</v>
      </c>
      <c r="BO125" s="115" t="s">
        <v>35</v>
      </c>
      <c r="BP125" s="115" t="s">
        <v>35</v>
      </c>
      <c r="BQ125" s="110" t="s">
        <v>35</v>
      </c>
      <c r="BR125" s="119" t="s">
        <v>35</v>
      </c>
      <c r="BS125" s="115" t="s">
        <v>35</v>
      </c>
      <c r="BT125" s="115" t="s">
        <v>35</v>
      </c>
      <c r="BU125" s="115" t="s">
        <v>35</v>
      </c>
      <c r="BV125" s="115" t="s">
        <v>35</v>
      </c>
      <c r="BW125" s="115" t="s">
        <v>35</v>
      </c>
      <c r="BX125" s="115" t="s">
        <v>35</v>
      </c>
      <c r="BY125" s="104" t="s">
        <v>35</v>
      </c>
      <c r="BZ125" s="104" t="s">
        <v>35</v>
      </c>
      <c r="CA125" s="104" t="s">
        <v>35</v>
      </c>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row>
    <row r="126" s="382" customFormat="true" ht="15" customHeight="true" x14ac:dyDescent="0.2">
      <c r="A126" s="1047"/>
      <c r="B126" s="447" t="s">
        <v>22</v>
      </c>
      <c r="C126" s="191">
        <f>100-(C124+C125+C127)</f>
        <v>6.7271814152399116</v>
      </c>
      <c r="D126" s="190">
        <f t="shared" ref="D126:AA126" si="4">100-(D124+D125+D127)</f>
        <v>31.174970286424184</v>
      </c>
      <c r="E126" s="190">
        <f t="shared" si="4"/>
        <v>42.22176015821853</v>
      </c>
      <c r="F126" s="190">
        <f t="shared" si="4"/>
        <v>41.217348030076124</v>
      </c>
      <c r="G126" s="189">
        <f t="shared" si="4"/>
        <v>27.869825050899223</v>
      </c>
      <c r="H126" s="188">
        <f t="shared" si="4"/>
        <v>46.425525286261085</v>
      </c>
      <c r="I126" s="190">
        <f t="shared" si="4"/>
        <v>41.085958900418291</v>
      </c>
      <c r="J126" s="190">
        <f t="shared" si="4"/>
        <v>37.12042266066539</v>
      </c>
      <c r="K126" s="190">
        <f t="shared" si="4"/>
        <v>27.846489712215359</v>
      </c>
      <c r="L126" s="187">
        <f t="shared" si="4"/>
        <v>11.832814702425125</v>
      </c>
      <c r="M126" s="191">
        <f t="shared" si="4"/>
        <v>3.2140109937922716</v>
      </c>
      <c r="N126" s="190">
        <f t="shared" si="4"/>
        <v>14.464188747217761</v>
      </c>
      <c r="O126" s="190">
        <f t="shared" si="4"/>
        <v>23.73551623364331</v>
      </c>
      <c r="P126" s="190">
        <f t="shared" si="4"/>
        <v>33.641690833128735</v>
      </c>
      <c r="Q126" s="189">
        <f t="shared" si="4"/>
        <v>38.525822396225806</v>
      </c>
      <c r="R126" s="188">
        <f t="shared" si="4"/>
        <v>26.416282844429645</v>
      </c>
      <c r="S126" s="190">
        <f t="shared" si="4"/>
        <v>29.359587763740848</v>
      </c>
      <c r="T126" s="190">
        <f t="shared" si="4"/>
        <v>40.644159200294368</v>
      </c>
      <c r="U126" s="190">
        <f t="shared" si="4"/>
        <v>48.594462033165854</v>
      </c>
      <c r="V126" s="190">
        <f t="shared" si="4"/>
        <v>34.54766494887896</v>
      </c>
      <c r="W126" s="190">
        <f t="shared" si="4"/>
        <v>15.977758013925893</v>
      </c>
      <c r="X126" s="190">
        <f t="shared" si="4"/>
        <v>10.024628775947647</v>
      </c>
      <c r="Y126" s="190">
        <f t="shared" si="4"/>
        <v>28.096859871210199</v>
      </c>
      <c r="Z126" s="190">
        <f t="shared" si="4"/>
        <v>15.055541187096509</v>
      </c>
      <c r="AA126" s="187">
        <f t="shared" si="4"/>
        <v>8.6058824641558402</v>
      </c>
      <c r="AB126" s="506"/>
      <c r="AC126" s="506"/>
      <c r="AD126" s="506"/>
      <c r="AE126" s="506"/>
      <c r="AF126" s="506"/>
      <c r="AG126" s="506"/>
      <c r="AH126" s="506"/>
      <c r="AI126" s="506"/>
      <c r="AJ126" s="506"/>
      <c r="AK126" s="506"/>
      <c r="AL126" s="506"/>
      <c r="AM126" s="506"/>
      <c r="AN126" s="506"/>
      <c r="AO126" s="506"/>
      <c r="AP126" s="506"/>
      <c r="AQ126" s="506"/>
      <c r="AR126" s="506"/>
      <c r="AS126" s="506"/>
      <c r="AT126" s="506"/>
      <c r="AU126" s="506"/>
      <c r="AV126" s="506"/>
      <c r="AW126" s="506"/>
      <c r="AX126" s="506"/>
      <c r="AY126" s="506"/>
      <c r="AZ126" s="943"/>
      <c r="BA126" s="1035"/>
      <c r="BB126" s="682" t="s">
        <v>22</v>
      </c>
      <c r="BC126" s="119" t="s">
        <v>35</v>
      </c>
      <c r="BD126" s="115" t="s">
        <v>35</v>
      </c>
      <c r="BE126" s="115" t="s">
        <v>35</v>
      </c>
      <c r="BF126" s="115" t="s">
        <v>35</v>
      </c>
      <c r="BG126" s="110" t="s">
        <v>35</v>
      </c>
      <c r="BH126" s="119" t="s">
        <v>35</v>
      </c>
      <c r="BI126" s="115" t="s">
        <v>35</v>
      </c>
      <c r="BJ126" s="115" t="s">
        <v>35</v>
      </c>
      <c r="BK126" s="115" t="s">
        <v>35</v>
      </c>
      <c r="BL126" s="110" t="s">
        <v>35</v>
      </c>
      <c r="BM126" s="119" t="s">
        <v>35</v>
      </c>
      <c r="BN126" s="115" t="s">
        <v>35</v>
      </c>
      <c r="BO126" s="115" t="s">
        <v>35</v>
      </c>
      <c r="BP126" s="115" t="s">
        <v>35</v>
      </c>
      <c r="BQ126" s="110" t="s">
        <v>35</v>
      </c>
      <c r="BR126" s="119" t="s">
        <v>35</v>
      </c>
      <c r="BS126" s="115" t="s">
        <v>35</v>
      </c>
      <c r="BT126" s="115" t="s">
        <v>35</v>
      </c>
      <c r="BU126" s="115" t="s">
        <v>35</v>
      </c>
      <c r="BV126" s="115" t="s">
        <v>35</v>
      </c>
      <c r="BW126" s="115" t="s">
        <v>35</v>
      </c>
      <c r="BX126" s="115" t="s">
        <v>35</v>
      </c>
      <c r="BY126" s="104" t="s">
        <v>35</v>
      </c>
      <c r="BZ126" s="104" t="s">
        <v>35</v>
      </c>
      <c r="CA126" s="104" t="s">
        <v>35</v>
      </c>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row>
    <row r="127" s="382" customFormat="true" ht="15" customHeight="true" x14ac:dyDescent="0.2">
      <c r="A127" s="1047"/>
      <c r="B127" s="447" t="s">
        <v>19</v>
      </c>
      <c r="C127" s="191">
        <f>C153</f>
        <v>83.399226485579064</v>
      </c>
      <c r="D127" s="190">
        <f t="shared" ref="D127:AA127" si="5">D153</f>
        <v>43.937769238412358</v>
      </c>
      <c r="E127" s="190">
        <f t="shared" si="5"/>
        <v>26.008952914585215</v>
      </c>
      <c r="F127" s="190">
        <f t="shared" si="5"/>
        <v>15.615209615541726</v>
      </c>
      <c r="G127" s="189">
        <f t="shared" si="5"/>
        <v>3.8530682206108211</v>
      </c>
      <c r="H127" s="188">
        <f t="shared" si="5"/>
        <v>15.924724369739826</v>
      </c>
      <c r="I127" s="190">
        <f t="shared" si="5"/>
        <v>16.319612913880796</v>
      </c>
      <c r="J127" s="190">
        <f t="shared" si="5"/>
        <v>11.77872627539425</v>
      </c>
      <c r="K127" s="190">
        <f t="shared" si="5"/>
        <v>7.3325933196594235</v>
      </c>
      <c r="L127" s="187">
        <f t="shared" si="5"/>
        <v>2.3324749626111196</v>
      </c>
      <c r="M127" s="191">
        <f t="shared" si="5"/>
        <v>91.198341974371942</v>
      </c>
      <c r="N127" s="190">
        <f t="shared" si="5"/>
        <v>72.182809686441018</v>
      </c>
      <c r="O127" s="190">
        <f t="shared" si="5"/>
        <v>60.234678104235037</v>
      </c>
      <c r="P127" s="190">
        <f t="shared" si="5"/>
        <v>38.822574523252356</v>
      </c>
      <c r="Q127" s="189">
        <f t="shared" si="5"/>
        <v>15.286043837144359</v>
      </c>
      <c r="R127" s="188">
        <f t="shared" si="5"/>
        <v>34.673191191889678</v>
      </c>
      <c r="S127" s="190">
        <f t="shared" si="5"/>
        <v>28.609447771123619</v>
      </c>
      <c r="T127" s="190">
        <f t="shared" si="5"/>
        <v>24.30730478589533</v>
      </c>
      <c r="U127" s="190">
        <f t="shared" si="5"/>
        <v>21.505376344086162</v>
      </c>
      <c r="V127" s="190">
        <f t="shared" si="5"/>
        <v>20.091514143093359</v>
      </c>
      <c r="W127" s="190">
        <f t="shared" si="5"/>
        <v>52.181208053689751</v>
      </c>
      <c r="X127" s="190">
        <f t="shared" si="5"/>
        <v>62.950450450452479</v>
      </c>
      <c r="Y127" s="190">
        <f t="shared" si="5"/>
        <v>53.083573487030968</v>
      </c>
      <c r="Z127" s="190">
        <f t="shared" si="5"/>
        <v>48.331943286074235</v>
      </c>
      <c r="AA127" s="187">
        <f t="shared" si="5"/>
        <v>61.389337641359162</v>
      </c>
      <c r="AB127" s="506"/>
      <c r="AC127" s="506"/>
      <c r="AD127" s="506"/>
      <c r="AE127" s="506"/>
      <c r="AF127" s="506"/>
      <c r="AG127" s="506"/>
      <c r="AH127" s="506"/>
      <c r="AI127" s="506"/>
      <c r="AJ127" s="506"/>
      <c r="AK127" s="506"/>
      <c r="AL127" s="506"/>
      <c r="AM127" s="506"/>
      <c r="AN127" s="506"/>
      <c r="AO127" s="506"/>
      <c r="AP127" s="506"/>
      <c r="AQ127" s="506"/>
      <c r="AR127" s="506"/>
      <c r="AS127" s="506"/>
      <c r="AT127" s="506"/>
      <c r="AU127" s="506"/>
      <c r="AV127" s="506"/>
      <c r="AW127" s="506"/>
      <c r="AX127" s="506"/>
      <c r="AY127" s="506"/>
      <c r="AZ127" s="943"/>
      <c r="BA127" s="1035"/>
      <c r="BB127" s="682" t="s">
        <v>19</v>
      </c>
      <c r="BC127" s="119" t="s">
        <v>35</v>
      </c>
      <c r="BD127" s="115" t="s">
        <v>35</v>
      </c>
      <c r="BE127" s="115" t="s">
        <v>35</v>
      </c>
      <c r="BF127" s="115" t="s">
        <v>35</v>
      </c>
      <c r="BG127" s="110" t="s">
        <v>35</v>
      </c>
      <c r="BH127" s="119" t="s">
        <v>35</v>
      </c>
      <c r="BI127" s="115" t="s">
        <v>35</v>
      </c>
      <c r="BJ127" s="115" t="s">
        <v>35</v>
      </c>
      <c r="BK127" s="115" t="s">
        <v>35</v>
      </c>
      <c r="BL127" s="110" t="s">
        <v>35</v>
      </c>
      <c r="BM127" s="119" t="s">
        <v>35</v>
      </c>
      <c r="BN127" s="115" t="s">
        <v>35</v>
      </c>
      <c r="BO127" s="115" t="s">
        <v>35</v>
      </c>
      <c r="BP127" s="115" t="s">
        <v>35</v>
      </c>
      <c r="BQ127" s="110" t="s">
        <v>35</v>
      </c>
      <c r="BR127" s="119" t="s">
        <v>35</v>
      </c>
      <c r="BS127" s="115" t="s">
        <v>35</v>
      </c>
      <c r="BT127" s="115" t="s">
        <v>35</v>
      </c>
      <c r="BU127" s="115" t="s">
        <v>35</v>
      </c>
      <c r="BV127" s="115" t="s">
        <v>35</v>
      </c>
      <c r="BW127" s="115" t="s">
        <v>35</v>
      </c>
      <c r="BX127" s="115" t="s">
        <v>35</v>
      </c>
      <c r="BY127" s="104" t="s">
        <v>35</v>
      </c>
      <c r="BZ127" s="104" t="s">
        <v>35</v>
      </c>
      <c r="CA127" s="104" t="s">
        <v>35</v>
      </c>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row>
    <row r="128" s="382" customFormat="true" ht="15" customHeight="true" x14ac:dyDescent="0.2">
      <c r="A128" s="1047" t="s">
        <v>186</v>
      </c>
      <c r="B128" s="447" t="s">
        <v>49</v>
      </c>
      <c r="C128" s="135" t="s">
        <v>35</v>
      </c>
      <c r="D128" s="132" t="s">
        <v>35</v>
      </c>
      <c r="E128" s="132" t="s">
        <v>35</v>
      </c>
      <c r="F128" s="132" t="s">
        <v>35</v>
      </c>
      <c r="G128" s="129" t="s">
        <v>35</v>
      </c>
      <c r="H128" s="126" t="s">
        <v>35</v>
      </c>
      <c r="I128" s="132" t="s">
        <v>35</v>
      </c>
      <c r="J128" s="132" t="s">
        <v>35</v>
      </c>
      <c r="K128" s="132" t="s">
        <v>35</v>
      </c>
      <c r="L128" s="123" t="s">
        <v>35</v>
      </c>
      <c r="M128" s="135" t="s">
        <v>35</v>
      </c>
      <c r="N128" s="132" t="s">
        <v>35</v>
      </c>
      <c r="O128" s="132" t="s">
        <v>35</v>
      </c>
      <c r="P128" s="132" t="s">
        <v>35</v>
      </c>
      <c r="Q128" s="129" t="s">
        <v>35</v>
      </c>
      <c r="R128" s="126" t="s">
        <v>35</v>
      </c>
      <c r="S128" s="132" t="s">
        <v>35</v>
      </c>
      <c r="T128" s="132" t="s">
        <v>35</v>
      </c>
      <c r="U128" s="132" t="s">
        <v>35</v>
      </c>
      <c r="V128" s="132" t="s">
        <v>35</v>
      </c>
      <c r="W128" s="132" t="s">
        <v>35</v>
      </c>
      <c r="X128" s="132" t="s">
        <v>35</v>
      </c>
      <c r="Y128" s="132" t="s">
        <v>35</v>
      </c>
      <c r="Z128" s="132" t="s">
        <v>35</v>
      </c>
      <c r="AA128" s="123" t="s">
        <v>35</v>
      </c>
      <c r="AB128" s="506"/>
      <c r="AC128" s="506"/>
      <c r="AD128" s="506"/>
      <c r="AE128" s="506"/>
      <c r="AF128" s="506"/>
      <c r="AG128" s="506"/>
      <c r="AH128" s="506"/>
      <c r="AI128" s="506"/>
      <c r="AJ128" s="506"/>
      <c r="AK128" s="506"/>
      <c r="AL128" s="506"/>
      <c r="AM128" s="506"/>
      <c r="AN128" s="506"/>
      <c r="AO128" s="506"/>
      <c r="AP128" s="506"/>
      <c r="AQ128" s="506"/>
      <c r="AR128" s="506"/>
      <c r="AS128" s="506"/>
      <c r="AT128" s="506"/>
      <c r="AU128" s="506"/>
      <c r="AV128" s="506"/>
      <c r="AW128" s="506"/>
      <c r="AX128" s="506"/>
      <c r="AY128" s="506"/>
      <c r="AZ128" s="943"/>
      <c r="BA128" s="1035" t="s">
        <v>109</v>
      </c>
      <c r="BB128" s="682" t="s">
        <v>49</v>
      </c>
      <c r="BC128" s="119" t="s">
        <v>35</v>
      </c>
      <c r="BD128" s="115" t="s">
        <v>35</v>
      </c>
      <c r="BE128" s="115" t="s">
        <v>35</v>
      </c>
      <c r="BF128" s="115" t="s">
        <v>35</v>
      </c>
      <c r="BG128" s="110" t="s">
        <v>35</v>
      </c>
      <c r="BH128" s="119" t="s">
        <v>35</v>
      </c>
      <c r="BI128" s="115" t="s">
        <v>35</v>
      </c>
      <c r="BJ128" s="115" t="s">
        <v>35</v>
      </c>
      <c r="BK128" s="115" t="s">
        <v>35</v>
      </c>
      <c r="BL128" s="110" t="s">
        <v>35</v>
      </c>
      <c r="BM128" s="119" t="s">
        <v>35</v>
      </c>
      <c r="BN128" s="115" t="s">
        <v>35</v>
      </c>
      <c r="BO128" s="115" t="s">
        <v>35</v>
      </c>
      <c r="BP128" s="115" t="s">
        <v>35</v>
      </c>
      <c r="BQ128" s="110" t="s">
        <v>35</v>
      </c>
      <c r="BR128" s="119" t="s">
        <v>35</v>
      </c>
      <c r="BS128" s="115" t="s">
        <v>35</v>
      </c>
      <c r="BT128" s="115" t="s">
        <v>35</v>
      </c>
      <c r="BU128" s="115" t="s">
        <v>35</v>
      </c>
      <c r="BV128" s="115" t="s">
        <v>35</v>
      </c>
      <c r="BW128" s="115" t="s">
        <v>35</v>
      </c>
      <c r="BX128" s="115" t="s">
        <v>35</v>
      </c>
      <c r="BY128" s="104" t="s">
        <v>35</v>
      </c>
      <c r="BZ128" s="104" t="s">
        <v>35</v>
      </c>
      <c r="CA128" s="104" t="s">
        <v>35</v>
      </c>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row>
    <row r="129" s="382" customFormat="true" ht="15" customHeight="true" x14ac:dyDescent="0.2">
      <c r="A129" s="1048"/>
      <c r="B129" s="448" t="s">
        <v>48</v>
      </c>
      <c r="C129" s="134" t="s">
        <v>35</v>
      </c>
      <c r="D129" s="131" t="s">
        <v>35</v>
      </c>
      <c r="E129" s="131" t="s">
        <v>35</v>
      </c>
      <c r="F129" s="131" t="s">
        <v>35</v>
      </c>
      <c r="G129" s="128" t="s">
        <v>35</v>
      </c>
      <c r="H129" s="125" t="s">
        <v>35</v>
      </c>
      <c r="I129" s="131" t="s">
        <v>35</v>
      </c>
      <c r="J129" s="131" t="s">
        <v>35</v>
      </c>
      <c r="K129" s="131" t="s">
        <v>35</v>
      </c>
      <c r="L129" s="122" t="s">
        <v>35</v>
      </c>
      <c r="M129" s="134" t="s">
        <v>35</v>
      </c>
      <c r="N129" s="131" t="s">
        <v>35</v>
      </c>
      <c r="O129" s="131" t="s">
        <v>35</v>
      </c>
      <c r="P129" s="131" t="s">
        <v>35</v>
      </c>
      <c r="Q129" s="128" t="s">
        <v>35</v>
      </c>
      <c r="R129" s="125" t="s">
        <v>35</v>
      </c>
      <c r="S129" s="131" t="s">
        <v>35</v>
      </c>
      <c r="T129" s="131" t="s">
        <v>35</v>
      </c>
      <c r="U129" s="131" t="s">
        <v>35</v>
      </c>
      <c r="V129" s="131" t="s">
        <v>35</v>
      </c>
      <c r="W129" s="131" t="s">
        <v>35</v>
      </c>
      <c r="X129" s="131" t="s">
        <v>35</v>
      </c>
      <c r="Y129" s="131" t="s">
        <v>35</v>
      </c>
      <c r="Z129" s="131" t="s">
        <v>35</v>
      </c>
      <c r="AA129" s="122" t="s">
        <v>35</v>
      </c>
      <c r="AB129" s="506"/>
      <c r="AC129" s="506"/>
      <c r="AD129" s="506"/>
      <c r="AE129" s="506"/>
      <c r="AF129" s="506"/>
      <c r="AG129" s="506"/>
      <c r="AH129" s="506"/>
      <c r="AI129" s="506"/>
      <c r="AJ129" s="506"/>
      <c r="AK129" s="506"/>
      <c r="AL129" s="506"/>
      <c r="AM129" s="506"/>
      <c r="AN129" s="506"/>
      <c r="AO129" s="506"/>
      <c r="AP129" s="506"/>
      <c r="AQ129" s="506"/>
      <c r="AR129" s="506"/>
      <c r="AS129" s="506"/>
      <c r="AT129" s="506"/>
      <c r="AU129" s="506"/>
      <c r="AV129" s="506"/>
      <c r="AW129" s="506"/>
      <c r="AX129" s="506"/>
      <c r="AY129" s="506"/>
      <c r="AZ129" s="943"/>
      <c r="BA129" s="1037"/>
      <c r="BB129" s="684" t="s">
        <v>48</v>
      </c>
      <c r="BC129" s="118" t="s">
        <v>35</v>
      </c>
      <c r="BD129" s="114" t="s">
        <v>35</v>
      </c>
      <c r="BE129" s="114" t="s">
        <v>35</v>
      </c>
      <c r="BF129" s="114" t="s">
        <v>35</v>
      </c>
      <c r="BG129" s="109" t="s">
        <v>35</v>
      </c>
      <c r="BH129" s="118" t="s">
        <v>35</v>
      </c>
      <c r="BI129" s="114" t="s">
        <v>35</v>
      </c>
      <c r="BJ129" s="114" t="s">
        <v>35</v>
      </c>
      <c r="BK129" s="114" t="s">
        <v>35</v>
      </c>
      <c r="BL129" s="109" t="s">
        <v>35</v>
      </c>
      <c r="BM129" s="118" t="s">
        <v>35</v>
      </c>
      <c r="BN129" s="114" t="s">
        <v>35</v>
      </c>
      <c r="BO129" s="114" t="s">
        <v>35</v>
      </c>
      <c r="BP129" s="114" t="s">
        <v>35</v>
      </c>
      <c r="BQ129" s="109" t="s">
        <v>35</v>
      </c>
      <c r="BR129" s="118" t="s">
        <v>35</v>
      </c>
      <c r="BS129" s="114" t="s">
        <v>35</v>
      </c>
      <c r="BT129" s="114" t="s">
        <v>35</v>
      </c>
      <c r="BU129" s="114" t="s">
        <v>35</v>
      </c>
      <c r="BV129" s="114" t="s">
        <v>35</v>
      </c>
      <c r="BW129" s="114" t="s">
        <v>35</v>
      </c>
      <c r="BX129" s="114" t="s">
        <v>35</v>
      </c>
      <c r="BY129" s="103" t="s">
        <v>35</v>
      </c>
      <c r="BZ129" s="103" t="s">
        <v>35</v>
      </c>
      <c r="CA129" s="103" t="s">
        <v>35</v>
      </c>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row>
    <row r="130" s="378" customFormat="true" ht="15" hidden="true" customHeight="true" x14ac:dyDescent="0.2">
      <c r="A130" s="1057" t="s">
        <v>47</v>
      </c>
      <c r="B130" s="445" t="s">
        <v>42</v>
      </c>
      <c r="C130" s="451"/>
      <c r="D130" s="452"/>
      <c r="E130" s="452"/>
      <c r="F130" s="452"/>
      <c r="G130" s="453"/>
      <c r="H130" s="454"/>
      <c r="I130" s="452"/>
      <c r="J130" s="452"/>
      <c r="K130" s="452"/>
      <c r="L130" s="455"/>
      <c r="M130" s="451"/>
      <c r="N130" s="452"/>
      <c r="O130" s="452"/>
      <c r="P130" s="452"/>
      <c r="Q130" s="453"/>
      <c r="R130" s="454"/>
      <c r="S130" s="452"/>
      <c r="T130" s="452"/>
      <c r="U130" s="452"/>
      <c r="V130" s="452"/>
      <c r="W130" s="452"/>
      <c r="X130" s="452"/>
      <c r="Y130" s="452"/>
      <c r="Z130" s="452"/>
      <c r="AA130" s="455"/>
      <c r="AB130" s="909"/>
      <c r="AC130" s="909"/>
      <c r="AD130" s="909"/>
      <c r="AE130" s="909"/>
      <c r="AF130" s="909"/>
      <c r="AG130" s="909"/>
      <c r="AH130" s="909"/>
      <c r="AI130" s="909"/>
      <c r="AJ130" s="909"/>
      <c r="AK130" s="909"/>
      <c r="AL130" s="909"/>
      <c r="AM130" s="909"/>
      <c r="AN130" s="909"/>
      <c r="AO130" s="909"/>
      <c r="AP130" s="909"/>
      <c r="AQ130" s="909"/>
      <c r="AR130" s="909"/>
      <c r="AS130" s="909"/>
      <c r="AT130" s="909"/>
      <c r="AU130" s="909"/>
      <c r="AV130" s="909"/>
      <c r="AW130" s="909"/>
      <c r="AX130" s="909"/>
      <c r="AY130" s="909"/>
      <c r="AZ130" s="415"/>
      <c r="BB130" s="380"/>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1058"/>
      <c r="B131" s="442" t="s">
        <v>46</v>
      </c>
      <c r="C131" s="456"/>
      <c r="D131" s="457"/>
      <c r="E131" s="457"/>
      <c r="F131" s="457"/>
      <c r="G131" s="458"/>
      <c r="H131" s="459"/>
      <c r="I131" s="457"/>
      <c r="J131" s="457"/>
      <c r="K131" s="457"/>
      <c r="L131" s="460"/>
      <c r="M131" s="456"/>
      <c r="N131" s="457"/>
      <c r="O131" s="457"/>
      <c r="P131" s="457"/>
      <c r="Q131" s="458"/>
      <c r="R131" s="459"/>
      <c r="S131" s="457"/>
      <c r="T131" s="457"/>
      <c r="U131" s="457"/>
      <c r="V131" s="457"/>
      <c r="W131" s="457"/>
      <c r="X131" s="457"/>
      <c r="Y131" s="457"/>
      <c r="Z131" s="457"/>
      <c r="AA131" s="460"/>
      <c r="AB131" s="909"/>
      <c r="AC131" s="909"/>
      <c r="AD131" s="909"/>
      <c r="AE131" s="909"/>
      <c r="AF131" s="909"/>
      <c r="AG131" s="909"/>
      <c r="AH131" s="909"/>
      <c r="AI131" s="909"/>
      <c r="AJ131" s="909"/>
      <c r="AK131" s="909"/>
      <c r="AL131" s="909"/>
      <c r="AM131" s="909"/>
      <c r="AN131" s="909"/>
      <c r="AO131" s="909"/>
      <c r="AP131" s="909"/>
      <c r="AQ131" s="909"/>
      <c r="AR131" s="909"/>
      <c r="AS131" s="909"/>
      <c r="AT131" s="909"/>
      <c r="AU131" s="909"/>
      <c r="AV131" s="909"/>
      <c r="AW131" s="909"/>
      <c r="AX131" s="909"/>
      <c r="AY131" s="909"/>
      <c r="AZ131" s="415"/>
      <c r="BB131" s="380"/>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1059"/>
      <c r="B132" s="443" t="s">
        <v>46</v>
      </c>
      <c r="C132" s="461"/>
      <c r="D132" s="462"/>
      <c r="E132" s="462"/>
      <c r="F132" s="462"/>
      <c r="G132" s="463"/>
      <c r="H132" s="464"/>
      <c r="I132" s="462"/>
      <c r="J132" s="462"/>
      <c r="K132" s="462"/>
      <c r="L132" s="465"/>
      <c r="M132" s="461"/>
      <c r="N132" s="462"/>
      <c r="O132" s="462"/>
      <c r="P132" s="462"/>
      <c r="Q132" s="463"/>
      <c r="R132" s="85"/>
      <c r="S132" s="84"/>
      <c r="T132" s="84"/>
      <c r="U132" s="84"/>
      <c r="V132" s="84"/>
      <c r="W132" s="84"/>
      <c r="X132" s="84"/>
      <c r="Y132" s="84"/>
      <c r="Z132" s="84"/>
      <c r="AA132" s="79"/>
      <c r="AB132" s="909"/>
      <c r="AC132" s="909"/>
      <c r="AD132" s="909"/>
      <c r="AE132" s="909"/>
      <c r="AF132" s="909"/>
      <c r="AG132" s="909"/>
      <c r="AH132" s="909"/>
      <c r="AI132" s="909"/>
      <c r="AJ132" s="909"/>
      <c r="AK132" s="909"/>
      <c r="AL132" s="909"/>
      <c r="AM132" s="909"/>
      <c r="AN132" s="909"/>
      <c r="AO132" s="909"/>
      <c r="AP132" s="909"/>
      <c r="AQ132" s="909"/>
      <c r="AR132" s="909"/>
      <c r="AS132" s="909"/>
      <c r="AT132" s="909"/>
      <c r="AU132" s="909"/>
      <c r="AV132" s="909"/>
      <c r="AW132" s="909"/>
      <c r="AX132" s="909"/>
      <c r="AY132" s="909"/>
      <c r="AZ132" s="415"/>
      <c r="BB132" s="380"/>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82" customFormat="true" ht="15" customHeight="true" x14ac:dyDescent="0.2">
      <c r="A133" s="377"/>
      <c r="B133" s="444"/>
      <c r="C133" s="1054" t="s">
        <v>115</v>
      </c>
      <c r="D133" s="1055"/>
      <c r="E133" s="1055"/>
      <c r="F133" s="1055"/>
      <c r="G133" s="1056"/>
      <c r="H133" s="1052" t="s">
        <v>38</v>
      </c>
      <c r="I133" s="1044"/>
      <c r="J133" s="1044"/>
      <c r="K133" s="1044"/>
      <c r="L133" s="1046"/>
      <c r="M133" s="1043" t="s">
        <v>37</v>
      </c>
      <c r="N133" s="1044"/>
      <c r="O133" s="1044"/>
      <c r="P133" s="1044"/>
      <c r="Q133" s="1046"/>
      <c r="R133" s="87" t="s">
        <v>142</v>
      </c>
      <c r="S133" s="495"/>
      <c r="T133" s="495"/>
      <c r="U133" s="495"/>
      <c r="V133" s="495"/>
      <c r="W133" s="495"/>
      <c r="X133" s="495"/>
      <c r="Y133" s="495"/>
      <c r="Z133" s="495"/>
      <c r="AA133" s="495"/>
      <c r="AB133" s="506"/>
      <c r="AC133" s="506"/>
      <c r="AD133" s="506"/>
      <c r="AE133" s="506"/>
      <c r="AF133" s="506"/>
      <c r="AG133" s="506"/>
      <c r="AH133" s="506"/>
      <c r="AI133" s="506"/>
      <c r="AJ133" s="506"/>
      <c r="AK133" s="506"/>
      <c r="AL133" s="506"/>
      <c r="AM133" s="506"/>
      <c r="AN133" s="506"/>
      <c r="AO133" s="506"/>
      <c r="AP133" s="506"/>
      <c r="AQ133" s="506"/>
      <c r="AR133" s="506"/>
      <c r="AS133" s="506"/>
      <c r="AT133" s="506"/>
      <c r="AU133" s="506"/>
      <c r="AV133" s="506"/>
      <c r="AW133" s="506"/>
      <c r="AX133" s="506"/>
      <c r="AY133" s="506"/>
      <c r="AZ133" s="943"/>
      <c r="BA133" s="416" t="s">
        <v>131</v>
      </c>
      <c r="BB133" s="363" t="s">
        <v>99</v>
      </c>
      <c r="BC133" s="1039" t="s">
        <v>115</v>
      </c>
      <c r="BD133" s="1040"/>
      <c r="BE133" s="1040"/>
      <c r="BF133" s="1040"/>
      <c r="BG133" s="1041"/>
      <c r="BH133" s="1039" t="s">
        <v>38</v>
      </c>
      <c r="BI133" s="1040"/>
      <c r="BJ133" s="1040"/>
      <c r="BK133" s="1040"/>
      <c r="BL133" s="1041"/>
      <c r="BM133" s="1039" t="s">
        <v>37</v>
      </c>
      <c r="BN133" s="1040"/>
      <c r="BO133" s="1040"/>
      <c r="BP133" s="1040"/>
      <c r="BQ133" s="1042"/>
      <c r="BR133" s="86" t="s">
        <v>142</v>
      </c>
      <c r="BS133" s="495"/>
      <c r="BT133" s="495"/>
      <c r="BU133" s="495"/>
      <c r="BV133" s="495"/>
      <c r="BW133" s="495"/>
      <c r="BX133" s="495"/>
      <c r="BY133" s="495"/>
      <c r="BZ133" s="509"/>
      <c r="CA133" s="509"/>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82" customFormat="true" ht="12.75" x14ac:dyDescent="0.2">
      <c r="A134" s="402" t="s">
        <v>69</v>
      </c>
      <c r="B134" s="444"/>
      <c r="C134" s="486" t="s">
        <v>0</v>
      </c>
      <c r="D134" s="673" t="s">
        <v>1</v>
      </c>
      <c r="E134" s="673" t="s">
        <v>2</v>
      </c>
      <c r="F134" s="673" t="s">
        <v>3</v>
      </c>
      <c r="G134" s="674" t="s">
        <v>4</v>
      </c>
      <c r="H134" s="449" t="s">
        <v>0</v>
      </c>
      <c r="I134" s="677" t="s">
        <v>1</v>
      </c>
      <c r="J134" s="677" t="s">
        <v>2</v>
      </c>
      <c r="K134" s="677" t="s">
        <v>3</v>
      </c>
      <c r="L134" s="678" t="s">
        <v>4</v>
      </c>
      <c r="M134" s="450" t="s">
        <v>0</v>
      </c>
      <c r="N134" s="677" t="s">
        <v>1</v>
      </c>
      <c r="O134" s="677" t="s">
        <v>2</v>
      </c>
      <c r="P134" s="677" t="s">
        <v>3</v>
      </c>
      <c r="Q134" s="671" t="s">
        <v>4</v>
      </c>
      <c r="R134" s="449" t="s">
        <v>250</v>
      </c>
      <c r="S134" s="677" t="s">
        <v>251</v>
      </c>
      <c r="T134" s="677" t="s">
        <v>252</v>
      </c>
      <c r="U134" s="677" t="s">
        <v>253</v>
      </c>
      <c r="V134" s="677" t="s">
        <v>254</v>
      </c>
      <c r="W134" s="677" t="s">
        <v>255</v>
      </c>
      <c r="X134" s="677" t="s">
        <v>256</v>
      </c>
      <c r="Y134" s="677" t="s">
        <v>257</v>
      </c>
      <c r="Z134" s="677" t="s">
        <v>258</v>
      </c>
      <c r="AA134" s="678" t="s">
        <v>259</v>
      </c>
      <c r="AB134" s="506"/>
      <c r="AC134" s="506"/>
      <c r="AD134" s="506"/>
      <c r="AE134" s="506"/>
      <c r="AF134" s="506"/>
      <c r="AG134" s="506"/>
      <c r="AH134" s="506"/>
      <c r="AI134" s="506"/>
      <c r="AJ134" s="506"/>
      <c r="AK134" s="506"/>
      <c r="AL134" s="506"/>
      <c r="AM134" s="506"/>
      <c r="AN134" s="506"/>
      <c r="AO134" s="506"/>
      <c r="AP134" s="506"/>
      <c r="AQ134" s="506"/>
      <c r="AR134" s="506"/>
      <c r="AS134" s="506"/>
      <c r="AT134" s="506"/>
      <c r="AU134" s="506"/>
      <c r="AV134" s="506"/>
      <c r="AW134" s="506"/>
      <c r="AX134" s="506"/>
      <c r="AY134" s="506"/>
      <c r="AZ134" s="943"/>
      <c r="BA134" s="402" t="s">
        <v>117</v>
      </c>
      <c r="BB134" s="401"/>
      <c r="BC134" s="525" t="s">
        <v>0</v>
      </c>
      <c r="BD134" s="647" t="s">
        <v>1</v>
      </c>
      <c r="BE134" s="647" t="s">
        <v>2</v>
      </c>
      <c r="BF134" s="647" t="s">
        <v>3</v>
      </c>
      <c r="BG134" s="526" t="s">
        <v>4</v>
      </c>
      <c r="BH134" s="525" t="s">
        <v>0</v>
      </c>
      <c r="BI134" s="647" t="s">
        <v>1</v>
      </c>
      <c r="BJ134" s="647" t="s">
        <v>2</v>
      </c>
      <c r="BK134" s="647" t="s">
        <v>3</v>
      </c>
      <c r="BL134" s="526" t="s">
        <v>4</v>
      </c>
      <c r="BM134" s="525" t="s">
        <v>0</v>
      </c>
      <c r="BN134" s="647" t="s">
        <v>1</v>
      </c>
      <c r="BO134" s="647" t="s">
        <v>2</v>
      </c>
      <c r="BP134" s="647" t="s">
        <v>3</v>
      </c>
      <c r="BQ134" s="526" t="s">
        <v>4</v>
      </c>
      <c r="BR134" s="525" t="s">
        <v>250</v>
      </c>
      <c r="BS134" s="647" t="s">
        <v>251</v>
      </c>
      <c r="BT134" s="647" t="s">
        <v>252</v>
      </c>
      <c r="BU134" s="647" t="s">
        <v>253</v>
      </c>
      <c r="BV134" s="647" t="s">
        <v>254</v>
      </c>
      <c r="BW134" s="647" t="s">
        <v>255</v>
      </c>
      <c r="BX134" s="647" t="s">
        <v>256</v>
      </c>
      <c r="BY134" s="648" t="s">
        <v>257</v>
      </c>
      <c r="BZ134" s="648" t="s">
        <v>258</v>
      </c>
      <c r="CA134" s="648" t="s">
        <v>259</v>
      </c>
      <c r="CB134" s="948"/>
      <c r="CC134" s="948"/>
      <c r="CD134" s="948"/>
      <c r="CE134" s="948"/>
      <c r="CF134" s="948"/>
      <c r="CG134" s="948"/>
      <c r="CH134" s="948"/>
      <c r="CI134" s="948"/>
      <c r="CJ134" s="948"/>
      <c r="CK134" s="948"/>
      <c r="CL134" s="948"/>
      <c r="CM134" s="948"/>
      <c r="CN134" s="948"/>
      <c r="CO134" s="948"/>
      <c r="CP134" s="948"/>
      <c r="CQ134" s="948"/>
      <c r="CR134" s="948"/>
      <c r="CS134" s="948"/>
      <c r="CT134" s="948"/>
      <c r="CU134" s="948"/>
      <c r="CV134" s="948"/>
      <c r="CW134" s="948"/>
      <c r="CX134" s="948"/>
      <c r="CY134" s="948"/>
      <c r="CZ134" s="948"/>
    </row>
    <row r="135" s="382" customFormat="true" ht="15" customHeight="true" x14ac:dyDescent="0.2">
      <c r="A135" s="1053" t="s">
        <v>45</v>
      </c>
      <c r="B135" s="446" t="s">
        <v>44</v>
      </c>
      <c r="C135" s="196">
        <f>C154*'DHS09'!C131/100</f>
        <v>0</v>
      </c>
      <c r="D135" s="195">
        <f>D154*'DHS09'!D131/100</f>
        <v>0</v>
      </c>
      <c r="E135" s="195">
        <f>E154*'DHS09'!E131/100</f>
        <v>0</v>
      </c>
      <c r="F135" s="195">
        <f>F154*'DHS09'!F131/100</f>
        <v>1.6108538799381984</v>
      </c>
      <c r="G135" s="194">
        <f>G154*'DHS09'!G131/100</f>
        <v>7.0866939353399259</v>
      </c>
      <c r="H135" s="193">
        <f>H154*'DHS09'!H131/100</f>
        <v>0.56148011585507729</v>
      </c>
      <c r="I135" s="195">
        <f>I154*'DHS09'!I131/100</f>
        <v>0</v>
      </c>
      <c r="J135" s="195">
        <f>J154*'DHS09'!J131/100</f>
        <v>2.7998080456173726</v>
      </c>
      <c r="K135" s="195">
        <f>K154*'DHS09'!K131/100</f>
        <v>3.4236047135726517</v>
      </c>
      <c r="L135" s="192">
        <f>L154*'DHS09'!L131/100</f>
        <v>11.880199172444975</v>
      </c>
      <c r="M135" s="196">
        <f>M154*'DHS09'!M131/100</f>
        <v>0</v>
      </c>
      <c r="N135" s="195">
        <f>N154*'DHS09'!N131/100</f>
        <v>0</v>
      </c>
      <c r="O135" s="195">
        <f>O154*'DHS09'!O131/100</f>
        <v>0</v>
      </c>
      <c r="P135" s="195">
        <f>P154*'DHS09'!P131/100</f>
        <v>0</v>
      </c>
      <c r="Q135" s="194">
        <f>Q154*'DHS09'!Q131/100</f>
        <v>0.28847571776289216</v>
      </c>
      <c r="R135" s="193">
        <f>R154*'DHS09'!R131/100</f>
        <v>0.81482768344292056</v>
      </c>
      <c r="S135" s="195">
        <f>S154*'DHS09'!S131/100</f>
        <v>0.9573638776982959</v>
      </c>
      <c r="T135" s="195">
        <f>T154*'DHS09'!T131/100</f>
        <v>0.97844491312118054</v>
      </c>
      <c r="U135" s="195">
        <f>U154*'DHS09'!U131/100</f>
        <v>1.3175224829214256</v>
      </c>
      <c r="V135" s="195">
        <f>V154*'DHS09'!V131/100</f>
        <v>4.2604663386511312</v>
      </c>
      <c r="W135" s="195">
        <f>W154*'DHS09'!W131/100</f>
        <v>2.6221070589364546</v>
      </c>
      <c r="X135" s="195">
        <f>X154*'DHS09'!X131/100</f>
        <v>1.7234808592200357</v>
      </c>
      <c r="Y135" s="195">
        <f>Y154*'DHS09'!Y131/100</f>
        <v>0.81172571587170461</v>
      </c>
      <c r="Z135" s="195">
        <f>Z154*'DHS09'!Z131/100</f>
        <v>0.2040486826137731</v>
      </c>
      <c r="AA135" s="192">
        <f>AA154*'DHS09'!AA131/100</f>
        <v>1.5993537964459528</v>
      </c>
      <c r="AB135" s="506"/>
      <c r="AC135" s="506"/>
      <c r="AD135" s="506"/>
      <c r="AE135" s="506"/>
      <c r="AF135" s="506"/>
      <c r="AG135" s="506"/>
      <c r="AH135" s="506"/>
      <c r="AI135" s="506"/>
      <c r="AJ135" s="506"/>
      <c r="AK135" s="506"/>
      <c r="AL135" s="506"/>
      <c r="AM135" s="506"/>
      <c r="AN135" s="506"/>
      <c r="AO135" s="506"/>
      <c r="AP135" s="506"/>
      <c r="AQ135" s="506"/>
      <c r="AR135" s="506"/>
      <c r="AS135" s="506"/>
      <c r="AT135" s="506"/>
      <c r="AU135" s="506"/>
      <c r="AV135" s="506"/>
      <c r="AW135" s="506"/>
      <c r="AX135" s="506"/>
      <c r="AY135" s="506"/>
      <c r="AZ135" s="943"/>
      <c r="BA135" s="1038" t="s">
        <v>45</v>
      </c>
      <c r="BB135" s="683" t="s">
        <v>44</v>
      </c>
      <c r="BC135" s="120" t="s">
        <v>35</v>
      </c>
      <c r="BD135" s="116" t="s">
        <v>35</v>
      </c>
      <c r="BE135" s="116" t="s">
        <v>35</v>
      </c>
      <c r="BF135" s="116" t="s">
        <v>35</v>
      </c>
      <c r="BG135" s="111" t="s">
        <v>35</v>
      </c>
      <c r="BH135" s="120" t="s">
        <v>35</v>
      </c>
      <c r="BI135" s="116" t="s">
        <v>35</v>
      </c>
      <c r="BJ135" s="116" t="s">
        <v>35</v>
      </c>
      <c r="BK135" s="116" t="s">
        <v>35</v>
      </c>
      <c r="BL135" s="111" t="s">
        <v>35</v>
      </c>
      <c r="BM135" s="120" t="s">
        <v>35</v>
      </c>
      <c r="BN135" s="116" t="s">
        <v>35</v>
      </c>
      <c r="BO135" s="116" t="s">
        <v>35</v>
      </c>
      <c r="BP135" s="116" t="s">
        <v>35</v>
      </c>
      <c r="BQ135" s="111" t="s">
        <v>35</v>
      </c>
      <c r="BR135" s="120" t="s">
        <v>35</v>
      </c>
      <c r="BS135" s="116" t="s">
        <v>35</v>
      </c>
      <c r="BT135" s="116" t="s">
        <v>35</v>
      </c>
      <c r="BU135" s="116" t="s">
        <v>35</v>
      </c>
      <c r="BV135" s="116" t="s">
        <v>35</v>
      </c>
      <c r="BW135" s="116" t="s">
        <v>35</v>
      </c>
      <c r="BX135" s="116" t="s">
        <v>35</v>
      </c>
      <c r="BY135" s="105" t="s">
        <v>35</v>
      </c>
      <c r="BZ135" s="105" t="s">
        <v>35</v>
      </c>
      <c r="CA135" s="105" t="s">
        <v>35</v>
      </c>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row>
    <row r="136" s="382" customFormat="true" ht="15" customHeight="true" x14ac:dyDescent="0.2">
      <c r="A136" s="1047"/>
      <c r="B136" s="447" t="s">
        <v>43</v>
      </c>
      <c r="C136" s="191">
        <f>C154-C135</f>
        <v>0</v>
      </c>
      <c r="D136" s="190">
        <f t="shared" ref="D136:AA136" si="6">D154-D135</f>
        <v>0.44479754323664611</v>
      </c>
      <c r="E136" s="190">
        <f t="shared" si="6"/>
        <v>0.69178406962456052</v>
      </c>
      <c r="F136" s="190">
        <f t="shared" si="6"/>
        <v>0.96830510379239509</v>
      </c>
      <c r="G136" s="189">
        <f t="shared" si="6"/>
        <v>9.7689918191879137</v>
      </c>
      <c r="H136" s="188">
        <f t="shared" si="6"/>
        <v>5.0045118823725754E-2</v>
      </c>
      <c r="I136" s="190">
        <f t="shared" si="6"/>
        <v>1.3761740406073035</v>
      </c>
      <c r="J136" s="190">
        <f t="shared" si="6"/>
        <v>0.77134654660174906</v>
      </c>
      <c r="K136" s="190">
        <f t="shared" si="6"/>
        <v>3.8352793095583051</v>
      </c>
      <c r="L136" s="187">
        <f t="shared" si="6"/>
        <v>18.146486218667292</v>
      </c>
      <c r="M136" s="191">
        <f t="shared" si="6"/>
        <v>0</v>
      </c>
      <c r="N136" s="190">
        <f t="shared" si="6"/>
        <v>0</v>
      </c>
      <c r="O136" s="190">
        <f t="shared" si="6"/>
        <v>0.49791963664214367</v>
      </c>
      <c r="P136" s="190">
        <f t="shared" si="6"/>
        <v>0</v>
      </c>
      <c r="Q136" s="189">
        <f t="shared" si="6"/>
        <v>0.26625499533093855</v>
      </c>
      <c r="R136" s="188">
        <f t="shared" si="6"/>
        <v>1.4571052071547079</v>
      </c>
      <c r="S136" s="190">
        <f t="shared" si="6"/>
        <v>2.0033812986156123</v>
      </c>
      <c r="T136" s="190">
        <f t="shared" si="6"/>
        <v>1.338935439523766</v>
      </c>
      <c r="U136" s="190">
        <f t="shared" si="6"/>
        <v>1.1798760602628049</v>
      </c>
      <c r="V136" s="190">
        <f t="shared" si="6"/>
        <v>5.5149080373880199</v>
      </c>
      <c r="W136" s="190">
        <f t="shared" si="6"/>
        <v>1.782255357170718</v>
      </c>
      <c r="X136" s="190">
        <f t="shared" si="6"/>
        <v>0.97922184348272512</v>
      </c>
      <c r="Y136" s="190">
        <f t="shared" si="6"/>
        <v>0.16810137346545351</v>
      </c>
      <c r="Z136" s="190">
        <f t="shared" si="6"/>
        <v>1.6308137027074026</v>
      </c>
      <c r="AA136" s="187">
        <f t="shared" si="6"/>
        <v>1.3085621970921439</v>
      </c>
      <c r="AB136" s="506"/>
      <c r="AC136" s="506"/>
      <c r="AD136" s="506"/>
      <c r="AE136" s="506"/>
      <c r="AF136" s="506"/>
      <c r="AG136" s="506"/>
      <c r="AH136" s="506"/>
      <c r="AI136" s="506"/>
      <c r="AJ136" s="506"/>
      <c r="AK136" s="506"/>
      <c r="AL136" s="506"/>
      <c r="AM136" s="506"/>
      <c r="AN136" s="506"/>
      <c r="AO136" s="506"/>
      <c r="AP136" s="506"/>
      <c r="AQ136" s="506"/>
      <c r="AR136" s="506"/>
      <c r="AS136" s="506"/>
      <c r="AT136" s="506"/>
      <c r="AU136" s="506"/>
      <c r="AV136" s="506"/>
      <c r="AW136" s="506"/>
      <c r="AX136" s="506"/>
      <c r="AY136" s="506"/>
      <c r="AZ136" s="943"/>
      <c r="BA136" s="1035"/>
      <c r="BB136" s="682" t="s">
        <v>43</v>
      </c>
      <c r="BC136" s="119" t="s">
        <v>35</v>
      </c>
      <c r="BD136" s="115" t="s">
        <v>35</v>
      </c>
      <c r="BE136" s="115" t="s">
        <v>35</v>
      </c>
      <c r="BF136" s="115" t="s">
        <v>35</v>
      </c>
      <c r="BG136" s="110" t="s">
        <v>35</v>
      </c>
      <c r="BH136" s="119" t="s">
        <v>35</v>
      </c>
      <c r="BI136" s="115" t="s">
        <v>35</v>
      </c>
      <c r="BJ136" s="115" t="s">
        <v>35</v>
      </c>
      <c r="BK136" s="115" t="s">
        <v>35</v>
      </c>
      <c r="BL136" s="110" t="s">
        <v>35</v>
      </c>
      <c r="BM136" s="119" t="s">
        <v>35</v>
      </c>
      <c r="BN136" s="115" t="s">
        <v>35</v>
      </c>
      <c r="BO136" s="115" t="s">
        <v>35</v>
      </c>
      <c r="BP136" s="115" t="s">
        <v>35</v>
      </c>
      <c r="BQ136" s="110" t="s">
        <v>35</v>
      </c>
      <c r="BR136" s="119" t="s">
        <v>35</v>
      </c>
      <c r="BS136" s="115" t="s">
        <v>35</v>
      </c>
      <c r="BT136" s="115" t="s">
        <v>35</v>
      </c>
      <c r="BU136" s="115" t="s">
        <v>35</v>
      </c>
      <c r="BV136" s="115" t="s">
        <v>35</v>
      </c>
      <c r="BW136" s="115" t="s">
        <v>35</v>
      </c>
      <c r="BX136" s="115" t="s">
        <v>35</v>
      </c>
      <c r="BY136" s="104" t="s">
        <v>35</v>
      </c>
      <c r="BZ136" s="104" t="s">
        <v>35</v>
      </c>
      <c r="CA136" s="104" t="s">
        <v>35</v>
      </c>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row>
    <row r="137" s="382" customFormat="true" ht="15" customHeight="true" x14ac:dyDescent="0.2">
      <c r="A137" s="1047"/>
      <c r="B137" s="447" t="s">
        <v>42</v>
      </c>
      <c r="C137" s="191">
        <f>C156+C155*'DHS09'!C130/100</f>
        <v>12.035124978136611</v>
      </c>
      <c r="D137" s="190">
        <f>D156+D155*'DHS09'!D130/100</f>
        <v>26.268029395002891</v>
      </c>
      <c r="E137" s="190">
        <f>E156+E155*'DHS09'!E130/100</f>
        <v>45.277117818305378</v>
      </c>
      <c r="F137" s="190">
        <f>F156+F155*'DHS09'!F130/100</f>
        <v>58.070066571301894</v>
      </c>
      <c r="G137" s="189">
        <f>G156+G155*'DHS09'!G130/100</f>
        <v>68.342330979033903</v>
      </c>
      <c r="H137" s="188">
        <f>H156+H155*'DHS09'!H130/100</f>
        <v>35.327611475838815</v>
      </c>
      <c r="I137" s="190">
        <f>I156+I155*'DHS09'!I130/100</f>
        <v>53.726960810818788</v>
      </c>
      <c r="J137" s="190">
        <f>J156+J155*'DHS09'!J130/100</f>
        <v>62.426692658350866</v>
      </c>
      <c r="K137" s="190">
        <f>K156+K155*'DHS09'!K130/100</f>
        <v>73.297862491840732</v>
      </c>
      <c r="L137" s="187">
        <f>L156+L155*'DHS09'!L130/100</f>
        <v>64.040230694033838</v>
      </c>
      <c r="M137" s="191">
        <f>M156+M155*'DHS09'!M130/100</f>
        <v>6.9051251924939887</v>
      </c>
      <c r="N137" s="190">
        <f>N156+N155*'DHS09'!N130/100</f>
        <v>17.513967870016415</v>
      </c>
      <c r="O137" s="190">
        <f>O156+O155*'DHS09'!O130/100</f>
        <v>21.837455294962737</v>
      </c>
      <c r="P137" s="190">
        <f>P156+P155*'DHS09'!P130/100</f>
        <v>39.773134557367371</v>
      </c>
      <c r="Q137" s="189">
        <f>Q156+Q155*'DHS09'!Q130/100</f>
        <v>61.098657602164025</v>
      </c>
      <c r="R137" s="188">
        <f>R156+R155*'DHS09'!R130/100</f>
        <v>47.371723293874837</v>
      </c>
      <c r="S137" s="190">
        <f>S156+S155*'DHS09'!S130/100</f>
        <v>49.871296729907925</v>
      </c>
      <c r="T137" s="190">
        <f>T156+T155*'DHS09'!T130/100</f>
        <v>43.994293209369175</v>
      </c>
      <c r="U137" s="190">
        <f>U156+U155*'DHS09'!U130/100</f>
        <v>48.065187020175543</v>
      </c>
      <c r="V137" s="190">
        <f>V156+V155*'DHS09'!V130/100</f>
        <v>44.666269940615209</v>
      </c>
      <c r="W137" s="190">
        <f>W156+W155*'DHS09'!W130/100</f>
        <v>33.478534513680422</v>
      </c>
      <c r="X137" s="190">
        <f>X156+X155*'DHS09'!X130/100</f>
        <v>29.038719169581373</v>
      </c>
      <c r="Y137" s="190">
        <f>Y156+Y155*'DHS09'!Y130/100</f>
        <v>31.496031719380873</v>
      </c>
      <c r="Z137" s="190">
        <f>Z156+Z155*'DHS09'!Z130/100</f>
        <v>40.206438257931495</v>
      </c>
      <c r="AA137" s="187">
        <f>AA156+AA155*'DHS09'!AA130/100</f>
        <v>29.877290983681657</v>
      </c>
      <c r="AB137" s="506"/>
      <c r="AC137" s="506"/>
      <c r="AD137" s="506"/>
      <c r="AE137" s="506"/>
      <c r="AF137" s="506"/>
      <c r="AG137" s="506"/>
      <c r="AH137" s="506"/>
      <c r="AI137" s="506"/>
      <c r="AJ137" s="506"/>
      <c r="AK137" s="506"/>
      <c r="AL137" s="506"/>
      <c r="AM137" s="506"/>
      <c r="AN137" s="506"/>
      <c r="AO137" s="506"/>
      <c r="AP137" s="506"/>
      <c r="AQ137" s="506"/>
      <c r="AR137" s="506"/>
      <c r="AS137" s="506"/>
      <c r="AT137" s="506"/>
      <c r="AU137" s="506"/>
      <c r="AV137" s="506"/>
      <c r="AW137" s="506"/>
      <c r="AX137" s="506"/>
      <c r="AY137" s="506"/>
      <c r="AZ137" s="943"/>
      <c r="BA137" s="1035"/>
      <c r="BB137" s="682" t="s">
        <v>42</v>
      </c>
      <c r="BC137" s="119" t="s">
        <v>35</v>
      </c>
      <c r="BD137" s="115" t="s">
        <v>35</v>
      </c>
      <c r="BE137" s="115" t="s">
        <v>35</v>
      </c>
      <c r="BF137" s="115" t="s">
        <v>35</v>
      </c>
      <c r="BG137" s="110" t="s">
        <v>35</v>
      </c>
      <c r="BH137" s="119" t="s">
        <v>35</v>
      </c>
      <c r="BI137" s="115" t="s">
        <v>35</v>
      </c>
      <c r="BJ137" s="115" t="s">
        <v>35</v>
      </c>
      <c r="BK137" s="115" t="s">
        <v>35</v>
      </c>
      <c r="BL137" s="110" t="s">
        <v>35</v>
      </c>
      <c r="BM137" s="119" t="s">
        <v>35</v>
      </c>
      <c r="BN137" s="115" t="s">
        <v>35</v>
      </c>
      <c r="BO137" s="115" t="s">
        <v>35</v>
      </c>
      <c r="BP137" s="115" t="s">
        <v>35</v>
      </c>
      <c r="BQ137" s="110" t="s">
        <v>35</v>
      </c>
      <c r="BR137" s="119" t="s">
        <v>35</v>
      </c>
      <c r="BS137" s="115" t="s">
        <v>35</v>
      </c>
      <c r="BT137" s="115" t="s">
        <v>35</v>
      </c>
      <c r="BU137" s="115" t="s">
        <v>35</v>
      </c>
      <c r="BV137" s="115" t="s">
        <v>35</v>
      </c>
      <c r="BW137" s="115" t="s">
        <v>35</v>
      </c>
      <c r="BX137" s="115" t="s">
        <v>35</v>
      </c>
      <c r="BY137" s="104" t="s">
        <v>35</v>
      </c>
      <c r="BZ137" s="104" t="s">
        <v>35</v>
      </c>
      <c r="CA137" s="104" t="s">
        <v>35</v>
      </c>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row>
    <row r="138" s="382" customFormat="true" ht="15" customHeight="true" x14ac:dyDescent="0.2">
      <c r="A138" s="1047"/>
      <c r="B138" s="447" t="s">
        <v>41</v>
      </c>
      <c r="C138" s="191">
        <f>100-(C135+C136+C137+C139)</f>
        <v>4.5656485362843284</v>
      </c>
      <c r="D138" s="190">
        <f t="shared" ref="D138:AA138" si="7">100-(D135+D136+D137+D139)</f>
        <v>29.349403823348098</v>
      </c>
      <c r="E138" s="190">
        <f t="shared" si="7"/>
        <v>28.022145197484846</v>
      </c>
      <c r="F138" s="190">
        <f t="shared" si="7"/>
        <v>23.735564829425783</v>
      </c>
      <c r="G138" s="189">
        <f t="shared" si="7"/>
        <v>10.948915045827434</v>
      </c>
      <c r="H138" s="188">
        <f t="shared" si="7"/>
        <v>48.136138919742557</v>
      </c>
      <c r="I138" s="190">
        <f t="shared" si="7"/>
        <v>28.577252234693105</v>
      </c>
      <c r="J138" s="190">
        <f t="shared" si="7"/>
        <v>22.223426474035762</v>
      </c>
      <c r="K138" s="190">
        <f t="shared" si="7"/>
        <v>12.110660165368884</v>
      </c>
      <c r="L138" s="187">
        <f t="shared" si="7"/>
        <v>3.60060895224278</v>
      </c>
      <c r="M138" s="191">
        <f t="shared" si="7"/>
        <v>1.8965328331340743</v>
      </c>
      <c r="N138" s="190">
        <f t="shared" si="7"/>
        <v>10.303222443542566</v>
      </c>
      <c r="O138" s="190">
        <f t="shared" si="7"/>
        <v>17.429946964160081</v>
      </c>
      <c r="P138" s="190">
        <f t="shared" si="7"/>
        <v>21.404290919380273</v>
      </c>
      <c r="Q138" s="189">
        <f t="shared" si="7"/>
        <v>23.060567847597781</v>
      </c>
      <c r="R138" s="188">
        <f t="shared" si="7"/>
        <v>15.683152623637852</v>
      </c>
      <c r="S138" s="190">
        <f t="shared" si="7"/>
        <v>18.558510322654541</v>
      </c>
      <c r="T138" s="190">
        <f t="shared" si="7"/>
        <v>29.381021652090553</v>
      </c>
      <c r="U138" s="190">
        <f t="shared" si="7"/>
        <v>27.932038092554066</v>
      </c>
      <c r="V138" s="190">
        <f t="shared" si="7"/>
        <v>25.466841540252275</v>
      </c>
      <c r="W138" s="190">
        <f t="shared" si="7"/>
        <v>9.9358950165226645</v>
      </c>
      <c r="X138" s="190">
        <f t="shared" si="7"/>
        <v>5.3081276772633856</v>
      </c>
      <c r="Y138" s="190">
        <f t="shared" si="7"/>
        <v>14.440567704251009</v>
      </c>
      <c r="Z138" s="190">
        <f t="shared" si="7"/>
        <v>9.6267560706730961</v>
      </c>
      <c r="AA138" s="187">
        <f t="shared" si="7"/>
        <v>5.8254553814210794</v>
      </c>
      <c r="AB138" s="506"/>
      <c r="AC138" s="506"/>
      <c r="AD138" s="506"/>
      <c r="AE138" s="506"/>
      <c r="AF138" s="506"/>
      <c r="AG138" s="506"/>
      <c r="AH138" s="506"/>
      <c r="AI138" s="506"/>
      <c r="AJ138" s="506"/>
      <c r="AK138" s="506"/>
      <c r="AL138" s="506"/>
      <c r="AM138" s="506"/>
      <c r="AN138" s="506"/>
      <c r="AO138" s="506"/>
      <c r="AP138" s="506"/>
      <c r="AQ138" s="506"/>
      <c r="AR138" s="506"/>
      <c r="AS138" s="506"/>
      <c r="AT138" s="506"/>
      <c r="AU138" s="506"/>
      <c r="AV138" s="506"/>
      <c r="AW138" s="506"/>
      <c r="AX138" s="506"/>
      <c r="AY138" s="506"/>
      <c r="AZ138" s="943"/>
      <c r="BA138" s="1035"/>
      <c r="BB138" s="682" t="s">
        <v>41</v>
      </c>
      <c r="BC138" s="119" t="s">
        <v>35</v>
      </c>
      <c r="BD138" s="115" t="s">
        <v>35</v>
      </c>
      <c r="BE138" s="115" t="s">
        <v>35</v>
      </c>
      <c r="BF138" s="115" t="s">
        <v>35</v>
      </c>
      <c r="BG138" s="110" t="s">
        <v>35</v>
      </c>
      <c r="BH138" s="119" t="s">
        <v>35</v>
      </c>
      <c r="BI138" s="115" t="s">
        <v>35</v>
      </c>
      <c r="BJ138" s="115" t="s">
        <v>35</v>
      </c>
      <c r="BK138" s="115" t="s">
        <v>35</v>
      </c>
      <c r="BL138" s="110" t="s">
        <v>35</v>
      </c>
      <c r="BM138" s="119" t="s">
        <v>35</v>
      </c>
      <c r="BN138" s="115" t="s">
        <v>35</v>
      </c>
      <c r="BO138" s="115" t="s">
        <v>35</v>
      </c>
      <c r="BP138" s="115" t="s">
        <v>35</v>
      </c>
      <c r="BQ138" s="110" t="s">
        <v>35</v>
      </c>
      <c r="BR138" s="119" t="s">
        <v>35</v>
      </c>
      <c r="BS138" s="115" t="s">
        <v>35</v>
      </c>
      <c r="BT138" s="115" t="s">
        <v>35</v>
      </c>
      <c r="BU138" s="115" t="s">
        <v>35</v>
      </c>
      <c r="BV138" s="115" t="s">
        <v>35</v>
      </c>
      <c r="BW138" s="115" t="s">
        <v>35</v>
      </c>
      <c r="BX138" s="115" t="s">
        <v>35</v>
      </c>
      <c r="BY138" s="104" t="s">
        <v>35</v>
      </c>
      <c r="BZ138" s="104" t="s">
        <v>35</v>
      </c>
      <c r="CA138" s="104" t="s">
        <v>35</v>
      </c>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row>
    <row r="139" s="382" customFormat="true" ht="15" customHeight="true" x14ac:dyDescent="0.2">
      <c r="A139" s="1047"/>
      <c r="B139" s="447" t="s">
        <v>19</v>
      </c>
      <c r="C139" s="191">
        <f>C153</f>
        <v>83.399226485579064</v>
      </c>
      <c r="D139" s="190">
        <f t="shared" ref="D139:AA139" si="8">D153</f>
        <v>43.937769238412358</v>
      </c>
      <c r="E139" s="190">
        <f t="shared" si="8"/>
        <v>26.008952914585215</v>
      </c>
      <c r="F139" s="190">
        <f t="shared" si="8"/>
        <v>15.615209615541726</v>
      </c>
      <c r="G139" s="189">
        <f t="shared" si="8"/>
        <v>3.8530682206108211</v>
      </c>
      <c r="H139" s="188">
        <f t="shared" si="8"/>
        <v>15.924724369739826</v>
      </c>
      <c r="I139" s="190">
        <f t="shared" si="8"/>
        <v>16.319612913880796</v>
      </c>
      <c r="J139" s="190">
        <f t="shared" si="8"/>
        <v>11.77872627539425</v>
      </c>
      <c r="K139" s="190">
        <f t="shared" si="8"/>
        <v>7.3325933196594235</v>
      </c>
      <c r="L139" s="187">
        <f t="shared" si="8"/>
        <v>2.3324749626111196</v>
      </c>
      <c r="M139" s="191">
        <f t="shared" si="8"/>
        <v>91.198341974371942</v>
      </c>
      <c r="N139" s="190">
        <f t="shared" si="8"/>
        <v>72.182809686441018</v>
      </c>
      <c r="O139" s="190">
        <f t="shared" si="8"/>
        <v>60.234678104235037</v>
      </c>
      <c r="P139" s="190">
        <f t="shared" si="8"/>
        <v>38.822574523252356</v>
      </c>
      <c r="Q139" s="189">
        <f t="shared" si="8"/>
        <v>15.286043837144359</v>
      </c>
      <c r="R139" s="188">
        <f t="shared" si="8"/>
        <v>34.673191191889678</v>
      </c>
      <c r="S139" s="190">
        <f t="shared" si="8"/>
        <v>28.609447771123619</v>
      </c>
      <c r="T139" s="190">
        <f t="shared" si="8"/>
        <v>24.30730478589533</v>
      </c>
      <c r="U139" s="190">
        <f t="shared" si="8"/>
        <v>21.505376344086162</v>
      </c>
      <c r="V139" s="190">
        <f t="shared" si="8"/>
        <v>20.091514143093359</v>
      </c>
      <c r="W139" s="190">
        <f t="shared" si="8"/>
        <v>52.181208053689751</v>
      </c>
      <c r="X139" s="190">
        <f t="shared" si="8"/>
        <v>62.950450450452479</v>
      </c>
      <c r="Y139" s="190">
        <f t="shared" si="8"/>
        <v>53.083573487030968</v>
      </c>
      <c r="Z139" s="190">
        <f t="shared" si="8"/>
        <v>48.331943286074235</v>
      </c>
      <c r="AA139" s="187">
        <f t="shared" si="8"/>
        <v>61.389337641359162</v>
      </c>
      <c r="AB139" s="506"/>
      <c r="AC139" s="506"/>
      <c r="AD139" s="506"/>
      <c r="AE139" s="506"/>
      <c r="AF139" s="506"/>
      <c r="AG139" s="506"/>
      <c r="AH139" s="506"/>
      <c r="AI139" s="506"/>
      <c r="AJ139" s="506"/>
      <c r="AK139" s="506"/>
      <c r="AL139" s="506"/>
      <c r="AM139" s="506"/>
      <c r="AN139" s="506"/>
      <c r="AO139" s="506"/>
      <c r="AP139" s="506"/>
      <c r="AQ139" s="506"/>
      <c r="AR139" s="506"/>
      <c r="AS139" s="506"/>
      <c r="AT139" s="506"/>
      <c r="AU139" s="506"/>
      <c r="AV139" s="506"/>
      <c r="AW139" s="506"/>
      <c r="AX139" s="506"/>
      <c r="AY139" s="506"/>
      <c r="AZ139" s="943"/>
      <c r="BA139" s="1035"/>
      <c r="BB139" s="682" t="s">
        <v>19</v>
      </c>
      <c r="BC139" s="119" t="s">
        <v>35</v>
      </c>
      <c r="BD139" s="115" t="s">
        <v>35</v>
      </c>
      <c r="BE139" s="115" t="s">
        <v>35</v>
      </c>
      <c r="BF139" s="115" t="s">
        <v>35</v>
      </c>
      <c r="BG139" s="110" t="s">
        <v>35</v>
      </c>
      <c r="BH139" s="119" t="s">
        <v>35</v>
      </c>
      <c r="BI139" s="115" t="s">
        <v>35</v>
      </c>
      <c r="BJ139" s="115" t="s">
        <v>35</v>
      </c>
      <c r="BK139" s="115" t="s">
        <v>35</v>
      </c>
      <c r="BL139" s="110" t="s">
        <v>35</v>
      </c>
      <c r="BM139" s="119" t="s">
        <v>35</v>
      </c>
      <c r="BN139" s="115" t="s">
        <v>35</v>
      </c>
      <c r="BO139" s="115" t="s">
        <v>35</v>
      </c>
      <c r="BP139" s="115" t="s">
        <v>35</v>
      </c>
      <c r="BQ139" s="110" t="s">
        <v>35</v>
      </c>
      <c r="BR139" s="119" t="s">
        <v>35</v>
      </c>
      <c r="BS139" s="115" t="s">
        <v>35</v>
      </c>
      <c r="BT139" s="115" t="s">
        <v>35</v>
      </c>
      <c r="BU139" s="115" t="s">
        <v>35</v>
      </c>
      <c r="BV139" s="115" t="s">
        <v>35</v>
      </c>
      <c r="BW139" s="115" t="s">
        <v>35</v>
      </c>
      <c r="BX139" s="115" t="s">
        <v>35</v>
      </c>
      <c r="BY139" s="104" t="s">
        <v>35</v>
      </c>
      <c r="BZ139" s="104" t="s">
        <v>35</v>
      </c>
      <c r="CA139" s="104" t="s">
        <v>35</v>
      </c>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row>
    <row r="140" s="377" customFormat="true" ht="15" customHeight="true" x14ac:dyDescent="0.2">
      <c r="A140" s="1047" t="s">
        <v>107</v>
      </c>
      <c r="B140" s="447" t="s">
        <v>64</v>
      </c>
      <c r="C140" s="135" t="s">
        <v>35</v>
      </c>
      <c r="D140" s="132" t="s">
        <v>35</v>
      </c>
      <c r="E140" s="132" t="s">
        <v>35</v>
      </c>
      <c r="F140" s="132" t="s">
        <v>35</v>
      </c>
      <c r="G140" s="129" t="s">
        <v>35</v>
      </c>
      <c r="H140" s="126" t="s">
        <v>35</v>
      </c>
      <c r="I140" s="132" t="s">
        <v>35</v>
      </c>
      <c r="J140" s="132" t="s">
        <v>35</v>
      </c>
      <c r="K140" s="132" t="s">
        <v>35</v>
      </c>
      <c r="L140" s="123" t="s">
        <v>35</v>
      </c>
      <c r="M140" s="135" t="s">
        <v>35</v>
      </c>
      <c r="N140" s="132" t="s">
        <v>35</v>
      </c>
      <c r="O140" s="132" t="s">
        <v>35</v>
      </c>
      <c r="P140" s="132" t="s">
        <v>35</v>
      </c>
      <c r="Q140" s="129" t="s">
        <v>35</v>
      </c>
      <c r="R140" s="126" t="s">
        <v>35</v>
      </c>
      <c r="S140" s="132" t="s">
        <v>35</v>
      </c>
      <c r="T140" s="132" t="s">
        <v>35</v>
      </c>
      <c r="U140" s="132" t="s">
        <v>35</v>
      </c>
      <c r="V140" s="132" t="s">
        <v>35</v>
      </c>
      <c r="W140" s="132" t="s">
        <v>35</v>
      </c>
      <c r="X140" s="132" t="s">
        <v>35</v>
      </c>
      <c r="Y140" s="132" t="s">
        <v>35</v>
      </c>
      <c r="Z140" s="132" t="s">
        <v>35</v>
      </c>
      <c r="AA140" s="123" t="s">
        <v>35</v>
      </c>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4"/>
      <c r="BA140" s="1035" t="s">
        <v>107</v>
      </c>
      <c r="BB140" s="682" t="s">
        <v>64</v>
      </c>
      <c r="BC140" s="119" t="s">
        <v>35</v>
      </c>
      <c r="BD140" s="115" t="s">
        <v>35</v>
      </c>
      <c r="BE140" s="115" t="s">
        <v>35</v>
      </c>
      <c r="BF140" s="115" t="s">
        <v>35</v>
      </c>
      <c r="BG140" s="110" t="s">
        <v>35</v>
      </c>
      <c r="BH140" s="119" t="s">
        <v>35</v>
      </c>
      <c r="BI140" s="115" t="s">
        <v>35</v>
      </c>
      <c r="BJ140" s="115" t="s">
        <v>35</v>
      </c>
      <c r="BK140" s="115" t="s">
        <v>35</v>
      </c>
      <c r="BL140" s="110" t="s">
        <v>35</v>
      </c>
      <c r="BM140" s="119" t="s">
        <v>35</v>
      </c>
      <c r="BN140" s="115" t="s">
        <v>35</v>
      </c>
      <c r="BO140" s="115" t="s">
        <v>35</v>
      </c>
      <c r="BP140" s="115" t="s">
        <v>35</v>
      </c>
      <c r="BQ140" s="110" t="s">
        <v>35</v>
      </c>
      <c r="BR140" s="119" t="s">
        <v>35</v>
      </c>
      <c r="BS140" s="115" t="s">
        <v>35</v>
      </c>
      <c r="BT140" s="115" t="s">
        <v>35</v>
      </c>
      <c r="BU140" s="115" t="s">
        <v>35</v>
      </c>
      <c r="BV140" s="115" t="s">
        <v>35</v>
      </c>
      <c r="BW140" s="115" t="s">
        <v>35</v>
      </c>
      <c r="BX140" s="115" t="s">
        <v>35</v>
      </c>
      <c r="BY140" s="104" t="s">
        <v>35</v>
      </c>
      <c r="BZ140" s="104" t="s">
        <v>35</v>
      </c>
      <c r="CA140" s="104" t="s">
        <v>35</v>
      </c>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row>
    <row r="141" s="377" customFormat="true" ht="15" customHeight="true" x14ac:dyDescent="0.2">
      <c r="A141" s="1047"/>
      <c r="B141" s="447" t="s">
        <v>65</v>
      </c>
      <c r="C141" s="135" t="s">
        <v>35</v>
      </c>
      <c r="D141" s="132" t="s">
        <v>35</v>
      </c>
      <c r="E141" s="132" t="s">
        <v>35</v>
      </c>
      <c r="F141" s="132" t="s">
        <v>35</v>
      </c>
      <c r="G141" s="129" t="s">
        <v>35</v>
      </c>
      <c r="H141" s="126" t="s">
        <v>35</v>
      </c>
      <c r="I141" s="132" t="s">
        <v>35</v>
      </c>
      <c r="J141" s="132" t="s">
        <v>35</v>
      </c>
      <c r="K141" s="132" t="s">
        <v>35</v>
      </c>
      <c r="L141" s="123" t="s">
        <v>35</v>
      </c>
      <c r="M141" s="135" t="s">
        <v>35</v>
      </c>
      <c r="N141" s="132" t="s">
        <v>35</v>
      </c>
      <c r="O141" s="132" t="s">
        <v>35</v>
      </c>
      <c r="P141" s="132" t="s">
        <v>35</v>
      </c>
      <c r="Q141" s="129" t="s">
        <v>35</v>
      </c>
      <c r="R141" s="126" t="s">
        <v>35</v>
      </c>
      <c r="S141" s="132" t="s">
        <v>35</v>
      </c>
      <c r="T141" s="132" t="s">
        <v>35</v>
      </c>
      <c r="U141" s="132" t="s">
        <v>35</v>
      </c>
      <c r="V141" s="132" t="s">
        <v>35</v>
      </c>
      <c r="W141" s="132" t="s">
        <v>35</v>
      </c>
      <c r="X141" s="132" t="s">
        <v>35</v>
      </c>
      <c r="Y141" s="132" t="s">
        <v>35</v>
      </c>
      <c r="Z141" s="132" t="s">
        <v>35</v>
      </c>
      <c r="AA141" s="123" t="s">
        <v>35</v>
      </c>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4"/>
      <c r="BA141" s="1035"/>
      <c r="BB141" s="682" t="s">
        <v>65</v>
      </c>
      <c r="BC141" s="119" t="s">
        <v>35</v>
      </c>
      <c r="BD141" s="115" t="s">
        <v>35</v>
      </c>
      <c r="BE141" s="115" t="s">
        <v>35</v>
      </c>
      <c r="BF141" s="115" t="s">
        <v>35</v>
      </c>
      <c r="BG141" s="110" t="s">
        <v>35</v>
      </c>
      <c r="BH141" s="119" t="s">
        <v>35</v>
      </c>
      <c r="BI141" s="115" t="s">
        <v>35</v>
      </c>
      <c r="BJ141" s="115" t="s">
        <v>35</v>
      </c>
      <c r="BK141" s="115" t="s">
        <v>35</v>
      </c>
      <c r="BL141" s="110" t="s">
        <v>35</v>
      </c>
      <c r="BM141" s="119" t="s">
        <v>35</v>
      </c>
      <c r="BN141" s="115" t="s">
        <v>35</v>
      </c>
      <c r="BO141" s="115" t="s">
        <v>35</v>
      </c>
      <c r="BP141" s="115" t="s">
        <v>35</v>
      </c>
      <c r="BQ141" s="110" t="s">
        <v>35</v>
      </c>
      <c r="BR141" s="119" t="s">
        <v>35</v>
      </c>
      <c r="BS141" s="115" t="s">
        <v>35</v>
      </c>
      <c r="BT141" s="115" t="s">
        <v>35</v>
      </c>
      <c r="BU141" s="115" t="s">
        <v>35</v>
      </c>
      <c r="BV141" s="115" t="s">
        <v>35</v>
      </c>
      <c r="BW141" s="115" t="s">
        <v>35</v>
      </c>
      <c r="BX141" s="115" t="s">
        <v>35</v>
      </c>
      <c r="BY141" s="104" t="s">
        <v>35</v>
      </c>
      <c r="BZ141" s="104" t="s">
        <v>35</v>
      </c>
      <c r="CA141" s="104" t="s">
        <v>35</v>
      </c>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row>
    <row r="142" s="377" customFormat="true" ht="15" customHeight="true" x14ac:dyDescent="0.2">
      <c r="A142" s="1047"/>
      <c r="B142" s="447" t="s">
        <v>66</v>
      </c>
      <c r="C142" s="135" t="s">
        <v>35</v>
      </c>
      <c r="D142" s="132" t="s">
        <v>35</v>
      </c>
      <c r="E142" s="132" t="s">
        <v>35</v>
      </c>
      <c r="F142" s="132" t="s">
        <v>35</v>
      </c>
      <c r="G142" s="129" t="s">
        <v>35</v>
      </c>
      <c r="H142" s="126" t="s">
        <v>35</v>
      </c>
      <c r="I142" s="132" t="s">
        <v>35</v>
      </c>
      <c r="J142" s="132" t="s">
        <v>35</v>
      </c>
      <c r="K142" s="132" t="s">
        <v>35</v>
      </c>
      <c r="L142" s="123" t="s">
        <v>35</v>
      </c>
      <c r="M142" s="135" t="s">
        <v>35</v>
      </c>
      <c r="N142" s="132" t="s">
        <v>35</v>
      </c>
      <c r="O142" s="132" t="s">
        <v>35</v>
      </c>
      <c r="P142" s="132" t="s">
        <v>35</v>
      </c>
      <c r="Q142" s="129" t="s">
        <v>35</v>
      </c>
      <c r="R142" s="126" t="s">
        <v>35</v>
      </c>
      <c r="S142" s="132" t="s">
        <v>35</v>
      </c>
      <c r="T142" s="132" t="s">
        <v>35</v>
      </c>
      <c r="U142" s="132" t="s">
        <v>35</v>
      </c>
      <c r="V142" s="132" t="s">
        <v>35</v>
      </c>
      <c r="W142" s="132" t="s">
        <v>35</v>
      </c>
      <c r="X142" s="132" t="s">
        <v>35</v>
      </c>
      <c r="Y142" s="132" t="s">
        <v>35</v>
      </c>
      <c r="Z142" s="132" t="s">
        <v>35</v>
      </c>
      <c r="AA142" s="123" t="s">
        <v>35</v>
      </c>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4"/>
      <c r="BA142" s="1035"/>
      <c r="BB142" s="682" t="s">
        <v>66</v>
      </c>
      <c r="BC142" s="119" t="s">
        <v>35</v>
      </c>
      <c r="BD142" s="115" t="s">
        <v>35</v>
      </c>
      <c r="BE142" s="115" t="s">
        <v>35</v>
      </c>
      <c r="BF142" s="115" t="s">
        <v>35</v>
      </c>
      <c r="BG142" s="110" t="s">
        <v>35</v>
      </c>
      <c r="BH142" s="119" t="s">
        <v>35</v>
      </c>
      <c r="BI142" s="115" t="s">
        <v>35</v>
      </c>
      <c r="BJ142" s="115" t="s">
        <v>35</v>
      </c>
      <c r="BK142" s="115" t="s">
        <v>35</v>
      </c>
      <c r="BL142" s="110" t="s">
        <v>35</v>
      </c>
      <c r="BM142" s="119" t="s">
        <v>35</v>
      </c>
      <c r="BN142" s="115" t="s">
        <v>35</v>
      </c>
      <c r="BO142" s="115" t="s">
        <v>35</v>
      </c>
      <c r="BP142" s="115" t="s">
        <v>35</v>
      </c>
      <c r="BQ142" s="110" t="s">
        <v>35</v>
      </c>
      <c r="BR142" s="119" t="s">
        <v>35</v>
      </c>
      <c r="BS142" s="115" t="s">
        <v>35</v>
      </c>
      <c r="BT142" s="115" t="s">
        <v>35</v>
      </c>
      <c r="BU142" s="115" t="s">
        <v>35</v>
      </c>
      <c r="BV142" s="115" t="s">
        <v>35</v>
      </c>
      <c r="BW142" s="115" t="s">
        <v>35</v>
      </c>
      <c r="BX142" s="115" t="s">
        <v>35</v>
      </c>
      <c r="BY142" s="104" t="s">
        <v>35</v>
      </c>
      <c r="BZ142" s="104" t="s">
        <v>35</v>
      </c>
      <c r="CA142" s="104" t="s">
        <v>35</v>
      </c>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row>
    <row r="143" s="377" customFormat="true" ht="15" customHeight="true" x14ac:dyDescent="0.2">
      <c r="A143" s="1047"/>
      <c r="B143" s="447" t="s">
        <v>67</v>
      </c>
      <c r="C143" s="135" t="s">
        <v>35</v>
      </c>
      <c r="D143" s="132" t="s">
        <v>35</v>
      </c>
      <c r="E143" s="132" t="s">
        <v>35</v>
      </c>
      <c r="F143" s="132" t="s">
        <v>35</v>
      </c>
      <c r="G143" s="129" t="s">
        <v>35</v>
      </c>
      <c r="H143" s="126" t="s">
        <v>35</v>
      </c>
      <c r="I143" s="132" t="s">
        <v>35</v>
      </c>
      <c r="J143" s="132" t="s">
        <v>35</v>
      </c>
      <c r="K143" s="132" t="s">
        <v>35</v>
      </c>
      <c r="L143" s="123" t="s">
        <v>35</v>
      </c>
      <c r="M143" s="135" t="s">
        <v>35</v>
      </c>
      <c r="N143" s="132" t="s">
        <v>35</v>
      </c>
      <c r="O143" s="132" t="s">
        <v>35</v>
      </c>
      <c r="P143" s="132" t="s">
        <v>35</v>
      </c>
      <c r="Q143" s="129" t="s">
        <v>35</v>
      </c>
      <c r="R143" s="126" t="s">
        <v>35</v>
      </c>
      <c r="S143" s="132" t="s">
        <v>35</v>
      </c>
      <c r="T143" s="132" t="s">
        <v>35</v>
      </c>
      <c r="U143" s="132" t="s">
        <v>35</v>
      </c>
      <c r="V143" s="132" t="s">
        <v>35</v>
      </c>
      <c r="W143" s="132" t="s">
        <v>35</v>
      </c>
      <c r="X143" s="132" t="s">
        <v>35</v>
      </c>
      <c r="Y143" s="132" t="s">
        <v>35</v>
      </c>
      <c r="Z143" s="132" t="s">
        <v>35</v>
      </c>
      <c r="AA143" s="123" t="s">
        <v>35</v>
      </c>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4"/>
      <c r="BA143" s="1035"/>
      <c r="BB143" s="682" t="s">
        <v>67</v>
      </c>
      <c r="BC143" s="119" t="s">
        <v>35</v>
      </c>
      <c r="BD143" s="115" t="s">
        <v>35</v>
      </c>
      <c r="BE143" s="115" t="s">
        <v>35</v>
      </c>
      <c r="BF143" s="115" t="s">
        <v>35</v>
      </c>
      <c r="BG143" s="110" t="s">
        <v>35</v>
      </c>
      <c r="BH143" s="119" t="s">
        <v>35</v>
      </c>
      <c r="BI143" s="115" t="s">
        <v>35</v>
      </c>
      <c r="BJ143" s="115" t="s">
        <v>35</v>
      </c>
      <c r="BK143" s="115" t="s">
        <v>35</v>
      </c>
      <c r="BL143" s="110" t="s">
        <v>35</v>
      </c>
      <c r="BM143" s="119" t="s">
        <v>35</v>
      </c>
      <c r="BN143" s="115" t="s">
        <v>35</v>
      </c>
      <c r="BO143" s="115" t="s">
        <v>35</v>
      </c>
      <c r="BP143" s="115" t="s">
        <v>35</v>
      </c>
      <c r="BQ143" s="110" t="s">
        <v>35</v>
      </c>
      <c r="BR143" s="119" t="s">
        <v>35</v>
      </c>
      <c r="BS143" s="115" t="s">
        <v>35</v>
      </c>
      <c r="BT143" s="115" t="s">
        <v>35</v>
      </c>
      <c r="BU143" s="115" t="s">
        <v>35</v>
      </c>
      <c r="BV143" s="115" t="s">
        <v>35</v>
      </c>
      <c r="BW143" s="115" t="s">
        <v>35</v>
      </c>
      <c r="BX143" s="115" t="s">
        <v>35</v>
      </c>
      <c r="BY143" s="104" t="s">
        <v>35</v>
      </c>
      <c r="BZ143" s="104" t="s">
        <v>35</v>
      </c>
      <c r="CA143" s="104" t="s">
        <v>35</v>
      </c>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row>
    <row r="144" s="377" customFormat="true" ht="15" customHeight="true" x14ac:dyDescent="0.2">
      <c r="A144" s="1047" t="s">
        <v>108</v>
      </c>
      <c r="B144" s="447" t="s">
        <v>64</v>
      </c>
      <c r="C144" s="135" t="s">
        <v>35</v>
      </c>
      <c r="D144" s="132" t="s">
        <v>35</v>
      </c>
      <c r="E144" s="132" t="s">
        <v>35</v>
      </c>
      <c r="F144" s="132" t="s">
        <v>35</v>
      </c>
      <c r="G144" s="129" t="s">
        <v>35</v>
      </c>
      <c r="H144" s="126" t="s">
        <v>35</v>
      </c>
      <c r="I144" s="132" t="s">
        <v>35</v>
      </c>
      <c r="J144" s="132" t="s">
        <v>35</v>
      </c>
      <c r="K144" s="132" t="s">
        <v>35</v>
      </c>
      <c r="L144" s="123" t="s">
        <v>35</v>
      </c>
      <c r="M144" s="135" t="s">
        <v>35</v>
      </c>
      <c r="N144" s="132" t="s">
        <v>35</v>
      </c>
      <c r="O144" s="132" t="s">
        <v>35</v>
      </c>
      <c r="P144" s="132" t="s">
        <v>35</v>
      </c>
      <c r="Q144" s="129" t="s">
        <v>35</v>
      </c>
      <c r="R144" s="126" t="s">
        <v>35</v>
      </c>
      <c r="S144" s="132" t="s">
        <v>35</v>
      </c>
      <c r="T144" s="132" t="s">
        <v>35</v>
      </c>
      <c r="U144" s="132" t="s">
        <v>35</v>
      </c>
      <c r="V144" s="132" t="s">
        <v>35</v>
      </c>
      <c r="W144" s="132" t="s">
        <v>35</v>
      </c>
      <c r="X144" s="132" t="s">
        <v>35</v>
      </c>
      <c r="Y144" s="132" t="s">
        <v>35</v>
      </c>
      <c r="Z144" s="132" t="s">
        <v>35</v>
      </c>
      <c r="AA144" s="123" t="s">
        <v>35</v>
      </c>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4"/>
      <c r="BA144" s="1035" t="s">
        <v>108</v>
      </c>
      <c r="BB144" s="682" t="s">
        <v>64</v>
      </c>
      <c r="BC144" s="119" t="s">
        <v>35</v>
      </c>
      <c r="BD144" s="115" t="s">
        <v>35</v>
      </c>
      <c r="BE144" s="115" t="s">
        <v>35</v>
      </c>
      <c r="BF144" s="115" t="s">
        <v>35</v>
      </c>
      <c r="BG144" s="110" t="s">
        <v>35</v>
      </c>
      <c r="BH144" s="119" t="s">
        <v>35</v>
      </c>
      <c r="BI144" s="115" t="s">
        <v>35</v>
      </c>
      <c r="BJ144" s="115" t="s">
        <v>35</v>
      </c>
      <c r="BK144" s="115" t="s">
        <v>35</v>
      </c>
      <c r="BL144" s="110" t="s">
        <v>35</v>
      </c>
      <c r="BM144" s="119" t="s">
        <v>35</v>
      </c>
      <c r="BN144" s="115" t="s">
        <v>35</v>
      </c>
      <c r="BO144" s="115" t="s">
        <v>35</v>
      </c>
      <c r="BP144" s="115" t="s">
        <v>35</v>
      </c>
      <c r="BQ144" s="110" t="s">
        <v>35</v>
      </c>
      <c r="BR144" s="119" t="s">
        <v>35</v>
      </c>
      <c r="BS144" s="115" t="s">
        <v>35</v>
      </c>
      <c r="BT144" s="115" t="s">
        <v>35</v>
      </c>
      <c r="BU144" s="115" t="s">
        <v>35</v>
      </c>
      <c r="BV144" s="115" t="s">
        <v>35</v>
      </c>
      <c r="BW144" s="115" t="s">
        <v>35</v>
      </c>
      <c r="BX144" s="115" t="s">
        <v>35</v>
      </c>
      <c r="BY144" s="104" t="s">
        <v>35</v>
      </c>
      <c r="BZ144" s="104" t="s">
        <v>35</v>
      </c>
      <c r="CA144" s="104" t="s">
        <v>35</v>
      </c>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row>
    <row r="145" s="377" customFormat="true" ht="15" customHeight="true" x14ac:dyDescent="0.2">
      <c r="A145" s="1047"/>
      <c r="B145" s="447" t="s">
        <v>65</v>
      </c>
      <c r="C145" s="135" t="s">
        <v>35</v>
      </c>
      <c r="D145" s="132" t="s">
        <v>35</v>
      </c>
      <c r="E145" s="132" t="s">
        <v>35</v>
      </c>
      <c r="F145" s="132" t="s">
        <v>35</v>
      </c>
      <c r="G145" s="129" t="s">
        <v>35</v>
      </c>
      <c r="H145" s="126" t="s">
        <v>35</v>
      </c>
      <c r="I145" s="132" t="s">
        <v>35</v>
      </c>
      <c r="J145" s="132" t="s">
        <v>35</v>
      </c>
      <c r="K145" s="132" t="s">
        <v>35</v>
      </c>
      <c r="L145" s="123" t="s">
        <v>35</v>
      </c>
      <c r="M145" s="135" t="s">
        <v>35</v>
      </c>
      <c r="N145" s="132" t="s">
        <v>35</v>
      </c>
      <c r="O145" s="132" t="s">
        <v>35</v>
      </c>
      <c r="P145" s="132" t="s">
        <v>35</v>
      </c>
      <c r="Q145" s="129" t="s">
        <v>35</v>
      </c>
      <c r="R145" s="126" t="s">
        <v>35</v>
      </c>
      <c r="S145" s="132" t="s">
        <v>35</v>
      </c>
      <c r="T145" s="132" t="s">
        <v>35</v>
      </c>
      <c r="U145" s="132" t="s">
        <v>35</v>
      </c>
      <c r="V145" s="132" t="s">
        <v>35</v>
      </c>
      <c r="W145" s="132" t="s">
        <v>35</v>
      </c>
      <c r="X145" s="132" t="s">
        <v>35</v>
      </c>
      <c r="Y145" s="132" t="s">
        <v>35</v>
      </c>
      <c r="Z145" s="132" t="s">
        <v>35</v>
      </c>
      <c r="AA145" s="123" t="s">
        <v>35</v>
      </c>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4"/>
      <c r="BA145" s="1035"/>
      <c r="BB145" s="682" t="s">
        <v>65</v>
      </c>
      <c r="BC145" s="119" t="s">
        <v>35</v>
      </c>
      <c r="BD145" s="115" t="s">
        <v>35</v>
      </c>
      <c r="BE145" s="115" t="s">
        <v>35</v>
      </c>
      <c r="BF145" s="115" t="s">
        <v>35</v>
      </c>
      <c r="BG145" s="110" t="s">
        <v>35</v>
      </c>
      <c r="BH145" s="119" t="s">
        <v>35</v>
      </c>
      <c r="BI145" s="115" t="s">
        <v>35</v>
      </c>
      <c r="BJ145" s="115" t="s">
        <v>35</v>
      </c>
      <c r="BK145" s="115" t="s">
        <v>35</v>
      </c>
      <c r="BL145" s="110" t="s">
        <v>35</v>
      </c>
      <c r="BM145" s="119" t="s">
        <v>35</v>
      </c>
      <c r="BN145" s="115" t="s">
        <v>35</v>
      </c>
      <c r="BO145" s="115" t="s">
        <v>35</v>
      </c>
      <c r="BP145" s="115" t="s">
        <v>35</v>
      </c>
      <c r="BQ145" s="110" t="s">
        <v>35</v>
      </c>
      <c r="BR145" s="119" t="s">
        <v>35</v>
      </c>
      <c r="BS145" s="115" t="s">
        <v>35</v>
      </c>
      <c r="BT145" s="115" t="s">
        <v>35</v>
      </c>
      <c r="BU145" s="115" t="s">
        <v>35</v>
      </c>
      <c r="BV145" s="115" t="s">
        <v>35</v>
      </c>
      <c r="BW145" s="115" t="s">
        <v>35</v>
      </c>
      <c r="BX145" s="115" t="s">
        <v>35</v>
      </c>
      <c r="BY145" s="104" t="s">
        <v>35</v>
      </c>
      <c r="BZ145" s="104" t="s">
        <v>35</v>
      </c>
      <c r="CA145" s="104" t="s">
        <v>35</v>
      </c>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row>
    <row r="146" s="377" customFormat="true" ht="15" customHeight="true" x14ac:dyDescent="0.2">
      <c r="A146" s="1047"/>
      <c r="B146" s="447" t="s">
        <v>66</v>
      </c>
      <c r="C146" s="135" t="s">
        <v>35</v>
      </c>
      <c r="D146" s="132" t="s">
        <v>35</v>
      </c>
      <c r="E146" s="132" t="s">
        <v>35</v>
      </c>
      <c r="F146" s="132" t="s">
        <v>35</v>
      </c>
      <c r="G146" s="129" t="s">
        <v>35</v>
      </c>
      <c r="H146" s="126" t="s">
        <v>35</v>
      </c>
      <c r="I146" s="132" t="s">
        <v>35</v>
      </c>
      <c r="J146" s="132" t="s">
        <v>35</v>
      </c>
      <c r="K146" s="132" t="s">
        <v>35</v>
      </c>
      <c r="L146" s="123" t="s">
        <v>35</v>
      </c>
      <c r="M146" s="135" t="s">
        <v>35</v>
      </c>
      <c r="N146" s="132" t="s">
        <v>35</v>
      </c>
      <c r="O146" s="132" t="s">
        <v>35</v>
      </c>
      <c r="P146" s="132" t="s">
        <v>35</v>
      </c>
      <c r="Q146" s="129" t="s">
        <v>35</v>
      </c>
      <c r="R146" s="126" t="s">
        <v>35</v>
      </c>
      <c r="S146" s="132" t="s">
        <v>35</v>
      </c>
      <c r="T146" s="132" t="s">
        <v>35</v>
      </c>
      <c r="U146" s="132" t="s">
        <v>35</v>
      </c>
      <c r="V146" s="132" t="s">
        <v>35</v>
      </c>
      <c r="W146" s="132" t="s">
        <v>35</v>
      </c>
      <c r="X146" s="132" t="s">
        <v>35</v>
      </c>
      <c r="Y146" s="132" t="s">
        <v>35</v>
      </c>
      <c r="Z146" s="132" t="s">
        <v>35</v>
      </c>
      <c r="AA146" s="123" t="s">
        <v>35</v>
      </c>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4"/>
      <c r="BA146" s="1035"/>
      <c r="BB146" s="682" t="s">
        <v>66</v>
      </c>
      <c r="BC146" s="119" t="s">
        <v>35</v>
      </c>
      <c r="BD146" s="115" t="s">
        <v>35</v>
      </c>
      <c r="BE146" s="115" t="s">
        <v>35</v>
      </c>
      <c r="BF146" s="115" t="s">
        <v>35</v>
      </c>
      <c r="BG146" s="110" t="s">
        <v>35</v>
      </c>
      <c r="BH146" s="119" t="s">
        <v>35</v>
      </c>
      <c r="BI146" s="115" t="s">
        <v>35</v>
      </c>
      <c r="BJ146" s="115" t="s">
        <v>35</v>
      </c>
      <c r="BK146" s="115" t="s">
        <v>35</v>
      </c>
      <c r="BL146" s="110" t="s">
        <v>35</v>
      </c>
      <c r="BM146" s="119" t="s">
        <v>35</v>
      </c>
      <c r="BN146" s="115" t="s">
        <v>35</v>
      </c>
      <c r="BO146" s="115" t="s">
        <v>35</v>
      </c>
      <c r="BP146" s="115" t="s">
        <v>35</v>
      </c>
      <c r="BQ146" s="110" t="s">
        <v>35</v>
      </c>
      <c r="BR146" s="119" t="s">
        <v>35</v>
      </c>
      <c r="BS146" s="115" t="s">
        <v>35</v>
      </c>
      <c r="BT146" s="115" t="s">
        <v>35</v>
      </c>
      <c r="BU146" s="115" t="s">
        <v>35</v>
      </c>
      <c r="BV146" s="115" t="s">
        <v>35</v>
      </c>
      <c r="BW146" s="115" t="s">
        <v>35</v>
      </c>
      <c r="BX146" s="115" t="s">
        <v>35</v>
      </c>
      <c r="BY146" s="104" t="s">
        <v>35</v>
      </c>
      <c r="BZ146" s="104" t="s">
        <v>35</v>
      </c>
      <c r="CA146" s="104" t="s">
        <v>35</v>
      </c>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row>
    <row r="147" s="377" customFormat="true" ht="15" customHeight="true" x14ac:dyDescent="0.2">
      <c r="A147" s="1047"/>
      <c r="B147" s="447" t="s">
        <v>67</v>
      </c>
      <c r="C147" s="135" t="s">
        <v>35</v>
      </c>
      <c r="D147" s="132" t="s">
        <v>35</v>
      </c>
      <c r="E147" s="132" t="s">
        <v>35</v>
      </c>
      <c r="F147" s="132" t="s">
        <v>35</v>
      </c>
      <c r="G147" s="129" t="s">
        <v>35</v>
      </c>
      <c r="H147" s="126" t="s">
        <v>35</v>
      </c>
      <c r="I147" s="132" t="s">
        <v>35</v>
      </c>
      <c r="J147" s="132" t="s">
        <v>35</v>
      </c>
      <c r="K147" s="132" t="s">
        <v>35</v>
      </c>
      <c r="L147" s="123" t="s">
        <v>35</v>
      </c>
      <c r="M147" s="135" t="s">
        <v>35</v>
      </c>
      <c r="N147" s="132" t="s">
        <v>35</v>
      </c>
      <c r="O147" s="132" t="s">
        <v>35</v>
      </c>
      <c r="P147" s="132" t="s">
        <v>35</v>
      </c>
      <c r="Q147" s="129" t="s">
        <v>35</v>
      </c>
      <c r="R147" s="126" t="s">
        <v>35</v>
      </c>
      <c r="S147" s="132" t="s">
        <v>35</v>
      </c>
      <c r="T147" s="132" t="s">
        <v>35</v>
      </c>
      <c r="U147" s="132" t="s">
        <v>35</v>
      </c>
      <c r="V147" s="132" t="s">
        <v>35</v>
      </c>
      <c r="W147" s="132" t="s">
        <v>35</v>
      </c>
      <c r="X147" s="132" t="s">
        <v>35</v>
      </c>
      <c r="Y147" s="132" t="s">
        <v>35</v>
      </c>
      <c r="Z147" s="132" t="s">
        <v>35</v>
      </c>
      <c r="AA147" s="123" t="s">
        <v>35</v>
      </c>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4"/>
      <c r="BA147" s="1035"/>
      <c r="BB147" s="682" t="s">
        <v>67</v>
      </c>
      <c r="BC147" s="119" t="s">
        <v>35</v>
      </c>
      <c r="BD147" s="115" t="s">
        <v>35</v>
      </c>
      <c r="BE147" s="115" t="s">
        <v>35</v>
      </c>
      <c r="BF147" s="115" t="s">
        <v>35</v>
      </c>
      <c r="BG147" s="110" t="s">
        <v>35</v>
      </c>
      <c r="BH147" s="119" t="s">
        <v>35</v>
      </c>
      <c r="BI147" s="115" t="s">
        <v>35</v>
      </c>
      <c r="BJ147" s="115" t="s">
        <v>35</v>
      </c>
      <c r="BK147" s="115" t="s">
        <v>35</v>
      </c>
      <c r="BL147" s="110" t="s">
        <v>35</v>
      </c>
      <c r="BM147" s="119" t="s">
        <v>35</v>
      </c>
      <c r="BN147" s="115" t="s">
        <v>35</v>
      </c>
      <c r="BO147" s="115" t="s">
        <v>35</v>
      </c>
      <c r="BP147" s="115" t="s">
        <v>35</v>
      </c>
      <c r="BQ147" s="110" t="s">
        <v>35</v>
      </c>
      <c r="BR147" s="119" t="s">
        <v>35</v>
      </c>
      <c r="BS147" s="115" t="s">
        <v>35</v>
      </c>
      <c r="BT147" s="115" t="s">
        <v>35</v>
      </c>
      <c r="BU147" s="115" t="s">
        <v>35</v>
      </c>
      <c r="BV147" s="115" t="s">
        <v>35</v>
      </c>
      <c r="BW147" s="115" t="s">
        <v>35</v>
      </c>
      <c r="BX147" s="115" t="s">
        <v>35</v>
      </c>
      <c r="BY147" s="104" t="s">
        <v>35</v>
      </c>
      <c r="BZ147" s="104" t="s">
        <v>35</v>
      </c>
      <c r="CA147" s="104" t="s">
        <v>35</v>
      </c>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row>
    <row r="148" s="377" customFormat="true" ht="15" customHeight="true" x14ac:dyDescent="0.2">
      <c r="A148" s="1047" t="s">
        <v>109</v>
      </c>
      <c r="B148" s="447" t="s">
        <v>49</v>
      </c>
      <c r="C148" s="135" t="s">
        <v>35</v>
      </c>
      <c r="D148" s="132" t="s">
        <v>35</v>
      </c>
      <c r="E148" s="132" t="s">
        <v>35</v>
      </c>
      <c r="F148" s="132" t="s">
        <v>35</v>
      </c>
      <c r="G148" s="129" t="s">
        <v>35</v>
      </c>
      <c r="H148" s="126" t="s">
        <v>35</v>
      </c>
      <c r="I148" s="132" t="s">
        <v>35</v>
      </c>
      <c r="J148" s="132" t="s">
        <v>35</v>
      </c>
      <c r="K148" s="132" t="s">
        <v>35</v>
      </c>
      <c r="L148" s="123" t="s">
        <v>35</v>
      </c>
      <c r="M148" s="135" t="s">
        <v>35</v>
      </c>
      <c r="N148" s="132" t="s">
        <v>35</v>
      </c>
      <c r="O148" s="132" t="s">
        <v>35</v>
      </c>
      <c r="P148" s="132" t="s">
        <v>35</v>
      </c>
      <c r="Q148" s="129" t="s">
        <v>35</v>
      </c>
      <c r="R148" s="126" t="s">
        <v>35</v>
      </c>
      <c r="S148" s="132" t="s">
        <v>35</v>
      </c>
      <c r="T148" s="132" t="s">
        <v>35</v>
      </c>
      <c r="U148" s="132" t="s">
        <v>35</v>
      </c>
      <c r="V148" s="132" t="s">
        <v>35</v>
      </c>
      <c r="W148" s="132" t="s">
        <v>35</v>
      </c>
      <c r="X148" s="132" t="s">
        <v>35</v>
      </c>
      <c r="Y148" s="132" t="s">
        <v>35</v>
      </c>
      <c r="Z148" s="132" t="s">
        <v>35</v>
      </c>
      <c r="AA148" s="123" t="s">
        <v>35</v>
      </c>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414"/>
      <c r="BA148" s="1035" t="s">
        <v>109</v>
      </c>
      <c r="BB148" s="682" t="s">
        <v>49</v>
      </c>
      <c r="BC148" s="119" t="s">
        <v>35</v>
      </c>
      <c r="BD148" s="115" t="s">
        <v>35</v>
      </c>
      <c r="BE148" s="115" t="s">
        <v>35</v>
      </c>
      <c r="BF148" s="115" t="s">
        <v>35</v>
      </c>
      <c r="BG148" s="110" t="s">
        <v>35</v>
      </c>
      <c r="BH148" s="119" t="s">
        <v>35</v>
      </c>
      <c r="BI148" s="115" t="s">
        <v>35</v>
      </c>
      <c r="BJ148" s="115" t="s">
        <v>35</v>
      </c>
      <c r="BK148" s="115" t="s">
        <v>35</v>
      </c>
      <c r="BL148" s="110" t="s">
        <v>35</v>
      </c>
      <c r="BM148" s="119" t="s">
        <v>35</v>
      </c>
      <c r="BN148" s="115" t="s">
        <v>35</v>
      </c>
      <c r="BO148" s="115" t="s">
        <v>35</v>
      </c>
      <c r="BP148" s="115" t="s">
        <v>35</v>
      </c>
      <c r="BQ148" s="110" t="s">
        <v>35</v>
      </c>
      <c r="BR148" s="119" t="s">
        <v>35</v>
      </c>
      <c r="BS148" s="115" t="s">
        <v>35</v>
      </c>
      <c r="BT148" s="115" t="s">
        <v>35</v>
      </c>
      <c r="BU148" s="115" t="s">
        <v>35</v>
      </c>
      <c r="BV148" s="115" t="s">
        <v>35</v>
      </c>
      <c r="BW148" s="115" t="s">
        <v>35</v>
      </c>
      <c r="BX148" s="115" t="s">
        <v>35</v>
      </c>
      <c r="BY148" s="104" t="s">
        <v>35</v>
      </c>
      <c r="BZ148" s="104" t="s">
        <v>35</v>
      </c>
      <c r="CA148" s="104" t="s">
        <v>35</v>
      </c>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row>
    <row r="149" s="377" customFormat="true" ht="15" customHeight="true" x14ac:dyDescent="0.2">
      <c r="A149" s="1047"/>
      <c r="B149" s="447" t="s">
        <v>48</v>
      </c>
      <c r="C149" s="135" t="s">
        <v>35</v>
      </c>
      <c r="D149" s="132" t="s">
        <v>35</v>
      </c>
      <c r="E149" s="132" t="s">
        <v>35</v>
      </c>
      <c r="F149" s="132" t="s">
        <v>35</v>
      </c>
      <c r="G149" s="129" t="s">
        <v>35</v>
      </c>
      <c r="H149" s="126" t="s">
        <v>35</v>
      </c>
      <c r="I149" s="132" t="s">
        <v>35</v>
      </c>
      <c r="J149" s="132" t="s">
        <v>35</v>
      </c>
      <c r="K149" s="132" t="s">
        <v>35</v>
      </c>
      <c r="L149" s="123" t="s">
        <v>35</v>
      </c>
      <c r="M149" s="135" t="s">
        <v>35</v>
      </c>
      <c r="N149" s="132" t="s">
        <v>35</v>
      </c>
      <c r="O149" s="132" t="s">
        <v>35</v>
      </c>
      <c r="P149" s="132" t="s">
        <v>35</v>
      </c>
      <c r="Q149" s="129" t="s">
        <v>35</v>
      </c>
      <c r="R149" s="126" t="s">
        <v>35</v>
      </c>
      <c r="S149" s="132" t="s">
        <v>35</v>
      </c>
      <c r="T149" s="132" t="s">
        <v>35</v>
      </c>
      <c r="U149" s="132" t="s">
        <v>35</v>
      </c>
      <c r="V149" s="132" t="s">
        <v>35</v>
      </c>
      <c r="W149" s="132" t="s">
        <v>35</v>
      </c>
      <c r="X149" s="132" t="s">
        <v>35</v>
      </c>
      <c r="Y149" s="132" t="s">
        <v>35</v>
      </c>
      <c r="Z149" s="132" t="s">
        <v>35</v>
      </c>
      <c r="AA149" s="123" t="s">
        <v>35</v>
      </c>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414"/>
      <c r="BA149" s="1035"/>
      <c r="BB149" s="682" t="s">
        <v>48</v>
      </c>
      <c r="BC149" s="119" t="s">
        <v>35</v>
      </c>
      <c r="BD149" s="115" t="s">
        <v>35</v>
      </c>
      <c r="BE149" s="115" t="s">
        <v>35</v>
      </c>
      <c r="BF149" s="115" t="s">
        <v>35</v>
      </c>
      <c r="BG149" s="110" t="s">
        <v>35</v>
      </c>
      <c r="BH149" s="119" t="s">
        <v>35</v>
      </c>
      <c r="BI149" s="115" t="s">
        <v>35</v>
      </c>
      <c r="BJ149" s="115" t="s">
        <v>35</v>
      </c>
      <c r="BK149" s="115" t="s">
        <v>35</v>
      </c>
      <c r="BL149" s="110" t="s">
        <v>35</v>
      </c>
      <c r="BM149" s="119" t="s">
        <v>35</v>
      </c>
      <c r="BN149" s="115" t="s">
        <v>35</v>
      </c>
      <c r="BO149" s="115" t="s">
        <v>35</v>
      </c>
      <c r="BP149" s="115" t="s">
        <v>35</v>
      </c>
      <c r="BQ149" s="110" t="s">
        <v>35</v>
      </c>
      <c r="BR149" s="119" t="s">
        <v>35</v>
      </c>
      <c r="BS149" s="115" t="s">
        <v>35</v>
      </c>
      <c r="BT149" s="115" t="s">
        <v>35</v>
      </c>
      <c r="BU149" s="115" t="s">
        <v>35</v>
      </c>
      <c r="BV149" s="115" t="s">
        <v>35</v>
      </c>
      <c r="BW149" s="115" t="s">
        <v>35</v>
      </c>
      <c r="BX149" s="115" t="s">
        <v>35</v>
      </c>
      <c r="BY149" s="104" t="s">
        <v>35</v>
      </c>
      <c r="BZ149" s="104" t="s">
        <v>35</v>
      </c>
      <c r="CA149" s="104" t="s">
        <v>35</v>
      </c>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row>
    <row r="150" s="377" customFormat="true" ht="15" customHeight="true" x14ac:dyDescent="0.2">
      <c r="A150" s="1047"/>
      <c r="B150" s="447" t="s">
        <v>111</v>
      </c>
      <c r="C150" s="135" t="s">
        <v>35</v>
      </c>
      <c r="D150" s="132" t="s">
        <v>35</v>
      </c>
      <c r="E150" s="132" t="s">
        <v>35</v>
      </c>
      <c r="F150" s="132" t="s">
        <v>35</v>
      </c>
      <c r="G150" s="129" t="s">
        <v>35</v>
      </c>
      <c r="H150" s="126" t="s">
        <v>35</v>
      </c>
      <c r="I150" s="132" t="s">
        <v>35</v>
      </c>
      <c r="J150" s="132" t="s">
        <v>35</v>
      </c>
      <c r="K150" s="132" t="s">
        <v>35</v>
      </c>
      <c r="L150" s="123" t="s">
        <v>35</v>
      </c>
      <c r="M150" s="135" t="s">
        <v>35</v>
      </c>
      <c r="N150" s="132" t="s">
        <v>35</v>
      </c>
      <c r="O150" s="132" t="s">
        <v>35</v>
      </c>
      <c r="P150" s="132" t="s">
        <v>35</v>
      </c>
      <c r="Q150" s="129" t="s">
        <v>35</v>
      </c>
      <c r="R150" s="126" t="s">
        <v>35</v>
      </c>
      <c r="S150" s="132" t="s">
        <v>35</v>
      </c>
      <c r="T150" s="132" t="s">
        <v>35</v>
      </c>
      <c r="U150" s="132" t="s">
        <v>35</v>
      </c>
      <c r="V150" s="132" t="s">
        <v>35</v>
      </c>
      <c r="W150" s="132" t="s">
        <v>35</v>
      </c>
      <c r="X150" s="132" t="s">
        <v>35</v>
      </c>
      <c r="Y150" s="132" t="s">
        <v>35</v>
      </c>
      <c r="Z150" s="132" t="s">
        <v>35</v>
      </c>
      <c r="AA150" s="123" t="s">
        <v>35</v>
      </c>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414"/>
      <c r="BA150" s="1035"/>
      <c r="BB150" s="682" t="s">
        <v>111</v>
      </c>
      <c r="BC150" s="119" t="s">
        <v>35</v>
      </c>
      <c r="BD150" s="115" t="s">
        <v>35</v>
      </c>
      <c r="BE150" s="115" t="s">
        <v>35</v>
      </c>
      <c r="BF150" s="115" t="s">
        <v>35</v>
      </c>
      <c r="BG150" s="110" t="s">
        <v>35</v>
      </c>
      <c r="BH150" s="119" t="s">
        <v>35</v>
      </c>
      <c r="BI150" s="115" t="s">
        <v>35</v>
      </c>
      <c r="BJ150" s="115" t="s">
        <v>35</v>
      </c>
      <c r="BK150" s="115" t="s">
        <v>35</v>
      </c>
      <c r="BL150" s="110" t="s">
        <v>35</v>
      </c>
      <c r="BM150" s="119" t="s">
        <v>35</v>
      </c>
      <c r="BN150" s="115" t="s">
        <v>35</v>
      </c>
      <c r="BO150" s="115" t="s">
        <v>35</v>
      </c>
      <c r="BP150" s="115" t="s">
        <v>35</v>
      </c>
      <c r="BQ150" s="110" t="s">
        <v>35</v>
      </c>
      <c r="BR150" s="119" t="s">
        <v>35</v>
      </c>
      <c r="BS150" s="115" t="s">
        <v>35</v>
      </c>
      <c r="BT150" s="115" t="s">
        <v>35</v>
      </c>
      <c r="BU150" s="115" t="s">
        <v>35</v>
      </c>
      <c r="BV150" s="115" t="s">
        <v>35</v>
      </c>
      <c r="BW150" s="115" t="s">
        <v>35</v>
      </c>
      <c r="BX150" s="115" t="s">
        <v>35</v>
      </c>
      <c r="BY150" s="104" t="s">
        <v>35</v>
      </c>
      <c r="BZ150" s="104" t="s">
        <v>35</v>
      </c>
      <c r="CA150" s="104" t="s">
        <v>35</v>
      </c>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row>
    <row r="151" s="377" customFormat="true" ht="15" customHeight="true" x14ac:dyDescent="0.2">
      <c r="A151" s="1047" t="s">
        <v>110</v>
      </c>
      <c r="B151" s="447" t="s">
        <v>49</v>
      </c>
      <c r="C151" s="135" t="s">
        <v>35</v>
      </c>
      <c r="D151" s="132" t="s">
        <v>35</v>
      </c>
      <c r="E151" s="132" t="s">
        <v>35</v>
      </c>
      <c r="F151" s="132" t="s">
        <v>35</v>
      </c>
      <c r="G151" s="129" t="s">
        <v>35</v>
      </c>
      <c r="H151" s="126" t="s">
        <v>35</v>
      </c>
      <c r="I151" s="132" t="s">
        <v>35</v>
      </c>
      <c r="J151" s="132" t="s">
        <v>35</v>
      </c>
      <c r="K151" s="132" t="s">
        <v>35</v>
      </c>
      <c r="L151" s="123" t="s">
        <v>35</v>
      </c>
      <c r="M151" s="135" t="s">
        <v>35</v>
      </c>
      <c r="N151" s="132" t="s">
        <v>35</v>
      </c>
      <c r="O151" s="132" t="s">
        <v>35</v>
      </c>
      <c r="P151" s="132" t="s">
        <v>35</v>
      </c>
      <c r="Q151" s="129" t="s">
        <v>35</v>
      </c>
      <c r="R151" s="126" t="s">
        <v>35</v>
      </c>
      <c r="S151" s="132" t="s">
        <v>35</v>
      </c>
      <c r="T151" s="132" t="s">
        <v>35</v>
      </c>
      <c r="U151" s="132" t="s">
        <v>35</v>
      </c>
      <c r="V151" s="132" t="s">
        <v>35</v>
      </c>
      <c r="W151" s="132" t="s">
        <v>35</v>
      </c>
      <c r="X151" s="132" t="s">
        <v>35</v>
      </c>
      <c r="Y151" s="132" t="s">
        <v>35</v>
      </c>
      <c r="Z151" s="132" t="s">
        <v>35</v>
      </c>
      <c r="AA151" s="123" t="s">
        <v>35</v>
      </c>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414"/>
      <c r="BA151" s="1035" t="s">
        <v>110</v>
      </c>
      <c r="BB151" s="682" t="s">
        <v>49</v>
      </c>
      <c r="BC151" s="119" t="s">
        <v>35</v>
      </c>
      <c r="BD151" s="115" t="s">
        <v>35</v>
      </c>
      <c r="BE151" s="115" t="s">
        <v>35</v>
      </c>
      <c r="BF151" s="115" t="s">
        <v>35</v>
      </c>
      <c r="BG151" s="110" t="s">
        <v>35</v>
      </c>
      <c r="BH151" s="119" t="s">
        <v>35</v>
      </c>
      <c r="BI151" s="115" t="s">
        <v>35</v>
      </c>
      <c r="BJ151" s="115" t="s">
        <v>35</v>
      </c>
      <c r="BK151" s="115" t="s">
        <v>35</v>
      </c>
      <c r="BL151" s="110" t="s">
        <v>35</v>
      </c>
      <c r="BM151" s="119" t="s">
        <v>35</v>
      </c>
      <c r="BN151" s="115" t="s">
        <v>35</v>
      </c>
      <c r="BO151" s="115" t="s">
        <v>35</v>
      </c>
      <c r="BP151" s="115" t="s">
        <v>35</v>
      </c>
      <c r="BQ151" s="110" t="s">
        <v>35</v>
      </c>
      <c r="BR151" s="119" t="s">
        <v>35</v>
      </c>
      <c r="BS151" s="115" t="s">
        <v>35</v>
      </c>
      <c r="BT151" s="115" t="s">
        <v>35</v>
      </c>
      <c r="BU151" s="115" t="s">
        <v>35</v>
      </c>
      <c r="BV151" s="115" t="s">
        <v>35</v>
      </c>
      <c r="BW151" s="115" t="s">
        <v>35</v>
      </c>
      <c r="BX151" s="115" t="s">
        <v>35</v>
      </c>
      <c r="BY151" s="104" t="s">
        <v>35</v>
      </c>
      <c r="BZ151" s="104" t="s">
        <v>35</v>
      </c>
      <c r="CA151" s="104" t="s">
        <v>35</v>
      </c>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row>
    <row r="152" s="377" customFormat="true" ht="15" customHeight="true" x14ac:dyDescent="0.2">
      <c r="A152" s="1047"/>
      <c r="B152" s="447" t="s">
        <v>48</v>
      </c>
      <c r="C152" s="135" t="s">
        <v>35</v>
      </c>
      <c r="D152" s="132" t="s">
        <v>35</v>
      </c>
      <c r="E152" s="132" t="s">
        <v>35</v>
      </c>
      <c r="F152" s="132" t="s">
        <v>35</v>
      </c>
      <c r="G152" s="129" t="s">
        <v>35</v>
      </c>
      <c r="H152" s="126" t="s">
        <v>35</v>
      </c>
      <c r="I152" s="132" t="s">
        <v>35</v>
      </c>
      <c r="J152" s="132" t="s">
        <v>35</v>
      </c>
      <c r="K152" s="132" t="s">
        <v>35</v>
      </c>
      <c r="L152" s="123" t="s">
        <v>35</v>
      </c>
      <c r="M152" s="135" t="s">
        <v>35</v>
      </c>
      <c r="N152" s="132" t="s">
        <v>35</v>
      </c>
      <c r="O152" s="132" t="s">
        <v>35</v>
      </c>
      <c r="P152" s="132" t="s">
        <v>35</v>
      </c>
      <c r="Q152" s="129" t="s">
        <v>35</v>
      </c>
      <c r="R152" s="126" t="s">
        <v>35</v>
      </c>
      <c r="S152" s="132" t="s">
        <v>35</v>
      </c>
      <c r="T152" s="132" t="s">
        <v>35</v>
      </c>
      <c r="U152" s="132" t="s">
        <v>35</v>
      </c>
      <c r="V152" s="132" t="s">
        <v>35</v>
      </c>
      <c r="W152" s="132" t="s">
        <v>35</v>
      </c>
      <c r="X152" s="132" t="s">
        <v>35</v>
      </c>
      <c r="Y152" s="132" t="s">
        <v>35</v>
      </c>
      <c r="Z152" s="132" t="s">
        <v>35</v>
      </c>
      <c r="AA152" s="123" t="s">
        <v>35</v>
      </c>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414"/>
      <c r="BA152" s="1035"/>
      <c r="BB152" s="682" t="s">
        <v>48</v>
      </c>
      <c r="BC152" s="119" t="s">
        <v>35</v>
      </c>
      <c r="BD152" s="115" t="s">
        <v>35</v>
      </c>
      <c r="BE152" s="115" t="s">
        <v>35</v>
      </c>
      <c r="BF152" s="115" t="s">
        <v>35</v>
      </c>
      <c r="BG152" s="110" t="s">
        <v>35</v>
      </c>
      <c r="BH152" s="119" t="s">
        <v>35</v>
      </c>
      <c r="BI152" s="115" t="s">
        <v>35</v>
      </c>
      <c r="BJ152" s="115" t="s">
        <v>35</v>
      </c>
      <c r="BK152" s="115" t="s">
        <v>35</v>
      </c>
      <c r="BL152" s="110" t="s">
        <v>35</v>
      </c>
      <c r="BM152" s="119" t="s">
        <v>35</v>
      </c>
      <c r="BN152" s="115" t="s">
        <v>35</v>
      </c>
      <c r="BO152" s="115" t="s">
        <v>35</v>
      </c>
      <c r="BP152" s="115" t="s">
        <v>35</v>
      </c>
      <c r="BQ152" s="110" t="s">
        <v>35</v>
      </c>
      <c r="BR152" s="119" t="s">
        <v>35</v>
      </c>
      <c r="BS152" s="115" t="s">
        <v>35</v>
      </c>
      <c r="BT152" s="115" t="s">
        <v>35</v>
      </c>
      <c r="BU152" s="115" t="s">
        <v>35</v>
      </c>
      <c r="BV152" s="115" t="s">
        <v>35</v>
      </c>
      <c r="BW152" s="115" t="s">
        <v>35</v>
      </c>
      <c r="BX152" s="115" t="s">
        <v>35</v>
      </c>
      <c r="BY152" s="104" t="s">
        <v>35</v>
      </c>
      <c r="BZ152" s="104" t="s">
        <v>35</v>
      </c>
      <c r="CA152" s="104" t="s">
        <v>35</v>
      </c>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row>
    <row r="153" s="382" customFormat="true" ht="15" customHeight="true" x14ac:dyDescent="0.2">
      <c r="A153" s="1047" t="s">
        <v>270</v>
      </c>
      <c r="B153" s="447" t="s">
        <v>271</v>
      </c>
      <c r="C153" s="191">
        <v>83.399226485579064</v>
      </c>
      <c r="D153" s="190">
        <v>43.937769238412358</v>
      </c>
      <c r="E153" s="190">
        <v>26.008952914585215</v>
      </c>
      <c r="F153" s="190">
        <v>15.615209615541726</v>
      </c>
      <c r="G153" s="189">
        <v>3.8530682206108211</v>
      </c>
      <c r="H153" s="188">
        <v>15.924724369739826</v>
      </c>
      <c r="I153" s="190">
        <v>16.319612913880796</v>
      </c>
      <c r="J153" s="190">
        <v>11.77872627539425</v>
      </c>
      <c r="K153" s="190">
        <v>7.3325933196594235</v>
      </c>
      <c r="L153" s="187">
        <v>2.3324749626111196</v>
      </c>
      <c r="M153" s="191">
        <v>91.198341974371942</v>
      </c>
      <c r="N153" s="190">
        <v>72.182809686441018</v>
      </c>
      <c r="O153" s="190">
        <v>60.234678104235037</v>
      </c>
      <c r="P153" s="190">
        <v>38.822574523252356</v>
      </c>
      <c r="Q153" s="189">
        <v>15.286043837144359</v>
      </c>
      <c r="R153" s="188">
        <v>34.673191191889678</v>
      </c>
      <c r="S153" s="190">
        <v>28.609447771123619</v>
      </c>
      <c r="T153" s="190">
        <v>24.30730478589533</v>
      </c>
      <c r="U153" s="190">
        <v>21.505376344086162</v>
      </c>
      <c r="V153" s="190">
        <v>20.091514143093359</v>
      </c>
      <c r="W153" s="190">
        <v>52.181208053689751</v>
      </c>
      <c r="X153" s="190">
        <v>62.950450450452479</v>
      </c>
      <c r="Y153" s="190">
        <v>53.083573487030968</v>
      </c>
      <c r="Z153" s="190">
        <v>48.331943286074235</v>
      </c>
      <c r="AA153" s="187">
        <v>61.389337641359162</v>
      </c>
      <c r="AB153" s="506"/>
      <c r="AC153" s="506"/>
      <c r="AD153" s="506"/>
      <c r="AE153" s="506"/>
      <c r="AF153" s="506"/>
      <c r="AG153" s="506"/>
      <c r="AH153" s="506"/>
      <c r="AI153" s="506"/>
      <c r="AJ153" s="506"/>
      <c r="AK153" s="506"/>
      <c r="AL153" s="506"/>
      <c r="AM153" s="506"/>
      <c r="AN153" s="506"/>
      <c r="AO153" s="506"/>
      <c r="AP153" s="506"/>
      <c r="AQ153" s="506"/>
      <c r="AR153" s="506"/>
      <c r="AS153" s="506"/>
      <c r="AT153" s="506"/>
      <c r="AU153" s="506"/>
      <c r="AV153" s="506"/>
      <c r="AW153" s="506"/>
      <c r="AX153" s="506"/>
      <c r="AY153" s="506"/>
      <c r="AZ153" s="943"/>
      <c r="BA153" s="1038" t="s">
        <v>270</v>
      </c>
      <c r="BB153" s="683" t="s">
        <v>271</v>
      </c>
      <c r="BC153" s="516">
        <v>307235.64208999614</v>
      </c>
      <c r="BD153" s="501">
        <v>163986.77374000056</v>
      </c>
      <c r="BE153" s="501">
        <v>94286.897429999444</v>
      </c>
      <c r="BF153" s="501">
        <v>57694.065690000105</v>
      </c>
      <c r="BG153" s="518">
        <v>14193.15645000003</v>
      </c>
      <c r="BH153" s="516">
        <v>27404.399159999975</v>
      </c>
      <c r="BI153" s="501">
        <v>28105.895610000018</v>
      </c>
      <c r="BJ153" s="501">
        <v>20274.841960000005</v>
      </c>
      <c r="BK153" s="501">
        <v>12642.30737</v>
      </c>
      <c r="BL153" s="518">
        <v>4011.1243199999999</v>
      </c>
      <c r="BM153" s="516">
        <v>178862.86027999836</v>
      </c>
      <c r="BN153" s="501">
        <v>141740.63201999915</v>
      </c>
      <c r="BO153" s="501">
        <v>118187.44794999989</v>
      </c>
      <c r="BP153" s="501">
        <v>76168.046230000138</v>
      </c>
      <c r="BQ153" s="518">
        <v>29998.980499999918</v>
      </c>
      <c r="BR153" s="516">
        <v>83477.09759999931</v>
      </c>
      <c r="BS153" s="501">
        <v>31239.224800000538</v>
      </c>
      <c r="BT153" s="501">
        <v>72960.803249999793</v>
      </c>
      <c r="BU153" s="501">
        <v>45584.948199999439</v>
      </c>
      <c r="BV153" s="501">
        <v>77526.92892000085</v>
      </c>
      <c r="BW153" s="501">
        <v>96031.164680001631</v>
      </c>
      <c r="BX153" s="501">
        <v>53903.207280000599</v>
      </c>
      <c r="BY153" s="502">
        <v>38042.34708000016</v>
      </c>
      <c r="BZ153" s="502">
        <v>61063.549190000675</v>
      </c>
      <c r="CA153" s="502">
        <v>77567.264399999112</v>
      </c>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row>
    <row r="154" s="382" customFormat="true" ht="15" customHeight="true" x14ac:dyDescent="0.2">
      <c r="A154" s="1047"/>
      <c r="B154" s="447" t="s">
        <v>272</v>
      </c>
      <c r="C154" s="191">
        <v>0</v>
      </c>
      <c r="D154" s="190">
        <v>0.44479754323664611</v>
      </c>
      <c r="E154" s="190">
        <v>0.69178406962456052</v>
      </c>
      <c r="F154" s="190">
        <v>2.5791589837305935</v>
      </c>
      <c r="G154" s="189">
        <v>16.85568575452784</v>
      </c>
      <c r="H154" s="188">
        <v>0.61152523467880304</v>
      </c>
      <c r="I154" s="190">
        <v>1.3761740406073035</v>
      </c>
      <c r="J154" s="190">
        <v>3.5711545922191217</v>
      </c>
      <c r="K154" s="190">
        <v>7.2588840231309568</v>
      </c>
      <c r="L154" s="187">
        <v>30.026685391112267</v>
      </c>
      <c r="M154" s="191">
        <v>0</v>
      </c>
      <c r="N154" s="190">
        <v>0</v>
      </c>
      <c r="O154" s="190">
        <v>0.49791963664214367</v>
      </c>
      <c r="P154" s="190">
        <v>0</v>
      </c>
      <c r="Q154" s="189">
        <v>0.55473071309383071</v>
      </c>
      <c r="R154" s="188">
        <v>2.2719328905976286</v>
      </c>
      <c r="S154" s="190">
        <v>2.9607451763139081</v>
      </c>
      <c r="T154" s="190">
        <v>2.3173803526449466</v>
      </c>
      <c r="U154" s="190">
        <v>2.4973985431842305</v>
      </c>
      <c r="V154" s="190">
        <v>9.7753743760391512</v>
      </c>
      <c r="W154" s="190">
        <v>4.4043624161071726</v>
      </c>
      <c r="X154" s="190">
        <v>2.7027027027027608</v>
      </c>
      <c r="Y154" s="190">
        <v>0.97982708933715812</v>
      </c>
      <c r="Z154" s="190">
        <v>1.8348623853211756</v>
      </c>
      <c r="AA154" s="187">
        <v>2.9079159935380967</v>
      </c>
      <c r="AB154" s="506"/>
      <c r="AC154" s="506"/>
      <c r="AD154" s="506"/>
      <c r="AE154" s="506"/>
      <c r="AF154" s="506"/>
      <c r="AG154" s="506"/>
      <c r="AH154" s="506"/>
      <c r="AI154" s="506"/>
      <c r="AJ154" s="506"/>
      <c r="AK154" s="506"/>
      <c r="AL154" s="506"/>
      <c r="AM154" s="506"/>
      <c r="AN154" s="506"/>
      <c r="AO154" s="506"/>
      <c r="AP154" s="506"/>
      <c r="AQ154" s="506"/>
      <c r="AR154" s="506"/>
      <c r="AS154" s="506"/>
      <c r="AT154" s="506"/>
      <c r="AU154" s="506"/>
      <c r="AV154" s="506"/>
      <c r="AW154" s="506"/>
      <c r="AX154" s="506"/>
      <c r="AY154" s="506"/>
      <c r="AZ154" s="943"/>
      <c r="BA154" s="1035"/>
      <c r="BB154" s="682" t="s">
        <v>272</v>
      </c>
      <c r="BC154" s="517">
        <v>0</v>
      </c>
      <c r="BD154" s="503">
        <v>1660.0959799999998</v>
      </c>
      <c r="BE154" s="503">
        <v>2507.8354299999987</v>
      </c>
      <c r="BF154" s="503">
        <v>9529.3096600000081</v>
      </c>
      <c r="BG154" s="521">
        <v>62089.579340000579</v>
      </c>
      <c r="BH154" s="517">
        <v>1052.3561499999998</v>
      </c>
      <c r="BI154" s="503">
        <v>2370.06871</v>
      </c>
      <c r="BJ154" s="503">
        <v>6147.0649099999973</v>
      </c>
      <c r="BK154" s="503">
        <v>12515.223329999999</v>
      </c>
      <c r="BL154" s="521">
        <v>51636.467680000358</v>
      </c>
      <c r="BM154" s="517">
        <v>0</v>
      </c>
      <c r="BN154" s="503">
        <v>0</v>
      </c>
      <c r="BO154" s="503">
        <v>976.97626999999977</v>
      </c>
      <c r="BP154" s="503">
        <v>0</v>
      </c>
      <c r="BQ154" s="521">
        <v>1088.6633600000002</v>
      </c>
      <c r="BR154" s="517">
        <v>5469.7694999999994</v>
      </c>
      <c r="BS154" s="503">
        <v>3232.8965200000034</v>
      </c>
      <c r="BT154" s="503">
        <v>6955.8485999999884</v>
      </c>
      <c r="BU154" s="503">
        <v>5293.735920000001</v>
      </c>
      <c r="BV154" s="503">
        <v>37720.141400000182</v>
      </c>
      <c r="BW154" s="503">
        <v>8105.524349999987</v>
      </c>
      <c r="BX154" s="503">
        <v>2314.2700800000011</v>
      </c>
      <c r="BY154" s="504">
        <v>702.19315999999992</v>
      </c>
      <c r="BZ154" s="504">
        <v>2318.2020399999997</v>
      </c>
      <c r="CA154" s="504">
        <v>3674.2388399999973</v>
      </c>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row>
    <row r="155" s="382" customFormat="true" ht="15" customHeight="true" x14ac:dyDescent="0.2">
      <c r="A155" s="1047"/>
      <c r="B155" s="447" t="s">
        <v>273</v>
      </c>
      <c r="C155" s="191">
        <v>10.534409334630045</v>
      </c>
      <c r="D155" s="190">
        <v>24.931508648611299</v>
      </c>
      <c r="E155" s="190">
        <v>38.891944543816656</v>
      </c>
      <c r="F155" s="190">
        <v>40.804357635422342</v>
      </c>
      <c r="G155" s="189">
        <v>27.705952784942639</v>
      </c>
      <c r="H155" s="188">
        <v>23.482861991179508</v>
      </c>
      <c r="I155" s="190">
        <v>41.018756804484489</v>
      </c>
      <c r="J155" s="190">
        <v>38.603569667509845</v>
      </c>
      <c r="K155" s="190">
        <v>30.333978453403489</v>
      </c>
      <c r="L155" s="187">
        <v>15.437318066482145</v>
      </c>
      <c r="M155" s="191">
        <v>5.0640223053239817</v>
      </c>
      <c r="N155" s="190">
        <v>18.289794407204297</v>
      </c>
      <c r="O155" s="190">
        <v>27.081317969942809</v>
      </c>
      <c r="P155" s="190">
        <v>37.871843574189022</v>
      </c>
      <c r="Q155" s="189">
        <v>48.933235968102615</v>
      </c>
      <c r="R155" s="188">
        <v>34.568332750785181</v>
      </c>
      <c r="S155" s="190">
        <v>38.855622089153314</v>
      </c>
      <c r="T155" s="190">
        <v>41.234256926955439</v>
      </c>
      <c r="U155" s="190">
        <v>37.010058966354606</v>
      </c>
      <c r="V155" s="190">
        <v>33.381863560728888</v>
      </c>
      <c r="W155" s="190">
        <v>11.325503355704162</v>
      </c>
      <c r="X155" s="190">
        <v>3.7725225225226042</v>
      </c>
      <c r="Y155" s="190">
        <v>19.020172910662644</v>
      </c>
      <c r="Z155" s="190">
        <v>13.719766472060629</v>
      </c>
      <c r="AA155" s="187">
        <v>11.03931071620949</v>
      </c>
      <c r="AB155" s="506"/>
      <c r="AC155" s="506"/>
      <c r="AD155" s="506"/>
      <c r="AE155" s="506"/>
      <c r="AF155" s="506"/>
      <c r="AG155" s="506"/>
      <c r="AH155" s="506"/>
      <c r="AI155" s="506"/>
      <c r="AJ155" s="506"/>
      <c r="AK155" s="506"/>
      <c r="AL155" s="506"/>
      <c r="AM155" s="506"/>
      <c r="AN155" s="506"/>
      <c r="AO155" s="506"/>
      <c r="AP155" s="506"/>
      <c r="AQ155" s="506"/>
      <c r="AR155" s="506"/>
      <c r="AS155" s="506"/>
      <c r="AT155" s="506"/>
      <c r="AU155" s="506"/>
      <c r="AV155" s="506"/>
      <c r="AW155" s="506"/>
      <c r="AX155" s="506"/>
      <c r="AY155" s="506"/>
      <c r="AZ155" s="943"/>
      <c r="BA155" s="1035"/>
      <c r="BB155" s="682" t="s">
        <v>273</v>
      </c>
      <c r="BC155" s="517">
        <v>38807.866119999999</v>
      </c>
      <c r="BD155" s="503">
        <v>93050.642729999905</v>
      </c>
      <c r="BE155" s="503">
        <v>140989.94288999998</v>
      </c>
      <c r="BF155" s="503">
        <v>150761.29925999988</v>
      </c>
      <c r="BG155" s="521">
        <v>102057.60707000042</v>
      </c>
      <c r="BH155" s="517">
        <v>40410.980340000002</v>
      </c>
      <c r="BI155" s="503">
        <v>70643.152070000127</v>
      </c>
      <c r="BJ155" s="503">
        <v>66448.719140000103</v>
      </c>
      <c r="BK155" s="503">
        <v>52299.570240000183</v>
      </c>
      <c r="BL155" s="521">
        <v>26547.338309999959</v>
      </c>
      <c r="BM155" s="517">
        <v>9931.8199700000223</v>
      </c>
      <c r="BN155" s="503">
        <v>35914.465369999947</v>
      </c>
      <c r="BO155" s="503">
        <v>53136.697309999836</v>
      </c>
      <c r="BP155" s="503">
        <v>74302.757290000154</v>
      </c>
      <c r="BQ155" s="521">
        <v>96031.85803000009</v>
      </c>
      <c r="BR155" s="517">
        <v>83224.646699999328</v>
      </c>
      <c r="BS155" s="503">
        <v>42427.226240000047</v>
      </c>
      <c r="BT155" s="503">
        <v>123768.74085000381</v>
      </c>
      <c r="BU155" s="503">
        <v>78450.225369998763</v>
      </c>
      <c r="BV155" s="503">
        <v>128810.27009999847</v>
      </c>
      <c r="BW155" s="503">
        <v>20842.776899999975</v>
      </c>
      <c r="BX155" s="503">
        <v>3230.335320000002</v>
      </c>
      <c r="BY155" s="504">
        <v>13630.808400000116</v>
      </c>
      <c r="BZ155" s="504">
        <v>17333.828890000023</v>
      </c>
      <c r="CA155" s="504">
        <v>13948.49930000005</v>
      </c>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row>
    <row r="156" s="382" customFormat="true" ht="15" customHeight="true" x14ac:dyDescent="0.2">
      <c r="A156" s="1047"/>
      <c r="B156" s="447" t="s">
        <v>274</v>
      </c>
      <c r="C156" s="191">
        <v>5.5808349201200453</v>
      </c>
      <c r="D156" s="190">
        <v>15.113513575690016</v>
      </c>
      <c r="E156" s="190">
        <v>28.65849239834823</v>
      </c>
      <c r="F156" s="190">
        <v>37.720092446664871</v>
      </c>
      <c r="G156" s="189">
        <v>50.31719484197815</v>
      </c>
      <c r="H156" s="188">
        <v>24.805704119758996</v>
      </c>
      <c r="I156" s="190">
        <v>32.985917015652369</v>
      </c>
      <c r="J156" s="190">
        <v>40.656225110643803</v>
      </c>
      <c r="K156" s="190">
        <v>52.747528739328509</v>
      </c>
      <c r="L156" s="187">
        <v>51.250508989531653</v>
      </c>
      <c r="M156" s="191">
        <v>3.6626589820737494</v>
      </c>
      <c r="N156" s="190">
        <v>8.44940554243035</v>
      </c>
      <c r="O156" s="190">
        <v>10.834386555778043</v>
      </c>
      <c r="P156" s="190">
        <v>22.599427086581812</v>
      </c>
      <c r="Q156" s="189">
        <v>34.468211240890916</v>
      </c>
      <c r="R156" s="188">
        <v>27.263194687171797</v>
      </c>
      <c r="S156" s="190">
        <v>27.578176979373787</v>
      </c>
      <c r="T156" s="190">
        <v>25.415617128464746</v>
      </c>
      <c r="U156" s="190">
        <v>34.408602150537753</v>
      </c>
      <c r="V156" s="190">
        <v>27.683028286187206</v>
      </c>
      <c r="W156" s="190">
        <v>26.300335570468331</v>
      </c>
      <c r="X156" s="190">
        <v>26.238738738739265</v>
      </c>
      <c r="Y156" s="190">
        <v>23.919308357348495</v>
      </c>
      <c r="Z156" s="190">
        <v>30.567139282736701</v>
      </c>
      <c r="AA156" s="187">
        <v>21.486268174476049</v>
      </c>
      <c r="AB156" s="506"/>
      <c r="AC156" s="506"/>
      <c r="AD156" s="506"/>
      <c r="AE156" s="506"/>
      <c r="AF156" s="506"/>
      <c r="AG156" s="506"/>
      <c r="AH156" s="506"/>
      <c r="AI156" s="506"/>
      <c r="AJ156" s="506"/>
      <c r="AK156" s="506"/>
      <c r="AL156" s="506"/>
      <c r="AM156" s="506"/>
      <c r="AN156" s="506"/>
      <c r="AO156" s="506"/>
      <c r="AP156" s="506"/>
      <c r="AQ156" s="506"/>
      <c r="AR156" s="506"/>
      <c r="AS156" s="506"/>
      <c r="AT156" s="506"/>
      <c r="AU156" s="506"/>
      <c r="AV156" s="506"/>
      <c r="AW156" s="506"/>
      <c r="AX156" s="506"/>
      <c r="AY156" s="506"/>
      <c r="AZ156" s="943"/>
      <c r="BA156" s="1035"/>
      <c r="BB156" s="682" t="s">
        <v>274</v>
      </c>
      <c r="BC156" s="517">
        <v>20559.320179999977</v>
      </c>
      <c r="BD156" s="503">
        <v>56407.42290999979</v>
      </c>
      <c r="BE156" s="503">
        <v>103891.93068000027</v>
      </c>
      <c r="BF156" s="503">
        <v>139365.75588999942</v>
      </c>
      <c r="BG156" s="521">
        <v>185348.34516999952</v>
      </c>
      <c r="BH156" s="517">
        <v>42687.421230000073</v>
      </c>
      <c r="BI156" s="503">
        <v>56808.868270000239</v>
      </c>
      <c r="BJ156" s="503">
        <v>69981.975940000048</v>
      </c>
      <c r="BK156" s="503">
        <v>90943.332359999578</v>
      </c>
      <c r="BL156" s="521">
        <v>88134.777999999875</v>
      </c>
      <c r="BM156" s="517">
        <v>7183.3944299999939</v>
      </c>
      <c r="BN156" s="503">
        <v>16591.541490000021</v>
      </c>
      <c r="BO156" s="503">
        <v>21258.32721999997</v>
      </c>
      <c r="BP156" s="503">
        <v>44339.001940000002</v>
      </c>
      <c r="BQ156" s="521">
        <v>67644.133949999974</v>
      </c>
      <c r="BR156" s="517">
        <v>65637.234000000608</v>
      </c>
      <c r="BS156" s="503">
        <v>30113.159720000491</v>
      </c>
      <c r="BT156" s="503">
        <v>76287.513450000057</v>
      </c>
      <c r="BU156" s="503">
        <v>72935.917119998878</v>
      </c>
      <c r="BV156" s="503">
        <v>106820.23021999949</v>
      </c>
      <c r="BW156" s="503">
        <v>48401.559689999529</v>
      </c>
      <c r="BX156" s="503">
        <v>22467.705359999978</v>
      </c>
      <c r="BY156" s="504">
        <v>17141.77420000016</v>
      </c>
      <c r="BZ156" s="504">
        <v>38619.138529999793</v>
      </c>
      <c r="CA156" s="504">
        <v>27148.542540000122</v>
      </c>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row>
    <row r="157" s="382" customFormat="true" ht="15" customHeight="true" x14ac:dyDescent="0.2">
      <c r="A157" s="1047"/>
      <c r="B157" s="447" t="s">
        <v>275</v>
      </c>
      <c r="C157" s="191">
        <v>0</v>
      </c>
      <c r="D157" s="190">
        <v>0.29681652272480913</v>
      </c>
      <c r="E157" s="190">
        <v>6.2568403152324453E-2</v>
      </c>
      <c r="F157" s="190">
        <v>0.24905849895938684</v>
      </c>
      <c r="G157" s="189">
        <v>0.18989088889213571</v>
      </c>
      <c r="H157" s="188">
        <v>3.9538961970610798E-2</v>
      </c>
      <c r="I157" s="190">
        <v>0.1317030924773043</v>
      </c>
      <c r="J157" s="190">
        <v>8.5428075645722745E-2</v>
      </c>
      <c r="K157" s="190">
        <v>0.22402591614059689</v>
      </c>
      <c r="L157" s="187">
        <v>0.28001259894956171</v>
      </c>
      <c r="M157" s="191">
        <v>0</v>
      </c>
      <c r="N157" s="190">
        <v>0</v>
      </c>
      <c r="O157" s="190">
        <v>0.33724655688999799</v>
      </c>
      <c r="P157" s="190">
        <v>0.19268318398537068</v>
      </c>
      <c r="Q157" s="189">
        <v>0.3082058553815637</v>
      </c>
      <c r="R157" s="188">
        <v>6.9905627403003961E-2</v>
      </c>
      <c r="S157" s="190">
        <v>0.19960079840318462</v>
      </c>
      <c r="T157" s="190">
        <v>0.40302267002520875</v>
      </c>
      <c r="U157" s="190">
        <v>0.38154699965314615</v>
      </c>
      <c r="V157" s="190">
        <v>0.12479201331113753</v>
      </c>
      <c r="W157" s="190">
        <v>0</v>
      </c>
      <c r="X157" s="190">
        <v>0</v>
      </c>
      <c r="Y157" s="190">
        <v>0</v>
      </c>
      <c r="Z157" s="190">
        <v>0</v>
      </c>
      <c r="AA157" s="187">
        <v>5.3850296176631465E-2</v>
      </c>
      <c r="AB157" s="506"/>
      <c r="AC157" s="506"/>
      <c r="AD157" s="506"/>
      <c r="AE157" s="506"/>
      <c r="AF157" s="506"/>
      <c r="AG157" s="506"/>
      <c r="AH157" s="506"/>
      <c r="AI157" s="506"/>
      <c r="AJ157" s="506"/>
      <c r="AK157" s="506"/>
      <c r="AL157" s="506"/>
      <c r="AM157" s="506"/>
      <c r="AN157" s="506"/>
      <c r="AO157" s="506"/>
      <c r="AP157" s="506"/>
      <c r="AQ157" s="506"/>
      <c r="AR157" s="506"/>
      <c r="AS157" s="506"/>
      <c r="AT157" s="506"/>
      <c r="AU157" s="506"/>
      <c r="AV157" s="506"/>
      <c r="AW157" s="506"/>
      <c r="AX157" s="506"/>
      <c r="AY157" s="506"/>
      <c r="AZ157" s="943"/>
      <c r="BA157" s="1035"/>
      <c r="BB157" s="682" t="s">
        <v>275</v>
      </c>
      <c r="BC157" s="517">
        <v>0</v>
      </c>
      <c r="BD157" s="503">
        <v>1107.7936999999999</v>
      </c>
      <c r="BE157" s="503">
        <v>226.82114999999999</v>
      </c>
      <c r="BF157" s="503">
        <v>920.20521999999983</v>
      </c>
      <c r="BG157" s="521">
        <v>699.48180000000013</v>
      </c>
      <c r="BH157" s="517">
        <v>68.041460000000001</v>
      </c>
      <c r="BI157" s="503">
        <v>226.82114999999999</v>
      </c>
      <c r="BJ157" s="503">
        <v>147.04821999999999</v>
      </c>
      <c r="BK157" s="503">
        <v>386.24867999999998</v>
      </c>
      <c r="BL157" s="521">
        <v>481.53372000000002</v>
      </c>
      <c r="BM157" s="517">
        <v>0</v>
      </c>
      <c r="BN157" s="503">
        <v>0</v>
      </c>
      <c r="BO157" s="503">
        <v>661.7169899999999</v>
      </c>
      <c r="BP157" s="503">
        <v>378.03525000000002</v>
      </c>
      <c r="BQ157" s="521">
        <v>604.85640000000001</v>
      </c>
      <c r="BR157" s="517">
        <v>168.3006</v>
      </c>
      <c r="BS157" s="503">
        <v>217.94808</v>
      </c>
      <c r="BT157" s="503">
        <v>1209.7128</v>
      </c>
      <c r="BU157" s="503">
        <v>808.7652099999998</v>
      </c>
      <c r="BV157" s="503">
        <v>481.53372000000002</v>
      </c>
      <c r="BW157" s="503">
        <v>0</v>
      </c>
      <c r="BX157" s="503">
        <v>0</v>
      </c>
      <c r="BY157" s="504">
        <v>0</v>
      </c>
      <c r="BZ157" s="504">
        <v>0</v>
      </c>
      <c r="CA157" s="504">
        <v>68.041460000000001</v>
      </c>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row>
    <row r="158" s="382" customFormat="true" ht="15" customHeight="true" x14ac:dyDescent="0.2">
      <c r="A158" s="1047"/>
      <c r="B158" s="447" t="s">
        <v>276</v>
      </c>
      <c r="C158" s="191">
        <v>0</v>
      </c>
      <c r="D158" s="190">
        <v>14.586436984856318</v>
      </c>
      <c r="E158" s="190">
        <v>5.1790751055348689</v>
      </c>
      <c r="F158" s="190">
        <v>2.8603625137604811</v>
      </c>
      <c r="G158" s="189">
        <v>1.0153378972148792</v>
      </c>
      <c r="H158" s="188">
        <v>34.373588117005397</v>
      </c>
      <c r="I158" s="190">
        <v>7.511066630545896</v>
      </c>
      <c r="J158" s="190">
        <v>5.0202485879768064</v>
      </c>
      <c r="K158" s="190">
        <v>1.8847755020249768</v>
      </c>
      <c r="L158" s="187">
        <v>0.67299999131241883</v>
      </c>
      <c r="M158" s="191">
        <v>0</v>
      </c>
      <c r="N158" s="190">
        <v>0.20348570262407206</v>
      </c>
      <c r="O158" s="190">
        <v>0.31217117871556277</v>
      </c>
      <c r="P158" s="190">
        <v>0.25114684269978754</v>
      </c>
      <c r="Q158" s="189">
        <v>0.44957238538704075</v>
      </c>
      <c r="R158" s="188">
        <v>1.1534428521495645</v>
      </c>
      <c r="S158" s="190">
        <v>1.6633399866932033</v>
      </c>
      <c r="T158" s="190">
        <v>5.9949622166249839</v>
      </c>
      <c r="U158" s="190">
        <v>2.8442594519598194</v>
      </c>
      <c r="V158" s="190">
        <v>8.88103161397596</v>
      </c>
      <c r="W158" s="190">
        <v>5.6627516778520892</v>
      </c>
      <c r="X158" s="190">
        <v>2.7590090090090684</v>
      </c>
      <c r="Y158" s="190">
        <v>1.8443804034581801</v>
      </c>
      <c r="Z158" s="190">
        <v>5.2126772310260723</v>
      </c>
      <c r="AA158" s="187">
        <v>3.1233171782446223</v>
      </c>
      <c r="AB158" s="506"/>
      <c r="AC158" s="506"/>
      <c r="AD158" s="506"/>
      <c r="AE158" s="506"/>
      <c r="AF158" s="506"/>
      <c r="AG158" s="506"/>
      <c r="AH158" s="506"/>
      <c r="AI158" s="506"/>
      <c r="AJ158" s="506"/>
      <c r="AK158" s="506"/>
      <c r="AL158" s="506"/>
      <c r="AM158" s="506"/>
      <c r="AN158" s="506"/>
      <c r="AO158" s="506"/>
      <c r="AP158" s="506"/>
      <c r="AQ158" s="506"/>
      <c r="AR158" s="506"/>
      <c r="AS158" s="506"/>
      <c r="AT158" s="506"/>
      <c r="AU158" s="506"/>
      <c r="AV158" s="506"/>
      <c r="AW158" s="506"/>
      <c r="AX158" s="506"/>
      <c r="AY158" s="506"/>
      <c r="AZ158" s="943"/>
      <c r="BA158" s="1035"/>
      <c r="BB158" s="682" t="s">
        <v>276</v>
      </c>
      <c r="BC158" s="517">
        <v>0</v>
      </c>
      <c r="BD158" s="503">
        <v>54440.240890000197</v>
      </c>
      <c r="BE158" s="503">
        <v>18775.031999999967</v>
      </c>
      <c r="BF158" s="503">
        <v>10568.282259999998</v>
      </c>
      <c r="BG158" s="521">
        <v>3740.0971899999995</v>
      </c>
      <c r="BH158" s="517">
        <v>59152.517020000254</v>
      </c>
      <c r="BI158" s="503">
        <v>12935.677810000016</v>
      </c>
      <c r="BJ158" s="503">
        <v>8641.4052199999915</v>
      </c>
      <c r="BK158" s="503">
        <v>3249.5885399999993</v>
      </c>
      <c r="BL158" s="521">
        <v>1157.3486</v>
      </c>
      <c r="BM158" s="517">
        <v>0</v>
      </c>
      <c r="BN158" s="503">
        <v>399.57148000000001</v>
      </c>
      <c r="BO158" s="503">
        <v>612.51617999999996</v>
      </c>
      <c r="BP158" s="503">
        <v>492.73817000000008</v>
      </c>
      <c r="BQ158" s="521">
        <v>882.28931999999975</v>
      </c>
      <c r="BR158" s="517">
        <v>2776.9598999999985</v>
      </c>
      <c r="BS158" s="503">
        <v>1816.2339999999981</v>
      </c>
      <c r="BT158" s="503">
        <v>17994.477900000013</v>
      </c>
      <c r="BU158" s="503">
        <v>6028.9770200000039</v>
      </c>
      <c r="BV158" s="503">
        <v>34269.14974000003</v>
      </c>
      <c r="BW158" s="503">
        <v>10421.388450000002</v>
      </c>
      <c r="BX158" s="503">
        <v>2362.4840400000012</v>
      </c>
      <c r="BY158" s="504">
        <v>1321.7753599999999</v>
      </c>
      <c r="BZ158" s="504">
        <v>6585.801250000005</v>
      </c>
      <c r="CA158" s="504">
        <v>3946.4046799999969</v>
      </c>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row>
    <row r="159" s="382" customFormat="true" ht="15" customHeight="true" x14ac:dyDescent="0.2">
      <c r="A159" s="1048"/>
      <c r="B159" s="448" t="s">
        <v>46</v>
      </c>
      <c r="C159" s="191">
        <v>0.48552925967152311</v>
      </c>
      <c r="D159" s="190">
        <v>0.68915748646889852</v>
      </c>
      <c r="E159" s="190">
        <v>0.50718256493820646</v>
      </c>
      <c r="F159" s="190">
        <v>0.17176030592168096</v>
      </c>
      <c r="G159" s="189">
        <v>6.2869611832986325E-2</v>
      </c>
      <c r="H159" s="188">
        <v>0.76205720566684343</v>
      </c>
      <c r="I159" s="190">
        <v>0.65676950235223086</v>
      </c>
      <c r="J159" s="190">
        <v>0.28464769061023881</v>
      </c>
      <c r="K159" s="190">
        <v>0.21821404631145969</v>
      </c>
      <c r="L159" s="187">
        <v>0</v>
      </c>
      <c r="M159" s="191">
        <v>7.4976738230000978E-2</v>
      </c>
      <c r="N159" s="190">
        <v>0.87450466130000981</v>
      </c>
      <c r="O159" s="190">
        <v>0.70227999779646244</v>
      </c>
      <c r="P159" s="190">
        <v>0.26232478929262393</v>
      </c>
      <c r="Q159" s="189">
        <v>0</v>
      </c>
      <c r="R159" s="188">
        <v>0</v>
      </c>
      <c r="S159" s="190">
        <v>0.1330671989354564</v>
      </c>
      <c r="T159" s="190">
        <v>0.32745591939548202</v>
      </c>
      <c r="U159" s="190">
        <v>1.3527575442247908</v>
      </c>
      <c r="V159" s="190">
        <v>6.2396006655568749E-2</v>
      </c>
      <c r="W159" s="190">
        <v>0.12583892617449086</v>
      </c>
      <c r="X159" s="190">
        <v>1.5765765765766104</v>
      </c>
      <c r="Y159" s="190">
        <v>1.1527377521613624</v>
      </c>
      <c r="Z159" s="190">
        <v>0.3336113427856684</v>
      </c>
      <c r="AA159" s="187">
        <v>0</v>
      </c>
      <c r="AB159" s="506"/>
      <c r="AC159" s="506"/>
      <c r="AD159" s="506"/>
      <c r="AE159" s="506"/>
      <c r="AF159" s="506"/>
      <c r="AG159" s="506"/>
      <c r="AH159" s="506"/>
      <c r="AI159" s="506"/>
      <c r="AJ159" s="506"/>
      <c r="AK159" s="506"/>
      <c r="AL159" s="506"/>
      <c r="AM159" s="506"/>
      <c r="AN159" s="506"/>
      <c r="AO159" s="506"/>
      <c r="AP159" s="506"/>
      <c r="AQ159" s="506"/>
      <c r="AR159" s="506"/>
      <c r="AS159" s="506"/>
      <c r="AT159" s="506"/>
      <c r="AU159" s="506"/>
      <c r="AV159" s="506"/>
      <c r="AW159" s="506"/>
      <c r="AX159" s="506"/>
      <c r="AY159" s="506"/>
      <c r="AZ159" s="943"/>
      <c r="BA159" s="1035"/>
      <c r="BB159" s="682" t="s">
        <v>46</v>
      </c>
      <c r="BC159" s="517">
        <v>1788.6484099999998</v>
      </c>
      <c r="BD159" s="503">
        <v>2572.108569999999</v>
      </c>
      <c r="BE159" s="503">
        <v>1838.6234400000005</v>
      </c>
      <c r="BF159" s="503">
        <v>634.60886000000016</v>
      </c>
      <c r="BG159" s="521">
        <v>231.58641</v>
      </c>
      <c r="BH159" s="517">
        <v>1311.4022800000002</v>
      </c>
      <c r="BI159" s="503">
        <v>1131.0988300000001</v>
      </c>
      <c r="BJ159" s="503">
        <v>489.96698000000004</v>
      </c>
      <c r="BK159" s="503">
        <v>376.22829000000002</v>
      </c>
      <c r="BL159" s="521">
        <v>0</v>
      </c>
      <c r="BM159" s="517">
        <v>147.04821999999999</v>
      </c>
      <c r="BN159" s="503">
        <v>1717.2072400000004</v>
      </c>
      <c r="BO159" s="503">
        <v>1377.95508</v>
      </c>
      <c r="BP159" s="503">
        <v>514.66876999999999</v>
      </c>
      <c r="BQ159" s="521">
        <v>0</v>
      </c>
      <c r="BR159" s="517">
        <v>0</v>
      </c>
      <c r="BS159" s="503">
        <v>145.29872</v>
      </c>
      <c r="BT159" s="503">
        <v>982.8916499999998</v>
      </c>
      <c r="BU159" s="503">
        <v>2867.4402899999986</v>
      </c>
      <c r="BV159" s="503">
        <v>240.76685999999998</v>
      </c>
      <c r="BW159" s="503">
        <v>231.58641</v>
      </c>
      <c r="BX159" s="503">
        <v>1349.9908800000005</v>
      </c>
      <c r="BY159" s="504">
        <v>826.10959999999989</v>
      </c>
      <c r="BZ159" s="504">
        <v>421.49128000000007</v>
      </c>
      <c r="CA159" s="504">
        <v>0</v>
      </c>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row>
    <row r="160" s="382" customFormat="true" ht="15" customHeight="true" x14ac:dyDescent="0.2">
      <c r="C160" s="157"/>
      <c r="D160" s="228"/>
      <c r="E160" s="228"/>
      <c r="F160" s="228"/>
      <c r="G160" s="217"/>
      <c r="H160" s="156"/>
      <c r="I160" s="228"/>
      <c r="J160" s="228"/>
      <c r="K160" s="228"/>
      <c r="L160" s="223"/>
      <c r="M160" s="157"/>
      <c r="N160" s="228"/>
      <c r="O160" s="228"/>
      <c r="P160" s="228"/>
      <c r="Q160" s="217"/>
      <c r="R160" s="156"/>
      <c r="S160" s="228"/>
      <c r="T160" s="228"/>
      <c r="U160" s="228"/>
      <c r="V160" s="228"/>
      <c r="W160" s="228"/>
      <c r="X160" s="228"/>
      <c r="Y160" s="228"/>
      <c r="Z160" s="228"/>
      <c r="AA160" s="223"/>
      <c r="AB160" s="506"/>
      <c r="AC160" s="506"/>
      <c r="AD160" s="506"/>
      <c r="AE160" s="506"/>
      <c r="AF160" s="506"/>
      <c r="AG160" s="506"/>
      <c r="AH160" s="506"/>
      <c r="AI160" s="506"/>
      <c r="AJ160" s="506"/>
      <c r="AK160" s="506"/>
      <c r="AL160" s="506"/>
      <c r="AM160" s="506"/>
      <c r="AN160" s="506"/>
      <c r="AO160" s="506"/>
      <c r="AP160" s="506"/>
      <c r="AQ160" s="506"/>
      <c r="AR160" s="506"/>
      <c r="AS160" s="506"/>
      <c r="AT160" s="506"/>
      <c r="AU160" s="506"/>
      <c r="AV160" s="506"/>
      <c r="AW160" s="506"/>
      <c r="AX160" s="506"/>
      <c r="AY160" s="506"/>
      <c r="AZ160" s="943"/>
      <c r="BA160" s="1037"/>
      <c r="BB160" s="684" t="s">
        <v>195</v>
      </c>
      <c r="BC160" s="517">
        <v>368391.4767999936</v>
      </c>
      <c r="BD160" s="503">
        <v>373225.07851999917</v>
      </c>
      <c r="BE160" s="503">
        <v>362517.08301999944</v>
      </c>
      <c r="BF160" s="503">
        <v>369473.52683999541</v>
      </c>
      <c r="BG160" s="521">
        <v>368359.85343000258</v>
      </c>
      <c r="BH160" s="517">
        <v>172087.11764000033</v>
      </c>
      <c r="BI160" s="503">
        <v>172221.58244999973</v>
      </c>
      <c r="BJ160" s="503">
        <v>172131.02237000052</v>
      </c>
      <c r="BK160" s="503">
        <v>172412.49881000078</v>
      </c>
      <c r="BL160" s="521">
        <v>171968.59063000162</v>
      </c>
      <c r="BM160" s="517">
        <v>196125.12289999903</v>
      </c>
      <c r="BN160" s="503">
        <v>196363.41759999961</v>
      </c>
      <c r="BO160" s="503">
        <v>196211.63699999958</v>
      </c>
      <c r="BP160" s="503">
        <v>196195.24764999837</v>
      </c>
      <c r="BQ160" s="521">
        <v>196250.78155999933</v>
      </c>
      <c r="BR160" s="517">
        <v>240754.00830000683</v>
      </c>
      <c r="BS160" s="503">
        <v>109191.98808000493</v>
      </c>
      <c r="BT160" s="503">
        <v>300159.98849998525</v>
      </c>
      <c r="BU160" s="503">
        <v>211970.009129996</v>
      </c>
      <c r="BV160" s="503">
        <v>385869.02096003271</v>
      </c>
      <c r="BW160" s="503">
        <v>184034.00048000849</v>
      </c>
      <c r="BX160" s="503">
        <v>85627.992959998199</v>
      </c>
      <c r="BY160" s="504">
        <v>71665.007800001287</v>
      </c>
      <c r="BZ160" s="504">
        <v>126342.01117999484</v>
      </c>
      <c r="CA160" s="504">
        <v>126352.99121999416</v>
      </c>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row>
    <row r="161" s="382" customFormat="true" ht="15" customHeight="true" x14ac:dyDescent="0.2">
      <c r="A161" s="949"/>
      <c r="B161" s="945"/>
      <c r="C161" s="226"/>
      <c r="D161" s="225"/>
      <c r="E161" s="225"/>
      <c r="F161" s="225"/>
      <c r="G161" s="215"/>
      <c r="H161" s="218"/>
      <c r="I161" s="225"/>
      <c r="J161" s="225"/>
      <c r="K161" s="225"/>
      <c r="L161" s="221"/>
      <c r="M161" s="226"/>
      <c r="N161" s="225"/>
      <c r="O161" s="225"/>
      <c r="P161" s="225"/>
      <c r="Q161" s="215"/>
      <c r="R161" s="218"/>
      <c r="S161" s="225"/>
      <c r="T161" s="225"/>
      <c r="U161" s="225"/>
      <c r="V161" s="225"/>
      <c r="W161" s="225"/>
      <c r="X161" s="225"/>
      <c r="Y161" s="225"/>
      <c r="Z161" s="225"/>
      <c r="AA161" s="221"/>
      <c r="AB161" s="506"/>
      <c r="AC161" s="506"/>
      <c r="AD161" s="506"/>
      <c r="AE161" s="506"/>
      <c r="AF161" s="506"/>
      <c r="AG161" s="506"/>
      <c r="AH161" s="506"/>
      <c r="AI161" s="506"/>
      <c r="AJ161" s="506"/>
      <c r="AK161" s="506"/>
      <c r="AL161" s="506"/>
      <c r="AM161" s="506"/>
      <c r="AN161" s="506"/>
      <c r="AO161" s="506"/>
      <c r="AP161" s="506"/>
      <c r="AQ161" s="506"/>
      <c r="AR161" s="506"/>
      <c r="AS161" s="506"/>
      <c r="AT161" s="506"/>
      <c r="AU161" s="506"/>
      <c r="AV161" s="506"/>
      <c r="AW161" s="506"/>
      <c r="AX161" s="506"/>
      <c r="AY161" s="506"/>
      <c r="AZ161" s="943"/>
      <c r="BA161" s="947"/>
      <c r="BB161" s="682"/>
      <c r="BC161" s="517"/>
      <c r="BD161" s="503"/>
      <c r="BE161" s="503"/>
      <c r="BF161" s="503"/>
      <c r="BG161" s="521"/>
      <c r="BH161" s="517"/>
      <c r="BI161" s="503"/>
      <c r="BJ161" s="503"/>
      <c r="BK161" s="503"/>
      <c r="BL161" s="521"/>
      <c r="BM161" s="517"/>
      <c r="BN161" s="503"/>
      <c r="BO161" s="503"/>
      <c r="BP161" s="503"/>
      <c r="BQ161" s="521"/>
      <c r="BR161" s="517"/>
      <c r="BS161" s="503"/>
      <c r="BT161" s="503"/>
      <c r="BU161" s="503"/>
      <c r="BV161" s="503"/>
      <c r="BW161" s="503"/>
      <c r="BX161" s="503"/>
      <c r="BY161" s="504"/>
      <c r="BZ161" s="504"/>
      <c r="CA161" s="504"/>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row>
    <row r="162" s="382" customFormat="true" ht="15" customHeight="true" x14ac:dyDescent="0.2">
      <c r="A162" s="210"/>
      <c r="B162" s="136"/>
      <c r="C162" s="226"/>
      <c r="D162" s="225"/>
      <c r="E162" s="225"/>
      <c r="F162" s="225"/>
      <c r="G162" s="215"/>
      <c r="H162" s="218"/>
      <c r="I162" s="225"/>
      <c r="J162" s="225"/>
      <c r="K162" s="225"/>
      <c r="L162" s="221"/>
      <c r="M162" s="226"/>
      <c r="N162" s="225"/>
      <c r="O162" s="225"/>
      <c r="P162" s="225"/>
      <c r="Q162" s="215"/>
      <c r="R162" s="218"/>
      <c r="S162" s="225"/>
      <c r="T162" s="225"/>
      <c r="U162" s="225"/>
      <c r="V162" s="225"/>
      <c r="W162" s="225"/>
      <c r="X162" s="225"/>
      <c r="Y162" s="225"/>
      <c r="Z162" s="225"/>
      <c r="AA162" s="221"/>
      <c r="AB162" s="506"/>
      <c r="AC162" s="506"/>
      <c r="AD162" s="506"/>
      <c r="AE162" s="506"/>
      <c r="AF162" s="506"/>
      <c r="AG162" s="506"/>
      <c r="AH162" s="506"/>
      <c r="AI162" s="506"/>
      <c r="AJ162" s="506"/>
      <c r="AK162" s="506"/>
      <c r="AL162" s="506"/>
      <c r="AM162" s="506"/>
      <c r="AN162" s="506"/>
      <c r="AO162" s="506"/>
      <c r="AP162" s="506"/>
      <c r="AQ162" s="506"/>
      <c r="AR162" s="506"/>
      <c r="AS162" s="506"/>
      <c r="AT162" s="506"/>
      <c r="AU162" s="506"/>
      <c r="AV162" s="506"/>
      <c r="AW162" s="506"/>
      <c r="AX162" s="506"/>
      <c r="AY162" s="506"/>
      <c r="AZ162" s="943"/>
      <c r="BA162" s="947"/>
      <c r="BB162" s="682"/>
      <c r="BC162" s="517"/>
      <c r="BD162" s="503"/>
      <c r="BE162" s="503"/>
      <c r="BF162" s="503"/>
      <c r="BG162" s="521"/>
      <c r="BH162" s="517"/>
      <c r="BI162" s="503"/>
      <c r="BJ162" s="503"/>
      <c r="BK162" s="503"/>
      <c r="BL162" s="521"/>
      <c r="BM162" s="517"/>
      <c r="BN162" s="503"/>
      <c r="BO162" s="503"/>
      <c r="BP162" s="503"/>
      <c r="BQ162" s="521"/>
      <c r="BR162" s="517"/>
      <c r="BS162" s="503"/>
      <c r="BT162" s="503"/>
      <c r="BU162" s="503"/>
      <c r="BV162" s="503"/>
      <c r="BW162" s="503"/>
      <c r="BX162" s="503"/>
      <c r="BY162" s="504"/>
      <c r="BZ162" s="504"/>
      <c r="CA162" s="50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row>
    <row r="163" s="382" customFormat="true" ht="15" customHeight="true" x14ac:dyDescent="0.2">
      <c r="A163" s="214"/>
      <c r="B163" s="208"/>
      <c r="C163" s="179"/>
      <c r="D163" s="178"/>
      <c r="E163" s="178"/>
      <c r="F163" s="178"/>
      <c r="G163" s="177"/>
      <c r="H163" s="176"/>
      <c r="I163" s="178"/>
      <c r="J163" s="178"/>
      <c r="K163" s="178"/>
      <c r="L163" s="175"/>
      <c r="M163" s="179"/>
      <c r="N163" s="178"/>
      <c r="O163" s="178"/>
      <c r="P163" s="178"/>
      <c r="Q163" s="177"/>
      <c r="R163" s="176"/>
      <c r="S163" s="178"/>
      <c r="T163" s="178"/>
      <c r="U163" s="178"/>
      <c r="V163" s="178"/>
      <c r="W163" s="178"/>
      <c r="X163" s="178"/>
      <c r="Y163" s="178"/>
      <c r="Z163" s="178"/>
      <c r="AA163" s="175"/>
      <c r="AB163" s="506"/>
      <c r="AC163" s="506"/>
      <c r="AD163" s="506"/>
      <c r="AE163" s="506"/>
      <c r="AF163" s="506"/>
      <c r="AG163" s="506"/>
      <c r="AH163" s="506"/>
      <c r="AI163" s="506"/>
      <c r="AJ163" s="506"/>
      <c r="AK163" s="506"/>
      <c r="AL163" s="506"/>
      <c r="AM163" s="506"/>
      <c r="AN163" s="506"/>
      <c r="AO163" s="506"/>
      <c r="AP163" s="506"/>
      <c r="AQ163" s="506"/>
      <c r="AR163" s="506"/>
      <c r="AS163" s="506"/>
      <c r="AT163" s="506"/>
      <c r="AU163" s="506"/>
      <c r="AV163" s="506"/>
      <c r="AW163" s="506"/>
      <c r="AX163" s="506"/>
      <c r="AY163" s="506"/>
      <c r="AZ163" s="943"/>
      <c r="BA163" s="947"/>
      <c r="BB163" s="682"/>
      <c r="BC163" s="517"/>
      <c r="BD163" s="503"/>
      <c r="BE163" s="503"/>
      <c r="BF163" s="503"/>
      <c r="BG163" s="521"/>
      <c r="BH163" s="517"/>
      <c r="BI163" s="503"/>
      <c r="BJ163" s="503"/>
      <c r="BK163" s="503"/>
      <c r="BL163" s="521"/>
      <c r="BM163" s="517"/>
      <c r="BN163" s="503"/>
      <c r="BO163" s="503"/>
      <c r="BP163" s="503"/>
      <c r="BQ163" s="521"/>
      <c r="BR163" s="517"/>
      <c r="BS163" s="503"/>
      <c r="BT163" s="503"/>
      <c r="BU163" s="503"/>
      <c r="BV163" s="503"/>
      <c r="BW163" s="503"/>
      <c r="BX163" s="503"/>
      <c r="BY163" s="504"/>
      <c r="BZ163" s="504"/>
      <c r="CA163" s="50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row>
    <row r="164" s="382" customFormat="true" ht="15" customHeight="true" x14ac:dyDescent="0.2">
      <c r="A164" s="214"/>
      <c r="B164" s="208"/>
      <c r="C164" s="179"/>
      <c r="D164" s="178"/>
      <c r="E164" s="178"/>
      <c r="F164" s="178"/>
      <c r="G164" s="177"/>
      <c r="H164" s="176"/>
      <c r="I164" s="178"/>
      <c r="J164" s="178"/>
      <c r="K164" s="178"/>
      <c r="L164" s="175"/>
      <c r="M164" s="179"/>
      <c r="N164" s="178"/>
      <c r="O164" s="178"/>
      <c r="P164" s="178"/>
      <c r="Q164" s="177"/>
      <c r="R164" s="176"/>
      <c r="S164" s="178"/>
      <c r="T164" s="178"/>
      <c r="U164" s="178"/>
      <c r="V164" s="178"/>
      <c r="W164" s="178"/>
      <c r="X164" s="178"/>
      <c r="Y164" s="178"/>
      <c r="Z164" s="178"/>
      <c r="AA164" s="175"/>
      <c r="AB164" s="506"/>
      <c r="AC164" s="506"/>
      <c r="AD164" s="506"/>
      <c r="AE164" s="506"/>
      <c r="AF164" s="506"/>
      <c r="AG164" s="506"/>
      <c r="AH164" s="506"/>
      <c r="AI164" s="506"/>
      <c r="AJ164" s="506"/>
      <c r="AK164" s="506"/>
      <c r="AL164" s="506"/>
      <c r="AM164" s="506"/>
      <c r="AN164" s="506"/>
      <c r="AO164" s="506"/>
      <c r="AP164" s="506"/>
      <c r="AQ164" s="506"/>
      <c r="AR164" s="506"/>
      <c r="AS164" s="506"/>
      <c r="AT164" s="506"/>
      <c r="AU164" s="506"/>
      <c r="AV164" s="506"/>
      <c r="AW164" s="506"/>
      <c r="AX164" s="506"/>
      <c r="AY164" s="506"/>
      <c r="AZ164" s="943"/>
      <c r="BA164" s="947"/>
      <c r="BB164" s="682"/>
      <c r="BC164" s="517"/>
      <c r="BD164" s="503"/>
      <c r="BE164" s="503"/>
      <c r="BF164" s="503"/>
      <c r="BG164" s="521"/>
      <c r="BH164" s="517"/>
      <c r="BI164" s="503"/>
      <c r="BJ164" s="503"/>
      <c r="BK164" s="503"/>
      <c r="BL164" s="521"/>
      <c r="BM164" s="517"/>
      <c r="BN164" s="503"/>
      <c r="BO164" s="503"/>
      <c r="BP164" s="503"/>
      <c r="BQ164" s="521"/>
      <c r="BR164" s="517"/>
      <c r="BS164" s="503"/>
      <c r="BT164" s="503"/>
      <c r="BU164" s="503"/>
      <c r="BV164" s="503"/>
      <c r="BW164" s="503"/>
      <c r="BX164" s="503"/>
      <c r="BY164" s="504"/>
      <c r="BZ164" s="504"/>
      <c r="CA164" s="50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row>
    <row r="165" s="382" customFormat="true" ht="15" customHeight="true" x14ac:dyDescent="0.2">
      <c r="A165" s="214"/>
      <c r="B165" s="208"/>
      <c r="C165" s="179"/>
      <c r="D165" s="178"/>
      <c r="E165" s="178"/>
      <c r="F165" s="178"/>
      <c r="G165" s="177"/>
      <c r="H165" s="176"/>
      <c r="I165" s="178"/>
      <c r="J165" s="178"/>
      <c r="K165" s="178"/>
      <c r="L165" s="175"/>
      <c r="M165" s="179"/>
      <c r="N165" s="178"/>
      <c r="O165" s="178"/>
      <c r="P165" s="178"/>
      <c r="Q165" s="177"/>
      <c r="R165" s="176"/>
      <c r="S165" s="178"/>
      <c r="T165" s="178"/>
      <c r="U165" s="178"/>
      <c r="V165" s="178"/>
      <c r="W165" s="178"/>
      <c r="X165" s="178"/>
      <c r="Y165" s="178"/>
      <c r="Z165" s="178"/>
      <c r="AA165" s="175"/>
      <c r="AB165" s="506"/>
      <c r="AC165" s="506"/>
      <c r="AD165" s="506"/>
      <c r="AE165" s="506"/>
      <c r="AF165" s="506"/>
      <c r="AG165" s="506"/>
      <c r="AH165" s="506"/>
      <c r="AI165" s="506"/>
      <c r="AJ165" s="506"/>
      <c r="AK165" s="506"/>
      <c r="AL165" s="506"/>
      <c r="AM165" s="506"/>
      <c r="AN165" s="506"/>
      <c r="AO165" s="506"/>
      <c r="AP165" s="506"/>
      <c r="AQ165" s="506"/>
      <c r="AR165" s="506"/>
      <c r="AS165" s="506"/>
      <c r="AT165" s="506"/>
      <c r="AU165" s="506"/>
      <c r="AV165" s="506"/>
      <c r="AW165" s="506"/>
      <c r="AX165" s="506"/>
      <c r="AY165" s="506"/>
      <c r="AZ165" s="943"/>
      <c r="BA165" s="947"/>
      <c r="BB165" s="682"/>
      <c r="BC165" s="517"/>
      <c r="BD165" s="503"/>
      <c r="BE165" s="503"/>
      <c r="BF165" s="503"/>
      <c r="BG165" s="521"/>
      <c r="BH165" s="517"/>
      <c r="BI165" s="503"/>
      <c r="BJ165" s="503"/>
      <c r="BK165" s="503"/>
      <c r="BL165" s="521"/>
      <c r="BM165" s="517"/>
      <c r="BN165" s="503"/>
      <c r="BO165" s="503"/>
      <c r="BP165" s="503"/>
      <c r="BQ165" s="521"/>
      <c r="BR165" s="517"/>
      <c r="BS165" s="503"/>
      <c r="BT165" s="503"/>
      <c r="BU165" s="503"/>
      <c r="BV165" s="503"/>
      <c r="BW165" s="503"/>
      <c r="BX165" s="503"/>
      <c r="BY165" s="504"/>
      <c r="BZ165" s="504"/>
      <c r="CA165" s="50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row>
    <row r="166" s="382" customFormat="true" ht="15" customHeight="true" x14ac:dyDescent="0.2">
      <c r="A166" s="214"/>
      <c r="B166" s="208"/>
      <c r="C166" s="179"/>
      <c r="D166" s="178"/>
      <c r="E166" s="178"/>
      <c r="F166" s="178"/>
      <c r="G166" s="177"/>
      <c r="H166" s="176"/>
      <c r="I166" s="178"/>
      <c r="J166" s="178"/>
      <c r="K166" s="178"/>
      <c r="L166" s="175"/>
      <c r="M166" s="179"/>
      <c r="N166" s="178"/>
      <c r="O166" s="178"/>
      <c r="P166" s="178"/>
      <c r="Q166" s="177"/>
      <c r="R166" s="176"/>
      <c r="S166" s="178"/>
      <c r="T166" s="178"/>
      <c r="U166" s="178"/>
      <c r="V166" s="178"/>
      <c r="W166" s="178"/>
      <c r="X166" s="178"/>
      <c r="Y166" s="178"/>
      <c r="Z166" s="178"/>
      <c r="AA166" s="175"/>
      <c r="AB166" s="506"/>
      <c r="AC166" s="506"/>
      <c r="AD166" s="506"/>
      <c r="AE166" s="506"/>
      <c r="AF166" s="506"/>
      <c r="AG166" s="506"/>
      <c r="AH166" s="506"/>
      <c r="AI166" s="506"/>
      <c r="AJ166" s="506"/>
      <c r="AK166" s="506"/>
      <c r="AL166" s="506"/>
      <c r="AM166" s="506"/>
      <c r="AN166" s="506"/>
      <c r="AO166" s="506"/>
      <c r="AP166" s="506"/>
      <c r="AQ166" s="506"/>
      <c r="AR166" s="506"/>
      <c r="AS166" s="506"/>
      <c r="AT166" s="506"/>
      <c r="AU166" s="506"/>
      <c r="AV166" s="506"/>
      <c r="AW166" s="506"/>
      <c r="AX166" s="506"/>
      <c r="AY166" s="506"/>
      <c r="AZ166" s="943"/>
      <c r="BA166" s="947"/>
      <c r="BB166" s="682"/>
      <c r="BC166" s="517"/>
      <c r="BD166" s="503"/>
      <c r="BE166" s="503"/>
      <c r="BF166" s="503"/>
      <c r="BG166" s="521"/>
      <c r="BH166" s="517"/>
      <c r="BI166" s="503"/>
      <c r="BJ166" s="503"/>
      <c r="BK166" s="503"/>
      <c r="BL166" s="521"/>
      <c r="BM166" s="517"/>
      <c r="BN166" s="503"/>
      <c r="BO166" s="503"/>
      <c r="BP166" s="503"/>
      <c r="BQ166" s="521"/>
      <c r="BR166" s="517"/>
      <c r="BS166" s="503"/>
      <c r="BT166" s="503"/>
      <c r="BU166" s="503"/>
      <c r="BV166" s="503"/>
      <c r="BW166" s="503"/>
      <c r="BX166" s="503"/>
      <c r="BY166" s="504"/>
      <c r="BZ166" s="504"/>
      <c r="CA166" s="50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row>
    <row r="167" s="382" customFormat="true" ht="15" customHeight="true" x14ac:dyDescent="0.2">
      <c r="A167" s="214"/>
      <c r="B167" s="208"/>
      <c r="C167" s="179"/>
      <c r="D167" s="178"/>
      <c r="E167" s="178"/>
      <c r="F167" s="178"/>
      <c r="G167" s="177"/>
      <c r="H167" s="176"/>
      <c r="I167" s="178"/>
      <c r="J167" s="178"/>
      <c r="K167" s="178"/>
      <c r="L167" s="175"/>
      <c r="M167" s="179"/>
      <c r="N167" s="178"/>
      <c r="O167" s="178"/>
      <c r="P167" s="178"/>
      <c r="Q167" s="177"/>
      <c r="R167" s="176"/>
      <c r="S167" s="178"/>
      <c r="T167" s="178"/>
      <c r="U167" s="178"/>
      <c r="V167" s="178"/>
      <c r="W167" s="178"/>
      <c r="X167" s="178"/>
      <c r="Y167" s="178"/>
      <c r="Z167" s="178"/>
      <c r="AA167" s="175"/>
      <c r="AB167" s="506"/>
      <c r="AC167" s="506"/>
      <c r="AD167" s="506"/>
      <c r="AE167" s="506"/>
      <c r="AF167" s="506"/>
      <c r="AG167" s="506"/>
      <c r="AH167" s="506"/>
      <c r="AI167" s="506"/>
      <c r="AJ167" s="506"/>
      <c r="AK167" s="506"/>
      <c r="AL167" s="506"/>
      <c r="AM167" s="506"/>
      <c r="AN167" s="506"/>
      <c r="AO167" s="506"/>
      <c r="AP167" s="506"/>
      <c r="AQ167" s="506"/>
      <c r="AR167" s="506"/>
      <c r="AS167" s="506"/>
      <c r="AT167" s="506"/>
      <c r="AU167" s="506"/>
      <c r="AV167" s="506"/>
      <c r="AW167" s="506"/>
      <c r="AX167" s="506"/>
      <c r="AY167" s="506"/>
      <c r="AZ167" s="943"/>
      <c r="BA167" s="947"/>
      <c r="BB167" s="682"/>
      <c r="BC167" s="517"/>
      <c r="BD167" s="503"/>
      <c r="BE167" s="503"/>
      <c r="BF167" s="503"/>
      <c r="BG167" s="521"/>
      <c r="BH167" s="517"/>
      <c r="BI167" s="503"/>
      <c r="BJ167" s="503"/>
      <c r="BK167" s="503"/>
      <c r="BL167" s="521"/>
      <c r="BM167" s="517"/>
      <c r="BN167" s="503"/>
      <c r="BO167" s="503"/>
      <c r="BP167" s="503"/>
      <c r="BQ167" s="521"/>
      <c r="BR167" s="517"/>
      <c r="BS167" s="503"/>
      <c r="BT167" s="503"/>
      <c r="BU167" s="503"/>
      <c r="BV167" s="503"/>
      <c r="BW167" s="503"/>
      <c r="BX167" s="503"/>
      <c r="BY167" s="504"/>
      <c r="BZ167" s="504"/>
      <c r="CA167" s="50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row>
    <row r="168" s="382" customFormat="true" ht="15" customHeight="true" x14ac:dyDescent="0.2">
      <c r="A168" s="214"/>
      <c r="B168" s="208"/>
      <c r="C168" s="179"/>
      <c r="D168" s="178"/>
      <c r="E168" s="178"/>
      <c r="F168" s="178"/>
      <c r="G168" s="177"/>
      <c r="H168" s="176"/>
      <c r="I168" s="178"/>
      <c r="J168" s="178"/>
      <c r="K168" s="178"/>
      <c r="L168" s="175"/>
      <c r="M168" s="179"/>
      <c r="N168" s="178"/>
      <c r="O168" s="178"/>
      <c r="P168" s="178"/>
      <c r="Q168" s="177"/>
      <c r="R168" s="176"/>
      <c r="S168" s="178"/>
      <c r="T168" s="178"/>
      <c r="U168" s="178"/>
      <c r="V168" s="178"/>
      <c r="W168" s="178"/>
      <c r="X168" s="178"/>
      <c r="Y168" s="178"/>
      <c r="Z168" s="178"/>
      <c r="AA168" s="175"/>
      <c r="AB168" s="506"/>
      <c r="AC168" s="506"/>
      <c r="AD168" s="506"/>
      <c r="AE168" s="506"/>
      <c r="AF168" s="506"/>
      <c r="AG168" s="506"/>
      <c r="AH168" s="506"/>
      <c r="AI168" s="506"/>
      <c r="AJ168" s="506"/>
      <c r="AK168" s="506"/>
      <c r="AL168" s="506"/>
      <c r="AM168" s="506"/>
      <c r="AN168" s="506"/>
      <c r="AO168" s="506"/>
      <c r="AP168" s="506"/>
      <c r="AQ168" s="506"/>
      <c r="AR168" s="506"/>
      <c r="AS168" s="506"/>
      <c r="AT168" s="506"/>
      <c r="AU168" s="506"/>
      <c r="AV168" s="506"/>
      <c r="AW168" s="506"/>
      <c r="AX168" s="506"/>
      <c r="AY168" s="506"/>
      <c r="AZ168" s="943"/>
      <c r="BA168" s="947"/>
      <c r="BB168" s="682"/>
      <c r="BC168" s="517"/>
      <c r="BD168" s="503"/>
      <c r="BE168" s="503"/>
      <c r="BF168" s="503"/>
      <c r="BG168" s="521"/>
      <c r="BH168" s="517"/>
      <c r="BI168" s="503"/>
      <c r="BJ168" s="503"/>
      <c r="BK168" s="503"/>
      <c r="BL168" s="521"/>
      <c r="BM168" s="517"/>
      <c r="BN168" s="503"/>
      <c r="BO168" s="503"/>
      <c r="BP168" s="503"/>
      <c r="BQ168" s="521"/>
      <c r="BR168" s="517"/>
      <c r="BS168" s="503"/>
      <c r="BT168" s="503"/>
      <c r="BU168" s="503"/>
      <c r="BV168" s="503"/>
      <c r="BW168" s="503"/>
      <c r="BX168" s="503"/>
      <c r="BY168" s="504"/>
      <c r="BZ168" s="504"/>
      <c r="CA168" s="50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row>
    <row r="169" s="382" customFormat="true" ht="15" customHeight="true" x14ac:dyDescent="0.2">
      <c r="A169" s="214"/>
      <c r="B169" s="208"/>
      <c r="C169" s="179"/>
      <c r="D169" s="178"/>
      <c r="E169" s="178"/>
      <c r="F169" s="178"/>
      <c r="G169" s="177"/>
      <c r="H169" s="176"/>
      <c r="I169" s="178"/>
      <c r="J169" s="178"/>
      <c r="K169" s="178"/>
      <c r="L169" s="175"/>
      <c r="M169" s="179"/>
      <c r="N169" s="178"/>
      <c r="O169" s="178"/>
      <c r="P169" s="178"/>
      <c r="Q169" s="177"/>
      <c r="R169" s="176"/>
      <c r="S169" s="178"/>
      <c r="T169" s="178"/>
      <c r="U169" s="178"/>
      <c r="V169" s="178"/>
      <c r="W169" s="178"/>
      <c r="X169" s="178"/>
      <c r="Y169" s="178"/>
      <c r="Z169" s="178"/>
      <c r="AA169" s="175"/>
      <c r="AB169" s="506"/>
      <c r="AC169" s="506"/>
      <c r="AD169" s="506"/>
      <c r="AE169" s="506"/>
      <c r="AF169" s="506"/>
      <c r="AG169" s="506"/>
      <c r="AH169" s="506"/>
      <c r="AI169" s="506"/>
      <c r="AJ169" s="506"/>
      <c r="AK169" s="506"/>
      <c r="AL169" s="506"/>
      <c r="AM169" s="506"/>
      <c r="AN169" s="506"/>
      <c r="AO169" s="506"/>
      <c r="AP169" s="506"/>
      <c r="AQ169" s="506"/>
      <c r="AR169" s="506"/>
      <c r="AS169" s="506"/>
      <c r="AT169" s="506"/>
      <c r="AU169" s="506"/>
      <c r="AV169" s="506"/>
      <c r="AW169" s="506"/>
      <c r="AX169" s="506"/>
      <c r="AY169" s="506"/>
      <c r="AZ169" s="943"/>
      <c r="BA169" s="947"/>
      <c r="BB169" s="682"/>
      <c r="BC169" s="517"/>
      <c r="BD169" s="503"/>
      <c r="BE169" s="503"/>
      <c r="BF169" s="503"/>
      <c r="BG169" s="521"/>
      <c r="BH169" s="517"/>
      <c r="BI169" s="503"/>
      <c r="BJ169" s="503"/>
      <c r="BK169" s="503"/>
      <c r="BL169" s="521"/>
      <c r="BM169" s="517"/>
      <c r="BN169" s="503"/>
      <c r="BO169" s="503"/>
      <c r="BP169" s="503"/>
      <c r="BQ169" s="521"/>
      <c r="BR169" s="517"/>
      <c r="BS169" s="503"/>
      <c r="BT169" s="503"/>
      <c r="BU169" s="503"/>
      <c r="BV169" s="503"/>
      <c r="BW169" s="503"/>
      <c r="BX169" s="503"/>
      <c r="BY169" s="504"/>
      <c r="BZ169" s="504"/>
      <c r="CA169" s="50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row>
    <row r="170" s="382" customFormat="true" ht="15" customHeight="true" x14ac:dyDescent="0.2">
      <c r="A170" s="214"/>
      <c r="B170" s="208"/>
      <c r="C170" s="179"/>
      <c r="D170" s="178"/>
      <c r="E170" s="178"/>
      <c r="F170" s="178"/>
      <c r="G170" s="177"/>
      <c r="H170" s="176"/>
      <c r="I170" s="178"/>
      <c r="J170" s="178"/>
      <c r="K170" s="178"/>
      <c r="L170" s="175"/>
      <c r="M170" s="179"/>
      <c r="N170" s="178"/>
      <c r="O170" s="178"/>
      <c r="P170" s="178"/>
      <c r="Q170" s="177"/>
      <c r="R170" s="176"/>
      <c r="S170" s="178"/>
      <c r="T170" s="178"/>
      <c r="U170" s="178"/>
      <c r="V170" s="178"/>
      <c r="W170" s="178"/>
      <c r="X170" s="178"/>
      <c r="Y170" s="178"/>
      <c r="Z170" s="178"/>
      <c r="AA170" s="175"/>
      <c r="AB170" s="506"/>
      <c r="AC170" s="506"/>
      <c r="AD170" s="506"/>
      <c r="AE170" s="506"/>
      <c r="AF170" s="506"/>
      <c r="AG170" s="506"/>
      <c r="AH170" s="506"/>
      <c r="AI170" s="506"/>
      <c r="AJ170" s="506"/>
      <c r="AK170" s="506"/>
      <c r="AL170" s="506"/>
      <c r="AM170" s="506"/>
      <c r="AN170" s="506"/>
      <c r="AO170" s="506"/>
      <c r="AP170" s="506"/>
      <c r="AQ170" s="506"/>
      <c r="AR170" s="506"/>
      <c r="AS170" s="506"/>
      <c r="AT170" s="506"/>
      <c r="AU170" s="506"/>
      <c r="AV170" s="506"/>
      <c r="AW170" s="506"/>
      <c r="AX170" s="506"/>
      <c r="AY170" s="506"/>
      <c r="AZ170" s="943"/>
      <c r="BA170" s="947"/>
      <c r="BB170" s="682"/>
      <c r="BC170" s="517"/>
      <c r="BD170" s="503"/>
      <c r="BE170" s="503"/>
      <c r="BF170" s="503"/>
      <c r="BG170" s="521"/>
      <c r="BH170" s="517"/>
      <c r="BI170" s="503"/>
      <c r="BJ170" s="503"/>
      <c r="BK170" s="503"/>
      <c r="BL170" s="521"/>
      <c r="BM170" s="517"/>
      <c r="BN170" s="503"/>
      <c r="BO170" s="503"/>
      <c r="BP170" s="503"/>
      <c r="BQ170" s="521"/>
      <c r="BR170" s="517"/>
      <c r="BS170" s="503"/>
      <c r="BT170" s="503"/>
      <c r="BU170" s="503"/>
      <c r="BV170" s="503"/>
      <c r="BW170" s="503"/>
      <c r="BX170" s="503"/>
      <c r="BY170" s="504"/>
      <c r="BZ170" s="504"/>
      <c r="CA170" s="50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row>
    <row r="171" s="599" customFormat="true" ht="15" customHeight="true" x14ac:dyDescent="0.2">
      <c r="A171" s="214"/>
      <c r="B171" s="208"/>
      <c r="C171" s="155"/>
      <c r="D171" s="154"/>
      <c r="E171" s="154"/>
      <c r="F171" s="154"/>
      <c r="G171" s="153"/>
      <c r="H171" s="152"/>
      <c r="I171" s="154"/>
      <c r="J171" s="154"/>
      <c r="K171" s="154"/>
      <c r="L171" s="151"/>
      <c r="M171" s="155"/>
      <c r="N171" s="154"/>
      <c r="O171" s="154"/>
      <c r="P171" s="154"/>
      <c r="Q171" s="153"/>
      <c r="R171" s="152"/>
      <c r="S171" s="154"/>
      <c r="T171" s="154"/>
      <c r="U171" s="154"/>
      <c r="V171" s="154"/>
      <c r="W171" s="154"/>
      <c r="X171" s="154"/>
      <c r="Y171" s="154"/>
      <c r="Z171" s="154"/>
      <c r="AA171" s="151"/>
      <c r="AB171" s="909"/>
      <c r="AC171" s="909"/>
      <c r="AD171" s="909"/>
      <c r="AE171" s="909"/>
      <c r="AF171" s="909"/>
      <c r="AG171" s="909"/>
      <c r="AH171" s="909"/>
      <c r="AI171" s="909"/>
      <c r="AJ171" s="909"/>
      <c r="AK171" s="909"/>
      <c r="AL171" s="909"/>
      <c r="AM171" s="909"/>
      <c r="AN171" s="909"/>
      <c r="AO171" s="909"/>
      <c r="AP171" s="909"/>
      <c r="AQ171" s="909"/>
      <c r="AR171" s="909"/>
      <c r="AS171" s="909"/>
      <c r="AT171" s="909"/>
      <c r="AU171" s="909"/>
      <c r="AV171" s="909"/>
      <c r="AW171" s="909"/>
      <c r="AX171" s="909"/>
      <c r="AY171" s="909"/>
      <c r="AZ171" s="415"/>
      <c r="BA171" s="947"/>
      <c r="BB171" s="682"/>
      <c r="BC171" s="517"/>
      <c r="BD171" s="503"/>
      <c r="BE171" s="503"/>
      <c r="BF171" s="503"/>
      <c r="BG171" s="521"/>
      <c r="BH171" s="517"/>
      <c r="BI171" s="503"/>
      <c r="BJ171" s="503"/>
      <c r="BK171" s="503"/>
      <c r="BL171" s="521"/>
      <c r="BM171" s="517"/>
      <c r="BN171" s="503"/>
      <c r="BO171" s="503"/>
      <c r="BP171" s="503"/>
      <c r="BQ171" s="521"/>
      <c r="BR171" s="517"/>
      <c r="BS171" s="503"/>
      <c r="BT171" s="503"/>
      <c r="BU171" s="503"/>
      <c r="BV171" s="503"/>
      <c r="BW171" s="503"/>
      <c r="BX171" s="503"/>
      <c r="BY171" s="504"/>
      <c r="BZ171" s="504"/>
      <c r="CA171" s="50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row>
    <row r="172" s="599" customFormat="true" ht="15" customHeight="true" x14ac:dyDescent="0.2">
      <c r="A172" s="214"/>
      <c r="B172" s="208"/>
      <c r="C172" s="155"/>
      <c r="D172" s="154"/>
      <c r="E172" s="154"/>
      <c r="F172" s="154"/>
      <c r="G172" s="153"/>
      <c r="H172" s="152"/>
      <c r="I172" s="154"/>
      <c r="J172" s="154"/>
      <c r="K172" s="154"/>
      <c r="L172" s="151"/>
      <c r="M172" s="155"/>
      <c r="N172" s="154"/>
      <c r="O172" s="154"/>
      <c r="P172" s="154"/>
      <c r="Q172" s="153"/>
      <c r="R172" s="152"/>
      <c r="S172" s="154"/>
      <c r="T172" s="154"/>
      <c r="U172" s="154"/>
      <c r="V172" s="154"/>
      <c r="W172" s="154"/>
      <c r="X172" s="154"/>
      <c r="Y172" s="154"/>
      <c r="Z172" s="154"/>
      <c r="AA172" s="151"/>
      <c r="AB172" s="909"/>
      <c r="AC172" s="909"/>
      <c r="AD172" s="909"/>
      <c r="AE172" s="909"/>
      <c r="AF172" s="909"/>
      <c r="AG172" s="909"/>
      <c r="AH172" s="909"/>
      <c r="AI172" s="909"/>
      <c r="AJ172" s="909"/>
      <c r="AK172" s="909"/>
      <c r="AL172" s="909"/>
      <c r="AM172" s="909"/>
      <c r="AN172" s="909"/>
      <c r="AO172" s="909"/>
      <c r="AP172" s="909"/>
      <c r="AQ172" s="909"/>
      <c r="AR172" s="909"/>
      <c r="AS172" s="909"/>
      <c r="AT172" s="909"/>
      <c r="AU172" s="909"/>
      <c r="AV172" s="909"/>
      <c r="AW172" s="909"/>
      <c r="AX172" s="909"/>
      <c r="AY172" s="909"/>
      <c r="AZ172" s="415"/>
      <c r="BA172" s="947"/>
      <c r="BB172" s="682"/>
      <c r="BC172" s="517"/>
      <c r="BD172" s="503"/>
      <c r="BE172" s="503"/>
      <c r="BF172" s="503"/>
      <c r="BG172" s="521"/>
      <c r="BH172" s="517"/>
      <c r="BI172" s="503"/>
      <c r="BJ172" s="503"/>
      <c r="BK172" s="503"/>
      <c r="BL172" s="521"/>
      <c r="BM172" s="517"/>
      <c r="BN172" s="503"/>
      <c r="BO172" s="503"/>
      <c r="BP172" s="503"/>
      <c r="BQ172" s="521"/>
      <c r="BR172" s="517"/>
      <c r="BS172" s="503"/>
      <c r="BT172" s="503"/>
      <c r="BU172" s="503"/>
      <c r="BV172" s="503"/>
      <c r="BW172" s="503"/>
      <c r="BX172" s="503"/>
      <c r="BY172" s="504"/>
      <c r="BZ172" s="504"/>
      <c r="CA172" s="50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row>
    <row r="173" s="599" customFormat="true" ht="15" customHeight="true" x14ac:dyDescent="0.2">
      <c r="A173" s="212"/>
      <c r="B173" s="203"/>
      <c r="C173" s="155"/>
      <c r="D173" s="154"/>
      <c r="E173" s="154"/>
      <c r="F173" s="154"/>
      <c r="G173" s="153"/>
      <c r="H173" s="152"/>
      <c r="I173" s="154"/>
      <c r="J173" s="154"/>
      <c r="K173" s="154"/>
      <c r="L173" s="151"/>
      <c r="M173" s="155"/>
      <c r="N173" s="154"/>
      <c r="O173" s="154"/>
      <c r="P173" s="154"/>
      <c r="Q173" s="153"/>
      <c r="R173" s="152"/>
      <c r="S173" s="154"/>
      <c r="T173" s="154"/>
      <c r="U173" s="154"/>
      <c r="V173" s="154"/>
      <c r="W173" s="154"/>
      <c r="X173" s="154"/>
      <c r="Y173" s="154"/>
      <c r="Z173" s="154"/>
      <c r="AA173" s="151"/>
      <c r="AB173" s="909"/>
      <c r="AC173" s="909"/>
      <c r="AD173" s="909"/>
      <c r="AE173" s="909"/>
      <c r="AF173" s="909"/>
      <c r="AG173" s="909"/>
      <c r="AH173" s="909"/>
      <c r="AI173" s="909"/>
      <c r="AJ173" s="909"/>
      <c r="AK173" s="909"/>
      <c r="AL173" s="909"/>
      <c r="AM173" s="909"/>
      <c r="AN173" s="909"/>
      <c r="AO173" s="909"/>
      <c r="AP173" s="909"/>
      <c r="AQ173" s="909"/>
      <c r="AR173" s="909"/>
      <c r="AS173" s="909"/>
      <c r="AT173" s="909"/>
      <c r="AU173" s="909"/>
      <c r="AV173" s="909"/>
      <c r="AW173" s="909"/>
      <c r="AX173" s="909"/>
      <c r="AY173" s="909"/>
      <c r="AZ173" s="415"/>
      <c r="BA173" s="947"/>
      <c r="BB173" s="682"/>
      <c r="BC173" s="517"/>
      <c r="BD173" s="503"/>
      <c r="BE173" s="503"/>
      <c r="BF173" s="503"/>
      <c r="BG173" s="521"/>
      <c r="BH173" s="517"/>
      <c r="BI173" s="503"/>
      <c r="BJ173" s="503"/>
      <c r="BK173" s="503"/>
      <c r="BL173" s="521"/>
      <c r="BM173" s="517"/>
      <c r="BN173" s="503"/>
      <c r="BO173" s="503"/>
      <c r="BP173" s="503"/>
      <c r="BQ173" s="521"/>
      <c r="BR173" s="517"/>
      <c r="BS173" s="503"/>
      <c r="BT173" s="503"/>
      <c r="BU173" s="503"/>
      <c r="BV173" s="503"/>
      <c r="BW173" s="503"/>
      <c r="BX173" s="503"/>
      <c r="BY173" s="504"/>
      <c r="BZ173" s="504"/>
      <c r="CA173" s="50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row>
    <row r="174" s="599" customFormat="true" ht="15" customHeight="true" x14ac:dyDescent="0.2">
      <c r="A174" s="212"/>
      <c r="B174" s="203"/>
      <c r="C174" s="155"/>
      <c r="D174" s="154"/>
      <c r="E174" s="154"/>
      <c r="F174" s="154"/>
      <c r="G174" s="153"/>
      <c r="H174" s="152"/>
      <c r="I174" s="154"/>
      <c r="J174" s="154"/>
      <c r="K174" s="154"/>
      <c r="L174" s="151"/>
      <c r="M174" s="155"/>
      <c r="N174" s="154"/>
      <c r="O174" s="154"/>
      <c r="P174" s="154"/>
      <c r="Q174" s="153"/>
      <c r="R174" s="152"/>
      <c r="S174" s="154"/>
      <c r="T174" s="154"/>
      <c r="U174" s="154"/>
      <c r="V174" s="154"/>
      <c r="W174" s="154"/>
      <c r="X174" s="154"/>
      <c r="Y174" s="154"/>
      <c r="Z174" s="154"/>
      <c r="AA174" s="151"/>
      <c r="AB174" s="909"/>
      <c r="AC174" s="909"/>
      <c r="AD174" s="909"/>
      <c r="AE174" s="909"/>
      <c r="AF174" s="909"/>
      <c r="AG174" s="909"/>
      <c r="AH174" s="909"/>
      <c r="AI174" s="909"/>
      <c r="AJ174" s="909"/>
      <c r="AK174" s="909"/>
      <c r="AL174" s="909"/>
      <c r="AM174" s="909"/>
      <c r="AN174" s="909"/>
      <c r="AO174" s="909"/>
      <c r="AP174" s="909"/>
      <c r="AQ174" s="909"/>
      <c r="AR174" s="909"/>
      <c r="AS174" s="909"/>
      <c r="AT174" s="909"/>
      <c r="AU174" s="909"/>
      <c r="AV174" s="909"/>
      <c r="AW174" s="909"/>
      <c r="AX174" s="909"/>
      <c r="AY174" s="909"/>
      <c r="AZ174" s="415"/>
      <c r="BA174" s="947"/>
      <c r="BB174" s="682"/>
      <c r="BC174" s="517"/>
      <c r="BD174" s="503"/>
      <c r="BE174" s="503"/>
      <c r="BF174" s="503"/>
      <c r="BG174" s="521"/>
      <c r="BH174" s="517"/>
      <c r="BI174" s="503"/>
      <c r="BJ174" s="503"/>
      <c r="BK174" s="503"/>
      <c r="BL174" s="521"/>
      <c r="BM174" s="517"/>
      <c r="BN174" s="503"/>
      <c r="BO174" s="503"/>
      <c r="BP174" s="503"/>
      <c r="BQ174" s="521"/>
      <c r="BR174" s="517"/>
      <c r="BS174" s="503"/>
      <c r="BT174" s="503"/>
      <c r="BU174" s="503"/>
      <c r="BV174" s="503"/>
      <c r="BW174" s="503"/>
      <c r="BX174" s="503"/>
      <c r="BY174" s="504"/>
      <c r="BZ174" s="504"/>
      <c r="CA174" s="50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row>
    <row r="175" s="599" customFormat="true" ht="15" customHeight="true" x14ac:dyDescent="0.2">
      <c r="A175" s="212"/>
      <c r="B175" s="203"/>
      <c r="C175" s="155"/>
      <c r="D175" s="154"/>
      <c r="E175" s="154"/>
      <c r="F175" s="154"/>
      <c r="G175" s="153"/>
      <c r="H175" s="152"/>
      <c r="I175" s="154"/>
      <c r="J175" s="154"/>
      <c r="K175" s="154"/>
      <c r="L175" s="151"/>
      <c r="M175" s="155"/>
      <c r="N175" s="154"/>
      <c r="O175" s="154"/>
      <c r="P175" s="154"/>
      <c r="Q175" s="153"/>
      <c r="R175" s="152"/>
      <c r="S175" s="154"/>
      <c r="T175" s="154"/>
      <c r="U175" s="154"/>
      <c r="V175" s="154"/>
      <c r="W175" s="154"/>
      <c r="X175" s="154"/>
      <c r="Y175" s="154"/>
      <c r="Z175" s="154"/>
      <c r="AA175" s="151"/>
      <c r="AB175" s="909"/>
      <c r="AC175" s="909"/>
      <c r="AD175" s="909"/>
      <c r="AE175" s="909"/>
      <c r="AF175" s="909"/>
      <c r="AG175" s="909"/>
      <c r="AH175" s="909"/>
      <c r="AI175" s="909"/>
      <c r="AJ175" s="909"/>
      <c r="AK175" s="909"/>
      <c r="AL175" s="909"/>
      <c r="AM175" s="909"/>
      <c r="AN175" s="909"/>
      <c r="AO175" s="909"/>
      <c r="AP175" s="909"/>
      <c r="AQ175" s="909"/>
      <c r="AR175" s="909"/>
      <c r="AS175" s="909"/>
      <c r="AT175" s="909"/>
      <c r="AU175" s="909"/>
      <c r="AV175" s="909"/>
      <c r="AW175" s="909"/>
      <c r="AX175" s="909"/>
      <c r="AY175" s="909"/>
      <c r="AZ175" s="415"/>
      <c r="BA175" s="947"/>
      <c r="BB175" s="682"/>
      <c r="BC175" s="517"/>
      <c r="BD175" s="503"/>
      <c r="BE175" s="503"/>
      <c r="BF175" s="503"/>
      <c r="BG175" s="521"/>
      <c r="BH175" s="517"/>
      <c r="BI175" s="503"/>
      <c r="BJ175" s="503"/>
      <c r="BK175" s="503"/>
      <c r="BL175" s="521"/>
      <c r="BM175" s="517"/>
      <c r="BN175" s="503"/>
      <c r="BO175" s="503"/>
      <c r="BP175" s="503"/>
      <c r="BQ175" s="521"/>
      <c r="BR175" s="517"/>
      <c r="BS175" s="503"/>
      <c r="BT175" s="503"/>
      <c r="BU175" s="503"/>
      <c r="BV175" s="503"/>
      <c r="BW175" s="503"/>
      <c r="BX175" s="503"/>
      <c r="BY175" s="504"/>
      <c r="BZ175" s="504"/>
      <c r="CA175" s="50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row>
    <row r="176" s="599" customFormat="true" ht="15" customHeight="true" x14ac:dyDescent="0.2">
      <c r="A176" s="212"/>
      <c r="B176" s="203"/>
      <c r="C176" s="155"/>
      <c r="D176" s="154"/>
      <c r="E176" s="154"/>
      <c r="F176" s="154"/>
      <c r="G176" s="153"/>
      <c r="H176" s="152"/>
      <c r="I176" s="154"/>
      <c r="J176" s="154"/>
      <c r="K176" s="154"/>
      <c r="L176" s="151"/>
      <c r="M176" s="155"/>
      <c r="N176" s="154"/>
      <c r="O176" s="154"/>
      <c r="P176" s="154"/>
      <c r="Q176" s="153"/>
      <c r="R176" s="152"/>
      <c r="S176" s="154"/>
      <c r="T176" s="154"/>
      <c r="U176" s="154"/>
      <c r="V176" s="154"/>
      <c r="W176" s="154"/>
      <c r="X176" s="154"/>
      <c r="Y176" s="154"/>
      <c r="Z176" s="154"/>
      <c r="AA176" s="151"/>
      <c r="AB176" s="909"/>
      <c r="AC176" s="909"/>
      <c r="AD176" s="909"/>
      <c r="AE176" s="909"/>
      <c r="AF176" s="909"/>
      <c r="AG176" s="909"/>
      <c r="AH176" s="909"/>
      <c r="AI176" s="909"/>
      <c r="AJ176" s="909"/>
      <c r="AK176" s="909"/>
      <c r="AL176" s="909"/>
      <c r="AM176" s="909"/>
      <c r="AN176" s="909"/>
      <c r="AO176" s="909"/>
      <c r="AP176" s="909"/>
      <c r="AQ176" s="909"/>
      <c r="AR176" s="909"/>
      <c r="AS176" s="909"/>
      <c r="AT176" s="909"/>
      <c r="AU176" s="909"/>
      <c r="AV176" s="909"/>
      <c r="AW176" s="909"/>
      <c r="AX176" s="909"/>
      <c r="AY176" s="909"/>
      <c r="AZ176" s="415"/>
      <c r="BA176" s="947"/>
      <c r="BB176" s="682"/>
      <c r="BC176" s="517"/>
      <c r="BD176" s="503"/>
      <c r="BE176" s="503"/>
      <c r="BF176" s="503"/>
      <c r="BG176" s="521"/>
      <c r="BH176" s="517"/>
      <c r="BI176" s="503"/>
      <c r="BJ176" s="503"/>
      <c r="BK176" s="503"/>
      <c r="BL176" s="521"/>
      <c r="BM176" s="517"/>
      <c r="BN176" s="503"/>
      <c r="BO176" s="503"/>
      <c r="BP176" s="503"/>
      <c r="BQ176" s="521"/>
      <c r="BR176" s="517"/>
      <c r="BS176" s="503"/>
      <c r="BT176" s="503"/>
      <c r="BU176" s="503"/>
      <c r="BV176" s="503"/>
      <c r="BW176" s="503"/>
      <c r="BX176" s="503"/>
      <c r="BY176" s="504"/>
      <c r="BZ176" s="504"/>
      <c r="CA176" s="50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row>
    <row r="177" s="599" customFormat="true" ht="15" customHeight="true" x14ac:dyDescent="0.2">
      <c r="A177" s="212"/>
      <c r="B177" s="203"/>
      <c r="C177" s="155"/>
      <c r="D177" s="154"/>
      <c r="E177" s="154"/>
      <c r="F177" s="154"/>
      <c r="G177" s="153"/>
      <c r="H177" s="152"/>
      <c r="I177" s="154"/>
      <c r="J177" s="154"/>
      <c r="K177" s="154"/>
      <c r="L177" s="151"/>
      <c r="M177" s="155"/>
      <c r="N177" s="154"/>
      <c r="O177" s="154"/>
      <c r="P177" s="154"/>
      <c r="Q177" s="153"/>
      <c r="R177" s="152"/>
      <c r="S177" s="154"/>
      <c r="T177" s="154"/>
      <c r="U177" s="154"/>
      <c r="V177" s="154"/>
      <c r="W177" s="154"/>
      <c r="X177" s="154"/>
      <c r="Y177" s="154"/>
      <c r="Z177" s="154"/>
      <c r="AA177" s="151"/>
      <c r="AB177" s="909"/>
      <c r="AC177" s="909"/>
      <c r="AD177" s="909"/>
      <c r="AE177" s="909"/>
      <c r="AF177" s="909"/>
      <c r="AG177" s="909"/>
      <c r="AH177" s="909"/>
      <c r="AI177" s="909"/>
      <c r="AJ177" s="909"/>
      <c r="AK177" s="909"/>
      <c r="AL177" s="909"/>
      <c r="AM177" s="909"/>
      <c r="AN177" s="909"/>
      <c r="AO177" s="909"/>
      <c r="AP177" s="909"/>
      <c r="AQ177" s="909"/>
      <c r="AR177" s="909"/>
      <c r="AS177" s="909"/>
      <c r="AT177" s="909"/>
      <c r="AU177" s="909"/>
      <c r="AV177" s="909"/>
      <c r="AW177" s="909"/>
      <c r="AX177" s="909"/>
      <c r="AY177" s="909"/>
      <c r="AZ177" s="415"/>
      <c r="BA177" s="947"/>
      <c r="BB177" s="682"/>
      <c r="BC177" s="517"/>
      <c r="BD177" s="503"/>
      <c r="BE177" s="503"/>
      <c r="BF177" s="503"/>
      <c r="BG177" s="521"/>
      <c r="BH177" s="517"/>
      <c r="BI177" s="503"/>
      <c r="BJ177" s="503"/>
      <c r="BK177" s="503"/>
      <c r="BL177" s="521"/>
      <c r="BM177" s="517"/>
      <c r="BN177" s="503"/>
      <c r="BO177" s="503"/>
      <c r="BP177" s="503"/>
      <c r="BQ177" s="521"/>
      <c r="BR177" s="517"/>
      <c r="BS177" s="503"/>
      <c r="BT177" s="503"/>
      <c r="BU177" s="503"/>
      <c r="BV177" s="503"/>
      <c r="BW177" s="503"/>
      <c r="BX177" s="503"/>
      <c r="BY177" s="504"/>
      <c r="BZ177" s="504"/>
      <c r="CA177" s="50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row>
    <row r="178" s="599" customFormat="true" ht="15" customHeight="true" x14ac:dyDescent="0.2">
      <c r="A178" s="212"/>
      <c r="B178" s="203"/>
      <c r="C178" s="155"/>
      <c r="D178" s="154"/>
      <c r="E178" s="154"/>
      <c r="F178" s="154"/>
      <c r="G178" s="153"/>
      <c r="H178" s="152"/>
      <c r="I178" s="154"/>
      <c r="J178" s="154"/>
      <c r="K178" s="154"/>
      <c r="L178" s="151"/>
      <c r="M178" s="155"/>
      <c r="N178" s="154"/>
      <c r="O178" s="154"/>
      <c r="P178" s="154"/>
      <c r="Q178" s="153"/>
      <c r="R178" s="152"/>
      <c r="S178" s="154"/>
      <c r="T178" s="154"/>
      <c r="U178" s="154"/>
      <c r="V178" s="154"/>
      <c r="W178" s="154"/>
      <c r="X178" s="154"/>
      <c r="Y178" s="154"/>
      <c r="Z178" s="154"/>
      <c r="AA178" s="151"/>
      <c r="AB178" s="909"/>
      <c r="AC178" s="909"/>
      <c r="AD178" s="909"/>
      <c r="AE178" s="909"/>
      <c r="AF178" s="909"/>
      <c r="AG178" s="909"/>
      <c r="AH178" s="909"/>
      <c r="AI178" s="909"/>
      <c r="AJ178" s="909"/>
      <c r="AK178" s="909"/>
      <c r="AL178" s="909"/>
      <c r="AM178" s="909"/>
      <c r="AN178" s="909"/>
      <c r="AO178" s="909"/>
      <c r="AP178" s="909"/>
      <c r="AQ178" s="909"/>
      <c r="AR178" s="909"/>
      <c r="AS178" s="909"/>
      <c r="AT178" s="909"/>
      <c r="AU178" s="909"/>
      <c r="AV178" s="909"/>
      <c r="AW178" s="909"/>
      <c r="AX178" s="909"/>
      <c r="AY178" s="909"/>
      <c r="AZ178" s="415"/>
      <c r="BA178" s="947"/>
      <c r="BB178" s="682"/>
      <c r="BC178" s="517"/>
      <c r="BD178" s="503"/>
      <c r="BE178" s="503"/>
      <c r="BF178" s="503"/>
      <c r="BG178" s="521"/>
      <c r="BH178" s="517"/>
      <c r="BI178" s="503"/>
      <c r="BJ178" s="503"/>
      <c r="BK178" s="503"/>
      <c r="BL178" s="521"/>
      <c r="BM178" s="517"/>
      <c r="BN178" s="503"/>
      <c r="BO178" s="503"/>
      <c r="BP178" s="503"/>
      <c r="BQ178" s="521"/>
      <c r="BR178" s="517"/>
      <c r="BS178" s="503"/>
      <c r="BT178" s="503"/>
      <c r="BU178" s="503"/>
      <c r="BV178" s="503"/>
      <c r="BW178" s="503"/>
      <c r="BX178" s="503"/>
      <c r="BY178" s="504"/>
      <c r="BZ178" s="504"/>
      <c r="CA178" s="50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row>
    <row r="179" s="599" customFormat="true" ht="15" customHeight="true" x14ac:dyDescent="0.2">
      <c r="A179" s="212"/>
      <c r="B179" s="203"/>
      <c r="C179" s="155"/>
      <c r="D179" s="154"/>
      <c r="E179" s="154"/>
      <c r="F179" s="154"/>
      <c r="G179" s="153"/>
      <c r="H179" s="152"/>
      <c r="I179" s="154"/>
      <c r="J179" s="154"/>
      <c r="K179" s="154"/>
      <c r="L179" s="151"/>
      <c r="M179" s="155"/>
      <c r="N179" s="154"/>
      <c r="O179" s="154"/>
      <c r="P179" s="154"/>
      <c r="Q179" s="153"/>
      <c r="R179" s="152"/>
      <c r="S179" s="154"/>
      <c r="T179" s="154"/>
      <c r="U179" s="154"/>
      <c r="V179" s="154"/>
      <c r="W179" s="154"/>
      <c r="X179" s="154"/>
      <c r="Y179" s="154"/>
      <c r="Z179" s="154"/>
      <c r="AA179" s="151"/>
      <c r="AB179" s="909"/>
      <c r="AC179" s="909"/>
      <c r="AD179" s="909"/>
      <c r="AE179" s="909"/>
      <c r="AF179" s="909"/>
      <c r="AG179" s="909"/>
      <c r="AH179" s="909"/>
      <c r="AI179" s="909"/>
      <c r="AJ179" s="909"/>
      <c r="AK179" s="909"/>
      <c r="AL179" s="909"/>
      <c r="AM179" s="909"/>
      <c r="AN179" s="909"/>
      <c r="AO179" s="909"/>
      <c r="AP179" s="909"/>
      <c r="AQ179" s="909"/>
      <c r="AR179" s="909"/>
      <c r="AS179" s="909"/>
      <c r="AT179" s="909"/>
      <c r="AU179" s="909"/>
      <c r="AV179" s="909"/>
      <c r="AW179" s="909"/>
      <c r="AX179" s="909"/>
      <c r="AY179" s="909"/>
      <c r="AZ179" s="415"/>
      <c r="BA179" s="947"/>
      <c r="BB179" s="682"/>
      <c r="BC179" s="517"/>
      <c r="BD179" s="503"/>
      <c r="BE179" s="503"/>
      <c r="BF179" s="503"/>
      <c r="BG179" s="521"/>
      <c r="BH179" s="517"/>
      <c r="BI179" s="503"/>
      <c r="BJ179" s="503"/>
      <c r="BK179" s="503"/>
      <c r="BL179" s="521"/>
      <c r="BM179" s="517"/>
      <c r="BN179" s="503"/>
      <c r="BO179" s="503"/>
      <c r="BP179" s="503"/>
      <c r="BQ179" s="521"/>
      <c r="BR179" s="517"/>
      <c r="BS179" s="503"/>
      <c r="BT179" s="503"/>
      <c r="BU179" s="503"/>
      <c r="BV179" s="503"/>
      <c r="BW179" s="503"/>
      <c r="BX179" s="503"/>
      <c r="BY179" s="504"/>
      <c r="BZ179" s="504"/>
      <c r="CA179" s="50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row>
    <row r="180" s="599" customFormat="true" ht="15" customHeight="true" x14ac:dyDescent="0.2">
      <c r="A180" s="212"/>
      <c r="B180" s="203"/>
      <c r="C180" s="155"/>
      <c r="D180" s="154"/>
      <c r="E180" s="154"/>
      <c r="F180" s="154"/>
      <c r="G180" s="153"/>
      <c r="H180" s="152"/>
      <c r="I180" s="154"/>
      <c r="J180" s="154"/>
      <c r="K180" s="154"/>
      <c r="L180" s="151"/>
      <c r="M180" s="155"/>
      <c r="N180" s="154"/>
      <c r="O180" s="154"/>
      <c r="P180" s="154"/>
      <c r="Q180" s="153"/>
      <c r="R180" s="152"/>
      <c r="S180" s="154"/>
      <c r="T180" s="154"/>
      <c r="U180" s="154"/>
      <c r="V180" s="154"/>
      <c r="W180" s="154"/>
      <c r="X180" s="154"/>
      <c r="Y180" s="154"/>
      <c r="Z180" s="154"/>
      <c r="AA180" s="151"/>
      <c r="AB180" s="909"/>
      <c r="AC180" s="909"/>
      <c r="AD180" s="909"/>
      <c r="AE180" s="909"/>
      <c r="AF180" s="909"/>
      <c r="AG180" s="909"/>
      <c r="AH180" s="909"/>
      <c r="AI180" s="909"/>
      <c r="AJ180" s="909"/>
      <c r="AK180" s="909"/>
      <c r="AL180" s="909"/>
      <c r="AM180" s="909"/>
      <c r="AN180" s="909"/>
      <c r="AO180" s="909"/>
      <c r="AP180" s="909"/>
      <c r="AQ180" s="909"/>
      <c r="AR180" s="909"/>
      <c r="AS180" s="909"/>
      <c r="AT180" s="909"/>
      <c r="AU180" s="909"/>
      <c r="AV180" s="909"/>
      <c r="AW180" s="909"/>
      <c r="AX180" s="909"/>
      <c r="AY180" s="909"/>
      <c r="AZ180" s="415"/>
      <c r="BA180" s="947"/>
      <c r="BB180" s="682"/>
      <c r="BC180" s="517"/>
      <c r="BD180" s="503"/>
      <c r="BE180" s="503"/>
      <c r="BF180" s="503"/>
      <c r="BG180" s="521"/>
      <c r="BH180" s="517"/>
      <c r="BI180" s="503"/>
      <c r="BJ180" s="503"/>
      <c r="BK180" s="503"/>
      <c r="BL180" s="521"/>
      <c r="BM180" s="517"/>
      <c r="BN180" s="503"/>
      <c r="BO180" s="503"/>
      <c r="BP180" s="503"/>
      <c r="BQ180" s="521"/>
      <c r="BR180" s="517"/>
      <c r="BS180" s="503"/>
      <c r="BT180" s="503"/>
      <c r="BU180" s="503"/>
      <c r="BV180" s="503"/>
      <c r="BW180" s="503"/>
      <c r="BX180" s="503"/>
      <c r="BY180" s="504"/>
      <c r="BZ180" s="504"/>
      <c r="CA180" s="50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row>
    <row r="181" s="599" customFormat="true" ht="15" customHeight="true" x14ac:dyDescent="0.2">
      <c r="A181" s="212"/>
      <c r="B181" s="203"/>
      <c r="C181" s="155"/>
      <c r="D181" s="154"/>
      <c r="E181" s="154"/>
      <c r="F181" s="154"/>
      <c r="G181" s="153"/>
      <c r="H181" s="152"/>
      <c r="I181" s="154"/>
      <c r="J181" s="154"/>
      <c r="K181" s="154"/>
      <c r="L181" s="151"/>
      <c r="M181" s="155"/>
      <c r="N181" s="154"/>
      <c r="O181" s="154"/>
      <c r="P181" s="154"/>
      <c r="Q181" s="153"/>
      <c r="R181" s="152"/>
      <c r="S181" s="154"/>
      <c r="T181" s="154"/>
      <c r="U181" s="154"/>
      <c r="V181" s="154"/>
      <c r="W181" s="154"/>
      <c r="X181" s="154"/>
      <c r="Y181" s="154"/>
      <c r="Z181" s="154"/>
      <c r="AA181" s="151"/>
      <c r="AB181" s="909"/>
      <c r="AC181" s="909"/>
      <c r="AD181" s="909"/>
      <c r="AE181" s="909"/>
      <c r="AF181" s="909"/>
      <c r="AG181" s="909"/>
      <c r="AH181" s="909"/>
      <c r="AI181" s="909"/>
      <c r="AJ181" s="909"/>
      <c r="AK181" s="909"/>
      <c r="AL181" s="909"/>
      <c r="AM181" s="909"/>
      <c r="AN181" s="909"/>
      <c r="AO181" s="909"/>
      <c r="AP181" s="909"/>
      <c r="AQ181" s="909"/>
      <c r="AR181" s="909"/>
      <c r="AS181" s="909"/>
      <c r="AT181" s="909"/>
      <c r="AU181" s="909"/>
      <c r="AV181" s="909"/>
      <c r="AW181" s="909"/>
      <c r="AX181" s="909"/>
      <c r="AY181" s="909"/>
      <c r="AZ181" s="415"/>
      <c r="BA181" s="947"/>
      <c r="BB181" s="682"/>
      <c r="BC181" s="517"/>
      <c r="BD181" s="503"/>
      <c r="BE181" s="503"/>
      <c r="BF181" s="503"/>
      <c r="BG181" s="521"/>
      <c r="BH181" s="517"/>
      <c r="BI181" s="503"/>
      <c r="BJ181" s="503"/>
      <c r="BK181" s="503"/>
      <c r="BL181" s="521"/>
      <c r="BM181" s="517"/>
      <c r="BN181" s="503"/>
      <c r="BO181" s="503"/>
      <c r="BP181" s="503"/>
      <c r="BQ181" s="521"/>
      <c r="BR181" s="517"/>
      <c r="BS181" s="503"/>
      <c r="BT181" s="503"/>
      <c r="BU181" s="503"/>
      <c r="BV181" s="503"/>
      <c r="BW181" s="503"/>
      <c r="BX181" s="503"/>
      <c r="BY181" s="504"/>
      <c r="BZ181" s="504"/>
      <c r="CA181" s="50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row>
    <row r="182" s="599" customFormat="true" ht="15" customHeight="true" x14ac:dyDescent="0.2">
      <c r="A182" s="212"/>
      <c r="B182" s="203"/>
      <c r="C182" s="155"/>
      <c r="D182" s="154"/>
      <c r="E182" s="154"/>
      <c r="F182" s="154"/>
      <c r="G182" s="153"/>
      <c r="H182" s="152"/>
      <c r="I182" s="154"/>
      <c r="J182" s="154"/>
      <c r="K182" s="154"/>
      <c r="L182" s="151"/>
      <c r="M182" s="155"/>
      <c r="N182" s="154"/>
      <c r="O182" s="154"/>
      <c r="P182" s="154"/>
      <c r="Q182" s="153"/>
      <c r="R182" s="152"/>
      <c r="S182" s="154"/>
      <c r="T182" s="154"/>
      <c r="U182" s="154"/>
      <c r="V182" s="154"/>
      <c r="W182" s="154"/>
      <c r="X182" s="154"/>
      <c r="Y182" s="154"/>
      <c r="Z182" s="154"/>
      <c r="AA182" s="151"/>
      <c r="AB182" s="909"/>
      <c r="AC182" s="909"/>
      <c r="AD182" s="909"/>
      <c r="AE182" s="909"/>
      <c r="AF182" s="909"/>
      <c r="AG182" s="909"/>
      <c r="AH182" s="909"/>
      <c r="AI182" s="909"/>
      <c r="AJ182" s="909"/>
      <c r="AK182" s="909"/>
      <c r="AL182" s="909"/>
      <c r="AM182" s="909"/>
      <c r="AN182" s="909"/>
      <c r="AO182" s="909"/>
      <c r="AP182" s="909"/>
      <c r="AQ182" s="909"/>
      <c r="AR182" s="909"/>
      <c r="AS182" s="909"/>
      <c r="AT182" s="909"/>
      <c r="AU182" s="909"/>
      <c r="AV182" s="909"/>
      <c r="AW182" s="909"/>
      <c r="AX182" s="909"/>
      <c r="AY182" s="909"/>
      <c r="AZ182" s="415"/>
      <c r="BA182" s="947"/>
      <c r="BB182" s="682"/>
      <c r="BC182" s="517"/>
      <c r="BD182" s="503"/>
      <c r="BE182" s="503"/>
      <c r="BF182" s="503"/>
      <c r="BG182" s="521"/>
      <c r="BH182" s="517"/>
      <c r="BI182" s="503"/>
      <c r="BJ182" s="503"/>
      <c r="BK182" s="503"/>
      <c r="BL182" s="521"/>
      <c r="BM182" s="517"/>
      <c r="BN182" s="503"/>
      <c r="BO182" s="503"/>
      <c r="BP182" s="503"/>
      <c r="BQ182" s="521"/>
      <c r="BR182" s="517"/>
      <c r="BS182" s="503"/>
      <c r="BT182" s="503"/>
      <c r="BU182" s="503"/>
      <c r="BV182" s="503"/>
      <c r="BW182" s="503"/>
      <c r="BX182" s="503"/>
      <c r="BY182" s="504"/>
      <c r="BZ182" s="504"/>
      <c r="CA182" s="50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row>
    <row r="183" s="599" customFormat="true" ht="15" customHeight="true" x14ac:dyDescent="0.2">
      <c r="A183" s="212"/>
      <c r="B183" s="203"/>
      <c r="C183" s="155"/>
      <c r="D183" s="154"/>
      <c r="E183" s="154"/>
      <c r="F183" s="154"/>
      <c r="G183" s="153"/>
      <c r="H183" s="152"/>
      <c r="I183" s="154"/>
      <c r="J183" s="154"/>
      <c r="K183" s="154"/>
      <c r="L183" s="151"/>
      <c r="M183" s="155"/>
      <c r="N183" s="154"/>
      <c r="O183" s="154"/>
      <c r="P183" s="154"/>
      <c r="Q183" s="153"/>
      <c r="R183" s="152"/>
      <c r="S183" s="154"/>
      <c r="T183" s="154"/>
      <c r="U183" s="154"/>
      <c r="V183" s="154"/>
      <c r="W183" s="154"/>
      <c r="X183" s="154"/>
      <c r="Y183" s="154"/>
      <c r="Z183" s="154"/>
      <c r="AA183" s="151"/>
      <c r="AB183" s="909"/>
      <c r="AC183" s="909"/>
      <c r="AD183" s="909"/>
      <c r="AE183" s="909"/>
      <c r="AF183" s="909"/>
      <c r="AG183" s="909"/>
      <c r="AH183" s="909"/>
      <c r="AI183" s="909"/>
      <c r="AJ183" s="909"/>
      <c r="AK183" s="909"/>
      <c r="AL183" s="909"/>
      <c r="AM183" s="909"/>
      <c r="AN183" s="909"/>
      <c r="AO183" s="909"/>
      <c r="AP183" s="909"/>
      <c r="AQ183" s="909"/>
      <c r="AR183" s="909"/>
      <c r="AS183" s="909"/>
      <c r="AT183" s="909"/>
      <c r="AU183" s="909"/>
      <c r="AV183" s="909"/>
      <c r="AW183" s="909"/>
      <c r="AX183" s="909"/>
      <c r="AY183" s="909"/>
      <c r="AZ183" s="415"/>
      <c r="BA183" s="947"/>
      <c r="BB183" s="682"/>
      <c r="BC183" s="517"/>
      <c r="BD183" s="503"/>
      <c r="BE183" s="503"/>
      <c r="BF183" s="503"/>
      <c r="BG183" s="521"/>
      <c r="BH183" s="517"/>
      <c r="BI183" s="503"/>
      <c r="BJ183" s="503"/>
      <c r="BK183" s="503"/>
      <c r="BL183" s="521"/>
      <c r="BM183" s="517"/>
      <c r="BN183" s="503"/>
      <c r="BO183" s="503"/>
      <c r="BP183" s="503"/>
      <c r="BQ183" s="521"/>
      <c r="BR183" s="517"/>
      <c r="BS183" s="503"/>
      <c r="BT183" s="503"/>
      <c r="BU183" s="503"/>
      <c r="BV183" s="503"/>
      <c r="BW183" s="503"/>
      <c r="BX183" s="503"/>
      <c r="BY183" s="504"/>
      <c r="BZ183" s="504"/>
      <c r="CA183" s="50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row>
    <row r="184" s="599" customFormat="true" ht="15" customHeight="true" x14ac:dyDescent="0.2">
      <c r="A184" s="212"/>
      <c r="B184" s="203"/>
      <c r="C184" s="155"/>
      <c r="D184" s="154"/>
      <c r="E184" s="154"/>
      <c r="F184" s="154"/>
      <c r="G184" s="153"/>
      <c r="H184" s="152"/>
      <c r="I184" s="154"/>
      <c r="J184" s="154"/>
      <c r="K184" s="154"/>
      <c r="L184" s="151"/>
      <c r="M184" s="155"/>
      <c r="N184" s="154"/>
      <c r="O184" s="154"/>
      <c r="P184" s="154"/>
      <c r="Q184" s="153"/>
      <c r="R184" s="152"/>
      <c r="S184" s="154"/>
      <c r="T184" s="154"/>
      <c r="U184" s="154"/>
      <c r="V184" s="154"/>
      <c r="W184" s="154"/>
      <c r="X184" s="154"/>
      <c r="Y184" s="154"/>
      <c r="Z184" s="154"/>
      <c r="AA184" s="151"/>
      <c r="AB184" s="909"/>
      <c r="AC184" s="909"/>
      <c r="AD184" s="909"/>
      <c r="AE184" s="909"/>
      <c r="AF184" s="909"/>
      <c r="AG184" s="909"/>
      <c r="AH184" s="909"/>
      <c r="AI184" s="909"/>
      <c r="AJ184" s="909"/>
      <c r="AK184" s="909"/>
      <c r="AL184" s="909"/>
      <c r="AM184" s="909"/>
      <c r="AN184" s="909"/>
      <c r="AO184" s="909"/>
      <c r="AP184" s="909"/>
      <c r="AQ184" s="909"/>
      <c r="AR184" s="909"/>
      <c r="AS184" s="909"/>
      <c r="AT184" s="909"/>
      <c r="AU184" s="909"/>
      <c r="AV184" s="909"/>
      <c r="AW184" s="909"/>
      <c r="AX184" s="909"/>
      <c r="AY184" s="909"/>
      <c r="AZ184" s="415"/>
      <c r="BA184" s="947"/>
      <c r="BB184" s="682"/>
      <c r="BC184" s="517"/>
      <c r="BD184" s="503"/>
      <c r="BE184" s="503"/>
      <c r="BF184" s="503"/>
      <c r="BG184" s="521"/>
      <c r="BH184" s="517"/>
      <c r="BI184" s="503"/>
      <c r="BJ184" s="503"/>
      <c r="BK184" s="503"/>
      <c r="BL184" s="521"/>
      <c r="BM184" s="517"/>
      <c r="BN184" s="503"/>
      <c r="BO184" s="503"/>
      <c r="BP184" s="503"/>
      <c r="BQ184" s="521"/>
      <c r="BR184" s="517"/>
      <c r="BS184" s="503"/>
      <c r="BT184" s="503"/>
      <c r="BU184" s="503"/>
      <c r="BV184" s="503"/>
      <c r="BW184" s="503"/>
      <c r="BX184" s="503"/>
      <c r="BY184" s="504"/>
      <c r="BZ184" s="504"/>
      <c r="CA184" s="50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row>
    <row r="185" s="599" customFormat="true" ht="15" customHeight="true" x14ac:dyDescent="0.2">
      <c r="A185" s="212"/>
      <c r="B185" s="203"/>
      <c r="C185" s="155"/>
      <c r="D185" s="154"/>
      <c r="E185" s="154"/>
      <c r="F185" s="154"/>
      <c r="G185" s="153"/>
      <c r="H185" s="152"/>
      <c r="I185" s="154"/>
      <c r="J185" s="154"/>
      <c r="K185" s="154"/>
      <c r="L185" s="151"/>
      <c r="M185" s="155"/>
      <c r="N185" s="154"/>
      <c r="O185" s="154"/>
      <c r="P185" s="154"/>
      <c r="Q185" s="153"/>
      <c r="R185" s="152"/>
      <c r="S185" s="154"/>
      <c r="T185" s="154"/>
      <c r="U185" s="154"/>
      <c r="V185" s="154"/>
      <c r="W185" s="154"/>
      <c r="X185" s="154"/>
      <c r="Y185" s="154"/>
      <c r="Z185" s="154"/>
      <c r="AA185" s="151"/>
      <c r="AB185" s="909"/>
      <c r="AC185" s="909"/>
      <c r="AD185" s="909"/>
      <c r="AE185" s="909"/>
      <c r="AF185" s="909"/>
      <c r="AG185" s="909"/>
      <c r="AH185" s="909"/>
      <c r="AI185" s="909"/>
      <c r="AJ185" s="909"/>
      <c r="AK185" s="909"/>
      <c r="AL185" s="909"/>
      <c r="AM185" s="909"/>
      <c r="AN185" s="909"/>
      <c r="AO185" s="909"/>
      <c r="AP185" s="909"/>
      <c r="AQ185" s="909"/>
      <c r="AR185" s="909"/>
      <c r="AS185" s="909"/>
      <c r="AT185" s="909"/>
      <c r="AU185" s="909"/>
      <c r="AV185" s="909"/>
      <c r="AW185" s="909"/>
      <c r="AX185" s="909"/>
      <c r="AY185" s="909"/>
      <c r="AZ185" s="415"/>
      <c r="BA185" s="947"/>
      <c r="BB185" s="682"/>
      <c r="BC185" s="517"/>
      <c r="BD185" s="503"/>
      <c r="BE185" s="503"/>
      <c r="BF185" s="503"/>
      <c r="BG185" s="521"/>
      <c r="BH185" s="517"/>
      <c r="BI185" s="503"/>
      <c r="BJ185" s="503"/>
      <c r="BK185" s="503"/>
      <c r="BL185" s="521"/>
      <c r="BM185" s="517"/>
      <c r="BN185" s="503"/>
      <c r="BO185" s="503"/>
      <c r="BP185" s="503"/>
      <c r="BQ185" s="521"/>
      <c r="BR185" s="517"/>
      <c r="BS185" s="503"/>
      <c r="BT185" s="503"/>
      <c r="BU185" s="503"/>
      <c r="BV185" s="503"/>
      <c r="BW185" s="503"/>
      <c r="BX185" s="503"/>
      <c r="BY185" s="504"/>
      <c r="BZ185" s="504"/>
      <c r="CA185" s="50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row>
    <row r="186" s="599" customFormat="true" ht="15" customHeight="true" x14ac:dyDescent="0.2">
      <c r="A186" s="212"/>
      <c r="B186" s="203"/>
      <c r="C186" s="155"/>
      <c r="D186" s="154"/>
      <c r="E186" s="154"/>
      <c r="F186" s="154"/>
      <c r="G186" s="153"/>
      <c r="H186" s="152"/>
      <c r="I186" s="154"/>
      <c r="J186" s="154"/>
      <c r="K186" s="154"/>
      <c r="L186" s="151"/>
      <c r="M186" s="155"/>
      <c r="N186" s="154"/>
      <c r="O186" s="154"/>
      <c r="P186" s="154"/>
      <c r="Q186" s="153"/>
      <c r="R186" s="152"/>
      <c r="S186" s="154"/>
      <c r="T186" s="154"/>
      <c r="U186" s="154"/>
      <c r="V186" s="154"/>
      <c r="W186" s="154"/>
      <c r="X186" s="154"/>
      <c r="Y186" s="154"/>
      <c r="Z186" s="154"/>
      <c r="AA186" s="151"/>
      <c r="AB186" s="909"/>
      <c r="AC186" s="909"/>
      <c r="AD186" s="909"/>
      <c r="AE186" s="909"/>
      <c r="AF186" s="909"/>
      <c r="AG186" s="909"/>
      <c r="AH186" s="909"/>
      <c r="AI186" s="909"/>
      <c r="AJ186" s="909"/>
      <c r="AK186" s="909"/>
      <c r="AL186" s="909"/>
      <c r="AM186" s="909"/>
      <c r="AN186" s="909"/>
      <c r="AO186" s="909"/>
      <c r="AP186" s="909"/>
      <c r="AQ186" s="909"/>
      <c r="AR186" s="909"/>
      <c r="AS186" s="909"/>
      <c r="AT186" s="909"/>
      <c r="AU186" s="909"/>
      <c r="AV186" s="909"/>
      <c r="AW186" s="909"/>
      <c r="AX186" s="909"/>
      <c r="AY186" s="909"/>
      <c r="AZ186" s="415"/>
      <c r="BA186" s="947"/>
      <c r="BB186" s="682"/>
      <c r="BC186" s="517"/>
      <c r="BD186" s="503"/>
      <c r="BE186" s="503"/>
      <c r="BF186" s="503"/>
      <c r="BG186" s="521"/>
      <c r="BH186" s="517"/>
      <c r="BI186" s="503"/>
      <c r="BJ186" s="503"/>
      <c r="BK186" s="503"/>
      <c r="BL186" s="521"/>
      <c r="BM186" s="517"/>
      <c r="BN186" s="503"/>
      <c r="BO186" s="503"/>
      <c r="BP186" s="503"/>
      <c r="BQ186" s="521"/>
      <c r="BR186" s="517"/>
      <c r="BS186" s="503"/>
      <c r="BT186" s="503"/>
      <c r="BU186" s="503"/>
      <c r="BV186" s="503"/>
      <c r="BW186" s="503"/>
      <c r="BX186" s="503"/>
      <c r="BY186" s="504"/>
      <c r="BZ186" s="504"/>
      <c r="CA186" s="50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row>
    <row r="187" s="599" customFormat="true" ht="15" customHeight="true" x14ac:dyDescent="0.2">
      <c r="A187" s="212"/>
      <c r="B187" s="203"/>
      <c r="C187" s="155"/>
      <c r="D187" s="154"/>
      <c r="E187" s="154"/>
      <c r="F187" s="154"/>
      <c r="G187" s="153"/>
      <c r="H187" s="152"/>
      <c r="I187" s="154"/>
      <c r="J187" s="154"/>
      <c r="K187" s="154"/>
      <c r="L187" s="151"/>
      <c r="M187" s="155"/>
      <c r="N187" s="154"/>
      <c r="O187" s="154"/>
      <c r="P187" s="154"/>
      <c r="Q187" s="153"/>
      <c r="R187" s="152"/>
      <c r="S187" s="154"/>
      <c r="T187" s="154"/>
      <c r="U187" s="154"/>
      <c r="V187" s="154"/>
      <c r="W187" s="154"/>
      <c r="X187" s="154"/>
      <c r="Y187" s="154"/>
      <c r="Z187" s="154"/>
      <c r="AA187" s="151"/>
      <c r="AB187" s="909"/>
      <c r="AC187" s="909"/>
      <c r="AD187" s="909"/>
      <c r="AE187" s="909"/>
      <c r="AF187" s="909"/>
      <c r="AG187" s="909"/>
      <c r="AH187" s="909"/>
      <c r="AI187" s="909"/>
      <c r="AJ187" s="909"/>
      <c r="AK187" s="909"/>
      <c r="AL187" s="909"/>
      <c r="AM187" s="909"/>
      <c r="AN187" s="909"/>
      <c r="AO187" s="909"/>
      <c r="AP187" s="909"/>
      <c r="AQ187" s="909"/>
      <c r="AR187" s="909"/>
      <c r="AS187" s="909"/>
      <c r="AT187" s="909"/>
      <c r="AU187" s="909"/>
      <c r="AV187" s="909"/>
      <c r="AW187" s="909"/>
      <c r="AX187" s="909"/>
      <c r="AY187" s="909"/>
      <c r="AZ187" s="415"/>
      <c r="BA187" s="947"/>
      <c r="BB187" s="682"/>
      <c r="BC187" s="517"/>
      <c r="BD187" s="503"/>
      <c r="BE187" s="503"/>
      <c r="BF187" s="503"/>
      <c r="BG187" s="521"/>
      <c r="BH187" s="517"/>
      <c r="BI187" s="503"/>
      <c r="BJ187" s="503"/>
      <c r="BK187" s="503"/>
      <c r="BL187" s="521"/>
      <c r="BM187" s="517"/>
      <c r="BN187" s="503"/>
      <c r="BO187" s="503"/>
      <c r="BP187" s="503"/>
      <c r="BQ187" s="521"/>
      <c r="BR187" s="517"/>
      <c r="BS187" s="503"/>
      <c r="BT187" s="503"/>
      <c r="BU187" s="503"/>
      <c r="BV187" s="503"/>
      <c r="BW187" s="503"/>
      <c r="BX187" s="503"/>
      <c r="BY187" s="504"/>
      <c r="BZ187" s="504"/>
      <c r="CA187" s="50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row>
    <row r="188" s="599" customFormat="true" ht="15" customHeight="true" x14ac:dyDescent="0.2">
      <c r="A188" s="212"/>
      <c r="B188" s="203"/>
      <c r="C188" s="155"/>
      <c r="D188" s="154"/>
      <c r="E188" s="154"/>
      <c r="F188" s="154"/>
      <c r="G188" s="153"/>
      <c r="H188" s="152"/>
      <c r="I188" s="154"/>
      <c r="J188" s="154"/>
      <c r="K188" s="154"/>
      <c r="L188" s="151"/>
      <c r="M188" s="155"/>
      <c r="N188" s="154"/>
      <c r="O188" s="154"/>
      <c r="P188" s="154"/>
      <c r="Q188" s="153"/>
      <c r="R188" s="152"/>
      <c r="S188" s="154"/>
      <c r="T188" s="154"/>
      <c r="U188" s="154"/>
      <c r="V188" s="154"/>
      <c r="W188" s="154"/>
      <c r="X188" s="154"/>
      <c r="Y188" s="154"/>
      <c r="Z188" s="154"/>
      <c r="AA188" s="151"/>
      <c r="AB188" s="909"/>
      <c r="AC188" s="909"/>
      <c r="AD188" s="909"/>
      <c r="AE188" s="909"/>
      <c r="AF188" s="909"/>
      <c r="AG188" s="909"/>
      <c r="AH188" s="909"/>
      <c r="AI188" s="909"/>
      <c r="AJ188" s="909"/>
      <c r="AK188" s="909"/>
      <c r="AL188" s="909"/>
      <c r="AM188" s="909"/>
      <c r="AN188" s="909"/>
      <c r="AO188" s="909"/>
      <c r="AP188" s="909"/>
      <c r="AQ188" s="909"/>
      <c r="AR188" s="909"/>
      <c r="AS188" s="909"/>
      <c r="AT188" s="909"/>
      <c r="AU188" s="909"/>
      <c r="AV188" s="909"/>
      <c r="AW188" s="909"/>
      <c r="AX188" s="909"/>
      <c r="AY188" s="909"/>
      <c r="AZ188" s="415"/>
      <c r="BA188" s="947"/>
      <c r="BB188" s="682"/>
      <c r="BC188" s="517"/>
      <c r="BD188" s="503"/>
      <c r="BE188" s="503"/>
      <c r="BF188" s="503"/>
      <c r="BG188" s="521"/>
      <c r="BH188" s="517"/>
      <c r="BI188" s="503"/>
      <c r="BJ188" s="503"/>
      <c r="BK188" s="503"/>
      <c r="BL188" s="521"/>
      <c r="BM188" s="517"/>
      <c r="BN188" s="503"/>
      <c r="BO188" s="503"/>
      <c r="BP188" s="503"/>
      <c r="BQ188" s="521"/>
      <c r="BR188" s="517"/>
      <c r="BS188" s="503"/>
      <c r="BT188" s="503"/>
      <c r="BU188" s="503"/>
      <c r="BV188" s="503"/>
      <c r="BW188" s="503"/>
      <c r="BX188" s="503"/>
      <c r="BY188" s="504"/>
      <c r="BZ188" s="504"/>
      <c r="CA188" s="50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row>
    <row r="189" s="599" customFormat="true" ht="15" customHeight="true" x14ac:dyDescent="0.2">
      <c r="A189" s="212"/>
      <c r="B189" s="203"/>
      <c r="C189" s="155"/>
      <c r="D189" s="154"/>
      <c r="E189" s="154"/>
      <c r="F189" s="154"/>
      <c r="G189" s="153"/>
      <c r="H189" s="152"/>
      <c r="I189" s="154"/>
      <c r="J189" s="154"/>
      <c r="K189" s="154"/>
      <c r="L189" s="151"/>
      <c r="M189" s="155"/>
      <c r="N189" s="154"/>
      <c r="O189" s="154"/>
      <c r="P189" s="154"/>
      <c r="Q189" s="153"/>
      <c r="R189" s="152"/>
      <c r="S189" s="154"/>
      <c r="T189" s="154"/>
      <c r="U189" s="154"/>
      <c r="V189" s="154"/>
      <c r="W189" s="154"/>
      <c r="X189" s="154"/>
      <c r="Y189" s="154"/>
      <c r="Z189" s="154"/>
      <c r="AA189" s="151"/>
      <c r="AB189" s="909"/>
      <c r="AC189" s="909"/>
      <c r="AD189" s="909"/>
      <c r="AE189" s="909"/>
      <c r="AF189" s="909"/>
      <c r="AG189" s="909"/>
      <c r="AH189" s="909"/>
      <c r="AI189" s="909"/>
      <c r="AJ189" s="909"/>
      <c r="AK189" s="909"/>
      <c r="AL189" s="909"/>
      <c r="AM189" s="909"/>
      <c r="AN189" s="909"/>
      <c r="AO189" s="909"/>
      <c r="AP189" s="909"/>
      <c r="AQ189" s="909"/>
      <c r="AR189" s="909"/>
      <c r="AS189" s="909"/>
      <c r="AT189" s="909"/>
      <c r="AU189" s="909"/>
      <c r="AV189" s="909"/>
      <c r="AW189" s="909"/>
      <c r="AX189" s="909"/>
      <c r="AY189" s="909"/>
      <c r="AZ189" s="415"/>
      <c r="BA189" s="947"/>
      <c r="BB189" s="682"/>
      <c r="BC189" s="517"/>
      <c r="BD189" s="503"/>
      <c r="BE189" s="503"/>
      <c r="BF189" s="503"/>
      <c r="BG189" s="521"/>
      <c r="BH189" s="517"/>
      <c r="BI189" s="503"/>
      <c r="BJ189" s="503"/>
      <c r="BK189" s="503"/>
      <c r="BL189" s="521"/>
      <c r="BM189" s="517"/>
      <c r="BN189" s="503"/>
      <c r="BO189" s="503"/>
      <c r="BP189" s="503"/>
      <c r="BQ189" s="521"/>
      <c r="BR189" s="517"/>
      <c r="BS189" s="503"/>
      <c r="BT189" s="503"/>
      <c r="BU189" s="503"/>
      <c r="BV189" s="503"/>
      <c r="BW189" s="503"/>
      <c r="BX189" s="503"/>
      <c r="BY189" s="504"/>
      <c r="BZ189" s="504"/>
      <c r="CA189" s="50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row>
    <row r="190" s="599" customFormat="true" ht="15" customHeight="true" x14ac:dyDescent="0.2">
      <c r="A190" s="212"/>
      <c r="B190" s="203"/>
      <c r="C190" s="155"/>
      <c r="D190" s="154"/>
      <c r="E190" s="154"/>
      <c r="F190" s="154"/>
      <c r="G190" s="153"/>
      <c r="H190" s="152"/>
      <c r="I190" s="154"/>
      <c r="J190" s="154"/>
      <c r="K190" s="154"/>
      <c r="L190" s="151"/>
      <c r="M190" s="155"/>
      <c r="N190" s="154"/>
      <c r="O190" s="154"/>
      <c r="P190" s="154"/>
      <c r="Q190" s="153"/>
      <c r="R190" s="152"/>
      <c r="S190" s="154"/>
      <c r="T190" s="154"/>
      <c r="U190" s="154"/>
      <c r="V190" s="154"/>
      <c r="W190" s="154"/>
      <c r="X190" s="154"/>
      <c r="Y190" s="154"/>
      <c r="Z190" s="154"/>
      <c r="AA190" s="151"/>
      <c r="AB190" s="909"/>
      <c r="AC190" s="909"/>
      <c r="AD190" s="909"/>
      <c r="AE190" s="909"/>
      <c r="AF190" s="909"/>
      <c r="AG190" s="909"/>
      <c r="AH190" s="909"/>
      <c r="AI190" s="909"/>
      <c r="AJ190" s="909"/>
      <c r="AK190" s="909"/>
      <c r="AL190" s="909"/>
      <c r="AM190" s="909"/>
      <c r="AN190" s="909"/>
      <c r="AO190" s="909"/>
      <c r="AP190" s="909"/>
      <c r="AQ190" s="909"/>
      <c r="AR190" s="909"/>
      <c r="AS190" s="909"/>
      <c r="AT190" s="909"/>
      <c r="AU190" s="909"/>
      <c r="AV190" s="909"/>
      <c r="AW190" s="909"/>
      <c r="AX190" s="909"/>
      <c r="AY190" s="909"/>
      <c r="AZ190" s="415"/>
      <c r="BA190" s="947"/>
      <c r="BB190" s="682"/>
      <c r="BC190" s="517"/>
      <c r="BD190" s="503"/>
      <c r="BE190" s="503"/>
      <c r="BF190" s="503"/>
      <c r="BG190" s="521"/>
      <c r="BH190" s="517"/>
      <c r="BI190" s="503"/>
      <c r="BJ190" s="503"/>
      <c r="BK190" s="503"/>
      <c r="BL190" s="521"/>
      <c r="BM190" s="517"/>
      <c r="BN190" s="503"/>
      <c r="BO190" s="503"/>
      <c r="BP190" s="503"/>
      <c r="BQ190" s="521"/>
      <c r="BR190" s="517"/>
      <c r="BS190" s="503"/>
      <c r="BT190" s="503"/>
      <c r="BU190" s="503"/>
      <c r="BV190" s="503"/>
      <c r="BW190" s="503"/>
      <c r="BX190" s="503"/>
      <c r="BY190" s="504"/>
      <c r="BZ190" s="504"/>
      <c r="CA190" s="50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row>
    <row r="191" s="599" customFormat="true" ht="15" customHeight="true" x14ac:dyDescent="0.2">
      <c r="A191" s="212"/>
      <c r="B191" s="203"/>
      <c r="C191" s="155"/>
      <c r="D191" s="154"/>
      <c r="E191" s="154"/>
      <c r="F191" s="154"/>
      <c r="G191" s="153"/>
      <c r="H191" s="152"/>
      <c r="I191" s="154"/>
      <c r="J191" s="154"/>
      <c r="K191" s="154"/>
      <c r="L191" s="151"/>
      <c r="M191" s="155"/>
      <c r="N191" s="154"/>
      <c r="O191" s="154"/>
      <c r="P191" s="154"/>
      <c r="Q191" s="153"/>
      <c r="R191" s="152"/>
      <c r="S191" s="154"/>
      <c r="T191" s="154"/>
      <c r="U191" s="154"/>
      <c r="V191" s="154"/>
      <c r="W191" s="154"/>
      <c r="X191" s="154"/>
      <c r="Y191" s="154"/>
      <c r="Z191" s="154"/>
      <c r="AA191" s="151"/>
      <c r="AB191" s="909"/>
      <c r="AC191" s="909"/>
      <c r="AD191" s="909"/>
      <c r="AE191" s="909"/>
      <c r="AF191" s="909"/>
      <c r="AG191" s="909"/>
      <c r="AH191" s="909"/>
      <c r="AI191" s="909"/>
      <c r="AJ191" s="909"/>
      <c r="AK191" s="909"/>
      <c r="AL191" s="909"/>
      <c r="AM191" s="909"/>
      <c r="AN191" s="909"/>
      <c r="AO191" s="909"/>
      <c r="AP191" s="909"/>
      <c r="AQ191" s="909"/>
      <c r="AR191" s="909"/>
      <c r="AS191" s="909"/>
      <c r="AT191" s="909"/>
      <c r="AU191" s="909"/>
      <c r="AV191" s="909"/>
      <c r="AW191" s="909"/>
      <c r="AX191" s="909"/>
      <c r="AY191" s="909"/>
      <c r="AZ191" s="415"/>
      <c r="BA191" s="947"/>
      <c r="BB191" s="682"/>
      <c r="BC191" s="517"/>
      <c r="BD191" s="503"/>
      <c r="BE191" s="503"/>
      <c r="BF191" s="503"/>
      <c r="BG191" s="521"/>
      <c r="BH191" s="517"/>
      <c r="BI191" s="503"/>
      <c r="BJ191" s="503"/>
      <c r="BK191" s="503"/>
      <c r="BL191" s="521"/>
      <c r="BM191" s="517"/>
      <c r="BN191" s="503"/>
      <c r="BO191" s="503"/>
      <c r="BP191" s="503"/>
      <c r="BQ191" s="521"/>
      <c r="BR191" s="517"/>
      <c r="BS191" s="503"/>
      <c r="BT191" s="503"/>
      <c r="BU191" s="503"/>
      <c r="BV191" s="503"/>
      <c r="BW191" s="503"/>
      <c r="BX191" s="503"/>
      <c r="BY191" s="504"/>
      <c r="BZ191" s="504"/>
      <c r="CA191" s="50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row>
    <row r="192" s="599" customFormat="true" ht="15" customHeight="true" x14ac:dyDescent="0.2">
      <c r="A192" s="235"/>
      <c r="B192" s="202"/>
      <c r="C192" s="172"/>
      <c r="D192" s="174"/>
      <c r="E192" s="174"/>
      <c r="F192" s="174"/>
      <c r="G192" s="173"/>
      <c r="H192" s="171"/>
      <c r="I192" s="174"/>
      <c r="J192" s="174"/>
      <c r="K192" s="174"/>
      <c r="L192" s="170"/>
      <c r="M192" s="172"/>
      <c r="N192" s="174"/>
      <c r="O192" s="174"/>
      <c r="P192" s="174"/>
      <c r="Q192" s="173"/>
      <c r="R192" s="171"/>
      <c r="S192" s="174"/>
      <c r="T192" s="174"/>
      <c r="U192" s="174"/>
      <c r="V192" s="174"/>
      <c r="W192" s="174"/>
      <c r="X192" s="174"/>
      <c r="Y192" s="174"/>
      <c r="Z192" s="174"/>
      <c r="AA192" s="170"/>
      <c r="AB192" s="909"/>
      <c r="AC192" s="909"/>
      <c r="AD192" s="909"/>
      <c r="AE192" s="909"/>
      <c r="AF192" s="909"/>
      <c r="AG192" s="909"/>
      <c r="AH192" s="909"/>
      <c r="AI192" s="909"/>
      <c r="AJ192" s="909"/>
      <c r="AK192" s="909"/>
      <c r="AL192" s="909"/>
      <c r="AM192" s="909"/>
      <c r="AN192" s="909"/>
      <c r="AO192" s="909"/>
      <c r="AP192" s="909"/>
      <c r="AQ192" s="909"/>
      <c r="AR192" s="909"/>
      <c r="AS192" s="909"/>
      <c r="AT192" s="909"/>
      <c r="AU192" s="909"/>
      <c r="AV192" s="909"/>
      <c r="AW192" s="909"/>
      <c r="AX192" s="909"/>
      <c r="AY192" s="909"/>
      <c r="AZ192" s="415"/>
      <c r="BA192" s="947"/>
      <c r="BB192" s="682"/>
      <c r="BC192" s="517"/>
      <c r="BD192" s="503"/>
      <c r="BE192" s="503"/>
      <c r="BF192" s="503"/>
      <c r="BG192" s="521"/>
      <c r="BH192" s="517"/>
      <c r="BI192" s="503"/>
      <c r="BJ192" s="503"/>
      <c r="BK192" s="503"/>
      <c r="BL192" s="521"/>
      <c r="BM192" s="517"/>
      <c r="BN192" s="503"/>
      <c r="BO192" s="503"/>
      <c r="BP192" s="503"/>
      <c r="BQ192" s="521"/>
      <c r="BR192" s="517"/>
      <c r="BS192" s="503"/>
      <c r="BT192" s="503"/>
      <c r="BU192" s="503"/>
      <c r="BV192" s="503"/>
      <c r="BW192" s="503"/>
      <c r="BX192" s="503"/>
      <c r="BY192" s="504"/>
      <c r="BZ192" s="504"/>
      <c r="CA192" s="50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row>
    <row r="193" s="378" customFormat="true" ht="15" customHeight="true" x14ac:dyDescent="0.2">
      <c r="A193" s="234"/>
      <c r="B193" s="201"/>
      <c r="C193" s="172"/>
      <c r="D193" s="174"/>
      <c r="E193" s="174"/>
      <c r="F193" s="174"/>
      <c r="G193" s="173"/>
      <c r="H193" s="171"/>
      <c r="I193" s="174"/>
      <c r="J193" s="174"/>
      <c r="K193" s="174"/>
      <c r="L193" s="170"/>
      <c r="M193" s="172"/>
      <c r="N193" s="174"/>
      <c r="O193" s="174"/>
      <c r="P193" s="174"/>
      <c r="Q193" s="173"/>
      <c r="R193" s="171"/>
      <c r="S193" s="174"/>
      <c r="T193" s="174"/>
      <c r="U193" s="174"/>
      <c r="V193" s="174"/>
      <c r="W193" s="174"/>
      <c r="X193" s="174"/>
      <c r="Y193" s="174"/>
      <c r="Z193" s="174"/>
      <c r="AA193" s="170"/>
      <c r="AB193" s="909"/>
      <c r="AC193" s="909"/>
      <c r="AD193" s="909"/>
      <c r="AE193" s="909"/>
      <c r="AF193" s="909"/>
      <c r="AG193" s="909"/>
      <c r="AH193" s="909"/>
      <c r="AI193" s="909"/>
      <c r="AJ193" s="909"/>
      <c r="AK193" s="909"/>
      <c r="AL193" s="909"/>
      <c r="AM193" s="909"/>
      <c r="AN193" s="909"/>
      <c r="AO193" s="909"/>
      <c r="AP193" s="909"/>
      <c r="AQ193" s="909"/>
      <c r="AR193" s="909"/>
      <c r="AS193" s="909"/>
      <c r="AT193" s="909"/>
      <c r="AU193" s="909"/>
      <c r="AV193" s="909"/>
      <c r="AW193" s="909"/>
      <c r="AX193" s="909"/>
      <c r="AY193" s="909"/>
      <c r="AZ193" s="415"/>
      <c r="BA193" s="947"/>
      <c r="BB193" s="682"/>
      <c r="BC193" s="517"/>
      <c r="BD193" s="503"/>
      <c r="BE193" s="503"/>
      <c r="BF193" s="503"/>
      <c r="BG193" s="521"/>
      <c r="BH193" s="517"/>
      <c r="BI193" s="503"/>
      <c r="BJ193" s="503"/>
      <c r="BK193" s="503"/>
      <c r="BL193" s="521"/>
      <c r="BM193" s="517"/>
      <c r="BN193" s="503"/>
      <c r="BO193" s="503"/>
      <c r="BP193" s="503"/>
      <c r="BQ193" s="521"/>
      <c r="BR193" s="517"/>
      <c r="BS193" s="503"/>
      <c r="BT193" s="503"/>
      <c r="BU193" s="503"/>
      <c r="BV193" s="503"/>
      <c r="BW193" s="503"/>
      <c r="BX193" s="503"/>
      <c r="BY193" s="504"/>
      <c r="BZ193" s="504"/>
      <c r="CA193" s="50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row>
    <row r="194" s="378" customFormat="true" ht="15" customHeight="true" x14ac:dyDescent="0.2">
      <c r="A194" s="234"/>
      <c r="B194" s="201"/>
      <c r="C194" s="172"/>
      <c r="D194" s="174"/>
      <c r="E194" s="174"/>
      <c r="F194" s="174"/>
      <c r="G194" s="173"/>
      <c r="H194" s="171"/>
      <c r="I194" s="174"/>
      <c r="J194" s="174"/>
      <c r="K194" s="174"/>
      <c r="L194" s="170"/>
      <c r="M194" s="172"/>
      <c r="N194" s="174"/>
      <c r="O194" s="174"/>
      <c r="P194" s="174"/>
      <c r="Q194" s="173"/>
      <c r="R194" s="171"/>
      <c r="S194" s="174"/>
      <c r="T194" s="174"/>
      <c r="U194" s="174"/>
      <c r="V194" s="174"/>
      <c r="W194" s="174"/>
      <c r="X194" s="174"/>
      <c r="Y194" s="174"/>
      <c r="Z194" s="174"/>
      <c r="AA194" s="170"/>
      <c r="AB194" s="909"/>
      <c r="AC194" s="909"/>
      <c r="AD194" s="909"/>
      <c r="AE194" s="909"/>
      <c r="AF194" s="909"/>
      <c r="AG194" s="909"/>
      <c r="AH194" s="909"/>
      <c r="AI194" s="909"/>
      <c r="AJ194" s="909"/>
      <c r="AK194" s="909"/>
      <c r="AL194" s="909"/>
      <c r="AM194" s="909"/>
      <c r="AN194" s="909"/>
      <c r="AO194" s="909"/>
      <c r="AP194" s="909"/>
      <c r="AQ194" s="909"/>
      <c r="AR194" s="909"/>
      <c r="AS194" s="909"/>
      <c r="AT194" s="909"/>
      <c r="AU194" s="909"/>
      <c r="AV194" s="909"/>
      <c r="AW194" s="909"/>
      <c r="AX194" s="909"/>
      <c r="AY194" s="909"/>
      <c r="AZ194" s="415"/>
      <c r="BA194" s="947"/>
      <c r="BB194" s="682"/>
      <c r="BC194" s="517"/>
      <c r="BD194" s="503"/>
      <c r="BE194" s="503"/>
      <c r="BF194" s="503"/>
      <c r="BG194" s="521"/>
      <c r="BH194" s="517"/>
      <c r="BI194" s="503"/>
      <c r="BJ194" s="503"/>
      <c r="BK194" s="503"/>
      <c r="BL194" s="521"/>
      <c r="BM194" s="517"/>
      <c r="BN194" s="503"/>
      <c r="BO194" s="503"/>
      <c r="BP194" s="503"/>
      <c r="BQ194" s="521"/>
      <c r="BR194" s="517"/>
      <c r="BS194" s="503"/>
      <c r="BT194" s="503"/>
      <c r="BU194" s="503"/>
      <c r="BV194" s="503"/>
      <c r="BW194" s="503"/>
      <c r="BX194" s="503"/>
      <c r="BY194" s="504"/>
      <c r="BZ194" s="504"/>
      <c r="CA194" s="50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row>
    <row r="195" s="378" customFormat="true" ht="15" customHeight="true" x14ac:dyDescent="0.2">
      <c r="A195" s="234"/>
      <c r="B195" s="201"/>
      <c r="C195" s="172"/>
      <c r="D195" s="174"/>
      <c r="E195" s="174"/>
      <c r="F195" s="174"/>
      <c r="G195" s="173"/>
      <c r="H195" s="171"/>
      <c r="I195" s="174"/>
      <c r="J195" s="174"/>
      <c r="K195" s="174"/>
      <c r="L195" s="170"/>
      <c r="M195" s="172"/>
      <c r="N195" s="174"/>
      <c r="O195" s="174"/>
      <c r="P195" s="174"/>
      <c r="Q195" s="173"/>
      <c r="R195" s="171"/>
      <c r="S195" s="174"/>
      <c r="T195" s="174"/>
      <c r="U195" s="174"/>
      <c r="V195" s="174"/>
      <c r="W195" s="174"/>
      <c r="X195" s="174"/>
      <c r="Y195" s="174"/>
      <c r="Z195" s="174"/>
      <c r="AA195" s="170"/>
      <c r="AB195" s="909"/>
      <c r="AC195" s="909"/>
      <c r="AD195" s="909"/>
      <c r="AE195" s="909"/>
      <c r="AF195" s="909"/>
      <c r="AG195" s="909"/>
      <c r="AH195" s="909"/>
      <c r="AI195" s="909"/>
      <c r="AJ195" s="909"/>
      <c r="AK195" s="909"/>
      <c r="AL195" s="909"/>
      <c r="AM195" s="909"/>
      <c r="AN195" s="909"/>
      <c r="AO195" s="909"/>
      <c r="AP195" s="909"/>
      <c r="AQ195" s="909"/>
      <c r="AR195" s="909"/>
      <c r="AS195" s="909"/>
      <c r="AT195" s="909"/>
      <c r="AU195" s="909"/>
      <c r="AV195" s="909"/>
      <c r="AW195" s="909"/>
      <c r="AX195" s="909"/>
      <c r="AY195" s="909"/>
      <c r="AZ195" s="415"/>
      <c r="BA195" s="947"/>
      <c r="BB195" s="682"/>
      <c r="BC195" s="517"/>
      <c r="BD195" s="503"/>
      <c r="BE195" s="503"/>
      <c r="BF195" s="503"/>
      <c r="BG195" s="521"/>
      <c r="BH195" s="517"/>
      <c r="BI195" s="503"/>
      <c r="BJ195" s="503"/>
      <c r="BK195" s="503"/>
      <c r="BL195" s="521"/>
      <c r="BM195" s="517"/>
      <c r="BN195" s="503"/>
      <c r="BO195" s="503"/>
      <c r="BP195" s="503"/>
      <c r="BQ195" s="521"/>
      <c r="BR195" s="517"/>
      <c r="BS195" s="503"/>
      <c r="BT195" s="503"/>
      <c r="BU195" s="503"/>
      <c r="BV195" s="503"/>
      <c r="BW195" s="503"/>
      <c r="BX195" s="503"/>
      <c r="BY195" s="504"/>
      <c r="BZ195" s="504"/>
      <c r="CA195" s="50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row>
    <row r="196" s="378" customFormat="true" ht="15" customHeight="true" x14ac:dyDescent="0.2">
      <c r="A196" s="234"/>
      <c r="B196" s="201"/>
      <c r="C196" s="172"/>
      <c r="D196" s="174"/>
      <c r="E196" s="174"/>
      <c r="F196" s="174"/>
      <c r="G196" s="173"/>
      <c r="H196" s="171"/>
      <c r="I196" s="174"/>
      <c r="J196" s="174"/>
      <c r="K196" s="174"/>
      <c r="L196" s="170"/>
      <c r="M196" s="172"/>
      <c r="N196" s="174"/>
      <c r="O196" s="174"/>
      <c r="P196" s="174"/>
      <c r="Q196" s="173"/>
      <c r="R196" s="171"/>
      <c r="S196" s="174"/>
      <c r="T196" s="174"/>
      <c r="U196" s="174"/>
      <c r="V196" s="174"/>
      <c r="W196" s="174"/>
      <c r="X196" s="174"/>
      <c r="Y196" s="174"/>
      <c r="Z196" s="174"/>
      <c r="AA196" s="170"/>
      <c r="AB196" s="909"/>
      <c r="AC196" s="909"/>
      <c r="AD196" s="909"/>
      <c r="AE196" s="909"/>
      <c r="AF196" s="909"/>
      <c r="AG196" s="909"/>
      <c r="AH196" s="909"/>
      <c r="AI196" s="909"/>
      <c r="AJ196" s="909"/>
      <c r="AK196" s="909"/>
      <c r="AL196" s="909"/>
      <c r="AM196" s="909"/>
      <c r="AN196" s="909"/>
      <c r="AO196" s="909"/>
      <c r="AP196" s="909"/>
      <c r="AQ196" s="909"/>
      <c r="AR196" s="909"/>
      <c r="AS196" s="909"/>
      <c r="AT196" s="909"/>
      <c r="AU196" s="909"/>
      <c r="AV196" s="909"/>
      <c r="AW196" s="909"/>
      <c r="AX196" s="909"/>
      <c r="AY196" s="909"/>
      <c r="AZ196" s="415"/>
      <c r="BA196" s="947"/>
      <c r="BB196" s="682"/>
      <c r="BC196" s="517"/>
      <c r="BD196" s="503"/>
      <c r="BE196" s="503"/>
      <c r="BF196" s="503"/>
      <c r="BG196" s="521"/>
      <c r="BH196" s="517"/>
      <c r="BI196" s="503"/>
      <c r="BJ196" s="503"/>
      <c r="BK196" s="503"/>
      <c r="BL196" s="521"/>
      <c r="BM196" s="517"/>
      <c r="BN196" s="503"/>
      <c r="BO196" s="503"/>
      <c r="BP196" s="503"/>
      <c r="BQ196" s="521"/>
      <c r="BR196" s="517"/>
      <c r="BS196" s="503"/>
      <c r="BT196" s="503"/>
      <c r="BU196" s="503"/>
      <c r="BV196" s="503"/>
      <c r="BW196" s="503"/>
      <c r="BX196" s="503"/>
      <c r="BY196" s="504"/>
      <c r="BZ196" s="504"/>
      <c r="CA196" s="50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row>
    <row r="197" s="378" customFormat="true" ht="15" customHeight="true" x14ac:dyDescent="0.2">
      <c r="A197" s="234"/>
      <c r="B197" s="201"/>
      <c r="C197" s="172"/>
      <c r="D197" s="174"/>
      <c r="E197" s="174"/>
      <c r="F197" s="174"/>
      <c r="G197" s="173"/>
      <c r="H197" s="171"/>
      <c r="I197" s="174"/>
      <c r="J197" s="174"/>
      <c r="K197" s="174"/>
      <c r="L197" s="170"/>
      <c r="M197" s="172"/>
      <c r="N197" s="174"/>
      <c r="O197" s="174"/>
      <c r="P197" s="174"/>
      <c r="Q197" s="173"/>
      <c r="R197" s="171"/>
      <c r="S197" s="174"/>
      <c r="T197" s="174"/>
      <c r="U197" s="174"/>
      <c r="V197" s="174"/>
      <c r="W197" s="174"/>
      <c r="X197" s="174"/>
      <c r="Y197" s="174"/>
      <c r="Z197" s="174"/>
      <c r="AA197" s="170"/>
      <c r="AB197" s="909"/>
      <c r="AC197" s="909"/>
      <c r="AD197" s="909"/>
      <c r="AE197" s="909"/>
      <c r="AF197" s="909"/>
      <c r="AG197" s="909"/>
      <c r="AH197" s="909"/>
      <c r="AI197" s="909"/>
      <c r="AJ197" s="909"/>
      <c r="AK197" s="909"/>
      <c r="AL197" s="909"/>
      <c r="AM197" s="909"/>
      <c r="AN197" s="909"/>
      <c r="AO197" s="909"/>
      <c r="AP197" s="909"/>
      <c r="AQ197" s="909"/>
      <c r="AR197" s="909"/>
      <c r="AS197" s="909"/>
      <c r="AT197" s="909"/>
      <c r="AU197" s="909"/>
      <c r="AV197" s="909"/>
      <c r="AW197" s="909"/>
      <c r="AX197" s="909"/>
      <c r="AY197" s="909"/>
      <c r="AZ197" s="415"/>
      <c r="BA197" s="947"/>
      <c r="BB197" s="682"/>
      <c r="BC197" s="517"/>
      <c r="BD197" s="503"/>
      <c r="BE197" s="503"/>
      <c r="BF197" s="503"/>
      <c r="BG197" s="521"/>
      <c r="BH197" s="517"/>
      <c r="BI197" s="503"/>
      <c r="BJ197" s="503"/>
      <c r="BK197" s="503"/>
      <c r="BL197" s="521"/>
      <c r="BM197" s="517"/>
      <c r="BN197" s="503"/>
      <c r="BO197" s="503"/>
      <c r="BP197" s="503"/>
      <c r="BQ197" s="521"/>
      <c r="BR197" s="517"/>
      <c r="BS197" s="503"/>
      <c r="BT197" s="503"/>
      <c r="BU197" s="503"/>
      <c r="BV197" s="503"/>
      <c r="BW197" s="503"/>
      <c r="BX197" s="503"/>
      <c r="BY197" s="504"/>
      <c r="BZ197" s="504"/>
      <c r="CA197" s="50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row>
    <row r="198" s="378" customFormat="true" ht="15" customHeight="true" x14ac:dyDescent="0.2">
      <c r="A198" s="234"/>
      <c r="B198" s="201"/>
      <c r="C198" s="172"/>
      <c r="D198" s="174"/>
      <c r="E198" s="174"/>
      <c r="F198" s="174"/>
      <c r="G198" s="173"/>
      <c r="H198" s="171"/>
      <c r="I198" s="174"/>
      <c r="J198" s="174"/>
      <c r="K198" s="174"/>
      <c r="L198" s="170"/>
      <c r="M198" s="172"/>
      <c r="N198" s="174"/>
      <c r="O198" s="174"/>
      <c r="P198" s="174"/>
      <c r="Q198" s="173"/>
      <c r="R198" s="171"/>
      <c r="S198" s="174"/>
      <c r="T198" s="174"/>
      <c r="U198" s="174"/>
      <c r="V198" s="174"/>
      <c r="W198" s="174"/>
      <c r="X198" s="174"/>
      <c r="Y198" s="174"/>
      <c r="Z198" s="174"/>
      <c r="AA198" s="170"/>
      <c r="AB198" s="909"/>
      <c r="AC198" s="909"/>
      <c r="AD198" s="909"/>
      <c r="AE198" s="909"/>
      <c r="AF198" s="909"/>
      <c r="AG198" s="909"/>
      <c r="AH198" s="909"/>
      <c r="AI198" s="909"/>
      <c r="AJ198" s="909"/>
      <c r="AK198" s="909"/>
      <c r="AL198" s="909"/>
      <c r="AM198" s="909"/>
      <c r="AN198" s="909"/>
      <c r="AO198" s="909"/>
      <c r="AP198" s="909"/>
      <c r="AQ198" s="909"/>
      <c r="AR198" s="909"/>
      <c r="AS198" s="909"/>
      <c r="AT198" s="909"/>
      <c r="AU198" s="909"/>
      <c r="AV198" s="909"/>
      <c r="AW198" s="909"/>
      <c r="AX198" s="909"/>
      <c r="AY198" s="909"/>
      <c r="AZ198" s="415"/>
      <c r="BA198" s="947"/>
      <c r="BB198" s="682"/>
      <c r="BC198" s="517"/>
      <c r="BD198" s="503"/>
      <c r="BE198" s="503"/>
      <c r="BF198" s="503"/>
      <c r="BG198" s="521"/>
      <c r="BH198" s="517"/>
      <c r="BI198" s="503"/>
      <c r="BJ198" s="503"/>
      <c r="BK198" s="503"/>
      <c r="BL198" s="521"/>
      <c r="BM198" s="517"/>
      <c r="BN198" s="503"/>
      <c r="BO198" s="503"/>
      <c r="BP198" s="503"/>
      <c r="BQ198" s="521"/>
      <c r="BR198" s="517"/>
      <c r="BS198" s="503"/>
      <c r="BT198" s="503"/>
      <c r="BU198" s="503"/>
      <c r="BV198" s="503"/>
      <c r="BW198" s="503"/>
      <c r="BX198" s="503"/>
      <c r="BY198" s="504"/>
      <c r="BZ198" s="504"/>
      <c r="CA198" s="50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row>
    <row r="199" s="378" customFormat="true" ht="15" customHeight="true" x14ac:dyDescent="0.2">
      <c r="A199" s="234"/>
      <c r="B199" s="201"/>
      <c r="C199" s="172"/>
      <c r="D199" s="174"/>
      <c r="E199" s="174"/>
      <c r="F199" s="174"/>
      <c r="G199" s="173"/>
      <c r="H199" s="171"/>
      <c r="I199" s="174"/>
      <c r="J199" s="174"/>
      <c r="K199" s="174"/>
      <c r="L199" s="170"/>
      <c r="M199" s="172"/>
      <c r="N199" s="174"/>
      <c r="O199" s="174"/>
      <c r="P199" s="174"/>
      <c r="Q199" s="173"/>
      <c r="R199" s="171"/>
      <c r="S199" s="174"/>
      <c r="T199" s="174"/>
      <c r="U199" s="174"/>
      <c r="V199" s="174"/>
      <c r="W199" s="174"/>
      <c r="X199" s="174"/>
      <c r="Y199" s="174"/>
      <c r="Z199" s="174"/>
      <c r="AA199" s="170"/>
      <c r="AB199" s="909"/>
      <c r="AC199" s="909"/>
      <c r="AD199" s="909"/>
      <c r="AE199" s="909"/>
      <c r="AF199" s="909"/>
      <c r="AG199" s="909"/>
      <c r="AH199" s="909"/>
      <c r="AI199" s="909"/>
      <c r="AJ199" s="909"/>
      <c r="AK199" s="909"/>
      <c r="AL199" s="909"/>
      <c r="AM199" s="909"/>
      <c r="AN199" s="909"/>
      <c r="AO199" s="909"/>
      <c r="AP199" s="909"/>
      <c r="AQ199" s="909"/>
      <c r="AR199" s="909"/>
      <c r="AS199" s="909"/>
      <c r="AT199" s="909"/>
      <c r="AU199" s="909"/>
      <c r="AV199" s="909"/>
      <c r="AW199" s="909"/>
      <c r="AX199" s="909"/>
      <c r="AY199" s="909"/>
      <c r="AZ199" s="415"/>
      <c r="BA199" s="947"/>
      <c r="BB199" s="682"/>
      <c r="BC199" s="517"/>
      <c r="BD199" s="503"/>
      <c r="BE199" s="503"/>
      <c r="BF199" s="503"/>
      <c r="BG199" s="521"/>
      <c r="BH199" s="517"/>
      <c r="BI199" s="503"/>
      <c r="BJ199" s="503"/>
      <c r="BK199" s="503"/>
      <c r="BL199" s="521"/>
      <c r="BM199" s="517"/>
      <c r="BN199" s="503"/>
      <c r="BO199" s="503"/>
      <c r="BP199" s="503"/>
      <c r="BQ199" s="521"/>
      <c r="BR199" s="517"/>
      <c r="BS199" s="503"/>
      <c r="BT199" s="503"/>
      <c r="BU199" s="503"/>
      <c r="BV199" s="503"/>
      <c r="BW199" s="503"/>
      <c r="BX199" s="503"/>
      <c r="BY199" s="504"/>
      <c r="BZ199" s="504"/>
      <c r="CA199" s="50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row>
    <row r="200" s="378" customFormat="true" ht="15" customHeight="true" x14ac:dyDescent="0.2">
      <c r="A200" s="234"/>
      <c r="B200" s="201"/>
      <c r="C200" s="172"/>
      <c r="D200" s="174"/>
      <c r="E200" s="174"/>
      <c r="F200" s="174"/>
      <c r="G200" s="173"/>
      <c r="H200" s="171"/>
      <c r="I200" s="174"/>
      <c r="J200" s="174"/>
      <c r="K200" s="174"/>
      <c r="L200" s="170"/>
      <c r="M200" s="172"/>
      <c r="N200" s="174"/>
      <c r="O200" s="174"/>
      <c r="P200" s="174"/>
      <c r="Q200" s="173"/>
      <c r="R200" s="171"/>
      <c r="S200" s="174"/>
      <c r="T200" s="174"/>
      <c r="U200" s="174"/>
      <c r="V200" s="174"/>
      <c r="W200" s="174"/>
      <c r="X200" s="174"/>
      <c r="Y200" s="174"/>
      <c r="Z200" s="174"/>
      <c r="AA200" s="170"/>
      <c r="AB200" s="909"/>
      <c r="AC200" s="909"/>
      <c r="AD200" s="909"/>
      <c r="AE200" s="909"/>
      <c r="AF200" s="909"/>
      <c r="AG200" s="909"/>
      <c r="AH200" s="909"/>
      <c r="AI200" s="909"/>
      <c r="AJ200" s="909"/>
      <c r="AK200" s="909"/>
      <c r="AL200" s="909"/>
      <c r="AM200" s="909"/>
      <c r="AN200" s="909"/>
      <c r="AO200" s="909"/>
      <c r="AP200" s="909"/>
      <c r="AQ200" s="909"/>
      <c r="AR200" s="909"/>
      <c r="AS200" s="909"/>
      <c r="AT200" s="909"/>
      <c r="AU200" s="909"/>
      <c r="AV200" s="909"/>
      <c r="AW200" s="909"/>
      <c r="AX200" s="909"/>
      <c r="AY200" s="909"/>
      <c r="AZ200" s="415"/>
      <c r="BA200" s="947"/>
      <c r="BB200" s="682"/>
      <c r="BC200" s="517"/>
      <c r="BD200" s="503"/>
      <c r="BE200" s="503"/>
      <c r="BF200" s="503"/>
      <c r="BG200" s="521"/>
      <c r="BH200" s="517"/>
      <c r="BI200" s="503"/>
      <c r="BJ200" s="503"/>
      <c r="BK200" s="503"/>
      <c r="BL200" s="521"/>
      <c r="BM200" s="517"/>
      <c r="BN200" s="503"/>
      <c r="BO200" s="503"/>
      <c r="BP200" s="503"/>
      <c r="BQ200" s="521"/>
      <c r="BR200" s="517"/>
      <c r="BS200" s="503"/>
      <c r="BT200" s="503"/>
      <c r="BU200" s="503"/>
      <c r="BV200" s="503"/>
      <c r="BW200" s="503"/>
      <c r="BX200" s="503"/>
      <c r="BY200" s="504"/>
      <c r="BZ200" s="504"/>
      <c r="CA200" s="50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row>
    <row r="201" s="378" customFormat="true" ht="15" customHeight="true" x14ac:dyDescent="0.2">
      <c r="A201" s="234"/>
      <c r="B201" s="201"/>
      <c r="C201" s="172"/>
      <c r="D201" s="174"/>
      <c r="E201" s="174"/>
      <c r="F201" s="174"/>
      <c r="G201" s="173"/>
      <c r="H201" s="171"/>
      <c r="I201" s="174"/>
      <c r="J201" s="174"/>
      <c r="K201" s="174"/>
      <c r="L201" s="170"/>
      <c r="M201" s="172"/>
      <c r="N201" s="174"/>
      <c r="O201" s="174"/>
      <c r="P201" s="174"/>
      <c r="Q201" s="173"/>
      <c r="R201" s="171"/>
      <c r="S201" s="174"/>
      <c r="T201" s="174"/>
      <c r="U201" s="174"/>
      <c r="V201" s="174"/>
      <c r="W201" s="174"/>
      <c r="X201" s="174"/>
      <c r="Y201" s="174"/>
      <c r="Z201" s="174"/>
      <c r="AA201" s="170"/>
      <c r="AB201" s="909"/>
      <c r="AC201" s="909"/>
      <c r="AD201" s="909"/>
      <c r="AE201" s="909"/>
      <c r="AF201" s="909"/>
      <c r="AG201" s="909"/>
      <c r="AH201" s="909"/>
      <c r="AI201" s="909"/>
      <c r="AJ201" s="909"/>
      <c r="AK201" s="909"/>
      <c r="AL201" s="909"/>
      <c r="AM201" s="909"/>
      <c r="AN201" s="909"/>
      <c r="AO201" s="909"/>
      <c r="AP201" s="909"/>
      <c r="AQ201" s="909"/>
      <c r="AR201" s="909"/>
      <c r="AS201" s="909"/>
      <c r="AT201" s="909"/>
      <c r="AU201" s="909"/>
      <c r="AV201" s="909"/>
      <c r="AW201" s="909"/>
      <c r="AX201" s="909"/>
      <c r="AY201" s="909"/>
      <c r="AZ201" s="415"/>
      <c r="BA201" s="947"/>
      <c r="BB201" s="682"/>
      <c r="BC201" s="517"/>
      <c r="BD201" s="503"/>
      <c r="BE201" s="503"/>
      <c r="BF201" s="503"/>
      <c r="BG201" s="521"/>
      <c r="BH201" s="517"/>
      <c r="BI201" s="503"/>
      <c r="BJ201" s="503"/>
      <c r="BK201" s="503"/>
      <c r="BL201" s="521"/>
      <c r="BM201" s="517"/>
      <c r="BN201" s="503"/>
      <c r="BO201" s="503"/>
      <c r="BP201" s="503"/>
      <c r="BQ201" s="521"/>
      <c r="BR201" s="517"/>
      <c r="BS201" s="503"/>
      <c r="BT201" s="503"/>
      <c r="BU201" s="503"/>
      <c r="BV201" s="503"/>
      <c r="BW201" s="503"/>
      <c r="BX201" s="503"/>
      <c r="BY201" s="504"/>
      <c r="BZ201" s="504"/>
      <c r="CA201" s="50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row>
    <row r="202" s="378" customFormat="true" ht="15" customHeight="true" x14ac:dyDescent="0.2">
      <c r="A202" s="234"/>
      <c r="B202" s="201"/>
      <c r="C202" s="172"/>
      <c r="D202" s="174"/>
      <c r="E202" s="174"/>
      <c r="F202" s="174"/>
      <c r="G202" s="173"/>
      <c r="H202" s="171"/>
      <c r="I202" s="174"/>
      <c r="J202" s="174"/>
      <c r="K202" s="174"/>
      <c r="L202" s="170"/>
      <c r="M202" s="172"/>
      <c r="N202" s="174"/>
      <c r="O202" s="174"/>
      <c r="P202" s="174"/>
      <c r="Q202" s="173"/>
      <c r="R202" s="171"/>
      <c r="S202" s="174"/>
      <c r="T202" s="174"/>
      <c r="U202" s="174"/>
      <c r="V202" s="174"/>
      <c r="W202" s="174"/>
      <c r="X202" s="174"/>
      <c r="Y202" s="174"/>
      <c r="Z202" s="174"/>
      <c r="AA202" s="170"/>
      <c r="AB202" s="909"/>
      <c r="AC202" s="909"/>
      <c r="AD202" s="909"/>
      <c r="AE202" s="909"/>
      <c r="AF202" s="909"/>
      <c r="AG202" s="909"/>
      <c r="AH202" s="909"/>
      <c r="AI202" s="909"/>
      <c r="AJ202" s="909"/>
      <c r="AK202" s="909"/>
      <c r="AL202" s="909"/>
      <c r="AM202" s="909"/>
      <c r="AN202" s="909"/>
      <c r="AO202" s="909"/>
      <c r="AP202" s="909"/>
      <c r="AQ202" s="909"/>
      <c r="AR202" s="909"/>
      <c r="AS202" s="909"/>
      <c r="AT202" s="909"/>
      <c r="AU202" s="909"/>
      <c r="AV202" s="909"/>
      <c r="AW202" s="909"/>
      <c r="AX202" s="909"/>
      <c r="AY202" s="909"/>
      <c r="AZ202" s="415"/>
      <c r="BA202" s="947"/>
      <c r="BB202" s="682"/>
      <c r="BC202" s="517"/>
      <c r="BD202" s="503"/>
      <c r="BE202" s="503"/>
      <c r="BF202" s="503"/>
      <c r="BG202" s="521"/>
      <c r="BH202" s="517"/>
      <c r="BI202" s="503"/>
      <c r="BJ202" s="503"/>
      <c r="BK202" s="503"/>
      <c r="BL202" s="521"/>
      <c r="BM202" s="517"/>
      <c r="BN202" s="503"/>
      <c r="BO202" s="503"/>
      <c r="BP202" s="503"/>
      <c r="BQ202" s="521"/>
      <c r="BR202" s="517"/>
      <c r="BS202" s="503"/>
      <c r="BT202" s="503"/>
      <c r="BU202" s="503"/>
      <c r="BV202" s="503"/>
      <c r="BW202" s="503"/>
      <c r="BX202" s="503"/>
      <c r="BY202" s="504"/>
      <c r="BZ202" s="504"/>
      <c r="CA202" s="50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row>
    <row r="203" s="378" customFormat="true" ht="15" customHeight="true" x14ac:dyDescent="0.2">
      <c r="A203" s="211"/>
      <c r="B203" s="200"/>
      <c r="C203" s="150"/>
      <c r="D203" s="149"/>
      <c r="E203" s="149"/>
      <c r="F203" s="149"/>
      <c r="G203" s="148"/>
      <c r="H203" s="147"/>
      <c r="I203" s="149"/>
      <c r="J203" s="149"/>
      <c r="K203" s="149"/>
      <c r="L203" s="146"/>
      <c r="M203" s="150"/>
      <c r="N203" s="149"/>
      <c r="O203" s="149"/>
      <c r="P203" s="149"/>
      <c r="Q203" s="148"/>
      <c r="R203" s="147"/>
      <c r="S203" s="149"/>
      <c r="T203" s="149"/>
      <c r="U203" s="149"/>
      <c r="V203" s="174"/>
      <c r="W203" s="174"/>
      <c r="X203" s="174"/>
      <c r="Y203" s="174"/>
      <c r="Z203" s="174"/>
      <c r="AA203" s="170"/>
      <c r="AB203" s="909"/>
      <c r="AC203" s="909"/>
      <c r="AD203" s="909"/>
      <c r="AE203" s="909"/>
      <c r="AF203" s="909"/>
      <c r="AG203" s="909"/>
      <c r="AH203" s="909"/>
      <c r="AI203" s="909"/>
      <c r="AJ203" s="909"/>
      <c r="AK203" s="909"/>
      <c r="AL203" s="909"/>
      <c r="AM203" s="909"/>
      <c r="AN203" s="909"/>
      <c r="AO203" s="909"/>
      <c r="AP203" s="909"/>
      <c r="AQ203" s="909"/>
      <c r="AR203" s="909"/>
      <c r="AS203" s="909"/>
      <c r="AT203" s="909"/>
      <c r="AU203" s="909"/>
      <c r="AV203" s="909"/>
      <c r="AW203" s="909"/>
      <c r="AX203" s="909"/>
      <c r="AY203" s="909"/>
      <c r="AZ203" s="415"/>
      <c r="BA203" s="947"/>
      <c r="BB203" s="682"/>
      <c r="BC203" s="517"/>
      <c r="BD203" s="503"/>
      <c r="BE203" s="503"/>
      <c r="BF203" s="503"/>
      <c r="BG203" s="521"/>
      <c r="BH203" s="517"/>
      <c r="BI203" s="503"/>
      <c r="BJ203" s="503"/>
      <c r="BK203" s="503"/>
      <c r="BL203" s="521"/>
      <c r="BM203" s="517"/>
      <c r="BN203" s="503"/>
      <c r="BO203" s="503"/>
      <c r="BP203" s="503"/>
      <c r="BQ203" s="521"/>
      <c r="BR203" s="517"/>
      <c r="BS203" s="503"/>
      <c r="BT203" s="503"/>
      <c r="BU203" s="503"/>
      <c r="BV203" s="503"/>
      <c r="BW203" s="503"/>
      <c r="BX203" s="503"/>
      <c r="BY203" s="504"/>
      <c r="BZ203" s="504"/>
      <c r="CA203" s="50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row>
    <row r="204" s="378" customFormat="true" ht="15" customHeight="true" x14ac:dyDescent="0.2">
      <c r="A204" s="234"/>
      <c r="B204" s="201"/>
      <c r="C204" s="172"/>
      <c r="D204" s="174"/>
      <c r="E204" s="174"/>
      <c r="F204" s="174"/>
      <c r="G204" s="173"/>
      <c r="H204" s="171"/>
      <c r="I204" s="174"/>
      <c r="J204" s="174"/>
      <c r="K204" s="174"/>
      <c r="L204" s="170"/>
      <c r="M204" s="172"/>
      <c r="N204" s="174"/>
      <c r="O204" s="174"/>
      <c r="P204" s="174"/>
      <c r="Q204" s="173"/>
      <c r="R204" s="171"/>
      <c r="S204" s="174"/>
      <c r="T204" s="174"/>
      <c r="U204" s="174"/>
      <c r="V204" s="174"/>
      <c r="W204" s="174"/>
      <c r="X204" s="174"/>
      <c r="Y204" s="174"/>
      <c r="Z204" s="174"/>
      <c r="AA204" s="170"/>
      <c r="AB204" s="909"/>
      <c r="AC204" s="909"/>
      <c r="AD204" s="909"/>
      <c r="AE204" s="909"/>
      <c r="AF204" s="909"/>
      <c r="AG204" s="909"/>
      <c r="AH204" s="909"/>
      <c r="AI204" s="909"/>
      <c r="AJ204" s="909"/>
      <c r="AK204" s="909"/>
      <c r="AL204" s="909"/>
      <c r="AM204" s="909"/>
      <c r="AN204" s="909"/>
      <c r="AO204" s="909"/>
      <c r="AP204" s="909"/>
      <c r="AQ204" s="909"/>
      <c r="AR204" s="909"/>
      <c r="AS204" s="909"/>
      <c r="AT204" s="909"/>
      <c r="AU204" s="909"/>
      <c r="AV204" s="909"/>
      <c r="AW204" s="909"/>
      <c r="AX204" s="909"/>
      <c r="AY204" s="909"/>
      <c r="AZ204" s="415"/>
      <c r="BA204" s="947"/>
      <c r="BB204" s="682"/>
      <c r="BC204" s="517"/>
      <c r="BD204" s="503"/>
      <c r="BE204" s="503"/>
      <c r="BF204" s="503"/>
      <c r="BG204" s="521"/>
      <c r="BH204" s="517"/>
      <c r="BI204" s="503"/>
      <c r="BJ204" s="503"/>
      <c r="BK204" s="503"/>
      <c r="BL204" s="521"/>
      <c r="BM204" s="517"/>
      <c r="BN204" s="503"/>
      <c r="BO204" s="503"/>
      <c r="BP204" s="503"/>
      <c r="BQ204" s="521"/>
      <c r="BR204" s="517"/>
      <c r="BS204" s="503"/>
      <c r="BT204" s="503"/>
      <c r="BU204" s="503"/>
      <c r="BV204" s="503"/>
      <c r="BW204" s="503"/>
      <c r="BX204" s="503"/>
      <c r="BY204" s="504"/>
      <c r="BZ204" s="504"/>
      <c r="CA204" s="50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row>
    <row r="205" s="378" customFormat="true" ht="15" customHeight="true" x14ac:dyDescent="0.2">
      <c r="A205" s="233"/>
      <c r="B205" s="199"/>
      <c r="C205" s="145"/>
      <c r="D205" s="159"/>
      <c r="E205" s="159"/>
      <c r="F205" s="159"/>
      <c r="G205" s="158"/>
      <c r="H205" s="144"/>
      <c r="I205" s="159"/>
      <c r="J205" s="159"/>
      <c r="K205" s="159"/>
      <c r="L205" s="143"/>
      <c r="M205" s="145"/>
      <c r="N205" s="159"/>
      <c r="O205" s="159"/>
      <c r="P205" s="159"/>
      <c r="Q205" s="158"/>
      <c r="R205" s="144"/>
      <c r="S205" s="159"/>
      <c r="T205" s="159"/>
      <c r="U205" s="159"/>
      <c r="V205" s="159"/>
      <c r="W205" s="159"/>
      <c r="X205" s="159"/>
      <c r="Y205" s="159"/>
      <c r="Z205" s="159"/>
      <c r="AA205" s="143"/>
      <c r="AB205" s="909"/>
      <c r="AC205" s="909"/>
      <c r="AD205" s="909"/>
      <c r="AE205" s="909"/>
      <c r="AF205" s="909"/>
      <c r="AG205" s="909"/>
      <c r="AH205" s="909"/>
      <c r="AI205" s="909"/>
      <c r="AJ205" s="909"/>
      <c r="AK205" s="909"/>
      <c r="AL205" s="909"/>
      <c r="AM205" s="909"/>
      <c r="AN205" s="909"/>
      <c r="AO205" s="909"/>
      <c r="AP205" s="909"/>
      <c r="AQ205" s="909"/>
      <c r="AR205" s="909"/>
      <c r="AS205" s="909"/>
      <c r="AT205" s="909"/>
      <c r="AU205" s="909"/>
      <c r="AV205" s="909"/>
      <c r="AW205" s="909"/>
      <c r="AX205" s="909"/>
      <c r="AY205" s="909"/>
      <c r="AZ205" s="415"/>
      <c r="BA205" s="947"/>
      <c r="BB205" s="682"/>
      <c r="BC205" s="520"/>
      <c r="BD205" s="519"/>
      <c r="BE205" s="519"/>
      <c r="BF205" s="519"/>
      <c r="BG205" s="523"/>
      <c r="BH205" s="520"/>
      <c r="BI205" s="519"/>
      <c r="BJ205" s="519"/>
      <c r="BK205" s="519"/>
      <c r="BL205" s="523"/>
      <c r="BM205" s="520"/>
      <c r="BN205" s="519"/>
      <c r="BO205" s="519"/>
      <c r="BP205" s="519"/>
      <c r="BQ205" s="523"/>
      <c r="BR205" s="520"/>
      <c r="BS205" s="519"/>
      <c r="BT205" s="519"/>
      <c r="BU205" s="519"/>
      <c r="BV205" s="519"/>
      <c r="BW205" s="519"/>
      <c r="BX205" s="519"/>
      <c r="BY205" s="522"/>
      <c r="BZ205" s="522"/>
      <c r="CA205" s="522"/>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row>
    <row r="206" s="378" customFormat="true" ht="250.15" customHeight="true" x14ac:dyDescent="0.2">
      <c r="B206" s="380"/>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7"/>
      <c r="BV206" s="377"/>
      <c r="BW206" s="377"/>
      <c r="BX206" s="377"/>
      <c r="BY206" s="379"/>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1060" t="str">
        <f>A1026</f>
        <v>Lesotho</v>
      </c>
      <c r="B208" s="1061"/>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2002</v>
      </c>
      <c r="B209" s="386"/>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75" t="s">
        <v>112</v>
      </c>
      <c r="B210" s="388"/>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79" t="s">
        <v>98</v>
      </c>
      <c r="B212" s="423"/>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HBS02</v>
      </c>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82" customFormat="true" ht="15" customHeight="true" x14ac:dyDescent="0.2">
      <c r="A220" s="361" t="s">
        <v>86</v>
      </c>
      <c r="B220" s="405"/>
      <c r="C220" s="1049" t="s">
        <v>115</v>
      </c>
      <c r="D220" s="1050"/>
      <c r="E220" s="1050"/>
      <c r="F220" s="1050"/>
      <c r="G220" s="1051"/>
      <c r="H220" s="1052" t="s">
        <v>38</v>
      </c>
      <c r="I220" s="1044"/>
      <c r="J220" s="1044"/>
      <c r="K220" s="1044"/>
      <c r="L220" s="1046"/>
      <c r="M220" s="1039" t="s">
        <v>37</v>
      </c>
      <c r="N220" s="1040"/>
      <c r="O220" s="1040"/>
      <c r="P220" s="1040"/>
      <c r="Q220" s="1042"/>
      <c r="R220" s="87" t="s">
        <v>142</v>
      </c>
      <c r="S220" s="495"/>
      <c r="T220" s="495"/>
      <c r="U220" s="495"/>
      <c r="V220" s="495"/>
      <c r="W220" s="495"/>
      <c r="X220" s="495"/>
      <c r="Y220" s="495"/>
      <c r="Z220" s="495"/>
      <c r="AA220" s="495"/>
      <c r="AB220" s="506"/>
      <c r="AC220" s="506"/>
      <c r="AD220" s="506"/>
      <c r="AE220" s="506"/>
      <c r="AF220" s="506"/>
      <c r="AG220" s="506"/>
      <c r="AH220" s="506"/>
      <c r="AI220" s="506"/>
      <c r="AJ220" s="506"/>
      <c r="AK220" s="506"/>
      <c r="AL220" s="506"/>
      <c r="AM220" s="506"/>
      <c r="AN220" s="506"/>
      <c r="AO220" s="506"/>
      <c r="AP220" s="506"/>
      <c r="AQ220" s="506"/>
      <c r="AR220" s="506"/>
      <c r="AS220" s="506"/>
      <c r="AT220" s="506"/>
      <c r="AU220" s="506"/>
      <c r="AV220" s="506"/>
      <c r="AW220" s="506"/>
      <c r="AX220" s="506"/>
      <c r="AY220" s="506"/>
      <c r="AZ220" s="943"/>
      <c r="BA220" s="416" t="s">
        <v>131</v>
      </c>
      <c r="BB220" s="361" t="s">
        <v>86</v>
      </c>
      <c r="BC220" s="1039" t="s">
        <v>115</v>
      </c>
      <c r="BD220" s="1040"/>
      <c r="BE220" s="1040"/>
      <c r="BF220" s="1040"/>
      <c r="BG220" s="1041"/>
      <c r="BH220" s="1039" t="s">
        <v>38</v>
      </c>
      <c r="BI220" s="1040"/>
      <c r="BJ220" s="1040"/>
      <c r="BK220" s="1040"/>
      <c r="BL220" s="1041"/>
      <c r="BM220" s="1039" t="s">
        <v>37</v>
      </c>
      <c r="BN220" s="1040"/>
      <c r="BO220" s="1040"/>
      <c r="BP220" s="1040"/>
      <c r="BQ220" s="1042"/>
      <c r="BR220" s="86" t="s">
        <v>142</v>
      </c>
      <c r="BS220" s="495"/>
      <c r="BT220" s="495"/>
      <c r="BU220" s="495"/>
      <c r="BV220" s="495"/>
      <c r="BW220" s="495"/>
      <c r="BX220" s="495"/>
      <c r="BY220" s="495"/>
      <c r="BZ220" s="509"/>
      <c r="CA220" s="509"/>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82" customFormat="true" ht="12.75" x14ac:dyDescent="0.2">
      <c r="A221" s="402" t="s">
        <v>87</v>
      </c>
      <c r="B221" s="444"/>
      <c r="C221" s="486" t="s">
        <v>0</v>
      </c>
      <c r="D221" s="673" t="s">
        <v>1</v>
      </c>
      <c r="E221" s="673" t="s">
        <v>2</v>
      </c>
      <c r="F221" s="673" t="s">
        <v>3</v>
      </c>
      <c r="G221" s="674" t="s">
        <v>4</v>
      </c>
      <c r="H221" s="449" t="s">
        <v>0</v>
      </c>
      <c r="I221" s="677" t="s">
        <v>1</v>
      </c>
      <c r="J221" s="677" t="s">
        <v>2</v>
      </c>
      <c r="K221" s="677" t="s">
        <v>3</v>
      </c>
      <c r="L221" s="678" t="s">
        <v>4</v>
      </c>
      <c r="M221" s="450" t="s">
        <v>0</v>
      </c>
      <c r="N221" s="677" t="s">
        <v>1</v>
      </c>
      <c r="O221" s="677" t="s">
        <v>2</v>
      </c>
      <c r="P221" s="677" t="s">
        <v>3</v>
      </c>
      <c r="Q221" s="671" t="s">
        <v>4</v>
      </c>
      <c r="R221" s="449" t="s">
        <v>250</v>
      </c>
      <c r="S221" s="677" t="s">
        <v>251</v>
      </c>
      <c r="T221" s="677" t="s">
        <v>252</v>
      </c>
      <c r="U221" s="677" t="s">
        <v>253</v>
      </c>
      <c r="V221" s="677" t="s">
        <v>254</v>
      </c>
      <c r="W221" s="677" t="s">
        <v>255</v>
      </c>
      <c r="X221" s="677" t="s">
        <v>256</v>
      </c>
      <c r="Y221" s="677" t="s">
        <v>257</v>
      </c>
      <c r="Z221" s="677" t="s">
        <v>258</v>
      </c>
      <c r="AA221" s="678" t="s">
        <v>259</v>
      </c>
      <c r="AB221" s="506"/>
      <c r="AC221" s="506"/>
      <c r="AD221" s="506"/>
      <c r="AE221" s="506"/>
      <c r="AF221" s="506"/>
      <c r="AG221" s="506"/>
      <c r="AH221" s="506"/>
      <c r="AI221" s="506"/>
      <c r="AJ221" s="506"/>
      <c r="AK221" s="506"/>
      <c r="AL221" s="506"/>
      <c r="AM221" s="506"/>
      <c r="AN221" s="506"/>
      <c r="AO221" s="506"/>
      <c r="AP221" s="506"/>
      <c r="AQ221" s="506"/>
      <c r="AR221" s="506"/>
      <c r="AS221" s="506"/>
      <c r="AT221" s="506"/>
      <c r="AU221" s="506"/>
      <c r="AV221" s="506"/>
      <c r="AW221" s="506"/>
      <c r="AX221" s="506"/>
      <c r="AY221" s="506"/>
      <c r="AZ221" s="943"/>
      <c r="BA221" s="402" t="s">
        <v>118</v>
      </c>
      <c r="BB221" s="401"/>
      <c r="BC221" s="525" t="s">
        <v>0</v>
      </c>
      <c r="BD221" s="647" t="s">
        <v>1</v>
      </c>
      <c r="BE221" s="647" t="s">
        <v>2</v>
      </c>
      <c r="BF221" s="647" t="s">
        <v>3</v>
      </c>
      <c r="BG221" s="526" t="s">
        <v>4</v>
      </c>
      <c r="BH221" s="525" t="s">
        <v>0</v>
      </c>
      <c r="BI221" s="647" t="s">
        <v>1</v>
      </c>
      <c r="BJ221" s="647" t="s">
        <v>2</v>
      </c>
      <c r="BK221" s="647" t="s">
        <v>3</v>
      </c>
      <c r="BL221" s="526" t="s">
        <v>4</v>
      </c>
      <c r="BM221" s="525" t="s">
        <v>0</v>
      </c>
      <c r="BN221" s="647" t="s">
        <v>1</v>
      </c>
      <c r="BO221" s="647" t="s">
        <v>2</v>
      </c>
      <c r="BP221" s="647" t="s">
        <v>3</v>
      </c>
      <c r="BQ221" s="526" t="s">
        <v>4</v>
      </c>
      <c r="BR221" s="525" t="s">
        <v>250</v>
      </c>
      <c r="BS221" s="647" t="s">
        <v>251</v>
      </c>
      <c r="BT221" s="647" t="s">
        <v>252</v>
      </c>
      <c r="BU221" s="647" t="s">
        <v>253</v>
      </c>
      <c r="BV221" s="647" t="s">
        <v>254</v>
      </c>
      <c r="BW221" s="647" t="s">
        <v>255</v>
      </c>
      <c r="BX221" s="647" t="s">
        <v>256</v>
      </c>
      <c r="BY221" s="648" t="s">
        <v>257</v>
      </c>
      <c r="BZ221" s="648" t="s">
        <v>258</v>
      </c>
      <c r="CA221" s="648" t="s">
        <v>259</v>
      </c>
      <c r="CB221" s="948"/>
      <c r="CC221" s="948"/>
      <c r="CD221" s="948"/>
      <c r="CE221" s="948"/>
      <c r="CF221" s="948"/>
      <c r="CG221" s="948"/>
      <c r="CH221" s="948"/>
      <c r="CI221" s="948"/>
      <c r="CJ221" s="948"/>
      <c r="CK221" s="948"/>
      <c r="CL221" s="948"/>
      <c r="CM221" s="948"/>
      <c r="CN221" s="948"/>
      <c r="CO221" s="948"/>
      <c r="CP221" s="948"/>
      <c r="CQ221" s="948"/>
      <c r="CR221" s="948"/>
      <c r="CS221" s="948"/>
      <c r="CT221" s="948"/>
      <c r="CU221" s="948"/>
      <c r="CV221" s="948"/>
      <c r="CW221" s="948"/>
      <c r="CX221" s="948"/>
      <c r="CY221" s="948"/>
      <c r="CZ221" s="948"/>
    </row>
    <row r="222" s="382" customFormat="true" ht="15" customHeight="true" x14ac:dyDescent="0.2">
      <c r="A222" s="1053" t="s">
        <v>36</v>
      </c>
      <c r="B222" s="446" t="s">
        <v>15</v>
      </c>
      <c r="C222" s="133" t="s">
        <v>35</v>
      </c>
      <c r="D222" s="130" t="s">
        <v>35</v>
      </c>
      <c r="E222" s="130" t="s">
        <v>35</v>
      </c>
      <c r="F222" s="130" t="s">
        <v>35</v>
      </c>
      <c r="G222" s="127" t="s">
        <v>35</v>
      </c>
      <c r="H222" s="124" t="s">
        <v>35</v>
      </c>
      <c r="I222" s="130" t="s">
        <v>35</v>
      </c>
      <c r="J222" s="130" t="s">
        <v>35</v>
      </c>
      <c r="K222" s="130" t="s">
        <v>35</v>
      </c>
      <c r="L222" s="121" t="s">
        <v>35</v>
      </c>
      <c r="M222" s="133" t="s">
        <v>35</v>
      </c>
      <c r="N222" s="130" t="s">
        <v>35</v>
      </c>
      <c r="O222" s="130" t="s">
        <v>35</v>
      </c>
      <c r="P222" s="130" t="s">
        <v>35</v>
      </c>
      <c r="Q222" s="127" t="s">
        <v>35</v>
      </c>
      <c r="R222" s="124" t="s">
        <v>35</v>
      </c>
      <c r="S222" s="130" t="s">
        <v>35</v>
      </c>
      <c r="T222" s="130" t="s">
        <v>35</v>
      </c>
      <c r="U222" s="130" t="s">
        <v>35</v>
      </c>
      <c r="V222" s="130" t="s">
        <v>35</v>
      </c>
      <c r="W222" s="130" t="s">
        <v>35</v>
      </c>
      <c r="X222" s="130" t="s">
        <v>35</v>
      </c>
      <c r="Y222" s="130" t="s">
        <v>35</v>
      </c>
      <c r="Z222" s="130" t="s">
        <v>35</v>
      </c>
      <c r="AA222" s="121" t="s">
        <v>35</v>
      </c>
      <c r="AB222" s="506"/>
      <c r="AC222" s="506"/>
      <c r="AD222" s="506"/>
      <c r="AE222" s="506"/>
      <c r="AF222" s="506"/>
      <c r="AG222" s="506"/>
      <c r="AH222" s="506"/>
      <c r="AI222" s="506"/>
      <c r="AJ222" s="506"/>
      <c r="AK222" s="506"/>
      <c r="AL222" s="506"/>
      <c r="AM222" s="506"/>
      <c r="AN222" s="506"/>
      <c r="AO222" s="506"/>
      <c r="AP222" s="506"/>
      <c r="AQ222" s="506"/>
      <c r="AR222" s="506"/>
      <c r="AS222" s="506"/>
      <c r="AT222" s="506"/>
      <c r="AU222" s="506"/>
      <c r="AV222" s="506"/>
      <c r="AW222" s="506"/>
      <c r="AX222" s="506"/>
      <c r="AY222" s="506"/>
      <c r="AZ222" s="943"/>
      <c r="BA222" s="1038" t="s">
        <v>36</v>
      </c>
      <c r="BB222" s="683" t="s">
        <v>15</v>
      </c>
      <c r="BC222" s="120" t="s">
        <v>35</v>
      </c>
      <c r="BD222" s="116" t="s">
        <v>35</v>
      </c>
      <c r="BE222" s="116" t="s">
        <v>35</v>
      </c>
      <c r="BF222" s="116" t="s">
        <v>35</v>
      </c>
      <c r="BG222" s="111" t="s">
        <v>35</v>
      </c>
      <c r="BH222" s="120" t="s">
        <v>35</v>
      </c>
      <c r="BI222" s="116" t="s">
        <v>35</v>
      </c>
      <c r="BJ222" s="116" t="s">
        <v>35</v>
      </c>
      <c r="BK222" s="116" t="s">
        <v>35</v>
      </c>
      <c r="BL222" s="111" t="s">
        <v>35</v>
      </c>
      <c r="BM222" s="120" t="s">
        <v>35</v>
      </c>
      <c r="BN222" s="116" t="s">
        <v>35</v>
      </c>
      <c r="BO222" s="116" t="s">
        <v>35</v>
      </c>
      <c r="BP222" s="116" t="s">
        <v>35</v>
      </c>
      <c r="BQ222" s="111" t="s">
        <v>35</v>
      </c>
      <c r="BR222" s="120" t="s">
        <v>35</v>
      </c>
      <c r="BS222" s="116" t="s">
        <v>35</v>
      </c>
      <c r="BT222" s="116" t="s">
        <v>35</v>
      </c>
      <c r="BU222" s="116" t="s">
        <v>35</v>
      </c>
      <c r="BV222" s="116" t="s">
        <v>35</v>
      </c>
      <c r="BW222" s="116" t="s">
        <v>35</v>
      </c>
      <c r="BX222" s="116" t="s">
        <v>35</v>
      </c>
      <c r="BY222" s="105" t="s">
        <v>35</v>
      </c>
      <c r="BZ222" s="105" t="s">
        <v>35</v>
      </c>
      <c r="CA222" s="105" t="s">
        <v>35</v>
      </c>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5"/>
    </row>
    <row r="223" s="382" customFormat="true" ht="15" customHeight="true" x14ac:dyDescent="0.2">
      <c r="A223" s="1047"/>
      <c r="B223" s="447" t="s">
        <v>16</v>
      </c>
      <c r="C223" s="135" t="s">
        <v>35</v>
      </c>
      <c r="D223" s="132" t="s">
        <v>35</v>
      </c>
      <c r="E223" s="132" t="s">
        <v>35</v>
      </c>
      <c r="F223" s="132" t="s">
        <v>35</v>
      </c>
      <c r="G223" s="129" t="s">
        <v>35</v>
      </c>
      <c r="H223" s="126" t="s">
        <v>35</v>
      </c>
      <c r="I223" s="132" t="s">
        <v>35</v>
      </c>
      <c r="J223" s="132" t="s">
        <v>35</v>
      </c>
      <c r="K223" s="132" t="s">
        <v>35</v>
      </c>
      <c r="L223" s="123" t="s">
        <v>35</v>
      </c>
      <c r="M223" s="135" t="s">
        <v>35</v>
      </c>
      <c r="N223" s="132" t="s">
        <v>35</v>
      </c>
      <c r="O223" s="132" t="s">
        <v>35</v>
      </c>
      <c r="P223" s="132" t="s">
        <v>35</v>
      </c>
      <c r="Q223" s="129" t="s">
        <v>35</v>
      </c>
      <c r="R223" s="126" t="s">
        <v>35</v>
      </c>
      <c r="S223" s="132" t="s">
        <v>35</v>
      </c>
      <c r="T223" s="132" t="s">
        <v>35</v>
      </c>
      <c r="U223" s="132" t="s">
        <v>35</v>
      </c>
      <c r="V223" s="132" t="s">
        <v>35</v>
      </c>
      <c r="W223" s="132" t="s">
        <v>35</v>
      </c>
      <c r="X223" s="132" t="s">
        <v>35</v>
      </c>
      <c r="Y223" s="132" t="s">
        <v>35</v>
      </c>
      <c r="Z223" s="132" t="s">
        <v>35</v>
      </c>
      <c r="AA223" s="123" t="s">
        <v>35</v>
      </c>
      <c r="AB223" s="506"/>
      <c r="AC223" s="506"/>
      <c r="AD223" s="506"/>
      <c r="AE223" s="506"/>
      <c r="AF223" s="506"/>
      <c r="AG223" s="506"/>
      <c r="AH223" s="506"/>
      <c r="AI223" s="506"/>
      <c r="AJ223" s="506"/>
      <c r="AK223" s="506"/>
      <c r="AL223" s="506"/>
      <c r="AM223" s="506"/>
      <c r="AN223" s="506"/>
      <c r="AO223" s="506"/>
      <c r="AP223" s="506"/>
      <c r="AQ223" s="506"/>
      <c r="AR223" s="506"/>
      <c r="AS223" s="506"/>
      <c r="AT223" s="506"/>
      <c r="AU223" s="506"/>
      <c r="AV223" s="506"/>
      <c r="AW223" s="506"/>
      <c r="AX223" s="506"/>
      <c r="AY223" s="506"/>
      <c r="AZ223" s="943"/>
      <c r="BA223" s="1035"/>
      <c r="BB223" s="682" t="s">
        <v>16</v>
      </c>
      <c r="BC223" s="119" t="s">
        <v>35</v>
      </c>
      <c r="BD223" s="115" t="s">
        <v>35</v>
      </c>
      <c r="BE223" s="115" t="s">
        <v>35</v>
      </c>
      <c r="BF223" s="115" t="s">
        <v>35</v>
      </c>
      <c r="BG223" s="110" t="s">
        <v>35</v>
      </c>
      <c r="BH223" s="119" t="s">
        <v>35</v>
      </c>
      <c r="BI223" s="115" t="s">
        <v>35</v>
      </c>
      <c r="BJ223" s="115" t="s">
        <v>35</v>
      </c>
      <c r="BK223" s="115" t="s">
        <v>35</v>
      </c>
      <c r="BL223" s="110" t="s">
        <v>35</v>
      </c>
      <c r="BM223" s="119" t="s">
        <v>35</v>
      </c>
      <c r="BN223" s="115" t="s">
        <v>35</v>
      </c>
      <c r="BO223" s="115" t="s">
        <v>35</v>
      </c>
      <c r="BP223" s="115" t="s">
        <v>35</v>
      </c>
      <c r="BQ223" s="110" t="s">
        <v>35</v>
      </c>
      <c r="BR223" s="119" t="s">
        <v>35</v>
      </c>
      <c r="BS223" s="115" t="s">
        <v>35</v>
      </c>
      <c r="BT223" s="115" t="s">
        <v>35</v>
      </c>
      <c r="BU223" s="115" t="s">
        <v>35</v>
      </c>
      <c r="BV223" s="115" t="s">
        <v>35</v>
      </c>
      <c r="BW223" s="115" t="s">
        <v>35</v>
      </c>
      <c r="BX223" s="115" t="s">
        <v>35</v>
      </c>
      <c r="BY223" s="104" t="s">
        <v>35</v>
      </c>
      <c r="BZ223" s="104" t="s">
        <v>35</v>
      </c>
      <c r="CA223" s="104" t="s">
        <v>35</v>
      </c>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5"/>
    </row>
    <row r="224" s="382" customFormat="true" ht="15" customHeight="true" x14ac:dyDescent="0.2">
      <c r="A224" s="1048"/>
      <c r="B224" s="448" t="s">
        <v>20</v>
      </c>
      <c r="C224" s="135" t="s">
        <v>35</v>
      </c>
      <c r="D224" s="132" t="s">
        <v>35</v>
      </c>
      <c r="E224" s="132" t="s">
        <v>35</v>
      </c>
      <c r="F224" s="132" t="s">
        <v>35</v>
      </c>
      <c r="G224" s="129" t="s">
        <v>35</v>
      </c>
      <c r="H224" s="126" t="s">
        <v>35</v>
      </c>
      <c r="I224" s="132" t="s">
        <v>35</v>
      </c>
      <c r="J224" s="132" t="s">
        <v>35</v>
      </c>
      <c r="K224" s="132" t="s">
        <v>35</v>
      </c>
      <c r="L224" s="123" t="s">
        <v>35</v>
      </c>
      <c r="M224" s="135" t="s">
        <v>35</v>
      </c>
      <c r="N224" s="132" t="s">
        <v>35</v>
      </c>
      <c r="O224" s="132" t="s">
        <v>35</v>
      </c>
      <c r="P224" s="132" t="s">
        <v>35</v>
      </c>
      <c r="Q224" s="129" t="s">
        <v>35</v>
      </c>
      <c r="R224" s="126" t="s">
        <v>35</v>
      </c>
      <c r="S224" s="132" t="s">
        <v>35</v>
      </c>
      <c r="T224" s="132" t="s">
        <v>35</v>
      </c>
      <c r="U224" s="132" t="s">
        <v>35</v>
      </c>
      <c r="V224" s="132" t="s">
        <v>35</v>
      </c>
      <c r="W224" s="132" t="s">
        <v>35</v>
      </c>
      <c r="X224" s="132" t="s">
        <v>35</v>
      </c>
      <c r="Y224" s="132" t="s">
        <v>35</v>
      </c>
      <c r="Z224" s="132" t="s">
        <v>35</v>
      </c>
      <c r="AA224" s="123" t="s">
        <v>35</v>
      </c>
      <c r="AB224" s="506"/>
      <c r="AC224" s="506"/>
      <c r="AD224" s="506"/>
      <c r="AE224" s="506"/>
      <c r="AF224" s="506"/>
      <c r="AG224" s="506"/>
      <c r="AH224" s="506"/>
      <c r="AI224" s="506"/>
      <c r="AJ224" s="506"/>
      <c r="AK224" s="506"/>
      <c r="AL224" s="506"/>
      <c r="AM224" s="506"/>
      <c r="AN224" s="506"/>
      <c r="AO224" s="506"/>
      <c r="AP224" s="506"/>
      <c r="AQ224" s="506"/>
      <c r="AR224" s="506"/>
      <c r="AS224" s="506"/>
      <c r="AT224" s="506"/>
      <c r="AU224" s="506"/>
      <c r="AV224" s="506"/>
      <c r="AW224" s="506"/>
      <c r="AX224" s="506"/>
      <c r="AY224" s="506"/>
      <c r="AZ224" s="943"/>
      <c r="BA224" s="1035"/>
      <c r="BB224" s="682" t="s">
        <v>20</v>
      </c>
      <c r="BC224" s="119" t="s">
        <v>35</v>
      </c>
      <c r="BD224" s="115" t="s">
        <v>35</v>
      </c>
      <c r="BE224" s="115" t="s">
        <v>35</v>
      </c>
      <c r="BF224" s="115" t="s">
        <v>35</v>
      </c>
      <c r="BG224" s="110" t="s">
        <v>35</v>
      </c>
      <c r="BH224" s="119" t="s">
        <v>35</v>
      </c>
      <c r="BI224" s="115" t="s">
        <v>35</v>
      </c>
      <c r="BJ224" s="115" t="s">
        <v>35</v>
      </c>
      <c r="BK224" s="115" t="s">
        <v>35</v>
      </c>
      <c r="BL224" s="110" t="s">
        <v>35</v>
      </c>
      <c r="BM224" s="119" t="s">
        <v>35</v>
      </c>
      <c r="BN224" s="115" t="s">
        <v>35</v>
      </c>
      <c r="BO224" s="115" t="s">
        <v>35</v>
      </c>
      <c r="BP224" s="115" t="s">
        <v>35</v>
      </c>
      <c r="BQ224" s="110" t="s">
        <v>35</v>
      </c>
      <c r="BR224" s="119" t="s">
        <v>35</v>
      </c>
      <c r="BS224" s="115" t="s">
        <v>35</v>
      </c>
      <c r="BT224" s="115" t="s">
        <v>35</v>
      </c>
      <c r="BU224" s="115" t="s">
        <v>35</v>
      </c>
      <c r="BV224" s="115" t="s">
        <v>35</v>
      </c>
      <c r="BW224" s="115" t="s">
        <v>35</v>
      </c>
      <c r="BX224" s="115" t="s">
        <v>35</v>
      </c>
      <c r="BY224" s="104" t="s">
        <v>35</v>
      </c>
      <c r="BZ224" s="104" t="s">
        <v>35</v>
      </c>
      <c r="CA224" s="104" t="s">
        <v>35</v>
      </c>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5"/>
    </row>
    <row r="225" s="382" customFormat="true" ht="15" customHeight="true" x14ac:dyDescent="0.2">
      <c r="A225" s="139"/>
      <c r="B225" s="198"/>
      <c r="C225" s="157"/>
      <c r="D225" s="228"/>
      <c r="E225" s="228"/>
      <c r="F225" s="228"/>
      <c r="G225" s="217"/>
      <c r="H225" s="156"/>
      <c r="I225" s="228"/>
      <c r="J225" s="228"/>
      <c r="K225" s="228"/>
      <c r="L225" s="223"/>
      <c r="M225" s="157"/>
      <c r="N225" s="228"/>
      <c r="O225" s="228"/>
      <c r="P225" s="228"/>
      <c r="Q225" s="217"/>
      <c r="R225" s="156"/>
      <c r="S225" s="228"/>
      <c r="T225" s="228"/>
      <c r="U225" s="228"/>
      <c r="V225" s="228"/>
      <c r="W225" s="228"/>
      <c r="X225" s="228"/>
      <c r="Y225" s="228"/>
      <c r="Z225" s="228"/>
      <c r="AA225" s="223"/>
      <c r="AB225" s="506"/>
      <c r="AC225" s="506"/>
      <c r="AD225" s="506"/>
      <c r="AE225" s="506"/>
      <c r="AF225" s="506"/>
      <c r="AG225" s="506"/>
      <c r="AH225" s="506"/>
      <c r="AI225" s="506"/>
      <c r="AJ225" s="506"/>
      <c r="AK225" s="506"/>
      <c r="AL225" s="506"/>
      <c r="AM225" s="506"/>
      <c r="AN225" s="506"/>
      <c r="AO225" s="506"/>
      <c r="AP225" s="506"/>
      <c r="AQ225" s="506"/>
      <c r="AR225" s="506"/>
      <c r="AS225" s="506"/>
      <c r="AT225" s="506"/>
      <c r="AU225" s="506"/>
      <c r="AV225" s="506"/>
      <c r="AW225" s="506"/>
      <c r="AX225" s="506"/>
      <c r="AY225" s="506"/>
      <c r="AZ225" s="943"/>
      <c r="BA225" s="1035" t="s">
        <v>70</v>
      </c>
      <c r="BB225" s="682" t="s">
        <v>71</v>
      </c>
      <c r="BC225" s="119" t="s">
        <v>35</v>
      </c>
      <c r="BD225" s="115" t="s">
        <v>35</v>
      </c>
      <c r="BE225" s="115" t="s">
        <v>35</v>
      </c>
      <c r="BF225" s="115" t="s">
        <v>35</v>
      </c>
      <c r="BG225" s="110" t="s">
        <v>35</v>
      </c>
      <c r="BH225" s="119" t="s">
        <v>35</v>
      </c>
      <c r="BI225" s="115" t="s">
        <v>35</v>
      </c>
      <c r="BJ225" s="115" t="s">
        <v>35</v>
      </c>
      <c r="BK225" s="115" t="s">
        <v>35</v>
      </c>
      <c r="BL225" s="110" t="s">
        <v>35</v>
      </c>
      <c r="BM225" s="119" t="s">
        <v>35</v>
      </c>
      <c r="BN225" s="115" t="s">
        <v>35</v>
      </c>
      <c r="BO225" s="115" t="s">
        <v>35</v>
      </c>
      <c r="BP225" s="115" t="s">
        <v>35</v>
      </c>
      <c r="BQ225" s="110" t="s">
        <v>35</v>
      </c>
      <c r="BR225" s="119" t="s">
        <v>35</v>
      </c>
      <c r="BS225" s="115" t="s">
        <v>35</v>
      </c>
      <c r="BT225" s="115" t="s">
        <v>35</v>
      </c>
      <c r="BU225" s="115" t="s">
        <v>35</v>
      </c>
      <c r="BV225" s="115" t="s">
        <v>35</v>
      </c>
      <c r="BW225" s="115" t="s">
        <v>35</v>
      </c>
      <c r="BX225" s="115" t="s">
        <v>35</v>
      </c>
      <c r="BY225" s="104" t="s">
        <v>35</v>
      </c>
      <c r="BZ225" s="104" t="s">
        <v>35</v>
      </c>
      <c r="CA225" s="104" t="s">
        <v>35</v>
      </c>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row>
    <row r="226" s="382" customFormat="true" ht="15" customHeight="true" x14ac:dyDescent="0.2">
      <c r="A226" s="214"/>
      <c r="B226" s="208"/>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1"/>
      <c r="AB226" s="506"/>
      <c r="AC226" s="506"/>
      <c r="AD226" s="506"/>
      <c r="AE226" s="506"/>
      <c r="AF226" s="506"/>
      <c r="AG226" s="506"/>
      <c r="AH226" s="506"/>
      <c r="AI226" s="506"/>
      <c r="AJ226" s="506"/>
      <c r="AK226" s="506"/>
      <c r="AL226" s="506"/>
      <c r="AM226" s="506"/>
      <c r="AN226" s="506"/>
      <c r="AO226" s="506"/>
      <c r="AP226" s="506"/>
      <c r="AQ226" s="506"/>
      <c r="AR226" s="506"/>
      <c r="AS226" s="506"/>
      <c r="AT226" s="506"/>
      <c r="AU226" s="506"/>
      <c r="AV226" s="506"/>
      <c r="AW226" s="506"/>
      <c r="AX226" s="506"/>
      <c r="AY226" s="506"/>
      <c r="AZ226" s="943"/>
      <c r="BA226" s="1035"/>
      <c r="BB226" s="682" t="s">
        <v>72</v>
      </c>
      <c r="BC226" s="119" t="s">
        <v>35</v>
      </c>
      <c r="BD226" s="115" t="s">
        <v>35</v>
      </c>
      <c r="BE226" s="115" t="s">
        <v>35</v>
      </c>
      <c r="BF226" s="115" t="s">
        <v>35</v>
      </c>
      <c r="BG226" s="110" t="s">
        <v>35</v>
      </c>
      <c r="BH226" s="119" t="s">
        <v>35</v>
      </c>
      <c r="BI226" s="115" t="s">
        <v>35</v>
      </c>
      <c r="BJ226" s="115" t="s">
        <v>35</v>
      </c>
      <c r="BK226" s="115" t="s">
        <v>35</v>
      </c>
      <c r="BL226" s="110" t="s">
        <v>35</v>
      </c>
      <c r="BM226" s="119" t="s">
        <v>35</v>
      </c>
      <c r="BN226" s="115" t="s">
        <v>35</v>
      </c>
      <c r="BO226" s="115" t="s">
        <v>35</v>
      </c>
      <c r="BP226" s="115" t="s">
        <v>35</v>
      </c>
      <c r="BQ226" s="110" t="s">
        <v>35</v>
      </c>
      <c r="BR226" s="119" t="s">
        <v>35</v>
      </c>
      <c r="BS226" s="115" t="s">
        <v>35</v>
      </c>
      <c r="BT226" s="115" t="s">
        <v>35</v>
      </c>
      <c r="BU226" s="115" t="s">
        <v>35</v>
      </c>
      <c r="BV226" s="115" t="s">
        <v>35</v>
      </c>
      <c r="BW226" s="115" t="s">
        <v>35</v>
      </c>
      <c r="BX226" s="115" t="s">
        <v>35</v>
      </c>
      <c r="BY226" s="104" t="s">
        <v>35</v>
      </c>
      <c r="BZ226" s="104" t="s">
        <v>35</v>
      </c>
      <c r="CA226" s="104" t="s">
        <v>35</v>
      </c>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row>
    <row r="227" s="382" customFormat="true" ht="15" customHeight="true" x14ac:dyDescent="0.2">
      <c r="A227" s="214"/>
      <c r="B227" s="208"/>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1"/>
      <c r="AB227" s="506"/>
      <c r="AC227" s="506"/>
      <c r="AD227" s="506"/>
      <c r="AE227" s="506"/>
      <c r="AF227" s="506"/>
      <c r="AG227" s="506"/>
      <c r="AH227" s="506"/>
      <c r="AI227" s="506"/>
      <c r="AJ227" s="506"/>
      <c r="AK227" s="506"/>
      <c r="AL227" s="506"/>
      <c r="AM227" s="506"/>
      <c r="AN227" s="506"/>
      <c r="AO227" s="506"/>
      <c r="AP227" s="506"/>
      <c r="AQ227" s="506"/>
      <c r="AR227" s="506"/>
      <c r="AS227" s="506"/>
      <c r="AT227" s="506"/>
      <c r="AU227" s="506"/>
      <c r="AV227" s="506"/>
      <c r="AW227" s="506"/>
      <c r="AX227" s="506"/>
      <c r="AY227" s="506"/>
      <c r="AZ227" s="943"/>
      <c r="BA227" s="1035" t="s">
        <v>95</v>
      </c>
      <c r="BB227" s="682" t="s">
        <v>61</v>
      </c>
      <c r="BC227" s="119" t="s">
        <v>35</v>
      </c>
      <c r="BD227" s="115" t="s">
        <v>35</v>
      </c>
      <c r="BE227" s="115" t="s">
        <v>35</v>
      </c>
      <c r="BF227" s="115" t="s">
        <v>35</v>
      </c>
      <c r="BG227" s="110" t="s">
        <v>35</v>
      </c>
      <c r="BH227" s="119" t="s">
        <v>35</v>
      </c>
      <c r="BI227" s="115" t="s">
        <v>35</v>
      </c>
      <c r="BJ227" s="115" t="s">
        <v>35</v>
      </c>
      <c r="BK227" s="115" t="s">
        <v>35</v>
      </c>
      <c r="BL227" s="110" t="s">
        <v>35</v>
      </c>
      <c r="BM227" s="119" t="s">
        <v>35</v>
      </c>
      <c r="BN227" s="115" t="s">
        <v>35</v>
      </c>
      <c r="BO227" s="115" t="s">
        <v>35</v>
      </c>
      <c r="BP227" s="115" t="s">
        <v>35</v>
      </c>
      <c r="BQ227" s="110" t="s">
        <v>35</v>
      </c>
      <c r="BR227" s="119" t="s">
        <v>35</v>
      </c>
      <c r="BS227" s="115" t="s">
        <v>35</v>
      </c>
      <c r="BT227" s="115" t="s">
        <v>35</v>
      </c>
      <c r="BU227" s="115" t="s">
        <v>35</v>
      </c>
      <c r="BV227" s="115" t="s">
        <v>35</v>
      </c>
      <c r="BW227" s="115" t="s">
        <v>35</v>
      </c>
      <c r="BX227" s="115" t="s">
        <v>35</v>
      </c>
      <c r="BY227" s="104" t="s">
        <v>35</v>
      </c>
      <c r="BZ227" s="104" t="s">
        <v>35</v>
      </c>
      <c r="CA227" s="104" t="s">
        <v>35</v>
      </c>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row>
    <row r="228" s="382" customFormat="true" ht="15" customHeight="true" x14ac:dyDescent="0.2">
      <c r="A228" s="214"/>
      <c r="B228" s="208"/>
      <c r="C228" s="191"/>
      <c r="D228" s="190"/>
      <c r="E228" s="190"/>
      <c r="F228" s="190"/>
      <c r="G228" s="189"/>
      <c r="H228" s="188"/>
      <c r="I228" s="190"/>
      <c r="J228" s="190"/>
      <c r="K228" s="190"/>
      <c r="L228" s="187"/>
      <c r="M228" s="191"/>
      <c r="N228" s="190"/>
      <c r="O228" s="190"/>
      <c r="P228" s="190"/>
      <c r="Q228" s="189"/>
      <c r="R228" s="188"/>
      <c r="S228" s="190"/>
      <c r="T228" s="190"/>
      <c r="U228" s="190"/>
      <c r="V228" s="190"/>
      <c r="W228" s="190"/>
      <c r="X228" s="190"/>
      <c r="Y228" s="190"/>
      <c r="Z228" s="190"/>
      <c r="AA228" s="187"/>
      <c r="AB228" s="506"/>
      <c r="AC228" s="506"/>
      <c r="AD228" s="506"/>
      <c r="AE228" s="506"/>
      <c r="AF228" s="506"/>
      <c r="AG228" s="506"/>
      <c r="AH228" s="506"/>
      <c r="AI228" s="506"/>
      <c r="AJ228" s="506"/>
      <c r="AK228" s="506"/>
      <c r="AL228" s="506"/>
      <c r="AM228" s="506"/>
      <c r="AN228" s="506"/>
      <c r="AO228" s="506"/>
      <c r="AP228" s="506"/>
      <c r="AQ228" s="506"/>
      <c r="AR228" s="506"/>
      <c r="AS228" s="506"/>
      <c r="AT228" s="506"/>
      <c r="AU228" s="506"/>
      <c r="AV228" s="506"/>
      <c r="AW228" s="506"/>
      <c r="AX228" s="506"/>
      <c r="AY228" s="506"/>
      <c r="AZ228" s="943"/>
      <c r="BA228" s="1035"/>
      <c r="BB228" s="682" t="s">
        <v>92</v>
      </c>
      <c r="BC228" s="119" t="s">
        <v>35</v>
      </c>
      <c r="BD228" s="115" t="s">
        <v>35</v>
      </c>
      <c r="BE228" s="115" t="s">
        <v>35</v>
      </c>
      <c r="BF228" s="115" t="s">
        <v>35</v>
      </c>
      <c r="BG228" s="110" t="s">
        <v>35</v>
      </c>
      <c r="BH228" s="119" t="s">
        <v>35</v>
      </c>
      <c r="BI228" s="115" t="s">
        <v>35</v>
      </c>
      <c r="BJ228" s="115" t="s">
        <v>35</v>
      </c>
      <c r="BK228" s="115" t="s">
        <v>35</v>
      </c>
      <c r="BL228" s="110" t="s">
        <v>35</v>
      </c>
      <c r="BM228" s="119" t="s">
        <v>35</v>
      </c>
      <c r="BN228" s="115" t="s">
        <v>35</v>
      </c>
      <c r="BO228" s="115" t="s">
        <v>35</v>
      </c>
      <c r="BP228" s="115" t="s">
        <v>35</v>
      </c>
      <c r="BQ228" s="110" t="s">
        <v>35</v>
      </c>
      <c r="BR228" s="119" t="s">
        <v>35</v>
      </c>
      <c r="BS228" s="115" t="s">
        <v>35</v>
      </c>
      <c r="BT228" s="115" t="s">
        <v>35</v>
      </c>
      <c r="BU228" s="115" t="s">
        <v>35</v>
      </c>
      <c r="BV228" s="115" t="s">
        <v>35</v>
      </c>
      <c r="BW228" s="115" t="s">
        <v>35</v>
      </c>
      <c r="BX228" s="115" t="s">
        <v>35</v>
      </c>
      <c r="BY228" s="104" t="s">
        <v>35</v>
      </c>
      <c r="BZ228" s="104" t="s">
        <v>35</v>
      </c>
      <c r="CA228" s="104" t="s">
        <v>35</v>
      </c>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row>
    <row r="229" s="382" customFormat="true" ht="15" customHeight="true" x14ac:dyDescent="0.2">
      <c r="A229" s="214"/>
      <c r="B229" s="208"/>
      <c r="C229" s="191"/>
      <c r="D229" s="190"/>
      <c r="E229" s="190"/>
      <c r="F229" s="190"/>
      <c r="G229" s="189"/>
      <c r="H229" s="188"/>
      <c r="I229" s="190"/>
      <c r="J229" s="190"/>
      <c r="K229" s="190"/>
      <c r="L229" s="187"/>
      <c r="M229" s="191"/>
      <c r="N229" s="190"/>
      <c r="O229" s="190"/>
      <c r="P229" s="190"/>
      <c r="Q229" s="189"/>
      <c r="R229" s="188"/>
      <c r="S229" s="190"/>
      <c r="T229" s="190"/>
      <c r="U229" s="190"/>
      <c r="V229" s="190"/>
      <c r="W229" s="190"/>
      <c r="X229" s="190"/>
      <c r="Y229" s="190"/>
      <c r="Z229" s="190"/>
      <c r="AA229" s="187"/>
      <c r="AB229" s="506"/>
      <c r="AC229" s="506"/>
      <c r="AD229" s="506"/>
      <c r="AE229" s="506"/>
      <c r="AF229" s="506"/>
      <c r="AG229" s="506"/>
      <c r="AH229" s="506"/>
      <c r="AI229" s="506"/>
      <c r="AJ229" s="506"/>
      <c r="AK229" s="506"/>
      <c r="AL229" s="506"/>
      <c r="AM229" s="506"/>
      <c r="AN229" s="506"/>
      <c r="AO229" s="506"/>
      <c r="AP229" s="506"/>
      <c r="AQ229" s="506"/>
      <c r="AR229" s="506"/>
      <c r="AS229" s="506"/>
      <c r="AT229" s="506"/>
      <c r="AU229" s="506"/>
      <c r="AV229" s="506"/>
      <c r="AW229" s="506"/>
      <c r="AX229" s="506"/>
      <c r="AY229" s="506"/>
      <c r="AZ229" s="943"/>
      <c r="BA229" s="1035"/>
      <c r="BB229" s="682" t="s">
        <v>93</v>
      </c>
      <c r="BC229" s="119" t="s">
        <v>35</v>
      </c>
      <c r="BD229" s="115" t="s">
        <v>35</v>
      </c>
      <c r="BE229" s="115" t="s">
        <v>35</v>
      </c>
      <c r="BF229" s="115" t="s">
        <v>35</v>
      </c>
      <c r="BG229" s="110" t="s">
        <v>35</v>
      </c>
      <c r="BH229" s="119" t="s">
        <v>35</v>
      </c>
      <c r="BI229" s="115" t="s">
        <v>35</v>
      </c>
      <c r="BJ229" s="115" t="s">
        <v>35</v>
      </c>
      <c r="BK229" s="115" t="s">
        <v>35</v>
      </c>
      <c r="BL229" s="110" t="s">
        <v>35</v>
      </c>
      <c r="BM229" s="119" t="s">
        <v>35</v>
      </c>
      <c r="BN229" s="115" t="s">
        <v>35</v>
      </c>
      <c r="BO229" s="115" t="s">
        <v>35</v>
      </c>
      <c r="BP229" s="115" t="s">
        <v>35</v>
      </c>
      <c r="BQ229" s="110" t="s">
        <v>35</v>
      </c>
      <c r="BR229" s="119" t="s">
        <v>35</v>
      </c>
      <c r="BS229" s="115" t="s">
        <v>35</v>
      </c>
      <c r="BT229" s="115" t="s">
        <v>35</v>
      </c>
      <c r="BU229" s="115" t="s">
        <v>35</v>
      </c>
      <c r="BV229" s="115" t="s">
        <v>35</v>
      </c>
      <c r="BW229" s="115" t="s">
        <v>35</v>
      </c>
      <c r="BX229" s="115" t="s">
        <v>35</v>
      </c>
      <c r="BY229" s="104" t="s">
        <v>35</v>
      </c>
      <c r="BZ229" s="104" t="s">
        <v>35</v>
      </c>
      <c r="CA229" s="104" t="s">
        <v>35</v>
      </c>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row>
    <row r="230" s="382" customFormat="true" ht="15" customHeight="true" x14ac:dyDescent="0.2">
      <c r="A230" s="214"/>
      <c r="B230" s="208"/>
      <c r="C230" s="191"/>
      <c r="D230" s="190"/>
      <c r="E230" s="190"/>
      <c r="F230" s="190"/>
      <c r="G230" s="189"/>
      <c r="H230" s="188"/>
      <c r="I230" s="190"/>
      <c r="J230" s="190"/>
      <c r="K230" s="190"/>
      <c r="L230" s="187"/>
      <c r="M230" s="191"/>
      <c r="N230" s="190"/>
      <c r="O230" s="190"/>
      <c r="P230" s="190"/>
      <c r="Q230" s="189"/>
      <c r="R230" s="188"/>
      <c r="S230" s="190"/>
      <c r="T230" s="190"/>
      <c r="U230" s="190"/>
      <c r="V230" s="190"/>
      <c r="W230" s="190"/>
      <c r="X230" s="190"/>
      <c r="Y230" s="190"/>
      <c r="Z230" s="190"/>
      <c r="AA230" s="187"/>
      <c r="AB230" s="506"/>
      <c r="AC230" s="506"/>
      <c r="AD230" s="506"/>
      <c r="AE230" s="506"/>
      <c r="AF230" s="506"/>
      <c r="AG230" s="506"/>
      <c r="AH230" s="506"/>
      <c r="AI230" s="506"/>
      <c r="AJ230" s="506"/>
      <c r="AK230" s="506"/>
      <c r="AL230" s="506"/>
      <c r="AM230" s="506"/>
      <c r="AN230" s="506"/>
      <c r="AO230" s="506"/>
      <c r="AP230" s="506"/>
      <c r="AQ230" s="506"/>
      <c r="AR230" s="506"/>
      <c r="AS230" s="506"/>
      <c r="AT230" s="506"/>
      <c r="AU230" s="506"/>
      <c r="AV230" s="506"/>
      <c r="AW230" s="506"/>
      <c r="AX230" s="506"/>
      <c r="AY230" s="506"/>
      <c r="AZ230" s="943"/>
      <c r="BA230" s="1035"/>
      <c r="BB230" s="682" t="s">
        <v>94</v>
      </c>
      <c r="BC230" s="119" t="s">
        <v>35</v>
      </c>
      <c r="BD230" s="115" t="s">
        <v>35</v>
      </c>
      <c r="BE230" s="115" t="s">
        <v>35</v>
      </c>
      <c r="BF230" s="115" t="s">
        <v>35</v>
      </c>
      <c r="BG230" s="110" t="s">
        <v>35</v>
      </c>
      <c r="BH230" s="119" t="s">
        <v>35</v>
      </c>
      <c r="BI230" s="115" t="s">
        <v>35</v>
      </c>
      <c r="BJ230" s="115" t="s">
        <v>35</v>
      </c>
      <c r="BK230" s="115" t="s">
        <v>35</v>
      </c>
      <c r="BL230" s="110" t="s">
        <v>35</v>
      </c>
      <c r="BM230" s="119" t="s">
        <v>35</v>
      </c>
      <c r="BN230" s="115" t="s">
        <v>35</v>
      </c>
      <c r="BO230" s="115" t="s">
        <v>35</v>
      </c>
      <c r="BP230" s="115" t="s">
        <v>35</v>
      </c>
      <c r="BQ230" s="110" t="s">
        <v>35</v>
      </c>
      <c r="BR230" s="119" t="s">
        <v>35</v>
      </c>
      <c r="BS230" s="115" t="s">
        <v>35</v>
      </c>
      <c r="BT230" s="115" t="s">
        <v>35</v>
      </c>
      <c r="BU230" s="115" t="s">
        <v>35</v>
      </c>
      <c r="BV230" s="115" t="s">
        <v>35</v>
      </c>
      <c r="BW230" s="115" t="s">
        <v>35</v>
      </c>
      <c r="BX230" s="115" t="s">
        <v>35</v>
      </c>
      <c r="BY230" s="104" t="s">
        <v>35</v>
      </c>
      <c r="BZ230" s="104" t="s">
        <v>35</v>
      </c>
      <c r="CA230" s="104" t="s">
        <v>35</v>
      </c>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row>
    <row r="231" s="382" customFormat="true" ht="15" customHeight="true" x14ac:dyDescent="0.2">
      <c r="A231" s="236"/>
      <c r="B231" s="207"/>
      <c r="C231" s="157"/>
      <c r="D231" s="228"/>
      <c r="E231" s="228"/>
      <c r="F231" s="228"/>
      <c r="G231" s="217"/>
      <c r="H231" s="156"/>
      <c r="I231" s="228"/>
      <c r="J231" s="228"/>
      <c r="K231" s="228"/>
      <c r="L231" s="223"/>
      <c r="M231" s="157"/>
      <c r="N231" s="228"/>
      <c r="O231" s="228"/>
      <c r="P231" s="228"/>
      <c r="Q231" s="217"/>
      <c r="R231" s="156"/>
      <c r="S231" s="228"/>
      <c r="T231" s="228"/>
      <c r="U231" s="228"/>
      <c r="V231" s="228"/>
      <c r="W231" s="228"/>
      <c r="X231" s="228"/>
      <c r="Y231" s="228"/>
      <c r="Z231" s="228"/>
      <c r="AA231" s="223"/>
      <c r="AB231" s="506"/>
      <c r="AC231" s="506"/>
      <c r="AD231" s="506"/>
      <c r="AE231" s="506"/>
      <c r="AF231" s="506"/>
      <c r="AG231" s="506"/>
      <c r="AH231" s="506"/>
      <c r="AI231" s="506"/>
      <c r="AJ231" s="506"/>
      <c r="AK231" s="506"/>
      <c r="AL231" s="506"/>
      <c r="AM231" s="506"/>
      <c r="AN231" s="506"/>
      <c r="AO231" s="506"/>
      <c r="AP231" s="506"/>
      <c r="AQ231" s="506"/>
      <c r="AR231" s="506"/>
      <c r="AS231" s="506"/>
      <c r="AT231" s="506"/>
      <c r="AU231" s="506"/>
      <c r="AV231" s="506"/>
      <c r="AW231" s="506"/>
      <c r="AX231" s="506"/>
      <c r="AY231" s="506"/>
      <c r="AZ231" s="943"/>
      <c r="BA231" s="944"/>
      <c r="BB231" s="682"/>
      <c r="BC231" s="517"/>
      <c r="BD231" s="503"/>
      <c r="BE231" s="503"/>
      <c r="BF231" s="503"/>
      <c r="BG231" s="521"/>
      <c r="BH231" s="517"/>
      <c r="BI231" s="503"/>
      <c r="BJ231" s="503"/>
      <c r="BK231" s="503"/>
      <c r="BL231" s="521"/>
      <c r="BM231" s="517"/>
      <c r="BN231" s="503"/>
      <c r="BO231" s="503"/>
      <c r="BP231" s="503"/>
      <c r="BQ231" s="521"/>
      <c r="BR231" s="517"/>
      <c r="BS231" s="503"/>
      <c r="BT231" s="503"/>
      <c r="BU231" s="503"/>
      <c r="BV231" s="503"/>
      <c r="BW231" s="503"/>
      <c r="BX231" s="503"/>
      <c r="BY231" s="504"/>
      <c r="BZ231" s="504"/>
      <c r="CA231" s="50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row>
    <row r="232" s="382" customFormat="true" ht="15" customHeight="true" x14ac:dyDescent="0.2">
      <c r="A232" s="236"/>
      <c r="B232" s="207"/>
      <c r="C232" s="157"/>
      <c r="D232" s="228"/>
      <c r="E232" s="228"/>
      <c r="F232" s="228"/>
      <c r="G232" s="217"/>
      <c r="H232" s="156"/>
      <c r="I232" s="228"/>
      <c r="J232" s="228"/>
      <c r="K232" s="228"/>
      <c r="L232" s="223"/>
      <c r="M232" s="157"/>
      <c r="N232" s="228"/>
      <c r="O232" s="228"/>
      <c r="P232" s="228"/>
      <c r="Q232" s="217"/>
      <c r="R232" s="156"/>
      <c r="S232" s="228"/>
      <c r="T232" s="228"/>
      <c r="U232" s="228"/>
      <c r="V232" s="228"/>
      <c r="W232" s="228"/>
      <c r="X232" s="228"/>
      <c r="Y232" s="228"/>
      <c r="Z232" s="228"/>
      <c r="AA232" s="223"/>
      <c r="AB232" s="506"/>
      <c r="AC232" s="506"/>
      <c r="AD232" s="506"/>
      <c r="AE232" s="506"/>
      <c r="AF232" s="506"/>
      <c r="AG232" s="506"/>
      <c r="AH232" s="506"/>
      <c r="AI232" s="506"/>
      <c r="AJ232" s="506"/>
      <c r="AK232" s="506"/>
      <c r="AL232" s="506"/>
      <c r="AM232" s="506"/>
      <c r="AN232" s="506"/>
      <c r="AO232" s="506"/>
      <c r="AP232" s="506"/>
      <c r="AQ232" s="506"/>
      <c r="AR232" s="506"/>
      <c r="AS232" s="506"/>
      <c r="AT232" s="506"/>
      <c r="AU232" s="506"/>
      <c r="AV232" s="506"/>
      <c r="AW232" s="506"/>
      <c r="AX232" s="506"/>
      <c r="AY232" s="506"/>
      <c r="AZ232" s="943"/>
      <c r="BA232" s="947"/>
      <c r="BB232" s="682"/>
      <c r="BC232" s="517"/>
      <c r="BD232" s="503"/>
      <c r="BE232" s="503"/>
      <c r="BF232" s="503"/>
      <c r="BG232" s="521"/>
      <c r="BH232" s="517"/>
      <c r="BI232" s="503"/>
      <c r="BJ232" s="503"/>
      <c r="BK232" s="503"/>
      <c r="BL232" s="521"/>
      <c r="BM232" s="517"/>
      <c r="BN232" s="503"/>
      <c r="BO232" s="503"/>
      <c r="BP232" s="503"/>
      <c r="BQ232" s="521"/>
      <c r="BR232" s="517"/>
      <c r="BS232" s="503"/>
      <c r="BT232" s="503"/>
      <c r="BU232" s="503"/>
      <c r="BV232" s="503"/>
      <c r="BW232" s="503"/>
      <c r="BX232" s="503"/>
      <c r="BY232" s="504"/>
      <c r="BZ232" s="504"/>
      <c r="CA232" s="50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row>
    <row r="233" s="382" customFormat="true" ht="15" customHeight="true" x14ac:dyDescent="0.2">
      <c r="A233" s="236"/>
      <c r="B233" s="207"/>
      <c r="C233" s="157"/>
      <c r="D233" s="228"/>
      <c r="E233" s="228"/>
      <c r="F233" s="228"/>
      <c r="G233" s="217"/>
      <c r="H233" s="156"/>
      <c r="I233" s="228"/>
      <c r="J233" s="228"/>
      <c r="K233" s="228"/>
      <c r="L233" s="223"/>
      <c r="M233" s="157"/>
      <c r="N233" s="228"/>
      <c r="O233" s="228"/>
      <c r="P233" s="228"/>
      <c r="Q233" s="217"/>
      <c r="R233" s="156"/>
      <c r="S233" s="228"/>
      <c r="T233" s="228"/>
      <c r="U233" s="228"/>
      <c r="V233" s="228"/>
      <c r="W233" s="228"/>
      <c r="X233" s="228"/>
      <c r="Y233" s="228"/>
      <c r="Z233" s="228"/>
      <c r="AA233" s="223"/>
      <c r="AB233" s="506"/>
      <c r="AC233" s="506"/>
      <c r="AD233" s="506"/>
      <c r="AE233" s="506"/>
      <c r="AF233" s="506"/>
      <c r="AG233" s="506"/>
      <c r="AH233" s="506"/>
      <c r="AI233" s="506"/>
      <c r="AJ233" s="506"/>
      <c r="AK233" s="506"/>
      <c r="AL233" s="506"/>
      <c r="AM233" s="506"/>
      <c r="AN233" s="506"/>
      <c r="AO233" s="506"/>
      <c r="AP233" s="506"/>
      <c r="AQ233" s="506"/>
      <c r="AR233" s="506"/>
      <c r="AS233" s="506"/>
      <c r="AT233" s="506"/>
      <c r="AU233" s="506"/>
      <c r="AV233" s="506"/>
      <c r="AW233" s="506"/>
      <c r="AX233" s="506"/>
      <c r="AY233" s="506"/>
      <c r="AZ233" s="943"/>
      <c r="BA233" s="947"/>
      <c r="BB233" s="682"/>
      <c r="BC233" s="517"/>
      <c r="BD233" s="503"/>
      <c r="BE233" s="503"/>
      <c r="BF233" s="503"/>
      <c r="BG233" s="521"/>
      <c r="BH233" s="517"/>
      <c r="BI233" s="503"/>
      <c r="BJ233" s="503"/>
      <c r="BK233" s="503"/>
      <c r="BL233" s="521"/>
      <c r="BM233" s="517"/>
      <c r="BN233" s="503"/>
      <c r="BO233" s="503"/>
      <c r="BP233" s="503"/>
      <c r="BQ233" s="521"/>
      <c r="BR233" s="517"/>
      <c r="BS233" s="503"/>
      <c r="BT233" s="503"/>
      <c r="BU233" s="503"/>
      <c r="BV233" s="503"/>
      <c r="BW233" s="503"/>
      <c r="BX233" s="503"/>
      <c r="BY233" s="504"/>
      <c r="BZ233" s="504"/>
      <c r="CA233" s="50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row>
    <row r="234" s="382" customFormat="true" ht="15" customHeight="true" x14ac:dyDescent="0.2">
      <c r="A234" s="236"/>
      <c r="B234" s="207"/>
      <c r="C234" s="157"/>
      <c r="D234" s="228"/>
      <c r="E234" s="228"/>
      <c r="F234" s="228"/>
      <c r="G234" s="217"/>
      <c r="H234" s="156"/>
      <c r="I234" s="228"/>
      <c r="J234" s="228"/>
      <c r="K234" s="228"/>
      <c r="L234" s="223"/>
      <c r="M234" s="157"/>
      <c r="N234" s="228"/>
      <c r="O234" s="228"/>
      <c r="P234" s="228"/>
      <c r="Q234" s="217"/>
      <c r="R234" s="156"/>
      <c r="S234" s="228"/>
      <c r="T234" s="228"/>
      <c r="U234" s="228"/>
      <c r="V234" s="228"/>
      <c r="W234" s="228"/>
      <c r="X234" s="228"/>
      <c r="Y234" s="228"/>
      <c r="Z234" s="228"/>
      <c r="AA234" s="223"/>
      <c r="AB234" s="506"/>
      <c r="AC234" s="506"/>
      <c r="AD234" s="506"/>
      <c r="AE234" s="506"/>
      <c r="AF234" s="506"/>
      <c r="AG234" s="506"/>
      <c r="AH234" s="506"/>
      <c r="AI234" s="506"/>
      <c r="AJ234" s="506"/>
      <c r="AK234" s="506"/>
      <c r="AL234" s="506"/>
      <c r="AM234" s="506"/>
      <c r="AN234" s="506"/>
      <c r="AO234" s="506"/>
      <c r="AP234" s="506"/>
      <c r="AQ234" s="506"/>
      <c r="AR234" s="506"/>
      <c r="AS234" s="506"/>
      <c r="AT234" s="506"/>
      <c r="AU234" s="506"/>
      <c r="AV234" s="506"/>
      <c r="AW234" s="506"/>
      <c r="AX234" s="506"/>
      <c r="AY234" s="506"/>
      <c r="AZ234" s="943"/>
      <c r="BA234" s="947"/>
      <c r="BB234" s="682"/>
      <c r="BC234" s="517"/>
      <c r="BD234" s="503"/>
      <c r="BE234" s="503"/>
      <c r="BF234" s="503"/>
      <c r="BG234" s="521"/>
      <c r="BH234" s="517"/>
      <c r="BI234" s="503"/>
      <c r="BJ234" s="503"/>
      <c r="BK234" s="503"/>
      <c r="BL234" s="521"/>
      <c r="BM234" s="517"/>
      <c r="BN234" s="503"/>
      <c r="BO234" s="503"/>
      <c r="BP234" s="503"/>
      <c r="BQ234" s="521"/>
      <c r="BR234" s="517"/>
      <c r="BS234" s="503"/>
      <c r="BT234" s="503"/>
      <c r="BU234" s="503"/>
      <c r="BV234" s="503"/>
      <c r="BW234" s="503"/>
      <c r="BX234" s="503"/>
      <c r="BY234" s="504"/>
      <c r="BZ234" s="504"/>
      <c r="CA234" s="50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row>
    <row r="235" s="382" customFormat="true" ht="15" customHeight="true" x14ac:dyDescent="0.2">
      <c r="A235" s="236"/>
      <c r="B235" s="207"/>
      <c r="C235" s="157"/>
      <c r="D235" s="228"/>
      <c r="E235" s="228"/>
      <c r="F235" s="228"/>
      <c r="G235" s="217"/>
      <c r="H235" s="156"/>
      <c r="I235" s="228"/>
      <c r="J235" s="228"/>
      <c r="K235" s="228"/>
      <c r="L235" s="223"/>
      <c r="M235" s="157"/>
      <c r="N235" s="228"/>
      <c r="O235" s="228"/>
      <c r="P235" s="228"/>
      <c r="Q235" s="217"/>
      <c r="R235" s="156"/>
      <c r="S235" s="228"/>
      <c r="T235" s="228"/>
      <c r="U235" s="228"/>
      <c r="V235" s="228"/>
      <c r="W235" s="228"/>
      <c r="X235" s="228"/>
      <c r="Y235" s="228"/>
      <c r="Z235" s="228"/>
      <c r="AA235" s="223"/>
      <c r="AB235" s="506"/>
      <c r="AC235" s="506"/>
      <c r="AD235" s="506"/>
      <c r="AE235" s="506"/>
      <c r="AF235" s="506"/>
      <c r="AG235" s="506"/>
      <c r="AH235" s="506"/>
      <c r="AI235" s="506"/>
      <c r="AJ235" s="506"/>
      <c r="AK235" s="506"/>
      <c r="AL235" s="506"/>
      <c r="AM235" s="506"/>
      <c r="AN235" s="506"/>
      <c r="AO235" s="506"/>
      <c r="AP235" s="506"/>
      <c r="AQ235" s="506"/>
      <c r="AR235" s="506"/>
      <c r="AS235" s="506"/>
      <c r="AT235" s="506"/>
      <c r="AU235" s="506"/>
      <c r="AV235" s="506"/>
      <c r="AW235" s="506"/>
      <c r="AX235" s="506"/>
      <c r="AY235" s="506"/>
      <c r="AZ235" s="943"/>
      <c r="BA235" s="947"/>
      <c r="BB235" s="682"/>
      <c r="BC235" s="517"/>
      <c r="BD235" s="503"/>
      <c r="BE235" s="503"/>
      <c r="BF235" s="503"/>
      <c r="BG235" s="521"/>
      <c r="BH235" s="517"/>
      <c r="BI235" s="503"/>
      <c r="BJ235" s="503"/>
      <c r="BK235" s="503"/>
      <c r="BL235" s="521"/>
      <c r="BM235" s="517"/>
      <c r="BN235" s="503"/>
      <c r="BO235" s="503"/>
      <c r="BP235" s="503"/>
      <c r="BQ235" s="521"/>
      <c r="BR235" s="517"/>
      <c r="BS235" s="503"/>
      <c r="BT235" s="503"/>
      <c r="BU235" s="503"/>
      <c r="BV235" s="503"/>
      <c r="BW235" s="503"/>
      <c r="BX235" s="503"/>
      <c r="BY235" s="504"/>
      <c r="BZ235" s="504"/>
      <c r="CA235" s="50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row>
    <row r="236" s="382" customFormat="true" ht="15" customHeight="true" x14ac:dyDescent="0.2">
      <c r="A236" s="236"/>
      <c r="B236" s="207"/>
      <c r="C236" s="157"/>
      <c r="D236" s="228"/>
      <c r="E236" s="228"/>
      <c r="F236" s="228"/>
      <c r="G236" s="217"/>
      <c r="H236" s="156"/>
      <c r="I236" s="228"/>
      <c r="J236" s="228"/>
      <c r="K236" s="228"/>
      <c r="L236" s="223"/>
      <c r="M236" s="157"/>
      <c r="N236" s="228"/>
      <c r="O236" s="228"/>
      <c r="P236" s="228"/>
      <c r="Q236" s="217"/>
      <c r="R236" s="156"/>
      <c r="S236" s="228"/>
      <c r="T236" s="228"/>
      <c r="U236" s="228"/>
      <c r="V236" s="228"/>
      <c r="W236" s="228"/>
      <c r="X236" s="228"/>
      <c r="Y236" s="228"/>
      <c r="Z236" s="228"/>
      <c r="AA236" s="223"/>
      <c r="AB236" s="506"/>
      <c r="AC236" s="506"/>
      <c r="AD236" s="506"/>
      <c r="AE236" s="506"/>
      <c r="AF236" s="506"/>
      <c r="AG236" s="506"/>
      <c r="AH236" s="506"/>
      <c r="AI236" s="506"/>
      <c r="AJ236" s="506"/>
      <c r="AK236" s="506"/>
      <c r="AL236" s="506"/>
      <c r="AM236" s="506"/>
      <c r="AN236" s="506"/>
      <c r="AO236" s="506"/>
      <c r="AP236" s="506"/>
      <c r="AQ236" s="506"/>
      <c r="AR236" s="506"/>
      <c r="AS236" s="506"/>
      <c r="AT236" s="506"/>
      <c r="AU236" s="506"/>
      <c r="AV236" s="506"/>
      <c r="AW236" s="506"/>
      <c r="AX236" s="506"/>
      <c r="AY236" s="506"/>
      <c r="AZ236" s="943"/>
      <c r="BA236" s="947"/>
      <c r="BB236" s="682"/>
      <c r="BC236" s="517"/>
      <c r="BD236" s="503"/>
      <c r="BE236" s="503"/>
      <c r="BF236" s="503"/>
      <c r="BG236" s="521"/>
      <c r="BH236" s="517"/>
      <c r="BI236" s="503"/>
      <c r="BJ236" s="503"/>
      <c r="BK236" s="503"/>
      <c r="BL236" s="521"/>
      <c r="BM236" s="517"/>
      <c r="BN236" s="503"/>
      <c r="BO236" s="503"/>
      <c r="BP236" s="503"/>
      <c r="BQ236" s="521"/>
      <c r="BR236" s="517"/>
      <c r="BS236" s="503"/>
      <c r="BT236" s="503"/>
      <c r="BU236" s="503"/>
      <c r="BV236" s="503"/>
      <c r="BW236" s="503"/>
      <c r="BX236" s="503"/>
      <c r="BY236" s="504"/>
      <c r="BZ236" s="504"/>
      <c r="CA236" s="50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row>
    <row r="237" s="382" customFormat="true" ht="15" customHeight="true" x14ac:dyDescent="0.2">
      <c r="A237" s="236"/>
      <c r="B237" s="207"/>
      <c r="C237" s="157"/>
      <c r="D237" s="228"/>
      <c r="E237" s="228"/>
      <c r="F237" s="228"/>
      <c r="G237" s="217"/>
      <c r="H237" s="156"/>
      <c r="I237" s="228"/>
      <c r="J237" s="228"/>
      <c r="K237" s="228"/>
      <c r="L237" s="223"/>
      <c r="M237" s="157"/>
      <c r="N237" s="228"/>
      <c r="O237" s="228"/>
      <c r="P237" s="228"/>
      <c r="Q237" s="217"/>
      <c r="R237" s="156"/>
      <c r="S237" s="228"/>
      <c r="T237" s="228"/>
      <c r="U237" s="228"/>
      <c r="V237" s="228"/>
      <c r="W237" s="228"/>
      <c r="X237" s="228"/>
      <c r="Y237" s="228"/>
      <c r="Z237" s="228"/>
      <c r="AA237" s="223"/>
      <c r="AB237" s="506"/>
      <c r="AC237" s="506"/>
      <c r="AD237" s="506"/>
      <c r="AE237" s="506"/>
      <c r="AF237" s="506"/>
      <c r="AG237" s="506"/>
      <c r="AH237" s="506"/>
      <c r="AI237" s="506"/>
      <c r="AJ237" s="506"/>
      <c r="AK237" s="506"/>
      <c r="AL237" s="506"/>
      <c r="AM237" s="506"/>
      <c r="AN237" s="506"/>
      <c r="AO237" s="506"/>
      <c r="AP237" s="506"/>
      <c r="AQ237" s="506"/>
      <c r="AR237" s="506"/>
      <c r="AS237" s="506"/>
      <c r="AT237" s="506"/>
      <c r="AU237" s="506"/>
      <c r="AV237" s="506"/>
      <c r="AW237" s="506"/>
      <c r="AX237" s="506"/>
      <c r="AY237" s="506"/>
      <c r="AZ237" s="943"/>
      <c r="BA237" s="947"/>
      <c r="BB237" s="682"/>
      <c r="BC237" s="517"/>
      <c r="BD237" s="503"/>
      <c r="BE237" s="503"/>
      <c r="BF237" s="503"/>
      <c r="BG237" s="521"/>
      <c r="BH237" s="517"/>
      <c r="BI237" s="503"/>
      <c r="BJ237" s="503"/>
      <c r="BK237" s="503"/>
      <c r="BL237" s="521"/>
      <c r="BM237" s="517"/>
      <c r="BN237" s="503"/>
      <c r="BO237" s="503"/>
      <c r="BP237" s="503"/>
      <c r="BQ237" s="521"/>
      <c r="BR237" s="517"/>
      <c r="BS237" s="503"/>
      <c r="BT237" s="503"/>
      <c r="BU237" s="503"/>
      <c r="BV237" s="503"/>
      <c r="BW237" s="503"/>
      <c r="BX237" s="503"/>
      <c r="BY237" s="504"/>
      <c r="BZ237" s="504"/>
      <c r="CA237" s="50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row>
    <row r="238" s="382" customFormat="true" ht="15" customHeight="true" x14ac:dyDescent="0.2">
      <c r="A238" s="236"/>
      <c r="B238" s="207"/>
      <c r="C238" s="157"/>
      <c r="D238" s="228"/>
      <c r="E238" s="228"/>
      <c r="F238" s="228"/>
      <c r="G238" s="217"/>
      <c r="H238" s="156"/>
      <c r="I238" s="228"/>
      <c r="J238" s="228"/>
      <c r="K238" s="228"/>
      <c r="L238" s="223"/>
      <c r="M238" s="157"/>
      <c r="N238" s="228"/>
      <c r="O238" s="228"/>
      <c r="P238" s="228"/>
      <c r="Q238" s="217"/>
      <c r="R238" s="156"/>
      <c r="S238" s="228"/>
      <c r="T238" s="228"/>
      <c r="U238" s="228"/>
      <c r="V238" s="228"/>
      <c r="W238" s="228"/>
      <c r="X238" s="228"/>
      <c r="Y238" s="228"/>
      <c r="Z238" s="228"/>
      <c r="AA238" s="223"/>
      <c r="AB238" s="506"/>
      <c r="AC238" s="506"/>
      <c r="AD238" s="506"/>
      <c r="AE238" s="506"/>
      <c r="AF238" s="506"/>
      <c r="AG238" s="506"/>
      <c r="AH238" s="506"/>
      <c r="AI238" s="506"/>
      <c r="AJ238" s="506"/>
      <c r="AK238" s="506"/>
      <c r="AL238" s="506"/>
      <c r="AM238" s="506"/>
      <c r="AN238" s="506"/>
      <c r="AO238" s="506"/>
      <c r="AP238" s="506"/>
      <c r="AQ238" s="506"/>
      <c r="AR238" s="506"/>
      <c r="AS238" s="506"/>
      <c r="AT238" s="506"/>
      <c r="AU238" s="506"/>
      <c r="AV238" s="506"/>
      <c r="AW238" s="506"/>
      <c r="AX238" s="506"/>
      <c r="AY238" s="506"/>
      <c r="AZ238" s="943"/>
      <c r="BA238" s="947"/>
      <c r="BB238" s="682"/>
      <c r="BC238" s="517"/>
      <c r="BD238" s="503"/>
      <c r="BE238" s="503"/>
      <c r="BF238" s="503"/>
      <c r="BG238" s="521"/>
      <c r="BH238" s="517"/>
      <c r="BI238" s="503"/>
      <c r="BJ238" s="503"/>
      <c r="BK238" s="503"/>
      <c r="BL238" s="521"/>
      <c r="BM238" s="517"/>
      <c r="BN238" s="503"/>
      <c r="BO238" s="503"/>
      <c r="BP238" s="503"/>
      <c r="BQ238" s="521"/>
      <c r="BR238" s="517"/>
      <c r="BS238" s="503"/>
      <c r="BT238" s="503"/>
      <c r="BU238" s="503"/>
      <c r="BV238" s="503"/>
      <c r="BW238" s="503"/>
      <c r="BX238" s="503"/>
      <c r="BY238" s="504"/>
      <c r="BZ238" s="504"/>
      <c r="CA238" s="50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row>
    <row r="239" s="382" customFormat="true" ht="15" customHeight="true" x14ac:dyDescent="0.2">
      <c r="A239" s="236"/>
      <c r="B239" s="207"/>
      <c r="C239" s="157"/>
      <c r="D239" s="228"/>
      <c r="E239" s="228"/>
      <c r="F239" s="228"/>
      <c r="G239" s="217"/>
      <c r="H239" s="156"/>
      <c r="I239" s="228"/>
      <c r="J239" s="228"/>
      <c r="K239" s="228"/>
      <c r="L239" s="223"/>
      <c r="M239" s="157"/>
      <c r="N239" s="228"/>
      <c r="O239" s="228"/>
      <c r="P239" s="228"/>
      <c r="Q239" s="217"/>
      <c r="R239" s="156"/>
      <c r="S239" s="228"/>
      <c r="T239" s="228"/>
      <c r="U239" s="228"/>
      <c r="V239" s="228"/>
      <c r="W239" s="228"/>
      <c r="X239" s="228"/>
      <c r="Y239" s="228"/>
      <c r="Z239" s="228"/>
      <c r="AA239" s="223"/>
      <c r="AB239" s="506"/>
      <c r="AC239" s="506"/>
      <c r="AD239" s="506"/>
      <c r="AE239" s="506"/>
      <c r="AF239" s="506"/>
      <c r="AG239" s="506"/>
      <c r="AH239" s="506"/>
      <c r="AI239" s="506"/>
      <c r="AJ239" s="506"/>
      <c r="AK239" s="506"/>
      <c r="AL239" s="506"/>
      <c r="AM239" s="506"/>
      <c r="AN239" s="506"/>
      <c r="AO239" s="506"/>
      <c r="AP239" s="506"/>
      <c r="AQ239" s="506"/>
      <c r="AR239" s="506"/>
      <c r="AS239" s="506"/>
      <c r="AT239" s="506"/>
      <c r="AU239" s="506"/>
      <c r="AV239" s="506"/>
      <c r="AW239" s="506"/>
      <c r="AX239" s="506"/>
      <c r="AY239" s="506"/>
      <c r="AZ239" s="943"/>
      <c r="BA239" s="947"/>
      <c r="BB239" s="682"/>
      <c r="BC239" s="517"/>
      <c r="BD239" s="503"/>
      <c r="BE239" s="503"/>
      <c r="BF239" s="503"/>
      <c r="BG239" s="521"/>
      <c r="BH239" s="517"/>
      <c r="BI239" s="503"/>
      <c r="BJ239" s="503"/>
      <c r="BK239" s="503"/>
      <c r="BL239" s="521"/>
      <c r="BM239" s="517"/>
      <c r="BN239" s="503"/>
      <c r="BO239" s="503"/>
      <c r="BP239" s="503"/>
      <c r="BQ239" s="521"/>
      <c r="BR239" s="517"/>
      <c r="BS239" s="503"/>
      <c r="BT239" s="503"/>
      <c r="BU239" s="503"/>
      <c r="BV239" s="503"/>
      <c r="BW239" s="503"/>
      <c r="BX239" s="503"/>
      <c r="BY239" s="504"/>
      <c r="BZ239" s="504"/>
      <c r="CA239" s="50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row>
    <row r="240" s="382" customFormat="true" ht="15" customHeight="true" x14ac:dyDescent="0.2">
      <c r="A240" s="236"/>
      <c r="B240" s="207"/>
      <c r="C240" s="157"/>
      <c r="D240" s="228"/>
      <c r="E240" s="228"/>
      <c r="F240" s="228"/>
      <c r="G240" s="217"/>
      <c r="H240" s="156"/>
      <c r="I240" s="228"/>
      <c r="J240" s="228"/>
      <c r="K240" s="228"/>
      <c r="L240" s="223"/>
      <c r="M240" s="157"/>
      <c r="N240" s="228"/>
      <c r="O240" s="228"/>
      <c r="P240" s="228"/>
      <c r="Q240" s="217"/>
      <c r="R240" s="156"/>
      <c r="S240" s="228"/>
      <c r="T240" s="228"/>
      <c r="U240" s="228"/>
      <c r="V240" s="228"/>
      <c r="W240" s="228"/>
      <c r="X240" s="228"/>
      <c r="Y240" s="228"/>
      <c r="Z240" s="228"/>
      <c r="AA240" s="223"/>
      <c r="AB240" s="506"/>
      <c r="AC240" s="506"/>
      <c r="AD240" s="506"/>
      <c r="AE240" s="506"/>
      <c r="AF240" s="506"/>
      <c r="AG240" s="506"/>
      <c r="AH240" s="506"/>
      <c r="AI240" s="506"/>
      <c r="AJ240" s="506"/>
      <c r="AK240" s="506"/>
      <c r="AL240" s="506"/>
      <c r="AM240" s="506"/>
      <c r="AN240" s="506"/>
      <c r="AO240" s="506"/>
      <c r="AP240" s="506"/>
      <c r="AQ240" s="506"/>
      <c r="AR240" s="506"/>
      <c r="AS240" s="506"/>
      <c r="AT240" s="506"/>
      <c r="AU240" s="506"/>
      <c r="AV240" s="506"/>
      <c r="AW240" s="506"/>
      <c r="AX240" s="506"/>
      <c r="AY240" s="506"/>
      <c r="AZ240" s="943"/>
      <c r="BA240" s="947"/>
      <c r="BB240" s="682"/>
      <c r="BC240" s="517"/>
      <c r="BD240" s="503"/>
      <c r="BE240" s="503"/>
      <c r="BF240" s="503"/>
      <c r="BG240" s="521"/>
      <c r="BH240" s="517"/>
      <c r="BI240" s="503"/>
      <c r="BJ240" s="503"/>
      <c r="BK240" s="503"/>
      <c r="BL240" s="521"/>
      <c r="BM240" s="517"/>
      <c r="BN240" s="503"/>
      <c r="BO240" s="503"/>
      <c r="BP240" s="503"/>
      <c r="BQ240" s="521"/>
      <c r="BR240" s="517"/>
      <c r="BS240" s="503"/>
      <c r="BT240" s="503"/>
      <c r="BU240" s="503"/>
      <c r="BV240" s="503"/>
      <c r="BW240" s="503"/>
      <c r="BX240" s="503"/>
      <c r="BY240" s="504"/>
      <c r="BZ240" s="504"/>
      <c r="CA240" s="50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row>
    <row r="241" s="382" customFormat="true" ht="15" customHeight="true" x14ac:dyDescent="0.2">
      <c r="A241" s="236"/>
      <c r="B241" s="207"/>
      <c r="C241" s="157"/>
      <c r="D241" s="228"/>
      <c r="E241" s="228"/>
      <c r="F241" s="228"/>
      <c r="G241" s="217"/>
      <c r="H241" s="156"/>
      <c r="I241" s="228"/>
      <c r="J241" s="228"/>
      <c r="K241" s="228"/>
      <c r="L241" s="223"/>
      <c r="M241" s="157"/>
      <c r="N241" s="228"/>
      <c r="O241" s="228"/>
      <c r="P241" s="228"/>
      <c r="Q241" s="217"/>
      <c r="R241" s="156"/>
      <c r="S241" s="228"/>
      <c r="T241" s="228"/>
      <c r="U241" s="228"/>
      <c r="V241" s="228"/>
      <c r="W241" s="228"/>
      <c r="X241" s="228"/>
      <c r="Y241" s="228"/>
      <c r="Z241" s="228"/>
      <c r="AA241" s="223"/>
      <c r="AB241" s="506"/>
      <c r="AC241" s="506"/>
      <c r="AD241" s="506"/>
      <c r="AE241" s="506"/>
      <c r="AF241" s="506"/>
      <c r="AG241" s="506"/>
      <c r="AH241" s="506"/>
      <c r="AI241" s="506"/>
      <c r="AJ241" s="506"/>
      <c r="AK241" s="506"/>
      <c r="AL241" s="506"/>
      <c r="AM241" s="506"/>
      <c r="AN241" s="506"/>
      <c r="AO241" s="506"/>
      <c r="AP241" s="506"/>
      <c r="AQ241" s="506"/>
      <c r="AR241" s="506"/>
      <c r="AS241" s="506"/>
      <c r="AT241" s="506"/>
      <c r="AU241" s="506"/>
      <c r="AV241" s="506"/>
      <c r="AW241" s="506"/>
      <c r="AX241" s="506"/>
      <c r="AY241" s="506"/>
      <c r="AZ241" s="943"/>
      <c r="BA241" s="947"/>
      <c r="BB241" s="682"/>
      <c r="BC241" s="517"/>
      <c r="BD241" s="503"/>
      <c r="BE241" s="503"/>
      <c r="BF241" s="503"/>
      <c r="BG241" s="521"/>
      <c r="BH241" s="517"/>
      <c r="BI241" s="503"/>
      <c r="BJ241" s="503"/>
      <c r="BK241" s="503"/>
      <c r="BL241" s="521"/>
      <c r="BM241" s="517"/>
      <c r="BN241" s="503"/>
      <c r="BO241" s="503"/>
      <c r="BP241" s="503"/>
      <c r="BQ241" s="521"/>
      <c r="BR241" s="517"/>
      <c r="BS241" s="503"/>
      <c r="BT241" s="503"/>
      <c r="BU241" s="503"/>
      <c r="BV241" s="503"/>
      <c r="BW241" s="503"/>
      <c r="BX241" s="503"/>
      <c r="BY241" s="504"/>
      <c r="BZ241" s="504"/>
      <c r="CA241" s="50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row>
    <row r="242" s="382" customFormat="true" ht="15" customHeight="true" x14ac:dyDescent="0.2">
      <c r="A242" s="236"/>
      <c r="B242" s="207"/>
      <c r="C242" s="157"/>
      <c r="D242" s="228"/>
      <c r="E242" s="228"/>
      <c r="F242" s="228"/>
      <c r="G242" s="217"/>
      <c r="H242" s="156"/>
      <c r="I242" s="228"/>
      <c r="J242" s="228"/>
      <c r="K242" s="228"/>
      <c r="L242" s="223"/>
      <c r="M242" s="157"/>
      <c r="N242" s="228"/>
      <c r="O242" s="228"/>
      <c r="P242" s="228"/>
      <c r="Q242" s="217"/>
      <c r="R242" s="156"/>
      <c r="S242" s="228"/>
      <c r="T242" s="228"/>
      <c r="U242" s="228"/>
      <c r="V242" s="228"/>
      <c r="W242" s="228"/>
      <c r="X242" s="228"/>
      <c r="Y242" s="228"/>
      <c r="Z242" s="228"/>
      <c r="AA242" s="223"/>
      <c r="AB242" s="506"/>
      <c r="AC242" s="506"/>
      <c r="AD242" s="506"/>
      <c r="AE242" s="506"/>
      <c r="AF242" s="506"/>
      <c r="AG242" s="506"/>
      <c r="AH242" s="506"/>
      <c r="AI242" s="506"/>
      <c r="AJ242" s="506"/>
      <c r="AK242" s="506"/>
      <c r="AL242" s="506"/>
      <c r="AM242" s="506"/>
      <c r="AN242" s="506"/>
      <c r="AO242" s="506"/>
      <c r="AP242" s="506"/>
      <c r="AQ242" s="506"/>
      <c r="AR242" s="506"/>
      <c r="AS242" s="506"/>
      <c r="AT242" s="506"/>
      <c r="AU242" s="506"/>
      <c r="AV242" s="506"/>
      <c r="AW242" s="506"/>
      <c r="AX242" s="506"/>
      <c r="AY242" s="506"/>
      <c r="AZ242" s="943"/>
      <c r="BA242" s="947"/>
      <c r="BB242" s="682"/>
      <c r="BC242" s="517"/>
      <c r="BD242" s="503"/>
      <c r="BE242" s="503"/>
      <c r="BF242" s="503"/>
      <c r="BG242" s="521"/>
      <c r="BH242" s="517"/>
      <c r="BI242" s="503"/>
      <c r="BJ242" s="503"/>
      <c r="BK242" s="503"/>
      <c r="BL242" s="521"/>
      <c r="BM242" s="517"/>
      <c r="BN242" s="503"/>
      <c r="BO242" s="503"/>
      <c r="BP242" s="503"/>
      <c r="BQ242" s="521"/>
      <c r="BR242" s="517"/>
      <c r="BS242" s="503"/>
      <c r="BT242" s="503"/>
      <c r="BU242" s="503"/>
      <c r="BV242" s="503"/>
      <c r="BW242" s="503"/>
      <c r="BX242" s="503"/>
      <c r="BY242" s="504"/>
      <c r="BZ242" s="504"/>
      <c r="CA242" s="50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row>
    <row r="243" s="382" customFormat="true" ht="15" customHeight="true" x14ac:dyDescent="0.2">
      <c r="A243" s="236"/>
      <c r="B243" s="207"/>
      <c r="C243" s="157"/>
      <c r="D243" s="228"/>
      <c r="E243" s="228"/>
      <c r="F243" s="228"/>
      <c r="G243" s="217"/>
      <c r="H243" s="156"/>
      <c r="I243" s="228"/>
      <c r="J243" s="228"/>
      <c r="K243" s="228"/>
      <c r="L243" s="223"/>
      <c r="M243" s="157"/>
      <c r="N243" s="228"/>
      <c r="O243" s="228"/>
      <c r="P243" s="228"/>
      <c r="Q243" s="217"/>
      <c r="R243" s="156"/>
      <c r="S243" s="228"/>
      <c r="T243" s="228"/>
      <c r="U243" s="228"/>
      <c r="V243" s="228"/>
      <c r="W243" s="228"/>
      <c r="X243" s="228"/>
      <c r="Y243" s="228"/>
      <c r="Z243" s="228"/>
      <c r="AA243" s="223"/>
      <c r="AB243" s="506"/>
      <c r="AC243" s="506"/>
      <c r="AD243" s="506"/>
      <c r="AE243" s="506"/>
      <c r="AF243" s="506"/>
      <c r="AG243" s="506"/>
      <c r="AH243" s="506"/>
      <c r="AI243" s="506"/>
      <c r="AJ243" s="506"/>
      <c r="AK243" s="506"/>
      <c r="AL243" s="506"/>
      <c r="AM243" s="506"/>
      <c r="AN243" s="506"/>
      <c r="AO243" s="506"/>
      <c r="AP243" s="506"/>
      <c r="AQ243" s="506"/>
      <c r="AR243" s="506"/>
      <c r="AS243" s="506"/>
      <c r="AT243" s="506"/>
      <c r="AU243" s="506"/>
      <c r="AV243" s="506"/>
      <c r="AW243" s="506"/>
      <c r="AX243" s="506"/>
      <c r="AY243" s="506"/>
      <c r="AZ243" s="943"/>
      <c r="BA243" s="947"/>
      <c r="BB243" s="682"/>
      <c r="BC243" s="517"/>
      <c r="BD243" s="503"/>
      <c r="BE243" s="503"/>
      <c r="BF243" s="503"/>
      <c r="BG243" s="521"/>
      <c r="BH243" s="517"/>
      <c r="BI243" s="503"/>
      <c r="BJ243" s="503"/>
      <c r="BK243" s="503"/>
      <c r="BL243" s="521"/>
      <c r="BM243" s="517"/>
      <c r="BN243" s="503"/>
      <c r="BO243" s="503"/>
      <c r="BP243" s="503"/>
      <c r="BQ243" s="521"/>
      <c r="BR243" s="517"/>
      <c r="BS243" s="503"/>
      <c r="BT243" s="503"/>
      <c r="BU243" s="503"/>
      <c r="BV243" s="503"/>
      <c r="BW243" s="503"/>
      <c r="BX243" s="503"/>
      <c r="BY243" s="504"/>
      <c r="BZ243" s="504"/>
      <c r="CA243" s="50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row>
    <row r="244" s="382" customFormat="true" ht="15" customHeight="true" x14ac:dyDescent="0.2">
      <c r="A244" s="236"/>
      <c r="B244" s="207"/>
      <c r="C244" s="157"/>
      <c r="D244" s="228"/>
      <c r="E244" s="228"/>
      <c r="F244" s="228"/>
      <c r="G244" s="217"/>
      <c r="H244" s="156"/>
      <c r="I244" s="228"/>
      <c r="J244" s="228"/>
      <c r="K244" s="228"/>
      <c r="L244" s="223"/>
      <c r="M244" s="157"/>
      <c r="N244" s="228"/>
      <c r="O244" s="228"/>
      <c r="P244" s="228"/>
      <c r="Q244" s="217"/>
      <c r="R244" s="156"/>
      <c r="S244" s="228"/>
      <c r="T244" s="228"/>
      <c r="U244" s="228"/>
      <c r="V244" s="228"/>
      <c r="W244" s="228"/>
      <c r="X244" s="228"/>
      <c r="Y244" s="228"/>
      <c r="Z244" s="228"/>
      <c r="AA244" s="223"/>
      <c r="AB244" s="506"/>
      <c r="AC244" s="506"/>
      <c r="AD244" s="506"/>
      <c r="AE244" s="506"/>
      <c r="AF244" s="506"/>
      <c r="AG244" s="506"/>
      <c r="AH244" s="506"/>
      <c r="AI244" s="506"/>
      <c r="AJ244" s="506"/>
      <c r="AK244" s="506"/>
      <c r="AL244" s="506"/>
      <c r="AM244" s="506"/>
      <c r="AN244" s="506"/>
      <c r="AO244" s="506"/>
      <c r="AP244" s="506"/>
      <c r="AQ244" s="506"/>
      <c r="AR244" s="506"/>
      <c r="AS244" s="506"/>
      <c r="AT244" s="506"/>
      <c r="AU244" s="506"/>
      <c r="AV244" s="506"/>
      <c r="AW244" s="506"/>
      <c r="AX244" s="506"/>
      <c r="AY244" s="506"/>
      <c r="AZ244" s="943"/>
      <c r="BA244" s="947"/>
      <c r="BB244" s="682"/>
      <c r="BC244" s="517"/>
      <c r="BD244" s="503"/>
      <c r="BE244" s="503"/>
      <c r="BF244" s="503"/>
      <c r="BG244" s="521"/>
      <c r="BH244" s="517"/>
      <c r="BI244" s="503"/>
      <c r="BJ244" s="503"/>
      <c r="BK244" s="503"/>
      <c r="BL244" s="521"/>
      <c r="BM244" s="517"/>
      <c r="BN244" s="503"/>
      <c r="BO244" s="503"/>
      <c r="BP244" s="503"/>
      <c r="BQ244" s="521"/>
      <c r="BR244" s="517"/>
      <c r="BS244" s="503"/>
      <c r="BT244" s="503"/>
      <c r="BU244" s="503"/>
      <c r="BV244" s="503"/>
      <c r="BW244" s="503"/>
      <c r="BX244" s="503"/>
      <c r="BY244" s="504"/>
      <c r="BZ244" s="504"/>
      <c r="CA244" s="50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row>
    <row r="245" s="382" customFormat="true" ht="15" customHeight="true" x14ac:dyDescent="0.2">
      <c r="A245" s="236"/>
      <c r="B245" s="207"/>
      <c r="C245" s="157"/>
      <c r="D245" s="228"/>
      <c r="E245" s="228"/>
      <c r="F245" s="228"/>
      <c r="G245" s="217"/>
      <c r="H245" s="156"/>
      <c r="I245" s="228"/>
      <c r="J245" s="228"/>
      <c r="K245" s="228"/>
      <c r="L245" s="223"/>
      <c r="M245" s="157"/>
      <c r="N245" s="228"/>
      <c r="O245" s="228"/>
      <c r="P245" s="228"/>
      <c r="Q245" s="217"/>
      <c r="R245" s="156"/>
      <c r="S245" s="228"/>
      <c r="T245" s="228"/>
      <c r="U245" s="228"/>
      <c r="V245" s="228"/>
      <c r="W245" s="228"/>
      <c r="X245" s="228"/>
      <c r="Y245" s="228"/>
      <c r="Z245" s="228"/>
      <c r="AA245" s="223"/>
      <c r="AB245" s="506"/>
      <c r="AC245" s="506"/>
      <c r="AD245" s="506"/>
      <c r="AE245" s="506"/>
      <c r="AF245" s="506"/>
      <c r="AG245" s="506"/>
      <c r="AH245" s="506"/>
      <c r="AI245" s="506"/>
      <c r="AJ245" s="506"/>
      <c r="AK245" s="506"/>
      <c r="AL245" s="506"/>
      <c r="AM245" s="506"/>
      <c r="AN245" s="506"/>
      <c r="AO245" s="506"/>
      <c r="AP245" s="506"/>
      <c r="AQ245" s="506"/>
      <c r="AR245" s="506"/>
      <c r="AS245" s="506"/>
      <c r="AT245" s="506"/>
      <c r="AU245" s="506"/>
      <c r="AV245" s="506"/>
      <c r="AW245" s="506"/>
      <c r="AX245" s="506"/>
      <c r="AY245" s="506"/>
      <c r="AZ245" s="943"/>
      <c r="BA245" s="947"/>
      <c r="BB245" s="682"/>
      <c r="BC245" s="517"/>
      <c r="BD245" s="503"/>
      <c r="BE245" s="503"/>
      <c r="BF245" s="503"/>
      <c r="BG245" s="521"/>
      <c r="BH245" s="517"/>
      <c r="BI245" s="503"/>
      <c r="BJ245" s="503"/>
      <c r="BK245" s="503"/>
      <c r="BL245" s="521"/>
      <c r="BM245" s="517"/>
      <c r="BN245" s="503"/>
      <c r="BO245" s="503"/>
      <c r="BP245" s="503"/>
      <c r="BQ245" s="521"/>
      <c r="BR245" s="517"/>
      <c r="BS245" s="503"/>
      <c r="BT245" s="503"/>
      <c r="BU245" s="503"/>
      <c r="BV245" s="503"/>
      <c r="BW245" s="503"/>
      <c r="BX245" s="503"/>
      <c r="BY245" s="504"/>
      <c r="BZ245" s="504"/>
      <c r="CA245" s="50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row>
    <row r="246" s="382" customFormat="true" ht="15" customHeight="true" x14ac:dyDescent="0.2">
      <c r="A246" s="236"/>
      <c r="B246" s="207"/>
      <c r="C246" s="157"/>
      <c r="D246" s="228"/>
      <c r="E246" s="228"/>
      <c r="F246" s="228"/>
      <c r="G246" s="217"/>
      <c r="H246" s="156"/>
      <c r="I246" s="228"/>
      <c r="J246" s="228"/>
      <c r="K246" s="228"/>
      <c r="L246" s="223"/>
      <c r="M246" s="157"/>
      <c r="N246" s="228"/>
      <c r="O246" s="228"/>
      <c r="P246" s="228"/>
      <c r="Q246" s="217"/>
      <c r="R246" s="156"/>
      <c r="S246" s="228"/>
      <c r="T246" s="228"/>
      <c r="U246" s="228"/>
      <c r="V246" s="228"/>
      <c r="W246" s="228"/>
      <c r="X246" s="228"/>
      <c r="Y246" s="228"/>
      <c r="Z246" s="228"/>
      <c r="AA246" s="223"/>
      <c r="AB246" s="506"/>
      <c r="AC246" s="506"/>
      <c r="AD246" s="506"/>
      <c r="AE246" s="506"/>
      <c r="AF246" s="506"/>
      <c r="AG246" s="506"/>
      <c r="AH246" s="506"/>
      <c r="AI246" s="506"/>
      <c r="AJ246" s="506"/>
      <c r="AK246" s="506"/>
      <c r="AL246" s="506"/>
      <c r="AM246" s="506"/>
      <c r="AN246" s="506"/>
      <c r="AO246" s="506"/>
      <c r="AP246" s="506"/>
      <c r="AQ246" s="506"/>
      <c r="AR246" s="506"/>
      <c r="AS246" s="506"/>
      <c r="AT246" s="506"/>
      <c r="AU246" s="506"/>
      <c r="AV246" s="506"/>
      <c r="AW246" s="506"/>
      <c r="AX246" s="506"/>
      <c r="AY246" s="506"/>
      <c r="AZ246" s="943"/>
      <c r="BA246" s="947"/>
      <c r="BB246" s="682"/>
      <c r="BC246" s="517"/>
      <c r="BD246" s="503"/>
      <c r="BE246" s="503"/>
      <c r="BF246" s="503"/>
      <c r="BG246" s="521"/>
      <c r="BH246" s="517"/>
      <c r="BI246" s="503"/>
      <c r="BJ246" s="503"/>
      <c r="BK246" s="503"/>
      <c r="BL246" s="521"/>
      <c r="BM246" s="517"/>
      <c r="BN246" s="503"/>
      <c r="BO246" s="503"/>
      <c r="BP246" s="503"/>
      <c r="BQ246" s="521"/>
      <c r="BR246" s="517"/>
      <c r="BS246" s="503"/>
      <c r="BT246" s="503"/>
      <c r="BU246" s="503"/>
      <c r="BV246" s="503"/>
      <c r="BW246" s="503"/>
      <c r="BX246" s="503"/>
      <c r="BY246" s="504"/>
      <c r="BZ246" s="504"/>
      <c r="CA246" s="50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row>
    <row r="247" s="382" customFormat="true" ht="15" customHeight="true" x14ac:dyDescent="0.2">
      <c r="A247" s="236"/>
      <c r="B247" s="207"/>
      <c r="C247" s="157"/>
      <c r="D247" s="228"/>
      <c r="E247" s="228"/>
      <c r="F247" s="228"/>
      <c r="G247" s="217"/>
      <c r="H247" s="156"/>
      <c r="I247" s="228"/>
      <c r="J247" s="228"/>
      <c r="K247" s="228"/>
      <c r="L247" s="223"/>
      <c r="M247" s="157"/>
      <c r="N247" s="228"/>
      <c r="O247" s="228"/>
      <c r="P247" s="228"/>
      <c r="Q247" s="217"/>
      <c r="R247" s="156"/>
      <c r="S247" s="228"/>
      <c r="T247" s="228"/>
      <c r="U247" s="228"/>
      <c r="V247" s="228"/>
      <c r="W247" s="228"/>
      <c r="X247" s="228"/>
      <c r="Y247" s="228"/>
      <c r="Z247" s="228"/>
      <c r="AA247" s="223"/>
      <c r="AB247" s="506"/>
      <c r="AC247" s="506"/>
      <c r="AD247" s="506"/>
      <c r="AE247" s="506"/>
      <c r="AF247" s="506"/>
      <c r="AG247" s="506"/>
      <c r="AH247" s="506"/>
      <c r="AI247" s="506"/>
      <c r="AJ247" s="506"/>
      <c r="AK247" s="506"/>
      <c r="AL247" s="506"/>
      <c r="AM247" s="506"/>
      <c r="AN247" s="506"/>
      <c r="AO247" s="506"/>
      <c r="AP247" s="506"/>
      <c r="AQ247" s="506"/>
      <c r="AR247" s="506"/>
      <c r="AS247" s="506"/>
      <c r="AT247" s="506"/>
      <c r="AU247" s="506"/>
      <c r="AV247" s="506"/>
      <c r="AW247" s="506"/>
      <c r="AX247" s="506"/>
      <c r="AY247" s="506"/>
      <c r="AZ247" s="943"/>
      <c r="BA247" s="947"/>
      <c r="BB247" s="682"/>
      <c r="BC247" s="517"/>
      <c r="BD247" s="503"/>
      <c r="BE247" s="503"/>
      <c r="BF247" s="503"/>
      <c r="BG247" s="521"/>
      <c r="BH247" s="517"/>
      <c r="BI247" s="503"/>
      <c r="BJ247" s="503"/>
      <c r="BK247" s="503"/>
      <c r="BL247" s="521"/>
      <c r="BM247" s="517"/>
      <c r="BN247" s="503"/>
      <c r="BO247" s="503"/>
      <c r="BP247" s="503"/>
      <c r="BQ247" s="521"/>
      <c r="BR247" s="517"/>
      <c r="BS247" s="503"/>
      <c r="BT247" s="503"/>
      <c r="BU247" s="503"/>
      <c r="BV247" s="503"/>
      <c r="BW247" s="503"/>
      <c r="BX247" s="503"/>
      <c r="BY247" s="504"/>
      <c r="BZ247" s="504"/>
      <c r="CA247" s="50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row>
    <row r="248" s="382" customFormat="true" ht="15" customHeight="true" x14ac:dyDescent="0.2">
      <c r="A248" s="138"/>
      <c r="B248" s="197"/>
      <c r="C248" s="142"/>
      <c r="D248" s="181"/>
      <c r="E248" s="181"/>
      <c r="F248" s="181"/>
      <c r="G248" s="180"/>
      <c r="H248" s="141"/>
      <c r="I248" s="181"/>
      <c r="J248" s="181"/>
      <c r="K248" s="181"/>
      <c r="L248" s="140"/>
      <c r="M248" s="142"/>
      <c r="N248" s="181"/>
      <c r="O248" s="181"/>
      <c r="P248" s="181"/>
      <c r="Q248" s="180"/>
      <c r="R248" s="141"/>
      <c r="S248" s="181"/>
      <c r="T248" s="181"/>
      <c r="U248" s="181"/>
      <c r="V248" s="181"/>
      <c r="W248" s="181"/>
      <c r="X248" s="181"/>
      <c r="Y248" s="181"/>
      <c r="Z248" s="181"/>
      <c r="AA248" s="140"/>
      <c r="AB248" s="506"/>
      <c r="AC248" s="506"/>
      <c r="AD248" s="506"/>
      <c r="AE248" s="506"/>
      <c r="AF248" s="506"/>
      <c r="AG248" s="506"/>
      <c r="AH248" s="506"/>
      <c r="AI248" s="506"/>
      <c r="AJ248" s="506"/>
      <c r="AK248" s="506"/>
      <c r="AL248" s="506"/>
      <c r="AM248" s="506"/>
      <c r="AN248" s="506"/>
      <c r="AO248" s="506"/>
      <c r="AP248" s="506"/>
      <c r="AQ248" s="506"/>
      <c r="AR248" s="506"/>
      <c r="AS248" s="506"/>
      <c r="AT248" s="506"/>
      <c r="AU248" s="506"/>
      <c r="AV248" s="506"/>
      <c r="AW248" s="506"/>
      <c r="AX248" s="506"/>
      <c r="AY248" s="506"/>
      <c r="AZ248" s="943"/>
      <c r="BA248" s="947"/>
      <c r="BB248" s="682"/>
      <c r="BC248" s="520"/>
      <c r="BD248" s="519"/>
      <c r="BE248" s="519"/>
      <c r="BF248" s="519"/>
      <c r="BG248" s="523"/>
      <c r="BH248" s="520"/>
      <c r="BI248" s="519"/>
      <c r="BJ248" s="519"/>
      <c r="BK248" s="519"/>
      <c r="BL248" s="523"/>
      <c r="BM248" s="520"/>
      <c r="BN248" s="519"/>
      <c r="BO248" s="519"/>
      <c r="BP248" s="519"/>
      <c r="BQ248" s="523"/>
      <c r="BR248" s="520"/>
      <c r="BS248" s="519"/>
      <c r="BT248" s="519"/>
      <c r="BU248" s="519"/>
      <c r="BV248" s="519"/>
      <c r="BW248" s="519"/>
      <c r="BX248" s="519"/>
      <c r="BY248" s="522"/>
      <c r="BZ248" s="522"/>
      <c r="CA248" s="522"/>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row>
    <row r="249" s="382" customFormat="true" ht="250.15" customHeight="true" x14ac:dyDescent="0.2">
      <c r="AB249" s="943"/>
      <c r="AC249" s="943"/>
      <c r="AD249" s="943"/>
      <c r="AE249" s="943"/>
      <c r="AF249" s="943"/>
      <c r="AG249" s="943"/>
      <c r="AH249" s="943"/>
      <c r="AI249" s="943"/>
      <c r="AJ249" s="943"/>
      <c r="AK249" s="943"/>
      <c r="AL249" s="943"/>
      <c r="AM249" s="943"/>
      <c r="AN249" s="943"/>
      <c r="AO249" s="943"/>
      <c r="AP249" s="943"/>
      <c r="AQ249" s="943"/>
      <c r="AR249" s="943"/>
      <c r="AS249" s="943"/>
      <c r="AT249" s="943"/>
      <c r="AU249" s="943"/>
      <c r="AV249" s="943"/>
      <c r="AW249" s="943"/>
      <c r="AX249" s="943"/>
      <c r="AY249" s="943"/>
      <c r="AZ249" s="943"/>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7"/>
      <c r="BV249" s="377"/>
      <c r="BW249" s="377"/>
      <c r="BX249" s="377"/>
      <c r="BY249" s="379"/>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578" customFormat="true" ht="19.15" customHeight="true" x14ac:dyDescent="0.2">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577"/>
      <c r="BB250" s="437"/>
      <c r="BC250" s="577"/>
      <c r="BD250" s="577"/>
      <c r="BE250" s="577"/>
      <c r="BF250" s="577"/>
      <c r="BG250" s="577"/>
      <c r="BH250" s="577"/>
      <c r="BI250" s="577"/>
      <c r="BJ250" s="577"/>
      <c r="BK250" s="577"/>
      <c r="BL250" s="577"/>
      <c r="BM250" s="577"/>
      <c r="BN250" s="577"/>
      <c r="BO250" s="577"/>
      <c r="BP250" s="577"/>
      <c r="BQ250" s="577"/>
      <c r="BR250" s="577"/>
      <c r="BS250" s="577"/>
      <c r="BT250" s="577"/>
      <c r="BU250" s="577"/>
      <c r="BV250" s="577"/>
      <c r="BW250" s="577"/>
      <c r="BX250" s="577"/>
      <c r="BY250" s="577"/>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578" customFormat="true" ht="12.75" x14ac:dyDescent="0.2">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577"/>
      <c r="BB251" s="437"/>
      <c r="BC251" s="577"/>
      <c r="BD251" s="577"/>
      <c r="BE251" s="577"/>
      <c r="BF251" s="577"/>
      <c r="BG251" s="577"/>
      <c r="BH251" s="577"/>
      <c r="BI251" s="577"/>
      <c r="BJ251" s="577"/>
      <c r="BK251" s="577"/>
      <c r="BL251" s="577"/>
      <c r="BM251" s="577"/>
      <c r="BN251" s="577"/>
      <c r="BO251" s="577"/>
      <c r="BP251" s="577"/>
      <c r="BQ251" s="577"/>
      <c r="BR251" s="577"/>
      <c r="BS251" s="577"/>
      <c r="BT251" s="577"/>
      <c r="BU251" s="577"/>
      <c r="BV251" s="577"/>
      <c r="BW251" s="577"/>
      <c r="BX251" s="577"/>
      <c r="BY251" s="577"/>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578" customFormat="true" ht="12.75" x14ac:dyDescent="0.2">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577"/>
      <c r="BB252" s="437"/>
      <c r="BC252" s="577"/>
      <c r="BD252" s="577"/>
      <c r="BE252" s="577"/>
      <c r="BF252" s="577"/>
      <c r="BG252" s="577"/>
      <c r="BH252" s="577"/>
      <c r="BI252" s="577"/>
      <c r="BJ252" s="577"/>
      <c r="BK252" s="577"/>
      <c r="BL252" s="577"/>
      <c r="BM252" s="577"/>
      <c r="BN252" s="577"/>
      <c r="BO252" s="577"/>
      <c r="BP252" s="577"/>
      <c r="BQ252" s="577"/>
      <c r="BR252" s="577"/>
      <c r="BS252" s="577"/>
      <c r="BT252" s="577"/>
      <c r="BU252" s="577"/>
      <c r="BV252" s="577"/>
      <c r="BW252" s="577"/>
      <c r="BX252" s="577"/>
      <c r="BY252" s="577"/>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578" customFormat="true" ht="12.75" x14ac:dyDescent="0.2">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577"/>
      <c r="BB253" s="437"/>
      <c r="BC253" s="577"/>
      <c r="BD253" s="577"/>
      <c r="BE253" s="577"/>
      <c r="BF253" s="577"/>
      <c r="BG253" s="577"/>
      <c r="BH253" s="577"/>
      <c r="BI253" s="577"/>
      <c r="BJ253" s="577"/>
      <c r="BK253" s="577"/>
      <c r="BL253" s="577"/>
      <c r="BM253" s="577"/>
      <c r="BN253" s="577"/>
      <c r="BO253" s="577"/>
      <c r="BP253" s="577"/>
      <c r="BQ253" s="577"/>
      <c r="BR253" s="577"/>
      <c r="BS253" s="577"/>
      <c r="BT253" s="577"/>
      <c r="BU253" s="577"/>
      <c r="BV253" s="577"/>
      <c r="BW253" s="577"/>
      <c r="BX253" s="577"/>
      <c r="BY253" s="577"/>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578" customFormat="true" ht="12.75" x14ac:dyDescent="0.2">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577"/>
      <c r="BB254" s="437"/>
      <c r="BC254" s="577"/>
      <c r="BD254" s="577"/>
      <c r="BE254" s="577"/>
      <c r="BF254" s="577"/>
      <c r="BG254" s="577"/>
      <c r="BH254" s="577"/>
      <c r="BI254" s="577"/>
      <c r="BJ254" s="577"/>
      <c r="BK254" s="577"/>
      <c r="BL254" s="577"/>
      <c r="BM254" s="577"/>
      <c r="BN254" s="577"/>
      <c r="BO254" s="577"/>
      <c r="BP254" s="577"/>
      <c r="BQ254" s="577"/>
      <c r="BR254" s="577"/>
      <c r="BS254" s="577"/>
      <c r="BT254" s="577"/>
      <c r="BU254" s="577"/>
      <c r="BV254" s="577"/>
      <c r="BW254" s="577"/>
      <c r="BX254" s="577"/>
      <c r="BY254" s="577"/>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578" customFormat="true" ht="12.75" x14ac:dyDescent="0.2">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577"/>
      <c r="BB255" s="437"/>
      <c r="BC255" s="577"/>
      <c r="BD255" s="577"/>
      <c r="BE255" s="577"/>
      <c r="BF255" s="577"/>
      <c r="BG255" s="577"/>
      <c r="BH255" s="577"/>
      <c r="BI255" s="577"/>
      <c r="BJ255" s="577"/>
      <c r="BK255" s="577"/>
      <c r="BL255" s="577"/>
      <c r="BM255" s="577"/>
      <c r="BN255" s="577"/>
      <c r="BO255" s="577"/>
      <c r="BP255" s="577"/>
      <c r="BQ255" s="577"/>
      <c r="BR255" s="577"/>
      <c r="BS255" s="577"/>
      <c r="BT255" s="577"/>
      <c r="BU255" s="577"/>
      <c r="BV255" s="577"/>
      <c r="BW255" s="577"/>
      <c r="BX255" s="577"/>
      <c r="BY255" s="577"/>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578" customFormat="true" ht="12.75" x14ac:dyDescent="0.2">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577"/>
      <c r="BB256" s="437"/>
      <c r="BC256" s="577"/>
      <c r="BD256" s="577"/>
      <c r="BE256" s="577"/>
      <c r="BF256" s="577"/>
      <c r="BG256" s="577"/>
      <c r="BH256" s="577"/>
      <c r="BI256" s="577"/>
      <c r="BJ256" s="577"/>
      <c r="BK256" s="577"/>
      <c r="BL256" s="577"/>
      <c r="BM256" s="577"/>
      <c r="BN256" s="577"/>
      <c r="BO256" s="577"/>
      <c r="BP256" s="577"/>
      <c r="BQ256" s="577"/>
      <c r="BR256" s="577"/>
      <c r="BS256" s="577"/>
      <c r="BT256" s="577"/>
      <c r="BU256" s="577"/>
      <c r="BV256" s="577"/>
      <c r="BW256" s="577"/>
      <c r="BX256" s="577"/>
      <c r="BY256" s="577"/>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578" customFormat="true" ht="18" customHeight="true" x14ac:dyDescent="0.2">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577"/>
      <c r="BB257" s="437"/>
      <c r="BC257" s="577"/>
      <c r="BD257" s="577"/>
      <c r="BE257" s="577"/>
      <c r="BF257" s="577"/>
      <c r="BG257" s="577"/>
      <c r="BH257" s="577"/>
      <c r="BI257" s="577"/>
      <c r="BJ257" s="577"/>
      <c r="BK257" s="577"/>
      <c r="BL257" s="577"/>
      <c r="BM257" s="577"/>
      <c r="BN257" s="577"/>
      <c r="BO257" s="577"/>
      <c r="BP257" s="577"/>
      <c r="BQ257" s="577"/>
      <c r="BR257" s="577"/>
      <c r="BS257" s="577"/>
      <c r="BT257" s="577"/>
      <c r="BU257" s="577"/>
      <c r="BV257" s="577"/>
      <c r="BW257" s="577"/>
      <c r="BX257" s="577"/>
      <c r="BY257" s="577"/>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578" customFormat="true" ht="18" customHeight="true" x14ac:dyDescent="0.2">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577"/>
      <c r="BB258" s="437"/>
      <c r="BC258" s="577"/>
      <c r="BD258" s="577"/>
      <c r="BE258" s="577"/>
      <c r="BF258" s="577"/>
      <c r="BG258" s="577"/>
      <c r="BH258" s="577"/>
      <c r="BI258" s="577"/>
      <c r="BJ258" s="577"/>
      <c r="BK258" s="577"/>
      <c r="BL258" s="577"/>
      <c r="BM258" s="577"/>
      <c r="BN258" s="577"/>
      <c r="BO258" s="577"/>
      <c r="BP258" s="577"/>
      <c r="BQ258" s="577"/>
      <c r="BR258" s="577"/>
      <c r="BS258" s="577"/>
      <c r="BT258" s="577"/>
      <c r="BU258" s="577"/>
      <c r="BV258" s="577"/>
      <c r="BW258" s="577"/>
      <c r="BX258" s="577"/>
      <c r="BY258" s="577"/>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382" customFormat="true" ht="15" customHeight="true" x14ac:dyDescent="0.2">
      <c r="AB259" s="943"/>
      <c r="AC259" s="943"/>
      <c r="AD259" s="943"/>
      <c r="AE259" s="943"/>
      <c r="AF259" s="943"/>
      <c r="AG259" s="943"/>
      <c r="AH259" s="943"/>
      <c r="AI259" s="943"/>
      <c r="AJ259" s="943"/>
      <c r="AK259" s="943"/>
      <c r="AL259" s="943"/>
      <c r="AM259" s="943"/>
      <c r="AN259" s="943"/>
      <c r="AO259" s="943"/>
      <c r="AP259" s="943"/>
      <c r="AQ259" s="943"/>
      <c r="AR259" s="943"/>
      <c r="AS259" s="943"/>
      <c r="AT259" s="943"/>
      <c r="AU259" s="943"/>
      <c r="AV259" s="943"/>
      <c r="AW259" s="943"/>
      <c r="AX259" s="943"/>
      <c r="AY259" s="943"/>
      <c r="AZ259" s="943"/>
      <c r="BA259" s="416" t="s">
        <v>131</v>
      </c>
      <c r="BB259" s="384" t="s">
        <v>85</v>
      </c>
      <c r="BC259" s="1039" t="s">
        <v>115</v>
      </c>
      <c r="BD259" s="1040"/>
      <c r="BE259" s="1040"/>
      <c r="BF259" s="1040"/>
      <c r="BG259" s="1041"/>
      <c r="BH259" s="1039" t="s">
        <v>38</v>
      </c>
      <c r="BI259" s="1040"/>
      <c r="BJ259" s="1040"/>
      <c r="BK259" s="1040"/>
      <c r="BL259" s="1041"/>
      <c r="BM259" s="1039" t="s">
        <v>37</v>
      </c>
      <c r="BN259" s="1040"/>
      <c r="BO259" s="1040"/>
      <c r="BP259" s="1040"/>
      <c r="BQ259" s="1042"/>
      <c r="BR259" s="86" t="s">
        <v>142</v>
      </c>
      <c r="BS259" s="495"/>
      <c r="BT259" s="495"/>
      <c r="BU259" s="495"/>
      <c r="BV259" s="495"/>
      <c r="BW259" s="495"/>
      <c r="BX259" s="495"/>
      <c r="BY259" s="495"/>
      <c r="BZ259" s="509"/>
      <c r="CA259" s="509"/>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82" customFormat="true" ht="12.75" x14ac:dyDescent="0.2">
      <c r="AB260" s="943"/>
      <c r="AC260" s="943"/>
      <c r="AD260" s="943"/>
      <c r="AE260" s="943"/>
      <c r="AF260" s="943"/>
      <c r="AG260" s="943"/>
      <c r="AH260" s="943"/>
      <c r="AI260" s="943"/>
      <c r="AJ260" s="943"/>
      <c r="AK260" s="943"/>
      <c r="AL260" s="943"/>
      <c r="AM260" s="943"/>
      <c r="AN260" s="943"/>
      <c r="AO260" s="943"/>
      <c r="AP260" s="943"/>
      <c r="AQ260" s="943"/>
      <c r="AR260" s="943"/>
      <c r="AS260" s="943"/>
      <c r="AT260" s="943"/>
      <c r="AU260" s="943"/>
      <c r="AV260" s="943"/>
      <c r="AW260" s="943"/>
      <c r="AX260" s="943"/>
      <c r="AY260" s="943"/>
      <c r="AZ260" s="943"/>
      <c r="BA260" s="402" t="s">
        <v>119</v>
      </c>
      <c r="BB260" s="401"/>
      <c r="BC260" s="525" t="s">
        <v>0</v>
      </c>
      <c r="BD260" s="647" t="s">
        <v>1</v>
      </c>
      <c r="BE260" s="647" t="s">
        <v>2</v>
      </c>
      <c r="BF260" s="647" t="s">
        <v>3</v>
      </c>
      <c r="BG260" s="526" t="s">
        <v>4</v>
      </c>
      <c r="BH260" s="525" t="s">
        <v>0</v>
      </c>
      <c r="BI260" s="647" t="s">
        <v>1</v>
      </c>
      <c r="BJ260" s="647" t="s">
        <v>2</v>
      </c>
      <c r="BK260" s="647" t="s">
        <v>3</v>
      </c>
      <c r="BL260" s="526" t="s">
        <v>4</v>
      </c>
      <c r="BM260" s="525" t="s">
        <v>0</v>
      </c>
      <c r="BN260" s="647" t="s">
        <v>1</v>
      </c>
      <c r="BO260" s="647" t="s">
        <v>2</v>
      </c>
      <c r="BP260" s="647" t="s">
        <v>3</v>
      </c>
      <c r="BQ260" s="526" t="s">
        <v>4</v>
      </c>
      <c r="BR260" s="525" t="s">
        <v>250</v>
      </c>
      <c r="BS260" s="647" t="s">
        <v>251</v>
      </c>
      <c r="BT260" s="647" t="s">
        <v>252</v>
      </c>
      <c r="BU260" s="647" t="s">
        <v>253</v>
      </c>
      <c r="BV260" s="647" t="s">
        <v>254</v>
      </c>
      <c r="BW260" s="647" t="s">
        <v>255</v>
      </c>
      <c r="BX260" s="647" t="s">
        <v>256</v>
      </c>
      <c r="BY260" s="648" t="s">
        <v>257</v>
      </c>
      <c r="BZ260" s="648" t="s">
        <v>258</v>
      </c>
      <c r="CA260" s="648" t="s">
        <v>259</v>
      </c>
      <c r="CB260" s="948"/>
      <c r="CC260" s="948"/>
      <c r="CD260" s="948"/>
      <c r="CE260" s="948"/>
      <c r="CF260" s="948"/>
      <c r="CG260" s="948"/>
      <c r="CH260" s="948"/>
      <c r="CI260" s="948"/>
      <c r="CJ260" s="948"/>
      <c r="CK260" s="948"/>
      <c r="CL260" s="948"/>
      <c r="CM260" s="948"/>
      <c r="CN260" s="948"/>
      <c r="CO260" s="948"/>
      <c r="CP260" s="948"/>
      <c r="CQ260" s="948"/>
      <c r="CR260" s="948"/>
      <c r="CS260" s="948"/>
      <c r="CT260" s="948"/>
      <c r="CU260" s="948"/>
      <c r="CV260" s="948"/>
      <c r="CW260" s="948"/>
      <c r="CX260" s="948"/>
      <c r="CY260" s="948"/>
      <c r="CZ260" s="948"/>
    </row>
    <row r="261" s="382" customFormat="true" ht="15" customHeight="true" x14ac:dyDescent="0.2">
      <c r="AB261" s="943"/>
      <c r="AC261" s="943"/>
      <c r="AD261" s="943"/>
      <c r="AE261" s="943"/>
      <c r="AF261" s="943"/>
      <c r="AG261" s="943"/>
      <c r="AH261" s="943"/>
      <c r="AI261" s="943"/>
      <c r="AJ261" s="943"/>
      <c r="AK261" s="943"/>
      <c r="AL261" s="943"/>
      <c r="AM261" s="943"/>
      <c r="AN261" s="943"/>
      <c r="AO261" s="943"/>
      <c r="AP261" s="943"/>
      <c r="AQ261" s="943"/>
      <c r="AR261" s="943"/>
      <c r="AS261" s="943"/>
      <c r="AT261" s="943"/>
      <c r="AU261" s="943"/>
      <c r="AV261" s="943"/>
      <c r="AW261" s="943"/>
      <c r="AX261" s="943"/>
      <c r="AY261" s="943"/>
      <c r="AZ261" s="943"/>
      <c r="BA261" s="1038" t="s">
        <v>73</v>
      </c>
      <c r="BB261" s="683" t="s">
        <v>49</v>
      </c>
      <c r="BC261" s="120" t="s">
        <v>35</v>
      </c>
      <c r="BD261" s="116" t="s">
        <v>35</v>
      </c>
      <c r="BE261" s="116" t="s">
        <v>35</v>
      </c>
      <c r="BF261" s="116" t="s">
        <v>35</v>
      </c>
      <c r="BG261" s="111" t="s">
        <v>35</v>
      </c>
      <c r="BH261" s="120" t="s">
        <v>35</v>
      </c>
      <c r="BI261" s="116" t="s">
        <v>35</v>
      </c>
      <c r="BJ261" s="116" t="s">
        <v>35</v>
      </c>
      <c r="BK261" s="116" t="s">
        <v>35</v>
      </c>
      <c r="BL261" s="111" t="s">
        <v>35</v>
      </c>
      <c r="BM261" s="120" t="s">
        <v>35</v>
      </c>
      <c r="BN261" s="116" t="s">
        <v>35</v>
      </c>
      <c r="BO261" s="116" t="s">
        <v>35</v>
      </c>
      <c r="BP261" s="116" t="s">
        <v>35</v>
      </c>
      <c r="BQ261" s="111" t="s">
        <v>35</v>
      </c>
      <c r="BR261" s="120" t="s">
        <v>35</v>
      </c>
      <c r="BS261" s="116" t="s">
        <v>35</v>
      </c>
      <c r="BT261" s="116" t="s">
        <v>35</v>
      </c>
      <c r="BU261" s="116" t="s">
        <v>35</v>
      </c>
      <c r="BV261" s="116" t="s">
        <v>35</v>
      </c>
      <c r="BW261" s="116" t="s">
        <v>35</v>
      </c>
      <c r="BX261" s="116" t="s">
        <v>35</v>
      </c>
      <c r="BY261" s="105" t="s">
        <v>35</v>
      </c>
      <c r="BZ261" s="105" t="s">
        <v>35</v>
      </c>
      <c r="CA261" s="105" t="s">
        <v>35</v>
      </c>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row>
    <row r="262" s="382" customFormat="true" ht="15" customHeight="true" x14ac:dyDescent="0.2">
      <c r="AB262" s="943"/>
      <c r="AC262" s="943"/>
      <c r="AD262" s="943"/>
      <c r="AE262" s="943"/>
      <c r="AF262" s="943"/>
      <c r="AG262" s="943"/>
      <c r="AH262" s="943"/>
      <c r="AI262" s="943"/>
      <c r="AJ262" s="943"/>
      <c r="AK262" s="943"/>
      <c r="AL262" s="943"/>
      <c r="AM262" s="943"/>
      <c r="AN262" s="943"/>
      <c r="AO262" s="943"/>
      <c r="AP262" s="943"/>
      <c r="AQ262" s="943"/>
      <c r="AR262" s="943"/>
      <c r="AS262" s="943"/>
      <c r="AT262" s="943"/>
      <c r="AU262" s="943"/>
      <c r="AV262" s="943"/>
      <c r="AW262" s="943"/>
      <c r="AX262" s="943"/>
      <c r="AY262" s="943"/>
      <c r="AZ262" s="943"/>
      <c r="BA262" s="1035"/>
      <c r="BB262" s="682" t="s">
        <v>48</v>
      </c>
      <c r="BC262" s="119" t="s">
        <v>35</v>
      </c>
      <c r="BD262" s="115" t="s">
        <v>35</v>
      </c>
      <c r="BE262" s="115" t="s">
        <v>35</v>
      </c>
      <c r="BF262" s="115" t="s">
        <v>35</v>
      </c>
      <c r="BG262" s="110" t="s">
        <v>35</v>
      </c>
      <c r="BH262" s="119" t="s">
        <v>35</v>
      </c>
      <c r="BI262" s="115" t="s">
        <v>35</v>
      </c>
      <c r="BJ262" s="115" t="s">
        <v>35</v>
      </c>
      <c r="BK262" s="115" t="s">
        <v>35</v>
      </c>
      <c r="BL262" s="110" t="s">
        <v>35</v>
      </c>
      <c r="BM262" s="119" t="s">
        <v>35</v>
      </c>
      <c r="BN262" s="115" t="s">
        <v>35</v>
      </c>
      <c r="BO262" s="115" t="s">
        <v>35</v>
      </c>
      <c r="BP262" s="115" t="s">
        <v>35</v>
      </c>
      <c r="BQ262" s="110" t="s">
        <v>35</v>
      </c>
      <c r="BR262" s="119" t="s">
        <v>35</v>
      </c>
      <c r="BS262" s="115" t="s">
        <v>35</v>
      </c>
      <c r="BT262" s="115" t="s">
        <v>35</v>
      </c>
      <c r="BU262" s="115" t="s">
        <v>35</v>
      </c>
      <c r="BV262" s="115" t="s">
        <v>35</v>
      </c>
      <c r="BW262" s="115" t="s">
        <v>35</v>
      </c>
      <c r="BX262" s="115" t="s">
        <v>35</v>
      </c>
      <c r="BY262" s="104" t="s">
        <v>35</v>
      </c>
      <c r="BZ262" s="104" t="s">
        <v>35</v>
      </c>
      <c r="CA262" s="104" t="s">
        <v>35</v>
      </c>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row>
    <row r="263" s="382" customFormat="true" ht="15" customHeight="true" x14ac:dyDescent="0.2">
      <c r="AB263" s="943"/>
      <c r="AC263" s="943"/>
      <c r="AD263" s="943"/>
      <c r="AE263" s="943"/>
      <c r="AF263" s="943"/>
      <c r="AG263" s="943"/>
      <c r="AH263" s="943"/>
      <c r="AI263" s="943"/>
      <c r="AJ263" s="943"/>
      <c r="AK263" s="943"/>
      <c r="AL263" s="943"/>
      <c r="AM263" s="943"/>
      <c r="AN263" s="943"/>
      <c r="AO263" s="943"/>
      <c r="AP263" s="943"/>
      <c r="AQ263" s="943"/>
      <c r="AR263" s="943"/>
      <c r="AS263" s="943"/>
      <c r="AT263" s="943"/>
      <c r="AU263" s="943"/>
      <c r="AV263" s="943"/>
      <c r="AW263" s="943"/>
      <c r="AX263" s="943"/>
      <c r="AY263" s="943"/>
      <c r="AZ263" s="943"/>
      <c r="BA263" s="1035"/>
      <c r="BB263" s="682" t="s">
        <v>113</v>
      </c>
      <c r="BC263" s="119" t="s">
        <v>35</v>
      </c>
      <c r="BD263" s="115" t="s">
        <v>35</v>
      </c>
      <c r="BE263" s="115" t="s">
        <v>35</v>
      </c>
      <c r="BF263" s="115" t="s">
        <v>35</v>
      </c>
      <c r="BG263" s="110" t="s">
        <v>35</v>
      </c>
      <c r="BH263" s="119" t="s">
        <v>35</v>
      </c>
      <c r="BI263" s="115" t="s">
        <v>35</v>
      </c>
      <c r="BJ263" s="115" t="s">
        <v>35</v>
      </c>
      <c r="BK263" s="115" t="s">
        <v>35</v>
      </c>
      <c r="BL263" s="110" t="s">
        <v>35</v>
      </c>
      <c r="BM263" s="119" t="s">
        <v>35</v>
      </c>
      <c r="BN263" s="115" t="s">
        <v>35</v>
      </c>
      <c r="BO263" s="115" t="s">
        <v>35</v>
      </c>
      <c r="BP263" s="115" t="s">
        <v>35</v>
      </c>
      <c r="BQ263" s="110" t="s">
        <v>35</v>
      </c>
      <c r="BR263" s="119" t="s">
        <v>35</v>
      </c>
      <c r="BS263" s="115" t="s">
        <v>35</v>
      </c>
      <c r="BT263" s="115" t="s">
        <v>35</v>
      </c>
      <c r="BU263" s="115" t="s">
        <v>35</v>
      </c>
      <c r="BV263" s="115" t="s">
        <v>35</v>
      </c>
      <c r="BW263" s="115" t="s">
        <v>35</v>
      </c>
      <c r="BX263" s="115" t="s">
        <v>35</v>
      </c>
      <c r="BY263" s="104" t="s">
        <v>35</v>
      </c>
      <c r="BZ263" s="104" t="s">
        <v>35</v>
      </c>
      <c r="CA263" s="104" t="s">
        <v>35</v>
      </c>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row>
    <row r="264" s="382" customFormat="true" ht="15" customHeight="true" x14ac:dyDescent="0.2">
      <c r="AB264" s="943"/>
      <c r="AC264" s="943"/>
      <c r="AD264" s="943"/>
      <c r="AE264" s="943"/>
      <c r="AF264" s="943"/>
      <c r="AG264" s="943"/>
      <c r="AH264" s="943"/>
      <c r="AI264" s="943"/>
      <c r="AJ264" s="943"/>
      <c r="AK264" s="943"/>
      <c r="AL264" s="943"/>
      <c r="AM264" s="943"/>
      <c r="AN264" s="943"/>
      <c r="AO264" s="943"/>
      <c r="AP264" s="943"/>
      <c r="AQ264" s="943"/>
      <c r="AR264" s="943"/>
      <c r="AS264" s="943"/>
      <c r="AT264" s="943"/>
      <c r="AU264" s="943"/>
      <c r="AV264" s="943"/>
      <c r="AW264" s="943"/>
      <c r="AX264" s="943"/>
      <c r="AY264" s="943"/>
      <c r="AZ264" s="943"/>
      <c r="BA264" s="1035" t="s">
        <v>74</v>
      </c>
      <c r="BB264" s="682" t="s">
        <v>89</v>
      </c>
      <c r="BC264" s="119" t="s">
        <v>35</v>
      </c>
      <c r="BD264" s="115" t="s">
        <v>35</v>
      </c>
      <c r="BE264" s="115" t="s">
        <v>35</v>
      </c>
      <c r="BF264" s="115" t="s">
        <v>35</v>
      </c>
      <c r="BG264" s="110" t="s">
        <v>35</v>
      </c>
      <c r="BH264" s="119" t="s">
        <v>35</v>
      </c>
      <c r="BI264" s="115" t="s">
        <v>35</v>
      </c>
      <c r="BJ264" s="115" t="s">
        <v>35</v>
      </c>
      <c r="BK264" s="115" t="s">
        <v>35</v>
      </c>
      <c r="BL264" s="110" t="s">
        <v>35</v>
      </c>
      <c r="BM264" s="119" t="s">
        <v>35</v>
      </c>
      <c r="BN264" s="115" t="s">
        <v>35</v>
      </c>
      <c r="BO264" s="115" t="s">
        <v>35</v>
      </c>
      <c r="BP264" s="115" t="s">
        <v>35</v>
      </c>
      <c r="BQ264" s="110" t="s">
        <v>35</v>
      </c>
      <c r="BR264" s="119" t="s">
        <v>35</v>
      </c>
      <c r="BS264" s="115" t="s">
        <v>35</v>
      </c>
      <c r="BT264" s="115" t="s">
        <v>35</v>
      </c>
      <c r="BU264" s="115" t="s">
        <v>35</v>
      </c>
      <c r="BV264" s="115" t="s">
        <v>35</v>
      </c>
      <c r="BW264" s="115" t="s">
        <v>35</v>
      </c>
      <c r="BX264" s="115" t="s">
        <v>35</v>
      </c>
      <c r="BY264" s="104" t="s">
        <v>35</v>
      </c>
      <c r="BZ264" s="104" t="s">
        <v>35</v>
      </c>
      <c r="CA264" s="104" t="s">
        <v>35</v>
      </c>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row>
    <row r="265" s="382" customFormat="true" ht="15" customHeight="true" x14ac:dyDescent="0.2">
      <c r="AB265" s="943"/>
      <c r="AC265" s="943"/>
      <c r="AD265" s="943"/>
      <c r="AE265" s="943"/>
      <c r="AF265" s="943"/>
      <c r="AG265" s="943"/>
      <c r="AH265" s="943"/>
      <c r="AI265" s="943"/>
      <c r="AJ265" s="943"/>
      <c r="AK265" s="943"/>
      <c r="AL265" s="943"/>
      <c r="AM265" s="943"/>
      <c r="AN265" s="943"/>
      <c r="AO265" s="943"/>
      <c r="AP265" s="943"/>
      <c r="AQ265" s="943"/>
      <c r="AR265" s="943"/>
      <c r="AS265" s="943"/>
      <c r="AT265" s="943"/>
      <c r="AU265" s="943"/>
      <c r="AV265" s="943"/>
      <c r="AW265" s="943"/>
      <c r="AX265" s="943"/>
      <c r="AY265" s="943"/>
      <c r="AZ265" s="943"/>
      <c r="BA265" s="1035"/>
      <c r="BB265" s="682" t="s">
        <v>90</v>
      </c>
      <c r="BC265" s="119" t="s">
        <v>35</v>
      </c>
      <c r="BD265" s="115" t="s">
        <v>35</v>
      </c>
      <c r="BE265" s="115" t="s">
        <v>35</v>
      </c>
      <c r="BF265" s="115" t="s">
        <v>35</v>
      </c>
      <c r="BG265" s="110" t="s">
        <v>35</v>
      </c>
      <c r="BH265" s="119" t="s">
        <v>35</v>
      </c>
      <c r="BI265" s="115" t="s">
        <v>35</v>
      </c>
      <c r="BJ265" s="115" t="s">
        <v>35</v>
      </c>
      <c r="BK265" s="115" t="s">
        <v>35</v>
      </c>
      <c r="BL265" s="110" t="s">
        <v>35</v>
      </c>
      <c r="BM265" s="119" t="s">
        <v>35</v>
      </c>
      <c r="BN265" s="115" t="s">
        <v>35</v>
      </c>
      <c r="BO265" s="115" t="s">
        <v>35</v>
      </c>
      <c r="BP265" s="115" t="s">
        <v>35</v>
      </c>
      <c r="BQ265" s="110" t="s">
        <v>35</v>
      </c>
      <c r="BR265" s="119" t="s">
        <v>35</v>
      </c>
      <c r="BS265" s="115" t="s">
        <v>35</v>
      </c>
      <c r="BT265" s="115" t="s">
        <v>35</v>
      </c>
      <c r="BU265" s="115" t="s">
        <v>35</v>
      </c>
      <c r="BV265" s="115" t="s">
        <v>35</v>
      </c>
      <c r="BW265" s="115" t="s">
        <v>35</v>
      </c>
      <c r="BX265" s="115" t="s">
        <v>35</v>
      </c>
      <c r="BY265" s="104" t="s">
        <v>35</v>
      </c>
      <c r="BZ265" s="104" t="s">
        <v>35</v>
      </c>
      <c r="CA265" s="104" t="s">
        <v>35</v>
      </c>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row>
    <row r="266" s="382" customFormat="true" ht="15" customHeight="true" x14ac:dyDescent="0.2">
      <c r="AB266" s="943"/>
      <c r="AC266" s="943"/>
      <c r="AD266" s="943"/>
      <c r="AE266" s="943"/>
      <c r="AF266" s="943"/>
      <c r="AG266" s="943"/>
      <c r="AH266" s="943"/>
      <c r="AI266" s="943"/>
      <c r="AJ266" s="943"/>
      <c r="AK266" s="943"/>
      <c r="AL266" s="943"/>
      <c r="AM266" s="943"/>
      <c r="AN266" s="943"/>
      <c r="AO266" s="943"/>
      <c r="AP266" s="943"/>
      <c r="AQ266" s="943"/>
      <c r="AR266" s="943"/>
      <c r="AS266" s="943"/>
      <c r="AT266" s="943"/>
      <c r="AU266" s="943"/>
      <c r="AV266" s="943"/>
      <c r="AW266" s="943"/>
      <c r="AX266" s="943"/>
      <c r="AY266" s="943"/>
      <c r="AZ266" s="943"/>
      <c r="BA266" s="1035"/>
      <c r="BB266" s="682" t="s">
        <v>91</v>
      </c>
      <c r="BC266" s="119" t="s">
        <v>35</v>
      </c>
      <c r="BD266" s="115" t="s">
        <v>35</v>
      </c>
      <c r="BE266" s="115" t="s">
        <v>35</v>
      </c>
      <c r="BF266" s="115" t="s">
        <v>35</v>
      </c>
      <c r="BG266" s="110" t="s">
        <v>35</v>
      </c>
      <c r="BH266" s="119" t="s">
        <v>35</v>
      </c>
      <c r="BI266" s="115" t="s">
        <v>35</v>
      </c>
      <c r="BJ266" s="115" t="s">
        <v>35</v>
      </c>
      <c r="BK266" s="115" t="s">
        <v>35</v>
      </c>
      <c r="BL266" s="110" t="s">
        <v>35</v>
      </c>
      <c r="BM266" s="119" t="s">
        <v>35</v>
      </c>
      <c r="BN266" s="115" t="s">
        <v>35</v>
      </c>
      <c r="BO266" s="115" t="s">
        <v>35</v>
      </c>
      <c r="BP266" s="115" t="s">
        <v>35</v>
      </c>
      <c r="BQ266" s="110" t="s">
        <v>35</v>
      </c>
      <c r="BR266" s="119" t="s">
        <v>35</v>
      </c>
      <c r="BS266" s="115" t="s">
        <v>35</v>
      </c>
      <c r="BT266" s="115" t="s">
        <v>35</v>
      </c>
      <c r="BU266" s="115" t="s">
        <v>35</v>
      </c>
      <c r="BV266" s="115" t="s">
        <v>35</v>
      </c>
      <c r="BW266" s="115" t="s">
        <v>35</v>
      </c>
      <c r="BX266" s="115" t="s">
        <v>35</v>
      </c>
      <c r="BY266" s="104" t="s">
        <v>35</v>
      </c>
      <c r="BZ266" s="104" t="s">
        <v>35</v>
      </c>
      <c r="CA266" s="104" t="s">
        <v>35</v>
      </c>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row>
    <row r="267" s="382" customFormat="true" ht="15" customHeight="true" x14ac:dyDescent="0.2">
      <c r="AB267" s="943"/>
      <c r="AC267" s="943"/>
      <c r="AD267" s="943"/>
      <c r="AE267" s="943"/>
      <c r="AF267" s="943"/>
      <c r="AG267" s="943"/>
      <c r="AH267" s="943"/>
      <c r="AI267" s="943"/>
      <c r="AJ267" s="943"/>
      <c r="AK267" s="943"/>
      <c r="AL267" s="943"/>
      <c r="AM267" s="943"/>
      <c r="AN267" s="943"/>
      <c r="AO267" s="943"/>
      <c r="AP267" s="943"/>
      <c r="AQ267" s="943"/>
      <c r="AR267" s="943"/>
      <c r="AS267" s="943"/>
      <c r="AT267" s="943"/>
      <c r="AU267" s="943"/>
      <c r="AV267" s="943"/>
      <c r="AW267" s="943"/>
      <c r="AX267" s="943"/>
      <c r="AY267" s="943"/>
      <c r="AZ267" s="943"/>
      <c r="BA267" s="1035"/>
      <c r="BB267" s="682" t="s">
        <v>113</v>
      </c>
      <c r="BC267" s="119" t="s">
        <v>35</v>
      </c>
      <c r="BD267" s="115" t="s">
        <v>35</v>
      </c>
      <c r="BE267" s="115" t="s">
        <v>35</v>
      </c>
      <c r="BF267" s="115" t="s">
        <v>35</v>
      </c>
      <c r="BG267" s="110" t="s">
        <v>35</v>
      </c>
      <c r="BH267" s="119" t="s">
        <v>35</v>
      </c>
      <c r="BI267" s="115" t="s">
        <v>35</v>
      </c>
      <c r="BJ267" s="115" t="s">
        <v>35</v>
      </c>
      <c r="BK267" s="115" t="s">
        <v>35</v>
      </c>
      <c r="BL267" s="110" t="s">
        <v>35</v>
      </c>
      <c r="BM267" s="119" t="s">
        <v>35</v>
      </c>
      <c r="BN267" s="115" t="s">
        <v>35</v>
      </c>
      <c r="BO267" s="115" t="s">
        <v>35</v>
      </c>
      <c r="BP267" s="115" t="s">
        <v>35</v>
      </c>
      <c r="BQ267" s="110" t="s">
        <v>35</v>
      </c>
      <c r="BR267" s="119" t="s">
        <v>35</v>
      </c>
      <c r="BS267" s="115" t="s">
        <v>35</v>
      </c>
      <c r="BT267" s="115" t="s">
        <v>35</v>
      </c>
      <c r="BU267" s="115" t="s">
        <v>35</v>
      </c>
      <c r="BV267" s="115" t="s">
        <v>35</v>
      </c>
      <c r="BW267" s="115" t="s">
        <v>35</v>
      </c>
      <c r="BX267" s="115" t="s">
        <v>35</v>
      </c>
      <c r="BY267" s="104" t="s">
        <v>35</v>
      </c>
      <c r="BZ267" s="104" t="s">
        <v>35</v>
      </c>
      <c r="CA267" s="104" t="s">
        <v>35</v>
      </c>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row>
    <row r="268" s="382" customFormat="true" ht="15" customHeight="true" x14ac:dyDescent="0.2">
      <c r="AB268" s="943"/>
      <c r="AC268" s="943"/>
      <c r="AD268" s="943"/>
      <c r="AE268" s="943"/>
      <c r="AF268" s="943"/>
      <c r="AG268" s="943"/>
      <c r="AH268" s="943"/>
      <c r="AI268" s="943"/>
      <c r="AJ268" s="943"/>
      <c r="AK268" s="943"/>
      <c r="AL268" s="943"/>
      <c r="AM268" s="943"/>
      <c r="AN268" s="943"/>
      <c r="AO268" s="943"/>
      <c r="AP268" s="943"/>
      <c r="AQ268" s="943"/>
      <c r="AR268" s="943"/>
      <c r="AS268" s="943"/>
      <c r="AT268" s="943"/>
      <c r="AU268" s="943"/>
      <c r="AV268" s="943"/>
      <c r="AW268" s="943"/>
      <c r="AX268" s="943"/>
      <c r="AY268" s="943"/>
      <c r="AZ268" s="943"/>
      <c r="BA268" s="1035" t="s">
        <v>116</v>
      </c>
      <c r="BB268" s="682" t="s">
        <v>89</v>
      </c>
      <c r="BC268" s="119" t="s">
        <v>35</v>
      </c>
      <c r="BD268" s="115" t="s">
        <v>35</v>
      </c>
      <c r="BE268" s="115" t="s">
        <v>35</v>
      </c>
      <c r="BF268" s="115" t="s">
        <v>35</v>
      </c>
      <c r="BG268" s="110" t="s">
        <v>35</v>
      </c>
      <c r="BH268" s="119" t="s">
        <v>35</v>
      </c>
      <c r="BI268" s="115" t="s">
        <v>35</v>
      </c>
      <c r="BJ268" s="115" t="s">
        <v>35</v>
      </c>
      <c r="BK268" s="115" t="s">
        <v>35</v>
      </c>
      <c r="BL268" s="110" t="s">
        <v>35</v>
      </c>
      <c r="BM268" s="119" t="s">
        <v>35</v>
      </c>
      <c r="BN268" s="115" t="s">
        <v>35</v>
      </c>
      <c r="BO268" s="115" t="s">
        <v>35</v>
      </c>
      <c r="BP268" s="115" t="s">
        <v>35</v>
      </c>
      <c r="BQ268" s="110" t="s">
        <v>35</v>
      </c>
      <c r="BR268" s="119" t="s">
        <v>35</v>
      </c>
      <c r="BS268" s="115" t="s">
        <v>35</v>
      </c>
      <c r="BT268" s="115" t="s">
        <v>35</v>
      </c>
      <c r="BU268" s="115" t="s">
        <v>35</v>
      </c>
      <c r="BV268" s="115" t="s">
        <v>35</v>
      </c>
      <c r="BW268" s="115" t="s">
        <v>35</v>
      </c>
      <c r="BX268" s="115" t="s">
        <v>35</v>
      </c>
      <c r="BY268" s="104" t="s">
        <v>35</v>
      </c>
      <c r="BZ268" s="104" t="s">
        <v>35</v>
      </c>
      <c r="CA268" s="104" t="s">
        <v>35</v>
      </c>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row>
    <row r="269" s="382" customFormat="true" ht="15" customHeight="true" x14ac:dyDescent="0.2">
      <c r="AB269" s="943"/>
      <c r="AC269" s="943"/>
      <c r="AD269" s="943"/>
      <c r="AE269" s="943"/>
      <c r="AF269" s="943"/>
      <c r="AG269" s="943"/>
      <c r="AH269" s="943"/>
      <c r="AI269" s="943"/>
      <c r="AJ269" s="943"/>
      <c r="AK269" s="943"/>
      <c r="AL269" s="943"/>
      <c r="AM269" s="943"/>
      <c r="AN269" s="943"/>
      <c r="AO269" s="943"/>
      <c r="AP269" s="943"/>
      <c r="AQ269" s="943"/>
      <c r="AR269" s="943"/>
      <c r="AS269" s="943"/>
      <c r="AT269" s="943"/>
      <c r="AU269" s="943"/>
      <c r="AV269" s="943"/>
      <c r="AW269" s="943"/>
      <c r="AX269" s="943"/>
      <c r="AY269" s="943"/>
      <c r="AZ269" s="943"/>
      <c r="BA269" s="1035"/>
      <c r="BB269" s="682" t="s">
        <v>90</v>
      </c>
      <c r="BC269" s="119" t="s">
        <v>35</v>
      </c>
      <c r="BD269" s="115" t="s">
        <v>35</v>
      </c>
      <c r="BE269" s="115" t="s">
        <v>35</v>
      </c>
      <c r="BF269" s="115" t="s">
        <v>35</v>
      </c>
      <c r="BG269" s="110" t="s">
        <v>35</v>
      </c>
      <c r="BH269" s="119" t="s">
        <v>35</v>
      </c>
      <c r="BI269" s="115" t="s">
        <v>35</v>
      </c>
      <c r="BJ269" s="115" t="s">
        <v>35</v>
      </c>
      <c r="BK269" s="115" t="s">
        <v>35</v>
      </c>
      <c r="BL269" s="110" t="s">
        <v>35</v>
      </c>
      <c r="BM269" s="119" t="s">
        <v>35</v>
      </c>
      <c r="BN269" s="115" t="s">
        <v>35</v>
      </c>
      <c r="BO269" s="115" t="s">
        <v>35</v>
      </c>
      <c r="BP269" s="115" t="s">
        <v>35</v>
      </c>
      <c r="BQ269" s="110" t="s">
        <v>35</v>
      </c>
      <c r="BR269" s="119" t="s">
        <v>35</v>
      </c>
      <c r="BS269" s="115" t="s">
        <v>35</v>
      </c>
      <c r="BT269" s="115" t="s">
        <v>35</v>
      </c>
      <c r="BU269" s="115" t="s">
        <v>35</v>
      </c>
      <c r="BV269" s="115" t="s">
        <v>35</v>
      </c>
      <c r="BW269" s="115" t="s">
        <v>35</v>
      </c>
      <c r="BX269" s="115" t="s">
        <v>35</v>
      </c>
      <c r="BY269" s="104" t="s">
        <v>35</v>
      </c>
      <c r="BZ269" s="104" t="s">
        <v>35</v>
      </c>
      <c r="CA269" s="104" t="s">
        <v>35</v>
      </c>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row>
    <row r="270" s="382" customFormat="true" ht="15" customHeight="true" x14ac:dyDescent="0.2">
      <c r="AB270" s="943"/>
      <c r="AC270" s="943"/>
      <c r="AD270" s="943"/>
      <c r="AE270" s="943"/>
      <c r="AF270" s="943"/>
      <c r="AG270" s="943"/>
      <c r="AH270" s="943"/>
      <c r="AI270" s="943"/>
      <c r="AJ270" s="943"/>
      <c r="AK270" s="943"/>
      <c r="AL270" s="943"/>
      <c r="AM270" s="943"/>
      <c r="AN270" s="943"/>
      <c r="AO270" s="943"/>
      <c r="AP270" s="943"/>
      <c r="AQ270" s="943"/>
      <c r="AR270" s="943"/>
      <c r="AS270" s="943"/>
      <c r="AT270" s="943"/>
      <c r="AU270" s="943"/>
      <c r="AV270" s="943"/>
      <c r="AW270" s="943"/>
      <c r="AX270" s="943"/>
      <c r="AY270" s="943"/>
      <c r="AZ270" s="943"/>
      <c r="BA270" s="1035"/>
      <c r="BB270" s="682" t="s">
        <v>91</v>
      </c>
      <c r="BC270" s="119" t="s">
        <v>35</v>
      </c>
      <c r="BD270" s="115" t="s">
        <v>35</v>
      </c>
      <c r="BE270" s="115" t="s">
        <v>35</v>
      </c>
      <c r="BF270" s="115" t="s">
        <v>35</v>
      </c>
      <c r="BG270" s="110" t="s">
        <v>35</v>
      </c>
      <c r="BH270" s="119" t="s">
        <v>35</v>
      </c>
      <c r="BI270" s="115" t="s">
        <v>35</v>
      </c>
      <c r="BJ270" s="115" t="s">
        <v>35</v>
      </c>
      <c r="BK270" s="115" t="s">
        <v>35</v>
      </c>
      <c r="BL270" s="110" t="s">
        <v>35</v>
      </c>
      <c r="BM270" s="119" t="s">
        <v>35</v>
      </c>
      <c r="BN270" s="115" t="s">
        <v>35</v>
      </c>
      <c r="BO270" s="115" t="s">
        <v>35</v>
      </c>
      <c r="BP270" s="115" t="s">
        <v>35</v>
      </c>
      <c r="BQ270" s="110" t="s">
        <v>35</v>
      </c>
      <c r="BR270" s="119" t="s">
        <v>35</v>
      </c>
      <c r="BS270" s="115" t="s">
        <v>35</v>
      </c>
      <c r="BT270" s="115" t="s">
        <v>35</v>
      </c>
      <c r="BU270" s="115" t="s">
        <v>35</v>
      </c>
      <c r="BV270" s="115" t="s">
        <v>35</v>
      </c>
      <c r="BW270" s="115" t="s">
        <v>35</v>
      </c>
      <c r="BX270" s="115" t="s">
        <v>35</v>
      </c>
      <c r="BY270" s="104" t="s">
        <v>35</v>
      </c>
      <c r="BZ270" s="104" t="s">
        <v>35</v>
      </c>
      <c r="CA270" s="104" t="s">
        <v>35</v>
      </c>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row>
    <row r="271" s="382" customFormat="true" ht="15" customHeight="true" x14ac:dyDescent="0.2">
      <c r="AB271" s="943"/>
      <c r="AC271" s="943"/>
      <c r="AD271" s="943"/>
      <c r="AE271" s="943"/>
      <c r="AF271" s="943"/>
      <c r="AG271" s="943"/>
      <c r="AH271" s="943"/>
      <c r="AI271" s="943"/>
      <c r="AJ271" s="943"/>
      <c r="AK271" s="943"/>
      <c r="AL271" s="943"/>
      <c r="AM271" s="943"/>
      <c r="AN271" s="943"/>
      <c r="AO271" s="943"/>
      <c r="AP271" s="943"/>
      <c r="AQ271" s="943"/>
      <c r="AR271" s="943"/>
      <c r="AS271" s="943"/>
      <c r="AT271" s="943"/>
      <c r="AU271" s="943"/>
      <c r="AV271" s="943"/>
      <c r="AW271" s="943"/>
      <c r="AX271" s="943"/>
      <c r="AY271" s="943"/>
      <c r="AZ271" s="943"/>
      <c r="BA271" s="1035" t="s">
        <v>75</v>
      </c>
      <c r="BB271" s="682" t="s">
        <v>49</v>
      </c>
      <c r="BC271" s="119" t="s">
        <v>35</v>
      </c>
      <c r="BD271" s="112" t="s">
        <v>35</v>
      </c>
      <c r="BE271" s="112" t="s">
        <v>35</v>
      </c>
      <c r="BF271" s="112" t="s">
        <v>35</v>
      </c>
      <c r="BG271" s="107" t="s">
        <v>35</v>
      </c>
      <c r="BH271" s="119" t="s">
        <v>35</v>
      </c>
      <c r="BI271" s="112" t="s">
        <v>35</v>
      </c>
      <c r="BJ271" s="112" t="s">
        <v>35</v>
      </c>
      <c r="BK271" s="112" t="s">
        <v>35</v>
      </c>
      <c r="BL271" s="107" t="s">
        <v>35</v>
      </c>
      <c r="BM271" s="119" t="s">
        <v>35</v>
      </c>
      <c r="BN271" s="112" t="s">
        <v>35</v>
      </c>
      <c r="BO271" s="112" t="s">
        <v>35</v>
      </c>
      <c r="BP271" s="112" t="s">
        <v>35</v>
      </c>
      <c r="BQ271" s="107" t="s">
        <v>35</v>
      </c>
      <c r="BR271" s="119" t="s">
        <v>35</v>
      </c>
      <c r="BS271" s="112" t="s">
        <v>35</v>
      </c>
      <c r="BT271" s="112" t="s">
        <v>35</v>
      </c>
      <c r="BU271" s="112" t="s">
        <v>35</v>
      </c>
      <c r="BV271" s="112" t="s">
        <v>35</v>
      </c>
      <c r="BW271" s="112" t="s">
        <v>35</v>
      </c>
      <c r="BX271" s="112" t="s">
        <v>35</v>
      </c>
      <c r="BY271" s="102" t="s">
        <v>35</v>
      </c>
      <c r="BZ271" s="102" t="s">
        <v>35</v>
      </c>
      <c r="CA271" s="102" t="s">
        <v>35</v>
      </c>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row>
    <row r="272" s="382" customFormat="true" ht="15" customHeight="true" x14ac:dyDescent="0.2">
      <c r="AB272" s="943"/>
      <c r="AC272" s="943"/>
      <c r="AD272" s="943"/>
      <c r="AE272" s="943"/>
      <c r="AF272" s="943"/>
      <c r="AG272" s="943"/>
      <c r="AH272" s="943"/>
      <c r="AI272" s="943"/>
      <c r="AJ272" s="943"/>
      <c r="AK272" s="943"/>
      <c r="AL272" s="943"/>
      <c r="AM272" s="943"/>
      <c r="AN272" s="943"/>
      <c r="AO272" s="943"/>
      <c r="AP272" s="943"/>
      <c r="AQ272" s="943"/>
      <c r="AR272" s="943"/>
      <c r="AS272" s="943"/>
      <c r="AT272" s="943"/>
      <c r="AU272" s="943"/>
      <c r="AV272" s="943"/>
      <c r="AW272" s="943"/>
      <c r="AX272" s="943"/>
      <c r="AY272" s="943"/>
      <c r="AZ272" s="943"/>
      <c r="BA272" s="1035"/>
      <c r="BB272" s="682" t="s">
        <v>48</v>
      </c>
      <c r="BC272" s="119" t="s">
        <v>35</v>
      </c>
      <c r="BD272" s="112" t="s">
        <v>35</v>
      </c>
      <c r="BE272" s="112" t="s">
        <v>35</v>
      </c>
      <c r="BF272" s="112" t="s">
        <v>35</v>
      </c>
      <c r="BG272" s="107" t="s">
        <v>35</v>
      </c>
      <c r="BH272" s="119" t="s">
        <v>35</v>
      </c>
      <c r="BI272" s="112" t="s">
        <v>35</v>
      </c>
      <c r="BJ272" s="112" t="s">
        <v>35</v>
      </c>
      <c r="BK272" s="112" t="s">
        <v>35</v>
      </c>
      <c r="BL272" s="107" t="s">
        <v>35</v>
      </c>
      <c r="BM272" s="119" t="s">
        <v>35</v>
      </c>
      <c r="BN272" s="112" t="s">
        <v>35</v>
      </c>
      <c r="BO272" s="112" t="s">
        <v>35</v>
      </c>
      <c r="BP272" s="112" t="s">
        <v>35</v>
      </c>
      <c r="BQ272" s="107" t="s">
        <v>35</v>
      </c>
      <c r="BR272" s="119" t="s">
        <v>35</v>
      </c>
      <c r="BS272" s="112" t="s">
        <v>35</v>
      </c>
      <c r="BT272" s="112" t="s">
        <v>35</v>
      </c>
      <c r="BU272" s="112" t="s">
        <v>35</v>
      </c>
      <c r="BV272" s="112" t="s">
        <v>35</v>
      </c>
      <c r="BW272" s="112" t="s">
        <v>35</v>
      </c>
      <c r="BX272" s="112" t="s">
        <v>35</v>
      </c>
      <c r="BY272" s="102" t="s">
        <v>35</v>
      </c>
      <c r="BZ272" s="102" t="s">
        <v>35</v>
      </c>
      <c r="CA272" s="102" t="s">
        <v>35</v>
      </c>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row>
    <row r="273" s="382" customFormat="true" ht="15" customHeight="true" x14ac:dyDescent="0.2">
      <c r="AB273" s="943"/>
      <c r="AC273" s="943"/>
      <c r="AD273" s="943"/>
      <c r="AE273" s="943"/>
      <c r="AF273" s="943"/>
      <c r="AG273" s="943"/>
      <c r="AH273" s="943"/>
      <c r="AI273" s="943"/>
      <c r="AJ273" s="943"/>
      <c r="AK273" s="943"/>
      <c r="AL273" s="943"/>
      <c r="AM273" s="943"/>
      <c r="AN273" s="943"/>
      <c r="AO273" s="943"/>
      <c r="AP273" s="943"/>
      <c r="AQ273" s="943"/>
      <c r="AR273" s="943"/>
      <c r="AS273" s="943"/>
      <c r="AT273" s="943"/>
      <c r="AU273" s="943"/>
      <c r="AV273" s="943"/>
      <c r="AW273" s="943"/>
      <c r="AX273" s="943"/>
      <c r="AY273" s="943"/>
      <c r="AZ273" s="943"/>
      <c r="BA273" s="1035"/>
      <c r="BB273" s="682" t="s">
        <v>113</v>
      </c>
      <c r="BC273" s="119" t="s">
        <v>35</v>
      </c>
      <c r="BD273" s="112" t="s">
        <v>35</v>
      </c>
      <c r="BE273" s="112" t="s">
        <v>35</v>
      </c>
      <c r="BF273" s="112" t="s">
        <v>35</v>
      </c>
      <c r="BG273" s="107" t="s">
        <v>35</v>
      </c>
      <c r="BH273" s="119" t="s">
        <v>35</v>
      </c>
      <c r="BI273" s="112" t="s">
        <v>35</v>
      </c>
      <c r="BJ273" s="112" t="s">
        <v>35</v>
      </c>
      <c r="BK273" s="112" t="s">
        <v>35</v>
      </c>
      <c r="BL273" s="107" t="s">
        <v>35</v>
      </c>
      <c r="BM273" s="119" t="s">
        <v>35</v>
      </c>
      <c r="BN273" s="112" t="s">
        <v>35</v>
      </c>
      <c r="BO273" s="112" t="s">
        <v>35</v>
      </c>
      <c r="BP273" s="112" t="s">
        <v>35</v>
      </c>
      <c r="BQ273" s="107" t="s">
        <v>35</v>
      </c>
      <c r="BR273" s="119" t="s">
        <v>35</v>
      </c>
      <c r="BS273" s="112" t="s">
        <v>35</v>
      </c>
      <c r="BT273" s="112" t="s">
        <v>35</v>
      </c>
      <c r="BU273" s="112" t="s">
        <v>35</v>
      </c>
      <c r="BV273" s="112" t="s">
        <v>35</v>
      </c>
      <c r="BW273" s="112" t="s">
        <v>35</v>
      </c>
      <c r="BX273" s="112" t="s">
        <v>35</v>
      </c>
      <c r="BY273" s="102" t="s">
        <v>35</v>
      </c>
      <c r="BZ273" s="102" t="s">
        <v>35</v>
      </c>
      <c r="CA273" s="102" t="s">
        <v>35</v>
      </c>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row>
    <row r="274" s="382" customFormat="true" ht="15" customHeight="true" x14ac:dyDescent="0.2">
      <c r="AB274" s="943"/>
      <c r="AC274" s="943"/>
      <c r="AD274" s="943"/>
      <c r="AE274" s="943"/>
      <c r="AF274" s="943"/>
      <c r="AG274" s="943"/>
      <c r="AH274" s="943"/>
      <c r="AI274" s="943"/>
      <c r="AJ274" s="943"/>
      <c r="AK274" s="943"/>
      <c r="AL274" s="943"/>
      <c r="AM274" s="943"/>
      <c r="AN274" s="943"/>
      <c r="AO274" s="943"/>
      <c r="AP274" s="943"/>
      <c r="AQ274" s="943"/>
      <c r="AR274" s="943"/>
      <c r="AS274" s="943"/>
      <c r="AT274" s="943"/>
      <c r="AU274" s="943"/>
      <c r="AV274" s="943"/>
      <c r="AW274" s="943"/>
      <c r="AX274" s="943"/>
      <c r="AY274" s="943"/>
      <c r="AZ274" s="943"/>
      <c r="BA274" s="1035" t="s">
        <v>76</v>
      </c>
      <c r="BB274" s="682" t="s">
        <v>49</v>
      </c>
      <c r="BC274" s="119" t="s">
        <v>35</v>
      </c>
      <c r="BD274" s="115" t="s">
        <v>35</v>
      </c>
      <c r="BE274" s="115" t="s">
        <v>35</v>
      </c>
      <c r="BF274" s="115" t="s">
        <v>35</v>
      </c>
      <c r="BG274" s="110" t="s">
        <v>35</v>
      </c>
      <c r="BH274" s="119" t="s">
        <v>35</v>
      </c>
      <c r="BI274" s="115" t="s">
        <v>35</v>
      </c>
      <c r="BJ274" s="115" t="s">
        <v>35</v>
      </c>
      <c r="BK274" s="115" t="s">
        <v>35</v>
      </c>
      <c r="BL274" s="110" t="s">
        <v>35</v>
      </c>
      <c r="BM274" s="119" t="s">
        <v>35</v>
      </c>
      <c r="BN274" s="115" t="s">
        <v>35</v>
      </c>
      <c r="BO274" s="115" t="s">
        <v>35</v>
      </c>
      <c r="BP274" s="115" t="s">
        <v>35</v>
      </c>
      <c r="BQ274" s="110" t="s">
        <v>35</v>
      </c>
      <c r="BR274" s="119" t="s">
        <v>35</v>
      </c>
      <c r="BS274" s="115" t="s">
        <v>35</v>
      </c>
      <c r="BT274" s="115" t="s">
        <v>35</v>
      </c>
      <c r="BU274" s="115" t="s">
        <v>35</v>
      </c>
      <c r="BV274" s="115" t="s">
        <v>35</v>
      </c>
      <c r="BW274" s="115" t="s">
        <v>35</v>
      </c>
      <c r="BX274" s="115" t="s">
        <v>35</v>
      </c>
      <c r="BY274" s="104" t="s">
        <v>35</v>
      </c>
      <c r="BZ274" s="104" t="s">
        <v>35</v>
      </c>
      <c r="CA274" s="104" t="s">
        <v>35</v>
      </c>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row>
    <row r="275" s="382" customFormat="true" ht="15" customHeight="true" x14ac:dyDescent="0.2">
      <c r="AB275" s="943"/>
      <c r="AC275" s="943"/>
      <c r="AD275" s="943"/>
      <c r="AE275" s="943"/>
      <c r="AF275" s="943"/>
      <c r="AG275" s="943"/>
      <c r="AH275" s="943"/>
      <c r="AI275" s="943"/>
      <c r="AJ275" s="943"/>
      <c r="AK275" s="943"/>
      <c r="AL275" s="943"/>
      <c r="AM275" s="943"/>
      <c r="AN275" s="943"/>
      <c r="AO275" s="943"/>
      <c r="AP275" s="943"/>
      <c r="AQ275" s="943"/>
      <c r="AR275" s="943"/>
      <c r="AS275" s="943"/>
      <c r="AT275" s="943"/>
      <c r="AU275" s="943"/>
      <c r="AV275" s="943"/>
      <c r="AW275" s="943"/>
      <c r="AX275" s="943"/>
      <c r="AY275" s="943"/>
      <c r="AZ275" s="943"/>
      <c r="BA275" s="1035"/>
      <c r="BB275" s="682" t="s">
        <v>48</v>
      </c>
      <c r="BC275" s="119" t="s">
        <v>35</v>
      </c>
      <c r="BD275" s="115" t="s">
        <v>35</v>
      </c>
      <c r="BE275" s="115" t="s">
        <v>35</v>
      </c>
      <c r="BF275" s="115" t="s">
        <v>35</v>
      </c>
      <c r="BG275" s="110" t="s">
        <v>35</v>
      </c>
      <c r="BH275" s="119" t="s">
        <v>35</v>
      </c>
      <c r="BI275" s="115" t="s">
        <v>35</v>
      </c>
      <c r="BJ275" s="115" t="s">
        <v>35</v>
      </c>
      <c r="BK275" s="115" t="s">
        <v>35</v>
      </c>
      <c r="BL275" s="110" t="s">
        <v>35</v>
      </c>
      <c r="BM275" s="119" t="s">
        <v>35</v>
      </c>
      <c r="BN275" s="115" t="s">
        <v>35</v>
      </c>
      <c r="BO275" s="115" t="s">
        <v>35</v>
      </c>
      <c r="BP275" s="115" t="s">
        <v>35</v>
      </c>
      <c r="BQ275" s="110" t="s">
        <v>35</v>
      </c>
      <c r="BR275" s="119" t="s">
        <v>35</v>
      </c>
      <c r="BS275" s="115" t="s">
        <v>35</v>
      </c>
      <c r="BT275" s="115" t="s">
        <v>35</v>
      </c>
      <c r="BU275" s="115" t="s">
        <v>35</v>
      </c>
      <c r="BV275" s="115" t="s">
        <v>35</v>
      </c>
      <c r="BW275" s="115" t="s">
        <v>35</v>
      </c>
      <c r="BX275" s="115" t="s">
        <v>35</v>
      </c>
      <c r="BY275" s="104" t="s">
        <v>35</v>
      </c>
      <c r="BZ275" s="104" t="s">
        <v>35</v>
      </c>
      <c r="CA275" s="104" t="s">
        <v>35</v>
      </c>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row>
    <row r="276" s="382" customFormat="true" ht="15" customHeight="true" x14ac:dyDescent="0.2">
      <c r="AB276" s="943"/>
      <c r="AC276" s="943"/>
      <c r="AD276" s="943"/>
      <c r="AE276" s="943"/>
      <c r="AF276" s="943"/>
      <c r="AG276" s="943"/>
      <c r="AH276" s="943"/>
      <c r="AI276" s="943"/>
      <c r="AJ276" s="943"/>
      <c r="AK276" s="943"/>
      <c r="AL276" s="943"/>
      <c r="AM276" s="943"/>
      <c r="AN276" s="943"/>
      <c r="AO276" s="943"/>
      <c r="AP276" s="943"/>
      <c r="AQ276" s="943"/>
      <c r="AR276" s="943"/>
      <c r="AS276" s="943"/>
      <c r="AT276" s="943"/>
      <c r="AU276" s="943"/>
      <c r="AV276" s="943"/>
      <c r="AW276" s="943"/>
      <c r="AX276" s="943"/>
      <c r="AY276" s="943"/>
      <c r="AZ276" s="943"/>
      <c r="BA276" s="1035"/>
      <c r="BB276" s="682" t="s">
        <v>114</v>
      </c>
      <c r="BC276" s="119" t="s">
        <v>35</v>
      </c>
      <c r="BD276" s="115" t="s">
        <v>35</v>
      </c>
      <c r="BE276" s="115" t="s">
        <v>35</v>
      </c>
      <c r="BF276" s="115" t="s">
        <v>35</v>
      </c>
      <c r="BG276" s="110" t="s">
        <v>35</v>
      </c>
      <c r="BH276" s="119" t="s">
        <v>35</v>
      </c>
      <c r="BI276" s="115" t="s">
        <v>35</v>
      </c>
      <c r="BJ276" s="115" t="s">
        <v>35</v>
      </c>
      <c r="BK276" s="115" t="s">
        <v>35</v>
      </c>
      <c r="BL276" s="110" t="s">
        <v>35</v>
      </c>
      <c r="BM276" s="119" t="s">
        <v>35</v>
      </c>
      <c r="BN276" s="115" t="s">
        <v>35</v>
      </c>
      <c r="BO276" s="115" t="s">
        <v>35</v>
      </c>
      <c r="BP276" s="115" t="s">
        <v>35</v>
      </c>
      <c r="BQ276" s="110" t="s">
        <v>35</v>
      </c>
      <c r="BR276" s="119" t="s">
        <v>35</v>
      </c>
      <c r="BS276" s="115" t="s">
        <v>35</v>
      </c>
      <c r="BT276" s="115" t="s">
        <v>35</v>
      </c>
      <c r="BU276" s="115" t="s">
        <v>35</v>
      </c>
      <c r="BV276" s="115" t="s">
        <v>35</v>
      </c>
      <c r="BW276" s="115" t="s">
        <v>35</v>
      </c>
      <c r="BX276" s="115" t="s">
        <v>35</v>
      </c>
      <c r="BY276" s="104" t="s">
        <v>35</v>
      </c>
      <c r="BZ276" s="104" t="s">
        <v>35</v>
      </c>
      <c r="CA276" s="104" t="s">
        <v>35</v>
      </c>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row>
    <row r="277" s="382" customFormat="true" ht="15" customHeight="true" x14ac:dyDescent="0.2">
      <c r="AB277" s="943"/>
      <c r="AC277" s="943"/>
      <c r="AD277" s="943"/>
      <c r="AE277" s="943"/>
      <c r="AF277" s="943"/>
      <c r="AG277" s="943"/>
      <c r="AH277" s="943"/>
      <c r="AI277" s="943"/>
      <c r="AJ277" s="943"/>
      <c r="AK277" s="943"/>
      <c r="AL277" s="943"/>
      <c r="AM277" s="943"/>
      <c r="AN277" s="943"/>
      <c r="AO277" s="943"/>
      <c r="AP277" s="943"/>
      <c r="AQ277" s="943"/>
      <c r="AR277" s="943"/>
      <c r="AS277" s="943"/>
      <c r="AT277" s="943"/>
      <c r="AU277" s="943"/>
      <c r="AV277" s="943"/>
      <c r="AW277" s="943"/>
      <c r="AX277" s="943"/>
      <c r="AY277" s="943"/>
      <c r="AZ277" s="943"/>
      <c r="BA277" s="1035" t="s">
        <v>77</v>
      </c>
      <c r="BB277" s="682" t="s">
        <v>78</v>
      </c>
      <c r="BC277" s="119" t="s">
        <v>35</v>
      </c>
      <c r="BD277" s="115" t="s">
        <v>35</v>
      </c>
      <c r="BE277" s="115" t="s">
        <v>35</v>
      </c>
      <c r="BF277" s="115" t="s">
        <v>35</v>
      </c>
      <c r="BG277" s="110" t="s">
        <v>35</v>
      </c>
      <c r="BH277" s="119" t="s">
        <v>35</v>
      </c>
      <c r="BI277" s="115" t="s">
        <v>35</v>
      </c>
      <c r="BJ277" s="115" t="s">
        <v>35</v>
      </c>
      <c r="BK277" s="115" t="s">
        <v>35</v>
      </c>
      <c r="BL277" s="110" t="s">
        <v>35</v>
      </c>
      <c r="BM277" s="119" t="s">
        <v>35</v>
      </c>
      <c r="BN277" s="115" t="s">
        <v>35</v>
      </c>
      <c r="BO277" s="115" t="s">
        <v>35</v>
      </c>
      <c r="BP277" s="115" t="s">
        <v>35</v>
      </c>
      <c r="BQ277" s="110" t="s">
        <v>35</v>
      </c>
      <c r="BR277" s="119" t="s">
        <v>35</v>
      </c>
      <c r="BS277" s="115" t="s">
        <v>35</v>
      </c>
      <c r="BT277" s="115" t="s">
        <v>35</v>
      </c>
      <c r="BU277" s="115" t="s">
        <v>35</v>
      </c>
      <c r="BV277" s="115" t="s">
        <v>35</v>
      </c>
      <c r="BW277" s="115" t="s">
        <v>35</v>
      </c>
      <c r="BX277" s="115" t="s">
        <v>35</v>
      </c>
      <c r="BY277" s="104" t="s">
        <v>35</v>
      </c>
      <c r="BZ277" s="104" t="s">
        <v>35</v>
      </c>
      <c r="CA277" s="104" t="s">
        <v>35</v>
      </c>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row>
    <row r="278" s="382" customFormat="true" ht="15" customHeight="true" x14ac:dyDescent="0.2">
      <c r="AB278" s="943"/>
      <c r="AC278" s="943"/>
      <c r="AD278" s="943"/>
      <c r="AE278" s="943"/>
      <c r="AF278" s="943"/>
      <c r="AG278" s="943"/>
      <c r="AH278" s="943"/>
      <c r="AI278" s="943"/>
      <c r="AJ278" s="943"/>
      <c r="AK278" s="943"/>
      <c r="AL278" s="943"/>
      <c r="AM278" s="943"/>
      <c r="AN278" s="943"/>
      <c r="AO278" s="943"/>
      <c r="AP278" s="943"/>
      <c r="AQ278" s="943"/>
      <c r="AR278" s="943"/>
      <c r="AS278" s="943"/>
      <c r="AT278" s="943"/>
      <c r="AU278" s="943"/>
      <c r="AV278" s="943"/>
      <c r="AW278" s="943"/>
      <c r="AX278" s="943"/>
      <c r="AY278" s="943"/>
      <c r="AZ278" s="943"/>
      <c r="BA278" s="1035"/>
      <c r="BB278" s="682" t="s">
        <v>79</v>
      </c>
      <c r="BC278" s="119" t="s">
        <v>35</v>
      </c>
      <c r="BD278" s="115" t="s">
        <v>35</v>
      </c>
      <c r="BE278" s="115" t="s">
        <v>35</v>
      </c>
      <c r="BF278" s="115" t="s">
        <v>35</v>
      </c>
      <c r="BG278" s="110" t="s">
        <v>35</v>
      </c>
      <c r="BH278" s="119" t="s">
        <v>35</v>
      </c>
      <c r="BI278" s="115" t="s">
        <v>35</v>
      </c>
      <c r="BJ278" s="115" t="s">
        <v>35</v>
      </c>
      <c r="BK278" s="115" t="s">
        <v>35</v>
      </c>
      <c r="BL278" s="110" t="s">
        <v>35</v>
      </c>
      <c r="BM278" s="119" t="s">
        <v>35</v>
      </c>
      <c r="BN278" s="115" t="s">
        <v>35</v>
      </c>
      <c r="BO278" s="115" t="s">
        <v>35</v>
      </c>
      <c r="BP278" s="115" t="s">
        <v>35</v>
      </c>
      <c r="BQ278" s="110" t="s">
        <v>35</v>
      </c>
      <c r="BR278" s="119" t="s">
        <v>35</v>
      </c>
      <c r="BS278" s="115" t="s">
        <v>35</v>
      </c>
      <c r="BT278" s="115" t="s">
        <v>35</v>
      </c>
      <c r="BU278" s="115" t="s">
        <v>35</v>
      </c>
      <c r="BV278" s="115" t="s">
        <v>35</v>
      </c>
      <c r="BW278" s="115" t="s">
        <v>35</v>
      </c>
      <c r="BX278" s="115" t="s">
        <v>35</v>
      </c>
      <c r="BY278" s="104" t="s">
        <v>35</v>
      </c>
      <c r="BZ278" s="104" t="s">
        <v>35</v>
      </c>
      <c r="CA278" s="104" t="s">
        <v>35</v>
      </c>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row>
    <row r="279" s="382" customFormat="true" ht="15" customHeight="true" x14ac:dyDescent="0.2">
      <c r="AB279" s="943"/>
      <c r="AC279" s="943"/>
      <c r="AD279" s="943"/>
      <c r="AE279" s="943"/>
      <c r="AF279" s="943"/>
      <c r="AG279" s="943"/>
      <c r="AH279" s="943"/>
      <c r="AI279" s="943"/>
      <c r="AJ279" s="943"/>
      <c r="AK279" s="943"/>
      <c r="AL279" s="943"/>
      <c r="AM279" s="943"/>
      <c r="AN279" s="943"/>
      <c r="AO279" s="943"/>
      <c r="AP279" s="943"/>
      <c r="AQ279" s="943"/>
      <c r="AR279" s="943"/>
      <c r="AS279" s="943"/>
      <c r="AT279" s="943"/>
      <c r="AU279" s="943"/>
      <c r="AV279" s="943"/>
      <c r="AW279" s="943"/>
      <c r="AX279" s="943"/>
      <c r="AY279" s="943"/>
      <c r="AZ279" s="943"/>
      <c r="BA279" s="1035"/>
      <c r="BB279" s="682" t="s">
        <v>80</v>
      </c>
      <c r="BC279" s="119" t="s">
        <v>35</v>
      </c>
      <c r="BD279" s="112" t="s">
        <v>35</v>
      </c>
      <c r="BE279" s="112" t="s">
        <v>35</v>
      </c>
      <c r="BF279" s="112" t="s">
        <v>35</v>
      </c>
      <c r="BG279" s="107" t="s">
        <v>35</v>
      </c>
      <c r="BH279" s="119" t="s">
        <v>35</v>
      </c>
      <c r="BI279" s="112" t="s">
        <v>35</v>
      </c>
      <c r="BJ279" s="112" t="s">
        <v>35</v>
      </c>
      <c r="BK279" s="112" t="s">
        <v>35</v>
      </c>
      <c r="BL279" s="107" t="s">
        <v>35</v>
      </c>
      <c r="BM279" s="119" t="s">
        <v>35</v>
      </c>
      <c r="BN279" s="112" t="s">
        <v>35</v>
      </c>
      <c r="BO279" s="112" t="s">
        <v>35</v>
      </c>
      <c r="BP279" s="112" t="s">
        <v>35</v>
      </c>
      <c r="BQ279" s="107" t="s">
        <v>35</v>
      </c>
      <c r="BR279" s="119" t="s">
        <v>35</v>
      </c>
      <c r="BS279" s="112" t="s">
        <v>35</v>
      </c>
      <c r="BT279" s="112" t="s">
        <v>35</v>
      </c>
      <c r="BU279" s="112" t="s">
        <v>35</v>
      </c>
      <c r="BV279" s="112" t="s">
        <v>35</v>
      </c>
      <c r="BW279" s="112" t="s">
        <v>35</v>
      </c>
      <c r="BX279" s="112" t="s">
        <v>35</v>
      </c>
      <c r="BY279" s="102" t="s">
        <v>35</v>
      </c>
      <c r="BZ279" s="102" t="s">
        <v>35</v>
      </c>
      <c r="CA279" s="102" t="s">
        <v>35</v>
      </c>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row>
    <row r="280" s="599" customFormat="true" ht="15" customHeight="true" x14ac:dyDescent="0.2">
      <c r="B280" s="6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1035"/>
      <c r="BB280" s="682" t="s">
        <v>81</v>
      </c>
      <c r="BC280" s="119" t="s">
        <v>35</v>
      </c>
      <c r="BD280" s="112" t="s">
        <v>35</v>
      </c>
      <c r="BE280" s="112" t="s">
        <v>35</v>
      </c>
      <c r="BF280" s="112" t="s">
        <v>35</v>
      </c>
      <c r="BG280" s="107" t="s">
        <v>35</v>
      </c>
      <c r="BH280" s="119" t="s">
        <v>35</v>
      </c>
      <c r="BI280" s="112" t="s">
        <v>35</v>
      </c>
      <c r="BJ280" s="112" t="s">
        <v>35</v>
      </c>
      <c r="BK280" s="112" t="s">
        <v>35</v>
      </c>
      <c r="BL280" s="107" t="s">
        <v>35</v>
      </c>
      <c r="BM280" s="119" t="s">
        <v>35</v>
      </c>
      <c r="BN280" s="112" t="s">
        <v>35</v>
      </c>
      <c r="BO280" s="112" t="s">
        <v>35</v>
      </c>
      <c r="BP280" s="112" t="s">
        <v>35</v>
      </c>
      <c r="BQ280" s="107" t="s">
        <v>35</v>
      </c>
      <c r="BR280" s="119" t="s">
        <v>35</v>
      </c>
      <c r="BS280" s="112" t="s">
        <v>35</v>
      </c>
      <c r="BT280" s="112" t="s">
        <v>35</v>
      </c>
      <c r="BU280" s="112" t="s">
        <v>35</v>
      </c>
      <c r="BV280" s="112" t="s">
        <v>35</v>
      </c>
      <c r="BW280" s="112" t="s">
        <v>35</v>
      </c>
      <c r="BX280" s="112" t="s">
        <v>35</v>
      </c>
      <c r="BY280" s="102" t="s">
        <v>35</v>
      </c>
      <c r="BZ280" s="102" t="s">
        <v>35</v>
      </c>
      <c r="CA280" s="102" t="s">
        <v>35</v>
      </c>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row>
    <row r="281" s="599" customFormat="true" ht="15" customHeight="true" x14ac:dyDescent="0.2">
      <c r="B281" s="6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1035"/>
      <c r="BB281" s="682" t="s">
        <v>82</v>
      </c>
      <c r="BC281" s="119" t="s">
        <v>35</v>
      </c>
      <c r="BD281" s="112" t="s">
        <v>35</v>
      </c>
      <c r="BE281" s="112" t="s">
        <v>35</v>
      </c>
      <c r="BF281" s="112" t="s">
        <v>35</v>
      </c>
      <c r="BG281" s="107" t="s">
        <v>35</v>
      </c>
      <c r="BH281" s="119" t="s">
        <v>35</v>
      </c>
      <c r="BI281" s="112" t="s">
        <v>35</v>
      </c>
      <c r="BJ281" s="112" t="s">
        <v>35</v>
      </c>
      <c r="BK281" s="112" t="s">
        <v>35</v>
      </c>
      <c r="BL281" s="107" t="s">
        <v>35</v>
      </c>
      <c r="BM281" s="119" t="s">
        <v>35</v>
      </c>
      <c r="BN281" s="112" t="s">
        <v>35</v>
      </c>
      <c r="BO281" s="112" t="s">
        <v>35</v>
      </c>
      <c r="BP281" s="112" t="s">
        <v>35</v>
      </c>
      <c r="BQ281" s="107" t="s">
        <v>35</v>
      </c>
      <c r="BR281" s="119" t="s">
        <v>35</v>
      </c>
      <c r="BS281" s="112" t="s">
        <v>35</v>
      </c>
      <c r="BT281" s="112" t="s">
        <v>35</v>
      </c>
      <c r="BU281" s="112" t="s">
        <v>35</v>
      </c>
      <c r="BV281" s="112" t="s">
        <v>35</v>
      </c>
      <c r="BW281" s="112" t="s">
        <v>35</v>
      </c>
      <c r="BX281" s="112" t="s">
        <v>35</v>
      </c>
      <c r="BY281" s="102" t="s">
        <v>35</v>
      </c>
      <c r="BZ281" s="102" t="s">
        <v>35</v>
      </c>
      <c r="CA281" s="102" t="s">
        <v>35</v>
      </c>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row>
    <row r="282" s="599" customFormat="true" ht="15" customHeight="true" x14ac:dyDescent="0.2">
      <c r="B282" s="6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1035"/>
      <c r="BB282" s="682" t="s">
        <v>83</v>
      </c>
      <c r="BC282" s="119" t="s">
        <v>35</v>
      </c>
      <c r="BD282" s="112" t="s">
        <v>35</v>
      </c>
      <c r="BE282" s="112" t="s">
        <v>35</v>
      </c>
      <c r="BF282" s="112" t="s">
        <v>35</v>
      </c>
      <c r="BG282" s="107" t="s">
        <v>35</v>
      </c>
      <c r="BH282" s="119" t="s">
        <v>35</v>
      </c>
      <c r="BI282" s="112" t="s">
        <v>35</v>
      </c>
      <c r="BJ282" s="112" t="s">
        <v>35</v>
      </c>
      <c r="BK282" s="112" t="s">
        <v>35</v>
      </c>
      <c r="BL282" s="107" t="s">
        <v>35</v>
      </c>
      <c r="BM282" s="119" t="s">
        <v>35</v>
      </c>
      <c r="BN282" s="112" t="s">
        <v>35</v>
      </c>
      <c r="BO282" s="112" t="s">
        <v>35</v>
      </c>
      <c r="BP282" s="112" t="s">
        <v>35</v>
      </c>
      <c r="BQ282" s="107" t="s">
        <v>35</v>
      </c>
      <c r="BR282" s="119" t="s">
        <v>35</v>
      </c>
      <c r="BS282" s="112" t="s">
        <v>35</v>
      </c>
      <c r="BT282" s="112" t="s">
        <v>35</v>
      </c>
      <c r="BU282" s="112" t="s">
        <v>35</v>
      </c>
      <c r="BV282" s="112" t="s">
        <v>35</v>
      </c>
      <c r="BW282" s="112" t="s">
        <v>35</v>
      </c>
      <c r="BX282" s="112" t="s">
        <v>35</v>
      </c>
      <c r="BY282" s="102" t="s">
        <v>35</v>
      </c>
      <c r="BZ282" s="102" t="s">
        <v>35</v>
      </c>
      <c r="CA282" s="102" t="s">
        <v>35</v>
      </c>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row>
    <row r="283" s="599" customFormat="true" ht="15" customHeight="true" x14ac:dyDescent="0.2">
      <c r="B283" s="6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1035"/>
      <c r="BB283" s="682" t="s">
        <v>84</v>
      </c>
      <c r="BC283" s="119" t="s">
        <v>35</v>
      </c>
      <c r="BD283" s="112" t="s">
        <v>35</v>
      </c>
      <c r="BE283" s="112" t="s">
        <v>35</v>
      </c>
      <c r="BF283" s="112" t="s">
        <v>35</v>
      </c>
      <c r="BG283" s="107" t="s">
        <v>35</v>
      </c>
      <c r="BH283" s="119" t="s">
        <v>35</v>
      </c>
      <c r="BI283" s="112" t="s">
        <v>35</v>
      </c>
      <c r="BJ283" s="112" t="s">
        <v>35</v>
      </c>
      <c r="BK283" s="112" t="s">
        <v>35</v>
      </c>
      <c r="BL283" s="107" t="s">
        <v>35</v>
      </c>
      <c r="BM283" s="119" t="s">
        <v>35</v>
      </c>
      <c r="BN283" s="112" t="s">
        <v>35</v>
      </c>
      <c r="BO283" s="112" t="s">
        <v>35</v>
      </c>
      <c r="BP283" s="112" t="s">
        <v>35</v>
      </c>
      <c r="BQ283" s="107" t="s">
        <v>35</v>
      </c>
      <c r="BR283" s="119" t="s">
        <v>35</v>
      </c>
      <c r="BS283" s="112" t="s">
        <v>35</v>
      </c>
      <c r="BT283" s="112" t="s">
        <v>35</v>
      </c>
      <c r="BU283" s="112" t="s">
        <v>35</v>
      </c>
      <c r="BV283" s="112" t="s">
        <v>35</v>
      </c>
      <c r="BW283" s="112" t="s">
        <v>35</v>
      </c>
      <c r="BX283" s="112" t="s">
        <v>35</v>
      </c>
      <c r="BY283" s="102" t="s">
        <v>35</v>
      </c>
      <c r="BZ283" s="102" t="s">
        <v>35</v>
      </c>
      <c r="CA283" s="102" t="s">
        <v>35</v>
      </c>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row>
    <row r="284" s="599" customFormat="true" ht="15" customHeight="true" x14ac:dyDescent="0.2">
      <c r="B284" s="6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1037"/>
      <c r="BB284" s="684" t="s">
        <v>114</v>
      </c>
      <c r="BC284" s="118" t="s">
        <v>35</v>
      </c>
      <c r="BD284" s="114" t="s">
        <v>35</v>
      </c>
      <c r="BE284" s="114" t="s">
        <v>35</v>
      </c>
      <c r="BF284" s="114" t="s">
        <v>35</v>
      </c>
      <c r="BG284" s="109" t="s">
        <v>35</v>
      </c>
      <c r="BH284" s="118" t="s">
        <v>35</v>
      </c>
      <c r="BI284" s="114" t="s">
        <v>35</v>
      </c>
      <c r="BJ284" s="114" t="s">
        <v>35</v>
      </c>
      <c r="BK284" s="114" t="s">
        <v>35</v>
      </c>
      <c r="BL284" s="109" t="s">
        <v>35</v>
      </c>
      <c r="BM284" s="118" t="s">
        <v>35</v>
      </c>
      <c r="BN284" s="114" t="s">
        <v>35</v>
      </c>
      <c r="BO284" s="114" t="s">
        <v>35</v>
      </c>
      <c r="BP284" s="114" t="s">
        <v>35</v>
      </c>
      <c r="BQ284" s="109" t="s">
        <v>35</v>
      </c>
      <c r="BR284" s="118" t="s">
        <v>35</v>
      </c>
      <c r="BS284" s="114" t="s">
        <v>35</v>
      </c>
      <c r="BT284" s="114" t="s">
        <v>35</v>
      </c>
      <c r="BU284" s="114" t="s">
        <v>35</v>
      </c>
      <c r="BV284" s="114" t="s">
        <v>35</v>
      </c>
      <c r="BW284" s="114" t="s">
        <v>35</v>
      </c>
      <c r="BX284" s="114" t="s">
        <v>35</v>
      </c>
      <c r="BY284" s="103" t="s">
        <v>35</v>
      </c>
      <c r="BZ284" s="103" t="s">
        <v>35</v>
      </c>
      <c r="CA284" s="103" t="s">
        <v>35</v>
      </c>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row>
    <row r="285" s="599" customFormat="true" ht="15" customHeight="true" x14ac:dyDescent="0.2">
      <c r="B285" s="6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7"/>
      <c r="BV285" s="377"/>
      <c r="BW285" s="377"/>
      <c r="BX285" s="377"/>
      <c r="BY285" s="379"/>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99" customFormat="true" ht="15" customHeight="true" x14ac:dyDescent="0.2">
      <c r="B286" s="6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7"/>
      <c r="BV286" s="377"/>
      <c r="BW286" s="377"/>
      <c r="BX286" s="377"/>
      <c r="BY286" s="379"/>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99" customFormat="true" ht="15" customHeight="true" x14ac:dyDescent="0.2">
      <c r="B287" s="6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7"/>
      <c r="BV287" s="377"/>
      <c r="BW287" s="377"/>
      <c r="BX287" s="377"/>
      <c r="BY287" s="379"/>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99" customFormat="true" ht="15" customHeight="true" x14ac:dyDescent="0.2">
      <c r="B288" s="6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7"/>
      <c r="BV288" s="377"/>
      <c r="BW288" s="377"/>
      <c r="BX288" s="377"/>
      <c r="BY288" s="379"/>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99" customFormat="true" ht="15" customHeight="true" x14ac:dyDescent="0.2">
      <c r="A289" s="591"/>
      <c r="B289" s="590"/>
      <c r="C289" s="591"/>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7"/>
      <c r="BV289" s="377"/>
      <c r="BW289" s="377"/>
      <c r="BX289" s="377"/>
      <c r="BY289" s="379"/>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99" customFormat="true" ht="15" customHeight="true" x14ac:dyDescent="0.2">
      <c r="A290" s="616"/>
      <c r="B290" s="239"/>
      <c r="C290" s="237"/>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7"/>
      <c r="BV290" s="377"/>
      <c r="BW290" s="377"/>
      <c r="BX290" s="377"/>
      <c r="BY290" s="379"/>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99" customFormat="true" ht="15" customHeight="true" x14ac:dyDescent="0.2">
      <c r="A291" s="616"/>
      <c r="B291" s="239"/>
      <c r="C291" s="237"/>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7"/>
      <c r="BV291" s="377"/>
      <c r="BW291" s="377"/>
      <c r="BX291" s="377"/>
      <c r="BY291" s="379"/>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99" customFormat="true" ht="15" customHeight="true" x14ac:dyDescent="0.2">
      <c r="A292" s="616"/>
      <c r="B292" s="239"/>
      <c r="C292" s="237"/>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7"/>
      <c r="BV292" s="377"/>
      <c r="BW292" s="377"/>
      <c r="BX292" s="377"/>
      <c r="BY292" s="379"/>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99" customFormat="true" ht="15" customHeight="true" x14ac:dyDescent="0.2">
      <c r="A293" s="616"/>
      <c r="B293" s="239"/>
      <c r="C293" s="238"/>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7"/>
      <c r="BV293" s="377"/>
      <c r="BW293" s="377"/>
      <c r="BX293" s="377"/>
      <c r="BY293" s="379"/>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99" customFormat="true" ht="15" customHeight="true" x14ac:dyDescent="0.2">
      <c r="A294" s="616"/>
      <c r="B294" s="239"/>
      <c r="C294" s="238"/>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7"/>
      <c r="BV294" s="377"/>
      <c r="BW294" s="377"/>
      <c r="BX294" s="377"/>
      <c r="BY294" s="379"/>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99" customFormat="true" ht="15" customHeight="true" x14ac:dyDescent="0.2">
      <c r="A295" s="616"/>
      <c r="B295" s="239"/>
      <c r="C295" s="238"/>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7"/>
      <c r="BV295" s="377"/>
      <c r="BW295" s="377"/>
      <c r="BX295" s="377"/>
      <c r="BY295" s="379"/>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99" customFormat="true" ht="15" customHeight="true" x14ac:dyDescent="0.2">
      <c r="A296" s="616"/>
      <c r="B296" s="239"/>
      <c r="C296" s="238"/>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7"/>
      <c r="BV296" s="377"/>
      <c r="BW296" s="377"/>
      <c r="BX296" s="377"/>
      <c r="BY296" s="379"/>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99" customFormat="true" ht="15" customHeight="true" x14ac:dyDescent="0.2">
      <c r="A297" s="616"/>
      <c r="B297" s="239"/>
      <c r="C297" s="238"/>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7"/>
      <c r="BV297" s="377"/>
      <c r="BW297" s="377"/>
      <c r="BX297" s="377"/>
      <c r="BY297" s="379"/>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99" customFormat="true" ht="15" customHeight="true" x14ac:dyDescent="0.2">
      <c r="B298" s="6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7"/>
      <c r="BV298" s="377"/>
      <c r="BW298" s="377"/>
      <c r="BX298" s="377"/>
      <c r="BY298" s="379"/>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99" customFormat="true" ht="15" customHeight="true" x14ac:dyDescent="0.2">
      <c r="A299" s="591"/>
      <c r="B299" s="590"/>
      <c r="C299" s="591"/>
      <c r="D299" s="591"/>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7"/>
      <c r="BV299" s="377"/>
      <c r="BW299" s="377"/>
      <c r="BX299" s="377"/>
      <c r="BY299" s="379"/>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99" customFormat="true" ht="15" customHeight="true" x14ac:dyDescent="0.2">
      <c r="A300" s="616"/>
      <c r="B300" s="239"/>
      <c r="C300" s="237"/>
      <c r="D300" s="237"/>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7"/>
      <c r="BV300" s="377"/>
      <c r="BW300" s="377"/>
      <c r="BX300" s="377"/>
      <c r="BY300" s="379"/>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99" customFormat="true" ht="15" customHeight="true" x14ac:dyDescent="0.2">
      <c r="A301" s="616"/>
      <c r="B301" s="239"/>
      <c r="C301" s="237"/>
      <c r="D301" s="237"/>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7"/>
      <c r="BV301" s="377"/>
      <c r="BW301" s="377"/>
      <c r="BX301" s="377"/>
      <c r="BY301" s="379"/>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99" customFormat="true" ht="15" customHeight="true" x14ac:dyDescent="0.2">
      <c r="A302" s="616"/>
      <c r="B302" s="239"/>
      <c r="C302" s="237"/>
      <c r="D302" s="237"/>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7"/>
      <c r="BV302" s="377"/>
      <c r="BW302" s="377"/>
      <c r="BX302" s="377"/>
      <c r="BY302" s="379"/>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99" customFormat="true" ht="15" customHeight="true" x14ac:dyDescent="0.2">
      <c r="A303" s="616"/>
      <c r="B303" s="239"/>
      <c r="C303" s="238"/>
      <c r="D303" s="238"/>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7"/>
      <c r="BV303" s="377"/>
      <c r="BW303" s="377"/>
      <c r="BX303" s="377"/>
      <c r="BY303" s="379"/>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99" customFormat="true" ht="15" customHeight="true" x14ac:dyDescent="0.2">
      <c r="A304" s="616"/>
      <c r="B304" s="239"/>
      <c r="C304" s="238"/>
      <c r="D304" s="238"/>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7"/>
      <c r="BV304" s="377"/>
      <c r="BW304" s="377"/>
      <c r="BX304" s="377"/>
      <c r="BY304" s="379"/>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99" customFormat="true" ht="15" customHeight="true" x14ac:dyDescent="0.2">
      <c r="A305" s="616"/>
      <c r="B305" s="239"/>
      <c r="C305" s="238"/>
      <c r="D305" s="238"/>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7"/>
      <c r="BV305" s="377"/>
      <c r="BW305" s="377"/>
      <c r="BX305" s="377"/>
      <c r="BY305" s="379"/>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99" customFormat="true" ht="15" customHeight="true" x14ac:dyDescent="0.2">
      <c r="B306" s="6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7"/>
      <c r="BV306" s="377"/>
      <c r="BW306" s="377"/>
      <c r="BX306" s="377"/>
      <c r="BY306" s="379"/>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99" customFormat="true" ht="15" customHeight="true" x14ac:dyDescent="0.2">
      <c r="B307" s="6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7"/>
      <c r="BV307" s="377"/>
      <c r="BW307" s="377"/>
      <c r="BX307" s="377"/>
      <c r="BY307" s="379"/>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99" customFormat="true" ht="15" customHeight="true" x14ac:dyDescent="0.2">
      <c r="B308" s="6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7"/>
      <c r="BV308" s="377"/>
      <c r="BW308" s="377"/>
      <c r="BX308" s="377"/>
      <c r="BY308" s="379"/>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99" customFormat="true" ht="15" customHeight="true" x14ac:dyDescent="0.2">
      <c r="B309" s="6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7"/>
      <c r="BV309" s="377"/>
      <c r="BW309" s="377"/>
      <c r="BX309" s="377"/>
      <c r="BY309" s="379"/>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99" customFormat="true" ht="15" customHeight="true" x14ac:dyDescent="0.2">
      <c r="B310" s="6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7"/>
      <c r="BV310" s="377"/>
      <c r="BW310" s="377"/>
      <c r="BX310" s="377"/>
      <c r="BY310" s="379"/>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99" customFormat="true" ht="15" customHeight="true" x14ac:dyDescent="0.2">
      <c r="B311" s="6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7"/>
      <c r="BV311" s="377"/>
      <c r="BW311" s="377"/>
      <c r="BX311" s="377"/>
      <c r="BY311" s="379"/>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99" customFormat="true" ht="15" customHeight="true" x14ac:dyDescent="0.2">
      <c r="B312" s="6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7"/>
      <c r="BV312" s="377"/>
      <c r="BW312" s="377"/>
      <c r="BX312" s="377"/>
      <c r="BY312" s="379"/>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99" customFormat="true" ht="15" customHeight="true" x14ac:dyDescent="0.2">
      <c r="B313" s="6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7"/>
      <c r="BV313" s="377"/>
      <c r="BW313" s="377"/>
      <c r="BX313" s="377"/>
      <c r="BY313" s="379"/>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99" customFormat="true" ht="15" customHeight="true" x14ac:dyDescent="0.2">
      <c r="B314" s="6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7"/>
      <c r="BV314" s="377"/>
      <c r="BW314" s="377"/>
      <c r="BX314" s="377"/>
      <c r="BY314" s="379"/>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99" customFormat="true" ht="15" customHeight="true" x14ac:dyDescent="0.2">
      <c r="B315" s="6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7"/>
      <c r="BV315" s="377"/>
      <c r="BW315" s="377"/>
      <c r="BX315" s="377"/>
      <c r="BY315" s="379"/>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99" customFormat="true" ht="15" customHeight="true" x14ac:dyDescent="0.2">
      <c r="B316" s="6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7"/>
      <c r="BV316" s="377"/>
      <c r="BW316" s="377"/>
      <c r="BX316" s="377"/>
      <c r="BY316" s="379"/>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99" customFormat="true" ht="15" customHeight="true" x14ac:dyDescent="0.2">
      <c r="B317" s="6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7"/>
      <c r="BV317" s="377"/>
      <c r="BW317" s="377"/>
      <c r="BX317" s="377"/>
      <c r="BY317" s="379"/>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99" customFormat="true" ht="15" customHeight="true" x14ac:dyDescent="0.2">
      <c r="B318" s="6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7"/>
      <c r="BV318" s="377"/>
      <c r="BW318" s="377"/>
      <c r="BX318" s="377"/>
      <c r="BY318" s="379"/>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99" customFormat="true" ht="15" customHeight="true" x14ac:dyDescent="0.2">
      <c r="B319" s="6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7"/>
      <c r="BV319" s="377"/>
      <c r="BW319" s="377"/>
      <c r="BX319" s="377"/>
      <c r="BY319" s="379"/>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99" customFormat="true" ht="15" customHeight="true" x14ac:dyDescent="0.2">
      <c r="B320" s="6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7"/>
      <c r="BV320" s="377"/>
      <c r="BW320" s="377"/>
      <c r="BX320" s="377"/>
      <c r="BY320" s="379"/>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99" customFormat="true" ht="15" customHeight="true" x14ac:dyDescent="0.2">
      <c r="B321" s="6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7"/>
      <c r="BV321" s="377"/>
      <c r="BW321" s="377"/>
      <c r="BX321" s="377"/>
      <c r="BY321" s="379"/>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99" customFormat="true" ht="15" customHeight="true" x14ac:dyDescent="0.2">
      <c r="B322" s="6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7"/>
      <c r="BV322" s="377"/>
      <c r="BW322" s="377"/>
      <c r="BX322" s="377"/>
      <c r="BY322" s="379"/>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99" customFormat="true" ht="15" customHeight="true" x14ac:dyDescent="0.2">
      <c r="B323" s="6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7"/>
      <c r="BV323" s="377"/>
      <c r="BW323" s="377"/>
      <c r="BX323" s="377"/>
      <c r="BY323" s="379"/>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99" customFormat="true" ht="15" customHeight="true" x14ac:dyDescent="0.2">
      <c r="B324" s="6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7"/>
      <c r="BV324" s="377"/>
      <c r="BW324" s="377"/>
      <c r="BX324" s="377"/>
      <c r="BY324" s="379"/>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99" customFormat="true" ht="15" customHeight="true" x14ac:dyDescent="0.2">
      <c r="B325" s="6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7"/>
      <c r="BV325" s="377"/>
      <c r="BW325" s="377"/>
      <c r="BX325" s="377"/>
      <c r="BY325" s="379"/>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99" customFormat="true" ht="15" customHeight="true" x14ac:dyDescent="0.2">
      <c r="B326" s="6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7"/>
      <c r="BV326" s="377"/>
      <c r="BW326" s="377"/>
      <c r="BX326" s="377"/>
      <c r="BY326" s="379"/>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99" customFormat="true" ht="15" customHeight="true" x14ac:dyDescent="0.2">
      <c r="B327" s="6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7"/>
      <c r="BV327" s="377"/>
      <c r="BW327" s="377"/>
      <c r="BX327" s="377"/>
      <c r="BY327" s="379"/>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99" customFormat="true" ht="15" customHeight="true" x14ac:dyDescent="0.2">
      <c r="B328" s="6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7"/>
      <c r="BV328" s="377"/>
      <c r="BW328" s="377"/>
      <c r="BX328" s="377"/>
      <c r="BY328" s="379"/>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99" customFormat="true" ht="250.15" customHeight="true" x14ac:dyDescent="0.2">
      <c r="B329" s="6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7"/>
      <c r="BV329" s="377"/>
      <c r="BW329" s="377"/>
      <c r="BX329" s="377"/>
      <c r="BY329" s="379"/>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79"/>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7"/>
      <c r="BD330" s="577"/>
      <c r="BE330" s="577"/>
      <c r="BF330" s="577"/>
      <c r="BG330" s="577"/>
      <c r="BH330" s="577"/>
      <c r="BI330" s="577"/>
      <c r="BJ330" s="577"/>
      <c r="BK330" s="577"/>
      <c r="BL330" s="577"/>
      <c r="BM330" s="577"/>
      <c r="BN330" s="577"/>
      <c r="BO330" s="577"/>
      <c r="BP330" s="577"/>
      <c r="BQ330" s="577"/>
      <c r="BR330" s="577"/>
      <c r="BS330" s="577"/>
      <c r="BT330" s="577"/>
      <c r="BU330" s="577"/>
      <c r="BV330" s="577"/>
      <c r="BW330" s="577"/>
      <c r="BX330" s="577"/>
      <c r="BY330" s="577"/>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79"/>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7"/>
      <c r="BD331" s="577"/>
      <c r="BE331" s="577"/>
      <c r="BF331" s="577"/>
      <c r="BG331" s="577"/>
      <c r="BH331" s="577"/>
      <c r="BI331" s="577"/>
      <c r="BJ331" s="577"/>
      <c r="BK331" s="577"/>
      <c r="BL331" s="577"/>
      <c r="BM331" s="577"/>
      <c r="BN331" s="577"/>
      <c r="BO331" s="577"/>
      <c r="BP331" s="577"/>
      <c r="BQ331" s="577"/>
      <c r="BR331" s="577"/>
      <c r="BS331" s="577"/>
      <c r="BT331" s="577"/>
      <c r="BU331" s="577"/>
      <c r="BV331" s="577"/>
      <c r="BW331" s="577"/>
      <c r="BX331" s="577"/>
      <c r="BY331" s="577"/>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79"/>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7"/>
      <c r="BD332" s="577"/>
      <c r="BE332" s="577"/>
      <c r="BF332" s="577"/>
      <c r="BG332" s="577"/>
      <c r="BH332" s="577"/>
      <c r="BI332" s="577"/>
      <c r="BJ332" s="577"/>
      <c r="BK332" s="577"/>
      <c r="BL332" s="577"/>
      <c r="BM332" s="577"/>
      <c r="BN332" s="577"/>
      <c r="BO332" s="577"/>
      <c r="BP332" s="577"/>
      <c r="BQ332" s="577"/>
      <c r="BR332" s="577"/>
      <c r="BS332" s="577"/>
      <c r="BT332" s="577"/>
      <c r="BU332" s="577"/>
      <c r="BV332" s="577"/>
      <c r="BW332" s="577"/>
      <c r="BX332" s="577"/>
      <c r="BY332" s="577"/>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79"/>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7"/>
      <c r="BD333" s="577"/>
      <c r="BE333" s="577"/>
      <c r="BF333" s="577"/>
      <c r="BG333" s="577"/>
      <c r="BH333" s="577"/>
      <c r="BI333" s="577"/>
      <c r="BJ333" s="577"/>
      <c r="BK333" s="577"/>
      <c r="BL333" s="577"/>
      <c r="BM333" s="577"/>
      <c r="BN333" s="577"/>
      <c r="BO333" s="577"/>
      <c r="BP333" s="577"/>
      <c r="BQ333" s="577"/>
      <c r="BR333" s="577"/>
      <c r="BS333" s="577"/>
      <c r="BT333" s="577"/>
      <c r="BU333" s="577"/>
      <c r="BV333" s="577"/>
      <c r="BW333" s="577"/>
      <c r="BX333" s="577"/>
      <c r="BY333" s="577"/>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79"/>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7"/>
      <c r="BD334" s="577"/>
      <c r="BE334" s="577"/>
      <c r="BF334" s="577"/>
      <c r="BG334" s="577"/>
      <c r="BH334" s="577"/>
      <c r="BI334" s="577"/>
      <c r="BJ334" s="577"/>
      <c r="BK334" s="577"/>
      <c r="BL334" s="577"/>
      <c r="BM334" s="577"/>
      <c r="BN334" s="577"/>
      <c r="BO334" s="577"/>
      <c r="BP334" s="577"/>
      <c r="BQ334" s="577"/>
      <c r="BR334" s="577"/>
      <c r="BS334" s="577"/>
      <c r="BT334" s="577"/>
      <c r="BU334" s="577"/>
      <c r="BV334" s="577"/>
      <c r="BW334" s="577"/>
      <c r="BX334" s="577"/>
      <c r="BY334" s="577"/>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79"/>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7"/>
      <c r="BD335" s="577"/>
      <c r="BE335" s="577"/>
      <c r="BF335" s="577"/>
      <c r="BG335" s="577"/>
      <c r="BH335" s="577"/>
      <c r="BI335" s="577"/>
      <c r="BJ335" s="577"/>
      <c r="BK335" s="577"/>
      <c r="BL335" s="577"/>
      <c r="BM335" s="577"/>
      <c r="BN335" s="577"/>
      <c r="BO335" s="577"/>
      <c r="BP335" s="577"/>
      <c r="BQ335" s="577"/>
      <c r="BR335" s="577"/>
      <c r="BS335" s="577"/>
      <c r="BT335" s="577"/>
      <c r="BU335" s="577"/>
      <c r="BV335" s="577"/>
      <c r="BW335" s="577"/>
      <c r="BX335" s="577"/>
      <c r="BY335" s="577"/>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79"/>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7"/>
      <c r="BD336" s="577"/>
      <c r="BE336" s="577"/>
      <c r="BF336" s="577"/>
      <c r="BG336" s="577"/>
      <c r="BH336" s="577"/>
      <c r="BI336" s="577"/>
      <c r="BJ336" s="577"/>
      <c r="BK336" s="577"/>
      <c r="BL336" s="577"/>
      <c r="BM336" s="577"/>
      <c r="BN336" s="577"/>
      <c r="BO336" s="577"/>
      <c r="BP336" s="577"/>
      <c r="BQ336" s="577"/>
      <c r="BR336" s="577"/>
      <c r="BS336" s="577"/>
      <c r="BT336" s="577"/>
      <c r="BU336" s="577"/>
      <c r="BV336" s="577"/>
      <c r="BW336" s="577"/>
      <c r="BX336" s="577"/>
      <c r="BY336" s="577"/>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79"/>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7"/>
      <c r="BD337" s="577"/>
      <c r="BE337" s="577"/>
      <c r="BF337" s="577"/>
      <c r="BG337" s="577"/>
      <c r="BH337" s="577"/>
      <c r="BI337" s="577"/>
      <c r="BJ337" s="577"/>
      <c r="BK337" s="577"/>
      <c r="BL337" s="577"/>
      <c r="BM337" s="577"/>
      <c r="BN337" s="577"/>
      <c r="BO337" s="577"/>
      <c r="BP337" s="577"/>
      <c r="BQ337" s="577"/>
      <c r="BR337" s="577"/>
      <c r="BS337" s="577"/>
      <c r="BT337" s="577"/>
      <c r="BU337" s="577"/>
      <c r="BV337" s="577"/>
      <c r="BW337" s="577"/>
      <c r="BX337" s="577"/>
      <c r="BY337" s="577"/>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79"/>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7"/>
      <c r="BD338" s="577"/>
      <c r="BE338" s="577"/>
      <c r="BF338" s="577"/>
      <c r="BG338" s="577"/>
      <c r="BH338" s="577"/>
      <c r="BI338" s="577"/>
      <c r="BJ338" s="577"/>
      <c r="BK338" s="577"/>
      <c r="BL338" s="577"/>
      <c r="BM338" s="577"/>
      <c r="BN338" s="577"/>
      <c r="BO338" s="577"/>
      <c r="BP338" s="577"/>
      <c r="BQ338" s="577"/>
      <c r="BR338" s="577"/>
      <c r="BS338" s="577"/>
      <c r="BT338" s="577"/>
      <c r="BU338" s="577"/>
      <c r="BV338" s="577"/>
      <c r="BW338" s="577"/>
      <c r="BX338" s="577"/>
      <c r="BY338" s="577"/>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99" customFormat="true" ht="15" customHeight="true" x14ac:dyDescent="0.2">
      <c r="B339" s="6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1039" t="s">
        <v>115</v>
      </c>
      <c r="BD339" s="1040"/>
      <c r="BE339" s="1040"/>
      <c r="BF339" s="1040"/>
      <c r="BG339" s="1041"/>
      <c r="BH339" s="1039" t="s">
        <v>38</v>
      </c>
      <c r="BI339" s="1040"/>
      <c r="BJ339" s="1040"/>
      <c r="BK339" s="1040"/>
      <c r="BL339" s="1041"/>
      <c r="BM339" s="1039" t="s">
        <v>37</v>
      </c>
      <c r="BN339" s="1040"/>
      <c r="BO339" s="1040"/>
      <c r="BP339" s="1040"/>
      <c r="BQ339" s="1042"/>
      <c r="BR339" s="86" t="s">
        <v>142</v>
      </c>
      <c r="BS339" s="495"/>
      <c r="BT339" s="495"/>
      <c r="BU339" s="495"/>
      <c r="BV339" s="495"/>
      <c r="BW339" s="495"/>
      <c r="BX339" s="495"/>
      <c r="BY339" s="495"/>
      <c r="BZ339" s="509"/>
      <c r="CA339" s="509"/>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99" customFormat="true" ht="12.75" x14ac:dyDescent="0.2">
      <c r="B340" s="6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5" t="s">
        <v>0</v>
      </c>
      <c r="BD340" s="647" t="s">
        <v>1</v>
      </c>
      <c r="BE340" s="647" t="s">
        <v>2</v>
      </c>
      <c r="BF340" s="647" t="s">
        <v>3</v>
      </c>
      <c r="BG340" s="526" t="s">
        <v>4</v>
      </c>
      <c r="BH340" s="525" t="s">
        <v>0</v>
      </c>
      <c r="BI340" s="647" t="s">
        <v>1</v>
      </c>
      <c r="BJ340" s="647" t="s">
        <v>2</v>
      </c>
      <c r="BK340" s="647" t="s">
        <v>3</v>
      </c>
      <c r="BL340" s="526" t="s">
        <v>4</v>
      </c>
      <c r="BM340" s="525" t="s">
        <v>0</v>
      </c>
      <c r="BN340" s="647" t="s">
        <v>1</v>
      </c>
      <c r="BO340" s="647" t="s">
        <v>2</v>
      </c>
      <c r="BP340" s="647" t="s">
        <v>3</v>
      </c>
      <c r="BQ340" s="526" t="s">
        <v>4</v>
      </c>
      <c r="BR340" s="525" t="s">
        <v>250</v>
      </c>
      <c r="BS340" s="647" t="s">
        <v>251</v>
      </c>
      <c r="BT340" s="647" t="s">
        <v>252</v>
      </c>
      <c r="BU340" s="647" t="s">
        <v>253</v>
      </c>
      <c r="BV340" s="647" t="s">
        <v>254</v>
      </c>
      <c r="BW340" s="647" t="s">
        <v>255</v>
      </c>
      <c r="BX340" s="647" t="s">
        <v>256</v>
      </c>
      <c r="BY340" s="648" t="s">
        <v>257</v>
      </c>
      <c r="BZ340" s="648" t="s">
        <v>258</v>
      </c>
      <c r="CA340" s="648" t="s">
        <v>259</v>
      </c>
      <c r="CB340" s="948"/>
      <c r="CC340" s="948"/>
      <c r="CD340" s="948"/>
      <c r="CE340" s="948"/>
      <c r="CF340" s="948"/>
      <c r="CG340" s="948"/>
      <c r="CH340" s="948"/>
      <c r="CI340" s="948"/>
      <c r="CJ340" s="948"/>
      <c r="CK340" s="948"/>
      <c r="CL340" s="948"/>
      <c r="CM340" s="948"/>
      <c r="CN340" s="948"/>
      <c r="CO340" s="948"/>
      <c r="CP340" s="948"/>
      <c r="CQ340" s="948"/>
      <c r="CR340" s="948"/>
      <c r="CS340" s="948"/>
      <c r="CT340" s="948"/>
      <c r="CU340" s="948"/>
      <c r="CV340" s="948"/>
      <c r="CW340" s="948"/>
      <c r="CX340" s="948"/>
      <c r="CY340" s="948"/>
      <c r="CZ340" s="948"/>
    </row>
    <row r="341" s="599" customFormat="true" ht="15" customHeight="true" x14ac:dyDescent="0.2">
      <c r="B341" s="6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1034" t="s">
        <v>155</v>
      </c>
      <c r="BB341" s="683" t="s">
        <v>49</v>
      </c>
      <c r="BC341" s="120" t="s">
        <v>35</v>
      </c>
      <c r="BD341" s="116" t="s">
        <v>35</v>
      </c>
      <c r="BE341" s="116" t="s">
        <v>35</v>
      </c>
      <c r="BF341" s="116" t="s">
        <v>35</v>
      </c>
      <c r="BG341" s="111" t="s">
        <v>35</v>
      </c>
      <c r="BH341" s="120" t="s">
        <v>35</v>
      </c>
      <c r="BI341" s="116" t="s">
        <v>35</v>
      </c>
      <c r="BJ341" s="116" t="s">
        <v>35</v>
      </c>
      <c r="BK341" s="116" t="s">
        <v>35</v>
      </c>
      <c r="BL341" s="111" t="s">
        <v>35</v>
      </c>
      <c r="BM341" s="120" t="s">
        <v>35</v>
      </c>
      <c r="BN341" s="116" t="s">
        <v>35</v>
      </c>
      <c r="BO341" s="116" t="s">
        <v>35</v>
      </c>
      <c r="BP341" s="116" t="s">
        <v>35</v>
      </c>
      <c r="BQ341" s="111" t="s">
        <v>35</v>
      </c>
      <c r="BR341" s="120" t="s">
        <v>35</v>
      </c>
      <c r="BS341" s="116" t="s">
        <v>35</v>
      </c>
      <c r="BT341" s="116" t="s">
        <v>35</v>
      </c>
      <c r="BU341" s="116" t="s">
        <v>35</v>
      </c>
      <c r="BV341" s="116" t="s">
        <v>35</v>
      </c>
      <c r="BW341" s="116" t="s">
        <v>35</v>
      </c>
      <c r="BX341" s="116" t="s">
        <v>35</v>
      </c>
      <c r="BY341" s="105" t="s">
        <v>35</v>
      </c>
      <c r="BZ341" s="105" t="s">
        <v>35</v>
      </c>
      <c r="CA341" s="105" t="s">
        <v>35</v>
      </c>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row>
    <row r="342" s="599" customFormat="true" ht="15" customHeight="true" x14ac:dyDescent="0.2">
      <c r="B342" s="6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1035"/>
      <c r="BB342" s="682" t="s">
        <v>48</v>
      </c>
      <c r="BC342" s="119" t="s">
        <v>35</v>
      </c>
      <c r="BD342" s="115" t="s">
        <v>35</v>
      </c>
      <c r="BE342" s="115" t="s">
        <v>35</v>
      </c>
      <c r="BF342" s="115" t="s">
        <v>35</v>
      </c>
      <c r="BG342" s="110" t="s">
        <v>35</v>
      </c>
      <c r="BH342" s="119" t="s">
        <v>35</v>
      </c>
      <c r="BI342" s="115" t="s">
        <v>35</v>
      </c>
      <c r="BJ342" s="115" t="s">
        <v>35</v>
      </c>
      <c r="BK342" s="115" t="s">
        <v>35</v>
      </c>
      <c r="BL342" s="110" t="s">
        <v>35</v>
      </c>
      <c r="BM342" s="119" t="s">
        <v>35</v>
      </c>
      <c r="BN342" s="115" t="s">
        <v>35</v>
      </c>
      <c r="BO342" s="115" t="s">
        <v>35</v>
      </c>
      <c r="BP342" s="115" t="s">
        <v>35</v>
      </c>
      <c r="BQ342" s="110" t="s">
        <v>35</v>
      </c>
      <c r="BR342" s="119" t="s">
        <v>35</v>
      </c>
      <c r="BS342" s="115" t="s">
        <v>35</v>
      </c>
      <c r="BT342" s="115" t="s">
        <v>35</v>
      </c>
      <c r="BU342" s="115" t="s">
        <v>35</v>
      </c>
      <c r="BV342" s="115" t="s">
        <v>35</v>
      </c>
      <c r="BW342" s="115" t="s">
        <v>35</v>
      </c>
      <c r="BX342" s="115" t="s">
        <v>35</v>
      </c>
      <c r="BY342" s="104" t="s">
        <v>35</v>
      </c>
      <c r="BZ342" s="104" t="s">
        <v>35</v>
      </c>
      <c r="CA342" s="104" t="s">
        <v>35</v>
      </c>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row>
    <row r="343" s="599" customFormat="true" ht="15" customHeight="true" x14ac:dyDescent="0.2">
      <c r="B343" s="6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1036" t="s">
        <v>150</v>
      </c>
      <c r="BB343" s="682" t="s">
        <v>49</v>
      </c>
      <c r="BC343" s="119" t="s">
        <v>35</v>
      </c>
      <c r="BD343" s="115" t="s">
        <v>35</v>
      </c>
      <c r="BE343" s="115" t="s">
        <v>35</v>
      </c>
      <c r="BF343" s="115" t="s">
        <v>35</v>
      </c>
      <c r="BG343" s="110" t="s">
        <v>35</v>
      </c>
      <c r="BH343" s="119" t="s">
        <v>35</v>
      </c>
      <c r="BI343" s="115" t="s">
        <v>35</v>
      </c>
      <c r="BJ343" s="115" t="s">
        <v>35</v>
      </c>
      <c r="BK343" s="115" t="s">
        <v>35</v>
      </c>
      <c r="BL343" s="110" t="s">
        <v>35</v>
      </c>
      <c r="BM343" s="119" t="s">
        <v>35</v>
      </c>
      <c r="BN343" s="115" t="s">
        <v>35</v>
      </c>
      <c r="BO343" s="115" t="s">
        <v>35</v>
      </c>
      <c r="BP343" s="115" t="s">
        <v>35</v>
      </c>
      <c r="BQ343" s="110" t="s">
        <v>35</v>
      </c>
      <c r="BR343" s="119" t="s">
        <v>35</v>
      </c>
      <c r="BS343" s="115" t="s">
        <v>35</v>
      </c>
      <c r="BT343" s="115" t="s">
        <v>35</v>
      </c>
      <c r="BU343" s="115" t="s">
        <v>35</v>
      </c>
      <c r="BV343" s="115" t="s">
        <v>35</v>
      </c>
      <c r="BW343" s="115" t="s">
        <v>35</v>
      </c>
      <c r="BX343" s="115" t="s">
        <v>35</v>
      </c>
      <c r="BY343" s="104" t="s">
        <v>35</v>
      </c>
      <c r="BZ343" s="104" t="s">
        <v>35</v>
      </c>
      <c r="CA343" s="104" t="s">
        <v>35</v>
      </c>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row>
    <row r="344" s="599" customFormat="true" ht="15" customHeight="true" x14ac:dyDescent="0.2">
      <c r="B344" s="6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1035"/>
      <c r="BB344" s="682" t="s">
        <v>48</v>
      </c>
      <c r="BC344" s="119" t="s">
        <v>35</v>
      </c>
      <c r="BD344" s="115" t="s">
        <v>35</v>
      </c>
      <c r="BE344" s="115" t="s">
        <v>35</v>
      </c>
      <c r="BF344" s="115" t="s">
        <v>35</v>
      </c>
      <c r="BG344" s="110" t="s">
        <v>35</v>
      </c>
      <c r="BH344" s="119" t="s">
        <v>35</v>
      </c>
      <c r="BI344" s="115" t="s">
        <v>35</v>
      </c>
      <c r="BJ344" s="115" t="s">
        <v>35</v>
      </c>
      <c r="BK344" s="115" t="s">
        <v>35</v>
      </c>
      <c r="BL344" s="110" t="s">
        <v>35</v>
      </c>
      <c r="BM344" s="119" t="s">
        <v>35</v>
      </c>
      <c r="BN344" s="115" t="s">
        <v>35</v>
      </c>
      <c r="BO344" s="115" t="s">
        <v>35</v>
      </c>
      <c r="BP344" s="115" t="s">
        <v>35</v>
      </c>
      <c r="BQ344" s="110" t="s">
        <v>35</v>
      </c>
      <c r="BR344" s="119" t="s">
        <v>35</v>
      </c>
      <c r="BS344" s="115" t="s">
        <v>35</v>
      </c>
      <c r="BT344" s="115" t="s">
        <v>35</v>
      </c>
      <c r="BU344" s="115" t="s">
        <v>35</v>
      </c>
      <c r="BV344" s="115" t="s">
        <v>35</v>
      </c>
      <c r="BW344" s="115" t="s">
        <v>35</v>
      </c>
      <c r="BX344" s="115" t="s">
        <v>35</v>
      </c>
      <c r="BY344" s="104" t="s">
        <v>35</v>
      </c>
      <c r="BZ344" s="104" t="s">
        <v>35</v>
      </c>
      <c r="CA344" s="104" t="s">
        <v>35</v>
      </c>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row>
    <row r="345" s="599" customFormat="true" ht="15" customHeight="true" x14ac:dyDescent="0.2">
      <c r="B345" s="6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1036" t="s">
        <v>151</v>
      </c>
      <c r="BB345" s="682" t="s">
        <v>49</v>
      </c>
      <c r="BC345" s="119" t="s">
        <v>35</v>
      </c>
      <c r="BD345" s="115" t="s">
        <v>35</v>
      </c>
      <c r="BE345" s="115" t="s">
        <v>35</v>
      </c>
      <c r="BF345" s="115" t="s">
        <v>35</v>
      </c>
      <c r="BG345" s="110" t="s">
        <v>35</v>
      </c>
      <c r="BH345" s="119" t="s">
        <v>35</v>
      </c>
      <c r="BI345" s="115" t="s">
        <v>35</v>
      </c>
      <c r="BJ345" s="115" t="s">
        <v>35</v>
      </c>
      <c r="BK345" s="115" t="s">
        <v>35</v>
      </c>
      <c r="BL345" s="110" t="s">
        <v>35</v>
      </c>
      <c r="BM345" s="119" t="s">
        <v>35</v>
      </c>
      <c r="BN345" s="115" t="s">
        <v>35</v>
      </c>
      <c r="BO345" s="115" t="s">
        <v>35</v>
      </c>
      <c r="BP345" s="115" t="s">
        <v>35</v>
      </c>
      <c r="BQ345" s="110" t="s">
        <v>35</v>
      </c>
      <c r="BR345" s="119" t="s">
        <v>35</v>
      </c>
      <c r="BS345" s="115" t="s">
        <v>35</v>
      </c>
      <c r="BT345" s="115" t="s">
        <v>35</v>
      </c>
      <c r="BU345" s="115" t="s">
        <v>35</v>
      </c>
      <c r="BV345" s="115" t="s">
        <v>35</v>
      </c>
      <c r="BW345" s="115" t="s">
        <v>35</v>
      </c>
      <c r="BX345" s="115" t="s">
        <v>35</v>
      </c>
      <c r="BY345" s="104" t="s">
        <v>35</v>
      </c>
      <c r="BZ345" s="104" t="s">
        <v>35</v>
      </c>
      <c r="CA345" s="104" t="s">
        <v>35</v>
      </c>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row>
    <row r="346" s="599" customFormat="true" ht="15" customHeight="true" x14ac:dyDescent="0.2">
      <c r="B346" s="6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1035"/>
      <c r="BB346" s="682" t="s">
        <v>48</v>
      </c>
      <c r="BC346" s="119" t="s">
        <v>35</v>
      </c>
      <c r="BD346" s="115" t="s">
        <v>35</v>
      </c>
      <c r="BE346" s="115" t="s">
        <v>35</v>
      </c>
      <c r="BF346" s="115" t="s">
        <v>35</v>
      </c>
      <c r="BG346" s="110" t="s">
        <v>35</v>
      </c>
      <c r="BH346" s="119" t="s">
        <v>35</v>
      </c>
      <c r="BI346" s="115" t="s">
        <v>35</v>
      </c>
      <c r="BJ346" s="115" t="s">
        <v>35</v>
      </c>
      <c r="BK346" s="115" t="s">
        <v>35</v>
      </c>
      <c r="BL346" s="110" t="s">
        <v>35</v>
      </c>
      <c r="BM346" s="119" t="s">
        <v>35</v>
      </c>
      <c r="BN346" s="115" t="s">
        <v>35</v>
      </c>
      <c r="BO346" s="115" t="s">
        <v>35</v>
      </c>
      <c r="BP346" s="115" t="s">
        <v>35</v>
      </c>
      <c r="BQ346" s="110" t="s">
        <v>35</v>
      </c>
      <c r="BR346" s="119" t="s">
        <v>35</v>
      </c>
      <c r="BS346" s="115" t="s">
        <v>35</v>
      </c>
      <c r="BT346" s="115" t="s">
        <v>35</v>
      </c>
      <c r="BU346" s="115" t="s">
        <v>35</v>
      </c>
      <c r="BV346" s="115" t="s">
        <v>35</v>
      </c>
      <c r="BW346" s="115" t="s">
        <v>35</v>
      </c>
      <c r="BX346" s="115" t="s">
        <v>35</v>
      </c>
      <c r="BY346" s="104" t="s">
        <v>35</v>
      </c>
      <c r="BZ346" s="104" t="s">
        <v>35</v>
      </c>
      <c r="CA346" s="104" t="s">
        <v>35</v>
      </c>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row>
    <row r="347" s="599" customFormat="true" ht="15" customHeight="true" x14ac:dyDescent="0.2">
      <c r="B347" s="6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1036" t="s">
        <v>152</v>
      </c>
      <c r="BB347" s="682" t="s">
        <v>49</v>
      </c>
      <c r="BC347" s="119" t="s">
        <v>35</v>
      </c>
      <c r="BD347" s="115" t="s">
        <v>35</v>
      </c>
      <c r="BE347" s="115" t="s">
        <v>35</v>
      </c>
      <c r="BF347" s="115" t="s">
        <v>35</v>
      </c>
      <c r="BG347" s="110" t="s">
        <v>35</v>
      </c>
      <c r="BH347" s="119" t="s">
        <v>35</v>
      </c>
      <c r="BI347" s="115" t="s">
        <v>35</v>
      </c>
      <c r="BJ347" s="115" t="s">
        <v>35</v>
      </c>
      <c r="BK347" s="115" t="s">
        <v>35</v>
      </c>
      <c r="BL347" s="110" t="s">
        <v>35</v>
      </c>
      <c r="BM347" s="119" t="s">
        <v>35</v>
      </c>
      <c r="BN347" s="115" t="s">
        <v>35</v>
      </c>
      <c r="BO347" s="115" t="s">
        <v>35</v>
      </c>
      <c r="BP347" s="115" t="s">
        <v>35</v>
      </c>
      <c r="BQ347" s="110" t="s">
        <v>35</v>
      </c>
      <c r="BR347" s="119" t="s">
        <v>35</v>
      </c>
      <c r="BS347" s="115" t="s">
        <v>35</v>
      </c>
      <c r="BT347" s="115" t="s">
        <v>35</v>
      </c>
      <c r="BU347" s="115" t="s">
        <v>35</v>
      </c>
      <c r="BV347" s="115" t="s">
        <v>35</v>
      </c>
      <c r="BW347" s="115" t="s">
        <v>35</v>
      </c>
      <c r="BX347" s="115" t="s">
        <v>35</v>
      </c>
      <c r="BY347" s="104" t="s">
        <v>35</v>
      </c>
      <c r="BZ347" s="104" t="s">
        <v>35</v>
      </c>
      <c r="CA347" s="104" t="s">
        <v>35</v>
      </c>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row>
    <row r="348" s="599" customFormat="true" ht="15" customHeight="true" x14ac:dyDescent="0.2">
      <c r="B348" s="6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1035"/>
      <c r="BB348" s="682" t="s">
        <v>48</v>
      </c>
      <c r="BC348" s="119" t="s">
        <v>35</v>
      </c>
      <c r="BD348" s="115" t="s">
        <v>35</v>
      </c>
      <c r="BE348" s="115" t="s">
        <v>35</v>
      </c>
      <c r="BF348" s="115" t="s">
        <v>35</v>
      </c>
      <c r="BG348" s="110" t="s">
        <v>35</v>
      </c>
      <c r="BH348" s="119" t="s">
        <v>35</v>
      </c>
      <c r="BI348" s="115" t="s">
        <v>35</v>
      </c>
      <c r="BJ348" s="115" t="s">
        <v>35</v>
      </c>
      <c r="BK348" s="115" t="s">
        <v>35</v>
      </c>
      <c r="BL348" s="110" t="s">
        <v>35</v>
      </c>
      <c r="BM348" s="119" t="s">
        <v>35</v>
      </c>
      <c r="BN348" s="115" t="s">
        <v>35</v>
      </c>
      <c r="BO348" s="115" t="s">
        <v>35</v>
      </c>
      <c r="BP348" s="115" t="s">
        <v>35</v>
      </c>
      <c r="BQ348" s="110" t="s">
        <v>35</v>
      </c>
      <c r="BR348" s="119" t="s">
        <v>35</v>
      </c>
      <c r="BS348" s="115" t="s">
        <v>35</v>
      </c>
      <c r="BT348" s="115" t="s">
        <v>35</v>
      </c>
      <c r="BU348" s="115" t="s">
        <v>35</v>
      </c>
      <c r="BV348" s="115" t="s">
        <v>35</v>
      </c>
      <c r="BW348" s="115" t="s">
        <v>35</v>
      </c>
      <c r="BX348" s="115" t="s">
        <v>35</v>
      </c>
      <c r="BY348" s="104" t="s">
        <v>35</v>
      </c>
      <c r="BZ348" s="104" t="s">
        <v>35</v>
      </c>
      <c r="CA348" s="104" t="s">
        <v>35</v>
      </c>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row>
    <row r="349" s="599" customFormat="true" ht="15" customHeight="true" x14ac:dyDescent="0.2">
      <c r="B349" s="6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1036" t="s">
        <v>153</v>
      </c>
      <c r="BB349" s="682" t="s">
        <v>49</v>
      </c>
      <c r="BC349" s="119" t="s">
        <v>35</v>
      </c>
      <c r="BD349" s="115" t="s">
        <v>35</v>
      </c>
      <c r="BE349" s="115" t="s">
        <v>35</v>
      </c>
      <c r="BF349" s="115" t="s">
        <v>35</v>
      </c>
      <c r="BG349" s="110" t="s">
        <v>35</v>
      </c>
      <c r="BH349" s="119" t="s">
        <v>35</v>
      </c>
      <c r="BI349" s="115" t="s">
        <v>35</v>
      </c>
      <c r="BJ349" s="115" t="s">
        <v>35</v>
      </c>
      <c r="BK349" s="115" t="s">
        <v>35</v>
      </c>
      <c r="BL349" s="110" t="s">
        <v>35</v>
      </c>
      <c r="BM349" s="119" t="s">
        <v>35</v>
      </c>
      <c r="BN349" s="115" t="s">
        <v>35</v>
      </c>
      <c r="BO349" s="115" t="s">
        <v>35</v>
      </c>
      <c r="BP349" s="115" t="s">
        <v>35</v>
      </c>
      <c r="BQ349" s="110" t="s">
        <v>35</v>
      </c>
      <c r="BR349" s="119" t="s">
        <v>35</v>
      </c>
      <c r="BS349" s="115" t="s">
        <v>35</v>
      </c>
      <c r="BT349" s="115" t="s">
        <v>35</v>
      </c>
      <c r="BU349" s="115" t="s">
        <v>35</v>
      </c>
      <c r="BV349" s="115" t="s">
        <v>35</v>
      </c>
      <c r="BW349" s="115" t="s">
        <v>35</v>
      </c>
      <c r="BX349" s="115" t="s">
        <v>35</v>
      </c>
      <c r="BY349" s="104" t="s">
        <v>35</v>
      </c>
      <c r="BZ349" s="104" t="s">
        <v>35</v>
      </c>
      <c r="CA349" s="104" t="s">
        <v>35</v>
      </c>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row>
    <row r="350" s="599" customFormat="true" ht="15" customHeight="true" x14ac:dyDescent="0.2">
      <c r="B350" s="6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1035"/>
      <c r="BB350" s="682" t="s">
        <v>48</v>
      </c>
      <c r="BC350" s="119" t="s">
        <v>35</v>
      </c>
      <c r="BD350" s="115" t="s">
        <v>35</v>
      </c>
      <c r="BE350" s="115" t="s">
        <v>35</v>
      </c>
      <c r="BF350" s="115" t="s">
        <v>35</v>
      </c>
      <c r="BG350" s="110" t="s">
        <v>35</v>
      </c>
      <c r="BH350" s="119" t="s">
        <v>35</v>
      </c>
      <c r="BI350" s="115" t="s">
        <v>35</v>
      </c>
      <c r="BJ350" s="115" t="s">
        <v>35</v>
      </c>
      <c r="BK350" s="115" t="s">
        <v>35</v>
      </c>
      <c r="BL350" s="110" t="s">
        <v>35</v>
      </c>
      <c r="BM350" s="119" t="s">
        <v>35</v>
      </c>
      <c r="BN350" s="115" t="s">
        <v>35</v>
      </c>
      <c r="BO350" s="115" t="s">
        <v>35</v>
      </c>
      <c r="BP350" s="115" t="s">
        <v>35</v>
      </c>
      <c r="BQ350" s="110" t="s">
        <v>35</v>
      </c>
      <c r="BR350" s="119" t="s">
        <v>35</v>
      </c>
      <c r="BS350" s="115" t="s">
        <v>35</v>
      </c>
      <c r="BT350" s="115" t="s">
        <v>35</v>
      </c>
      <c r="BU350" s="115" t="s">
        <v>35</v>
      </c>
      <c r="BV350" s="115" t="s">
        <v>35</v>
      </c>
      <c r="BW350" s="115" t="s">
        <v>35</v>
      </c>
      <c r="BX350" s="115" t="s">
        <v>35</v>
      </c>
      <c r="BY350" s="104" t="s">
        <v>35</v>
      </c>
      <c r="BZ350" s="104" t="s">
        <v>35</v>
      </c>
      <c r="CA350" s="104" t="s">
        <v>35</v>
      </c>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row>
    <row r="351" s="599" customFormat="true" ht="15" customHeight="true" x14ac:dyDescent="0.2">
      <c r="B351" s="6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1036" t="s">
        <v>154</v>
      </c>
      <c r="BB351" s="682" t="s">
        <v>49</v>
      </c>
      <c r="BC351" s="119" t="s">
        <v>35</v>
      </c>
      <c r="BD351" s="115" t="s">
        <v>35</v>
      </c>
      <c r="BE351" s="115" t="s">
        <v>35</v>
      </c>
      <c r="BF351" s="115" t="s">
        <v>35</v>
      </c>
      <c r="BG351" s="110" t="s">
        <v>35</v>
      </c>
      <c r="BH351" s="119" t="s">
        <v>35</v>
      </c>
      <c r="BI351" s="115" t="s">
        <v>35</v>
      </c>
      <c r="BJ351" s="115" t="s">
        <v>35</v>
      </c>
      <c r="BK351" s="115" t="s">
        <v>35</v>
      </c>
      <c r="BL351" s="110" t="s">
        <v>35</v>
      </c>
      <c r="BM351" s="119" t="s">
        <v>35</v>
      </c>
      <c r="BN351" s="115" t="s">
        <v>35</v>
      </c>
      <c r="BO351" s="115" t="s">
        <v>35</v>
      </c>
      <c r="BP351" s="115" t="s">
        <v>35</v>
      </c>
      <c r="BQ351" s="110" t="s">
        <v>35</v>
      </c>
      <c r="BR351" s="119" t="s">
        <v>35</v>
      </c>
      <c r="BS351" s="115" t="s">
        <v>35</v>
      </c>
      <c r="BT351" s="115" t="s">
        <v>35</v>
      </c>
      <c r="BU351" s="115" t="s">
        <v>35</v>
      </c>
      <c r="BV351" s="115" t="s">
        <v>35</v>
      </c>
      <c r="BW351" s="115" t="s">
        <v>35</v>
      </c>
      <c r="BX351" s="115" t="s">
        <v>35</v>
      </c>
      <c r="BY351" s="104" t="s">
        <v>35</v>
      </c>
      <c r="BZ351" s="104" t="s">
        <v>35</v>
      </c>
      <c r="CA351" s="104" t="s">
        <v>35</v>
      </c>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row>
    <row r="352" s="599" customFormat="true" ht="15" customHeight="true" x14ac:dyDescent="0.2">
      <c r="B352" s="6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1035"/>
      <c r="BB352" s="682" t="s">
        <v>48</v>
      </c>
      <c r="BC352" s="119" t="s">
        <v>35</v>
      </c>
      <c r="BD352" s="115" t="s">
        <v>35</v>
      </c>
      <c r="BE352" s="115" t="s">
        <v>35</v>
      </c>
      <c r="BF352" s="115" t="s">
        <v>35</v>
      </c>
      <c r="BG352" s="110" t="s">
        <v>35</v>
      </c>
      <c r="BH352" s="119" t="s">
        <v>35</v>
      </c>
      <c r="BI352" s="115" t="s">
        <v>35</v>
      </c>
      <c r="BJ352" s="115" t="s">
        <v>35</v>
      </c>
      <c r="BK352" s="115" t="s">
        <v>35</v>
      </c>
      <c r="BL352" s="110" t="s">
        <v>35</v>
      </c>
      <c r="BM352" s="119" t="s">
        <v>35</v>
      </c>
      <c r="BN352" s="115" t="s">
        <v>35</v>
      </c>
      <c r="BO352" s="115" t="s">
        <v>35</v>
      </c>
      <c r="BP352" s="115" t="s">
        <v>35</v>
      </c>
      <c r="BQ352" s="110" t="s">
        <v>35</v>
      </c>
      <c r="BR352" s="119" t="s">
        <v>35</v>
      </c>
      <c r="BS352" s="115" t="s">
        <v>35</v>
      </c>
      <c r="BT352" s="115" t="s">
        <v>35</v>
      </c>
      <c r="BU352" s="115" t="s">
        <v>35</v>
      </c>
      <c r="BV352" s="115" t="s">
        <v>35</v>
      </c>
      <c r="BW352" s="115" t="s">
        <v>35</v>
      </c>
      <c r="BX352" s="115" t="s">
        <v>35</v>
      </c>
      <c r="BY352" s="104" t="s">
        <v>35</v>
      </c>
      <c r="BZ352" s="104" t="s">
        <v>35</v>
      </c>
      <c r="CA352" s="104" t="s">
        <v>35</v>
      </c>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row>
    <row r="353" s="599" customFormat="true" ht="15" customHeight="true" x14ac:dyDescent="0.2">
      <c r="B353" s="6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1036" t="s">
        <v>143</v>
      </c>
      <c r="BB353" s="682" t="s">
        <v>49</v>
      </c>
      <c r="BC353" s="119" t="s">
        <v>35</v>
      </c>
      <c r="BD353" s="115" t="s">
        <v>35</v>
      </c>
      <c r="BE353" s="115" t="s">
        <v>35</v>
      </c>
      <c r="BF353" s="115" t="s">
        <v>35</v>
      </c>
      <c r="BG353" s="110" t="s">
        <v>35</v>
      </c>
      <c r="BH353" s="119" t="s">
        <v>35</v>
      </c>
      <c r="BI353" s="115" t="s">
        <v>35</v>
      </c>
      <c r="BJ353" s="115" t="s">
        <v>35</v>
      </c>
      <c r="BK353" s="115" t="s">
        <v>35</v>
      </c>
      <c r="BL353" s="110" t="s">
        <v>35</v>
      </c>
      <c r="BM353" s="119" t="s">
        <v>35</v>
      </c>
      <c r="BN353" s="115" t="s">
        <v>35</v>
      </c>
      <c r="BO353" s="115" t="s">
        <v>35</v>
      </c>
      <c r="BP353" s="115" t="s">
        <v>35</v>
      </c>
      <c r="BQ353" s="110" t="s">
        <v>35</v>
      </c>
      <c r="BR353" s="119" t="s">
        <v>35</v>
      </c>
      <c r="BS353" s="115" t="s">
        <v>35</v>
      </c>
      <c r="BT353" s="115" t="s">
        <v>35</v>
      </c>
      <c r="BU353" s="115" t="s">
        <v>35</v>
      </c>
      <c r="BV353" s="115" t="s">
        <v>35</v>
      </c>
      <c r="BW353" s="115" t="s">
        <v>35</v>
      </c>
      <c r="BX353" s="115" t="s">
        <v>35</v>
      </c>
      <c r="BY353" s="104" t="s">
        <v>35</v>
      </c>
      <c r="BZ353" s="104" t="s">
        <v>35</v>
      </c>
      <c r="CA353" s="104" t="s">
        <v>35</v>
      </c>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row>
    <row r="354" s="599" customFormat="true" ht="15" customHeight="true" x14ac:dyDescent="0.2">
      <c r="B354" s="6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1037"/>
      <c r="BB354" s="684" t="s">
        <v>48</v>
      </c>
      <c r="BC354" s="118" t="s">
        <v>35</v>
      </c>
      <c r="BD354" s="114" t="s">
        <v>35</v>
      </c>
      <c r="BE354" s="114" t="s">
        <v>35</v>
      </c>
      <c r="BF354" s="114" t="s">
        <v>35</v>
      </c>
      <c r="BG354" s="109" t="s">
        <v>35</v>
      </c>
      <c r="BH354" s="118" t="s">
        <v>35</v>
      </c>
      <c r="BI354" s="114" t="s">
        <v>35</v>
      </c>
      <c r="BJ354" s="114" t="s">
        <v>35</v>
      </c>
      <c r="BK354" s="114" t="s">
        <v>35</v>
      </c>
      <c r="BL354" s="109" t="s">
        <v>35</v>
      </c>
      <c r="BM354" s="118" t="s">
        <v>35</v>
      </c>
      <c r="BN354" s="114" t="s">
        <v>35</v>
      </c>
      <c r="BO354" s="114" t="s">
        <v>35</v>
      </c>
      <c r="BP354" s="114" t="s">
        <v>35</v>
      </c>
      <c r="BQ354" s="109" t="s">
        <v>35</v>
      </c>
      <c r="BR354" s="118" t="s">
        <v>35</v>
      </c>
      <c r="BS354" s="114" t="s">
        <v>35</v>
      </c>
      <c r="BT354" s="114" t="s">
        <v>35</v>
      </c>
      <c r="BU354" s="114" t="s">
        <v>35</v>
      </c>
      <c r="BV354" s="114" t="s">
        <v>35</v>
      </c>
      <c r="BW354" s="114" t="s">
        <v>35</v>
      </c>
      <c r="BX354" s="114" t="s">
        <v>35</v>
      </c>
      <c r="BY354" s="103" t="s">
        <v>35</v>
      </c>
      <c r="BZ354" s="103" t="s">
        <v>35</v>
      </c>
      <c r="CA354" s="103" t="s">
        <v>35</v>
      </c>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row>
    <row r="355" s="599" customFormat="true" ht="15" customHeight="true" x14ac:dyDescent="0.2">
      <c r="B355" s="6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5"/>
      <c r="BX355" s="505"/>
      <c r="BY355" s="505"/>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99" customFormat="true" ht="15" customHeight="true" x14ac:dyDescent="0.2">
      <c r="B356" s="6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41"/>
      <c r="BW356" s="441"/>
      <c r="BX356" s="441"/>
      <c r="BY356" s="441"/>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41"/>
      <c r="BW357" s="441"/>
      <c r="BX357" s="441"/>
      <c r="BY357" s="441"/>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41"/>
      <c r="BW358" s="441"/>
      <c r="BX358" s="441"/>
      <c r="BY358" s="441"/>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41"/>
      <c r="BW359" s="441"/>
      <c r="BX359" s="441"/>
      <c r="BY359" s="441"/>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41"/>
      <c r="BW360" s="441"/>
      <c r="BX360" s="441"/>
      <c r="BY360" s="441"/>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41"/>
      <c r="BW361" s="441"/>
      <c r="BX361" s="441"/>
      <c r="BY361" s="441"/>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41"/>
      <c r="BW362" s="441"/>
      <c r="BX362" s="441"/>
      <c r="BY362" s="441"/>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41"/>
      <c r="BW363" s="441"/>
      <c r="BX363" s="441"/>
      <c r="BY363" s="441"/>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41"/>
      <c r="BW364" s="441"/>
      <c r="BX364" s="441"/>
      <c r="BY364" s="441"/>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41"/>
      <c r="BW365" s="441"/>
      <c r="BX365" s="441"/>
      <c r="BY365" s="441"/>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41"/>
      <c r="BW366" s="441"/>
      <c r="BX366" s="441"/>
      <c r="BY366" s="441"/>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41"/>
      <c r="BW367" s="441"/>
      <c r="BX367" s="441"/>
      <c r="BY367" s="441"/>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41"/>
      <c r="BW368" s="441"/>
      <c r="BX368" s="441"/>
      <c r="BY368" s="441"/>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41"/>
      <c r="BW369" s="441"/>
      <c r="BX369" s="441"/>
      <c r="BY369" s="441"/>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41"/>
      <c r="BW370" s="441"/>
      <c r="BX370" s="441"/>
      <c r="BY370" s="441"/>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41"/>
      <c r="BW371" s="441"/>
      <c r="BX371" s="441"/>
      <c r="BY371" s="441"/>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41"/>
      <c r="BW372" s="441"/>
      <c r="BX372" s="441"/>
      <c r="BY372" s="441"/>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41"/>
      <c r="BW373" s="441"/>
      <c r="BX373" s="441"/>
      <c r="BY373" s="441"/>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41"/>
      <c r="BW374" s="441"/>
      <c r="BX374" s="441"/>
      <c r="BY374" s="441"/>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7"/>
      <c r="BV375" s="377"/>
      <c r="BW375" s="377"/>
      <c r="BX375" s="377"/>
      <c r="BY375" s="379"/>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7"/>
      <c r="BV376" s="377"/>
      <c r="BW376" s="377"/>
      <c r="BX376" s="377"/>
      <c r="BY376" s="379"/>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7"/>
      <c r="BV377" s="377"/>
      <c r="BW377" s="377"/>
      <c r="BX377" s="377"/>
      <c r="BY377" s="379"/>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7"/>
      <c r="BV378" s="377"/>
      <c r="BW378" s="377"/>
      <c r="BX378" s="377"/>
      <c r="BY378" s="379"/>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7"/>
      <c r="BV379" s="377"/>
      <c r="BW379" s="377"/>
      <c r="BX379" s="377"/>
      <c r="BY379" s="379"/>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7"/>
      <c r="BV380" s="377"/>
      <c r="BW380" s="377"/>
      <c r="BX380" s="377"/>
      <c r="BY380" s="379"/>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7"/>
      <c r="BV381" s="377"/>
      <c r="BW381" s="377"/>
      <c r="BX381" s="377"/>
      <c r="BY381" s="379"/>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7"/>
      <c r="BV382" s="377"/>
      <c r="BW382" s="377"/>
      <c r="BX382" s="377"/>
      <c r="BY382" s="379"/>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7"/>
      <c r="BV383" s="377"/>
      <c r="BW383" s="377"/>
      <c r="BX383" s="377"/>
      <c r="BY383" s="379"/>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7"/>
      <c r="BV384" s="377"/>
      <c r="BW384" s="377"/>
      <c r="BX384" s="377"/>
      <c r="BY384" s="379"/>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7"/>
      <c r="BV385" s="377"/>
      <c r="BW385" s="377"/>
      <c r="BX385" s="377"/>
      <c r="BY385" s="379"/>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7"/>
      <c r="BV386" s="377"/>
      <c r="BW386" s="377"/>
      <c r="BX386" s="377"/>
      <c r="BY386" s="379"/>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7"/>
      <c r="BV387" s="377"/>
      <c r="BW387" s="377"/>
      <c r="BX387" s="377"/>
      <c r="BY387" s="379"/>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7"/>
      <c r="BV388" s="377"/>
      <c r="BW388" s="377"/>
      <c r="BX388" s="377"/>
      <c r="BY388" s="379"/>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7"/>
      <c r="BV389" s="377"/>
      <c r="BW389" s="377"/>
      <c r="BX389" s="377"/>
      <c r="BY389" s="379"/>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99" customFormat="true" ht="15" customHeight="true" x14ac:dyDescent="0.2">
      <c r="B390" s="6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7"/>
      <c r="BV390" s="377"/>
      <c r="BW390" s="377"/>
      <c r="BX390" s="377"/>
      <c r="BY390" s="379"/>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99" customFormat="true" ht="15" customHeight="true" x14ac:dyDescent="0.2">
      <c r="B391" s="6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7"/>
      <c r="BV391" s="377"/>
      <c r="BW391" s="377"/>
      <c r="BX391" s="377"/>
      <c r="BY391" s="379"/>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99" customFormat="true" ht="15" customHeight="true" x14ac:dyDescent="0.2">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7"/>
      <c r="BV392" s="377"/>
      <c r="BW392" s="377"/>
      <c r="BX392" s="377"/>
      <c r="BY392" s="379"/>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99" customFormat="true" ht="15" customHeight="true" x14ac:dyDescent="0.2">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7"/>
      <c r="BV393" s="377"/>
      <c r="BW393" s="377"/>
      <c r="BX393" s="377"/>
      <c r="BY393" s="379"/>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99" customFormat="true" ht="15" customHeight="true" x14ac:dyDescent="0.2">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7"/>
      <c r="BV394" s="377"/>
      <c r="BW394" s="377"/>
      <c r="BX394" s="377"/>
      <c r="BY394" s="379"/>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99" customFormat="true" ht="15" customHeight="true" x14ac:dyDescent="0.2">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7"/>
      <c r="BV395" s="377"/>
      <c r="BW395" s="377"/>
      <c r="BX395" s="377"/>
      <c r="BY395" s="379"/>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99" customFormat="true" ht="15" customHeight="true" x14ac:dyDescent="0.2">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7"/>
      <c r="BV396" s="377"/>
      <c r="BW396" s="377"/>
      <c r="BX396" s="377"/>
      <c r="BY396" s="379"/>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99" customFormat="true" ht="15" customHeight="true" x14ac:dyDescent="0.2">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7"/>
      <c r="BV397" s="377"/>
      <c r="BW397" s="377"/>
      <c r="BX397" s="377"/>
      <c r="BY397" s="379"/>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99" customFormat="true" ht="15" customHeight="true" x14ac:dyDescent="0.2">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7"/>
      <c r="BV398" s="377"/>
      <c r="BW398" s="377"/>
      <c r="BX398" s="377"/>
      <c r="BY398" s="379"/>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2" customFormat="true" ht="15" customHeight="true" x14ac:dyDescent="0.25">
      <c r="A399" s="383"/>
      <c r="B399" s="383"/>
      <c r="C399" s="1069" t="s">
        <v>132</v>
      </c>
      <c r="D399" s="1070"/>
      <c r="E399" s="1070"/>
      <c r="F399" s="1070"/>
      <c r="G399" s="383"/>
      <c r="H399" s="1072" t="s">
        <v>133</v>
      </c>
      <c r="I399" s="1073"/>
      <c r="J399" s="1073"/>
      <c r="K399" s="1073"/>
      <c r="M399" s="1072" t="s">
        <v>134</v>
      </c>
      <c r="N399" s="1073"/>
      <c r="O399" s="1073"/>
      <c r="P399" s="1073"/>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15" customHeight="true" x14ac:dyDescent="0.2">
      <c r="C400" s="1074" t="s">
        <v>208</v>
      </c>
      <c r="D400" s="952"/>
      <c r="E400" s="952"/>
      <c r="F400" s="578"/>
      <c r="G400" s="578"/>
      <c r="H400" s="1075" t="s">
        <v>208</v>
      </c>
      <c r="I400" s="1075"/>
      <c r="J400" s="1075"/>
      <c r="K400" s="578"/>
      <c r="L400" s="578"/>
      <c r="M400" s="1075" t="s">
        <v>208</v>
      </c>
      <c r="N400" s="1075"/>
      <c r="O400" s="1075"/>
      <c r="P400" s="578"/>
      <c r="Q400" s="578"/>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2"/>
      <c r="BB400" s="383"/>
      <c r="BC400" s="592"/>
      <c r="BD400" s="592"/>
      <c r="BE400" s="592"/>
      <c r="BF400" s="592"/>
      <c r="BG400" s="592"/>
      <c r="BH400" s="592"/>
      <c r="BI400" s="592"/>
      <c r="BJ400" s="592"/>
      <c r="BK400" s="592"/>
      <c r="BL400" s="592"/>
      <c r="BM400" s="592"/>
      <c r="BN400" s="592"/>
      <c r="BO400" s="592"/>
      <c r="BP400" s="592"/>
      <c r="BQ400" s="592"/>
      <c r="BR400" s="592"/>
      <c r="BS400" s="592"/>
      <c r="BT400" s="592"/>
      <c r="BU400" s="592"/>
      <c r="BV400" s="592"/>
      <c r="BW400" s="592"/>
      <c r="BX400" s="592"/>
      <c r="BY400" s="592"/>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1074"/>
      <c r="D401" s="952"/>
      <c r="E401" s="609" t="s">
        <v>209</v>
      </c>
      <c r="F401" s="578"/>
      <c r="G401" s="578"/>
      <c r="H401" s="1075"/>
      <c r="I401" s="1075"/>
      <c r="J401" s="610" t="s">
        <v>209</v>
      </c>
      <c r="K401" s="578"/>
      <c r="L401" s="578"/>
      <c r="M401" s="1075"/>
      <c r="N401" s="1075"/>
      <c r="O401" s="611" t="s">
        <v>209</v>
      </c>
      <c r="P401" s="578"/>
      <c r="Q401" s="578"/>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2"/>
      <c r="BB401" s="383"/>
      <c r="BC401" s="592"/>
      <c r="BD401" s="592"/>
      <c r="BE401" s="592"/>
      <c r="BF401" s="592"/>
      <c r="BG401" s="592"/>
      <c r="BH401" s="592"/>
      <c r="BI401" s="592"/>
      <c r="BJ401" s="592"/>
      <c r="BK401" s="592"/>
      <c r="BL401" s="592"/>
      <c r="BM401" s="592"/>
      <c r="BN401" s="592"/>
      <c r="BO401" s="592"/>
      <c r="BP401" s="592"/>
      <c r="BQ401" s="592"/>
      <c r="BR401" s="592"/>
      <c r="BS401" s="592"/>
      <c r="BT401" s="592"/>
      <c r="BU401" s="592"/>
      <c r="BV401" s="592"/>
      <c r="BW401" s="592"/>
      <c r="BX401" s="592"/>
      <c r="BY401" s="592"/>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1071" t="s">
        <v>140</v>
      </c>
      <c r="C402" s="952"/>
      <c r="D402" s="952"/>
      <c r="E402" s="612" t="s">
        <v>210</v>
      </c>
      <c r="F402" s="578"/>
      <c r="G402" s="578"/>
      <c r="H402" s="1075"/>
      <c r="I402" s="1075"/>
      <c r="J402" s="613" t="s">
        <v>210</v>
      </c>
      <c r="K402" s="578"/>
      <c r="L402" s="578"/>
      <c r="M402" s="1075"/>
      <c r="N402" s="1075"/>
      <c r="O402" s="614" t="s">
        <v>210</v>
      </c>
      <c r="P402" s="578"/>
      <c r="Q402" s="578"/>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2"/>
      <c r="BB402" s="383"/>
      <c r="BC402" s="592"/>
      <c r="BD402" s="592"/>
      <c r="BE402" s="592"/>
      <c r="BF402" s="592"/>
      <c r="BG402" s="592"/>
      <c r="BH402" s="592"/>
      <c r="BI402" s="592"/>
      <c r="BJ402" s="592"/>
      <c r="BK402" s="592"/>
      <c r="BL402" s="592"/>
      <c r="BM402" s="592"/>
      <c r="BN402" s="592"/>
      <c r="BO402" s="592"/>
      <c r="BP402" s="592"/>
      <c r="BQ402" s="592"/>
      <c r="BR402" s="592"/>
      <c r="BS402" s="592"/>
      <c r="BT402" s="592"/>
      <c r="BU402" s="592"/>
      <c r="BV402" s="592"/>
      <c r="BW402" s="592"/>
      <c r="BX402" s="592"/>
      <c r="BY402" s="592"/>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952"/>
      <c r="C403" s="1066" t="s">
        <v>281</v>
      </c>
      <c r="D403" s="1067"/>
      <c r="E403" s="744">
        <v>-0.72310249144300576</v>
      </c>
      <c r="F403" s="701"/>
      <c r="G403" s="701"/>
      <c r="H403" s="1067" t="s">
        <v>282</v>
      </c>
      <c r="I403" s="1067"/>
      <c r="J403" s="745">
        <v>0.72248151675527017</v>
      </c>
      <c r="K403" s="701"/>
      <c r="L403" s="701"/>
      <c r="M403" s="1067" t="s">
        <v>281</v>
      </c>
      <c r="N403" s="1067"/>
      <c r="O403" s="746">
        <v>-0.88527253727938493</v>
      </c>
      <c r="P403" s="701"/>
      <c r="Q403" s="701"/>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2"/>
      <c r="BW403" s="412"/>
      <c r="BX403" s="412"/>
      <c r="BY403" s="412"/>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952"/>
      <c r="C404" s="1066" t="s">
        <v>283</v>
      </c>
      <c r="D404" s="1067"/>
      <c r="E404" s="747">
        <v>-0.66078638334282802</v>
      </c>
      <c r="F404" s="701"/>
      <c r="G404" s="701"/>
      <c r="H404" s="1067" t="s">
        <v>284</v>
      </c>
      <c r="I404" s="1067"/>
      <c r="J404" s="748">
        <v>0.56094794110511081</v>
      </c>
      <c r="K404" s="701"/>
      <c r="L404" s="701"/>
      <c r="M404" s="1067" t="s">
        <v>285</v>
      </c>
      <c r="N404" s="1067"/>
      <c r="O404" s="749">
        <v>0.81937095466466781</v>
      </c>
      <c r="P404" s="701"/>
      <c r="Q404" s="701"/>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2"/>
      <c r="BW404" s="412"/>
      <c r="BX404" s="412"/>
      <c r="BY404" s="412"/>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952"/>
      <c r="C405" s="1066" t="s">
        <v>282</v>
      </c>
      <c r="D405" s="1067"/>
      <c r="E405" s="747">
        <v>0.61525839067511434</v>
      </c>
      <c r="F405" s="701"/>
      <c r="G405" s="701"/>
      <c r="H405" s="1067" t="s">
        <v>286</v>
      </c>
      <c r="I405" s="1067"/>
      <c r="J405" s="748">
        <v>0.53898649952473754</v>
      </c>
      <c r="K405" s="701"/>
      <c r="L405" s="701"/>
      <c r="M405" s="1067" t="s">
        <v>283</v>
      </c>
      <c r="N405" s="1067"/>
      <c r="O405" s="749">
        <v>-0.81193892977096327</v>
      </c>
      <c r="P405" s="701"/>
      <c r="Q405" s="701"/>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2"/>
      <c r="BW405" s="412"/>
      <c r="BX405" s="412"/>
      <c r="BY405" s="412"/>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952"/>
      <c r="C406" s="1066" t="s">
        <v>236</v>
      </c>
      <c r="D406" s="1067"/>
      <c r="E406" s="747">
        <v>-0.5458197647314188</v>
      </c>
      <c r="F406" s="701"/>
      <c r="G406" s="701"/>
      <c r="H406" s="1067" t="s">
        <v>285</v>
      </c>
      <c r="I406" s="1067"/>
      <c r="J406" s="748">
        <v>-0.52852098695301741</v>
      </c>
      <c r="K406" s="701"/>
      <c r="L406" s="701"/>
      <c r="M406" s="1067" t="s">
        <v>287</v>
      </c>
      <c r="N406" s="1067"/>
      <c r="O406" s="749">
        <v>0.63495483825281374</v>
      </c>
      <c r="P406" s="701"/>
      <c r="Q406" s="701"/>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2"/>
      <c r="BW406" s="412"/>
      <c r="BX406" s="412"/>
      <c r="BY406" s="412"/>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952"/>
      <c r="C407" s="1066" t="s">
        <v>288</v>
      </c>
      <c r="D407" s="1067"/>
      <c r="E407" s="747">
        <v>-0.52318744539860207</v>
      </c>
      <c r="F407" s="701"/>
      <c r="G407" s="701"/>
      <c r="H407" s="1067" t="s">
        <v>289</v>
      </c>
      <c r="I407" s="1067"/>
      <c r="J407" s="748">
        <v>0.51663487248563533</v>
      </c>
      <c r="K407" s="701"/>
      <c r="L407" s="701"/>
      <c r="M407" s="1067" t="s">
        <v>282</v>
      </c>
      <c r="N407" s="1067"/>
      <c r="O407" s="749">
        <v>0.60041114310003252</v>
      </c>
      <c r="P407" s="701"/>
      <c r="Q407" s="701"/>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2"/>
      <c r="BW407" s="412"/>
      <c r="BX407" s="412"/>
      <c r="BY407" s="412"/>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952"/>
      <c r="C408" s="1066" t="s">
        <v>285</v>
      </c>
      <c r="D408" s="1067"/>
      <c r="E408" s="747">
        <v>0.4652837090686463</v>
      </c>
      <c r="F408" s="701"/>
      <c r="G408" s="701"/>
      <c r="H408" s="1067" t="s">
        <v>290</v>
      </c>
      <c r="I408" s="1067"/>
      <c r="J408" s="748">
        <v>0.50322410378823301</v>
      </c>
      <c r="K408" s="701"/>
      <c r="L408" s="701"/>
      <c r="M408" s="1067" t="s">
        <v>288</v>
      </c>
      <c r="N408" s="1067"/>
      <c r="O408" s="749">
        <v>-0.42780205260542797</v>
      </c>
      <c r="P408" s="701"/>
      <c r="Q408" s="701"/>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2"/>
      <c r="BW408" s="412"/>
      <c r="BX408" s="412"/>
      <c r="BY408" s="412"/>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952"/>
      <c r="C409" s="1066" t="s">
        <v>289</v>
      </c>
      <c r="D409" s="1067"/>
      <c r="E409" s="747">
        <v>0.46434484927409986</v>
      </c>
      <c r="F409" s="701"/>
      <c r="G409" s="701"/>
      <c r="H409" s="1067" t="s">
        <v>291</v>
      </c>
      <c r="I409" s="1067"/>
      <c r="J409" s="748">
        <v>0.47853805479852335</v>
      </c>
      <c r="K409" s="701"/>
      <c r="L409" s="701"/>
      <c r="M409" s="1067" t="s">
        <v>292</v>
      </c>
      <c r="N409" s="1067"/>
      <c r="O409" s="749">
        <v>0.41231251905655797</v>
      </c>
      <c r="P409" s="701"/>
      <c r="Q409" s="701"/>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2"/>
      <c r="BW409" s="412"/>
      <c r="BX409" s="412"/>
      <c r="BY409" s="412"/>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952"/>
      <c r="C410" s="1066" t="s">
        <v>286</v>
      </c>
      <c r="D410" s="1067"/>
      <c r="E410" s="747">
        <v>0.44202767477731003</v>
      </c>
      <c r="F410" s="701"/>
      <c r="G410" s="701"/>
      <c r="H410" s="1067" t="s">
        <v>223</v>
      </c>
      <c r="I410" s="1067"/>
      <c r="J410" s="748">
        <v>0.46275108422207795</v>
      </c>
      <c r="K410" s="701"/>
      <c r="L410" s="701"/>
      <c r="M410" s="1067" t="s">
        <v>236</v>
      </c>
      <c r="N410" s="1067"/>
      <c r="O410" s="749">
        <v>-0.39096019138303384</v>
      </c>
      <c r="P410" s="701"/>
      <c r="Q410" s="701"/>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2"/>
      <c r="BW410" s="412"/>
      <c r="BX410" s="412"/>
      <c r="BY410" s="412"/>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952"/>
      <c r="C411" s="1066" t="s">
        <v>284</v>
      </c>
      <c r="D411" s="1067"/>
      <c r="E411" s="747">
        <v>0.43387973621691522</v>
      </c>
      <c r="F411" s="701"/>
      <c r="G411" s="701"/>
      <c r="H411" s="1067" t="s">
        <v>293</v>
      </c>
      <c r="I411" s="1067"/>
      <c r="J411" s="748">
        <v>0.45585189775175805</v>
      </c>
      <c r="K411" s="701"/>
      <c r="L411" s="701"/>
      <c r="M411" s="1067" t="s">
        <v>231</v>
      </c>
      <c r="N411" s="1067"/>
      <c r="O411" s="749">
        <v>0.36075594655269749</v>
      </c>
      <c r="P411" s="701"/>
      <c r="Q411" s="701"/>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2"/>
      <c r="BW411" s="412"/>
      <c r="BX411" s="412"/>
      <c r="BY411" s="412"/>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952"/>
      <c r="C412" s="1066" t="s">
        <v>293</v>
      </c>
      <c r="D412" s="1067"/>
      <c r="E412" s="747">
        <v>0.43264055099415111</v>
      </c>
      <c r="F412" s="701"/>
      <c r="G412" s="701"/>
      <c r="H412" s="1067" t="s">
        <v>294</v>
      </c>
      <c r="I412" s="1067"/>
      <c r="J412" s="748">
        <v>0.44570799027375724</v>
      </c>
      <c r="K412" s="701"/>
      <c r="L412" s="701"/>
      <c r="M412" s="1067" t="s">
        <v>294</v>
      </c>
      <c r="N412" s="1067"/>
      <c r="O412" s="749">
        <v>0.32105895596450484</v>
      </c>
      <c r="P412" s="701"/>
      <c r="Q412" s="701"/>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2"/>
      <c r="BW412" s="412"/>
      <c r="BX412" s="412"/>
      <c r="BY412" s="412"/>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952"/>
      <c r="C413" s="1066" t="s">
        <v>290</v>
      </c>
      <c r="D413" s="1067"/>
      <c r="E413" s="747">
        <v>0.40859659435064244</v>
      </c>
      <c r="F413" s="701"/>
      <c r="G413" s="701"/>
      <c r="H413" s="1067" t="s">
        <v>288</v>
      </c>
      <c r="I413" s="1067"/>
      <c r="J413" s="748">
        <v>-0.40659264938526091</v>
      </c>
      <c r="K413" s="701"/>
      <c r="L413" s="701"/>
      <c r="M413" s="1067" t="s">
        <v>293</v>
      </c>
      <c r="N413" s="1067"/>
      <c r="O413" s="749">
        <v>0.31468583938857714</v>
      </c>
      <c r="P413" s="701"/>
      <c r="Q413" s="701"/>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2"/>
      <c r="BW413" s="412"/>
      <c r="BX413" s="412"/>
      <c r="BY413" s="412"/>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952"/>
      <c r="C414" s="1066" t="s">
        <v>223</v>
      </c>
      <c r="D414" s="1067"/>
      <c r="E414" s="747">
        <v>0.38504062277390877</v>
      </c>
      <c r="F414" s="701"/>
      <c r="G414" s="701"/>
      <c r="H414" s="1067" t="s">
        <v>295</v>
      </c>
      <c r="I414" s="1067"/>
      <c r="J414" s="748">
        <v>0.35167745213030083</v>
      </c>
      <c r="K414" s="701"/>
      <c r="L414" s="701"/>
      <c r="M414" s="1067" t="s">
        <v>296</v>
      </c>
      <c r="N414" s="1067"/>
      <c r="O414" s="749">
        <v>0.25363680106653219</v>
      </c>
      <c r="P414" s="701"/>
      <c r="Q414" s="701"/>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2"/>
      <c r="BW414" s="412"/>
      <c r="BX414" s="412"/>
      <c r="BY414" s="412"/>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952"/>
      <c r="C415" s="1066" t="s">
        <v>292</v>
      </c>
      <c r="D415" s="1067"/>
      <c r="E415" s="747">
        <v>0.37510031170511282</v>
      </c>
      <c r="F415" s="701"/>
      <c r="G415" s="701"/>
      <c r="H415" s="1067" t="s">
        <v>231</v>
      </c>
      <c r="I415" s="1067"/>
      <c r="J415" s="748">
        <v>-0.34438813780147093</v>
      </c>
      <c r="K415" s="701"/>
      <c r="L415" s="701"/>
      <c r="M415" s="1067" t="s">
        <v>289</v>
      </c>
      <c r="N415" s="1067"/>
      <c r="O415" s="749">
        <v>0.22582969585742843</v>
      </c>
      <c r="P415" s="701"/>
      <c r="Q415" s="701"/>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2"/>
      <c r="BW415" s="412"/>
      <c r="BX415" s="412"/>
      <c r="BY415" s="412"/>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952"/>
      <c r="C416" s="1066" t="s">
        <v>294</v>
      </c>
      <c r="D416" s="1067"/>
      <c r="E416" s="747">
        <v>0.35308912584795288</v>
      </c>
      <c r="F416" s="701"/>
      <c r="G416" s="701"/>
      <c r="H416" s="1067" t="s">
        <v>297</v>
      </c>
      <c r="I416" s="1067"/>
      <c r="J416" s="748">
        <v>-0.32228112641524359</v>
      </c>
      <c r="K416" s="701"/>
      <c r="L416" s="701"/>
      <c r="M416" s="1067" t="s">
        <v>220</v>
      </c>
      <c r="N416" s="1067"/>
      <c r="O416" s="749">
        <v>0.21521388875926273</v>
      </c>
      <c r="P416" s="701"/>
      <c r="Q416" s="701"/>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2"/>
      <c r="BW416" s="412"/>
      <c r="BX416" s="412"/>
      <c r="BY416" s="412"/>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952"/>
      <c r="C417" s="1066" t="s">
        <v>231</v>
      </c>
      <c r="D417" s="1067"/>
      <c r="E417" s="747">
        <v>0.3278426042047391</v>
      </c>
      <c r="F417" s="701"/>
      <c r="G417" s="701"/>
      <c r="H417" s="1067" t="s">
        <v>296</v>
      </c>
      <c r="I417" s="1067"/>
      <c r="J417" s="748">
        <v>0.30295503476213675</v>
      </c>
      <c r="K417" s="701"/>
      <c r="L417" s="701"/>
      <c r="M417" s="1067" t="s">
        <v>298</v>
      </c>
      <c r="N417" s="1067"/>
      <c r="O417" s="749">
        <v>-0.1925258896143911</v>
      </c>
      <c r="P417" s="701"/>
      <c r="Q417" s="701"/>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2"/>
      <c r="BW417" s="412"/>
      <c r="BX417" s="412"/>
      <c r="BY417" s="412"/>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952"/>
      <c r="C418" s="1066" t="s">
        <v>291</v>
      </c>
      <c r="D418" s="1067"/>
      <c r="E418" s="747">
        <v>0.31804652976122055</v>
      </c>
      <c r="F418" s="701"/>
      <c r="G418" s="701"/>
      <c r="H418" s="1067" t="s">
        <v>299</v>
      </c>
      <c r="I418" s="1067"/>
      <c r="J418" s="748">
        <v>0.28457662778986881</v>
      </c>
      <c r="K418" s="701"/>
      <c r="L418" s="701"/>
      <c r="M418" s="1067" t="s">
        <v>219</v>
      </c>
      <c r="N418" s="1067"/>
      <c r="O418" s="749">
        <v>0.19034249609279888</v>
      </c>
      <c r="P418" s="701"/>
      <c r="Q418" s="701"/>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2"/>
      <c r="BW418" s="412"/>
      <c r="BX418" s="412"/>
      <c r="BY418" s="412"/>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952"/>
      <c r="C419" s="1066" t="s">
        <v>287</v>
      </c>
      <c r="D419" s="1067"/>
      <c r="E419" s="747">
        <v>0.24936917628811028</v>
      </c>
      <c r="F419" s="701"/>
      <c r="G419" s="701"/>
      <c r="H419" s="1067" t="s">
        <v>300</v>
      </c>
      <c r="I419" s="1067"/>
      <c r="J419" s="748">
        <v>0.27969555477737373</v>
      </c>
      <c r="K419" s="701"/>
      <c r="L419" s="701"/>
      <c r="M419" s="1067" t="s">
        <v>286</v>
      </c>
      <c r="N419" s="1067"/>
      <c r="O419" s="749">
        <v>0.18126874766913012</v>
      </c>
      <c r="P419" s="701"/>
      <c r="Q419" s="701"/>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2"/>
      <c r="BW419" s="412"/>
      <c r="BX419" s="412"/>
      <c r="BY419" s="412"/>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952"/>
      <c r="C420" s="1066" t="s">
        <v>301</v>
      </c>
      <c r="D420" s="1067"/>
      <c r="E420" s="747">
        <v>0.24108937284462689</v>
      </c>
      <c r="F420" s="701"/>
      <c r="G420" s="701"/>
      <c r="H420" s="1067" t="s">
        <v>302</v>
      </c>
      <c r="I420" s="1067"/>
      <c r="J420" s="748">
        <v>0.27677366187126951</v>
      </c>
      <c r="K420" s="701"/>
      <c r="L420" s="701"/>
      <c r="M420" s="1067" t="s">
        <v>301</v>
      </c>
      <c r="N420" s="1067"/>
      <c r="O420" s="749">
        <v>0.17357794254391157</v>
      </c>
      <c r="P420" s="701"/>
      <c r="Q420" s="701"/>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2"/>
      <c r="BW420" s="412"/>
      <c r="BX420" s="412"/>
      <c r="BY420" s="412"/>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952"/>
      <c r="C421" s="1066" t="s">
        <v>299</v>
      </c>
      <c r="D421" s="1067"/>
      <c r="E421" s="747">
        <v>0.23755387501746628</v>
      </c>
      <c r="F421" s="701"/>
      <c r="G421" s="701"/>
      <c r="H421" s="1067" t="s">
        <v>301</v>
      </c>
      <c r="I421" s="1067"/>
      <c r="J421" s="748">
        <v>0.27140415044388816</v>
      </c>
      <c r="K421" s="701"/>
      <c r="L421" s="701"/>
      <c r="M421" s="1067" t="s">
        <v>303</v>
      </c>
      <c r="N421" s="1067"/>
      <c r="O421" s="749">
        <v>0.16405244591724716</v>
      </c>
      <c r="P421" s="701"/>
      <c r="Q421" s="701"/>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2"/>
      <c r="BW421" s="412"/>
      <c r="BX421" s="412"/>
      <c r="BY421" s="412"/>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952"/>
      <c r="C422" s="1066" t="s">
        <v>295</v>
      </c>
      <c r="D422" s="1067"/>
      <c r="E422" s="747">
        <v>0.23151924139981536</v>
      </c>
      <c r="F422" s="701"/>
      <c r="G422" s="701"/>
      <c r="H422" s="1067" t="s">
        <v>304</v>
      </c>
      <c r="I422" s="1067"/>
      <c r="J422" s="748">
        <v>0.2697059706661582</v>
      </c>
      <c r="K422" s="701"/>
      <c r="L422" s="701"/>
      <c r="M422" s="1067" t="s">
        <v>305</v>
      </c>
      <c r="N422" s="1067"/>
      <c r="O422" s="749">
        <v>0.15298213925790602</v>
      </c>
      <c r="P422" s="701"/>
      <c r="Q422" s="701"/>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2"/>
      <c r="BW422" s="412"/>
      <c r="BX422" s="412"/>
      <c r="BY422" s="412"/>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952"/>
      <c r="C423" s="1066" t="s">
        <v>300</v>
      </c>
      <c r="D423" s="1067"/>
      <c r="E423" s="747">
        <v>0.22948745258576722</v>
      </c>
      <c r="F423" s="701"/>
      <c r="G423" s="701"/>
      <c r="H423" s="1067" t="s">
        <v>303</v>
      </c>
      <c r="I423" s="1067"/>
      <c r="J423" s="748">
        <v>0.26630222116184343</v>
      </c>
      <c r="K423" s="701"/>
      <c r="L423" s="701"/>
      <c r="M423" s="1067" t="s">
        <v>306</v>
      </c>
      <c r="N423" s="1067"/>
      <c r="O423" s="749">
        <v>0.14358386597985223</v>
      </c>
      <c r="P423" s="701"/>
      <c r="Q423" s="701"/>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2"/>
      <c r="BW423" s="412"/>
      <c r="BX423" s="412"/>
      <c r="BY423" s="412"/>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952"/>
      <c r="C424" s="1066" t="s">
        <v>219</v>
      </c>
      <c r="D424" s="1067"/>
      <c r="E424" s="747">
        <v>0.22830035856144626</v>
      </c>
      <c r="F424" s="701"/>
      <c r="G424" s="701"/>
      <c r="H424" s="1067" t="s">
        <v>307</v>
      </c>
      <c r="I424" s="1067"/>
      <c r="J424" s="748">
        <v>0.25892942424746462</v>
      </c>
      <c r="K424" s="701"/>
      <c r="L424" s="701"/>
      <c r="M424" s="1067" t="s">
        <v>291</v>
      </c>
      <c r="N424" s="1067"/>
      <c r="O424" s="749">
        <v>0.13725122265246711</v>
      </c>
      <c r="P424" s="701"/>
      <c r="Q424" s="701"/>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2"/>
      <c r="BW424" s="412"/>
      <c r="BX424" s="412"/>
      <c r="BY424" s="412"/>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952"/>
      <c r="C425" s="1066" t="s">
        <v>298</v>
      </c>
      <c r="D425" s="1067"/>
      <c r="E425" s="747">
        <v>-0.22101285826190015</v>
      </c>
      <c r="F425" s="701"/>
      <c r="G425" s="701"/>
      <c r="H425" s="1067" t="s">
        <v>292</v>
      </c>
      <c r="I425" s="1067"/>
      <c r="J425" s="748">
        <v>0.24517616132978767</v>
      </c>
      <c r="K425" s="701"/>
      <c r="L425" s="701"/>
      <c r="M425" s="1067" t="s">
        <v>284</v>
      </c>
      <c r="N425" s="1067"/>
      <c r="O425" s="749">
        <v>0.13602853152667627</v>
      </c>
      <c r="P425" s="701"/>
      <c r="Q425" s="701"/>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2"/>
      <c r="BW425" s="412"/>
      <c r="BX425" s="412"/>
      <c r="BY425" s="412"/>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952"/>
      <c r="C426" s="1066" t="s">
        <v>304</v>
      </c>
      <c r="D426" s="1067"/>
      <c r="E426" s="747">
        <v>0.20621491357790184</v>
      </c>
      <c r="F426" s="701"/>
      <c r="G426" s="701"/>
      <c r="H426" s="1067" t="s">
        <v>308</v>
      </c>
      <c r="I426" s="1067"/>
      <c r="J426" s="748">
        <v>0.22587805760420088</v>
      </c>
      <c r="K426" s="701"/>
      <c r="L426" s="701"/>
      <c r="M426" s="1067" t="s">
        <v>290</v>
      </c>
      <c r="N426" s="1067"/>
      <c r="O426" s="749">
        <v>0.13511926958834014</v>
      </c>
      <c r="P426" s="701"/>
      <c r="Q426" s="701"/>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2"/>
      <c r="BW426" s="412"/>
      <c r="BX426" s="412"/>
      <c r="BY426" s="412"/>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952"/>
      <c r="C427" s="1066" t="s">
        <v>308</v>
      </c>
      <c r="D427" s="1067"/>
      <c r="E427" s="747">
        <v>0.20330703935734804</v>
      </c>
      <c r="F427" s="701"/>
      <c r="G427" s="701"/>
      <c r="H427" s="1067" t="s">
        <v>306</v>
      </c>
      <c r="I427" s="1067"/>
      <c r="J427" s="748">
        <v>0.22419035616521987</v>
      </c>
      <c r="K427" s="701"/>
      <c r="L427" s="701"/>
      <c r="M427" s="1067" t="s">
        <v>295</v>
      </c>
      <c r="N427" s="1067"/>
      <c r="O427" s="749">
        <v>0.13406983253388516</v>
      </c>
      <c r="P427" s="701"/>
      <c r="Q427" s="701"/>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2"/>
      <c r="BW427" s="412"/>
      <c r="BX427" s="412"/>
      <c r="BY427" s="412"/>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952"/>
      <c r="C428" s="1066" t="s">
        <v>239</v>
      </c>
      <c r="D428" s="1067"/>
      <c r="E428" s="747">
        <v>-0.18088378544484754</v>
      </c>
      <c r="F428" s="701"/>
      <c r="G428" s="701"/>
      <c r="H428" s="1067" t="s">
        <v>287</v>
      </c>
      <c r="I428" s="1067"/>
      <c r="J428" s="748">
        <v>-0.20908875963155429</v>
      </c>
      <c r="K428" s="701"/>
      <c r="L428" s="701"/>
      <c r="M428" s="1067" t="s">
        <v>309</v>
      </c>
      <c r="N428" s="1067"/>
      <c r="O428" s="749">
        <v>0.13140870665790477</v>
      </c>
      <c r="P428" s="701"/>
      <c r="Q428" s="701"/>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2"/>
      <c r="BW428" s="412"/>
      <c r="BX428" s="412"/>
      <c r="BY428" s="412"/>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952"/>
      <c r="C429" s="1066" t="s">
        <v>220</v>
      </c>
      <c r="D429" s="1067"/>
      <c r="E429" s="747">
        <v>0.177501163066692</v>
      </c>
      <c r="F429" s="701"/>
      <c r="G429" s="701"/>
      <c r="H429" s="1067" t="s">
        <v>219</v>
      </c>
      <c r="I429" s="1067"/>
      <c r="J429" s="748">
        <v>0.19784991668611071</v>
      </c>
      <c r="K429" s="701"/>
      <c r="L429" s="701"/>
      <c r="M429" s="1067" t="s">
        <v>310</v>
      </c>
      <c r="N429" s="1067"/>
      <c r="O429" s="749">
        <v>0.10904876183623814</v>
      </c>
      <c r="P429" s="701"/>
      <c r="Q429" s="701"/>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2"/>
      <c r="BW429" s="412"/>
      <c r="BX429" s="412"/>
      <c r="BY429" s="412"/>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952"/>
      <c r="C430" s="1066" t="s">
        <v>307</v>
      </c>
      <c r="D430" s="1067"/>
      <c r="E430" s="747">
        <v>0.17583525144709103</v>
      </c>
      <c r="F430" s="701"/>
      <c r="G430" s="701"/>
      <c r="H430" s="1067" t="s">
        <v>310</v>
      </c>
      <c r="I430" s="1067"/>
      <c r="J430" s="748">
        <v>0.18415545559043833</v>
      </c>
      <c r="K430" s="701"/>
      <c r="L430" s="701"/>
      <c r="M430" s="1067" t="s">
        <v>311</v>
      </c>
      <c r="N430" s="1067"/>
      <c r="O430" s="749">
        <v>0.10584939807905505</v>
      </c>
      <c r="P430" s="701"/>
      <c r="Q430" s="701"/>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2"/>
      <c r="BW430" s="412"/>
      <c r="BX430" s="412"/>
      <c r="BY430" s="412"/>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952"/>
      <c r="C431" s="1066" t="s">
        <v>302</v>
      </c>
      <c r="D431" s="1067"/>
      <c r="E431" s="747">
        <v>-0.15482517844971858</v>
      </c>
      <c r="F431" s="701"/>
      <c r="G431" s="701"/>
      <c r="H431" s="1067" t="s">
        <v>312</v>
      </c>
      <c r="I431" s="1067"/>
      <c r="J431" s="748">
        <v>0.1740454742122462</v>
      </c>
      <c r="K431" s="701"/>
      <c r="L431" s="701"/>
      <c r="M431" s="1067" t="s">
        <v>312</v>
      </c>
      <c r="N431" s="1067"/>
      <c r="O431" s="749">
        <v>0.10465473564312799</v>
      </c>
      <c r="P431" s="701"/>
      <c r="Q431" s="701"/>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2"/>
      <c r="BW431" s="412"/>
      <c r="BX431" s="412"/>
      <c r="BY431" s="412"/>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952"/>
      <c r="C432" s="1066" t="s">
        <v>305</v>
      </c>
      <c r="D432" s="1067"/>
      <c r="E432" s="747">
        <v>0.15348419003270589</v>
      </c>
      <c r="F432" s="701"/>
      <c r="G432" s="701"/>
      <c r="H432" s="1067" t="s">
        <v>313</v>
      </c>
      <c r="I432" s="1067"/>
      <c r="J432" s="748">
        <v>0.17367193169277131</v>
      </c>
      <c r="K432" s="701"/>
      <c r="L432" s="701"/>
      <c r="M432" s="1067" t="s">
        <v>314</v>
      </c>
      <c r="N432" s="1067"/>
      <c r="O432" s="749">
        <v>0.10009598286276494</v>
      </c>
      <c r="P432" s="701"/>
      <c r="Q432" s="701"/>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2"/>
      <c r="BW432" s="412"/>
      <c r="BX432" s="412"/>
      <c r="BY432" s="412"/>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952"/>
      <c r="C433" s="1066" t="s">
        <v>315</v>
      </c>
      <c r="D433" s="1067"/>
      <c r="E433" s="747">
        <v>0.13030802895604962</v>
      </c>
      <c r="F433" s="701"/>
      <c r="G433" s="701"/>
      <c r="H433" s="1067" t="s">
        <v>220</v>
      </c>
      <c r="I433" s="1067"/>
      <c r="J433" s="748">
        <v>0.17213304243331873</v>
      </c>
      <c r="K433" s="701"/>
      <c r="L433" s="701"/>
      <c r="M433" s="1067" t="s">
        <v>299</v>
      </c>
      <c r="N433" s="1067"/>
      <c r="O433" s="749">
        <v>0.10009598286276469</v>
      </c>
      <c r="P433" s="701"/>
      <c r="Q433" s="701"/>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2"/>
      <c r="BW433" s="412"/>
      <c r="BX433" s="412"/>
      <c r="BY433" s="412"/>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952"/>
      <c r="C434" s="1066" t="s">
        <v>316</v>
      </c>
      <c r="D434" s="1067"/>
      <c r="E434" s="747">
        <v>0.11506280429789982</v>
      </c>
      <c r="F434" s="701"/>
      <c r="G434" s="701"/>
      <c r="H434" s="1067" t="s">
        <v>317</v>
      </c>
      <c r="I434" s="1067"/>
      <c r="J434" s="748">
        <v>0.17099217790405397</v>
      </c>
      <c r="K434" s="701"/>
      <c r="L434" s="701"/>
      <c r="M434" s="1067" t="s">
        <v>318</v>
      </c>
      <c r="N434" s="1067"/>
      <c r="O434" s="749">
        <v>9.9463499820259607E-2</v>
      </c>
      <c r="P434" s="701"/>
      <c r="Q434" s="701"/>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2"/>
      <c r="BW434" s="412"/>
      <c r="BX434" s="412"/>
      <c r="BY434" s="412"/>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952"/>
      <c r="C435" s="1066" t="s">
        <v>317</v>
      </c>
      <c r="D435" s="1067"/>
      <c r="E435" s="747">
        <v>0.10892197672019847</v>
      </c>
      <c r="F435" s="701"/>
      <c r="G435" s="701"/>
      <c r="H435" s="1067" t="s">
        <v>315</v>
      </c>
      <c r="I435" s="1067"/>
      <c r="J435" s="748">
        <v>0.16494977787133136</v>
      </c>
      <c r="K435" s="701"/>
      <c r="L435" s="701"/>
      <c r="M435" s="1067" t="s">
        <v>308</v>
      </c>
      <c r="N435" s="1067"/>
      <c r="O435" s="749">
        <v>8.1292047410654322E-2</v>
      </c>
      <c r="P435" s="701"/>
      <c r="Q435" s="701"/>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2"/>
      <c r="BW435" s="412"/>
      <c r="BX435" s="412"/>
      <c r="BY435" s="412"/>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952"/>
      <c r="C436" s="1066" t="s">
        <v>319</v>
      </c>
      <c r="D436" s="1067"/>
      <c r="E436" s="747">
        <v>0.10505956717458628</v>
      </c>
      <c r="F436" s="701"/>
      <c r="G436" s="701"/>
      <c r="H436" s="1067" t="s">
        <v>320</v>
      </c>
      <c r="I436" s="1067"/>
      <c r="J436" s="748">
        <v>0.15008518325973066</v>
      </c>
      <c r="K436" s="701"/>
      <c r="L436" s="701"/>
      <c r="M436" s="1067" t="s">
        <v>321</v>
      </c>
      <c r="N436" s="1067"/>
      <c r="O436" s="749">
        <v>7.9830104536494764E-2</v>
      </c>
      <c r="P436" s="701"/>
      <c r="Q436" s="701"/>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2"/>
      <c r="BW436" s="412"/>
      <c r="BX436" s="412"/>
      <c r="BY436" s="412"/>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952"/>
      <c r="C437" s="1066" t="s">
        <v>320</v>
      </c>
      <c r="D437" s="1067"/>
      <c r="E437" s="747">
        <v>9.8430159531302297E-2</v>
      </c>
      <c r="F437" s="701"/>
      <c r="G437" s="701"/>
      <c r="H437" s="1067" t="s">
        <v>322</v>
      </c>
      <c r="I437" s="1067"/>
      <c r="J437" s="748">
        <v>0.14462447402194084</v>
      </c>
      <c r="K437" s="701"/>
      <c r="L437" s="701"/>
      <c r="M437" s="1067" t="s">
        <v>323</v>
      </c>
      <c r="N437" s="1067"/>
      <c r="O437" s="749">
        <v>7.8493520003649647E-2</v>
      </c>
      <c r="P437" s="701"/>
      <c r="Q437" s="701"/>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2"/>
      <c r="BW437" s="412"/>
      <c r="BX437" s="412"/>
      <c r="BY437" s="412"/>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952"/>
      <c r="C438" s="1066" t="s">
        <v>314</v>
      </c>
      <c r="D438" s="1067"/>
      <c r="E438" s="747">
        <v>9.7196130838822378E-2</v>
      </c>
      <c r="F438" s="701"/>
      <c r="G438" s="701"/>
      <c r="H438" s="1067" t="s">
        <v>324</v>
      </c>
      <c r="I438" s="1067"/>
      <c r="J438" s="748">
        <v>0.14160113774596408</v>
      </c>
      <c r="K438" s="701"/>
      <c r="L438" s="701"/>
      <c r="M438" s="1067" t="s">
        <v>325</v>
      </c>
      <c r="N438" s="1067"/>
      <c r="O438" s="749">
        <v>7.8178594630366277E-2</v>
      </c>
      <c r="P438" s="701"/>
      <c r="Q438" s="701"/>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2"/>
      <c r="BW438" s="412"/>
      <c r="BX438" s="412"/>
      <c r="BY438" s="412"/>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952"/>
      <c r="C439" s="1066" t="s">
        <v>326</v>
      </c>
      <c r="D439" s="1067"/>
      <c r="E439" s="747">
        <v>9.0963935355241873E-2</v>
      </c>
      <c r="F439" s="701"/>
      <c r="G439" s="701"/>
      <c r="H439" s="1067" t="s">
        <v>319</v>
      </c>
      <c r="I439" s="1067"/>
      <c r="J439" s="748">
        <v>0.13901200385998949</v>
      </c>
      <c r="K439" s="701"/>
      <c r="L439" s="701"/>
      <c r="M439" s="1067" t="s">
        <v>327</v>
      </c>
      <c r="N439" s="1067"/>
      <c r="O439" s="749">
        <v>-7.4619392765844117E-2</v>
      </c>
      <c r="P439" s="701"/>
      <c r="Q439" s="701"/>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2"/>
      <c r="BW439" s="412"/>
      <c r="BX439" s="412"/>
      <c r="BY439" s="412"/>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952"/>
      <c r="C440" s="1066" t="s">
        <v>297</v>
      </c>
      <c r="D440" s="1067"/>
      <c r="E440" s="747">
        <v>8.4468951444078677E-2</v>
      </c>
      <c r="F440" s="701"/>
      <c r="G440" s="701"/>
      <c r="H440" s="1067" t="s">
        <v>236</v>
      </c>
      <c r="I440" s="1067"/>
      <c r="J440" s="748">
        <v>-0.13780733799375683</v>
      </c>
      <c r="K440" s="701"/>
      <c r="L440" s="701"/>
      <c r="M440" s="1067" t="s">
        <v>322</v>
      </c>
      <c r="N440" s="1067"/>
      <c r="O440" s="749">
        <v>7.2617637048435657E-2</v>
      </c>
      <c r="P440" s="701"/>
      <c r="Q440" s="701"/>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2"/>
      <c r="BW440" s="412"/>
      <c r="BX440" s="412"/>
      <c r="BY440" s="412"/>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952"/>
      <c r="C441" s="1066" t="s">
        <v>328</v>
      </c>
      <c r="D441" s="1067"/>
      <c r="E441" s="747">
        <v>8.3519103784805676E-2</v>
      </c>
      <c r="F441" s="701"/>
      <c r="G441" s="701"/>
      <c r="H441" s="1067" t="s">
        <v>329</v>
      </c>
      <c r="I441" s="1067"/>
      <c r="J441" s="748">
        <v>0.13631026332785035</v>
      </c>
      <c r="K441" s="701"/>
      <c r="L441" s="701"/>
      <c r="M441" s="1067" t="s">
        <v>330</v>
      </c>
      <c r="N441" s="1067"/>
      <c r="O441" s="749">
        <v>7.202734817049794E-2</v>
      </c>
      <c r="P441" s="701"/>
      <c r="Q441" s="701"/>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2"/>
      <c r="BW441" s="412"/>
      <c r="BX441" s="412"/>
      <c r="BY441" s="412"/>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952"/>
      <c r="C442" s="1066" t="s">
        <v>318</v>
      </c>
      <c r="D442" s="1067"/>
      <c r="E442" s="747">
        <v>8.2281106979427115E-2</v>
      </c>
      <c r="F442" s="701"/>
      <c r="G442" s="701"/>
      <c r="H442" s="1067" t="s">
        <v>316</v>
      </c>
      <c r="I442" s="1067"/>
      <c r="J442" s="748">
        <v>0.13575233842465859</v>
      </c>
      <c r="K442" s="701"/>
      <c r="L442" s="701"/>
      <c r="M442" s="1067" t="s">
        <v>320</v>
      </c>
      <c r="N442" s="1067"/>
      <c r="O442" s="749">
        <v>6.9244971119176588E-2</v>
      </c>
      <c r="P442" s="701"/>
      <c r="Q442" s="701"/>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2"/>
      <c r="BW442" s="412"/>
      <c r="BX442" s="412"/>
      <c r="BY442" s="412"/>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952"/>
      <c r="C443" s="1066" t="s">
        <v>331</v>
      </c>
      <c r="D443" s="1067"/>
      <c r="E443" s="747">
        <v>5.7847252584469086E-2</v>
      </c>
      <c r="F443" s="701"/>
      <c r="G443" s="701"/>
      <c r="H443" s="1067" t="s">
        <v>332</v>
      </c>
      <c r="I443" s="1067"/>
      <c r="J443" s="748">
        <v>0.13114457723578937</v>
      </c>
      <c r="K443" s="701"/>
      <c r="L443" s="701"/>
      <c r="M443" s="1067" t="s">
        <v>333</v>
      </c>
      <c r="N443" s="1067"/>
      <c r="O443" s="749">
        <v>-6.8597296280804881E-2</v>
      </c>
      <c r="P443" s="701"/>
      <c r="Q443" s="701"/>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2"/>
      <c r="BW443" s="412"/>
      <c r="BX443" s="412"/>
      <c r="BY443" s="412"/>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952"/>
      <c r="C444" s="1066" t="s">
        <v>334</v>
      </c>
      <c r="D444" s="1067"/>
      <c r="E444" s="747">
        <v>5.2938555109155808E-2</v>
      </c>
      <c r="F444" s="701"/>
      <c r="G444" s="701"/>
      <c r="H444" s="1067" t="s">
        <v>305</v>
      </c>
      <c r="I444" s="1067"/>
      <c r="J444" s="748">
        <v>0.12555597998869036</v>
      </c>
      <c r="K444" s="701"/>
      <c r="L444" s="701"/>
      <c r="M444" s="1067" t="s">
        <v>335</v>
      </c>
      <c r="N444" s="1067"/>
      <c r="O444" s="749">
        <v>6.1613980608511205E-2</v>
      </c>
      <c r="P444" s="701"/>
      <c r="Q444" s="701"/>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2"/>
      <c r="BW444" s="412"/>
      <c r="BX444" s="412"/>
      <c r="BY444" s="412"/>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952"/>
      <c r="C445" s="1066" t="s">
        <v>336</v>
      </c>
      <c r="D445" s="1067"/>
      <c r="E445" s="747">
        <v>5.0671753798641174E-2</v>
      </c>
      <c r="F445" s="701"/>
      <c r="G445" s="701"/>
      <c r="H445" s="1067" t="s">
        <v>326</v>
      </c>
      <c r="I445" s="1067"/>
      <c r="J445" s="748">
        <v>0.12328086050242471</v>
      </c>
      <c r="K445" s="701"/>
      <c r="L445" s="701"/>
      <c r="M445" s="1067" t="s">
        <v>313</v>
      </c>
      <c r="N445" s="1067"/>
      <c r="O445" s="749">
        <v>5.3116476561374436E-2</v>
      </c>
      <c r="P445" s="701"/>
      <c r="Q445" s="701"/>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2"/>
      <c r="BW445" s="412"/>
      <c r="BX445" s="412"/>
      <c r="BY445" s="412"/>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1066" t="s">
        <v>337</v>
      </c>
      <c r="D446" s="1067"/>
      <c r="E446" s="747">
        <v>3.8858831967547192E-2</v>
      </c>
      <c r="F446" s="701"/>
      <c r="G446" s="701"/>
      <c r="H446" s="1067" t="s">
        <v>338</v>
      </c>
      <c r="I446" s="1067"/>
      <c r="J446" s="748">
        <v>0.11456864577063391</v>
      </c>
      <c r="K446" s="701"/>
      <c r="L446" s="701"/>
      <c r="M446" s="1067" t="s">
        <v>339</v>
      </c>
      <c r="N446" s="1067"/>
      <c r="O446" s="749">
        <v>-5.2491273121776198E-2</v>
      </c>
      <c r="P446" s="701"/>
      <c r="Q446" s="701"/>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2"/>
      <c r="BW446" s="412"/>
      <c r="BX446" s="412"/>
      <c r="BY446" s="412"/>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1066" t="s">
        <v>335</v>
      </c>
      <c r="D447" s="1067"/>
      <c r="E447" s="747">
        <v>3.8538708262756911E-2</v>
      </c>
      <c r="F447" s="701"/>
      <c r="G447" s="701"/>
      <c r="H447" s="1067" t="s">
        <v>328</v>
      </c>
      <c r="I447" s="1067"/>
      <c r="J447" s="748">
        <v>0.11329689097071244</v>
      </c>
      <c r="K447" s="701"/>
      <c r="L447" s="701"/>
      <c r="M447" s="1067" t="s">
        <v>326</v>
      </c>
      <c r="N447" s="1067"/>
      <c r="O447" s="749">
        <v>4.9483964182382975E-2</v>
      </c>
      <c r="P447" s="701"/>
      <c r="Q447" s="701"/>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2"/>
      <c r="BW447" s="412"/>
      <c r="BX447" s="412"/>
      <c r="BY447" s="412"/>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1066" t="s">
        <v>215</v>
      </c>
      <c r="D448" s="1067"/>
      <c r="E448" s="747">
        <v>-2.7727993312889092E-2</v>
      </c>
      <c r="F448" s="701"/>
      <c r="G448" s="701"/>
      <c r="H448" s="1067" t="s">
        <v>339</v>
      </c>
      <c r="I448" s="1067"/>
      <c r="J448" s="748">
        <v>0.11288401710620936</v>
      </c>
      <c r="K448" s="701"/>
      <c r="L448" s="701"/>
      <c r="M448" s="1067" t="s">
        <v>331</v>
      </c>
      <c r="N448" s="1067"/>
      <c r="O448" s="749">
        <v>4.6858741353472774E-2</v>
      </c>
      <c r="P448" s="701"/>
      <c r="Q448" s="701"/>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2"/>
      <c r="BW448" s="412"/>
      <c r="BX448" s="412"/>
      <c r="BY448" s="412"/>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1066" t="s">
        <v>340</v>
      </c>
      <c r="D449" s="1067"/>
      <c r="E449" s="747">
        <v>1.9470589492019741E-2</v>
      </c>
      <c r="F449" s="701"/>
      <c r="G449" s="701"/>
      <c r="H449" s="1067" t="s">
        <v>341</v>
      </c>
      <c r="I449" s="1067"/>
      <c r="J449" s="748">
        <v>0.1106853398521008</v>
      </c>
      <c r="K449" s="701"/>
      <c r="L449" s="701"/>
      <c r="M449" s="1067" t="s">
        <v>304</v>
      </c>
      <c r="N449" s="1067"/>
      <c r="O449" s="749">
        <v>4.3495278135909109E-2</v>
      </c>
      <c r="P449" s="701"/>
      <c r="Q449" s="701"/>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2"/>
      <c r="BW449" s="412"/>
      <c r="BX449" s="412"/>
      <c r="BY449" s="412"/>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1066" t="s">
        <v>342</v>
      </c>
      <c r="D450" s="1067"/>
      <c r="E450" s="747">
        <v>1.8591259900917059E-2</v>
      </c>
      <c r="F450" s="701"/>
      <c r="G450" s="701"/>
      <c r="H450" s="1067" t="s">
        <v>343</v>
      </c>
      <c r="I450" s="1067"/>
      <c r="J450" s="748">
        <v>9.6123392436853042E-2</v>
      </c>
      <c r="K450" s="701"/>
      <c r="L450" s="701"/>
      <c r="M450" s="1067" t="s">
        <v>344</v>
      </c>
      <c r="N450" s="1067"/>
      <c r="O450" s="749">
        <v>-4.0869194442978526E-2</v>
      </c>
      <c r="P450" s="701"/>
      <c r="Q450" s="701"/>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2"/>
      <c r="BW450" s="412"/>
      <c r="BX450" s="412"/>
      <c r="BY450" s="412"/>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1066" t="s">
        <v>345</v>
      </c>
      <c r="D451" s="1067"/>
      <c r="E451" s="747">
        <v>-1.8511427817201196E-2</v>
      </c>
      <c r="F451" s="701"/>
      <c r="G451" s="701"/>
      <c r="H451" s="1067" t="s">
        <v>318</v>
      </c>
      <c r="I451" s="1067"/>
      <c r="J451" s="748">
        <v>9.329328004828763E-2</v>
      </c>
      <c r="K451" s="701"/>
      <c r="L451" s="701"/>
      <c r="M451" s="1067" t="s">
        <v>343</v>
      </c>
      <c r="N451" s="1067"/>
      <c r="O451" s="749">
        <v>4.0251367822115539E-2</v>
      </c>
      <c r="P451" s="701"/>
      <c r="Q451" s="701"/>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2"/>
      <c r="BW451" s="412"/>
      <c r="BX451" s="412"/>
      <c r="BY451" s="412"/>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1066" t="s">
        <v>346</v>
      </c>
      <c r="D452" s="1067"/>
      <c r="E452" s="747">
        <v>1.7996688541477776E-2</v>
      </c>
      <c r="F452" s="701"/>
      <c r="G452" s="701"/>
      <c r="H452" s="1067" t="s">
        <v>314</v>
      </c>
      <c r="I452" s="1067"/>
      <c r="J452" s="748">
        <v>9.1786604258099647E-2</v>
      </c>
      <c r="K452" s="701"/>
      <c r="L452" s="701"/>
      <c r="M452" s="1067" t="s">
        <v>239</v>
      </c>
      <c r="N452" s="1067"/>
      <c r="O452" s="749">
        <v>-3.9721949785191876E-2</v>
      </c>
      <c r="P452" s="701"/>
      <c r="Q452" s="701"/>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2"/>
      <c r="BW452" s="412"/>
      <c r="BX452" s="412"/>
      <c r="BY452" s="412"/>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1066" t="s">
        <v>347</v>
      </c>
      <c r="D453" s="1067"/>
      <c r="E453" s="747">
        <v>1.3862120056880837E-2</v>
      </c>
      <c r="F453" s="701"/>
      <c r="G453" s="701"/>
      <c r="H453" s="1067" t="s">
        <v>348</v>
      </c>
      <c r="I453" s="1067"/>
      <c r="J453" s="748">
        <v>9.1718333772931773E-2</v>
      </c>
      <c r="K453" s="701"/>
      <c r="L453" s="701"/>
      <c r="M453" s="1067" t="s">
        <v>338</v>
      </c>
      <c r="N453" s="1067"/>
      <c r="O453" s="749">
        <v>3.9685705511460577E-2</v>
      </c>
      <c r="P453" s="701"/>
      <c r="Q453" s="701"/>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2"/>
      <c r="BW453" s="412"/>
      <c r="BX453" s="412"/>
      <c r="BY453" s="412"/>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1066" t="s">
        <v>238</v>
      </c>
      <c r="D454" s="1067"/>
      <c r="E454" s="750">
        <v>2.4390720208485145E-4</v>
      </c>
      <c r="F454" s="701"/>
      <c r="G454" s="701"/>
      <c r="H454" s="1067" t="s">
        <v>330</v>
      </c>
      <c r="I454" s="1067"/>
      <c r="J454" s="748">
        <v>8.9993017746925558E-2</v>
      </c>
      <c r="K454" s="701"/>
      <c r="L454" s="701"/>
      <c r="M454" s="1067" t="s">
        <v>349</v>
      </c>
      <c r="N454" s="1067"/>
      <c r="O454" s="749">
        <v>-3.9098072821993915E-2</v>
      </c>
      <c r="P454" s="701"/>
      <c r="Q454" s="701"/>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2"/>
      <c r="BW454" s="412"/>
      <c r="BX454" s="412"/>
      <c r="BY454" s="412"/>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1066"/>
      <c r="D455" s="1067"/>
      <c r="E455" s="701"/>
      <c r="F455" s="701"/>
      <c r="G455" s="701"/>
      <c r="H455" s="1067" t="s">
        <v>334</v>
      </c>
      <c r="I455" s="1067"/>
      <c r="J455" s="748">
        <v>8.9606179170398828E-2</v>
      </c>
      <c r="K455" s="701"/>
      <c r="L455" s="701"/>
      <c r="M455" s="1067" t="s">
        <v>238</v>
      </c>
      <c r="N455" s="1067"/>
      <c r="O455" s="749">
        <v>3.6544954750814977E-2</v>
      </c>
      <c r="P455" s="701"/>
      <c r="Q455" s="701"/>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2"/>
      <c r="BW455" s="412"/>
      <c r="BX455" s="412"/>
      <c r="BY455" s="412"/>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1066"/>
      <c r="D456" s="1067"/>
      <c r="E456" s="701"/>
      <c r="F456" s="701"/>
      <c r="G456" s="701"/>
      <c r="H456" s="1067" t="s">
        <v>350</v>
      </c>
      <c r="I456" s="1067"/>
      <c r="J456" s="748">
        <v>8.0156859396366173E-2</v>
      </c>
      <c r="K456" s="701"/>
      <c r="L456" s="701"/>
      <c r="M456" s="1067" t="s">
        <v>342</v>
      </c>
      <c r="N456" s="1067"/>
      <c r="O456" s="749">
        <v>3.5107300047595845E-2</v>
      </c>
      <c r="P456" s="701"/>
      <c r="Q456" s="701"/>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2"/>
      <c r="BW456" s="412"/>
      <c r="BX456" s="412"/>
      <c r="BY456" s="412"/>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1066"/>
      <c r="D457" s="1067"/>
      <c r="E457" s="701"/>
      <c r="F457" s="701"/>
      <c r="G457" s="701"/>
      <c r="H457" s="1067" t="s">
        <v>311</v>
      </c>
      <c r="I457" s="1067"/>
      <c r="J457" s="748">
        <v>7.7217314685152624E-2</v>
      </c>
      <c r="K457" s="701"/>
      <c r="L457" s="701"/>
      <c r="M457" s="1067" t="s">
        <v>332</v>
      </c>
      <c r="N457" s="1067"/>
      <c r="O457" s="749">
        <v>-3.3350649769915669E-2</v>
      </c>
      <c r="P457" s="701"/>
      <c r="Q457" s="701"/>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2"/>
      <c r="BW457" s="412"/>
      <c r="BX457" s="412"/>
      <c r="BY457" s="412"/>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1066" t="s">
        <v>242</v>
      </c>
      <c r="D458" s="1067"/>
      <c r="E458" s="1067"/>
      <c r="F458" s="701"/>
      <c r="G458" s="701"/>
      <c r="H458" s="1067" t="s">
        <v>321</v>
      </c>
      <c r="I458" s="1067"/>
      <c r="J458" s="748">
        <v>7.1709163892660688E-2</v>
      </c>
      <c r="K458" s="701"/>
      <c r="L458" s="701"/>
      <c r="M458" s="1067" t="s">
        <v>297</v>
      </c>
      <c r="N458" s="1067"/>
      <c r="O458" s="749">
        <v>3.1775057350465506E-2</v>
      </c>
      <c r="P458" s="701"/>
      <c r="Q458" s="701"/>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2"/>
      <c r="BW458" s="412"/>
      <c r="BX458" s="412"/>
      <c r="BY458" s="412"/>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1066"/>
      <c r="D459" s="1067"/>
      <c r="E459" s="729" t="s">
        <v>243</v>
      </c>
      <c r="F459" s="701"/>
      <c r="G459" s="701"/>
      <c r="H459" s="1067" t="s">
        <v>331</v>
      </c>
      <c r="I459" s="1067"/>
      <c r="J459" s="748">
        <v>6.7998357490512737E-2</v>
      </c>
      <c r="K459" s="701"/>
      <c r="L459" s="701"/>
      <c r="M459" s="1067" t="s">
        <v>340</v>
      </c>
      <c r="N459" s="1067"/>
      <c r="O459" s="749">
        <v>2.9824942958069579E-2</v>
      </c>
      <c r="P459" s="701"/>
      <c r="Q459" s="701"/>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2"/>
      <c r="BW459" s="412"/>
      <c r="BX459" s="412"/>
      <c r="BY459" s="412"/>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1066" t="s">
        <v>281</v>
      </c>
      <c r="D460" s="1067"/>
      <c r="E460" s="744">
        <v>0.52287721313108226</v>
      </c>
      <c r="F460" s="701"/>
      <c r="G460" s="701"/>
      <c r="H460" s="1067" t="s">
        <v>323</v>
      </c>
      <c r="I460" s="1067"/>
      <c r="J460" s="748">
        <v>6.03524155522593E-2</v>
      </c>
      <c r="K460" s="701"/>
      <c r="L460" s="701"/>
      <c r="M460" s="1067" t="s">
        <v>345</v>
      </c>
      <c r="N460" s="1067"/>
      <c r="O460" s="749">
        <v>-2.7611666387884905E-2</v>
      </c>
      <c r="P460" s="701"/>
      <c r="Q460" s="701"/>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2"/>
      <c r="BW460" s="412"/>
      <c r="BX460" s="412"/>
      <c r="BY460" s="412"/>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1066" t="s">
        <v>345</v>
      </c>
      <c r="D461" s="1067"/>
      <c r="E461" s="747">
        <v>3.4267295983145024E-4</v>
      </c>
      <c r="F461" s="701"/>
      <c r="G461" s="701"/>
      <c r="H461" s="1067" t="s">
        <v>333</v>
      </c>
      <c r="I461" s="1067"/>
      <c r="J461" s="748">
        <v>5.8073929690256612E-2</v>
      </c>
      <c r="K461" s="701"/>
      <c r="L461" s="701"/>
      <c r="M461" s="1067" t="s">
        <v>351</v>
      </c>
      <c r="N461" s="1067"/>
      <c r="O461" s="749">
        <v>-2.6736157787290129E-2</v>
      </c>
      <c r="P461" s="701"/>
      <c r="Q461" s="701"/>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2"/>
      <c r="BW461" s="412"/>
      <c r="BX461" s="412"/>
      <c r="BY461" s="412"/>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1066" t="s">
        <v>285</v>
      </c>
      <c r="D462" s="1067"/>
      <c r="E462" s="747">
        <v>0.21648892992467669</v>
      </c>
      <c r="F462" s="701"/>
      <c r="G462" s="701"/>
      <c r="H462" s="1067" t="s">
        <v>352</v>
      </c>
      <c r="I462" s="1067"/>
      <c r="J462" s="748">
        <v>5.1217652748864861E-2</v>
      </c>
      <c r="K462" s="701"/>
      <c r="L462" s="701"/>
      <c r="M462" s="1067" t="s">
        <v>350</v>
      </c>
      <c r="N462" s="1067"/>
      <c r="O462" s="749">
        <v>-2.4512040783850154E-2</v>
      </c>
      <c r="P462" s="701"/>
      <c r="Q462" s="701"/>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2"/>
      <c r="BW462" s="412"/>
      <c r="BX462" s="412"/>
      <c r="BY462" s="412"/>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1066" t="s">
        <v>291</v>
      </c>
      <c r="D463" s="1067"/>
      <c r="E463" s="747">
        <v>0.10115359509315495</v>
      </c>
      <c r="F463" s="701"/>
      <c r="G463" s="701"/>
      <c r="H463" s="1067" t="s">
        <v>336</v>
      </c>
      <c r="I463" s="1067"/>
      <c r="J463" s="748">
        <v>4.9986346003450276E-2</v>
      </c>
      <c r="K463" s="701"/>
      <c r="L463" s="701"/>
      <c r="M463" s="1067" t="s">
        <v>302</v>
      </c>
      <c r="N463" s="1067"/>
      <c r="O463" s="749">
        <v>-2.4398957275089408E-2</v>
      </c>
      <c r="P463" s="701"/>
      <c r="Q463" s="701"/>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2"/>
      <c r="BW463" s="412"/>
      <c r="BX463" s="412"/>
      <c r="BY463" s="412"/>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1066" t="s">
        <v>295</v>
      </c>
      <c r="D464" s="1067"/>
      <c r="E464" s="747">
        <v>5.3601159138345983E-2</v>
      </c>
      <c r="F464" s="701"/>
      <c r="G464" s="701"/>
      <c r="H464" s="1067" t="s">
        <v>351</v>
      </c>
      <c r="I464" s="1067"/>
      <c r="J464" s="748">
        <v>4.8808010007657499E-2</v>
      </c>
      <c r="K464" s="701"/>
      <c r="L464" s="701"/>
      <c r="M464" s="1067" t="s">
        <v>334</v>
      </c>
      <c r="N464" s="1067"/>
      <c r="O464" s="749">
        <v>2.0400694860309633E-2</v>
      </c>
      <c r="P464" s="701"/>
      <c r="Q464" s="701"/>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2"/>
      <c r="BW464" s="412"/>
      <c r="BX464" s="412"/>
      <c r="BY464" s="412"/>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1066" t="s">
        <v>331</v>
      </c>
      <c r="D465" s="1067"/>
      <c r="E465" s="747">
        <v>3.3463046315713656E-3</v>
      </c>
      <c r="F465" s="701"/>
      <c r="G465" s="701"/>
      <c r="H465" s="1067" t="s">
        <v>325</v>
      </c>
      <c r="I465" s="1067"/>
      <c r="J465" s="748">
        <v>4.7937035826753037E-2</v>
      </c>
      <c r="K465" s="701"/>
      <c r="L465" s="701"/>
      <c r="M465" s="1067" t="s">
        <v>317</v>
      </c>
      <c r="N465" s="1067"/>
      <c r="O465" s="749">
        <v>1.9726306855339951E-2</v>
      </c>
      <c r="P465" s="701"/>
      <c r="Q465" s="701"/>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2"/>
      <c r="BW465" s="412"/>
      <c r="BX465" s="412"/>
      <c r="BY465" s="412"/>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1066" t="s">
        <v>342</v>
      </c>
      <c r="D466" s="1067"/>
      <c r="E466" s="747">
        <v>3.4563494470344654E-4</v>
      </c>
      <c r="F466" s="701"/>
      <c r="G466" s="701"/>
      <c r="H466" s="1067" t="s">
        <v>239</v>
      </c>
      <c r="I466" s="1067"/>
      <c r="J466" s="748">
        <v>-4.2964283145835024E-2</v>
      </c>
      <c r="K466" s="701"/>
      <c r="L466" s="701"/>
      <c r="M466" s="1067" t="s">
        <v>347</v>
      </c>
      <c r="N466" s="1067"/>
      <c r="O466" s="749">
        <v>-1.6960158825870486E-2</v>
      </c>
      <c r="P466" s="701"/>
      <c r="Q466" s="701"/>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2"/>
      <c r="BW466" s="412"/>
      <c r="BX466" s="412"/>
      <c r="BY466" s="412"/>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1066" t="s">
        <v>223</v>
      </c>
      <c r="D467" s="1067"/>
      <c r="E467" s="747">
        <v>0.14825628118611953</v>
      </c>
      <c r="F467" s="701"/>
      <c r="G467" s="701"/>
      <c r="H467" s="1067" t="s">
        <v>337</v>
      </c>
      <c r="I467" s="1067"/>
      <c r="J467" s="748">
        <v>4.0249309818398263E-2</v>
      </c>
      <c r="K467" s="701"/>
      <c r="L467" s="701"/>
      <c r="M467" s="1067" t="s">
        <v>315</v>
      </c>
      <c r="N467" s="1067"/>
      <c r="O467" s="749">
        <v>1.3527435666553685E-2</v>
      </c>
      <c r="P467" s="701"/>
      <c r="Q467" s="701"/>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2"/>
      <c r="BW467" s="412"/>
      <c r="BX467" s="412"/>
      <c r="BY467" s="412"/>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1066" t="s">
        <v>219</v>
      </c>
      <c r="D468" s="1067"/>
      <c r="E468" s="747">
        <v>5.2121053719284931E-2</v>
      </c>
      <c r="F468" s="701"/>
      <c r="G468" s="701"/>
      <c r="H468" s="1067" t="s">
        <v>342</v>
      </c>
      <c r="I468" s="1067"/>
      <c r="J468" s="748">
        <v>3.460678942272994E-2</v>
      </c>
      <c r="K468" s="701"/>
      <c r="L468" s="701"/>
      <c r="M468" s="1067" t="s">
        <v>329</v>
      </c>
      <c r="N468" s="1067"/>
      <c r="O468" s="749">
        <v>1.2235865567749825E-2</v>
      </c>
      <c r="P468" s="701"/>
      <c r="Q468" s="701"/>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2"/>
      <c r="BW468" s="412"/>
      <c r="BX468" s="412"/>
      <c r="BY468" s="412"/>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1066" t="s">
        <v>231</v>
      </c>
      <c r="D469" s="1067"/>
      <c r="E469" s="747">
        <v>0.10748077313174521</v>
      </c>
      <c r="F469" s="701"/>
      <c r="G469" s="701"/>
      <c r="H469" s="1067" t="s">
        <v>298</v>
      </c>
      <c r="I469" s="1067"/>
      <c r="J469" s="748">
        <v>-2.8750424337244479E-2</v>
      </c>
      <c r="K469" s="701"/>
      <c r="L469" s="701"/>
      <c r="M469" s="1067" t="s">
        <v>328</v>
      </c>
      <c r="N469" s="1067"/>
      <c r="O469" s="749">
        <v>9.2755718658391519E-3</v>
      </c>
      <c r="P469" s="701"/>
      <c r="Q469" s="701"/>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2"/>
      <c r="BW469" s="412"/>
      <c r="BX469" s="412"/>
      <c r="BY469" s="412"/>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1066" t="s">
        <v>220</v>
      </c>
      <c r="D470" s="1067"/>
      <c r="E470" s="747">
        <v>3.1506662890028382E-2</v>
      </c>
      <c r="F470" s="701"/>
      <c r="G470" s="701"/>
      <c r="H470" s="1067" t="s">
        <v>346</v>
      </c>
      <c r="I470" s="1067"/>
      <c r="J470" s="748">
        <v>2.5885726011089242E-2</v>
      </c>
      <c r="K470" s="701"/>
      <c r="L470" s="701"/>
      <c r="M470" s="1067" t="s">
        <v>223</v>
      </c>
      <c r="N470" s="1067"/>
      <c r="O470" s="749">
        <v>8.5056559137699182E-3</v>
      </c>
      <c r="P470" s="701"/>
      <c r="Q470" s="701"/>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2"/>
      <c r="BW470" s="412"/>
      <c r="BX470" s="412"/>
      <c r="BY470" s="412"/>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1066" t="s">
        <v>236</v>
      </c>
      <c r="D471" s="1067"/>
      <c r="E471" s="747">
        <v>0.29791921557146139</v>
      </c>
      <c r="F471" s="701"/>
      <c r="G471" s="701"/>
      <c r="H471" s="1067" t="s">
        <v>344</v>
      </c>
      <c r="I471" s="1067"/>
      <c r="J471" s="748">
        <v>-2.5468908118476939E-2</v>
      </c>
      <c r="K471" s="701"/>
      <c r="L471" s="701"/>
      <c r="M471" s="1067" t="s">
        <v>348</v>
      </c>
      <c r="N471" s="1067"/>
      <c r="O471" s="749">
        <v>8.2065176890158392E-3</v>
      </c>
      <c r="P471" s="701"/>
      <c r="Q471" s="701"/>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2"/>
      <c r="BW471" s="412"/>
      <c r="BX471" s="412"/>
      <c r="BY471" s="412"/>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1066" t="s">
        <v>239</v>
      </c>
      <c r="D472" s="1067"/>
      <c r="E472" s="747">
        <v>3.2718943836857639E-2</v>
      </c>
      <c r="F472" s="701"/>
      <c r="G472" s="701"/>
      <c r="H472" s="1067" t="s">
        <v>327</v>
      </c>
      <c r="I472" s="1067"/>
      <c r="J472" s="748">
        <v>-2.4950191390657062E-2</v>
      </c>
      <c r="K472" s="701"/>
      <c r="L472" s="701"/>
      <c r="M472" s="1067" t="s">
        <v>324</v>
      </c>
      <c r="N472" s="1067"/>
      <c r="O472" s="749">
        <v>-8.0298232236366406E-3</v>
      </c>
      <c r="P472" s="701"/>
      <c r="Q472" s="701"/>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2"/>
      <c r="BW472" s="412"/>
      <c r="BX472" s="412"/>
      <c r="BY472" s="412"/>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1066" t="s">
        <v>215</v>
      </c>
      <c r="D473" s="1067"/>
      <c r="E473" s="747">
        <v>7.6884161315962229E-4</v>
      </c>
      <c r="F473" s="701"/>
      <c r="G473" s="701"/>
      <c r="H473" s="1067" t="s">
        <v>309</v>
      </c>
      <c r="I473" s="1067"/>
      <c r="J473" s="748">
        <v>2.31933576265414E-2</v>
      </c>
      <c r="K473" s="701"/>
      <c r="L473" s="701"/>
      <c r="M473" s="1067" t="s">
        <v>353</v>
      </c>
      <c r="N473" s="1067"/>
      <c r="O473" s="749">
        <v>-7.6681723887585731E-3</v>
      </c>
      <c r="P473" s="701"/>
      <c r="Q473" s="701"/>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2"/>
      <c r="BW473" s="412"/>
      <c r="BX473" s="412"/>
      <c r="BY473" s="412"/>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1066" t="s">
        <v>238</v>
      </c>
      <c r="D474" s="1067"/>
      <c r="E474" s="747">
        <v>5.9490723228860567E-8</v>
      </c>
      <c r="F474" s="701"/>
      <c r="G474" s="701"/>
      <c r="H474" s="1067" t="s">
        <v>345</v>
      </c>
      <c r="I474" s="1067"/>
      <c r="J474" s="748">
        <v>1.668631135004018E-2</v>
      </c>
      <c r="K474" s="701"/>
      <c r="L474" s="701"/>
      <c r="M474" s="1067" t="s">
        <v>307</v>
      </c>
      <c r="N474" s="1067"/>
      <c r="O474" s="749">
        <v>-7.1231714584742839E-3</v>
      </c>
      <c r="P474" s="701"/>
      <c r="Q474" s="701"/>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2"/>
      <c r="BW474" s="412"/>
      <c r="BX474" s="412"/>
      <c r="BY474" s="412"/>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1066" t="s">
        <v>283</v>
      </c>
      <c r="D475" s="1067"/>
      <c r="E475" s="747">
        <v>0.43663864441129485</v>
      </c>
      <c r="F475" s="701"/>
      <c r="G475" s="701"/>
      <c r="H475" s="1067" t="s">
        <v>238</v>
      </c>
      <c r="I475" s="1067"/>
      <c r="J475" s="748">
        <v>-1.6597317112288627E-2</v>
      </c>
      <c r="K475" s="701"/>
      <c r="L475" s="701"/>
      <c r="M475" s="1067" t="s">
        <v>352</v>
      </c>
      <c r="N475" s="1067"/>
      <c r="O475" s="749">
        <v>-6.8601125477159531E-3</v>
      </c>
      <c r="P475" s="701"/>
      <c r="Q475" s="701"/>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2"/>
      <c r="BW475" s="412"/>
      <c r="BX475" s="412"/>
      <c r="BY475" s="412"/>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1066" t="s">
        <v>298</v>
      </c>
      <c r="D476" s="1067"/>
      <c r="E476" s="747">
        <v>4.8846683517094765E-2</v>
      </c>
      <c r="F476" s="701"/>
      <c r="G476" s="701"/>
      <c r="H476" s="1067" t="s">
        <v>215</v>
      </c>
      <c r="I476" s="1067"/>
      <c r="J476" s="748">
        <v>-1.6242287263961121E-2</v>
      </c>
      <c r="K476" s="701"/>
      <c r="L476" s="701"/>
      <c r="M476" s="1067" t="s">
        <v>215</v>
      </c>
      <c r="N476" s="1067"/>
      <c r="O476" s="749">
        <v>5.1550948666883771E-3</v>
      </c>
      <c r="P476" s="701"/>
      <c r="Q476" s="701"/>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2"/>
      <c r="BW476" s="412"/>
      <c r="BX476" s="412"/>
      <c r="BY476" s="412"/>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1066" t="s">
        <v>287</v>
      </c>
      <c r="D477" s="1067"/>
      <c r="E477" s="747">
        <v>6.2184986082610624E-2</v>
      </c>
      <c r="F477" s="701"/>
      <c r="G477" s="701"/>
      <c r="H477" s="1067" t="s">
        <v>340</v>
      </c>
      <c r="I477" s="1067"/>
      <c r="J477" s="748">
        <v>1.4063825519944508E-2</v>
      </c>
      <c r="K477" s="701"/>
      <c r="L477" s="701"/>
      <c r="M477" s="1067" t="s">
        <v>341</v>
      </c>
      <c r="N477" s="1067"/>
      <c r="O477" s="749">
        <v>1.2228571641937076E-3</v>
      </c>
      <c r="P477" s="701"/>
      <c r="Q477" s="701"/>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2"/>
      <c r="BW477" s="412"/>
      <c r="BX477" s="412"/>
      <c r="BY477" s="412"/>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1066" t="s">
        <v>297</v>
      </c>
      <c r="D478" s="1067"/>
      <c r="E478" s="747">
        <v>7.1350037580621209E-3</v>
      </c>
      <c r="F478" s="701"/>
      <c r="G478" s="701"/>
      <c r="H478" s="1067" t="s">
        <v>281</v>
      </c>
      <c r="I478" s="1067"/>
      <c r="J478" s="748">
        <v>-1.3014109450582945E-2</v>
      </c>
      <c r="K478" s="701"/>
      <c r="L478" s="701"/>
      <c r="M478" s="1067" t="s">
        <v>316</v>
      </c>
      <c r="N478" s="1067"/>
      <c r="O478" s="751">
        <v>-2.8876018571089663E-4</v>
      </c>
      <c r="P478" s="701"/>
      <c r="Q478" s="701"/>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2"/>
      <c r="BW478" s="412"/>
      <c r="BX478" s="412"/>
      <c r="BY478" s="412"/>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1066" t="s">
        <v>294</v>
      </c>
      <c r="D479" s="1067"/>
      <c r="E479" s="747">
        <v>0.12467193079207151</v>
      </c>
      <c r="F479" s="701"/>
      <c r="G479" s="701"/>
      <c r="H479" s="1067" t="s">
        <v>353</v>
      </c>
      <c r="I479" s="1067"/>
      <c r="J479" s="748">
        <v>1.1342722183346778E-2</v>
      </c>
      <c r="K479" s="701"/>
      <c r="L479" s="701"/>
      <c r="M479" s="1067"/>
      <c r="N479" s="1067"/>
      <c r="O479" s="701"/>
      <c r="P479" s="701"/>
      <c r="Q479" s="701"/>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2"/>
      <c r="BW479" s="412"/>
      <c r="BX479" s="412"/>
      <c r="BY479" s="412"/>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1066" t="s">
        <v>301</v>
      </c>
      <c r="D480" s="1067"/>
      <c r="E480" s="747">
        <v>5.8124085698615519E-2</v>
      </c>
      <c r="F480" s="701"/>
      <c r="G480" s="701"/>
      <c r="H480" s="1067" t="s">
        <v>347</v>
      </c>
      <c r="I480" s="1067"/>
      <c r="J480" s="748">
        <v>9.5600297753166801E-3</v>
      </c>
      <c r="K480" s="701"/>
      <c r="L480" s="701"/>
      <c r="M480" s="1067"/>
      <c r="N480" s="1067"/>
      <c r="O480" s="701"/>
      <c r="P480" s="701"/>
      <c r="Q480" s="701"/>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2"/>
      <c r="BW480" s="412"/>
      <c r="BX480" s="412"/>
      <c r="BY480" s="412"/>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1066" t="s">
        <v>347</v>
      </c>
      <c r="D481" s="1067"/>
      <c r="E481" s="747">
        <v>1.9215837247137799E-4</v>
      </c>
      <c r="F481" s="701"/>
      <c r="G481" s="701"/>
      <c r="H481" s="1067" t="s">
        <v>283</v>
      </c>
      <c r="I481" s="1067"/>
      <c r="J481" s="748">
        <v>-6.0577743494221936E-3</v>
      </c>
      <c r="K481" s="701"/>
      <c r="L481" s="701"/>
      <c r="M481" s="1067"/>
      <c r="N481" s="1067"/>
      <c r="O481" s="701"/>
      <c r="P481" s="701"/>
      <c r="Q481" s="701"/>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2"/>
      <c r="BW481" s="412"/>
      <c r="BX481" s="412"/>
      <c r="BY481" s="412"/>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1066" t="s">
        <v>286</v>
      </c>
      <c r="D482" s="1067"/>
      <c r="E482" s="747">
        <v>0.19538846526903536</v>
      </c>
      <c r="F482" s="701"/>
      <c r="G482" s="701"/>
      <c r="H482" s="1067" t="s">
        <v>349</v>
      </c>
      <c r="I482" s="1067"/>
      <c r="J482" s="752">
        <v>-5.4002887455316491E-3</v>
      </c>
      <c r="K482" s="701"/>
      <c r="L482" s="701"/>
      <c r="M482" s="1067" t="s">
        <v>242</v>
      </c>
      <c r="N482" s="1067"/>
      <c r="O482" s="1067"/>
      <c r="P482" s="701"/>
      <c r="Q482" s="701"/>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2"/>
      <c r="BW482" s="412"/>
      <c r="BX482" s="412"/>
      <c r="BY482" s="412"/>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1066" t="s">
        <v>319</v>
      </c>
      <c r="D483" s="1067"/>
      <c r="E483" s="747">
        <v>1.1037512654911407E-2</v>
      </c>
      <c r="F483" s="701"/>
      <c r="G483" s="701"/>
      <c r="H483" s="1067"/>
      <c r="I483" s="1067"/>
      <c r="J483" s="701"/>
      <c r="K483" s="701"/>
      <c r="L483" s="701"/>
      <c r="M483" s="1067"/>
      <c r="N483" s="1067"/>
      <c r="O483" s="730" t="s">
        <v>243</v>
      </c>
      <c r="P483" s="701"/>
      <c r="Q483" s="701"/>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2"/>
      <c r="BW483" s="412"/>
      <c r="BX483" s="412"/>
      <c r="BY483" s="412"/>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1066" t="s">
        <v>335</v>
      </c>
      <c r="D484" s="1067"/>
      <c r="E484" s="747">
        <v>1.4852320345618878E-3</v>
      </c>
      <c r="F484" s="701"/>
      <c r="G484" s="701"/>
      <c r="H484" s="1067"/>
      <c r="I484" s="1067"/>
      <c r="J484" s="701"/>
      <c r="K484" s="701"/>
      <c r="L484" s="701"/>
      <c r="M484" s="1067" t="s">
        <v>281</v>
      </c>
      <c r="N484" s="1067"/>
      <c r="O484" s="746">
        <v>0.78370746526107993</v>
      </c>
      <c r="P484" s="701"/>
      <c r="Q484" s="701"/>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2"/>
      <c r="BW484" s="412"/>
      <c r="BX484" s="412"/>
      <c r="BY484" s="412"/>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1066" t="s">
        <v>328</v>
      </c>
      <c r="D485" s="1067"/>
      <c r="E485" s="747">
        <v>6.9754406970171422E-3</v>
      </c>
      <c r="F485" s="701"/>
      <c r="G485" s="701"/>
      <c r="H485" s="1067"/>
      <c r="I485" s="1067"/>
      <c r="J485" s="701"/>
      <c r="K485" s="701"/>
      <c r="L485" s="701"/>
      <c r="M485" s="1067" t="s">
        <v>345</v>
      </c>
      <c r="N485" s="1067"/>
      <c r="O485" s="749">
        <v>7.6240412071585306E-4</v>
      </c>
      <c r="P485" s="701"/>
      <c r="Q485" s="701"/>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2"/>
      <c r="BW485" s="412"/>
      <c r="BX485" s="412"/>
      <c r="BY485" s="412"/>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1066" t="s">
        <v>320</v>
      </c>
      <c r="D486" s="1067"/>
      <c r="E486" s="747">
        <v>9.6884963053576207E-3</v>
      </c>
      <c r="F486" s="701"/>
      <c r="G486" s="701"/>
      <c r="H486" s="1067" t="s">
        <v>242</v>
      </c>
      <c r="I486" s="1067"/>
      <c r="J486" s="1067"/>
      <c r="K486" s="701"/>
      <c r="L486" s="701"/>
      <c r="M486" s="1067" t="s">
        <v>285</v>
      </c>
      <c r="N486" s="1067"/>
      <c r="O486" s="749">
        <v>0.67136876134808909</v>
      </c>
      <c r="P486" s="701"/>
      <c r="Q486" s="701"/>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2"/>
      <c r="BW486" s="412"/>
      <c r="BX486" s="412"/>
      <c r="BY486" s="412"/>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1066" t="s">
        <v>316</v>
      </c>
      <c r="D487" s="1067"/>
      <c r="E487" s="747">
        <v>1.3239448932896794E-2</v>
      </c>
      <c r="F487" s="701"/>
      <c r="G487" s="701"/>
      <c r="H487" s="1067"/>
      <c r="I487" s="1067"/>
      <c r="J487" s="731" t="s">
        <v>243</v>
      </c>
      <c r="K487" s="701"/>
      <c r="L487" s="701"/>
      <c r="M487" s="1067" t="s">
        <v>291</v>
      </c>
      <c r="N487" s="1067"/>
      <c r="O487" s="749">
        <v>1.8837898119597102E-2</v>
      </c>
      <c r="P487" s="701"/>
      <c r="Q487" s="701"/>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2"/>
      <c r="BW487" s="412"/>
      <c r="BX487" s="412"/>
      <c r="BY487" s="412"/>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1066" t="s">
        <v>284</v>
      </c>
      <c r="D488" s="1067"/>
      <c r="E488" s="747">
        <v>0.18825162549965993</v>
      </c>
      <c r="F488" s="701"/>
      <c r="G488" s="701"/>
      <c r="H488" s="1067" t="s">
        <v>281</v>
      </c>
      <c r="I488" s="1067"/>
      <c r="J488" s="745">
        <v>1.6936704479175233E-4</v>
      </c>
      <c r="K488" s="701"/>
      <c r="L488" s="701"/>
      <c r="M488" s="1067" t="s">
        <v>295</v>
      </c>
      <c r="N488" s="1067"/>
      <c r="O488" s="749">
        <v>1.797471999566401E-2</v>
      </c>
      <c r="P488" s="701"/>
      <c r="Q488" s="701"/>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2"/>
      <c r="BW488" s="412"/>
      <c r="BX488" s="412"/>
      <c r="BY488" s="412"/>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1066" t="s">
        <v>337</v>
      </c>
      <c r="D489" s="1067"/>
      <c r="E489" s="747">
        <v>1.5100088218820676E-3</v>
      </c>
      <c r="F489" s="701"/>
      <c r="G489" s="701"/>
      <c r="H489" s="1067" t="s">
        <v>345</v>
      </c>
      <c r="I489" s="1067"/>
      <c r="J489" s="748">
        <v>2.7843298647047974E-4</v>
      </c>
      <c r="K489" s="701"/>
      <c r="L489" s="701"/>
      <c r="M489" s="1067" t="s">
        <v>331</v>
      </c>
      <c r="N489" s="1067"/>
      <c r="O489" s="749">
        <v>2.1957416412316595E-3</v>
      </c>
      <c r="P489" s="701"/>
      <c r="Q489" s="701"/>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2"/>
      <c r="BW489" s="412"/>
      <c r="BX489" s="412"/>
      <c r="BY489" s="412"/>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1066" t="s">
        <v>340</v>
      </c>
      <c r="D490" s="1067"/>
      <c r="E490" s="747">
        <v>3.7910385516674953E-4</v>
      </c>
      <c r="F490" s="701"/>
      <c r="G490" s="701"/>
      <c r="H490" s="1067" t="s">
        <v>285</v>
      </c>
      <c r="I490" s="1067"/>
      <c r="J490" s="748">
        <v>0.2793344336497916</v>
      </c>
      <c r="K490" s="701"/>
      <c r="L490" s="701"/>
      <c r="M490" s="1067" t="s">
        <v>342</v>
      </c>
      <c r="N490" s="1067"/>
      <c r="O490" s="749">
        <v>1.2325225166319232E-3</v>
      </c>
      <c r="P490" s="701"/>
      <c r="Q490" s="701"/>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2"/>
      <c r="BW490" s="412"/>
      <c r="BX490" s="412"/>
      <c r="BY490" s="412"/>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1066" t="s">
        <v>292</v>
      </c>
      <c r="D491" s="1067"/>
      <c r="E491" s="747">
        <v>0.1407002438412728</v>
      </c>
      <c r="F491" s="701"/>
      <c r="G491" s="701"/>
      <c r="H491" s="1067" t="s">
        <v>291</v>
      </c>
      <c r="I491" s="1067"/>
      <c r="J491" s="748">
        <v>0.22899866989035453</v>
      </c>
      <c r="K491" s="701"/>
      <c r="L491" s="701"/>
      <c r="M491" s="1067" t="s">
        <v>223</v>
      </c>
      <c r="N491" s="1067"/>
      <c r="O491" s="749">
        <v>7.2346182523449183E-5</v>
      </c>
      <c r="P491" s="701"/>
      <c r="Q491" s="701"/>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2"/>
      <c r="BW491" s="412"/>
      <c r="BX491" s="412"/>
      <c r="BY491" s="412"/>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1066" t="s">
        <v>315</v>
      </c>
      <c r="D492" s="1067"/>
      <c r="E492" s="747">
        <v>1.6980182410410667E-2</v>
      </c>
      <c r="F492" s="701"/>
      <c r="G492" s="701"/>
      <c r="H492" s="1067" t="s">
        <v>295</v>
      </c>
      <c r="I492" s="1067"/>
      <c r="J492" s="748">
        <v>0.12367703033686003</v>
      </c>
      <c r="K492" s="701"/>
      <c r="L492" s="701"/>
      <c r="M492" s="1067" t="s">
        <v>219</v>
      </c>
      <c r="N492" s="1067"/>
      <c r="O492" s="749">
        <v>3.6230265818837155E-2</v>
      </c>
      <c r="P492" s="701"/>
      <c r="Q492" s="701"/>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2"/>
      <c r="BW492" s="412"/>
      <c r="BX492" s="412"/>
      <c r="BY492" s="412"/>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1066" t="s">
        <v>299</v>
      </c>
      <c r="D493" s="1067"/>
      <c r="E493" s="747">
        <v>5.6431843535813986E-2</v>
      </c>
      <c r="F493" s="701"/>
      <c r="G493" s="701"/>
      <c r="H493" s="1067" t="s">
        <v>331</v>
      </c>
      <c r="I493" s="1067"/>
      <c r="J493" s="748">
        <v>4.6237766214075699E-3</v>
      </c>
      <c r="K493" s="701"/>
      <c r="L493" s="701"/>
      <c r="M493" s="1067" t="s">
        <v>231</v>
      </c>
      <c r="N493" s="1067"/>
      <c r="O493" s="749">
        <v>0.13014485297313272</v>
      </c>
      <c r="P493" s="701"/>
      <c r="Q493" s="701"/>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2"/>
      <c r="BW493" s="412"/>
      <c r="BX493" s="412"/>
      <c r="BY493" s="412"/>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1066" t="s">
        <v>318</v>
      </c>
      <c r="D494" s="1067"/>
      <c r="E494" s="747">
        <v>6.77018056575993E-3</v>
      </c>
      <c r="F494" s="701"/>
      <c r="G494" s="701"/>
      <c r="H494" s="1067" t="s">
        <v>342</v>
      </c>
      <c r="I494" s="1067"/>
      <c r="J494" s="748">
        <v>1.1976298741491729E-3</v>
      </c>
      <c r="K494" s="701"/>
      <c r="L494" s="701"/>
      <c r="M494" s="1067" t="s">
        <v>220</v>
      </c>
      <c r="N494" s="1067"/>
      <c r="O494" s="749">
        <v>4.6317017914884309E-2</v>
      </c>
      <c r="P494" s="701"/>
      <c r="Q494" s="701"/>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2"/>
      <c r="BW494" s="412"/>
      <c r="BX494" s="412"/>
      <c r="BY494" s="412"/>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1066" t="s">
        <v>314</v>
      </c>
      <c r="D495" s="1067"/>
      <c r="E495" s="747">
        <v>9.4470878500374778E-3</v>
      </c>
      <c r="F495" s="701"/>
      <c r="G495" s="701"/>
      <c r="H495" s="1067" t="s">
        <v>223</v>
      </c>
      <c r="I495" s="1067"/>
      <c r="J495" s="748">
        <v>0.21413856594870867</v>
      </c>
      <c r="K495" s="701"/>
      <c r="L495" s="701"/>
      <c r="M495" s="1067" t="s">
        <v>236</v>
      </c>
      <c r="N495" s="1067"/>
      <c r="O495" s="749">
        <v>0.15284987124625846</v>
      </c>
      <c r="P495" s="701"/>
      <c r="Q495" s="701"/>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2"/>
      <c r="BW495" s="412"/>
      <c r="BX495" s="412"/>
      <c r="BY495" s="412"/>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1066" t="s">
        <v>305</v>
      </c>
      <c r="D496" s="1067"/>
      <c r="E496" s="747">
        <v>2.3557396589995772E-2</v>
      </c>
      <c r="F496" s="701"/>
      <c r="G496" s="701"/>
      <c r="H496" s="1067" t="s">
        <v>219</v>
      </c>
      <c r="I496" s="1067"/>
      <c r="J496" s="748">
        <v>3.9144589532700946E-2</v>
      </c>
      <c r="K496" s="701"/>
      <c r="L496" s="701"/>
      <c r="M496" s="1067" t="s">
        <v>239</v>
      </c>
      <c r="N496" s="1067"/>
      <c r="O496" s="749">
        <v>1.5778332947373049E-3</v>
      </c>
      <c r="P496" s="701"/>
      <c r="Q496" s="701"/>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2"/>
      <c r="BW496" s="412"/>
      <c r="BX496" s="412"/>
      <c r="BY496" s="412"/>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1066" t="s">
        <v>290</v>
      </c>
      <c r="D497" s="1067"/>
      <c r="E497" s="747">
        <v>0.16695117691494346</v>
      </c>
      <c r="F497" s="701"/>
      <c r="G497" s="701"/>
      <c r="H497" s="1067" t="s">
        <v>231</v>
      </c>
      <c r="I497" s="1067"/>
      <c r="J497" s="748">
        <v>0.11860318945836493</v>
      </c>
      <c r="K497" s="701"/>
      <c r="L497" s="701"/>
      <c r="M497" s="1067" t="s">
        <v>215</v>
      </c>
      <c r="N497" s="1067"/>
      <c r="O497" s="749">
        <v>2.6575003084556857E-5</v>
      </c>
      <c r="P497" s="701"/>
      <c r="Q497" s="701"/>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2"/>
      <c r="BW497" s="412"/>
      <c r="BX497" s="412"/>
      <c r="BY497" s="412"/>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1066" t="s">
        <v>300</v>
      </c>
      <c r="D498" s="1067"/>
      <c r="E498" s="747">
        <v>5.2664490894304757E-2</v>
      </c>
      <c r="F498" s="701"/>
      <c r="G498" s="701"/>
      <c r="H498" s="1067" t="s">
        <v>220</v>
      </c>
      <c r="I498" s="1067"/>
      <c r="J498" s="748">
        <v>2.9629784297350706E-2</v>
      </c>
      <c r="K498" s="701"/>
      <c r="L498" s="701"/>
      <c r="M498" s="1067" t="s">
        <v>238</v>
      </c>
      <c r="N498" s="1067"/>
      <c r="O498" s="749">
        <v>1.3355337177391141E-3</v>
      </c>
      <c r="P498" s="701"/>
      <c r="Q498" s="701"/>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2"/>
      <c r="BW498" s="412"/>
      <c r="BX498" s="412"/>
      <c r="BY498" s="412"/>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1066" t="s">
        <v>326</v>
      </c>
      <c r="D499" s="1067"/>
      <c r="E499" s="747">
        <v>8.2744375353126232E-3</v>
      </c>
      <c r="F499" s="701"/>
      <c r="G499" s="701"/>
      <c r="H499" s="1067" t="s">
        <v>236</v>
      </c>
      <c r="I499" s="1067"/>
      <c r="J499" s="748">
        <v>1.8990862404925535E-2</v>
      </c>
      <c r="K499" s="701"/>
      <c r="L499" s="701"/>
      <c r="M499" s="1067" t="s">
        <v>283</v>
      </c>
      <c r="N499" s="1067"/>
      <c r="O499" s="749">
        <v>0.65924482567761722</v>
      </c>
      <c r="P499" s="701"/>
      <c r="Q499" s="701"/>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2"/>
      <c r="BW499" s="412"/>
      <c r="BX499" s="412"/>
      <c r="BY499" s="412"/>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1066" t="s">
        <v>293</v>
      </c>
      <c r="D500" s="1067"/>
      <c r="E500" s="747">
        <v>0.18717784636452267</v>
      </c>
      <c r="F500" s="701"/>
      <c r="G500" s="701"/>
      <c r="H500" s="1067" t="s">
        <v>239</v>
      </c>
      <c r="I500" s="1067"/>
      <c r="J500" s="748">
        <v>1.8459296262354835E-3</v>
      </c>
      <c r="K500" s="701"/>
      <c r="L500" s="701"/>
      <c r="M500" s="1067" t="s">
        <v>298</v>
      </c>
      <c r="N500" s="1067"/>
      <c r="O500" s="749">
        <v>3.7066218171812708E-2</v>
      </c>
      <c r="P500" s="701"/>
      <c r="Q500" s="701"/>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2"/>
      <c r="BW500" s="412"/>
      <c r="BX500" s="412"/>
      <c r="BY500" s="412"/>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1066" t="s">
        <v>308</v>
      </c>
      <c r="D501" s="1067"/>
      <c r="E501" s="747">
        <v>4.1333752252250264E-2</v>
      </c>
      <c r="F501" s="701"/>
      <c r="G501" s="701"/>
      <c r="H501" s="1067" t="s">
        <v>215</v>
      </c>
      <c r="I501" s="1067"/>
      <c r="J501" s="748">
        <v>2.6381189556503367E-4</v>
      </c>
      <c r="K501" s="701"/>
      <c r="L501" s="701"/>
      <c r="M501" s="1067" t="s">
        <v>287</v>
      </c>
      <c r="N501" s="1067"/>
      <c r="O501" s="749">
        <v>0.40316764662065685</v>
      </c>
      <c r="P501" s="701"/>
      <c r="Q501" s="701"/>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2"/>
      <c r="BW501" s="412"/>
      <c r="BX501" s="412"/>
      <c r="BY501" s="412"/>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1066" t="s">
        <v>346</v>
      </c>
      <c r="D502" s="1067"/>
      <c r="E502" s="747">
        <v>3.238807984589575E-4</v>
      </c>
      <c r="F502" s="701"/>
      <c r="G502" s="701"/>
      <c r="H502" s="1067" t="s">
        <v>238</v>
      </c>
      <c r="I502" s="1067"/>
      <c r="J502" s="748">
        <v>2.7547093532586888E-4</v>
      </c>
      <c r="K502" s="701"/>
      <c r="L502" s="701"/>
      <c r="M502" s="1067" t="s">
        <v>297</v>
      </c>
      <c r="N502" s="1067"/>
      <c r="O502" s="749">
        <v>1.009654269625372E-3</v>
      </c>
      <c r="P502" s="701"/>
      <c r="Q502" s="701"/>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2"/>
      <c r="BW502" s="412"/>
      <c r="BX502" s="412"/>
      <c r="BY502" s="412"/>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1066" t="s">
        <v>336</v>
      </c>
      <c r="D503" s="1067"/>
      <c r="E503" s="747">
        <v>2.5676266330301061E-3</v>
      </c>
      <c r="F503" s="701"/>
      <c r="G503" s="701"/>
      <c r="H503" s="1067" t="s">
        <v>283</v>
      </c>
      <c r="I503" s="1067"/>
      <c r="J503" s="748">
        <v>3.6696630068517483E-5</v>
      </c>
      <c r="K503" s="701"/>
      <c r="L503" s="701"/>
      <c r="M503" s="1067" t="s">
        <v>294</v>
      </c>
      <c r="N503" s="1067"/>
      <c r="O503" s="749">
        <v>0.10307885320501786</v>
      </c>
      <c r="P503" s="701"/>
      <c r="Q503" s="701"/>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2"/>
      <c r="BW503" s="412"/>
      <c r="BX503" s="412"/>
      <c r="BY503" s="412"/>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1066" t="s">
        <v>317</v>
      </c>
      <c r="D504" s="1067"/>
      <c r="E504" s="747">
        <v>1.1863997012635458E-2</v>
      </c>
      <c r="F504" s="701"/>
      <c r="G504" s="701"/>
      <c r="H504" s="1067" t="s">
        <v>298</v>
      </c>
      <c r="I504" s="1067"/>
      <c r="J504" s="748">
        <v>8.2658689957161959E-4</v>
      </c>
      <c r="K504" s="701"/>
      <c r="L504" s="701"/>
      <c r="M504" s="1067" t="s">
        <v>301</v>
      </c>
      <c r="N504" s="1067"/>
      <c r="O504" s="749">
        <v>3.0129302137777467E-2</v>
      </c>
      <c r="P504" s="701"/>
      <c r="Q504" s="701"/>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2"/>
      <c r="BW504" s="412"/>
      <c r="BX504" s="412"/>
      <c r="BY504" s="412"/>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1066" t="s">
        <v>289</v>
      </c>
      <c r="D505" s="1067"/>
      <c r="E505" s="747">
        <v>0.21561613904738652</v>
      </c>
      <c r="F505" s="701"/>
      <c r="G505" s="701"/>
      <c r="H505" s="1067" t="s">
        <v>287</v>
      </c>
      <c r="I505" s="1067"/>
      <c r="J505" s="748">
        <v>4.3718109404261886E-2</v>
      </c>
      <c r="K505" s="701"/>
      <c r="L505" s="701"/>
      <c r="M505" s="1067" t="s">
        <v>347</v>
      </c>
      <c r="N505" s="1067"/>
      <c r="O505" s="749">
        <v>2.8764698739875257E-4</v>
      </c>
      <c r="P505" s="701"/>
      <c r="Q505" s="701"/>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2"/>
      <c r="BW505" s="412"/>
      <c r="BX505" s="412"/>
      <c r="BY505" s="412"/>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1066" t="s">
        <v>307</v>
      </c>
      <c r="D506" s="1067"/>
      <c r="E506" s="747">
        <v>3.0918035651461728E-2</v>
      </c>
      <c r="F506" s="701"/>
      <c r="G506" s="701"/>
      <c r="H506" s="1067" t="s">
        <v>297</v>
      </c>
      <c r="I506" s="1067"/>
      <c r="J506" s="748">
        <v>0.10386512444347822</v>
      </c>
      <c r="K506" s="701"/>
      <c r="L506" s="701"/>
      <c r="M506" s="1067" t="s">
        <v>286</v>
      </c>
      <c r="N506" s="1067"/>
      <c r="O506" s="749">
        <v>3.2858358881534766E-2</v>
      </c>
      <c r="P506" s="701"/>
      <c r="Q506" s="701"/>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2"/>
      <c r="BW506" s="412"/>
      <c r="BX506" s="412"/>
      <c r="BY506" s="412"/>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1066" t="s">
        <v>334</v>
      </c>
      <c r="D507" s="1067"/>
      <c r="E507" s="747">
        <v>2.8024906170451263E-3</v>
      </c>
      <c r="F507" s="701"/>
      <c r="G507" s="701"/>
      <c r="H507" s="1067" t="s">
        <v>294</v>
      </c>
      <c r="I507" s="1067"/>
      <c r="J507" s="748">
        <v>0.19865561259387168</v>
      </c>
      <c r="K507" s="701"/>
      <c r="L507" s="701"/>
      <c r="M507" s="1067" t="s">
        <v>335</v>
      </c>
      <c r="N507" s="1067"/>
      <c r="O507" s="749">
        <v>3.7962826064259947E-3</v>
      </c>
      <c r="P507" s="701"/>
      <c r="Q507" s="701"/>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2"/>
      <c r="BW507" s="412"/>
      <c r="BX507" s="412"/>
      <c r="BY507" s="412"/>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1066" t="s">
        <v>304</v>
      </c>
      <c r="D508" s="1067"/>
      <c r="E508" s="747">
        <v>4.2524590581941524E-2</v>
      </c>
      <c r="F508" s="701"/>
      <c r="G508" s="701"/>
      <c r="H508" s="1067" t="s">
        <v>301</v>
      </c>
      <c r="I508" s="1067"/>
      <c r="J508" s="748">
        <v>7.3660212878168679E-2</v>
      </c>
      <c r="K508" s="701"/>
      <c r="L508" s="701"/>
      <c r="M508" s="1067" t="s">
        <v>328</v>
      </c>
      <c r="N508" s="1067"/>
      <c r="O508" s="749">
        <v>8.6036233438346806E-5</v>
      </c>
      <c r="P508" s="701"/>
      <c r="Q508" s="701"/>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2"/>
      <c r="BW508" s="412"/>
      <c r="BX508" s="412"/>
      <c r="BY508" s="412"/>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1066" t="s">
        <v>302</v>
      </c>
      <c r="D509" s="1067"/>
      <c r="E509" s="747">
        <v>2.3970835881987201E-2</v>
      </c>
      <c r="F509" s="701"/>
      <c r="G509" s="701"/>
      <c r="H509" s="1067" t="s">
        <v>347</v>
      </c>
      <c r="I509" s="1067"/>
      <c r="J509" s="748">
        <v>9.1394169304941499E-5</v>
      </c>
      <c r="K509" s="701"/>
      <c r="L509" s="701"/>
      <c r="M509" s="1067" t="s">
        <v>320</v>
      </c>
      <c r="N509" s="1067"/>
      <c r="O509" s="749">
        <v>4.7948660252955999E-3</v>
      </c>
      <c r="P509" s="701"/>
      <c r="Q509" s="701"/>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2"/>
      <c r="BW509" s="412"/>
      <c r="BX509" s="412"/>
      <c r="BY509" s="412"/>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1066" t="s">
        <v>282</v>
      </c>
      <c r="D510" s="1067"/>
      <c r="E510" s="747">
        <v>0.37854288729613161</v>
      </c>
      <c r="F510" s="701"/>
      <c r="G510" s="701"/>
      <c r="H510" s="1067" t="s">
        <v>286</v>
      </c>
      <c r="I510" s="1067"/>
      <c r="J510" s="748">
        <v>0.29050644666992992</v>
      </c>
      <c r="K510" s="701"/>
      <c r="L510" s="701"/>
      <c r="M510" s="1067" t="s">
        <v>316</v>
      </c>
      <c r="N510" s="1067"/>
      <c r="O510" s="749">
        <v>8.3382444851791507E-8</v>
      </c>
      <c r="P510" s="701"/>
      <c r="Q510" s="701"/>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2"/>
      <c r="BW510" s="412"/>
      <c r="BX510" s="412"/>
      <c r="BY510" s="412"/>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1066" t="s">
        <v>288</v>
      </c>
      <c r="D511" s="1067"/>
      <c r="E511" s="750">
        <v>0.27372510302271524</v>
      </c>
      <c r="F511" s="701"/>
      <c r="G511" s="701"/>
      <c r="H511" s="1067" t="s">
        <v>319</v>
      </c>
      <c r="I511" s="1067"/>
      <c r="J511" s="748">
        <v>1.9324337217169734E-2</v>
      </c>
      <c r="K511" s="701"/>
      <c r="L511" s="701"/>
      <c r="M511" s="1067" t="s">
        <v>284</v>
      </c>
      <c r="N511" s="1067"/>
      <c r="O511" s="749">
        <v>1.8503761389303958E-2</v>
      </c>
      <c r="P511" s="701"/>
      <c r="Q511" s="701"/>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2"/>
      <c r="BW511" s="412"/>
      <c r="BX511" s="412"/>
      <c r="BY511" s="412"/>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1066"/>
      <c r="D512" s="1067"/>
      <c r="E512" s="701"/>
      <c r="F512" s="701"/>
      <c r="G512" s="701"/>
      <c r="H512" s="1067" t="s">
        <v>328</v>
      </c>
      <c r="I512" s="1067"/>
      <c r="J512" s="748">
        <v>1.2836185503629501E-2</v>
      </c>
      <c r="K512" s="701"/>
      <c r="L512" s="701"/>
      <c r="M512" s="1067" t="s">
        <v>340</v>
      </c>
      <c r="N512" s="1067"/>
      <c r="O512" s="749">
        <v>8.8952722245210414E-4</v>
      </c>
      <c r="P512" s="701"/>
      <c r="Q512" s="701"/>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2"/>
      <c r="BW512" s="412"/>
      <c r="BX512" s="412"/>
      <c r="BY512" s="412"/>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1066"/>
      <c r="D513" s="1067"/>
      <c r="E513" s="701"/>
      <c r="F513" s="701"/>
      <c r="G513" s="701"/>
      <c r="H513" s="1067" t="s">
        <v>320</v>
      </c>
      <c r="I513" s="1067"/>
      <c r="J513" s="748">
        <v>2.2525562234106938E-2</v>
      </c>
      <c r="K513" s="701"/>
      <c r="L513" s="701"/>
      <c r="M513" s="1067" t="s">
        <v>292</v>
      </c>
      <c r="N513" s="1067"/>
      <c r="O513" s="749">
        <v>0.17000161337076447</v>
      </c>
      <c r="P513" s="701"/>
      <c r="Q513" s="701"/>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2"/>
      <c r="BW513" s="412"/>
      <c r="BX513" s="412"/>
      <c r="BY513" s="412"/>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1066" t="s">
        <v>244</v>
      </c>
      <c r="D514" s="1067"/>
      <c r="E514" s="1067"/>
      <c r="F514" s="1067"/>
      <c r="G514" s="1067"/>
      <c r="H514" s="1067" t="s">
        <v>316</v>
      </c>
      <c r="I514" s="1067"/>
      <c r="J514" s="748">
        <v>1.8428697387763034E-2</v>
      </c>
      <c r="K514" s="701"/>
      <c r="L514" s="701"/>
      <c r="M514" s="1067" t="s">
        <v>315</v>
      </c>
      <c r="N514" s="1067"/>
      <c r="O514" s="749">
        <v>1.8299151571274873E-4</v>
      </c>
      <c r="P514" s="701"/>
      <c r="Q514" s="701"/>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2"/>
      <c r="BW514" s="412"/>
      <c r="BX514" s="412"/>
      <c r="BY514" s="412"/>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1066" t="s">
        <v>209</v>
      </c>
      <c r="D515" s="1067"/>
      <c r="E515" s="1076" t="s">
        <v>245</v>
      </c>
      <c r="F515" s="1077"/>
      <c r="G515" s="1078"/>
      <c r="H515" s="1067" t="s">
        <v>284</v>
      </c>
      <c r="I515" s="1067"/>
      <c r="J515" s="748">
        <v>0.31466259263006285</v>
      </c>
      <c r="K515" s="701"/>
      <c r="L515" s="701"/>
      <c r="M515" s="1067" t="s">
        <v>299</v>
      </c>
      <c r="N515" s="1067"/>
      <c r="O515" s="749">
        <v>1.0019205785262882E-2</v>
      </c>
      <c r="P515" s="701"/>
      <c r="Q515" s="701"/>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2"/>
      <c r="BW515" s="412"/>
      <c r="BX515" s="412"/>
      <c r="BY515" s="412"/>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1067"/>
      <c r="D516" s="1067"/>
      <c r="E516" s="732" t="s">
        <v>195</v>
      </c>
      <c r="F516" s="733" t="s">
        <v>246</v>
      </c>
      <c r="G516" s="734" t="s">
        <v>247</v>
      </c>
      <c r="H516" s="1067" t="s">
        <v>337</v>
      </c>
      <c r="I516" s="1067"/>
      <c r="J516" s="748">
        <v>1.6200069408574109E-3</v>
      </c>
      <c r="K516" s="701"/>
      <c r="L516" s="701"/>
      <c r="M516" s="1067" t="s">
        <v>318</v>
      </c>
      <c r="N516" s="1067"/>
      <c r="O516" s="749">
        <v>9.8929877964947822E-3</v>
      </c>
      <c r="P516" s="701"/>
      <c r="Q516" s="701"/>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2"/>
      <c r="BW516" s="412"/>
      <c r="BX516" s="412"/>
      <c r="BY516" s="412"/>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1066" t="s">
        <v>210</v>
      </c>
      <c r="D517" s="1067"/>
      <c r="E517" s="753">
        <v>4.4278203932628735</v>
      </c>
      <c r="F517" s="754">
        <v>8.5150392178132179</v>
      </c>
      <c r="G517" s="755">
        <v>8.5150392178132179</v>
      </c>
      <c r="H517" s="1067" t="s">
        <v>340</v>
      </c>
      <c r="I517" s="1067"/>
      <c r="J517" s="748">
        <v>1.9779118825544241E-4</v>
      </c>
      <c r="K517" s="701"/>
      <c r="L517" s="701"/>
      <c r="M517" s="1067" t="s">
        <v>314</v>
      </c>
      <c r="N517" s="1067"/>
      <c r="O517" s="749">
        <v>1.0019205785262933E-2</v>
      </c>
      <c r="P517" s="701"/>
      <c r="Q517" s="701"/>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2"/>
      <c r="BW517" s="412"/>
      <c r="BX517" s="412"/>
      <c r="BY517" s="412"/>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1066"/>
      <c r="D518" s="1067"/>
      <c r="E518" s="701"/>
      <c r="F518" s="701"/>
      <c r="G518" s="701"/>
      <c r="H518" s="1067" t="s">
        <v>292</v>
      </c>
      <c r="I518" s="1067"/>
      <c r="J518" s="748">
        <v>6.011135008441007E-2</v>
      </c>
      <c r="K518" s="701"/>
      <c r="L518" s="701"/>
      <c r="M518" s="1067" t="s">
        <v>305</v>
      </c>
      <c r="N518" s="1067"/>
      <c r="O518" s="749">
        <v>2.340353493192535E-2</v>
      </c>
      <c r="P518" s="701"/>
      <c r="Q518" s="701"/>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2"/>
      <c r="BW518" s="412"/>
      <c r="BX518" s="412"/>
      <c r="BY518" s="412"/>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1066"/>
      <c r="D519" s="1067"/>
      <c r="E519" s="701"/>
      <c r="F519" s="701"/>
      <c r="G519" s="701"/>
      <c r="H519" s="1067" t="s">
        <v>315</v>
      </c>
      <c r="I519" s="1067"/>
      <c r="J519" s="748">
        <v>2.7208429219801558E-2</v>
      </c>
      <c r="K519" s="701"/>
      <c r="L519" s="701"/>
      <c r="M519" s="1067" t="s">
        <v>290</v>
      </c>
      <c r="N519" s="1067"/>
      <c r="O519" s="749">
        <v>1.825721701408654E-2</v>
      </c>
      <c r="P519" s="701"/>
      <c r="Q519" s="701"/>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2"/>
      <c r="BW519" s="412"/>
      <c r="BX519" s="412"/>
      <c r="BY519" s="412"/>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1066" t="s">
        <v>248</v>
      </c>
      <c r="D520" s="1067"/>
      <c r="E520" s="1067"/>
      <c r="F520" s="701"/>
      <c r="G520" s="701"/>
      <c r="H520" s="1067" t="s">
        <v>299</v>
      </c>
      <c r="I520" s="1067"/>
      <c r="J520" s="748">
        <v>8.0983857084253527E-2</v>
      </c>
      <c r="K520" s="701"/>
      <c r="L520" s="701"/>
      <c r="M520" s="1067" t="s">
        <v>326</v>
      </c>
      <c r="N520" s="1067"/>
      <c r="O520" s="749">
        <v>2.4486627112033613E-3</v>
      </c>
      <c r="P520" s="701"/>
      <c r="Q520" s="701"/>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2"/>
      <c r="BW520" s="412"/>
      <c r="BX520" s="412"/>
      <c r="BY520" s="412"/>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1066"/>
      <c r="D521" s="1067"/>
      <c r="E521" s="735" t="s">
        <v>209</v>
      </c>
      <c r="F521" s="701"/>
      <c r="G521" s="701"/>
      <c r="H521" s="1067" t="s">
        <v>318</v>
      </c>
      <c r="I521" s="1067"/>
      <c r="J521" s="748">
        <v>8.7036361021682225E-3</v>
      </c>
      <c r="K521" s="701"/>
      <c r="L521" s="701"/>
      <c r="M521" s="1067" t="s">
        <v>293</v>
      </c>
      <c r="N521" s="1067"/>
      <c r="O521" s="749">
        <v>9.9027177511693362E-2</v>
      </c>
      <c r="P521" s="701"/>
      <c r="Q521" s="701"/>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2"/>
      <c r="BW521" s="412"/>
      <c r="BX521" s="412"/>
      <c r="BY521" s="412"/>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1067"/>
      <c r="D522" s="1067"/>
      <c r="E522" s="756" t="s">
        <v>210</v>
      </c>
      <c r="F522" s="701"/>
      <c r="G522" s="701"/>
      <c r="H522" s="1067" t="s">
        <v>314</v>
      </c>
      <c r="I522" s="1067"/>
      <c r="J522" s="748">
        <v>8.4247807212329967E-3</v>
      </c>
      <c r="K522" s="701"/>
      <c r="L522" s="701"/>
      <c r="M522" s="1067" t="s">
        <v>308</v>
      </c>
      <c r="N522" s="1067"/>
      <c r="O522" s="749">
        <v>6.6083969722160697E-3</v>
      </c>
      <c r="P522" s="701"/>
      <c r="Q522" s="701"/>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2"/>
      <c r="BW522" s="412"/>
      <c r="BX522" s="412"/>
      <c r="BY522" s="412"/>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1066" t="s">
        <v>281</v>
      </c>
      <c r="D523" s="1067"/>
      <c r="E523" s="744">
        <v>-0.16330890307638463</v>
      </c>
      <c r="F523" s="701"/>
      <c r="G523" s="701"/>
      <c r="H523" s="1067" t="s">
        <v>305</v>
      </c>
      <c r="I523" s="1067"/>
      <c r="J523" s="748">
        <v>1.5764304110920415E-2</v>
      </c>
      <c r="K523" s="701"/>
      <c r="L523" s="701"/>
      <c r="M523" s="1067" t="s">
        <v>317</v>
      </c>
      <c r="N523" s="1067"/>
      <c r="O523" s="749">
        <v>3.8912718215103196E-4</v>
      </c>
      <c r="P523" s="701"/>
      <c r="Q523" s="701"/>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2"/>
      <c r="BW523" s="412"/>
      <c r="BX523" s="412"/>
      <c r="BY523" s="412"/>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1066" t="s">
        <v>345</v>
      </c>
      <c r="D524" s="1067"/>
      <c r="E524" s="747">
        <v>-4.1807088303236423E-3</v>
      </c>
      <c r="F524" s="701"/>
      <c r="G524" s="701"/>
      <c r="H524" s="1067" t="s">
        <v>290</v>
      </c>
      <c r="I524" s="1067"/>
      <c r="J524" s="748">
        <v>0.25323449863347031</v>
      </c>
      <c r="K524" s="701"/>
      <c r="L524" s="701"/>
      <c r="M524" s="1067" t="s">
        <v>289</v>
      </c>
      <c r="N524" s="1067"/>
      <c r="O524" s="749">
        <v>5.0999051531058631E-2</v>
      </c>
      <c r="P524" s="701"/>
      <c r="Q524" s="701"/>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2"/>
      <c r="BW524" s="412"/>
      <c r="BX524" s="412"/>
      <c r="BY524" s="412"/>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1066" t="s">
        <v>285</v>
      </c>
      <c r="D525" s="1067"/>
      <c r="E525" s="747">
        <v>0.10508188402957724</v>
      </c>
      <c r="F525" s="701"/>
      <c r="G525" s="701"/>
      <c r="H525" s="1067" t="s">
        <v>300</v>
      </c>
      <c r="I525" s="1067"/>
      <c r="J525" s="748">
        <v>7.8229603362222871E-2</v>
      </c>
      <c r="K525" s="701"/>
      <c r="L525" s="701"/>
      <c r="M525" s="1067" t="s">
        <v>307</v>
      </c>
      <c r="N525" s="1067"/>
      <c r="O525" s="749">
        <v>5.0739571626822655E-5</v>
      </c>
      <c r="P525" s="701"/>
      <c r="Q525" s="701"/>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2"/>
      <c r="BW525" s="412"/>
      <c r="BX525" s="412"/>
      <c r="BY525" s="412"/>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1066" t="s">
        <v>291</v>
      </c>
      <c r="D526" s="1067"/>
      <c r="E526" s="747">
        <v>7.1829139737723466E-2</v>
      </c>
      <c r="F526" s="701"/>
      <c r="G526" s="701"/>
      <c r="H526" s="1067" t="s">
        <v>326</v>
      </c>
      <c r="I526" s="1067"/>
      <c r="J526" s="748">
        <v>1.51981705662183E-2</v>
      </c>
      <c r="K526" s="701"/>
      <c r="L526" s="701"/>
      <c r="M526" s="1067" t="s">
        <v>334</v>
      </c>
      <c r="N526" s="1067"/>
      <c r="O526" s="749">
        <v>4.1618835078346386E-4</v>
      </c>
      <c r="P526" s="701"/>
      <c r="Q526" s="701"/>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2"/>
      <c r="BW526" s="412"/>
      <c r="BX526" s="412"/>
      <c r="BY526" s="412"/>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1066" t="s">
        <v>295</v>
      </c>
      <c r="D527" s="1067"/>
      <c r="E527" s="747">
        <v>5.2287405729483122E-2</v>
      </c>
      <c r="F527" s="701"/>
      <c r="G527" s="701"/>
      <c r="H527" s="1067" t="s">
        <v>293</v>
      </c>
      <c r="I527" s="1067"/>
      <c r="J527" s="748">
        <v>0.20780095268387927</v>
      </c>
      <c r="K527" s="701"/>
      <c r="L527" s="701"/>
      <c r="M527" s="1067" t="s">
        <v>304</v>
      </c>
      <c r="N527" s="1067"/>
      <c r="O527" s="749">
        <v>1.8918392201200929E-3</v>
      </c>
      <c r="P527" s="701"/>
      <c r="Q527" s="701"/>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2"/>
      <c r="BW527" s="412"/>
      <c r="BX527" s="412"/>
      <c r="BY527" s="412"/>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1066" t="s">
        <v>331</v>
      </c>
      <c r="D528" s="1067"/>
      <c r="E528" s="747">
        <v>1.3064498431889032E-2</v>
      </c>
      <c r="F528" s="701"/>
      <c r="G528" s="701"/>
      <c r="H528" s="1067" t="s">
        <v>308</v>
      </c>
      <c r="I528" s="1067"/>
      <c r="J528" s="748">
        <v>5.1020896907046691E-2</v>
      </c>
      <c r="K528" s="701"/>
      <c r="L528" s="701"/>
      <c r="M528" s="1067" t="s">
        <v>302</v>
      </c>
      <c r="N528" s="1067"/>
      <c r="O528" s="749">
        <v>5.9530911611163835E-4</v>
      </c>
      <c r="P528" s="701"/>
      <c r="Q528" s="701"/>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2"/>
      <c r="BW528" s="412"/>
      <c r="BX528" s="412"/>
      <c r="BY528" s="412"/>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1066" t="s">
        <v>342</v>
      </c>
      <c r="D529" s="1067"/>
      <c r="E529" s="747">
        <v>4.1987384874970293E-3</v>
      </c>
      <c r="F529" s="701"/>
      <c r="G529" s="701"/>
      <c r="H529" s="1067" t="s">
        <v>346</v>
      </c>
      <c r="I529" s="1067"/>
      <c r="J529" s="748">
        <v>6.700708111211822E-4</v>
      </c>
      <c r="K529" s="701"/>
      <c r="L529" s="701"/>
      <c r="M529" s="1067" t="s">
        <v>282</v>
      </c>
      <c r="N529" s="1067"/>
      <c r="O529" s="749">
        <v>0.36049354075868772</v>
      </c>
      <c r="P529" s="701"/>
      <c r="Q529" s="701"/>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2"/>
      <c r="BW529" s="412"/>
      <c r="BX529" s="412"/>
      <c r="BY529" s="412"/>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1066" t="s">
        <v>223</v>
      </c>
      <c r="D530" s="1067"/>
      <c r="E530" s="747">
        <v>8.6959404080564184E-2</v>
      </c>
      <c r="F530" s="701"/>
      <c r="G530" s="701"/>
      <c r="H530" s="1067" t="s">
        <v>336</v>
      </c>
      <c r="I530" s="1067"/>
      <c r="J530" s="748">
        <v>2.4986347867766495E-3</v>
      </c>
      <c r="K530" s="701"/>
      <c r="L530" s="701"/>
      <c r="M530" s="1067" t="s">
        <v>288</v>
      </c>
      <c r="N530" s="1067"/>
      <c r="O530" s="749">
        <v>0.18301459621341737</v>
      </c>
      <c r="P530" s="701"/>
      <c r="Q530" s="701"/>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2"/>
      <c r="BW530" s="412"/>
      <c r="BX530" s="412"/>
      <c r="BY530" s="412"/>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1066" t="s">
        <v>219</v>
      </c>
      <c r="D531" s="1067"/>
      <c r="E531" s="747">
        <v>5.1560437932129194E-2</v>
      </c>
      <c r="F531" s="701"/>
      <c r="G531" s="701"/>
      <c r="H531" s="1067" t="s">
        <v>317</v>
      </c>
      <c r="I531" s="1067"/>
      <c r="J531" s="748">
        <v>2.923832490437164E-2</v>
      </c>
      <c r="K531" s="701"/>
      <c r="L531" s="701"/>
      <c r="M531" s="1067" t="s">
        <v>344</v>
      </c>
      <c r="N531" s="1067"/>
      <c r="O531" s="749">
        <v>1.6702910544179868E-3</v>
      </c>
      <c r="P531" s="701"/>
      <c r="Q531" s="701"/>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2"/>
      <c r="BW531" s="412"/>
      <c r="BX531" s="412"/>
      <c r="BY531" s="412"/>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1066" t="s">
        <v>231</v>
      </c>
      <c r="D532" s="1067"/>
      <c r="E532" s="747">
        <v>7.4041531744053188E-2</v>
      </c>
      <c r="F532" s="701"/>
      <c r="G532" s="701"/>
      <c r="H532" s="1067" t="s">
        <v>289</v>
      </c>
      <c r="I532" s="1067"/>
      <c r="J532" s="748">
        <v>0.26691159146824867</v>
      </c>
      <c r="K532" s="701"/>
      <c r="L532" s="701"/>
      <c r="M532" s="1067" t="s">
        <v>325</v>
      </c>
      <c r="N532" s="1067"/>
      <c r="O532" s="749">
        <v>6.1118926583791349E-3</v>
      </c>
      <c r="P532" s="701"/>
      <c r="Q532" s="701"/>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2"/>
      <c r="BW532" s="412"/>
      <c r="BX532" s="412"/>
      <c r="BY532" s="412"/>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1066" t="s">
        <v>220</v>
      </c>
      <c r="D533" s="1067"/>
      <c r="E533" s="747">
        <v>4.0087706207950075E-2</v>
      </c>
      <c r="F533" s="701"/>
      <c r="G533" s="701"/>
      <c r="H533" s="1067" t="s">
        <v>307</v>
      </c>
      <c r="I533" s="1067"/>
      <c r="J533" s="748">
        <v>6.7044446741123517E-2</v>
      </c>
      <c r="K533" s="701"/>
      <c r="L533" s="701"/>
      <c r="M533" s="1067" t="s">
        <v>343</v>
      </c>
      <c r="N533" s="1067"/>
      <c r="O533" s="749">
        <v>1.6201726115512383E-3</v>
      </c>
      <c r="P533" s="701"/>
      <c r="Q533" s="701"/>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2"/>
      <c r="BW533" s="412"/>
      <c r="BX533" s="412"/>
      <c r="BY533" s="412"/>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1066" t="s">
        <v>236</v>
      </c>
      <c r="D534" s="1067"/>
      <c r="E534" s="747">
        <v>-0.12327052957294926</v>
      </c>
      <c r="F534" s="701"/>
      <c r="G534" s="701"/>
      <c r="H534" s="1067" t="s">
        <v>334</v>
      </c>
      <c r="I534" s="1067"/>
      <c r="J534" s="748">
        <v>8.0292673455176176E-3</v>
      </c>
      <c r="K534" s="701"/>
      <c r="L534" s="701"/>
      <c r="M534" s="1067" t="s">
        <v>333</v>
      </c>
      <c r="N534" s="1067"/>
      <c r="O534" s="749">
        <v>4.705589057036527E-3</v>
      </c>
      <c r="P534" s="701"/>
      <c r="Q534" s="701"/>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2"/>
      <c r="BW534" s="412"/>
      <c r="BX534" s="412"/>
      <c r="BY534" s="412"/>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1066" t="s">
        <v>239</v>
      </c>
      <c r="D535" s="1067"/>
      <c r="E535" s="747">
        <v>-4.0851653721110805E-2</v>
      </c>
      <c r="F535" s="701"/>
      <c r="G535" s="701"/>
      <c r="H535" s="1067" t="s">
        <v>304</v>
      </c>
      <c r="I535" s="1067"/>
      <c r="J535" s="748">
        <v>7.2741310612974591E-2</v>
      </c>
      <c r="K535" s="701"/>
      <c r="L535" s="701"/>
      <c r="M535" s="1067" t="s">
        <v>310</v>
      </c>
      <c r="N535" s="1067"/>
      <c r="O535" s="749">
        <v>1.1891632458016589E-2</v>
      </c>
      <c r="P535" s="701"/>
      <c r="Q535" s="701"/>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2"/>
      <c r="BW535" s="412"/>
      <c r="BX535" s="412"/>
      <c r="BY535" s="412"/>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1066" t="s">
        <v>215</v>
      </c>
      <c r="D536" s="1067"/>
      <c r="E536" s="747">
        <v>-6.2622217818677729E-3</v>
      </c>
      <c r="F536" s="701"/>
      <c r="G536" s="701"/>
      <c r="H536" s="1067" t="s">
        <v>302</v>
      </c>
      <c r="I536" s="1067"/>
      <c r="J536" s="748">
        <v>7.6603659905631824E-2</v>
      </c>
      <c r="K536" s="701"/>
      <c r="L536" s="701"/>
      <c r="M536" s="1067" t="s">
        <v>306</v>
      </c>
      <c r="N536" s="1067"/>
      <c r="O536" s="749">
        <v>2.0616326569720168E-2</v>
      </c>
      <c r="P536" s="701"/>
      <c r="Q536" s="701"/>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2"/>
      <c r="BW536" s="412"/>
      <c r="BX536" s="412"/>
      <c r="BY536" s="412"/>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1066" t="s">
        <v>238</v>
      </c>
      <c r="D537" s="1067"/>
      <c r="E537" s="747">
        <v>5.5085161642050153E-5</v>
      </c>
      <c r="F537" s="701"/>
      <c r="G537" s="701"/>
      <c r="H537" s="1067" t="s">
        <v>282</v>
      </c>
      <c r="I537" s="1067"/>
      <c r="J537" s="748">
        <v>0.52197954205299568</v>
      </c>
      <c r="K537" s="701"/>
      <c r="L537" s="701"/>
      <c r="M537" s="1067" t="s">
        <v>353</v>
      </c>
      <c r="N537" s="1067"/>
      <c r="O537" s="749">
        <v>5.880086778371936E-5</v>
      </c>
      <c r="P537" s="701"/>
      <c r="Q537" s="701"/>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2"/>
      <c r="BW537" s="412"/>
      <c r="BX537" s="412"/>
      <c r="BY537" s="412"/>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1066" t="s">
        <v>283</v>
      </c>
      <c r="D538" s="1067"/>
      <c r="E538" s="747">
        <v>-0.14923513707743072</v>
      </c>
      <c r="F538" s="701"/>
      <c r="G538" s="701"/>
      <c r="H538" s="1067" t="s">
        <v>288</v>
      </c>
      <c r="I538" s="1067"/>
      <c r="J538" s="748">
        <v>0.16531758253412571</v>
      </c>
      <c r="K538" s="701"/>
      <c r="L538" s="701"/>
      <c r="M538" s="1067" t="s">
        <v>311</v>
      </c>
      <c r="N538" s="1067"/>
      <c r="O538" s="749">
        <v>1.1204095073698263E-2</v>
      </c>
      <c r="P538" s="701"/>
      <c r="Q538" s="701"/>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2"/>
      <c r="BW538" s="412"/>
      <c r="BX538" s="412"/>
      <c r="BY538" s="412"/>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1066" t="s">
        <v>298</v>
      </c>
      <c r="D539" s="1067"/>
      <c r="E539" s="747">
        <v>-4.991459423200207E-2</v>
      </c>
      <c r="F539" s="701"/>
      <c r="G539" s="701"/>
      <c r="H539" s="1067" t="s">
        <v>344</v>
      </c>
      <c r="I539" s="1067"/>
      <c r="J539" s="748">
        <v>6.4866528074742052E-4</v>
      </c>
      <c r="K539" s="701"/>
      <c r="L539" s="701"/>
      <c r="M539" s="1067" t="s">
        <v>323</v>
      </c>
      <c r="N539" s="1067"/>
      <c r="O539" s="749">
        <v>6.161232682563347E-3</v>
      </c>
      <c r="P539" s="701"/>
      <c r="Q539" s="701"/>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2"/>
      <c r="BW539" s="412"/>
      <c r="BX539" s="412"/>
      <c r="BY539" s="412"/>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1066" t="s">
        <v>287</v>
      </c>
      <c r="D540" s="1067"/>
      <c r="E540" s="747">
        <v>5.6318719853121563E-2</v>
      </c>
      <c r="F540" s="701"/>
      <c r="G540" s="701"/>
      <c r="H540" s="1067" t="s">
        <v>325</v>
      </c>
      <c r="I540" s="1067"/>
      <c r="J540" s="748">
        <v>2.297959403855404E-3</v>
      </c>
      <c r="K540" s="701"/>
      <c r="L540" s="701"/>
      <c r="M540" s="1067" t="s">
        <v>339</v>
      </c>
      <c r="N540" s="1067"/>
      <c r="O540" s="749">
        <v>2.7553337539449043E-3</v>
      </c>
      <c r="P540" s="701"/>
      <c r="Q540" s="701"/>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2"/>
      <c r="BW540" s="412"/>
      <c r="BX540" s="412"/>
      <c r="BY540" s="412"/>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1066" t="s">
        <v>297</v>
      </c>
      <c r="D541" s="1067"/>
      <c r="E541" s="747">
        <v>1.9076869416971377E-2</v>
      </c>
      <c r="F541" s="701"/>
      <c r="G541" s="701"/>
      <c r="H541" s="1067" t="s">
        <v>343</v>
      </c>
      <c r="I541" s="1067"/>
      <c r="J541" s="748">
        <v>9.2397065735692566E-3</v>
      </c>
      <c r="K541" s="701"/>
      <c r="L541" s="701"/>
      <c r="M541" s="1067" t="s">
        <v>348</v>
      </c>
      <c r="N541" s="1067"/>
      <c r="O541" s="749">
        <v>6.7346932580129875E-5</v>
      </c>
      <c r="P541" s="701"/>
      <c r="Q541" s="701"/>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2"/>
      <c r="BW541" s="412"/>
      <c r="BX541" s="412"/>
      <c r="BY541" s="412"/>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1066" t="s">
        <v>294</v>
      </c>
      <c r="D542" s="1067"/>
      <c r="E542" s="747">
        <v>7.974332617131305E-2</v>
      </c>
      <c r="F542" s="701"/>
      <c r="G542" s="701"/>
      <c r="H542" s="1067" t="s">
        <v>333</v>
      </c>
      <c r="I542" s="1067"/>
      <c r="J542" s="748">
        <v>3.3725813096688686E-3</v>
      </c>
      <c r="K542" s="701"/>
      <c r="L542" s="701"/>
      <c r="M542" s="1067" t="s">
        <v>338</v>
      </c>
      <c r="N542" s="1067"/>
      <c r="O542" s="749">
        <v>1.5749552219423723E-3</v>
      </c>
      <c r="P542" s="701"/>
      <c r="Q542" s="701"/>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2"/>
      <c r="BW542" s="412"/>
      <c r="BX542" s="412"/>
      <c r="BY542" s="412"/>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1066" t="s">
        <v>301</v>
      </c>
      <c r="D543" s="1067"/>
      <c r="E543" s="747">
        <v>5.4448769695233157E-2</v>
      </c>
      <c r="F543" s="701"/>
      <c r="G543" s="701"/>
      <c r="H543" s="1067" t="s">
        <v>310</v>
      </c>
      <c r="I543" s="1067"/>
      <c r="J543" s="748">
        <v>3.3913231823721905E-2</v>
      </c>
      <c r="K543" s="701"/>
      <c r="L543" s="701"/>
      <c r="M543" s="1067" t="s">
        <v>349</v>
      </c>
      <c r="N543" s="1067"/>
      <c r="O543" s="749">
        <v>1.5286592983939393E-3</v>
      </c>
      <c r="P543" s="701"/>
      <c r="Q543" s="701"/>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2"/>
      <c r="BW543" s="412"/>
      <c r="BX543" s="412"/>
      <c r="BY543" s="412"/>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1066" t="s">
        <v>347</v>
      </c>
      <c r="D544" s="1067"/>
      <c r="E544" s="747">
        <v>3.1306870707702313E-3</v>
      </c>
      <c r="F544" s="701"/>
      <c r="G544" s="701"/>
      <c r="H544" s="1067" t="s">
        <v>306</v>
      </c>
      <c r="I544" s="1067"/>
      <c r="J544" s="748">
        <v>5.0261315797488139E-2</v>
      </c>
      <c r="K544" s="701"/>
      <c r="L544" s="701"/>
      <c r="M544" s="1067" t="s">
        <v>351</v>
      </c>
      <c r="N544" s="1067"/>
      <c r="O544" s="749">
        <v>7.1482213322687457E-4</v>
      </c>
      <c r="P544" s="701"/>
      <c r="Q544" s="701"/>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2"/>
      <c r="BW544" s="412"/>
      <c r="BX544" s="412"/>
      <c r="BY544" s="412"/>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1066" t="s">
        <v>286</v>
      </c>
      <c r="D545" s="1067"/>
      <c r="E545" s="747">
        <v>9.9829630725283017E-2</v>
      </c>
      <c r="F545" s="701"/>
      <c r="G545" s="701"/>
      <c r="H545" s="1067" t="s">
        <v>353</v>
      </c>
      <c r="I545" s="1067"/>
      <c r="J545" s="748">
        <v>1.2865734652858711E-4</v>
      </c>
      <c r="K545" s="701"/>
      <c r="L545" s="701"/>
      <c r="M545" s="1067" t="s">
        <v>324</v>
      </c>
      <c r="N545" s="1067"/>
      <c r="O545" s="749">
        <v>6.4478061002854327E-5</v>
      </c>
      <c r="P545" s="701"/>
      <c r="Q545" s="701"/>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2"/>
      <c r="BW545" s="412"/>
      <c r="BX545" s="412"/>
      <c r="BY545" s="412"/>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1066" t="s">
        <v>319</v>
      </c>
      <c r="D546" s="1067"/>
      <c r="E546" s="747">
        <v>2.3727151926586525E-2</v>
      </c>
      <c r="F546" s="701"/>
      <c r="G546" s="701"/>
      <c r="H546" s="1067" t="s">
        <v>311</v>
      </c>
      <c r="I546" s="1067"/>
      <c r="J546" s="748">
        <v>5.9625136871858872E-3</v>
      </c>
      <c r="K546" s="701"/>
      <c r="L546" s="701"/>
      <c r="M546" s="1067" t="s">
        <v>329</v>
      </c>
      <c r="N546" s="1067"/>
      <c r="O546" s="749">
        <v>1.4971640619204575E-4</v>
      </c>
      <c r="P546" s="701"/>
      <c r="Q546" s="701"/>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2"/>
      <c r="BW546" s="412"/>
      <c r="BX546" s="412"/>
      <c r="BY546" s="412"/>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1066" t="s">
        <v>335</v>
      </c>
      <c r="D547" s="1067"/>
      <c r="E547" s="747">
        <v>8.7037650220400265E-3</v>
      </c>
      <c r="F547" s="701"/>
      <c r="G547" s="701"/>
      <c r="H547" s="1067" t="s">
        <v>323</v>
      </c>
      <c r="I547" s="1067"/>
      <c r="J547" s="748">
        <v>3.6424140629925904E-3</v>
      </c>
      <c r="K547" s="701"/>
      <c r="L547" s="701"/>
      <c r="M547" s="1067" t="s">
        <v>330</v>
      </c>
      <c r="N547" s="1067"/>
      <c r="O547" s="749">
        <v>5.1879388844741333E-3</v>
      </c>
      <c r="P547" s="701"/>
      <c r="Q547" s="701"/>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2"/>
      <c r="BW547" s="412"/>
      <c r="BX547" s="412"/>
      <c r="BY547" s="412"/>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1066" t="s">
        <v>328</v>
      </c>
      <c r="D548" s="1067"/>
      <c r="E548" s="747">
        <v>1.8862351307628405E-2</v>
      </c>
      <c r="F548" s="701"/>
      <c r="G548" s="701"/>
      <c r="H548" s="1067" t="s">
        <v>339</v>
      </c>
      <c r="I548" s="1067"/>
      <c r="J548" s="748">
        <v>1.2742801318034968E-2</v>
      </c>
      <c r="K548" s="701"/>
      <c r="L548" s="701"/>
      <c r="M548" s="1067" t="s">
        <v>332</v>
      </c>
      <c r="N548" s="1067"/>
      <c r="O548" s="749">
        <v>1.112265840075576E-3</v>
      </c>
      <c r="P548" s="701"/>
      <c r="Q548" s="701"/>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2"/>
      <c r="BW548" s="412"/>
      <c r="BX548" s="412"/>
      <c r="BY548" s="412"/>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1066" t="s">
        <v>320</v>
      </c>
      <c r="D549" s="1067"/>
      <c r="E549" s="747">
        <v>2.2229934999411491E-2</v>
      </c>
      <c r="F549" s="701"/>
      <c r="G549" s="701"/>
      <c r="H549" s="1067" t="s">
        <v>348</v>
      </c>
      <c r="I549" s="1067"/>
      <c r="J549" s="748">
        <v>8.4122527500829179E-3</v>
      </c>
      <c r="K549" s="701"/>
      <c r="L549" s="701"/>
      <c r="M549" s="1067" t="s">
        <v>327</v>
      </c>
      <c r="N549" s="1067"/>
      <c r="O549" s="749">
        <v>5.5680537767433093E-3</v>
      </c>
      <c r="P549" s="701"/>
      <c r="Q549" s="701"/>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2"/>
      <c r="BW549" s="412"/>
      <c r="BX549" s="412"/>
      <c r="BY549" s="412"/>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1066" t="s">
        <v>316</v>
      </c>
      <c r="D550" s="1067"/>
      <c r="E550" s="747">
        <v>2.5986330537022918E-2</v>
      </c>
      <c r="F550" s="701"/>
      <c r="G550" s="701"/>
      <c r="H550" s="1067" t="s">
        <v>338</v>
      </c>
      <c r="I550" s="1067"/>
      <c r="J550" s="748">
        <v>1.3125974593716993E-2</v>
      </c>
      <c r="K550" s="701"/>
      <c r="L550" s="701"/>
      <c r="M550" s="1067" t="s">
        <v>350</v>
      </c>
      <c r="N550" s="1067"/>
      <c r="O550" s="749">
        <v>6.008401433891333E-4</v>
      </c>
      <c r="P550" s="701"/>
      <c r="Q550" s="701"/>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2"/>
      <c r="BW550" s="412"/>
      <c r="BX550" s="412"/>
      <c r="BY550" s="412"/>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1066" t="s">
        <v>284</v>
      </c>
      <c r="D551" s="1067"/>
      <c r="E551" s="747">
        <v>9.7989461559254448E-2</v>
      </c>
      <c r="F551" s="701"/>
      <c r="G551" s="701"/>
      <c r="H551" s="1067" t="s">
        <v>349</v>
      </c>
      <c r="I551" s="1067"/>
      <c r="J551" s="748">
        <v>2.9163118535115793E-5</v>
      </c>
      <c r="K551" s="701"/>
      <c r="L551" s="701"/>
      <c r="M551" s="1067" t="s">
        <v>312</v>
      </c>
      <c r="N551" s="1067"/>
      <c r="O551" s="749">
        <v>1.0952613692533005E-2</v>
      </c>
      <c r="P551" s="701"/>
      <c r="Q551" s="701"/>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2"/>
      <c r="BW551" s="412"/>
      <c r="BX551" s="412"/>
      <c r="BY551" s="412"/>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1066" t="s">
        <v>337</v>
      </c>
      <c r="D552" s="1067"/>
      <c r="E552" s="747">
        <v>8.7760632808576971E-3</v>
      </c>
      <c r="F552" s="701"/>
      <c r="G552" s="701"/>
      <c r="H552" s="1067" t="s">
        <v>351</v>
      </c>
      <c r="I552" s="1067"/>
      <c r="J552" s="748">
        <v>2.3822218409075943E-3</v>
      </c>
      <c r="K552" s="701"/>
      <c r="L552" s="701"/>
      <c r="M552" s="1067" t="s">
        <v>309</v>
      </c>
      <c r="N552" s="1067"/>
      <c r="O552" s="749">
        <v>1.7268248185503265E-2</v>
      </c>
      <c r="P552" s="701"/>
      <c r="Q552" s="701"/>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2"/>
      <c r="BW552" s="412"/>
      <c r="BX552" s="412"/>
      <c r="BY552" s="412"/>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1066" t="s">
        <v>340</v>
      </c>
      <c r="D553" s="1067"/>
      <c r="E553" s="747">
        <v>4.3973304612005297E-3</v>
      </c>
      <c r="F553" s="701"/>
      <c r="G553" s="701"/>
      <c r="H553" s="1067" t="s">
        <v>324</v>
      </c>
      <c r="I553" s="1067"/>
      <c r="J553" s="748">
        <v>2.0050882210951495E-2</v>
      </c>
      <c r="K553" s="701"/>
      <c r="L553" s="701"/>
      <c r="M553" s="1067" t="s">
        <v>313</v>
      </c>
      <c r="N553" s="1067"/>
      <c r="O553" s="749">
        <v>2.8213600822950399E-3</v>
      </c>
      <c r="P553" s="701"/>
      <c r="Q553" s="701"/>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2"/>
      <c r="BW553" s="412"/>
      <c r="BX553" s="412"/>
      <c r="BY553" s="412"/>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1066" t="s">
        <v>292</v>
      </c>
      <c r="D554" s="1067"/>
      <c r="E554" s="747">
        <v>8.4714436989324307E-2</v>
      </c>
      <c r="F554" s="701"/>
      <c r="G554" s="701"/>
      <c r="H554" s="1067" t="s">
        <v>329</v>
      </c>
      <c r="I554" s="1067"/>
      <c r="J554" s="748">
        <v>1.8580487888507902E-2</v>
      </c>
      <c r="K554" s="701"/>
      <c r="L554" s="701"/>
      <c r="M554" s="1067" t="s">
        <v>352</v>
      </c>
      <c r="N554" s="1067"/>
      <c r="O554" s="749">
        <v>4.7061144167329864E-5</v>
      </c>
      <c r="P554" s="701"/>
      <c r="Q554" s="701"/>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2"/>
      <c r="BW554" s="412"/>
      <c r="BX554" s="412"/>
      <c r="BY554" s="412"/>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1066" t="s">
        <v>315</v>
      </c>
      <c r="D555" s="1067"/>
      <c r="E555" s="747">
        <v>2.94293845238888E-2</v>
      </c>
      <c r="F555" s="701"/>
      <c r="G555" s="701"/>
      <c r="H555" s="1067" t="s">
        <v>330</v>
      </c>
      <c r="I555" s="1067"/>
      <c r="J555" s="748">
        <v>8.0987432431984582E-3</v>
      </c>
      <c r="K555" s="701"/>
      <c r="L555" s="701"/>
      <c r="M555" s="1067" t="s">
        <v>341</v>
      </c>
      <c r="N555" s="1067"/>
      <c r="O555" s="749">
        <v>1.4953796440198764E-6</v>
      </c>
      <c r="P555" s="701"/>
      <c r="Q555" s="701"/>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2"/>
      <c r="BW555" s="412"/>
      <c r="BX555" s="412"/>
      <c r="BY555" s="412"/>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1066" t="s">
        <v>299</v>
      </c>
      <c r="D556" s="1067"/>
      <c r="E556" s="747">
        <v>5.3650296064157242E-2</v>
      </c>
      <c r="F556" s="701"/>
      <c r="G556" s="701"/>
      <c r="H556" s="1067" t="s">
        <v>332</v>
      </c>
      <c r="I556" s="1067"/>
      <c r="J556" s="748">
        <v>1.7198900138353925E-2</v>
      </c>
      <c r="K556" s="701"/>
      <c r="L556" s="701"/>
      <c r="M556" s="1067" t="s">
        <v>303</v>
      </c>
      <c r="N556" s="1067"/>
      <c r="O556" s="749">
        <v>2.6913205011431303E-2</v>
      </c>
      <c r="P556" s="701"/>
      <c r="Q556" s="701"/>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2"/>
      <c r="BW556" s="412"/>
      <c r="BX556" s="412"/>
      <c r="BY556" s="412"/>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1066" t="s">
        <v>318</v>
      </c>
      <c r="D557" s="1067"/>
      <c r="E557" s="747">
        <v>1.8582756225754213E-2</v>
      </c>
      <c r="F557" s="701"/>
      <c r="G557" s="701"/>
      <c r="H557" s="1067" t="s">
        <v>327</v>
      </c>
      <c r="I557" s="1067"/>
      <c r="J557" s="748">
        <v>6.2251205043041774E-4</v>
      </c>
      <c r="K557" s="701"/>
      <c r="L557" s="701"/>
      <c r="M557" s="1067" t="s">
        <v>322</v>
      </c>
      <c r="N557" s="1067"/>
      <c r="O557" s="749">
        <v>5.273321210498335E-3</v>
      </c>
      <c r="P557" s="701"/>
      <c r="Q557" s="701"/>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2"/>
      <c r="BW557" s="412"/>
      <c r="BX557" s="412"/>
      <c r="BY557" s="412"/>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1066" t="s">
        <v>314</v>
      </c>
      <c r="D558" s="1067"/>
      <c r="E558" s="747">
        <v>2.1951236095012039E-2</v>
      </c>
      <c r="F558" s="701"/>
      <c r="G558" s="701"/>
      <c r="H558" s="1067" t="s">
        <v>350</v>
      </c>
      <c r="I558" s="1067"/>
      <c r="J558" s="748">
        <v>6.4251221082888164E-3</v>
      </c>
      <c r="K558" s="701"/>
      <c r="L558" s="701"/>
      <c r="M558" s="1067" t="s">
        <v>296</v>
      </c>
      <c r="N558" s="1067"/>
      <c r="O558" s="749">
        <v>6.4331626855263627E-2</v>
      </c>
      <c r="P558" s="701"/>
      <c r="Q558" s="701"/>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2"/>
      <c r="BW558" s="412"/>
      <c r="BX558" s="412"/>
      <c r="BY558" s="412"/>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1066" t="s">
        <v>305</v>
      </c>
      <c r="D559" s="1067"/>
      <c r="E559" s="747">
        <v>3.4663598881797229E-2</v>
      </c>
      <c r="F559" s="701"/>
      <c r="G559" s="701"/>
      <c r="H559" s="1067" t="s">
        <v>312</v>
      </c>
      <c r="I559" s="1067"/>
      <c r="J559" s="748">
        <v>3.0291827093765655E-2</v>
      </c>
      <c r="K559" s="701"/>
      <c r="L559" s="701"/>
      <c r="M559" s="1067" t="s">
        <v>321</v>
      </c>
      <c r="N559" s="1067"/>
      <c r="O559" s="751">
        <v>6.3728455903076823E-3</v>
      </c>
      <c r="P559" s="701"/>
      <c r="Q559" s="701"/>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2"/>
      <c r="BW559" s="412"/>
      <c r="BX559" s="412"/>
      <c r="BY559" s="412"/>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1066" t="s">
        <v>290</v>
      </c>
      <c r="D560" s="1067"/>
      <c r="E560" s="747">
        <v>9.227939664678822E-2</v>
      </c>
      <c r="F560" s="701"/>
      <c r="G560" s="701"/>
      <c r="H560" s="1067" t="s">
        <v>309</v>
      </c>
      <c r="I560" s="1067"/>
      <c r="J560" s="748">
        <v>5.3793183799264615E-4</v>
      </c>
      <c r="K560" s="701"/>
      <c r="L560" s="701"/>
      <c r="M560" s="1067"/>
      <c r="N560" s="1067"/>
      <c r="O560" s="701"/>
      <c r="P560" s="701"/>
      <c r="Q560" s="701"/>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2"/>
      <c r="BW560" s="412"/>
      <c r="BX560" s="412"/>
      <c r="BY560" s="412"/>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1066" t="s">
        <v>300</v>
      </c>
      <c r="D561" s="1067"/>
      <c r="E561" s="747">
        <v>5.1828536888023427E-2</v>
      </c>
      <c r="F561" s="701"/>
      <c r="G561" s="701"/>
      <c r="H561" s="1067" t="s">
        <v>313</v>
      </c>
      <c r="I561" s="1067"/>
      <c r="J561" s="748">
        <v>3.0161939857898626E-2</v>
      </c>
      <c r="K561" s="701"/>
      <c r="L561" s="701"/>
      <c r="M561" s="1067"/>
      <c r="N561" s="1067"/>
      <c r="O561" s="701"/>
      <c r="P561" s="701"/>
      <c r="Q561" s="701"/>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2"/>
      <c r="BW561" s="412"/>
      <c r="BX561" s="412"/>
      <c r="BY561" s="412"/>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1066" t="s">
        <v>326</v>
      </c>
      <c r="D562" s="1067"/>
      <c r="E562" s="747">
        <v>2.0543727449660688E-2</v>
      </c>
      <c r="F562" s="701"/>
      <c r="G562" s="701"/>
      <c r="H562" s="1067" t="s">
        <v>352</v>
      </c>
      <c r="I562" s="1067"/>
      <c r="J562" s="748">
        <v>2.6232479531033042E-3</v>
      </c>
      <c r="K562" s="701"/>
      <c r="L562" s="701"/>
      <c r="M562" s="1067" t="s">
        <v>244</v>
      </c>
      <c r="N562" s="1067"/>
      <c r="O562" s="1067"/>
      <c r="P562" s="1067"/>
      <c r="Q562" s="1067"/>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2"/>
      <c r="BW562" s="412"/>
      <c r="BX562" s="412"/>
      <c r="BY562" s="412"/>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1066" t="s">
        <v>293</v>
      </c>
      <c r="D563" s="1067"/>
      <c r="E563" s="747">
        <v>9.7709598079550167E-2</v>
      </c>
      <c r="F563" s="701"/>
      <c r="G563" s="701"/>
      <c r="H563" s="1067" t="s">
        <v>341</v>
      </c>
      <c r="I563" s="1067"/>
      <c r="J563" s="748">
        <v>1.2251244458175053E-2</v>
      </c>
      <c r="K563" s="701"/>
      <c r="L563" s="701"/>
      <c r="M563" s="1067" t="s">
        <v>209</v>
      </c>
      <c r="N563" s="1067"/>
      <c r="O563" s="1076" t="s">
        <v>245</v>
      </c>
      <c r="P563" s="1077"/>
      <c r="Q563" s="1078"/>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2"/>
      <c r="BW563" s="412"/>
      <c r="BX563" s="412"/>
      <c r="BY563" s="412"/>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1066" t="s">
        <v>308</v>
      </c>
      <c r="D564" s="1067"/>
      <c r="E564" s="747">
        <v>4.5915827947016277E-2</v>
      </c>
      <c r="F564" s="701"/>
      <c r="G564" s="701"/>
      <c r="H564" s="1067" t="s">
        <v>303</v>
      </c>
      <c r="I564" s="1067"/>
      <c r="J564" s="748">
        <v>7.0916872995731378E-2</v>
      </c>
      <c r="K564" s="701"/>
      <c r="L564" s="701"/>
      <c r="M564" s="1067"/>
      <c r="N564" s="1067"/>
      <c r="O564" s="736" t="s">
        <v>195</v>
      </c>
      <c r="P564" s="737" t="s">
        <v>246</v>
      </c>
      <c r="Q564" s="738" t="s">
        <v>247</v>
      </c>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2"/>
      <c r="BW564" s="412"/>
      <c r="BX564" s="412"/>
      <c r="BY564" s="412"/>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1066" t="s">
        <v>346</v>
      </c>
      <c r="D565" s="1067"/>
      <c r="E565" s="747">
        <v>4.0644576660924508E-3</v>
      </c>
      <c r="F565" s="701"/>
      <c r="G565" s="701"/>
      <c r="H565" s="1067" t="s">
        <v>322</v>
      </c>
      <c r="I565" s="1067"/>
      <c r="J565" s="748">
        <v>2.0916238486123041E-2</v>
      </c>
      <c r="K565" s="701"/>
      <c r="L565" s="701"/>
      <c r="M565" s="1067" t="s">
        <v>210</v>
      </c>
      <c r="N565" s="1067"/>
      <c r="O565" s="757">
        <v>4.3246044779403636</v>
      </c>
      <c r="P565" s="758">
        <v>5.6902690499215316</v>
      </c>
      <c r="Q565" s="759">
        <v>5.6902690499215316</v>
      </c>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2"/>
      <c r="BW565" s="412"/>
      <c r="BX565" s="412"/>
      <c r="BY565" s="412"/>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1066" t="s">
        <v>336</v>
      </c>
      <c r="D566" s="1067"/>
      <c r="E566" s="747">
        <v>1.1443949685886202E-2</v>
      </c>
      <c r="F566" s="701"/>
      <c r="G566" s="701"/>
      <c r="H566" s="1067" t="s">
        <v>296</v>
      </c>
      <c r="I566" s="1067"/>
      <c r="J566" s="748">
        <v>9.1781753087727486E-2</v>
      </c>
      <c r="K566" s="701"/>
      <c r="L566" s="701"/>
      <c r="M566" s="1067"/>
      <c r="N566" s="1067"/>
      <c r="O566" s="701"/>
      <c r="P566" s="701"/>
      <c r="Q566" s="701"/>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2"/>
      <c r="BW566" s="412"/>
      <c r="BX566" s="412"/>
      <c r="BY566" s="412"/>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1066" t="s">
        <v>317</v>
      </c>
      <c r="D567" s="1067"/>
      <c r="E567" s="747">
        <v>2.4599456853744144E-2</v>
      </c>
      <c r="F567" s="701"/>
      <c r="G567" s="701"/>
      <c r="H567" s="1067" t="s">
        <v>321</v>
      </c>
      <c r="I567" s="1067"/>
      <c r="J567" s="752">
        <v>5.1422041861844715E-3</v>
      </c>
      <c r="K567" s="701"/>
      <c r="L567" s="701"/>
      <c r="M567" s="1067"/>
      <c r="N567" s="1067"/>
      <c r="O567" s="701"/>
      <c r="P567" s="701"/>
      <c r="Q567" s="701"/>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2"/>
      <c r="BW567" s="412"/>
      <c r="BX567" s="412"/>
      <c r="BY567" s="412"/>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1066" t="s">
        <v>289</v>
      </c>
      <c r="D568" s="1067"/>
      <c r="E568" s="747">
        <v>0.10486984747182188</v>
      </c>
      <c r="F568" s="701"/>
      <c r="G568" s="701"/>
      <c r="H568" s="1067"/>
      <c r="I568" s="1067"/>
      <c r="J568" s="701"/>
      <c r="K568" s="701"/>
      <c r="L568" s="701"/>
      <c r="M568" s="1067" t="s">
        <v>248</v>
      </c>
      <c r="N568" s="1067"/>
      <c r="O568" s="1067"/>
      <c r="P568" s="701"/>
      <c r="Q568" s="701"/>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2"/>
      <c r="BW568" s="412"/>
      <c r="BX568" s="412"/>
      <c r="BY568" s="412"/>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1066" t="s">
        <v>307</v>
      </c>
      <c r="D569" s="1067"/>
      <c r="E569" s="747">
        <v>3.9711468810847035E-2</v>
      </c>
      <c r="F569" s="701"/>
      <c r="G569" s="701"/>
      <c r="H569" s="1067"/>
      <c r="I569" s="1067"/>
      <c r="J569" s="701"/>
      <c r="K569" s="701"/>
      <c r="L569" s="701"/>
      <c r="M569" s="1067"/>
      <c r="N569" s="1067"/>
      <c r="O569" s="739" t="s">
        <v>209</v>
      </c>
      <c r="P569" s="701"/>
      <c r="Q569" s="701"/>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2"/>
      <c r="BW569" s="412"/>
      <c r="BX569" s="412"/>
      <c r="BY569" s="412"/>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1066" t="s">
        <v>334</v>
      </c>
      <c r="D570" s="1067"/>
      <c r="E570" s="747">
        <v>1.1955894866400677E-2</v>
      </c>
      <c r="F570" s="701"/>
      <c r="G570" s="701"/>
      <c r="H570" s="1067" t="s">
        <v>244</v>
      </c>
      <c r="I570" s="1067"/>
      <c r="J570" s="1067"/>
      <c r="K570" s="1067"/>
      <c r="L570" s="1067"/>
      <c r="M570" s="1067"/>
      <c r="N570" s="1067"/>
      <c r="O570" s="760" t="s">
        <v>210</v>
      </c>
      <c r="P570" s="701"/>
      <c r="Q570" s="701"/>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2"/>
      <c r="BW570" s="412"/>
      <c r="BX570" s="412"/>
      <c r="BY570" s="412"/>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1066" t="s">
        <v>304</v>
      </c>
      <c r="D571" s="1067"/>
      <c r="E571" s="747">
        <v>4.6572556080112702E-2</v>
      </c>
      <c r="F571" s="701"/>
      <c r="G571" s="701"/>
      <c r="H571" s="1067" t="s">
        <v>209</v>
      </c>
      <c r="I571" s="1067"/>
      <c r="J571" s="1076" t="s">
        <v>245</v>
      </c>
      <c r="K571" s="1077"/>
      <c r="L571" s="1078"/>
      <c r="M571" s="1067" t="s">
        <v>281</v>
      </c>
      <c r="N571" s="1067"/>
      <c r="O571" s="746">
        <v>-0.2047060122596471</v>
      </c>
      <c r="P571" s="701"/>
      <c r="Q571" s="701"/>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2"/>
      <c r="BW571" s="412"/>
      <c r="BX571" s="412"/>
      <c r="BY571" s="412"/>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1066" t="s">
        <v>302</v>
      </c>
      <c r="D572" s="1067"/>
      <c r="E572" s="747">
        <v>-3.496645407869118E-2</v>
      </c>
      <c r="F572" s="701"/>
      <c r="G572" s="701"/>
      <c r="H572" s="1067"/>
      <c r="I572" s="1067"/>
      <c r="J572" s="740" t="s">
        <v>195</v>
      </c>
      <c r="K572" s="741" t="s">
        <v>246</v>
      </c>
      <c r="L572" s="742" t="s">
        <v>247</v>
      </c>
      <c r="M572" s="1067" t="s">
        <v>345</v>
      </c>
      <c r="N572" s="1067"/>
      <c r="O572" s="749">
        <v>-6.3847842106095291E-3</v>
      </c>
      <c r="P572" s="701"/>
      <c r="Q572" s="701"/>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2"/>
      <c r="BW572" s="412"/>
      <c r="BX572" s="412"/>
      <c r="BY572" s="412"/>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1066" t="s">
        <v>282</v>
      </c>
      <c r="D573" s="1067"/>
      <c r="E573" s="747">
        <v>0.1389528788501127</v>
      </c>
      <c r="F573" s="701"/>
      <c r="G573" s="701"/>
      <c r="H573" s="1067" t="s">
        <v>210</v>
      </c>
      <c r="I573" s="1067"/>
      <c r="J573" s="761">
        <v>4.6616011784354816</v>
      </c>
      <c r="K573" s="762">
        <v>5.8270014730443522</v>
      </c>
      <c r="L573" s="763">
        <v>5.8270014730443522</v>
      </c>
      <c r="M573" s="1067" t="s">
        <v>285</v>
      </c>
      <c r="N573" s="1067"/>
      <c r="O573" s="749">
        <v>0.18946725853063476</v>
      </c>
      <c r="P573" s="701"/>
      <c r="Q573" s="701"/>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2"/>
      <c r="BW573" s="412"/>
      <c r="BX573" s="412"/>
      <c r="BY573" s="412"/>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1066" t="s">
        <v>288</v>
      </c>
      <c r="D574" s="1067"/>
      <c r="E574" s="750">
        <v>-0.11815913901897539</v>
      </c>
      <c r="F574" s="701"/>
      <c r="G574" s="701"/>
      <c r="H574" s="1067"/>
      <c r="I574" s="1067"/>
      <c r="J574" s="701"/>
      <c r="K574" s="701"/>
      <c r="L574" s="701"/>
      <c r="M574" s="1067" t="s">
        <v>291</v>
      </c>
      <c r="N574" s="1067"/>
      <c r="O574" s="749">
        <v>3.173728912148617E-2</v>
      </c>
      <c r="P574" s="701"/>
      <c r="Q574" s="701"/>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2"/>
      <c r="BW574" s="412"/>
      <c r="BX574" s="412"/>
      <c r="BY574" s="412"/>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1066"/>
      <c r="D575" s="1067"/>
      <c r="E575" s="701"/>
      <c r="F575" s="701"/>
      <c r="G575" s="701"/>
      <c r="H575" s="1067"/>
      <c r="I575" s="1067"/>
      <c r="J575" s="701"/>
      <c r="K575" s="701"/>
      <c r="L575" s="701"/>
      <c r="M575" s="1067" t="s">
        <v>295</v>
      </c>
      <c r="N575" s="1067"/>
      <c r="O575" s="749">
        <v>3.100164031595723E-2</v>
      </c>
      <c r="P575" s="701"/>
      <c r="Q575" s="701"/>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2"/>
      <c r="BW575" s="412"/>
      <c r="BX575" s="412"/>
      <c r="BY575" s="412"/>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1066"/>
      <c r="D576" s="1067"/>
      <c r="E576" s="701"/>
      <c r="F576" s="701"/>
      <c r="G576" s="701"/>
      <c r="H576" s="1067" t="s">
        <v>248</v>
      </c>
      <c r="I576" s="1067"/>
      <c r="J576" s="1067"/>
      <c r="K576" s="701"/>
      <c r="L576" s="701"/>
      <c r="M576" s="1067" t="s">
        <v>331</v>
      </c>
      <c r="N576" s="1067"/>
      <c r="O576" s="749">
        <v>1.0835381962095575E-2</v>
      </c>
      <c r="P576" s="701"/>
      <c r="Q576" s="701"/>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2"/>
      <c r="BW576" s="412"/>
      <c r="BX576" s="412"/>
      <c r="BY576" s="412"/>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1066" t="s">
        <v>249</v>
      </c>
      <c r="D577" s="1067"/>
      <c r="E577" s="1067"/>
      <c r="F577" s="701"/>
      <c r="G577" s="701"/>
      <c r="H577" s="1067"/>
      <c r="I577" s="1067"/>
      <c r="J577" s="743" t="s">
        <v>209</v>
      </c>
      <c r="K577" s="701"/>
      <c r="L577" s="701"/>
      <c r="M577" s="1067" t="s">
        <v>342</v>
      </c>
      <c r="N577" s="1067"/>
      <c r="O577" s="749">
        <v>8.1180372047147398E-3</v>
      </c>
      <c r="P577" s="701"/>
      <c r="Q577" s="701"/>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2"/>
      <c r="BW577" s="412"/>
      <c r="BX577" s="412"/>
      <c r="BY577" s="412"/>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1066" t="s">
        <v>209</v>
      </c>
      <c r="D578" s="1067"/>
      <c r="E578" s="764" t="s">
        <v>210</v>
      </c>
      <c r="F578" s="701"/>
      <c r="G578" s="701"/>
      <c r="H578" s="1067"/>
      <c r="I578" s="1067"/>
      <c r="J578" s="765" t="s">
        <v>210</v>
      </c>
      <c r="K578" s="701"/>
      <c r="L578" s="701"/>
      <c r="M578" s="1067" t="s">
        <v>223</v>
      </c>
      <c r="N578" s="1067"/>
      <c r="O578" s="749">
        <v>1.9668055095343243E-3</v>
      </c>
      <c r="P578" s="701"/>
      <c r="Q578" s="701"/>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2"/>
      <c r="BW578" s="412"/>
      <c r="BX578" s="412"/>
      <c r="BY578" s="412"/>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1066" t="s">
        <v>210</v>
      </c>
      <c r="D579" s="1067"/>
      <c r="E579" s="766">
        <v>1.0000000000000004</v>
      </c>
      <c r="F579" s="701"/>
      <c r="G579" s="701"/>
      <c r="H579" s="1067" t="s">
        <v>281</v>
      </c>
      <c r="I579" s="1067"/>
      <c r="J579" s="745">
        <v>-2.7917680969333199E-3</v>
      </c>
      <c r="K579" s="701"/>
      <c r="L579" s="701"/>
      <c r="M579" s="1067" t="s">
        <v>219</v>
      </c>
      <c r="N579" s="1067"/>
      <c r="O579" s="749">
        <v>4.4013850761087721E-2</v>
      </c>
      <c r="P579" s="701"/>
      <c r="Q579" s="701"/>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2"/>
      <c r="BW579" s="412"/>
      <c r="BX579" s="412"/>
      <c r="BY579" s="412"/>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1066"/>
      <c r="D580" s="1067"/>
      <c r="E580" s="701"/>
      <c r="F580" s="701"/>
      <c r="G580" s="701"/>
      <c r="H580" s="1067" t="s">
        <v>345</v>
      </c>
      <c r="I580" s="1067"/>
      <c r="J580" s="748">
        <v>3.579523582418608E-3</v>
      </c>
      <c r="K580" s="701"/>
      <c r="L580" s="701"/>
      <c r="M580" s="1067" t="s">
        <v>231</v>
      </c>
      <c r="N580" s="1067"/>
      <c r="O580" s="749">
        <v>8.3419408270258996E-2</v>
      </c>
      <c r="P580" s="701"/>
      <c r="Q580" s="701"/>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2"/>
      <c r="BW580" s="412"/>
      <c r="BX580" s="412"/>
      <c r="BY580" s="412"/>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1066"/>
      <c r="D581" s="1067"/>
      <c r="E581" s="701"/>
      <c r="F581" s="701"/>
      <c r="G581" s="701"/>
      <c r="H581" s="1067" t="s">
        <v>285</v>
      </c>
      <c r="I581" s="1067"/>
      <c r="J581" s="748">
        <v>-0.11337756421504912</v>
      </c>
      <c r="K581" s="701"/>
      <c r="L581" s="701"/>
      <c r="M581" s="1067" t="s">
        <v>220</v>
      </c>
      <c r="N581" s="1067"/>
      <c r="O581" s="749">
        <v>4.9764987724787373E-2</v>
      </c>
      <c r="P581" s="701"/>
      <c r="Q581" s="701"/>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2"/>
      <c r="BW581" s="412"/>
      <c r="BX581" s="412"/>
      <c r="BY581" s="412"/>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1066"/>
      <c r="D582" s="1067"/>
      <c r="E582" s="701"/>
      <c r="F582" s="701"/>
      <c r="G582" s="701"/>
      <c r="H582" s="1067" t="s">
        <v>291</v>
      </c>
      <c r="I582" s="1067"/>
      <c r="J582" s="748">
        <v>0.10265529728545535</v>
      </c>
      <c r="K582" s="701"/>
      <c r="L582" s="701"/>
      <c r="M582" s="1067" t="s">
        <v>236</v>
      </c>
      <c r="N582" s="1067"/>
      <c r="O582" s="749">
        <v>-9.0403687407092662E-2</v>
      </c>
      <c r="P582" s="701"/>
      <c r="Q582" s="701"/>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2"/>
      <c r="BW582" s="412"/>
      <c r="BX582" s="412"/>
      <c r="BY582" s="412"/>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1066"/>
      <c r="D583" s="1067"/>
      <c r="E583" s="701"/>
      <c r="F583" s="701"/>
      <c r="G583" s="701"/>
      <c r="H583" s="1067" t="s">
        <v>295</v>
      </c>
      <c r="I583" s="1067"/>
      <c r="J583" s="748">
        <v>7.5441342720856744E-2</v>
      </c>
      <c r="K583" s="701"/>
      <c r="L583" s="701"/>
      <c r="M583" s="1067" t="s">
        <v>239</v>
      </c>
      <c r="N583" s="1067"/>
      <c r="O583" s="749">
        <v>-9.1851058259343633E-3</v>
      </c>
      <c r="P583" s="701"/>
      <c r="Q583" s="701"/>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2"/>
      <c r="BW583" s="412"/>
      <c r="BX583" s="412"/>
      <c r="BY583" s="412"/>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1066"/>
      <c r="D584" s="1067"/>
      <c r="E584" s="701"/>
      <c r="F584" s="701"/>
      <c r="G584" s="701"/>
      <c r="H584" s="1067" t="s">
        <v>331</v>
      </c>
      <c r="I584" s="1067"/>
      <c r="J584" s="748">
        <v>1.4586910138317373E-2</v>
      </c>
      <c r="K584" s="701"/>
      <c r="L584" s="701"/>
      <c r="M584" s="1067" t="s">
        <v>215</v>
      </c>
      <c r="N584" s="1067"/>
      <c r="O584" s="749">
        <v>1.1920384610857042E-3</v>
      </c>
      <c r="P584" s="701"/>
      <c r="Q584" s="701"/>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2"/>
      <c r="BW584" s="412"/>
      <c r="BX584" s="412"/>
      <c r="BY584" s="412"/>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1066"/>
      <c r="D585" s="1067"/>
      <c r="E585" s="701"/>
      <c r="F585" s="701"/>
      <c r="G585" s="701"/>
      <c r="H585" s="1067" t="s">
        <v>342</v>
      </c>
      <c r="I585" s="1067"/>
      <c r="J585" s="748">
        <v>7.4237988403685383E-3</v>
      </c>
      <c r="K585" s="701"/>
      <c r="L585" s="701"/>
      <c r="M585" s="1067" t="s">
        <v>238</v>
      </c>
      <c r="N585" s="1067"/>
      <c r="O585" s="749">
        <v>8.4504733177864794E-3</v>
      </c>
      <c r="P585" s="701"/>
      <c r="Q585" s="701"/>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2"/>
      <c r="BW585" s="412"/>
      <c r="BX585" s="412"/>
      <c r="BY585" s="412"/>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1066"/>
      <c r="D586" s="1067"/>
      <c r="E586" s="701"/>
      <c r="F586" s="701"/>
      <c r="G586" s="701"/>
      <c r="H586" s="1067" t="s">
        <v>223</v>
      </c>
      <c r="I586" s="1067"/>
      <c r="J586" s="748">
        <v>9.9268698996121688E-2</v>
      </c>
      <c r="K586" s="701"/>
      <c r="L586" s="701"/>
      <c r="M586" s="1067" t="s">
        <v>283</v>
      </c>
      <c r="N586" s="1067"/>
      <c r="O586" s="749">
        <v>-0.18774871411076585</v>
      </c>
      <c r="P586" s="701"/>
      <c r="Q586" s="701"/>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2"/>
      <c r="BW586" s="412"/>
      <c r="BX586" s="412"/>
      <c r="BY586" s="412"/>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1066"/>
      <c r="D587" s="1067"/>
      <c r="E587" s="701"/>
      <c r="F587" s="701"/>
      <c r="G587" s="701"/>
      <c r="H587" s="1067" t="s">
        <v>219</v>
      </c>
      <c r="I587" s="1067"/>
      <c r="J587" s="748">
        <v>4.2442480408097193E-2</v>
      </c>
      <c r="K587" s="701"/>
      <c r="L587" s="701"/>
      <c r="M587" s="1067" t="s">
        <v>298</v>
      </c>
      <c r="N587" s="1067"/>
      <c r="O587" s="749">
        <v>-4.4518727804232279E-2</v>
      </c>
      <c r="P587" s="701"/>
      <c r="Q587" s="701"/>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2"/>
      <c r="BW587" s="412"/>
      <c r="BX587" s="412"/>
      <c r="BY587" s="412"/>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1066"/>
      <c r="D588" s="1067"/>
      <c r="E588" s="701"/>
      <c r="F588" s="701"/>
      <c r="G588" s="701"/>
      <c r="H588" s="1067" t="s">
        <v>231</v>
      </c>
      <c r="I588" s="1067"/>
      <c r="J588" s="748">
        <v>-7.3877649464009681E-2</v>
      </c>
      <c r="K588" s="701"/>
      <c r="L588" s="701"/>
      <c r="M588" s="1067" t="s">
        <v>287</v>
      </c>
      <c r="N588" s="1067"/>
      <c r="O588" s="749">
        <v>0.14682379428955716</v>
      </c>
      <c r="P588" s="701"/>
      <c r="Q588" s="701"/>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2"/>
      <c r="BW588" s="412"/>
      <c r="BX588" s="412"/>
      <c r="BY588" s="412"/>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1066"/>
      <c r="D589" s="1067"/>
      <c r="E589" s="701"/>
      <c r="F589" s="701"/>
      <c r="G589" s="701"/>
      <c r="H589" s="1067" t="s">
        <v>220</v>
      </c>
      <c r="I589" s="1067"/>
      <c r="J589" s="748">
        <v>3.6925733421727364E-2</v>
      </c>
      <c r="K589" s="701"/>
      <c r="L589" s="701"/>
      <c r="M589" s="1067" t="s">
        <v>297</v>
      </c>
      <c r="N589" s="1067"/>
      <c r="O589" s="749">
        <v>7.347506000270964E-3</v>
      </c>
      <c r="P589" s="701"/>
      <c r="Q589" s="701"/>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2"/>
      <c r="BW589" s="412"/>
      <c r="BX589" s="412"/>
      <c r="BY589" s="412"/>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1066"/>
      <c r="D590" s="1067"/>
      <c r="E590" s="701"/>
      <c r="F590" s="701"/>
      <c r="G590" s="701"/>
      <c r="H590" s="1067" t="s">
        <v>236</v>
      </c>
      <c r="I590" s="1067"/>
      <c r="J590" s="748">
        <v>-2.9562232528868436E-2</v>
      </c>
      <c r="K590" s="701"/>
      <c r="L590" s="701"/>
      <c r="M590" s="1067" t="s">
        <v>294</v>
      </c>
      <c r="N590" s="1067"/>
      <c r="O590" s="749">
        <v>7.4240073884724908E-2</v>
      </c>
      <c r="P590" s="701"/>
      <c r="Q590" s="701"/>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2"/>
      <c r="BW590" s="412"/>
      <c r="BX590" s="412"/>
      <c r="BY590" s="412"/>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1066"/>
      <c r="D591" s="1067"/>
      <c r="E591" s="701"/>
      <c r="F591" s="701"/>
      <c r="G591" s="701"/>
      <c r="H591" s="1067" t="s">
        <v>239</v>
      </c>
      <c r="I591" s="1067"/>
      <c r="J591" s="748">
        <v>-9.2166364090920834E-3</v>
      </c>
      <c r="K591" s="701"/>
      <c r="L591" s="701"/>
      <c r="M591" s="1067" t="s">
        <v>301</v>
      </c>
      <c r="N591" s="1067"/>
      <c r="O591" s="749">
        <v>4.013729889735021E-2</v>
      </c>
      <c r="P591" s="701"/>
      <c r="Q591" s="701"/>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2"/>
      <c r="BW591" s="412"/>
      <c r="BX591" s="412"/>
      <c r="BY591" s="412"/>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1066"/>
      <c r="D592" s="1067"/>
      <c r="E592" s="701"/>
      <c r="F592" s="701"/>
      <c r="G592" s="701"/>
      <c r="H592" s="1067" t="s">
        <v>215</v>
      </c>
      <c r="I592" s="1067"/>
      <c r="J592" s="748">
        <v>-3.4842721722093632E-3</v>
      </c>
      <c r="K592" s="701"/>
      <c r="L592" s="701"/>
      <c r="M592" s="1067" t="s">
        <v>347</v>
      </c>
      <c r="N592" s="1067"/>
      <c r="O592" s="749">
        <v>-3.9217826537394536E-3</v>
      </c>
      <c r="P592" s="701"/>
      <c r="Q592" s="701"/>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2"/>
      <c r="BW592" s="412"/>
      <c r="BX592" s="412"/>
      <c r="BY592" s="412"/>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1066"/>
      <c r="D593" s="1067"/>
      <c r="E593" s="701"/>
      <c r="F593" s="701"/>
      <c r="G593" s="701"/>
      <c r="H593" s="1067" t="s">
        <v>238</v>
      </c>
      <c r="I593" s="1067"/>
      <c r="J593" s="748">
        <v>-3.5604326661550635E-3</v>
      </c>
      <c r="K593" s="701"/>
      <c r="L593" s="701"/>
      <c r="M593" s="1067" t="s">
        <v>286</v>
      </c>
      <c r="N593" s="1067"/>
      <c r="O593" s="749">
        <v>4.191568236905243E-2</v>
      </c>
      <c r="P593" s="701"/>
      <c r="Q593" s="701"/>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2"/>
      <c r="BW593" s="412"/>
      <c r="BX593" s="412"/>
      <c r="BY593" s="412"/>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1066"/>
      <c r="D594" s="1067"/>
      <c r="E594" s="701"/>
      <c r="F594" s="701"/>
      <c r="G594" s="701"/>
      <c r="H594" s="1067" t="s">
        <v>283</v>
      </c>
      <c r="I594" s="1067"/>
      <c r="J594" s="748">
        <v>-1.299505066509206E-3</v>
      </c>
      <c r="K594" s="701"/>
      <c r="L594" s="701"/>
      <c r="M594" s="1067" t="s">
        <v>335</v>
      </c>
      <c r="N594" s="1067"/>
      <c r="O594" s="749">
        <v>1.424730999627866E-2</v>
      </c>
      <c r="P594" s="701"/>
      <c r="Q594" s="701"/>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2"/>
      <c r="BW594" s="412"/>
      <c r="BX594" s="412"/>
      <c r="BY594" s="412"/>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1066"/>
      <c r="D595" s="1067"/>
      <c r="E595" s="701"/>
      <c r="F595" s="701"/>
      <c r="G595" s="701"/>
      <c r="H595" s="1067" t="s">
        <v>298</v>
      </c>
      <c r="I595" s="1067"/>
      <c r="J595" s="748">
        <v>-6.1674998003354818E-3</v>
      </c>
      <c r="K595" s="701"/>
      <c r="L595" s="701"/>
      <c r="M595" s="1067" t="s">
        <v>328</v>
      </c>
      <c r="N595" s="1067"/>
      <c r="O595" s="749">
        <v>2.1448370395844235E-3</v>
      </c>
      <c r="P595" s="701"/>
      <c r="Q595" s="701"/>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2"/>
      <c r="BW595" s="412"/>
      <c r="BX595" s="412"/>
      <c r="BY595" s="412"/>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1066"/>
      <c r="D596" s="1067"/>
      <c r="E596" s="701"/>
      <c r="F596" s="701"/>
      <c r="G596" s="701"/>
      <c r="H596" s="1067" t="s">
        <v>287</v>
      </c>
      <c r="I596" s="1067"/>
      <c r="J596" s="748">
        <v>-4.4853420880103752E-2</v>
      </c>
      <c r="K596" s="701"/>
      <c r="L596" s="701"/>
      <c r="M596" s="1067" t="s">
        <v>320</v>
      </c>
      <c r="N596" s="1067"/>
      <c r="O596" s="749">
        <v>1.6011862234429169E-2</v>
      </c>
      <c r="P596" s="701"/>
      <c r="Q596" s="701"/>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2"/>
      <c r="BW596" s="412"/>
      <c r="BX596" s="412"/>
      <c r="BY596" s="412"/>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1066"/>
      <c r="D597" s="1067"/>
      <c r="E597" s="701"/>
      <c r="F597" s="701"/>
      <c r="G597" s="701"/>
      <c r="H597" s="1067" t="s">
        <v>297</v>
      </c>
      <c r="I597" s="1067"/>
      <c r="J597" s="748">
        <v>-6.913528508318402E-2</v>
      </c>
      <c r="K597" s="701"/>
      <c r="L597" s="701"/>
      <c r="M597" s="1067" t="s">
        <v>316</v>
      </c>
      <c r="N597" s="1067"/>
      <c r="O597" s="749">
        <v>-6.6771467121178572E-5</v>
      </c>
      <c r="P597" s="701"/>
      <c r="Q597" s="701"/>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2"/>
      <c r="BW597" s="412"/>
      <c r="BX597" s="412"/>
      <c r="BY597" s="412"/>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1066"/>
      <c r="D598" s="1067"/>
      <c r="E598" s="701"/>
      <c r="F598" s="701"/>
      <c r="G598" s="701"/>
      <c r="H598" s="1067" t="s">
        <v>294</v>
      </c>
      <c r="I598" s="1067"/>
      <c r="J598" s="748">
        <v>9.5612638922350918E-2</v>
      </c>
      <c r="K598" s="701"/>
      <c r="L598" s="701"/>
      <c r="M598" s="1067" t="s">
        <v>284</v>
      </c>
      <c r="N598" s="1067"/>
      <c r="O598" s="749">
        <v>3.145456011539377E-2</v>
      </c>
      <c r="P598" s="701"/>
      <c r="Q598" s="701"/>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2"/>
      <c r="BW598" s="412"/>
      <c r="BX598" s="412"/>
      <c r="BY598" s="412"/>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1066"/>
      <c r="D599" s="1067"/>
      <c r="E599" s="701"/>
      <c r="F599" s="701"/>
      <c r="G599" s="701"/>
      <c r="H599" s="1067" t="s">
        <v>301</v>
      </c>
      <c r="I599" s="1067"/>
      <c r="J599" s="748">
        <v>5.8221229156067859E-2</v>
      </c>
      <c r="K599" s="701"/>
      <c r="L599" s="701"/>
      <c r="M599" s="1067" t="s">
        <v>340</v>
      </c>
      <c r="N599" s="1067"/>
      <c r="O599" s="749">
        <v>6.8965712610726433E-3</v>
      </c>
      <c r="P599" s="701"/>
      <c r="Q599" s="701"/>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2"/>
      <c r="BW599" s="412"/>
      <c r="BX599" s="412"/>
      <c r="BY599" s="412"/>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1066"/>
      <c r="D600" s="1067"/>
      <c r="E600" s="701"/>
      <c r="F600" s="701"/>
      <c r="G600" s="701"/>
      <c r="H600" s="1067" t="s">
        <v>347</v>
      </c>
      <c r="I600" s="1067"/>
      <c r="J600" s="748">
        <v>2.050803878191313E-3</v>
      </c>
      <c r="K600" s="701"/>
      <c r="L600" s="701"/>
      <c r="M600" s="1067" t="s">
        <v>292</v>
      </c>
      <c r="N600" s="1067"/>
      <c r="O600" s="749">
        <v>9.5341093309167985E-2</v>
      </c>
      <c r="P600" s="701"/>
      <c r="Q600" s="701"/>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2"/>
      <c r="BW600" s="412"/>
      <c r="BX600" s="412"/>
      <c r="BY600" s="412"/>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1066"/>
      <c r="D601" s="1067"/>
      <c r="E601" s="701"/>
      <c r="F601" s="701"/>
      <c r="G601" s="701"/>
      <c r="H601" s="1067" t="s">
        <v>286</v>
      </c>
      <c r="I601" s="1067"/>
      <c r="J601" s="748">
        <v>0.11562261096425054</v>
      </c>
      <c r="K601" s="701"/>
      <c r="L601" s="701"/>
      <c r="M601" s="1067" t="s">
        <v>315</v>
      </c>
      <c r="N601" s="1067"/>
      <c r="O601" s="749">
        <v>3.1280168476808911E-3</v>
      </c>
      <c r="P601" s="701"/>
      <c r="Q601" s="701"/>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2"/>
      <c r="BW601" s="412"/>
      <c r="BX601" s="412"/>
      <c r="BY601" s="412"/>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1066"/>
      <c r="D602" s="1067"/>
      <c r="E602" s="701"/>
      <c r="F602" s="701"/>
      <c r="G602" s="701"/>
      <c r="H602" s="1067" t="s">
        <v>319</v>
      </c>
      <c r="I602" s="1067"/>
      <c r="J602" s="748">
        <v>2.9820655722985822E-2</v>
      </c>
      <c r="K602" s="701"/>
      <c r="L602" s="701"/>
      <c r="M602" s="1067" t="s">
        <v>299</v>
      </c>
      <c r="N602" s="1067"/>
      <c r="O602" s="749">
        <v>2.3145696530942964E-2</v>
      </c>
      <c r="P602" s="701"/>
      <c r="Q602" s="701"/>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2"/>
      <c r="BW602" s="412"/>
      <c r="BX602" s="412"/>
      <c r="BY602" s="412"/>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1066"/>
      <c r="D603" s="1067"/>
      <c r="E603" s="701"/>
      <c r="F603" s="701"/>
      <c r="G603" s="701"/>
      <c r="H603" s="1067" t="s">
        <v>328</v>
      </c>
      <c r="I603" s="1067"/>
      <c r="J603" s="748">
        <v>2.4304286581791398E-2</v>
      </c>
      <c r="K603" s="701"/>
      <c r="L603" s="701"/>
      <c r="M603" s="1067" t="s">
        <v>318</v>
      </c>
      <c r="N603" s="1067"/>
      <c r="O603" s="749">
        <v>2.2999444302390884E-2</v>
      </c>
      <c r="P603" s="701"/>
      <c r="Q603" s="701"/>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2"/>
      <c r="BW603" s="412"/>
      <c r="BX603" s="412"/>
      <c r="BY603" s="412"/>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1066"/>
      <c r="D604" s="1067"/>
      <c r="E604" s="701"/>
      <c r="F604" s="701"/>
      <c r="G604" s="701"/>
      <c r="H604" s="1067" t="s">
        <v>320</v>
      </c>
      <c r="I604" s="1067"/>
      <c r="J604" s="748">
        <v>3.2196058288732024E-2</v>
      </c>
      <c r="K604" s="701"/>
      <c r="L604" s="701"/>
      <c r="M604" s="1067" t="s">
        <v>314</v>
      </c>
      <c r="N604" s="1067"/>
      <c r="O604" s="749">
        <v>2.3145696530943023E-2</v>
      </c>
      <c r="P604" s="701"/>
      <c r="Q604" s="701"/>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1066"/>
      <c r="D605" s="1067"/>
      <c r="E605" s="701"/>
      <c r="F605" s="701"/>
      <c r="G605" s="701"/>
      <c r="H605" s="1067" t="s">
        <v>316</v>
      </c>
      <c r="I605" s="1067"/>
      <c r="J605" s="748">
        <v>2.9121396968202148E-2</v>
      </c>
      <c r="K605" s="701"/>
      <c r="L605" s="701"/>
      <c r="M605" s="1067" t="s">
        <v>305</v>
      </c>
      <c r="N605" s="1067"/>
      <c r="O605" s="749">
        <v>3.5374827926637417E-2</v>
      </c>
      <c r="P605" s="701"/>
      <c r="Q605" s="701"/>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1066"/>
      <c r="D606" s="1067"/>
      <c r="E606" s="701"/>
      <c r="F606" s="701"/>
      <c r="G606" s="701"/>
      <c r="H606" s="1067" t="s">
        <v>284</v>
      </c>
      <c r="I606" s="1067"/>
      <c r="J606" s="748">
        <v>0.12033374791907342</v>
      </c>
      <c r="K606" s="701"/>
      <c r="L606" s="701"/>
      <c r="M606" s="1067" t="s">
        <v>290</v>
      </c>
      <c r="N606" s="1067"/>
      <c r="O606" s="749">
        <v>3.1244306913517334E-2</v>
      </c>
      <c r="P606" s="701"/>
      <c r="Q606" s="701"/>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1066"/>
      <c r="D607" s="1067"/>
      <c r="E607" s="701"/>
      <c r="F607" s="701"/>
      <c r="G607" s="701"/>
      <c r="H607" s="1067" t="s">
        <v>337</v>
      </c>
      <c r="I607" s="1067"/>
      <c r="J607" s="748">
        <v>8.6342242241981473E-3</v>
      </c>
      <c r="K607" s="701"/>
      <c r="L607" s="701"/>
      <c r="M607" s="1067" t="s">
        <v>326</v>
      </c>
      <c r="N607" s="1067"/>
      <c r="O607" s="749">
        <v>1.1442425413653135E-2</v>
      </c>
      <c r="P607" s="701"/>
      <c r="Q607" s="701"/>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1066"/>
      <c r="D608" s="1067"/>
      <c r="E608" s="701"/>
      <c r="F608" s="701"/>
      <c r="G608" s="701"/>
      <c r="H608" s="1067" t="s">
        <v>340</v>
      </c>
      <c r="I608" s="1067"/>
      <c r="J608" s="748">
        <v>3.0169516828259823E-3</v>
      </c>
      <c r="K608" s="701"/>
      <c r="L608" s="701"/>
      <c r="M608" s="1067" t="s">
        <v>293</v>
      </c>
      <c r="N608" s="1067"/>
      <c r="O608" s="749">
        <v>7.2766386150173293E-2</v>
      </c>
      <c r="P608" s="701"/>
      <c r="Q608" s="701"/>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1066"/>
      <c r="D609" s="1067"/>
      <c r="E609" s="701"/>
      <c r="F609" s="701"/>
      <c r="G609" s="701"/>
      <c r="H609" s="1067" t="s">
        <v>292</v>
      </c>
      <c r="I609" s="1067"/>
      <c r="J609" s="748">
        <v>5.2594838542595633E-2</v>
      </c>
      <c r="K609" s="701"/>
      <c r="L609" s="701"/>
      <c r="M609" s="1067" t="s">
        <v>308</v>
      </c>
      <c r="N609" s="1067"/>
      <c r="O609" s="749">
        <v>1.8797568153416534E-2</v>
      </c>
      <c r="P609" s="701"/>
      <c r="Q609" s="701"/>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1066"/>
      <c r="D610" s="1067"/>
      <c r="E610" s="701"/>
      <c r="F610" s="701"/>
      <c r="G610" s="701"/>
      <c r="H610" s="1067" t="s">
        <v>315</v>
      </c>
      <c r="I610" s="1067"/>
      <c r="J610" s="748">
        <v>3.5384789808786586E-2</v>
      </c>
      <c r="K610" s="701"/>
      <c r="L610" s="701"/>
      <c r="M610" s="1067" t="s">
        <v>317</v>
      </c>
      <c r="N610" s="1067"/>
      <c r="O610" s="749">
        <v>4.5614129467707529E-3</v>
      </c>
      <c r="P610" s="701"/>
      <c r="Q610" s="701"/>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1066"/>
      <c r="D611" s="1067"/>
      <c r="E611" s="701"/>
      <c r="F611" s="701"/>
      <c r="G611" s="701"/>
      <c r="H611" s="1067" t="s">
        <v>299</v>
      </c>
      <c r="I611" s="1067"/>
      <c r="J611" s="748">
        <v>6.1046970106820232E-2</v>
      </c>
      <c r="K611" s="701"/>
      <c r="L611" s="701"/>
      <c r="M611" s="1067" t="s">
        <v>289</v>
      </c>
      <c r="N611" s="1067"/>
      <c r="O611" s="749">
        <v>5.2219734084209719E-2</v>
      </c>
      <c r="P611" s="701"/>
      <c r="Q611" s="701"/>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1066"/>
      <c r="D612" s="1067"/>
      <c r="E612" s="701"/>
      <c r="F612" s="701"/>
      <c r="G612" s="701"/>
      <c r="H612" s="1067" t="s">
        <v>318</v>
      </c>
      <c r="I612" s="1067"/>
      <c r="J612" s="748">
        <v>2.0013140652156466E-2</v>
      </c>
      <c r="K612" s="701"/>
      <c r="L612" s="701"/>
      <c r="M612" s="1067" t="s">
        <v>307</v>
      </c>
      <c r="N612" s="1067"/>
      <c r="O612" s="749">
        <v>-1.6471266898069636E-3</v>
      </c>
      <c r="P612" s="701"/>
      <c r="Q612" s="701"/>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1066"/>
      <c r="D613" s="1067"/>
      <c r="E613" s="701"/>
      <c r="F613" s="701"/>
      <c r="G613" s="701"/>
      <c r="H613" s="1067" t="s">
        <v>314</v>
      </c>
      <c r="I613" s="1067"/>
      <c r="J613" s="748">
        <v>1.9689930722238427E-2</v>
      </c>
      <c r="K613" s="701"/>
      <c r="L613" s="701"/>
      <c r="M613" s="1067" t="s">
        <v>334</v>
      </c>
      <c r="N613" s="1067"/>
      <c r="O613" s="749">
        <v>4.7173550701278622E-3</v>
      </c>
      <c r="P613" s="701"/>
      <c r="Q613" s="701"/>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1066"/>
      <c r="D614" s="1067"/>
      <c r="E614" s="701"/>
      <c r="F614" s="701"/>
      <c r="G614" s="701"/>
      <c r="H614" s="1067" t="s">
        <v>305</v>
      </c>
      <c r="I614" s="1067"/>
      <c r="J614" s="748">
        <v>2.6934088778231613E-2</v>
      </c>
      <c r="K614" s="701"/>
      <c r="L614" s="701"/>
      <c r="M614" s="1067" t="s">
        <v>304</v>
      </c>
      <c r="N614" s="1067"/>
      <c r="O614" s="749">
        <v>1.0057631480006275E-2</v>
      </c>
      <c r="P614" s="701"/>
      <c r="Q614" s="701"/>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1066"/>
      <c r="D615" s="1067"/>
      <c r="E615" s="701"/>
      <c r="F615" s="701"/>
      <c r="G615" s="701"/>
      <c r="H615" s="1067" t="s">
        <v>290</v>
      </c>
      <c r="I615" s="1067"/>
      <c r="J615" s="748">
        <v>0.10795091311460588</v>
      </c>
      <c r="K615" s="701"/>
      <c r="L615" s="701"/>
      <c r="M615" s="1067" t="s">
        <v>302</v>
      </c>
      <c r="N615" s="1067"/>
      <c r="O615" s="749">
        <v>-5.6418933568485909E-3</v>
      </c>
      <c r="P615" s="701"/>
      <c r="Q615" s="701"/>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1066"/>
      <c r="D616" s="1067"/>
      <c r="E616" s="701"/>
      <c r="F616" s="701"/>
      <c r="G616" s="701"/>
      <c r="H616" s="1067" t="s">
        <v>300</v>
      </c>
      <c r="I616" s="1067"/>
      <c r="J616" s="748">
        <v>5.9999889323703294E-2</v>
      </c>
      <c r="K616" s="701"/>
      <c r="L616" s="701"/>
      <c r="M616" s="1067" t="s">
        <v>282</v>
      </c>
      <c r="N616" s="1067"/>
      <c r="O616" s="749">
        <v>0.13883608227358268</v>
      </c>
      <c r="P616" s="701"/>
      <c r="Q616" s="701"/>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1066"/>
      <c r="D617" s="1067"/>
      <c r="E617" s="701"/>
      <c r="F617" s="701"/>
      <c r="G617" s="701"/>
      <c r="H617" s="1067" t="s">
        <v>326</v>
      </c>
      <c r="I617" s="1067"/>
      <c r="J617" s="748">
        <v>2.6446033408589451E-2</v>
      </c>
      <c r="K617" s="701"/>
      <c r="L617" s="701"/>
      <c r="M617" s="1067" t="s">
        <v>288</v>
      </c>
      <c r="N617" s="1067"/>
      <c r="O617" s="749">
        <v>-9.8922815898570438E-2</v>
      </c>
      <c r="P617" s="701"/>
      <c r="Q617" s="701"/>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1066"/>
      <c r="D618" s="1067"/>
      <c r="E618" s="701"/>
      <c r="F618" s="701"/>
      <c r="G618" s="701"/>
      <c r="H618" s="1067" t="s">
        <v>293</v>
      </c>
      <c r="I618" s="1067"/>
      <c r="J618" s="748">
        <v>9.7788695408033657E-2</v>
      </c>
      <c r="K618" s="701"/>
      <c r="L618" s="701"/>
      <c r="M618" s="1067" t="s">
        <v>344</v>
      </c>
      <c r="N618" s="1067"/>
      <c r="O618" s="749">
        <v>-9.4503889665403309E-3</v>
      </c>
      <c r="P618" s="701"/>
      <c r="Q618" s="701"/>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1066"/>
      <c r="D619" s="1067"/>
      <c r="E619" s="701"/>
      <c r="F619" s="701"/>
      <c r="G619" s="701"/>
      <c r="H619" s="1067" t="s">
        <v>308</v>
      </c>
      <c r="I619" s="1067"/>
      <c r="J619" s="748">
        <v>4.8455037005119703E-2</v>
      </c>
      <c r="K619" s="701"/>
      <c r="L619" s="701"/>
      <c r="M619" s="1067" t="s">
        <v>325</v>
      </c>
      <c r="N619" s="1067"/>
      <c r="O619" s="749">
        <v>1.8077628839620406E-2</v>
      </c>
      <c r="P619" s="701"/>
      <c r="Q619" s="701"/>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1066"/>
      <c r="D620" s="1067"/>
      <c r="E620" s="701"/>
      <c r="F620" s="701"/>
      <c r="G620" s="701"/>
      <c r="H620" s="1067" t="s">
        <v>346</v>
      </c>
      <c r="I620" s="1067"/>
      <c r="J620" s="748">
        <v>5.5529688234240929E-3</v>
      </c>
      <c r="K620" s="701"/>
      <c r="L620" s="701"/>
      <c r="M620" s="1067" t="s">
        <v>343</v>
      </c>
      <c r="N620" s="1067"/>
      <c r="O620" s="749">
        <v>9.3075258159297965E-3</v>
      </c>
      <c r="P620" s="701"/>
      <c r="Q620" s="701"/>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1066"/>
      <c r="D621" s="1067"/>
      <c r="E621" s="701"/>
      <c r="F621" s="701"/>
      <c r="G621" s="701"/>
      <c r="H621" s="1067" t="s">
        <v>336</v>
      </c>
      <c r="I621" s="1067"/>
      <c r="J621" s="748">
        <v>1.0722999263576342E-2</v>
      </c>
      <c r="K621" s="701"/>
      <c r="L621" s="701"/>
      <c r="M621" s="1067" t="s">
        <v>333</v>
      </c>
      <c r="N621" s="1067"/>
      <c r="O621" s="749">
        <v>-1.5862097130666393E-2</v>
      </c>
      <c r="P621" s="701"/>
      <c r="Q621" s="701"/>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1066"/>
      <c r="D622" s="1067"/>
      <c r="E622" s="701"/>
      <c r="F622" s="701"/>
      <c r="G622" s="701"/>
      <c r="H622" s="1067" t="s">
        <v>317</v>
      </c>
      <c r="I622" s="1067"/>
      <c r="J622" s="748">
        <v>3.6680996798924372E-2</v>
      </c>
      <c r="K622" s="701"/>
      <c r="L622" s="701"/>
      <c r="M622" s="1067" t="s">
        <v>310</v>
      </c>
      <c r="N622" s="1067"/>
      <c r="O622" s="749">
        <v>2.5215892549825435E-2</v>
      </c>
      <c r="P622" s="701"/>
      <c r="Q622" s="701"/>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1066"/>
      <c r="D623" s="1067"/>
      <c r="E623" s="701"/>
      <c r="F623" s="701"/>
      <c r="G623" s="701"/>
      <c r="H623" s="1067" t="s">
        <v>289</v>
      </c>
      <c r="I623" s="1067"/>
      <c r="J623" s="748">
        <v>0.11082777198435226</v>
      </c>
      <c r="K623" s="701"/>
      <c r="L623" s="701"/>
      <c r="M623" s="1067" t="s">
        <v>306</v>
      </c>
      <c r="N623" s="1067"/>
      <c r="O623" s="749">
        <v>3.3201618023629177E-2</v>
      </c>
      <c r="P623" s="701"/>
      <c r="Q623" s="701"/>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1066"/>
      <c r="D624" s="1067"/>
      <c r="E624" s="701"/>
      <c r="F624" s="701"/>
      <c r="G624" s="701"/>
      <c r="H624" s="1067" t="s">
        <v>307</v>
      </c>
      <c r="I624" s="1067"/>
      <c r="J624" s="748">
        <v>5.5545168781334073E-2</v>
      </c>
      <c r="K624" s="701"/>
      <c r="L624" s="701"/>
      <c r="M624" s="1067" t="s">
        <v>353</v>
      </c>
      <c r="N624" s="1067"/>
      <c r="O624" s="749">
        <v>-1.7731499904496738E-3</v>
      </c>
      <c r="P624" s="701"/>
      <c r="Q624" s="701"/>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1066"/>
      <c r="D625" s="1067"/>
      <c r="E625" s="701"/>
      <c r="F625" s="701"/>
      <c r="G625" s="701"/>
      <c r="H625" s="1067" t="s">
        <v>334</v>
      </c>
      <c r="I625" s="1067"/>
      <c r="J625" s="748">
        <v>1.9222189059183374E-2</v>
      </c>
      <c r="K625" s="701"/>
      <c r="L625" s="701"/>
      <c r="M625" s="1067" t="s">
        <v>311</v>
      </c>
      <c r="N625" s="1067"/>
      <c r="O625" s="749">
        <v>2.4476087609627339E-2</v>
      </c>
      <c r="P625" s="701"/>
      <c r="Q625" s="701"/>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1066"/>
      <c r="D626" s="1067"/>
      <c r="E626" s="701"/>
      <c r="F626" s="701"/>
      <c r="G626" s="701"/>
      <c r="H626" s="1067" t="s">
        <v>304</v>
      </c>
      <c r="I626" s="1067"/>
      <c r="J626" s="748">
        <v>5.7856938065361581E-2</v>
      </c>
      <c r="K626" s="701"/>
      <c r="L626" s="701"/>
      <c r="M626" s="1067" t="s">
        <v>323</v>
      </c>
      <c r="N626" s="1067"/>
      <c r="O626" s="749">
        <v>1.815045061439537E-2</v>
      </c>
      <c r="P626" s="701"/>
      <c r="Q626" s="701"/>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1066"/>
      <c r="D627" s="1067"/>
      <c r="E627" s="701"/>
      <c r="F627" s="701"/>
      <c r="G627" s="701"/>
      <c r="H627" s="1067" t="s">
        <v>302</v>
      </c>
      <c r="I627" s="1067"/>
      <c r="J627" s="748">
        <v>5.9373089047519034E-2</v>
      </c>
      <c r="K627" s="701"/>
      <c r="L627" s="701"/>
      <c r="M627" s="1067" t="s">
        <v>339</v>
      </c>
      <c r="N627" s="1067"/>
      <c r="O627" s="749">
        <v>-1.2137820554349444E-2</v>
      </c>
      <c r="P627" s="701"/>
      <c r="Q627" s="701"/>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1066"/>
      <c r="D628" s="1067"/>
      <c r="E628" s="701"/>
      <c r="F628" s="701"/>
      <c r="G628" s="701"/>
      <c r="H628" s="1067" t="s">
        <v>282</v>
      </c>
      <c r="I628" s="1067"/>
      <c r="J628" s="748">
        <v>0.15498569892625352</v>
      </c>
      <c r="K628" s="701"/>
      <c r="L628" s="701"/>
      <c r="M628" s="1067" t="s">
        <v>348</v>
      </c>
      <c r="N628" s="1067"/>
      <c r="O628" s="749">
        <v>1.8976342763545105E-3</v>
      </c>
      <c r="P628" s="701"/>
      <c r="Q628" s="701"/>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1066"/>
      <c r="D629" s="1067"/>
      <c r="E629" s="701"/>
      <c r="F629" s="701"/>
      <c r="G629" s="701"/>
      <c r="H629" s="1067" t="s">
        <v>288</v>
      </c>
      <c r="I629" s="1067"/>
      <c r="J629" s="748">
        <v>-8.7221672086868832E-2</v>
      </c>
      <c r="K629" s="701"/>
      <c r="L629" s="701"/>
      <c r="M629" s="1067" t="s">
        <v>338</v>
      </c>
      <c r="N629" s="1067"/>
      <c r="O629" s="749">
        <v>9.1767248805979338E-3</v>
      </c>
      <c r="P629" s="701"/>
      <c r="Q629" s="701"/>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1066"/>
      <c r="D630" s="1067"/>
      <c r="E630" s="701"/>
      <c r="F630" s="701"/>
      <c r="G630" s="701"/>
      <c r="H630" s="1067" t="s">
        <v>344</v>
      </c>
      <c r="I630" s="1067"/>
      <c r="J630" s="748">
        <v>-5.463553646823294E-3</v>
      </c>
      <c r="K630" s="701"/>
      <c r="L630" s="701"/>
      <c r="M630" s="1067" t="s">
        <v>349</v>
      </c>
      <c r="N630" s="1067"/>
      <c r="O630" s="749">
        <v>-9.040843624297119E-3</v>
      </c>
      <c r="P630" s="701"/>
      <c r="Q630" s="701"/>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1066"/>
      <c r="D631" s="1067"/>
      <c r="E631" s="701"/>
      <c r="F631" s="701"/>
      <c r="G631" s="701"/>
      <c r="H631" s="1067" t="s">
        <v>325</v>
      </c>
      <c r="I631" s="1067"/>
      <c r="J631" s="748">
        <v>1.0283384183209251E-2</v>
      </c>
      <c r="K631" s="701"/>
      <c r="L631" s="701"/>
      <c r="M631" s="1067" t="s">
        <v>351</v>
      </c>
      <c r="N631" s="1067"/>
      <c r="O631" s="749">
        <v>-6.182335962437769E-3</v>
      </c>
      <c r="P631" s="701"/>
      <c r="Q631" s="701"/>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1066"/>
      <c r="D632" s="1067"/>
      <c r="E632" s="701"/>
      <c r="F632" s="701"/>
      <c r="G632" s="701"/>
      <c r="H632" s="1067" t="s">
        <v>343</v>
      </c>
      <c r="I632" s="1067"/>
      <c r="J632" s="748">
        <v>2.0620252303332781E-2</v>
      </c>
      <c r="K632" s="701"/>
      <c r="L632" s="701"/>
      <c r="M632" s="1067" t="s">
        <v>324</v>
      </c>
      <c r="N632" s="1067"/>
      <c r="O632" s="749">
        <v>-1.8567763282391373E-3</v>
      </c>
      <c r="P632" s="701"/>
      <c r="Q632" s="701"/>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1066"/>
      <c r="D633" s="1067"/>
      <c r="E633" s="701"/>
      <c r="F633" s="701"/>
      <c r="G633" s="701"/>
      <c r="H633" s="1067" t="s">
        <v>333</v>
      </c>
      <c r="I633" s="1067"/>
      <c r="J633" s="748">
        <v>1.2457936118367655E-2</v>
      </c>
      <c r="K633" s="701"/>
      <c r="L633" s="701"/>
      <c r="M633" s="1067" t="s">
        <v>329</v>
      </c>
      <c r="N633" s="1067"/>
      <c r="O633" s="749">
        <v>2.8293606109332054E-3</v>
      </c>
      <c r="P633" s="701"/>
      <c r="Q633" s="701"/>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1066"/>
      <c r="D634" s="1067"/>
      <c r="E634" s="701"/>
      <c r="F634" s="701"/>
      <c r="G634" s="701"/>
      <c r="H634" s="1067" t="s">
        <v>310</v>
      </c>
      <c r="I634" s="1067"/>
      <c r="J634" s="748">
        <v>3.9504764251892581E-2</v>
      </c>
      <c r="K634" s="701"/>
      <c r="L634" s="701"/>
      <c r="M634" s="1067" t="s">
        <v>330</v>
      </c>
      <c r="N634" s="1067"/>
      <c r="O634" s="749">
        <v>1.6655245245641905E-2</v>
      </c>
      <c r="P634" s="701"/>
      <c r="Q634" s="701"/>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1066"/>
      <c r="D635" s="1067"/>
      <c r="E635" s="701"/>
      <c r="F635" s="701"/>
      <c r="G635" s="701"/>
      <c r="H635" s="1067" t="s">
        <v>306</v>
      </c>
      <c r="I635" s="1067"/>
      <c r="J635" s="748">
        <v>4.8092993712615772E-2</v>
      </c>
      <c r="K635" s="701"/>
      <c r="L635" s="701"/>
      <c r="M635" s="1067" t="s">
        <v>332</v>
      </c>
      <c r="N635" s="1067"/>
      <c r="O635" s="749">
        <v>-7.7118381438200899E-3</v>
      </c>
      <c r="P635" s="701"/>
      <c r="Q635" s="701"/>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1066"/>
      <c r="D636" s="1067"/>
      <c r="E636" s="701"/>
      <c r="F636" s="701"/>
      <c r="G636" s="701"/>
      <c r="H636" s="1067" t="s">
        <v>353</v>
      </c>
      <c r="I636" s="1067"/>
      <c r="J636" s="748">
        <v>2.4332244971573486E-3</v>
      </c>
      <c r="K636" s="701"/>
      <c r="L636" s="701"/>
      <c r="M636" s="1067" t="s">
        <v>327</v>
      </c>
      <c r="N636" s="1067"/>
      <c r="O636" s="749">
        <v>-1.7254616727720346E-2</v>
      </c>
      <c r="P636" s="701"/>
      <c r="Q636" s="701"/>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1066"/>
      <c r="D637" s="1067"/>
      <c r="E637" s="701"/>
      <c r="F637" s="701"/>
      <c r="G637" s="701"/>
      <c r="H637" s="1067" t="s">
        <v>311</v>
      </c>
      <c r="I637" s="1067"/>
      <c r="J637" s="748">
        <v>1.6564547615604511E-2</v>
      </c>
      <c r="K637" s="701"/>
      <c r="L637" s="701"/>
      <c r="M637" s="1067" t="s">
        <v>350</v>
      </c>
      <c r="N637" s="1067"/>
      <c r="O637" s="749">
        <v>-5.6680422241814485E-3</v>
      </c>
      <c r="P637" s="701"/>
      <c r="Q637" s="701"/>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1066"/>
      <c r="D638" s="1067"/>
      <c r="E638" s="701"/>
      <c r="F638" s="701"/>
      <c r="G638" s="701"/>
      <c r="H638" s="1067" t="s">
        <v>323</v>
      </c>
      <c r="I638" s="1067"/>
      <c r="J638" s="748">
        <v>1.2946713638105496E-2</v>
      </c>
      <c r="K638" s="701"/>
      <c r="L638" s="701"/>
      <c r="M638" s="1067" t="s">
        <v>312</v>
      </c>
      <c r="N638" s="1067"/>
      <c r="O638" s="749">
        <v>2.4199839818177048E-2</v>
      </c>
      <c r="P638" s="701"/>
      <c r="Q638" s="701"/>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1066"/>
      <c r="D639" s="1067"/>
      <c r="E639" s="701"/>
      <c r="F639" s="701"/>
      <c r="G639" s="701"/>
      <c r="H639" s="1067" t="s">
        <v>339</v>
      </c>
      <c r="I639" s="1067"/>
      <c r="J639" s="748">
        <v>2.42157174724448E-2</v>
      </c>
      <c r="K639" s="701"/>
      <c r="L639" s="701"/>
      <c r="M639" s="1067" t="s">
        <v>309</v>
      </c>
      <c r="N639" s="1067"/>
      <c r="O639" s="749">
        <v>3.0386294822616813E-2</v>
      </c>
      <c r="P639" s="701"/>
      <c r="Q639" s="701"/>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1066"/>
      <c r="D640" s="1067"/>
      <c r="E640" s="701"/>
      <c r="F640" s="701"/>
      <c r="G640" s="701"/>
      <c r="H640" s="1067" t="s">
        <v>348</v>
      </c>
      <c r="I640" s="1067"/>
      <c r="J640" s="748">
        <v>1.9675285435660998E-2</v>
      </c>
      <c r="K640" s="701"/>
      <c r="L640" s="701"/>
      <c r="M640" s="1067" t="s">
        <v>313</v>
      </c>
      <c r="N640" s="1067"/>
      <c r="O640" s="749">
        <v>1.228238948378273E-2</v>
      </c>
      <c r="P640" s="701"/>
      <c r="Q640" s="701"/>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1066"/>
      <c r="D641" s="1067"/>
      <c r="E641" s="701"/>
      <c r="F641" s="701"/>
      <c r="G641" s="701"/>
      <c r="H641" s="1067" t="s">
        <v>338</v>
      </c>
      <c r="I641" s="1067"/>
      <c r="J641" s="748">
        <v>2.4577101597757285E-2</v>
      </c>
      <c r="K641" s="701"/>
      <c r="L641" s="701"/>
      <c r="M641" s="1067" t="s">
        <v>352</v>
      </c>
      <c r="N641" s="1067"/>
      <c r="O641" s="749">
        <v>-1.5862982574959433E-3</v>
      </c>
      <c r="P641" s="701"/>
      <c r="Q641" s="701"/>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1066"/>
      <c r="D642" s="1067"/>
      <c r="E642" s="701"/>
      <c r="F642" s="701"/>
      <c r="G642" s="701"/>
      <c r="H642" s="1067" t="s">
        <v>349</v>
      </c>
      <c r="I642" s="1067"/>
      <c r="J642" s="748">
        <v>-1.1584621976056914E-3</v>
      </c>
      <c r="K642" s="701"/>
      <c r="L642" s="701"/>
      <c r="M642" s="1067" t="s">
        <v>341</v>
      </c>
      <c r="N642" s="1067"/>
      <c r="O642" s="749">
        <v>2.8276739998569893E-4</v>
      </c>
      <c r="P642" s="701"/>
      <c r="Q642" s="701"/>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1066"/>
      <c r="D643" s="1067"/>
      <c r="E643" s="701"/>
      <c r="F643" s="701"/>
      <c r="G643" s="701"/>
      <c r="H643" s="1067" t="s">
        <v>351</v>
      </c>
      <c r="I643" s="1067"/>
      <c r="J643" s="748">
        <v>1.0470224315508338E-2</v>
      </c>
      <c r="K643" s="701"/>
      <c r="L643" s="701"/>
      <c r="M643" s="1067" t="s">
        <v>303</v>
      </c>
      <c r="N643" s="1067"/>
      <c r="O643" s="749">
        <v>3.7934670500868267E-2</v>
      </c>
      <c r="P643" s="701"/>
      <c r="Q643" s="701"/>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1066"/>
      <c r="D644" s="1067"/>
      <c r="E644" s="701"/>
      <c r="F644" s="701"/>
      <c r="G644" s="701"/>
      <c r="H644" s="1067" t="s">
        <v>324</v>
      </c>
      <c r="I644" s="1067"/>
      <c r="J644" s="748">
        <v>3.0376073011352724E-2</v>
      </c>
      <c r="K644" s="701"/>
      <c r="L644" s="701"/>
      <c r="M644" s="1067" t="s">
        <v>322</v>
      </c>
      <c r="N644" s="1067"/>
      <c r="O644" s="749">
        <v>1.6791740705735136E-2</v>
      </c>
      <c r="P644" s="701"/>
      <c r="Q644" s="701"/>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1066"/>
      <c r="D645" s="1067"/>
      <c r="E645" s="701"/>
      <c r="F645" s="701"/>
      <c r="G645" s="701"/>
      <c r="H645" s="1067" t="s">
        <v>329</v>
      </c>
      <c r="I645" s="1067"/>
      <c r="J645" s="748">
        <v>2.9241082218363124E-2</v>
      </c>
      <c r="K645" s="701"/>
      <c r="L645" s="701"/>
      <c r="M645" s="1067" t="s">
        <v>296</v>
      </c>
      <c r="N645" s="1067"/>
      <c r="O645" s="749">
        <v>5.8649710594419313E-2</v>
      </c>
      <c r="P645" s="701"/>
      <c r="Q645" s="701"/>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1066"/>
      <c r="D646" s="1067"/>
      <c r="E646" s="701"/>
      <c r="F646" s="701"/>
      <c r="G646" s="701"/>
      <c r="H646" s="1067" t="s">
        <v>330</v>
      </c>
      <c r="I646" s="1067"/>
      <c r="J646" s="748">
        <v>1.9305173115888231E-2</v>
      </c>
      <c r="K646" s="701"/>
      <c r="L646" s="701"/>
      <c r="M646" s="1067" t="s">
        <v>321</v>
      </c>
      <c r="N646" s="1067"/>
      <c r="O646" s="751">
        <v>1.8459515764668182E-2</v>
      </c>
      <c r="P646" s="701"/>
      <c r="Q646" s="701"/>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1066"/>
      <c r="D647" s="1067"/>
      <c r="E647" s="701"/>
      <c r="F647" s="701"/>
      <c r="G647" s="701"/>
      <c r="H647" s="1067" t="s">
        <v>332</v>
      </c>
      <c r="I647" s="1067"/>
      <c r="J647" s="748">
        <v>2.8132946645556642E-2</v>
      </c>
      <c r="K647" s="701"/>
      <c r="L647" s="701"/>
      <c r="M647" s="1067"/>
      <c r="N647" s="1067"/>
      <c r="O647" s="701"/>
      <c r="P647" s="701"/>
      <c r="Q647" s="701"/>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1066"/>
      <c r="D648" s="1067"/>
      <c r="E648" s="701"/>
      <c r="F648" s="701"/>
      <c r="G648" s="701"/>
      <c r="H648" s="1067" t="s">
        <v>327</v>
      </c>
      <c r="I648" s="1067"/>
      <c r="J648" s="748">
        <v>-5.3522792782180481E-3</v>
      </c>
      <c r="K648" s="701"/>
      <c r="L648" s="701"/>
      <c r="M648" s="1067"/>
      <c r="N648" s="1067"/>
      <c r="O648" s="701"/>
      <c r="P648" s="701"/>
      <c r="Q648" s="701"/>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1066"/>
      <c r="D649" s="1067"/>
      <c r="E649" s="701"/>
      <c r="F649" s="701"/>
      <c r="G649" s="701"/>
      <c r="H649" s="1067" t="s">
        <v>350</v>
      </c>
      <c r="I649" s="1067"/>
      <c r="J649" s="748">
        <v>1.7195134531707897E-2</v>
      </c>
      <c r="K649" s="701"/>
      <c r="L649" s="701"/>
      <c r="M649" s="1067" t="s">
        <v>249</v>
      </c>
      <c r="N649" s="1067"/>
      <c r="O649" s="1067"/>
      <c r="P649" s="701"/>
      <c r="Q649" s="701"/>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1066"/>
      <c r="D650" s="1067"/>
      <c r="E650" s="701"/>
      <c r="F650" s="701"/>
      <c r="G650" s="701"/>
      <c r="H650" s="1067" t="s">
        <v>312</v>
      </c>
      <c r="I650" s="1067"/>
      <c r="J650" s="748">
        <v>3.7335985544490323E-2</v>
      </c>
      <c r="K650" s="701"/>
      <c r="L650" s="701"/>
      <c r="M650" s="1067" t="s">
        <v>209</v>
      </c>
      <c r="N650" s="1067"/>
      <c r="O650" s="767" t="s">
        <v>210</v>
      </c>
      <c r="P650" s="701"/>
      <c r="Q650" s="701"/>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1066"/>
      <c r="D651" s="1067"/>
      <c r="E651" s="701"/>
      <c r="F651" s="701"/>
      <c r="G651" s="701"/>
      <c r="H651" s="1067" t="s">
        <v>309</v>
      </c>
      <c r="I651" s="1067"/>
      <c r="J651" s="748">
        <v>4.9754058184628986E-3</v>
      </c>
      <c r="K651" s="701"/>
      <c r="L651" s="701"/>
      <c r="M651" s="1067" t="s">
        <v>210</v>
      </c>
      <c r="N651" s="1067"/>
      <c r="O651" s="768">
        <v>0.99999999999999989</v>
      </c>
      <c r="P651" s="701"/>
      <c r="Q651" s="701"/>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1066"/>
      <c r="D652" s="1067"/>
      <c r="E652" s="701"/>
      <c r="F652" s="701"/>
      <c r="G652" s="701"/>
      <c r="H652" s="1067" t="s">
        <v>313</v>
      </c>
      <c r="I652" s="1067"/>
      <c r="J652" s="748">
        <v>3.7255853738877506E-2</v>
      </c>
      <c r="K652" s="701"/>
      <c r="L652" s="701"/>
      <c r="M652" s="1067"/>
      <c r="N652" s="1067"/>
      <c r="O652" s="701"/>
      <c r="P652" s="701"/>
      <c r="Q652" s="701"/>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1066"/>
      <c r="D653" s="1067"/>
      <c r="E653" s="701"/>
      <c r="F653" s="701"/>
      <c r="G653" s="701"/>
      <c r="H653" s="1067" t="s">
        <v>352</v>
      </c>
      <c r="I653" s="1067"/>
      <c r="J653" s="748">
        <v>1.0987137420892459E-2</v>
      </c>
      <c r="K653" s="701"/>
      <c r="L653" s="701"/>
      <c r="M653" s="1067"/>
      <c r="N653" s="1067"/>
      <c r="O653" s="701"/>
      <c r="P653" s="701"/>
      <c r="Q653" s="701"/>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1066"/>
      <c r="D654" s="1067"/>
      <c r="E654" s="701"/>
      <c r="F654" s="701"/>
      <c r="G654" s="701"/>
      <c r="H654" s="1067" t="s">
        <v>341</v>
      </c>
      <c r="I654" s="1067"/>
      <c r="J654" s="748">
        <v>2.3744060380825806E-2</v>
      </c>
      <c r="K654" s="701"/>
      <c r="L654" s="701"/>
      <c r="M654" s="1067"/>
      <c r="N654" s="1067"/>
      <c r="O654" s="701"/>
      <c r="P654" s="701"/>
      <c r="Q654" s="701"/>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1066"/>
      <c r="D655" s="1067"/>
      <c r="E655" s="701"/>
      <c r="F655" s="701"/>
      <c r="G655" s="701"/>
      <c r="H655" s="1067" t="s">
        <v>303</v>
      </c>
      <c r="I655" s="1067"/>
      <c r="J655" s="748">
        <v>5.7126770602717952E-2</v>
      </c>
      <c r="K655" s="701"/>
      <c r="L655" s="701"/>
      <c r="M655" s="1067"/>
      <c r="N655" s="1067"/>
      <c r="O655" s="701"/>
      <c r="P655" s="701"/>
      <c r="Q655" s="701"/>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1066"/>
      <c r="D656" s="1067"/>
      <c r="E656" s="701"/>
      <c r="F656" s="701"/>
      <c r="G656" s="701"/>
      <c r="H656" s="1067" t="s">
        <v>322</v>
      </c>
      <c r="I656" s="1067"/>
      <c r="J656" s="748">
        <v>3.10246347737709E-2</v>
      </c>
      <c r="K656" s="701"/>
      <c r="L656" s="701"/>
      <c r="M656" s="1067"/>
      <c r="N656" s="1067"/>
      <c r="O656" s="701"/>
      <c r="P656" s="701"/>
      <c r="Q656" s="701"/>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1066"/>
      <c r="D657" s="1067"/>
      <c r="E657" s="701"/>
      <c r="F657" s="701"/>
      <c r="G657" s="701"/>
      <c r="H657" s="1067" t="s">
        <v>296</v>
      </c>
      <c r="I657" s="1067"/>
      <c r="J657" s="748">
        <v>6.4989479615631549E-2</v>
      </c>
      <c r="K657" s="701"/>
      <c r="L657" s="701"/>
      <c r="M657" s="1067"/>
      <c r="N657" s="1067"/>
      <c r="O657" s="701"/>
      <c r="P657" s="701"/>
      <c r="Q657" s="701"/>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1066"/>
      <c r="D658" s="1067"/>
      <c r="E658" s="701"/>
      <c r="F658" s="701"/>
      <c r="G658" s="701"/>
      <c r="H658" s="1067" t="s">
        <v>321</v>
      </c>
      <c r="I658" s="1067"/>
      <c r="J658" s="752">
        <v>1.5382947006360503E-2</v>
      </c>
      <c r="K658" s="701"/>
      <c r="L658" s="701"/>
      <c r="M658" s="1067"/>
      <c r="N658" s="1067"/>
      <c r="O658" s="701"/>
      <c r="P658" s="701"/>
      <c r="Q658" s="701"/>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1066"/>
      <c r="D659" s="1067"/>
      <c r="E659" s="701"/>
      <c r="F659" s="701"/>
      <c r="G659" s="701"/>
      <c r="H659" s="1067"/>
      <c r="I659" s="1067"/>
      <c r="J659" s="701"/>
      <c r="K659" s="701"/>
      <c r="L659" s="701"/>
      <c r="M659" s="1067"/>
      <c r="N659" s="1067"/>
      <c r="O659" s="701"/>
      <c r="P659" s="701"/>
      <c r="Q659" s="701"/>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1066"/>
      <c r="D660" s="1067"/>
      <c r="E660" s="701"/>
      <c r="F660" s="701"/>
      <c r="G660" s="701"/>
      <c r="H660" s="1067"/>
      <c r="I660" s="1067"/>
      <c r="J660" s="701"/>
      <c r="K660" s="701"/>
      <c r="L660" s="701"/>
      <c r="M660" s="1067"/>
      <c r="N660" s="1067"/>
      <c r="O660" s="701"/>
      <c r="P660" s="701"/>
      <c r="Q660" s="701"/>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1066"/>
      <c r="D661" s="1067"/>
      <c r="E661" s="701"/>
      <c r="F661" s="701"/>
      <c r="G661" s="701"/>
      <c r="H661" s="1067" t="s">
        <v>249</v>
      </c>
      <c r="I661" s="1067"/>
      <c r="J661" s="1067"/>
      <c r="K661" s="701"/>
      <c r="L661" s="701"/>
      <c r="M661" s="1067"/>
      <c r="N661" s="1067"/>
      <c r="O661" s="701"/>
      <c r="P661" s="701"/>
      <c r="Q661" s="701"/>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1066"/>
      <c r="D662" s="1067"/>
      <c r="E662" s="701"/>
      <c r="F662" s="701"/>
      <c r="G662" s="701"/>
      <c r="H662" s="1067" t="s">
        <v>209</v>
      </c>
      <c r="I662" s="1067"/>
      <c r="J662" s="769" t="s">
        <v>210</v>
      </c>
      <c r="K662" s="701"/>
      <c r="L662" s="701"/>
      <c r="M662" s="1067"/>
      <c r="N662" s="1067"/>
      <c r="O662" s="701"/>
      <c r="P662" s="701"/>
      <c r="Q662" s="701"/>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1066"/>
      <c r="D663" s="1067"/>
      <c r="E663" s="701"/>
      <c r="F663" s="701"/>
      <c r="G663" s="701"/>
      <c r="H663" s="1067" t="s">
        <v>210</v>
      </c>
      <c r="I663" s="1067"/>
      <c r="J663" s="770">
        <v>1</v>
      </c>
      <c r="K663" s="701"/>
      <c r="L663" s="701"/>
      <c r="M663" s="1067"/>
      <c r="N663" s="1067"/>
      <c r="O663" s="701"/>
      <c r="P663" s="701"/>
      <c r="Q663" s="701"/>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1066"/>
      <c r="D664" s="1067"/>
      <c r="E664" s="701"/>
      <c r="F664" s="701"/>
      <c r="G664" s="701"/>
      <c r="H664" s="1067"/>
      <c r="I664" s="1067"/>
      <c r="J664" s="701"/>
      <c r="K664" s="701"/>
      <c r="L664" s="701"/>
      <c r="M664" s="1067"/>
      <c r="N664" s="1067"/>
      <c r="O664" s="701"/>
      <c r="P664" s="701"/>
      <c r="Q664" s="701"/>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1066"/>
      <c r="D665" s="1067"/>
      <c r="E665" s="701"/>
      <c r="F665" s="701"/>
      <c r="G665" s="701"/>
      <c r="H665" s="1067"/>
      <c r="I665" s="1067"/>
      <c r="J665" s="701"/>
      <c r="K665" s="701"/>
      <c r="L665" s="701"/>
      <c r="M665" s="1067"/>
      <c r="N665" s="1067"/>
      <c r="O665" s="701"/>
      <c r="P665" s="701"/>
      <c r="Q665" s="701"/>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1066"/>
      <c r="D666" s="1067"/>
      <c r="E666" s="701"/>
      <c r="F666" s="701"/>
      <c r="G666" s="701"/>
      <c r="H666" s="1067"/>
      <c r="I666" s="1067"/>
      <c r="J666" s="701"/>
      <c r="K666" s="701"/>
      <c r="L666" s="701"/>
      <c r="M666" s="1067"/>
      <c r="N666" s="1067"/>
      <c r="O666" s="701"/>
      <c r="P666" s="701"/>
      <c r="Q666" s="701"/>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1066"/>
      <c r="D667" s="1067"/>
      <c r="E667" s="701"/>
      <c r="F667" s="701"/>
      <c r="G667" s="701"/>
      <c r="H667" s="1067"/>
      <c r="I667" s="1067"/>
      <c r="J667" s="701"/>
      <c r="K667" s="701"/>
      <c r="L667" s="701"/>
      <c r="M667" s="1067"/>
      <c r="N667" s="1067"/>
      <c r="O667" s="701"/>
      <c r="P667" s="701"/>
      <c r="Q667" s="701"/>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1066"/>
      <c r="D668" s="1067"/>
      <c r="E668" s="700"/>
      <c r="F668" s="700"/>
      <c r="G668" s="700"/>
      <c r="H668" s="1066"/>
      <c r="I668" s="1067"/>
      <c r="J668" s="700"/>
      <c r="K668" s="700"/>
      <c r="L668" s="700"/>
      <c r="M668" s="1066"/>
      <c r="N668" s="1067"/>
      <c r="O668" s="700"/>
      <c r="P668" s="700"/>
      <c r="Q668" s="70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1066"/>
      <c r="D669" s="1067"/>
      <c r="E669" s="700"/>
      <c r="F669" s="700"/>
      <c r="G669" s="700"/>
      <c r="H669" s="1066"/>
      <c r="I669" s="1067"/>
      <c r="J669" s="700"/>
      <c r="K669" s="700"/>
      <c r="L669" s="700"/>
      <c r="M669" s="1066"/>
      <c r="N669" s="1067"/>
      <c r="O669" s="700"/>
      <c r="P669" s="700"/>
      <c r="Q669" s="70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1066"/>
      <c r="D670" s="1067"/>
      <c r="E670" s="700"/>
      <c r="F670" s="700"/>
      <c r="G670" s="700"/>
      <c r="H670" s="1066"/>
      <c r="I670" s="1067"/>
      <c r="J670" s="700"/>
      <c r="K670" s="700"/>
      <c r="L670" s="700"/>
      <c r="M670" s="1066"/>
      <c r="N670" s="1067"/>
      <c r="O670" s="700"/>
      <c r="P670" s="700"/>
      <c r="Q670" s="70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1066"/>
      <c r="D671" s="1067"/>
      <c r="E671" s="700"/>
      <c r="F671" s="700"/>
      <c r="G671" s="700"/>
      <c r="H671" s="1066"/>
      <c r="I671" s="1067"/>
      <c r="J671" s="700"/>
      <c r="K671" s="700"/>
      <c r="L671" s="700"/>
      <c r="M671" s="1066"/>
      <c r="N671" s="1067"/>
      <c r="O671" s="700"/>
      <c r="P671" s="700"/>
      <c r="Q671" s="70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1066"/>
      <c r="D672" s="1067"/>
      <c r="E672" s="700"/>
      <c r="F672" s="700"/>
      <c r="G672" s="700"/>
      <c r="H672" s="1066"/>
      <c r="I672" s="1067"/>
      <c r="J672" s="700"/>
      <c r="K672" s="700"/>
      <c r="L672" s="700"/>
      <c r="M672" s="1066"/>
      <c r="N672" s="1067"/>
      <c r="O672" s="700"/>
      <c r="P672" s="700"/>
      <c r="Q672" s="70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1066"/>
      <c r="D673" s="1067"/>
      <c r="E673" s="700"/>
      <c r="F673" s="700"/>
      <c r="G673" s="700"/>
      <c r="H673" s="1066"/>
      <c r="I673" s="1067"/>
      <c r="J673" s="700"/>
      <c r="K673" s="700"/>
      <c r="L673" s="700"/>
      <c r="M673" s="1066"/>
      <c r="N673" s="1067"/>
      <c r="O673" s="700"/>
      <c r="P673" s="700"/>
      <c r="Q673" s="70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1066"/>
      <c r="D674" s="1067"/>
      <c r="E674" s="700"/>
      <c r="F674" s="700"/>
      <c r="G674" s="700"/>
      <c r="H674" s="1066"/>
      <c r="I674" s="1067"/>
      <c r="J674" s="700"/>
      <c r="K674" s="700"/>
      <c r="L674" s="700"/>
      <c r="M674" s="1066"/>
      <c r="N674" s="1067"/>
      <c r="O674" s="700"/>
      <c r="P674" s="700"/>
      <c r="Q674" s="70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1066"/>
      <c r="D675" s="1067"/>
      <c r="E675" s="700"/>
      <c r="F675" s="700"/>
      <c r="G675" s="700"/>
      <c r="H675" s="1066"/>
      <c r="I675" s="1067"/>
      <c r="J675" s="700"/>
      <c r="K675" s="700"/>
      <c r="L675" s="700"/>
      <c r="M675" s="1066"/>
      <c r="N675" s="1067"/>
      <c r="O675" s="700"/>
      <c r="P675" s="700"/>
      <c r="Q675" s="70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1066"/>
      <c r="D676" s="1067"/>
      <c r="E676" s="700"/>
      <c r="F676" s="700"/>
      <c r="G676" s="700"/>
      <c r="H676" s="1066"/>
      <c r="I676" s="1067"/>
      <c r="J676" s="700"/>
      <c r="K676" s="700"/>
      <c r="L676" s="700"/>
      <c r="M676" s="1066"/>
      <c r="N676" s="1067"/>
      <c r="O676" s="700"/>
      <c r="P676" s="700"/>
      <c r="Q676" s="70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1066"/>
      <c r="D677" s="1067"/>
      <c r="E677" s="700"/>
      <c r="F677" s="700"/>
      <c r="G677" s="700"/>
      <c r="H677" s="1066"/>
      <c r="I677" s="1067"/>
      <c r="J677" s="700"/>
      <c r="K677" s="700"/>
      <c r="L677" s="700"/>
      <c r="M677" s="1066"/>
      <c r="N677" s="1067"/>
      <c r="O677" s="700"/>
      <c r="P677" s="700"/>
      <c r="Q677" s="70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1066"/>
      <c r="D678" s="1067"/>
      <c r="E678" s="700"/>
      <c r="F678" s="700"/>
      <c r="G678" s="700"/>
      <c r="H678" s="1066"/>
      <c r="I678" s="1067"/>
      <c r="J678" s="700"/>
      <c r="K678" s="700"/>
      <c r="L678" s="700"/>
      <c r="M678" s="1066"/>
      <c r="N678" s="1067"/>
      <c r="O678" s="700"/>
      <c r="P678" s="700"/>
      <c r="Q678" s="70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1066"/>
      <c r="D679" s="1067"/>
      <c r="E679" s="700"/>
      <c r="F679" s="700"/>
      <c r="G679" s="700"/>
      <c r="H679" s="1066"/>
      <c r="I679" s="1067"/>
      <c r="J679" s="700"/>
      <c r="K679" s="700"/>
      <c r="L679" s="700"/>
      <c r="M679" s="1066"/>
      <c r="N679" s="1067"/>
      <c r="O679" s="700"/>
      <c r="P679" s="700"/>
      <c r="Q679" s="70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1066"/>
      <c r="D680" s="1067"/>
      <c r="E680" s="700"/>
      <c r="F680" s="700"/>
      <c r="G680" s="700"/>
      <c r="H680" s="1066"/>
      <c r="I680" s="1067"/>
      <c r="J680" s="700"/>
      <c r="K680" s="700"/>
      <c r="L680" s="700"/>
      <c r="M680" s="1066"/>
      <c r="N680" s="1067"/>
      <c r="O680" s="700"/>
      <c r="P680" s="700"/>
      <c r="Q680" s="70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1066"/>
      <c r="D681" s="1067"/>
      <c r="E681" s="700"/>
      <c r="F681" s="700"/>
      <c r="G681" s="700"/>
      <c r="H681" s="1066"/>
      <c r="I681" s="1067"/>
      <c r="J681" s="700"/>
      <c r="K681" s="700"/>
      <c r="L681" s="700"/>
      <c r="M681" s="1066"/>
      <c r="N681" s="1067"/>
      <c r="O681" s="700"/>
      <c r="P681" s="700"/>
      <c r="Q681" s="70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1066"/>
      <c r="D682" s="1067"/>
      <c r="E682" s="700"/>
      <c r="F682" s="700"/>
      <c r="G682" s="700"/>
      <c r="H682" s="1066"/>
      <c r="I682" s="1067"/>
      <c r="J682" s="700"/>
      <c r="K682" s="700"/>
      <c r="L682" s="700"/>
      <c r="M682" s="1066"/>
      <c r="N682" s="1067"/>
      <c r="O682" s="700"/>
      <c r="P682" s="700"/>
      <c r="Q682" s="70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1066"/>
      <c r="D683" s="1067"/>
      <c r="E683" s="700"/>
      <c r="F683" s="700"/>
      <c r="G683" s="700"/>
      <c r="H683" s="1066"/>
      <c r="I683" s="1067"/>
      <c r="J683" s="700"/>
      <c r="K683" s="700"/>
      <c r="L683" s="700"/>
      <c r="M683" s="1066"/>
      <c r="N683" s="1067"/>
      <c r="O683" s="700"/>
      <c r="P683" s="700"/>
      <c r="Q683" s="70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1066"/>
      <c r="D684" s="1067"/>
      <c r="E684" s="700"/>
      <c r="F684" s="700"/>
      <c r="G684" s="700"/>
      <c r="H684" s="1066"/>
      <c r="I684" s="1067"/>
      <c r="J684" s="700"/>
      <c r="K684" s="700"/>
      <c r="L684" s="700"/>
      <c r="M684" s="1066"/>
      <c r="N684" s="1067"/>
      <c r="O684" s="700"/>
      <c r="P684" s="700"/>
      <c r="Q684" s="70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1066"/>
      <c r="D685" s="1067"/>
      <c r="E685" s="700"/>
      <c r="F685" s="700"/>
      <c r="G685" s="700"/>
      <c r="H685" s="1066"/>
      <c r="I685" s="1067"/>
      <c r="J685" s="700"/>
      <c r="K685" s="700"/>
      <c r="L685" s="700"/>
      <c r="M685" s="1066"/>
      <c r="N685" s="1067"/>
      <c r="O685" s="700"/>
      <c r="P685" s="700"/>
      <c r="Q685" s="70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1066"/>
      <c r="D686" s="1067"/>
      <c r="E686" s="700"/>
      <c r="F686" s="700"/>
      <c r="G686" s="700"/>
      <c r="H686" s="1066"/>
      <c r="I686" s="1067"/>
      <c r="J686" s="700"/>
      <c r="K686" s="700"/>
      <c r="L686" s="700"/>
      <c r="M686" s="1066"/>
      <c r="N686" s="1067"/>
      <c r="O686" s="700"/>
      <c r="P686" s="700"/>
      <c r="Q686" s="70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1066"/>
      <c r="D687" s="1067"/>
      <c r="E687" s="700"/>
      <c r="F687" s="700"/>
      <c r="G687" s="700"/>
      <c r="H687" s="1066"/>
      <c r="I687" s="1067"/>
      <c r="J687" s="700"/>
      <c r="K687" s="700"/>
      <c r="L687" s="700"/>
      <c r="M687" s="1066"/>
      <c r="N687" s="1067"/>
      <c r="O687" s="700"/>
      <c r="P687" s="700"/>
      <c r="Q687" s="70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1066"/>
      <c r="D688" s="1067"/>
      <c r="E688" s="700"/>
      <c r="F688" s="700"/>
      <c r="G688" s="700"/>
      <c r="H688" s="1066"/>
      <c r="I688" s="1067"/>
      <c r="J688" s="700"/>
      <c r="K688" s="700"/>
      <c r="L688" s="700"/>
      <c r="M688" s="1066"/>
      <c r="N688" s="1067"/>
      <c r="O688" s="700"/>
      <c r="P688" s="700"/>
      <c r="Q688" s="70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1066"/>
      <c r="D689" s="1067"/>
      <c r="E689" s="700"/>
      <c r="F689" s="700"/>
      <c r="G689" s="700"/>
      <c r="H689" s="1066"/>
      <c r="I689" s="1067"/>
      <c r="J689" s="700"/>
      <c r="K689" s="700"/>
      <c r="L689" s="700"/>
      <c r="M689" s="1066"/>
      <c r="N689" s="1067"/>
      <c r="O689" s="700"/>
      <c r="P689" s="700"/>
      <c r="Q689" s="70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1066"/>
      <c r="D690" s="1067"/>
      <c r="E690" s="700"/>
      <c r="F690" s="700"/>
      <c r="G690" s="700"/>
      <c r="H690" s="1066"/>
      <c r="I690" s="1067"/>
      <c r="J690" s="700"/>
      <c r="K690" s="700"/>
      <c r="L690" s="700"/>
      <c r="M690" s="1066"/>
      <c r="N690" s="1067"/>
      <c r="O690" s="700"/>
      <c r="P690" s="700"/>
      <c r="Q690" s="70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1066"/>
      <c r="D691" s="1067"/>
      <c r="E691" s="700"/>
      <c r="F691" s="700"/>
      <c r="G691" s="700"/>
      <c r="H691" s="1066"/>
      <c r="I691" s="1067"/>
      <c r="J691" s="700"/>
      <c r="K691" s="700"/>
      <c r="L691" s="700"/>
      <c r="M691" s="1066"/>
      <c r="N691" s="1067"/>
      <c r="O691" s="700"/>
      <c r="P691" s="700"/>
      <c r="Q691" s="70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1066"/>
      <c r="D692" s="1067"/>
      <c r="E692" s="700"/>
      <c r="F692" s="700"/>
      <c r="G692" s="700"/>
      <c r="H692" s="1066"/>
      <c r="I692" s="1067"/>
      <c r="J692" s="700"/>
      <c r="K692" s="700"/>
      <c r="L692" s="700"/>
      <c r="M692" s="1066"/>
      <c r="N692" s="1067"/>
      <c r="O692" s="700"/>
      <c r="P692" s="700"/>
      <c r="Q692" s="70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1066"/>
      <c r="D693" s="1067"/>
      <c r="E693" s="700"/>
      <c r="F693" s="700"/>
      <c r="G693" s="700"/>
      <c r="H693" s="1066"/>
      <c r="I693" s="1067"/>
      <c r="J693" s="700"/>
      <c r="K693" s="700"/>
      <c r="L693" s="700"/>
      <c r="M693" s="1066"/>
      <c r="N693" s="1067"/>
      <c r="O693" s="700"/>
      <c r="P693" s="700"/>
      <c r="Q693" s="70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1066"/>
      <c r="D694" s="1067"/>
      <c r="E694" s="700"/>
      <c r="F694" s="700"/>
      <c r="G694" s="700"/>
      <c r="H694" s="1066"/>
      <c r="I694" s="1067"/>
      <c r="J694" s="700"/>
      <c r="K694" s="700"/>
      <c r="L694" s="700"/>
      <c r="M694" s="1066"/>
      <c r="N694" s="1067"/>
      <c r="O694" s="700"/>
      <c r="P694" s="700"/>
      <c r="Q694" s="70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1066"/>
      <c r="D695" s="1067"/>
      <c r="E695" s="700"/>
      <c r="F695" s="700"/>
      <c r="G695" s="700"/>
      <c r="H695" s="1066"/>
      <c r="I695" s="1067"/>
      <c r="J695" s="700"/>
      <c r="K695" s="700"/>
      <c r="L695" s="700"/>
      <c r="M695" s="1066"/>
      <c r="N695" s="1067"/>
      <c r="O695" s="700"/>
      <c r="P695" s="700"/>
      <c r="Q695" s="70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1066"/>
      <c r="D696" s="1067"/>
      <c r="E696" s="700"/>
      <c r="F696" s="700"/>
      <c r="G696" s="700"/>
      <c r="H696" s="1066"/>
      <c r="I696" s="1067"/>
      <c r="J696" s="700"/>
      <c r="K696" s="700"/>
      <c r="L696" s="700"/>
      <c r="M696" s="1066"/>
      <c r="N696" s="1067"/>
      <c r="O696" s="700"/>
      <c r="P696" s="700"/>
      <c r="Q696" s="70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1066"/>
      <c r="D697" s="1067"/>
      <c r="E697" s="700"/>
      <c r="F697" s="700"/>
      <c r="G697" s="700"/>
      <c r="H697" s="1066"/>
      <c r="I697" s="1067"/>
      <c r="J697" s="700"/>
      <c r="K697" s="700"/>
      <c r="L697" s="700"/>
      <c r="M697" s="1066"/>
      <c r="N697" s="1067"/>
      <c r="O697" s="700"/>
      <c r="P697" s="700"/>
      <c r="Q697" s="70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1066"/>
      <c r="D698" s="1067"/>
      <c r="E698" s="700"/>
      <c r="F698" s="700"/>
      <c r="G698" s="700"/>
      <c r="H698" s="1066"/>
      <c r="I698" s="1067"/>
      <c r="J698" s="700"/>
      <c r="K698" s="700"/>
      <c r="L698" s="700"/>
      <c r="M698" s="1066"/>
      <c r="N698" s="1067"/>
      <c r="O698" s="700"/>
      <c r="P698" s="700"/>
      <c r="Q698" s="70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1066"/>
      <c r="D699" s="1067"/>
      <c r="E699" s="700"/>
      <c r="F699" s="700"/>
      <c r="G699" s="700"/>
      <c r="H699" s="1066"/>
      <c r="I699" s="1067"/>
      <c r="J699" s="700"/>
      <c r="K699" s="700"/>
      <c r="L699" s="700"/>
      <c r="M699" s="1066"/>
      <c r="N699" s="1067"/>
      <c r="O699" s="700"/>
      <c r="P699" s="700"/>
      <c r="Q699" s="70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1066"/>
      <c r="D700" s="1067"/>
      <c r="E700" s="700"/>
      <c r="F700" s="700"/>
      <c r="G700" s="700"/>
      <c r="H700" s="1066"/>
      <c r="I700" s="1067"/>
      <c r="J700" s="700"/>
      <c r="K700" s="700"/>
      <c r="L700" s="700"/>
      <c r="M700" s="1066"/>
      <c r="N700" s="1067"/>
      <c r="O700" s="700"/>
      <c r="P700" s="700"/>
      <c r="Q700" s="70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1067"/>
      <c r="D701" s="1067"/>
      <c r="E701" s="701"/>
      <c r="F701" s="701"/>
      <c r="G701" s="701"/>
      <c r="H701" s="1067"/>
      <c r="I701" s="1067"/>
      <c r="J701" s="701"/>
      <c r="K701" s="701"/>
      <c r="L701" s="701"/>
      <c r="M701" s="1067"/>
      <c r="N701" s="1067"/>
      <c r="O701" s="701"/>
      <c r="P701" s="701"/>
      <c r="Q701" s="701"/>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1067"/>
      <c r="D702" s="1067"/>
      <c r="E702" s="701"/>
      <c r="F702" s="701"/>
      <c r="G702" s="701"/>
      <c r="H702" s="1067"/>
      <c r="I702" s="1067"/>
      <c r="J702" s="701"/>
      <c r="K702" s="701"/>
      <c r="L702" s="701"/>
      <c r="M702" s="1067"/>
      <c r="N702" s="1067"/>
      <c r="O702" s="701"/>
      <c r="P702" s="701"/>
      <c r="Q702" s="701"/>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1067"/>
      <c r="D703" s="1067"/>
      <c r="E703" s="701"/>
      <c r="F703" s="701"/>
      <c r="G703" s="701"/>
      <c r="H703" s="1067"/>
      <c r="I703" s="1067"/>
      <c r="J703" s="701"/>
      <c r="K703" s="701"/>
      <c r="L703" s="701"/>
      <c r="M703" s="1067"/>
      <c r="N703" s="1067"/>
      <c r="O703" s="701"/>
      <c r="P703" s="701"/>
      <c r="Q703" s="701"/>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1067"/>
      <c r="D704" s="1067"/>
      <c r="E704" s="701"/>
      <c r="F704" s="701"/>
      <c r="G704" s="701"/>
      <c r="H704" s="1067"/>
      <c r="I704" s="1067"/>
      <c r="J704" s="701"/>
      <c r="K704" s="701"/>
      <c r="L704" s="701"/>
      <c r="M704" s="1067"/>
      <c r="N704" s="1067"/>
      <c r="O704" s="701"/>
      <c r="P704" s="701"/>
      <c r="Q704" s="701"/>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1067"/>
      <c r="D705" s="1067"/>
      <c r="E705" s="701"/>
      <c r="F705" s="701"/>
      <c r="G705" s="701"/>
      <c r="H705" s="1067"/>
      <c r="I705" s="1067"/>
      <c r="J705" s="701"/>
      <c r="K705" s="701"/>
      <c r="L705" s="701"/>
      <c r="M705" s="1067"/>
      <c r="N705" s="1067"/>
      <c r="O705" s="701"/>
      <c r="P705" s="701"/>
      <c r="Q705" s="701"/>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1067"/>
      <c r="D706" s="1067"/>
      <c r="E706" s="701"/>
      <c r="F706" s="701"/>
      <c r="G706" s="701"/>
      <c r="H706" s="1067"/>
      <c r="I706" s="1067"/>
      <c r="J706" s="701"/>
      <c r="K706" s="701"/>
      <c r="L706" s="701"/>
      <c r="M706" s="1067"/>
      <c r="N706" s="1067"/>
      <c r="O706" s="701"/>
      <c r="P706" s="701"/>
      <c r="Q706" s="701"/>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1067"/>
      <c r="D707" s="1067"/>
      <c r="E707" s="701"/>
      <c r="F707" s="701"/>
      <c r="G707" s="701"/>
      <c r="H707" s="1067"/>
      <c r="I707" s="1067"/>
      <c r="J707" s="701"/>
      <c r="K707" s="701"/>
      <c r="L707" s="701"/>
      <c r="M707" s="1067"/>
      <c r="N707" s="1067"/>
      <c r="O707" s="701"/>
      <c r="P707" s="701"/>
      <c r="Q707" s="701"/>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1067"/>
      <c r="D708" s="1067"/>
      <c r="E708" s="701"/>
      <c r="F708" s="701"/>
      <c r="G708" s="701"/>
      <c r="H708" s="1067"/>
      <c r="I708" s="1067"/>
      <c r="J708" s="701"/>
      <c r="K708" s="701"/>
      <c r="L708" s="701"/>
      <c r="M708" s="1067"/>
      <c r="N708" s="1067"/>
      <c r="O708" s="701"/>
      <c r="P708" s="701"/>
      <c r="Q708" s="701"/>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1067"/>
      <c r="D709" s="1067"/>
      <c r="E709" s="701"/>
      <c r="F709" s="701"/>
      <c r="G709" s="701"/>
      <c r="H709" s="1067"/>
      <c r="I709" s="1067"/>
      <c r="J709" s="701"/>
      <c r="K709" s="701"/>
      <c r="L709" s="701"/>
      <c r="M709" s="1067"/>
      <c r="N709" s="1067"/>
      <c r="O709" s="701"/>
      <c r="P709" s="701"/>
      <c r="Q709" s="701"/>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1067"/>
      <c r="D710" s="1067"/>
      <c r="E710" s="701"/>
      <c r="F710" s="701"/>
      <c r="G710" s="701"/>
      <c r="H710" s="1067"/>
      <c r="I710" s="1067"/>
      <c r="J710" s="701"/>
      <c r="K710" s="701"/>
      <c r="L710" s="701"/>
      <c r="M710" s="1067"/>
      <c r="N710" s="1067"/>
      <c r="O710" s="701"/>
      <c r="P710" s="701"/>
      <c r="Q710" s="701"/>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1067"/>
      <c r="D711" s="1067"/>
      <c r="E711" s="701"/>
      <c r="F711" s="701"/>
      <c r="G711" s="701"/>
      <c r="H711" s="1067"/>
      <c r="I711" s="1067"/>
      <c r="J711" s="701"/>
      <c r="K711" s="701"/>
      <c r="L711" s="701"/>
      <c r="M711" s="1067"/>
      <c r="N711" s="1067"/>
      <c r="O711" s="701"/>
      <c r="P711" s="701"/>
      <c r="Q711" s="701"/>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1067"/>
      <c r="D712" s="1067"/>
      <c r="E712" s="701"/>
      <c r="F712" s="701"/>
      <c r="G712" s="701"/>
      <c r="H712" s="1067"/>
      <c r="I712" s="1067"/>
      <c r="J712" s="701"/>
      <c r="K712" s="701"/>
      <c r="L712" s="701"/>
      <c r="M712" s="1067"/>
      <c r="N712" s="1067"/>
      <c r="O712" s="701"/>
      <c r="P712" s="701"/>
      <c r="Q712" s="701"/>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1067"/>
      <c r="D713" s="1067"/>
      <c r="E713" s="701"/>
      <c r="F713" s="701"/>
      <c r="G713" s="701"/>
      <c r="H713" s="1067"/>
      <c r="I713" s="1067"/>
      <c r="J713" s="701"/>
      <c r="K713" s="701"/>
      <c r="L713" s="701"/>
      <c r="M713" s="1067"/>
      <c r="N713" s="1067"/>
      <c r="O713" s="701"/>
      <c r="P713" s="701"/>
      <c r="Q713" s="701"/>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1067"/>
      <c r="D714" s="1067"/>
      <c r="E714" s="701"/>
      <c r="F714" s="701"/>
      <c r="G714" s="701"/>
      <c r="H714" s="1067"/>
      <c r="I714" s="1067"/>
      <c r="J714" s="701"/>
      <c r="K714" s="701"/>
      <c r="L714" s="701"/>
      <c r="M714" s="1067"/>
      <c r="N714" s="1067"/>
      <c r="O714" s="701"/>
      <c r="P714" s="701"/>
      <c r="Q714" s="701"/>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1067"/>
      <c r="D715" s="1067"/>
      <c r="E715" s="701"/>
      <c r="F715" s="701"/>
      <c r="G715" s="701"/>
      <c r="H715" s="1067"/>
      <c r="I715" s="1067"/>
      <c r="J715" s="701"/>
      <c r="K715" s="701"/>
      <c r="L715" s="701"/>
      <c r="M715" s="1067"/>
      <c r="N715" s="1067"/>
      <c r="O715" s="701"/>
      <c r="P715" s="701"/>
      <c r="Q715" s="701"/>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1067"/>
      <c r="D716" s="1067"/>
      <c r="E716" s="701"/>
      <c r="F716" s="701"/>
      <c r="G716" s="701"/>
      <c r="H716" s="1067"/>
      <c r="I716" s="1067"/>
      <c r="J716" s="701"/>
      <c r="K716" s="701"/>
      <c r="L716" s="701"/>
      <c r="M716" s="1067"/>
      <c r="N716" s="1067"/>
      <c r="O716" s="701"/>
      <c r="P716" s="701"/>
      <c r="Q716" s="701"/>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1067"/>
      <c r="D717" s="1067"/>
      <c r="E717" s="701"/>
      <c r="F717" s="701"/>
      <c r="G717" s="701"/>
      <c r="H717" s="1067"/>
      <c r="I717" s="1067"/>
      <c r="J717" s="701"/>
      <c r="K717" s="701"/>
      <c r="L717" s="701"/>
      <c r="M717" s="1067"/>
      <c r="N717" s="1067"/>
      <c r="O717" s="701"/>
      <c r="P717" s="701"/>
      <c r="Q717" s="701"/>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1067"/>
      <c r="D718" s="1067"/>
      <c r="E718" s="701"/>
      <c r="F718" s="701"/>
      <c r="G718" s="701"/>
      <c r="H718" s="1067"/>
      <c r="I718" s="1067"/>
      <c r="J718" s="701"/>
      <c r="K718" s="701"/>
      <c r="L718" s="701"/>
      <c r="M718" s="1067"/>
      <c r="N718" s="1067"/>
      <c r="O718" s="701"/>
      <c r="P718" s="701"/>
      <c r="Q718" s="701"/>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1067"/>
      <c r="D719" s="1067"/>
      <c r="E719" s="701"/>
      <c r="F719" s="701"/>
      <c r="G719" s="701"/>
      <c r="H719" s="1067"/>
      <c r="I719" s="1067"/>
      <c r="J719" s="701"/>
      <c r="K719" s="701"/>
      <c r="L719" s="701"/>
      <c r="M719" s="1067"/>
      <c r="N719" s="1067"/>
      <c r="O719" s="701"/>
      <c r="P719" s="701"/>
      <c r="Q719" s="701"/>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1067"/>
      <c r="D720" s="1067"/>
      <c r="E720" s="701"/>
      <c r="F720" s="701"/>
      <c r="G720" s="701"/>
      <c r="H720" s="1067"/>
      <c r="I720" s="1067"/>
      <c r="J720" s="701"/>
      <c r="K720" s="701"/>
      <c r="L720" s="701"/>
      <c r="M720" s="1067"/>
      <c r="N720" s="1067"/>
      <c r="O720" s="701"/>
      <c r="P720" s="701"/>
      <c r="Q720" s="701"/>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1067"/>
      <c r="D721" s="1067"/>
      <c r="E721" s="701"/>
      <c r="F721" s="701"/>
      <c r="G721" s="701"/>
      <c r="H721" s="1067"/>
      <c r="I721" s="1067"/>
      <c r="J721" s="701"/>
      <c r="K721" s="701"/>
      <c r="L721" s="701"/>
      <c r="M721" s="1067"/>
      <c r="N721" s="1067"/>
      <c r="O721" s="701"/>
      <c r="P721" s="701"/>
      <c r="Q721" s="701"/>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1067"/>
      <c r="D722" s="1067"/>
      <c r="E722" s="701"/>
      <c r="F722" s="701"/>
      <c r="G722" s="701"/>
      <c r="H722" s="1067"/>
      <c r="I722" s="1067"/>
      <c r="J722" s="701"/>
      <c r="K722" s="701"/>
      <c r="L722" s="701"/>
      <c r="M722" s="1067"/>
      <c r="N722" s="1067"/>
      <c r="O722" s="701"/>
      <c r="P722" s="701"/>
      <c r="Q722" s="701"/>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1067"/>
      <c r="D723" s="1067"/>
      <c r="E723" s="701"/>
      <c r="F723" s="701"/>
      <c r="G723" s="701"/>
      <c r="H723" s="1067"/>
      <c r="I723" s="1067"/>
      <c r="J723" s="701"/>
      <c r="K723" s="701"/>
      <c r="L723" s="701"/>
      <c r="M723" s="1067"/>
      <c r="N723" s="1067"/>
      <c r="O723" s="701"/>
      <c r="P723" s="701"/>
      <c r="Q723" s="701"/>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1067"/>
      <c r="D724" s="1067"/>
      <c r="E724" s="701"/>
      <c r="F724" s="701"/>
      <c r="G724" s="701"/>
      <c r="H724" s="1067"/>
      <c r="I724" s="1067"/>
      <c r="J724" s="701"/>
      <c r="K724" s="701"/>
      <c r="L724" s="701"/>
      <c r="M724" s="1067"/>
      <c r="N724" s="1067"/>
      <c r="O724" s="701"/>
      <c r="P724" s="701"/>
      <c r="Q724" s="701"/>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1067"/>
      <c r="D725" s="1067"/>
      <c r="E725" s="701"/>
      <c r="F725" s="701"/>
      <c r="G725" s="701"/>
      <c r="H725" s="1067"/>
      <c r="I725" s="1067"/>
      <c r="J725" s="701"/>
      <c r="K725" s="701"/>
      <c r="L725" s="701"/>
      <c r="M725" s="1067"/>
      <c r="N725" s="1067"/>
      <c r="O725" s="701"/>
      <c r="P725" s="701"/>
      <c r="Q725" s="701"/>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1067"/>
      <c r="D726" s="1067"/>
      <c r="E726" s="701"/>
      <c r="F726" s="701"/>
      <c r="G726" s="701"/>
      <c r="H726" s="1067"/>
      <c r="I726" s="1067"/>
      <c r="J726" s="701"/>
      <c r="K726" s="701"/>
      <c r="L726" s="701"/>
      <c r="M726" s="1067"/>
      <c r="N726" s="1067"/>
      <c r="O726" s="701"/>
      <c r="P726" s="701"/>
      <c r="Q726" s="701"/>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1067"/>
      <c r="D727" s="1067"/>
      <c r="E727" s="701"/>
      <c r="F727" s="701"/>
      <c r="G727" s="701"/>
      <c r="H727" s="1067"/>
      <c r="I727" s="1067"/>
      <c r="J727" s="701"/>
      <c r="K727" s="701"/>
      <c r="L727" s="701"/>
      <c r="M727" s="1067"/>
      <c r="N727" s="1067"/>
      <c r="O727" s="701"/>
      <c r="P727" s="701"/>
      <c r="Q727" s="701"/>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1067"/>
      <c r="D728" s="1067"/>
      <c r="E728" s="701"/>
      <c r="F728" s="701"/>
      <c r="G728" s="701"/>
      <c r="H728" s="1067"/>
      <c r="I728" s="1067"/>
      <c r="J728" s="701"/>
      <c r="K728" s="701"/>
      <c r="L728" s="701"/>
      <c r="M728" s="1067"/>
      <c r="N728" s="1067"/>
      <c r="O728" s="701"/>
      <c r="P728" s="701"/>
      <c r="Q728" s="701"/>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1067"/>
      <c r="D729" s="1067"/>
      <c r="E729" s="701"/>
      <c r="F729" s="701"/>
      <c r="G729" s="701"/>
      <c r="H729" s="1067"/>
      <c r="I729" s="1067"/>
      <c r="J729" s="701"/>
      <c r="K729" s="701"/>
      <c r="L729" s="701"/>
      <c r="M729" s="1067"/>
      <c r="N729" s="1067"/>
      <c r="O729" s="701"/>
      <c r="P729" s="701"/>
      <c r="Q729" s="701"/>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1067"/>
      <c r="D730" s="1067"/>
      <c r="E730" s="701"/>
      <c r="F730" s="701"/>
      <c r="G730" s="701"/>
      <c r="H730" s="1067"/>
      <c r="I730" s="1067"/>
      <c r="J730" s="701"/>
      <c r="K730" s="701"/>
      <c r="L730" s="701"/>
      <c r="M730" s="1067"/>
      <c r="N730" s="1067"/>
      <c r="O730" s="701"/>
      <c r="P730" s="701"/>
      <c r="Q730" s="701"/>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1067"/>
      <c r="D731" s="1067"/>
      <c r="E731" s="701"/>
      <c r="F731" s="701"/>
      <c r="G731" s="701"/>
      <c r="H731" s="1067"/>
      <c r="I731" s="1067"/>
      <c r="J731" s="701"/>
      <c r="K731" s="701"/>
      <c r="L731" s="701"/>
      <c r="M731" s="1067"/>
      <c r="N731" s="1067"/>
      <c r="O731" s="701"/>
      <c r="P731" s="701"/>
      <c r="Q731" s="701"/>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1067"/>
      <c r="D732" s="1067"/>
      <c r="E732" s="701"/>
      <c r="F732" s="701"/>
      <c r="G732" s="701"/>
      <c r="H732" s="1067"/>
      <c r="I732" s="1067"/>
      <c r="J732" s="701"/>
      <c r="K732" s="701"/>
      <c r="L732" s="701"/>
      <c r="M732" s="1067"/>
      <c r="N732" s="1067"/>
      <c r="O732" s="701"/>
      <c r="P732" s="701"/>
      <c r="Q732" s="701"/>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1067"/>
      <c r="D733" s="1067"/>
      <c r="E733" s="701"/>
      <c r="F733" s="701"/>
      <c r="G733" s="701"/>
      <c r="H733" s="1067"/>
      <c r="I733" s="1067"/>
      <c r="J733" s="701"/>
      <c r="K733" s="701"/>
      <c r="L733" s="701"/>
      <c r="M733" s="1067"/>
      <c r="N733" s="1067"/>
      <c r="O733" s="701"/>
      <c r="P733" s="701"/>
      <c r="Q733" s="701"/>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1067"/>
      <c r="D734" s="1067"/>
      <c r="E734" s="701"/>
      <c r="F734" s="701"/>
      <c r="G734" s="701"/>
      <c r="H734" s="1067"/>
      <c r="I734" s="1067"/>
      <c r="J734" s="701"/>
      <c r="K734" s="701"/>
      <c r="L734" s="701"/>
      <c r="M734" s="1067"/>
      <c r="N734" s="1067"/>
      <c r="O734" s="701"/>
      <c r="P734" s="701"/>
      <c r="Q734" s="701"/>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1067"/>
      <c r="D735" s="1067"/>
      <c r="E735" s="701"/>
      <c r="F735" s="701"/>
      <c r="G735" s="701"/>
      <c r="H735" s="1067"/>
      <c r="I735" s="1067"/>
      <c r="J735" s="701"/>
      <c r="K735" s="701"/>
      <c r="L735" s="701"/>
      <c r="M735" s="1067"/>
      <c r="N735" s="1067"/>
      <c r="O735" s="701"/>
      <c r="P735" s="701"/>
      <c r="Q735" s="701"/>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1067"/>
      <c r="D736" s="1067"/>
      <c r="E736" s="701"/>
      <c r="F736" s="701"/>
      <c r="G736" s="701"/>
      <c r="H736" s="1067"/>
      <c r="I736" s="1067"/>
      <c r="J736" s="701"/>
      <c r="K736" s="701"/>
      <c r="L736" s="701"/>
      <c r="M736" s="1067"/>
      <c r="N736" s="1067"/>
      <c r="O736" s="701"/>
      <c r="P736" s="701"/>
      <c r="Q736" s="701"/>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1067"/>
      <c r="D737" s="1067"/>
      <c r="E737" s="701"/>
      <c r="F737" s="701"/>
      <c r="G737" s="701"/>
      <c r="H737" s="1067"/>
      <c r="I737" s="1067"/>
      <c r="J737" s="701"/>
      <c r="K737" s="701"/>
      <c r="L737" s="701"/>
      <c r="M737" s="1067"/>
      <c r="N737" s="1067"/>
      <c r="O737" s="701"/>
      <c r="P737" s="701"/>
      <c r="Q737" s="701"/>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1067"/>
      <c r="D738" s="1067"/>
      <c r="E738" s="701"/>
      <c r="F738" s="701"/>
      <c r="G738" s="701"/>
      <c r="H738" s="1067"/>
      <c r="I738" s="1067"/>
      <c r="J738" s="701"/>
      <c r="K738" s="701"/>
      <c r="L738" s="701"/>
      <c r="M738" s="1067"/>
      <c r="N738" s="1067"/>
      <c r="O738" s="701"/>
      <c r="P738" s="701"/>
      <c r="Q738" s="701"/>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1067"/>
      <c r="D739" s="1067"/>
      <c r="E739" s="701"/>
      <c r="F739" s="701"/>
      <c r="G739" s="701"/>
      <c r="H739" s="1067"/>
      <c r="I739" s="1067"/>
      <c r="J739" s="701"/>
      <c r="K739" s="701"/>
      <c r="L739" s="701"/>
      <c r="M739" s="1067"/>
      <c r="N739" s="1067"/>
      <c r="O739" s="701"/>
      <c r="P739" s="701"/>
      <c r="Q739" s="701"/>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1067"/>
      <c r="D740" s="1067"/>
      <c r="E740" s="701"/>
      <c r="F740" s="701"/>
      <c r="G740" s="701"/>
      <c r="H740" s="1067"/>
      <c r="I740" s="1067"/>
      <c r="J740" s="701"/>
      <c r="K740" s="701"/>
      <c r="L740" s="701"/>
      <c r="M740" s="1067"/>
      <c r="N740" s="1067"/>
      <c r="O740" s="701"/>
      <c r="P740" s="701"/>
      <c r="Q740" s="701"/>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1067"/>
      <c r="D741" s="1067"/>
      <c r="E741" s="701"/>
      <c r="F741" s="701"/>
      <c r="G741" s="701"/>
      <c r="H741" s="1067"/>
      <c r="I741" s="1067"/>
      <c r="J741" s="701"/>
      <c r="K741" s="701"/>
      <c r="L741" s="701"/>
      <c r="M741" s="1067"/>
      <c r="N741" s="1067"/>
      <c r="O741" s="701"/>
      <c r="P741" s="701"/>
      <c r="Q741" s="701"/>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1067"/>
      <c r="D742" s="1067"/>
      <c r="E742" s="701"/>
      <c r="F742" s="701"/>
      <c r="G742" s="701"/>
      <c r="H742" s="1067"/>
      <c r="I742" s="1067"/>
      <c r="J742" s="701"/>
      <c r="K742" s="701"/>
      <c r="L742" s="701"/>
      <c r="M742" s="1067"/>
      <c r="N742" s="1067"/>
      <c r="O742" s="701"/>
      <c r="P742" s="701"/>
      <c r="Q742" s="701"/>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1067"/>
      <c r="D743" s="1067"/>
      <c r="E743" s="701"/>
      <c r="F743" s="701"/>
      <c r="G743" s="701"/>
      <c r="H743" s="1067"/>
      <c r="I743" s="1067"/>
      <c r="J743" s="701"/>
      <c r="K743" s="701"/>
      <c r="L743" s="701"/>
      <c r="M743" s="1067"/>
      <c r="N743" s="1067"/>
      <c r="O743" s="701"/>
      <c r="P743" s="701"/>
      <c r="Q743" s="701"/>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1067"/>
      <c r="D744" s="1067"/>
      <c r="E744" s="701"/>
      <c r="F744" s="701"/>
      <c r="G744" s="701"/>
      <c r="H744" s="1067"/>
      <c r="I744" s="1067"/>
      <c r="J744" s="701"/>
      <c r="K744" s="701"/>
      <c r="L744" s="701"/>
      <c r="M744" s="1067"/>
      <c r="N744" s="1067"/>
      <c r="O744" s="701"/>
      <c r="P744" s="701"/>
      <c r="Q744" s="701"/>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1067"/>
      <c r="D745" s="1067"/>
      <c r="E745" s="701"/>
      <c r="F745" s="701"/>
      <c r="G745" s="701"/>
      <c r="H745" s="1067"/>
      <c r="I745" s="1067"/>
      <c r="J745" s="701"/>
      <c r="K745" s="701"/>
      <c r="L745" s="701"/>
      <c r="M745" s="1067"/>
      <c r="N745" s="1067"/>
      <c r="O745" s="701"/>
      <c r="P745" s="701"/>
      <c r="Q745" s="701"/>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1067"/>
      <c r="D746" s="1067"/>
      <c r="E746" s="701"/>
      <c r="F746" s="701"/>
      <c r="G746" s="701"/>
      <c r="H746" s="1067"/>
      <c r="I746" s="1067"/>
      <c r="J746" s="701"/>
      <c r="K746" s="701"/>
      <c r="L746" s="701"/>
      <c r="M746" s="1067"/>
      <c r="N746" s="1067"/>
      <c r="O746" s="701"/>
      <c r="P746" s="701"/>
      <c r="Q746" s="701"/>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1067"/>
      <c r="D747" s="1067"/>
      <c r="E747" s="701"/>
      <c r="F747" s="701"/>
      <c r="G747" s="701"/>
      <c r="H747" s="1067"/>
      <c r="I747" s="1067"/>
      <c r="J747" s="701"/>
      <c r="K747" s="701"/>
      <c r="L747" s="701"/>
      <c r="M747" s="1067"/>
      <c r="N747" s="1067"/>
      <c r="O747" s="701"/>
      <c r="P747" s="701"/>
      <c r="Q747" s="701"/>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1067"/>
      <c r="D748" s="1067"/>
      <c r="E748" s="701"/>
      <c r="F748" s="701"/>
      <c r="G748" s="701"/>
      <c r="H748" s="1067"/>
      <c r="I748" s="1067"/>
      <c r="J748" s="701"/>
      <c r="K748" s="701"/>
      <c r="L748" s="701"/>
      <c r="M748" s="1067"/>
      <c r="N748" s="1067"/>
      <c r="O748" s="701"/>
      <c r="P748" s="701"/>
      <c r="Q748" s="701"/>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1067"/>
      <c r="D749" s="1067"/>
      <c r="E749" s="701"/>
      <c r="F749" s="701"/>
      <c r="G749" s="701"/>
      <c r="H749" s="1067"/>
      <c r="I749" s="1067"/>
      <c r="J749" s="701"/>
      <c r="K749" s="701"/>
      <c r="L749" s="701"/>
      <c r="M749" s="1067"/>
      <c r="N749" s="1067"/>
      <c r="O749" s="701"/>
      <c r="P749" s="701"/>
      <c r="Q749" s="701"/>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1067"/>
      <c r="D750" s="1067"/>
      <c r="E750" s="701"/>
      <c r="F750" s="701"/>
      <c r="G750" s="701"/>
      <c r="H750" s="1067"/>
      <c r="I750" s="1067"/>
      <c r="J750" s="701"/>
      <c r="K750" s="701"/>
      <c r="L750" s="701"/>
      <c r="M750" s="1067"/>
      <c r="N750" s="1067"/>
      <c r="O750" s="701"/>
      <c r="P750" s="701"/>
      <c r="Q750" s="701"/>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1067"/>
      <c r="D751" s="1067"/>
      <c r="E751" s="701"/>
      <c r="F751" s="701"/>
      <c r="G751" s="701"/>
      <c r="H751" s="1067"/>
      <c r="I751" s="1067"/>
      <c r="J751" s="701"/>
      <c r="K751" s="701"/>
      <c r="L751" s="701"/>
      <c r="M751" s="1067"/>
      <c r="N751" s="1067"/>
      <c r="O751" s="701"/>
      <c r="P751" s="701"/>
      <c r="Q751" s="701"/>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1067"/>
      <c r="D752" s="1067"/>
      <c r="E752" s="701"/>
      <c r="F752" s="701"/>
      <c r="G752" s="701"/>
      <c r="H752" s="1067"/>
      <c r="I752" s="1067"/>
      <c r="J752" s="701"/>
      <c r="K752" s="701"/>
      <c r="L752" s="701"/>
      <c r="M752" s="1067"/>
      <c r="N752" s="1067"/>
      <c r="O752" s="701"/>
      <c r="P752" s="701"/>
      <c r="Q752" s="701"/>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1067"/>
      <c r="D753" s="1067"/>
      <c r="E753" s="701"/>
      <c r="F753" s="701"/>
      <c r="G753" s="701"/>
      <c r="H753" s="1067"/>
      <c r="I753" s="1067"/>
      <c r="J753" s="701"/>
      <c r="K753" s="701"/>
      <c r="L753" s="701"/>
      <c r="M753" s="1067"/>
      <c r="N753" s="1067"/>
      <c r="O753" s="701"/>
      <c r="P753" s="701"/>
      <c r="Q753" s="701"/>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1067"/>
      <c r="D754" s="1067"/>
      <c r="E754" s="701"/>
      <c r="F754" s="701"/>
      <c r="G754" s="701"/>
      <c r="H754" s="1067"/>
      <c r="I754" s="1067"/>
      <c r="J754" s="701"/>
      <c r="K754" s="701"/>
      <c r="L754" s="701"/>
      <c r="M754" s="1067"/>
      <c r="N754" s="1067"/>
      <c r="O754" s="701"/>
      <c r="P754" s="701"/>
      <c r="Q754" s="701"/>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1067"/>
      <c r="D755" s="1067"/>
      <c r="E755" s="701"/>
      <c r="F755" s="701"/>
      <c r="G755" s="701"/>
      <c r="H755" s="1067"/>
      <c r="I755" s="1067"/>
      <c r="J755" s="701"/>
      <c r="K755" s="701"/>
      <c r="L755" s="701"/>
      <c r="M755" s="1067"/>
      <c r="N755" s="1067"/>
      <c r="O755" s="701"/>
      <c r="P755" s="701"/>
      <c r="Q755" s="701"/>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1067"/>
      <c r="D756" s="1067"/>
      <c r="E756" s="701"/>
      <c r="F756" s="701"/>
      <c r="G756" s="701"/>
      <c r="H756" s="1067"/>
      <c r="I756" s="1067"/>
      <c r="J756" s="701"/>
      <c r="K756" s="701"/>
      <c r="L756" s="701"/>
      <c r="M756" s="1067"/>
      <c r="N756" s="1067"/>
      <c r="O756" s="701"/>
      <c r="P756" s="701"/>
      <c r="Q756" s="701"/>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1067"/>
      <c r="D757" s="1067"/>
      <c r="E757" s="701"/>
      <c r="F757" s="701"/>
      <c r="G757" s="701"/>
      <c r="H757" s="1067"/>
      <c r="I757" s="1067"/>
      <c r="J757" s="701"/>
      <c r="K757" s="701"/>
      <c r="L757" s="701"/>
      <c r="M757" s="1067"/>
      <c r="N757" s="1067"/>
      <c r="O757" s="701"/>
      <c r="P757" s="701"/>
      <c r="Q757" s="701"/>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1067"/>
      <c r="D758" s="1067"/>
      <c r="E758" s="701"/>
      <c r="F758" s="701"/>
      <c r="G758" s="701"/>
      <c r="H758" s="1067"/>
      <c r="I758" s="1067"/>
      <c r="J758" s="701"/>
      <c r="K758" s="701"/>
      <c r="L758" s="701"/>
      <c r="M758" s="1067"/>
      <c r="N758" s="1067"/>
      <c r="O758" s="701"/>
      <c r="P758" s="701"/>
      <c r="Q758" s="701"/>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1067"/>
      <c r="D759" s="1067"/>
      <c r="E759" s="701"/>
      <c r="F759" s="701"/>
      <c r="G759" s="701"/>
      <c r="H759" s="1067"/>
      <c r="I759" s="1067"/>
      <c r="J759" s="701"/>
      <c r="K759" s="701"/>
      <c r="L759" s="701"/>
      <c r="M759" s="1067"/>
      <c r="N759" s="1067"/>
      <c r="O759" s="701"/>
      <c r="P759" s="701"/>
      <c r="Q759" s="701"/>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1067"/>
      <c r="D760" s="1067"/>
      <c r="E760" s="701"/>
      <c r="F760" s="701"/>
      <c r="G760" s="701"/>
      <c r="H760" s="1067"/>
      <c r="I760" s="1067"/>
      <c r="J760" s="701"/>
      <c r="K760" s="701"/>
      <c r="L760" s="701"/>
      <c r="M760" s="1067"/>
      <c r="N760" s="1067"/>
      <c r="O760" s="701"/>
      <c r="P760" s="701"/>
      <c r="Q760" s="701"/>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1067"/>
      <c r="D761" s="1067"/>
      <c r="E761" s="701"/>
      <c r="F761" s="701"/>
      <c r="G761" s="701"/>
      <c r="H761" s="1067"/>
      <c r="I761" s="1067"/>
      <c r="J761" s="701"/>
      <c r="K761" s="701"/>
      <c r="L761" s="701"/>
      <c r="M761" s="1067"/>
      <c r="N761" s="1067"/>
      <c r="O761" s="701"/>
      <c r="P761" s="701"/>
      <c r="Q761" s="701"/>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1067"/>
      <c r="D762" s="1067"/>
      <c r="E762" s="701"/>
      <c r="F762" s="701"/>
      <c r="G762" s="701"/>
      <c r="H762" s="1067"/>
      <c r="I762" s="1067"/>
      <c r="J762" s="701"/>
      <c r="K762" s="701"/>
      <c r="L762" s="701"/>
      <c r="M762" s="1067"/>
      <c r="N762" s="1067"/>
      <c r="O762" s="701"/>
      <c r="P762" s="701"/>
      <c r="Q762" s="701"/>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1067"/>
      <c r="D763" s="1067"/>
      <c r="E763" s="701"/>
      <c r="F763" s="701"/>
      <c r="G763" s="701"/>
      <c r="H763" s="1067"/>
      <c r="I763" s="1067"/>
      <c r="J763" s="701"/>
      <c r="K763" s="701"/>
      <c r="L763" s="701"/>
      <c r="M763" s="1067"/>
      <c r="N763" s="1067"/>
      <c r="O763" s="701"/>
      <c r="P763" s="701"/>
      <c r="Q763" s="701"/>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1067"/>
      <c r="D764" s="1067"/>
      <c r="E764" s="701"/>
      <c r="F764" s="701"/>
      <c r="G764" s="701"/>
      <c r="H764" s="1067"/>
      <c r="I764" s="1067"/>
      <c r="J764" s="701"/>
      <c r="K764" s="701"/>
      <c r="L764" s="701"/>
      <c r="M764" s="1067"/>
      <c r="N764" s="1067"/>
      <c r="O764" s="701"/>
      <c r="P764" s="701"/>
      <c r="Q764" s="701"/>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1067"/>
      <c r="D765" s="1067"/>
      <c r="E765" s="701"/>
      <c r="F765" s="701"/>
      <c r="G765" s="701"/>
      <c r="H765" s="1067"/>
      <c r="I765" s="1067"/>
      <c r="J765" s="701"/>
      <c r="K765" s="701"/>
      <c r="L765" s="701"/>
      <c r="M765" s="1067"/>
      <c r="N765" s="1067"/>
      <c r="O765" s="701"/>
      <c r="P765" s="701"/>
      <c r="Q765" s="701"/>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1067"/>
      <c r="D766" s="1067"/>
      <c r="E766" s="701"/>
      <c r="F766" s="701"/>
      <c r="G766" s="701"/>
      <c r="H766" s="1067"/>
      <c r="I766" s="1067"/>
      <c r="J766" s="701"/>
      <c r="K766" s="701"/>
      <c r="L766" s="701"/>
      <c r="M766" s="1067"/>
      <c r="N766" s="1067"/>
      <c r="O766" s="701"/>
      <c r="P766" s="701"/>
      <c r="Q766" s="701"/>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1067"/>
      <c r="D767" s="1067"/>
      <c r="E767" s="701"/>
      <c r="F767" s="701"/>
      <c r="G767" s="701"/>
      <c r="H767" s="1067"/>
      <c r="I767" s="1067"/>
      <c r="J767" s="701"/>
      <c r="K767" s="701"/>
      <c r="L767" s="701"/>
      <c r="M767" s="1067"/>
      <c r="N767" s="1067"/>
      <c r="O767" s="701"/>
      <c r="P767" s="701"/>
      <c r="Q767" s="701"/>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1067"/>
      <c r="D768" s="1067"/>
      <c r="E768" s="701"/>
      <c r="F768" s="701"/>
      <c r="G768" s="701"/>
      <c r="H768" s="1067"/>
      <c r="I768" s="1067"/>
      <c r="J768" s="701"/>
      <c r="K768" s="701"/>
      <c r="L768" s="701"/>
      <c r="M768" s="1067"/>
      <c r="N768" s="1067"/>
      <c r="O768" s="701"/>
      <c r="P768" s="701"/>
      <c r="Q768" s="701"/>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1067"/>
      <c r="D769" s="1067"/>
      <c r="E769" s="701"/>
      <c r="F769" s="701"/>
      <c r="G769" s="701"/>
      <c r="H769" s="1067"/>
      <c r="I769" s="1067"/>
      <c r="J769" s="701"/>
      <c r="K769" s="701"/>
      <c r="L769" s="701"/>
      <c r="M769" s="1067"/>
      <c r="N769" s="1067"/>
      <c r="O769" s="701"/>
      <c r="P769" s="701"/>
      <c r="Q769" s="701"/>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1067"/>
      <c r="D770" s="1067"/>
      <c r="E770" s="701"/>
      <c r="F770" s="701"/>
      <c r="G770" s="701"/>
      <c r="H770" s="1067"/>
      <c r="I770" s="1067"/>
      <c r="J770" s="701"/>
      <c r="K770" s="701"/>
      <c r="L770" s="701"/>
      <c r="M770" s="1067"/>
      <c r="N770" s="1067"/>
      <c r="O770" s="701"/>
      <c r="P770" s="701"/>
      <c r="Q770" s="701"/>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1067"/>
      <c r="D771" s="1067"/>
      <c r="E771" s="701"/>
      <c r="F771" s="701"/>
      <c r="G771" s="701"/>
      <c r="H771" s="1067"/>
      <c r="I771" s="1067"/>
      <c r="J771" s="701"/>
      <c r="K771" s="701"/>
      <c r="L771" s="701"/>
      <c r="M771" s="1067"/>
      <c r="N771" s="1067"/>
      <c r="O771" s="701"/>
      <c r="P771" s="701"/>
      <c r="Q771" s="701"/>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1067"/>
      <c r="D772" s="1067"/>
      <c r="E772" s="701"/>
      <c r="F772" s="701"/>
      <c r="G772" s="701"/>
      <c r="H772" s="1067"/>
      <c r="I772" s="1067"/>
      <c r="J772" s="701"/>
      <c r="K772" s="701"/>
      <c r="L772" s="701"/>
      <c r="M772" s="1067"/>
      <c r="N772" s="1067"/>
      <c r="O772" s="701"/>
      <c r="P772" s="701"/>
      <c r="Q772" s="701"/>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1067"/>
      <c r="D773" s="1067"/>
      <c r="E773" s="701"/>
      <c r="F773" s="701"/>
      <c r="G773" s="701"/>
      <c r="H773" s="1067"/>
      <c r="I773" s="1067"/>
      <c r="J773" s="701"/>
      <c r="K773" s="701"/>
      <c r="L773" s="701"/>
      <c r="M773" s="1067"/>
      <c r="N773" s="1067"/>
      <c r="O773" s="701"/>
      <c r="P773" s="701"/>
      <c r="Q773" s="701"/>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1067"/>
      <c r="D774" s="1067"/>
      <c r="E774" s="701"/>
      <c r="F774" s="701"/>
      <c r="G774" s="701"/>
      <c r="H774" s="1067"/>
      <c r="I774" s="1067"/>
      <c r="J774" s="701"/>
      <c r="K774" s="701"/>
      <c r="L774" s="701"/>
      <c r="M774" s="1067"/>
      <c r="N774" s="1067"/>
      <c r="O774" s="701"/>
      <c r="P774" s="701"/>
      <c r="Q774" s="701"/>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1067"/>
      <c r="D775" s="1067"/>
      <c r="E775" s="701"/>
      <c r="F775" s="701"/>
      <c r="G775" s="701"/>
      <c r="H775" s="1067"/>
      <c r="I775" s="1067"/>
      <c r="J775" s="701"/>
      <c r="K775" s="701"/>
      <c r="L775" s="701"/>
      <c r="M775" s="1067"/>
      <c r="N775" s="1067"/>
      <c r="O775" s="701"/>
      <c r="P775" s="701"/>
      <c r="Q775" s="701"/>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1067"/>
      <c r="D776" s="1067"/>
      <c r="E776" s="701"/>
      <c r="F776" s="701"/>
      <c r="G776" s="701"/>
      <c r="H776" s="1067"/>
      <c r="I776" s="1067"/>
      <c r="J776" s="701"/>
      <c r="K776" s="701"/>
      <c r="L776" s="701"/>
      <c r="M776" s="1067"/>
      <c r="N776" s="1067"/>
      <c r="O776" s="701"/>
      <c r="P776" s="701"/>
      <c r="Q776" s="701"/>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1067"/>
      <c r="D777" s="1067"/>
      <c r="E777" s="701"/>
      <c r="F777" s="701"/>
      <c r="G777" s="701"/>
      <c r="H777" s="1067"/>
      <c r="I777" s="1067"/>
      <c r="J777" s="701"/>
      <c r="K777" s="701"/>
      <c r="L777" s="701"/>
      <c r="M777" s="1067"/>
      <c r="N777" s="1067"/>
      <c r="O777" s="701"/>
      <c r="P777" s="701"/>
      <c r="Q777" s="701"/>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1067"/>
      <c r="D778" s="1067"/>
      <c r="E778" s="701"/>
      <c r="F778" s="701"/>
      <c r="G778" s="701"/>
      <c r="H778" s="1067"/>
      <c r="I778" s="1067"/>
      <c r="J778" s="701"/>
      <c r="K778" s="701"/>
      <c r="L778" s="701"/>
      <c r="M778" s="1067"/>
      <c r="N778" s="1067"/>
      <c r="O778" s="701"/>
      <c r="P778" s="701"/>
      <c r="Q778" s="701"/>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1067"/>
      <c r="D779" s="1067"/>
      <c r="E779" s="701"/>
      <c r="F779" s="701"/>
      <c r="G779" s="701"/>
      <c r="H779" s="1067"/>
      <c r="I779" s="1067"/>
      <c r="J779" s="701"/>
      <c r="K779" s="701"/>
      <c r="L779" s="701"/>
      <c r="M779" s="1067"/>
      <c r="N779" s="1067"/>
      <c r="O779" s="701"/>
      <c r="P779" s="701"/>
      <c r="Q779" s="701"/>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1067"/>
      <c r="D780" s="1067"/>
      <c r="E780" s="701"/>
      <c r="F780" s="701"/>
      <c r="G780" s="701"/>
      <c r="H780" s="1067"/>
      <c r="I780" s="1067"/>
      <c r="J780" s="701"/>
      <c r="K780" s="701"/>
      <c r="L780" s="701"/>
      <c r="M780" s="1067"/>
      <c r="N780" s="1067"/>
      <c r="O780" s="701"/>
      <c r="P780" s="701"/>
      <c r="Q780" s="701"/>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1067"/>
      <c r="D781" s="1067"/>
      <c r="E781" s="701"/>
      <c r="F781" s="701"/>
      <c r="G781" s="701"/>
      <c r="H781" s="1067"/>
      <c r="I781" s="1067"/>
      <c r="J781" s="701"/>
      <c r="K781" s="701"/>
      <c r="L781" s="701"/>
      <c r="M781" s="1067"/>
      <c r="N781" s="1067"/>
      <c r="O781" s="701"/>
      <c r="P781" s="701"/>
      <c r="Q781" s="701"/>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1067"/>
      <c r="D782" s="1067"/>
      <c r="E782" s="701"/>
      <c r="F782" s="701"/>
      <c r="G782" s="701"/>
      <c r="H782" s="1067"/>
      <c r="I782" s="1067"/>
      <c r="J782" s="701"/>
      <c r="K782" s="701"/>
      <c r="L782" s="701"/>
      <c r="M782" s="1067"/>
      <c r="N782" s="1067"/>
      <c r="O782" s="701"/>
      <c r="P782" s="701"/>
      <c r="Q782" s="701"/>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1067"/>
      <c r="D783" s="1067"/>
      <c r="E783" s="701"/>
      <c r="F783" s="701"/>
      <c r="G783" s="701"/>
      <c r="H783" s="1067"/>
      <c r="I783" s="1067"/>
      <c r="J783" s="701"/>
      <c r="K783" s="701"/>
      <c r="L783" s="701"/>
      <c r="M783" s="1067"/>
      <c r="N783" s="1067"/>
      <c r="O783" s="701"/>
      <c r="P783" s="701"/>
      <c r="Q783" s="701"/>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1067"/>
      <c r="D784" s="1067"/>
      <c r="E784" s="701"/>
      <c r="F784" s="701"/>
      <c r="G784" s="701"/>
      <c r="H784" s="1067"/>
      <c r="I784" s="1067"/>
      <c r="J784" s="701"/>
      <c r="K784" s="701"/>
      <c r="L784" s="701"/>
      <c r="M784" s="1067"/>
      <c r="N784" s="1067"/>
      <c r="O784" s="701"/>
      <c r="P784" s="701"/>
      <c r="Q784" s="701"/>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1067"/>
      <c r="D785" s="1067"/>
      <c r="E785" s="701"/>
      <c r="F785" s="701"/>
      <c r="G785" s="701"/>
      <c r="H785" s="1067"/>
      <c r="I785" s="1067"/>
      <c r="J785" s="701"/>
      <c r="K785" s="701"/>
      <c r="L785" s="701"/>
      <c r="M785" s="1067"/>
      <c r="N785" s="1067"/>
      <c r="O785" s="701"/>
      <c r="P785" s="701"/>
      <c r="Q785" s="701"/>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1067"/>
      <c r="D786" s="1067"/>
      <c r="E786" s="701"/>
      <c r="F786" s="701"/>
      <c r="G786" s="701"/>
      <c r="H786" s="1067"/>
      <c r="I786" s="1067"/>
      <c r="J786" s="701"/>
      <c r="K786" s="701"/>
      <c r="L786" s="701"/>
      <c r="M786" s="1067"/>
      <c r="N786" s="1067"/>
      <c r="O786" s="701"/>
      <c r="P786" s="701"/>
      <c r="Q786" s="701"/>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1067"/>
      <c r="D787" s="1067"/>
      <c r="E787" s="701"/>
      <c r="F787" s="701"/>
      <c r="G787" s="701"/>
      <c r="H787" s="1067"/>
      <c r="I787" s="1067"/>
      <c r="J787" s="701"/>
      <c r="K787" s="701"/>
      <c r="L787" s="701"/>
      <c r="M787" s="1067"/>
      <c r="N787" s="1067"/>
      <c r="O787" s="701"/>
      <c r="P787" s="701"/>
      <c r="Q787" s="701"/>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1067"/>
      <c r="D788" s="1067"/>
      <c r="E788" s="701"/>
      <c r="F788" s="701"/>
      <c r="G788" s="701"/>
      <c r="H788" s="1067"/>
      <c r="I788" s="1067"/>
      <c r="J788" s="701"/>
      <c r="K788" s="701"/>
      <c r="L788" s="701"/>
      <c r="M788" s="1067"/>
      <c r="N788" s="1067"/>
      <c r="O788" s="701"/>
      <c r="P788" s="701"/>
      <c r="Q788" s="701"/>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1067"/>
      <c r="D789" s="1067"/>
      <c r="E789" s="701"/>
      <c r="F789" s="701"/>
      <c r="G789" s="701"/>
      <c r="H789" s="1067"/>
      <c r="I789" s="1067"/>
      <c r="J789" s="701"/>
      <c r="K789" s="701"/>
      <c r="L789" s="701"/>
      <c r="M789" s="1067"/>
      <c r="N789" s="1067"/>
      <c r="O789" s="701"/>
      <c r="P789" s="701"/>
      <c r="Q789" s="701"/>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1067"/>
      <c r="D790" s="1067"/>
      <c r="E790" s="701"/>
      <c r="F790" s="701"/>
      <c r="G790" s="701"/>
      <c r="H790" s="1067"/>
      <c r="I790" s="1067"/>
      <c r="J790" s="701"/>
      <c r="K790" s="701"/>
      <c r="L790" s="701"/>
      <c r="M790" s="1067"/>
      <c r="N790" s="1067"/>
      <c r="O790" s="701"/>
      <c r="P790" s="701"/>
      <c r="Q790" s="701"/>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1067"/>
      <c r="D791" s="1067"/>
      <c r="E791" s="701"/>
      <c r="F791" s="701"/>
      <c r="G791" s="701"/>
      <c r="H791" s="1067"/>
      <c r="I791" s="1067"/>
      <c r="J791" s="701"/>
      <c r="K791" s="701"/>
      <c r="L791" s="701"/>
      <c r="M791" s="1067"/>
      <c r="N791" s="1067"/>
      <c r="O791" s="701"/>
      <c r="P791" s="701"/>
      <c r="Q791" s="701"/>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1067"/>
      <c r="D792" s="1067"/>
      <c r="E792" s="701"/>
      <c r="F792" s="701"/>
      <c r="G792" s="701"/>
      <c r="H792" s="1067"/>
      <c r="I792" s="1067"/>
      <c r="J792" s="701"/>
      <c r="K792" s="701"/>
      <c r="L792" s="701"/>
      <c r="M792" s="1067"/>
      <c r="N792" s="1067"/>
      <c r="O792" s="701"/>
      <c r="P792" s="701"/>
      <c r="Q792" s="701"/>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1067"/>
      <c r="D793" s="1067"/>
      <c r="E793" s="701"/>
      <c r="F793" s="701"/>
      <c r="G793" s="701"/>
      <c r="H793" s="1067"/>
      <c r="I793" s="1067"/>
      <c r="J793" s="701"/>
      <c r="K793" s="701"/>
      <c r="L793" s="701"/>
      <c r="M793" s="1067"/>
      <c r="N793" s="1067"/>
      <c r="O793" s="701"/>
      <c r="P793" s="701"/>
      <c r="Q793" s="701"/>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1067"/>
      <c r="D794" s="1067"/>
      <c r="E794" s="701"/>
      <c r="F794" s="701"/>
      <c r="G794" s="701"/>
      <c r="H794" s="1067"/>
      <c r="I794" s="1067"/>
      <c r="J794" s="701"/>
      <c r="K794" s="701"/>
      <c r="L794" s="701"/>
      <c r="M794" s="1067"/>
      <c r="N794" s="1067"/>
      <c r="O794" s="701"/>
      <c r="P794" s="701"/>
      <c r="Q794" s="701"/>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1067"/>
      <c r="D795" s="1067"/>
      <c r="E795" s="701"/>
      <c r="F795" s="701"/>
      <c r="G795" s="701"/>
      <c r="H795" s="1067"/>
      <c r="I795" s="1067"/>
      <c r="J795" s="701"/>
      <c r="K795" s="701"/>
      <c r="L795" s="701"/>
      <c r="M795" s="1067"/>
      <c r="N795" s="1067"/>
      <c r="O795" s="701"/>
      <c r="P795" s="701"/>
      <c r="Q795" s="701"/>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1067"/>
      <c r="D796" s="1067"/>
      <c r="E796" s="701"/>
      <c r="F796" s="701"/>
      <c r="G796" s="701"/>
      <c r="H796" s="1067"/>
      <c r="I796" s="1067"/>
      <c r="J796" s="701"/>
      <c r="K796" s="701"/>
      <c r="L796" s="701"/>
      <c r="M796" s="1067"/>
      <c r="N796" s="1067"/>
      <c r="O796" s="701"/>
      <c r="P796" s="701"/>
      <c r="Q796" s="701"/>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1067"/>
      <c r="D797" s="1067"/>
      <c r="E797" s="701"/>
      <c r="F797" s="701"/>
      <c r="G797" s="701"/>
      <c r="H797" s="1067"/>
      <c r="I797" s="1067"/>
      <c r="J797" s="701"/>
      <c r="K797" s="701"/>
      <c r="L797" s="701"/>
      <c r="M797" s="1067"/>
      <c r="N797" s="1067"/>
      <c r="O797" s="701"/>
      <c r="P797" s="701"/>
      <c r="Q797" s="701"/>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1067"/>
      <c r="D798" s="1067"/>
      <c r="E798" s="701"/>
      <c r="F798" s="701"/>
      <c r="G798" s="701"/>
      <c r="H798" s="1067"/>
      <c r="I798" s="1067"/>
      <c r="J798" s="701"/>
      <c r="K798" s="701"/>
      <c r="L798" s="701"/>
      <c r="M798" s="1067"/>
      <c r="N798" s="1067"/>
      <c r="O798" s="701"/>
      <c r="P798" s="701"/>
      <c r="Q798" s="701"/>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1067"/>
      <c r="D799" s="1067"/>
      <c r="E799" s="701"/>
      <c r="F799" s="701"/>
      <c r="G799" s="701"/>
      <c r="H799" s="1067"/>
      <c r="I799" s="1067"/>
      <c r="J799" s="701"/>
      <c r="K799" s="701"/>
      <c r="L799" s="701"/>
      <c r="M799" s="1067"/>
      <c r="N799" s="1067"/>
      <c r="O799" s="701"/>
      <c r="P799" s="701"/>
      <c r="Q799" s="701"/>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701"/>
      <c r="D800" s="701"/>
      <c r="E800" s="701"/>
      <c r="F800" s="701"/>
      <c r="G800" s="701"/>
      <c r="H800" s="701"/>
      <c r="I800" s="701"/>
      <c r="J800" s="701"/>
      <c r="K800" s="701"/>
      <c r="L800" s="701"/>
      <c r="M800" s="701"/>
      <c r="N800" s="701"/>
      <c r="O800" s="701"/>
      <c r="P800" s="701"/>
      <c r="Q800" s="701"/>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701"/>
      <c r="D801" s="701"/>
      <c r="E801" s="701"/>
      <c r="F801" s="701"/>
      <c r="G801" s="701"/>
      <c r="H801" s="701"/>
      <c r="I801" s="701"/>
      <c r="J801" s="701"/>
      <c r="K801" s="701"/>
      <c r="L801" s="701"/>
      <c r="M801" s="701"/>
      <c r="N801" s="701"/>
      <c r="O801" s="701"/>
      <c r="P801" s="701"/>
      <c r="Q801" s="701"/>
    </row>
    <row r="802" ht="25.15" customHeight="true" x14ac:dyDescent="0.2">
      <c r="C802" s="701"/>
      <c r="D802" s="701"/>
      <c r="E802" s="701"/>
      <c r="F802" s="701"/>
      <c r="G802" s="701"/>
      <c r="H802" s="701"/>
      <c r="I802" s="701"/>
      <c r="J802" s="701"/>
      <c r="K802" s="701"/>
      <c r="L802" s="701"/>
      <c r="M802" s="701"/>
      <c r="N802" s="701"/>
      <c r="O802" s="701"/>
      <c r="P802" s="701"/>
      <c r="Q802" s="701"/>
    </row>
    <row r="803" ht="25.15" customHeight="true" x14ac:dyDescent="0.2">
      <c r="C803" s="701"/>
      <c r="D803" s="701"/>
      <c r="E803" s="701"/>
      <c r="F803" s="701"/>
      <c r="G803" s="701"/>
      <c r="H803" s="701"/>
      <c r="I803" s="701"/>
      <c r="J803" s="701"/>
      <c r="K803" s="701"/>
      <c r="L803" s="701"/>
      <c r="M803" s="701"/>
      <c r="N803" s="701"/>
      <c r="O803" s="701"/>
      <c r="P803" s="701"/>
      <c r="Q803" s="701"/>
    </row>
    <row r="804" ht="25.15" customHeight="true" x14ac:dyDescent="0.2">
      <c r="C804" s="701"/>
      <c r="D804" s="701"/>
      <c r="E804" s="701"/>
      <c r="F804" s="701"/>
      <c r="G804" s="701"/>
      <c r="H804" s="701"/>
      <c r="I804" s="701"/>
      <c r="J804" s="701"/>
      <c r="K804" s="701"/>
      <c r="L804" s="701"/>
      <c r="M804" s="701"/>
      <c r="N804" s="701"/>
      <c r="O804" s="701"/>
      <c r="P804" s="701"/>
      <c r="Q804" s="701"/>
    </row>
    <row r="805" ht="25.15" customHeight="true" x14ac:dyDescent="0.2">
      <c r="C805" s="701"/>
      <c r="D805" s="701"/>
      <c r="E805" s="701"/>
      <c r="F805" s="701"/>
      <c r="G805" s="701"/>
      <c r="H805" s="701"/>
      <c r="I805" s="701"/>
      <c r="J805" s="701"/>
      <c r="K805" s="701"/>
      <c r="L805" s="701"/>
      <c r="M805" s="701"/>
      <c r="N805" s="701"/>
      <c r="O805" s="701"/>
      <c r="P805" s="701"/>
      <c r="Q805" s="701"/>
    </row>
    <row r="806" ht="25.15" customHeight="true" x14ac:dyDescent="0.2">
      <c r="C806" s="701"/>
      <c r="D806" s="701"/>
      <c r="E806" s="701"/>
      <c r="F806" s="701"/>
      <c r="G806" s="701"/>
      <c r="H806" s="701"/>
      <c r="I806" s="701"/>
      <c r="J806" s="701"/>
      <c r="K806" s="701"/>
      <c r="L806" s="701"/>
      <c r="M806" s="701"/>
      <c r="N806" s="701"/>
      <c r="O806" s="701"/>
      <c r="P806" s="701"/>
      <c r="Q806" s="701"/>
    </row>
    <row r="807" ht="25.15" customHeight="true" x14ac:dyDescent="0.2">
      <c r="C807" s="701"/>
      <c r="D807" s="701"/>
      <c r="E807" s="701"/>
      <c r="F807" s="701"/>
      <c r="G807" s="701"/>
      <c r="H807" s="701"/>
      <c r="I807" s="701"/>
      <c r="J807" s="701"/>
      <c r="K807" s="701"/>
      <c r="L807" s="701"/>
      <c r="M807" s="701"/>
      <c r="N807" s="701"/>
      <c r="O807" s="701"/>
      <c r="P807" s="701"/>
      <c r="Q807" s="701"/>
    </row>
    <row r="808" ht="25.15" customHeight="true" x14ac:dyDescent="0.2">
      <c r="C808" s="701"/>
      <c r="D808" s="701"/>
      <c r="E808" s="701"/>
      <c r="F808" s="701"/>
      <c r="G808" s="701"/>
      <c r="H808" s="701"/>
      <c r="I808" s="701"/>
      <c r="J808" s="701"/>
      <c r="K808" s="701"/>
      <c r="L808" s="701"/>
      <c r="M808" s="701"/>
      <c r="N808" s="701"/>
      <c r="O808" s="701"/>
      <c r="P808" s="701"/>
      <c r="Q808" s="701"/>
    </row>
    <row r="809" ht="25.15" customHeight="true" x14ac:dyDescent="0.2">
      <c r="C809" s="701"/>
      <c r="D809" s="701"/>
      <c r="E809" s="701"/>
      <c r="F809" s="701"/>
      <c r="G809" s="701"/>
      <c r="H809" s="701"/>
      <c r="I809" s="701"/>
      <c r="J809" s="701"/>
      <c r="K809" s="701"/>
      <c r="L809" s="701"/>
      <c r="M809" s="701"/>
      <c r="N809" s="701"/>
      <c r="O809" s="701"/>
      <c r="P809" s="701"/>
      <c r="Q809" s="701"/>
    </row>
    <row r="810" ht="25.15" customHeight="true" x14ac:dyDescent="0.2">
      <c r="C810" s="701"/>
      <c r="D810" s="701"/>
      <c r="E810" s="701"/>
      <c r="F810" s="701"/>
      <c r="G810" s="701"/>
      <c r="H810" s="701"/>
      <c r="I810" s="701"/>
      <c r="J810" s="701"/>
      <c r="K810" s="701"/>
      <c r="L810" s="701"/>
      <c r="M810" s="701"/>
      <c r="N810" s="701"/>
      <c r="O810" s="701"/>
      <c r="P810" s="701"/>
      <c r="Q810" s="701"/>
    </row>
    <row r="811" ht="25.15" customHeight="true" x14ac:dyDescent="0.2">
      <c r="C811" s="701"/>
      <c r="D811" s="701"/>
      <c r="E811" s="701"/>
      <c r="F811" s="701"/>
      <c r="G811" s="701"/>
      <c r="H811" s="701"/>
      <c r="I811" s="701"/>
      <c r="J811" s="701"/>
      <c r="K811" s="701"/>
      <c r="L811" s="701"/>
      <c r="M811" s="701"/>
      <c r="N811" s="701"/>
      <c r="O811" s="701"/>
      <c r="P811" s="701"/>
      <c r="Q811" s="701"/>
    </row>
    <row r="812" ht="25.15" customHeight="true" x14ac:dyDescent="0.2">
      <c r="C812" s="701"/>
      <c r="D812" s="701"/>
      <c r="E812" s="701"/>
      <c r="F812" s="701"/>
      <c r="G812" s="701"/>
      <c r="H812" s="701"/>
      <c r="I812" s="701"/>
      <c r="J812" s="701"/>
      <c r="K812" s="701"/>
      <c r="L812" s="701"/>
      <c r="M812" s="701"/>
      <c r="N812" s="701"/>
      <c r="O812" s="701"/>
      <c r="P812" s="701"/>
      <c r="Q812" s="701"/>
    </row>
    <row r="813" ht="25.15" customHeight="true" x14ac:dyDescent="0.2">
      <c r="C813" s="701"/>
      <c r="D813" s="701"/>
      <c r="E813" s="701"/>
      <c r="F813" s="701"/>
      <c r="G813" s="701"/>
      <c r="H813" s="701"/>
      <c r="I813" s="701"/>
      <c r="J813" s="701"/>
      <c r="K813" s="701"/>
      <c r="L813" s="701"/>
      <c r="M813" s="701"/>
      <c r="N813" s="701"/>
      <c r="O813" s="701"/>
      <c r="P813" s="701"/>
      <c r="Q813" s="701"/>
    </row>
    <row r="814" ht="25.15" customHeight="true" x14ac:dyDescent="0.2">
      <c r="C814" s="701"/>
      <c r="D814" s="701"/>
      <c r="E814" s="701"/>
      <c r="F814" s="701"/>
      <c r="G814" s="701"/>
      <c r="H814" s="701"/>
      <c r="I814" s="701"/>
      <c r="J814" s="701"/>
      <c r="K814" s="701"/>
      <c r="L814" s="701"/>
      <c r="M814" s="701"/>
      <c r="N814" s="701"/>
      <c r="O814" s="701"/>
      <c r="P814" s="701"/>
      <c r="Q814" s="701"/>
    </row>
    <row r="815" ht="25.15" customHeight="true" x14ac:dyDescent="0.2">
      <c r="C815" s="701"/>
      <c r="D815" s="701"/>
      <c r="E815" s="701"/>
      <c r="F815" s="701"/>
      <c r="G815" s="701"/>
      <c r="H815" s="701"/>
      <c r="I815" s="701"/>
      <c r="J815" s="701"/>
      <c r="K815" s="701"/>
      <c r="L815" s="701"/>
      <c r="M815" s="701"/>
      <c r="N815" s="701"/>
      <c r="O815" s="701"/>
      <c r="P815" s="701"/>
      <c r="Q815" s="701"/>
    </row>
    <row r="816" ht="25.15" customHeight="true" x14ac:dyDescent="0.2">
      <c r="C816" s="701"/>
      <c r="D816" s="701"/>
      <c r="E816" s="701"/>
      <c r="F816" s="701"/>
      <c r="G816" s="701"/>
      <c r="H816" s="701"/>
      <c r="I816" s="701"/>
      <c r="J816" s="701"/>
      <c r="K816" s="701"/>
      <c r="L816" s="701"/>
      <c r="M816" s="701"/>
      <c r="N816" s="701"/>
      <c r="O816" s="701"/>
      <c r="P816" s="701"/>
      <c r="Q816" s="701"/>
    </row>
    <row r="817" ht="25.15" customHeight="true" x14ac:dyDescent="0.2">
      <c r="C817" s="701"/>
      <c r="D817" s="701"/>
      <c r="E817" s="701"/>
      <c r="F817" s="701"/>
      <c r="G817" s="701"/>
      <c r="H817" s="701"/>
      <c r="I817" s="701"/>
      <c r="J817" s="701"/>
      <c r="K817" s="701"/>
      <c r="L817" s="701"/>
      <c r="M817" s="701"/>
      <c r="N817" s="701"/>
      <c r="O817" s="701"/>
      <c r="P817" s="701"/>
      <c r="Q817" s="701"/>
    </row>
    <row r="818" ht="25.15" customHeight="true" x14ac:dyDescent="0.2">
      <c r="C818" s="701"/>
      <c r="D818" s="701"/>
      <c r="E818" s="701"/>
      <c r="F818" s="701"/>
      <c r="G818" s="701"/>
      <c r="H818" s="701"/>
      <c r="I818" s="701"/>
      <c r="J818" s="701"/>
      <c r="K818" s="701"/>
      <c r="L818" s="701"/>
      <c r="M818" s="701"/>
      <c r="N818" s="701"/>
      <c r="O818" s="701"/>
      <c r="P818" s="701"/>
      <c r="Q818" s="701"/>
    </row>
    <row r="819" ht="25.15" customHeight="true" x14ac:dyDescent="0.2">
      <c r="C819" s="701"/>
      <c r="D819" s="701"/>
      <c r="E819" s="701"/>
      <c r="F819" s="701"/>
      <c r="G819" s="701"/>
      <c r="H819" s="701"/>
      <c r="I819" s="701"/>
      <c r="J819" s="701"/>
      <c r="K819" s="701"/>
      <c r="L819" s="701"/>
      <c r="M819" s="701"/>
      <c r="N819" s="701"/>
      <c r="O819" s="701"/>
      <c r="P819" s="701"/>
      <c r="Q819" s="701"/>
    </row>
    <row r="820" ht="25.15" customHeight="true" x14ac:dyDescent="0.2">
      <c r="C820" s="701"/>
      <c r="D820" s="701"/>
      <c r="E820" s="701"/>
      <c r="F820" s="701"/>
      <c r="G820" s="701"/>
      <c r="H820" s="701"/>
      <c r="I820" s="701"/>
      <c r="J820" s="701"/>
      <c r="K820" s="701"/>
      <c r="L820" s="701"/>
      <c r="M820" s="701"/>
      <c r="N820" s="701"/>
      <c r="O820" s="701"/>
      <c r="P820" s="701"/>
      <c r="Q820" s="701"/>
    </row>
    <row r="821" ht="25.15" customHeight="true" x14ac:dyDescent="0.2">
      <c r="C821" s="701"/>
      <c r="D821" s="701"/>
      <c r="E821" s="701"/>
      <c r="F821" s="701"/>
      <c r="G821" s="701"/>
      <c r="H821" s="701"/>
      <c r="I821" s="701"/>
      <c r="J821" s="701"/>
      <c r="K821" s="701"/>
      <c r="L821" s="701"/>
      <c r="M821" s="701"/>
      <c r="N821" s="701"/>
      <c r="O821" s="701"/>
      <c r="P821" s="701"/>
      <c r="Q821" s="701"/>
    </row>
    <row r="822" ht="25.15" customHeight="true" x14ac:dyDescent="0.2">
      <c r="C822" s="701"/>
      <c r="D822" s="701"/>
      <c r="E822" s="701"/>
      <c r="F822" s="701"/>
      <c r="G822" s="701"/>
      <c r="H822" s="701"/>
      <c r="I822" s="701"/>
      <c r="J822" s="701"/>
      <c r="K822" s="701"/>
      <c r="L822" s="701"/>
      <c r="M822" s="701"/>
      <c r="N822" s="701"/>
      <c r="O822" s="701"/>
      <c r="P822" s="701"/>
      <c r="Q822" s="701"/>
    </row>
    <row r="823" ht="25.15" customHeight="true" x14ac:dyDescent="0.2">
      <c r="C823" s="701"/>
      <c r="D823" s="701"/>
      <c r="E823" s="701"/>
      <c r="F823" s="701"/>
      <c r="G823" s="701"/>
      <c r="H823" s="701"/>
      <c r="I823" s="701"/>
      <c r="J823" s="701"/>
      <c r="K823" s="701"/>
      <c r="L823" s="701"/>
      <c r="M823" s="701"/>
      <c r="N823" s="701"/>
      <c r="O823" s="701"/>
      <c r="P823" s="701"/>
      <c r="Q823" s="701"/>
    </row>
    <row r="824" ht="25.15" customHeight="true" x14ac:dyDescent="0.2">
      <c r="C824" s="701"/>
      <c r="D824" s="701"/>
      <c r="E824" s="701"/>
      <c r="F824" s="701"/>
      <c r="G824" s="701"/>
      <c r="H824" s="701"/>
      <c r="I824" s="701"/>
      <c r="J824" s="701"/>
      <c r="K824" s="701"/>
      <c r="L824" s="701"/>
      <c r="M824" s="701"/>
      <c r="N824" s="701"/>
      <c r="O824" s="701"/>
      <c r="P824" s="701"/>
      <c r="Q824" s="701"/>
    </row>
    <row r="825" ht="25.15" customHeight="true" x14ac:dyDescent="0.2">
      <c r="C825" s="701"/>
      <c r="D825" s="701"/>
      <c r="E825" s="701"/>
      <c r="F825" s="701"/>
      <c r="G825" s="701"/>
      <c r="H825" s="701"/>
      <c r="I825" s="701"/>
      <c r="J825" s="701"/>
      <c r="K825" s="701"/>
      <c r="L825" s="701"/>
      <c r="M825" s="701"/>
      <c r="N825" s="701"/>
      <c r="O825" s="701"/>
      <c r="P825" s="701"/>
      <c r="Q825" s="701"/>
    </row>
    <row r="826" ht="25.15" customHeight="true" x14ac:dyDescent="0.2">
      <c r="C826" s="701"/>
      <c r="D826" s="701"/>
      <c r="E826" s="701"/>
      <c r="F826" s="701"/>
      <c r="G826" s="701"/>
      <c r="H826" s="701"/>
      <c r="I826" s="701"/>
      <c r="J826" s="701"/>
      <c r="K826" s="701"/>
      <c r="L826" s="701"/>
      <c r="M826" s="701"/>
      <c r="N826" s="701"/>
      <c r="O826" s="701"/>
      <c r="P826" s="701"/>
      <c r="Q826" s="701"/>
    </row>
    <row r="827" ht="25.15" customHeight="true" x14ac:dyDescent="0.2">
      <c r="C827" s="701"/>
      <c r="D827" s="701"/>
      <c r="E827" s="701"/>
      <c r="F827" s="701"/>
      <c r="G827" s="701"/>
      <c r="H827" s="701"/>
      <c r="I827" s="701"/>
      <c r="J827" s="701"/>
      <c r="K827" s="701"/>
      <c r="L827" s="701"/>
      <c r="M827" s="701"/>
      <c r="N827" s="701"/>
      <c r="O827" s="701"/>
      <c r="P827" s="701"/>
      <c r="Q827" s="701"/>
    </row>
    <row r="828" ht="25.15" customHeight="true" x14ac:dyDescent="0.2">
      <c r="C828" s="701"/>
      <c r="D828" s="701"/>
      <c r="E828" s="701"/>
      <c r="F828" s="701"/>
      <c r="G828" s="701"/>
      <c r="H828" s="701"/>
      <c r="I828" s="701"/>
      <c r="J828" s="701"/>
      <c r="K828" s="701"/>
      <c r="L828" s="701"/>
      <c r="M828" s="701"/>
      <c r="N828" s="701"/>
      <c r="O828" s="701"/>
      <c r="P828" s="701"/>
      <c r="Q828" s="701"/>
    </row>
    <row r="829" ht="25.15" customHeight="true" x14ac:dyDescent="0.2">
      <c r="C829" s="701"/>
      <c r="D829" s="701"/>
      <c r="E829" s="701"/>
      <c r="F829" s="701"/>
      <c r="G829" s="701"/>
      <c r="H829" s="701"/>
      <c r="I829" s="701"/>
      <c r="J829" s="701"/>
      <c r="K829" s="701"/>
      <c r="L829" s="701"/>
      <c r="M829" s="701"/>
      <c r="N829" s="701"/>
      <c r="O829" s="701"/>
      <c r="P829" s="701"/>
      <c r="Q829" s="701"/>
    </row>
    <row r="830" ht="25.15" customHeight="true" x14ac:dyDescent="0.2">
      <c r="C830" s="701"/>
      <c r="D830" s="701"/>
      <c r="E830" s="701"/>
      <c r="F830" s="701"/>
      <c r="G830" s="701"/>
      <c r="H830" s="701"/>
      <c r="I830" s="701"/>
      <c r="J830" s="701"/>
      <c r="K830" s="701"/>
      <c r="L830" s="701"/>
      <c r="M830" s="701"/>
      <c r="N830" s="701"/>
      <c r="O830" s="701"/>
      <c r="P830" s="701"/>
      <c r="Q830" s="701"/>
    </row>
    <row r="831" ht="25.15" customHeight="true" x14ac:dyDescent="0.2">
      <c r="C831" s="701"/>
      <c r="D831" s="701"/>
      <c r="E831" s="701"/>
      <c r="F831" s="701"/>
      <c r="G831" s="701"/>
      <c r="H831" s="701"/>
      <c r="I831" s="701"/>
      <c r="J831" s="701"/>
      <c r="K831" s="701"/>
      <c r="L831" s="701"/>
      <c r="M831" s="701"/>
      <c r="N831" s="701"/>
      <c r="O831" s="701"/>
      <c r="P831" s="701"/>
      <c r="Q831" s="701"/>
    </row>
    <row r="832" ht="25.15" customHeight="true" x14ac:dyDescent="0.2">
      <c r="C832" s="701"/>
      <c r="D832" s="701"/>
      <c r="E832" s="701"/>
      <c r="F832" s="701"/>
      <c r="G832" s="701"/>
      <c r="H832" s="701"/>
      <c r="I832" s="701"/>
      <c r="J832" s="701"/>
      <c r="K832" s="701"/>
      <c r="L832" s="701"/>
      <c r="M832" s="701"/>
      <c r="N832" s="701"/>
      <c r="O832" s="701"/>
      <c r="P832" s="701"/>
      <c r="Q832" s="701"/>
    </row>
    <row r="833" ht="25.15" customHeight="true" x14ac:dyDescent="0.2">
      <c r="C833" s="701"/>
      <c r="D833" s="701"/>
      <c r="E833" s="701"/>
      <c r="F833" s="701"/>
      <c r="G833" s="701"/>
      <c r="H833" s="701"/>
      <c r="I833" s="701"/>
      <c r="J833" s="701"/>
      <c r="K833" s="701"/>
      <c r="L833" s="701"/>
      <c r="M833" s="701"/>
      <c r="N833" s="701"/>
      <c r="O833" s="701"/>
      <c r="P833" s="701"/>
      <c r="Q833" s="701"/>
    </row>
    <row r="834" ht="25.15" customHeight="true" x14ac:dyDescent="0.2">
      <c r="C834" s="701"/>
      <c r="D834" s="701"/>
      <c r="E834" s="701"/>
      <c r="F834" s="701"/>
      <c r="G834" s="701"/>
      <c r="H834" s="701"/>
      <c r="I834" s="701"/>
      <c r="J834" s="701"/>
      <c r="K834" s="701"/>
      <c r="L834" s="701"/>
      <c r="M834" s="701"/>
      <c r="N834" s="701"/>
      <c r="O834" s="701"/>
      <c r="P834" s="701"/>
      <c r="Q834" s="701"/>
    </row>
    <row r="835" ht="25.15" customHeight="true" x14ac:dyDescent="0.2">
      <c r="C835" s="701"/>
      <c r="D835" s="701"/>
      <c r="E835" s="701"/>
      <c r="F835" s="701"/>
      <c r="G835" s="701"/>
      <c r="H835" s="701"/>
      <c r="I835" s="701"/>
      <c r="J835" s="701"/>
      <c r="K835" s="701"/>
      <c r="L835" s="701"/>
      <c r="M835" s="701"/>
      <c r="N835" s="701"/>
      <c r="O835" s="701"/>
      <c r="P835" s="701"/>
      <c r="Q835" s="701"/>
    </row>
    <row r="836" ht="25.15" customHeight="true" x14ac:dyDescent="0.2">
      <c r="C836" s="701"/>
      <c r="D836" s="701"/>
      <c r="E836" s="701"/>
      <c r="F836" s="701"/>
      <c r="G836" s="701"/>
      <c r="H836" s="701"/>
      <c r="I836" s="701"/>
      <c r="J836" s="701"/>
      <c r="K836" s="701"/>
      <c r="L836" s="701"/>
      <c r="M836" s="701"/>
      <c r="N836" s="701"/>
      <c r="O836" s="701"/>
      <c r="P836" s="701"/>
      <c r="Q836" s="701"/>
    </row>
    <row r="837" ht="25.15" customHeight="true" x14ac:dyDescent="0.2">
      <c r="C837" s="701"/>
      <c r="D837" s="701"/>
      <c r="E837" s="701"/>
      <c r="F837" s="701"/>
      <c r="G837" s="701"/>
      <c r="H837" s="701"/>
      <c r="I837" s="701"/>
      <c r="J837" s="701"/>
      <c r="K837" s="701"/>
      <c r="L837" s="701"/>
      <c r="M837" s="701"/>
      <c r="N837" s="701"/>
      <c r="O837" s="701"/>
      <c r="P837" s="701"/>
      <c r="Q837" s="701"/>
    </row>
    <row r="838" ht="25.15" customHeight="true" x14ac:dyDescent="0.2">
      <c r="C838" s="701"/>
      <c r="D838" s="701"/>
      <c r="E838" s="701"/>
      <c r="F838" s="701"/>
      <c r="G838" s="701"/>
      <c r="H838" s="701"/>
      <c r="I838" s="701"/>
      <c r="J838" s="701"/>
      <c r="K838" s="701"/>
      <c r="L838" s="701"/>
      <c r="M838" s="701"/>
      <c r="N838" s="701"/>
      <c r="O838" s="701"/>
      <c r="P838" s="701"/>
      <c r="Q838" s="701"/>
    </row>
    <row r="839" ht="25.15" customHeight="true" x14ac:dyDescent="0.2">
      <c r="C839" s="701"/>
      <c r="D839" s="701"/>
      <c r="E839" s="701"/>
      <c r="F839" s="701"/>
      <c r="G839" s="701"/>
      <c r="H839" s="701"/>
      <c r="I839" s="701"/>
      <c r="J839" s="701"/>
      <c r="K839" s="701"/>
      <c r="L839" s="701"/>
      <c r="M839" s="701"/>
      <c r="N839" s="701"/>
      <c r="O839" s="701"/>
      <c r="P839" s="701"/>
      <c r="Q839" s="701"/>
    </row>
    <row r="840" ht="25.15" customHeight="true" x14ac:dyDescent="0.2">
      <c r="C840" s="701"/>
      <c r="D840" s="701"/>
      <c r="E840" s="701"/>
      <c r="F840" s="701"/>
      <c r="G840" s="701"/>
      <c r="H840" s="701"/>
      <c r="I840" s="701"/>
      <c r="J840" s="701"/>
      <c r="K840" s="701"/>
      <c r="L840" s="701"/>
      <c r="M840" s="701"/>
      <c r="N840" s="701"/>
      <c r="O840" s="701"/>
      <c r="P840" s="701"/>
      <c r="Q840" s="701"/>
    </row>
    <row r="841" ht="25.15" customHeight="true" x14ac:dyDescent="0.2">
      <c r="C841" s="701"/>
      <c r="D841" s="701"/>
      <c r="E841" s="701"/>
      <c r="F841" s="701"/>
      <c r="G841" s="701"/>
      <c r="H841" s="701"/>
      <c r="I841" s="701"/>
      <c r="J841" s="701"/>
      <c r="K841" s="701"/>
      <c r="L841" s="701"/>
      <c r="M841" s="701"/>
      <c r="N841" s="701"/>
      <c r="O841" s="701"/>
      <c r="P841" s="701"/>
      <c r="Q841" s="701"/>
    </row>
    <row r="842" ht="25.15" customHeight="true" x14ac:dyDescent="0.2">
      <c r="C842" s="701"/>
      <c r="D842" s="701"/>
      <c r="E842" s="701"/>
      <c r="F842" s="701"/>
      <c r="G842" s="701"/>
      <c r="H842" s="701"/>
      <c r="I842" s="701"/>
      <c r="J842" s="701"/>
      <c r="K842" s="701"/>
      <c r="L842" s="701"/>
      <c r="M842" s="701"/>
      <c r="N842" s="701"/>
      <c r="O842" s="701"/>
      <c r="P842" s="701"/>
      <c r="Q842" s="701"/>
    </row>
    <row r="843" ht="25.15" customHeight="true" x14ac:dyDescent="0.2">
      <c r="C843" s="701"/>
      <c r="D843" s="701"/>
      <c r="E843" s="701"/>
      <c r="F843" s="701"/>
      <c r="G843" s="701"/>
      <c r="H843" s="701"/>
      <c r="I843" s="701"/>
      <c r="J843" s="701"/>
      <c r="K843" s="701"/>
      <c r="L843" s="701"/>
      <c r="M843" s="701"/>
      <c r="N843" s="701"/>
      <c r="O843" s="701"/>
      <c r="P843" s="701"/>
      <c r="Q843" s="701"/>
    </row>
    <row r="844" ht="25.15" customHeight="true" x14ac:dyDescent="0.2">
      <c r="C844" s="701"/>
      <c r="D844" s="701"/>
      <c r="E844" s="701"/>
      <c r="F844" s="701"/>
      <c r="G844" s="701"/>
      <c r="H844" s="701"/>
      <c r="I844" s="701"/>
      <c r="J844" s="701"/>
      <c r="K844" s="701"/>
      <c r="L844" s="701"/>
      <c r="M844" s="701"/>
      <c r="N844" s="701"/>
      <c r="O844" s="701"/>
      <c r="P844" s="701"/>
      <c r="Q844" s="701"/>
    </row>
    <row r="845" ht="25.15" customHeight="true" x14ac:dyDescent="0.2">
      <c r="C845" s="701"/>
      <c r="D845" s="701"/>
      <c r="E845" s="701"/>
      <c r="F845" s="701"/>
      <c r="G845" s="701"/>
      <c r="H845" s="701"/>
      <c r="I845" s="701"/>
      <c r="J845" s="701"/>
      <c r="K845" s="701"/>
      <c r="L845" s="701"/>
      <c r="M845" s="701"/>
      <c r="N845" s="701"/>
      <c r="O845" s="701"/>
      <c r="P845" s="701"/>
      <c r="Q845" s="701"/>
    </row>
    <row r="846" ht="25.15" customHeight="true" x14ac:dyDescent="0.2">
      <c r="C846" s="701"/>
      <c r="D846" s="701"/>
      <c r="E846" s="701"/>
      <c r="F846" s="701"/>
      <c r="G846" s="701"/>
      <c r="H846" s="701"/>
      <c r="I846" s="701"/>
      <c r="J846" s="701"/>
      <c r="K846" s="701"/>
      <c r="L846" s="701"/>
      <c r="M846" s="701"/>
      <c r="N846" s="701"/>
      <c r="O846" s="701"/>
      <c r="P846" s="701"/>
      <c r="Q846" s="701"/>
    </row>
    <row r="847" ht="25.15" customHeight="true" x14ac:dyDescent="0.2">
      <c r="C847" s="701"/>
      <c r="D847" s="701"/>
      <c r="E847" s="701"/>
      <c r="F847" s="701"/>
      <c r="G847" s="701"/>
      <c r="H847" s="701"/>
      <c r="I847" s="701"/>
      <c r="J847" s="701"/>
      <c r="K847" s="701"/>
      <c r="L847" s="701"/>
      <c r="M847" s="701"/>
      <c r="N847" s="701"/>
      <c r="O847" s="701"/>
      <c r="P847" s="701"/>
      <c r="Q847" s="701"/>
    </row>
    <row r="848" ht="25.15" customHeight="true" x14ac:dyDescent="0.2">
      <c r="C848" s="701"/>
      <c r="D848" s="701"/>
      <c r="E848" s="701"/>
      <c r="F848" s="701"/>
      <c r="G848" s="701"/>
      <c r="H848" s="701"/>
      <c r="I848" s="701"/>
      <c r="J848" s="701"/>
      <c r="K848" s="701"/>
      <c r="L848" s="701"/>
      <c r="M848" s="701"/>
      <c r="N848" s="701"/>
      <c r="O848" s="701"/>
      <c r="P848" s="701"/>
      <c r="Q848" s="701"/>
    </row>
    <row r="849" ht="25.15" customHeight="true" x14ac:dyDescent="0.2">
      <c r="C849" s="701"/>
      <c r="D849" s="701"/>
      <c r="E849" s="701"/>
      <c r="F849" s="701"/>
      <c r="G849" s="701"/>
      <c r="H849" s="701"/>
      <c r="I849" s="701"/>
      <c r="J849" s="701"/>
      <c r="K849" s="701"/>
      <c r="L849" s="701"/>
      <c r="M849" s="701"/>
      <c r="N849" s="701"/>
      <c r="O849" s="701"/>
      <c r="P849" s="701"/>
      <c r="Q849" s="701"/>
    </row>
    <row r="850" ht="25.15" customHeight="true" x14ac:dyDescent="0.2">
      <c r="C850" s="701"/>
      <c r="D850" s="701"/>
      <c r="E850" s="701"/>
      <c r="F850" s="701"/>
      <c r="G850" s="701"/>
      <c r="H850" s="701"/>
      <c r="I850" s="701"/>
      <c r="J850" s="701"/>
      <c r="K850" s="701"/>
      <c r="L850" s="701"/>
      <c r="M850" s="701"/>
      <c r="N850" s="701"/>
      <c r="O850" s="701"/>
      <c r="P850" s="701"/>
      <c r="Q850" s="701"/>
    </row>
    <row r="851" ht="25.15" customHeight="true" x14ac:dyDescent="0.2">
      <c r="C851" s="701"/>
      <c r="D851" s="701"/>
      <c r="E851" s="701"/>
      <c r="F851" s="701"/>
      <c r="G851" s="701"/>
      <c r="H851" s="701"/>
      <c r="I851" s="701"/>
      <c r="J851" s="701"/>
      <c r="K851" s="701"/>
      <c r="L851" s="701"/>
      <c r="M851" s="701"/>
      <c r="N851" s="701"/>
      <c r="O851" s="701"/>
      <c r="P851" s="701"/>
      <c r="Q851" s="701"/>
    </row>
    <row r="852" ht="25.15" customHeight="true" x14ac:dyDescent="0.2">
      <c r="C852" s="701"/>
      <c r="D852" s="701"/>
      <c r="E852" s="701"/>
      <c r="F852" s="701"/>
      <c r="G852" s="701"/>
      <c r="H852" s="701"/>
      <c r="I852" s="701"/>
      <c r="J852" s="701"/>
      <c r="K852" s="701"/>
      <c r="L852" s="701"/>
      <c r="M852" s="701"/>
      <c r="N852" s="701"/>
      <c r="O852" s="701"/>
      <c r="P852" s="701"/>
      <c r="Q852" s="701"/>
    </row>
    <row r="853" ht="25.15" customHeight="true" x14ac:dyDescent="0.2">
      <c r="C853" s="701"/>
      <c r="D853" s="701"/>
      <c r="E853" s="701"/>
      <c r="F853" s="701"/>
      <c r="G853" s="701"/>
      <c r="H853" s="701"/>
      <c r="I853" s="701"/>
      <c r="J853" s="701"/>
      <c r="K853" s="701"/>
      <c r="L853" s="701"/>
      <c r="M853" s="701"/>
      <c r="N853" s="701"/>
      <c r="O853" s="701"/>
      <c r="P853" s="701"/>
      <c r="Q853" s="701"/>
    </row>
    <row r="854" ht="25.15" customHeight="true" x14ac:dyDescent="0.2">
      <c r="C854" s="701"/>
      <c r="D854" s="701"/>
      <c r="E854" s="701"/>
      <c r="F854" s="701"/>
      <c r="G854" s="701"/>
      <c r="H854" s="701"/>
      <c r="I854" s="701"/>
      <c r="J854" s="701"/>
      <c r="K854" s="701"/>
      <c r="L854" s="701"/>
      <c r="M854" s="701"/>
      <c r="N854" s="701"/>
      <c r="O854" s="701"/>
      <c r="P854" s="701"/>
      <c r="Q854" s="701"/>
    </row>
    <row r="855" ht="25.15" customHeight="true" x14ac:dyDescent="0.2">
      <c r="C855" s="701"/>
      <c r="D855" s="701"/>
      <c r="E855" s="701"/>
      <c r="F855" s="701"/>
      <c r="G855" s="701"/>
      <c r="H855" s="701"/>
      <c r="I855" s="701"/>
      <c r="J855" s="701"/>
      <c r="K855" s="701"/>
      <c r="L855" s="701"/>
      <c r="M855" s="701"/>
      <c r="N855" s="701"/>
      <c r="O855" s="701"/>
      <c r="P855" s="701"/>
      <c r="Q855" s="701"/>
    </row>
    <row r="856" ht="25.15" customHeight="true" x14ac:dyDescent="0.2">
      <c r="C856" s="701"/>
      <c r="D856" s="701"/>
      <c r="E856" s="701"/>
      <c r="F856" s="701"/>
      <c r="G856" s="701"/>
      <c r="H856" s="701"/>
      <c r="I856" s="701"/>
      <c r="J856" s="701"/>
      <c r="K856" s="701"/>
      <c r="L856" s="701"/>
      <c r="M856" s="701"/>
      <c r="N856" s="701"/>
      <c r="O856" s="701"/>
      <c r="P856" s="701"/>
      <c r="Q856" s="701"/>
    </row>
    <row r="857" ht="25.15" customHeight="true" x14ac:dyDescent="0.2">
      <c r="C857" s="701"/>
      <c r="D857" s="701"/>
      <c r="E857" s="701"/>
      <c r="F857" s="701"/>
      <c r="G857" s="701"/>
      <c r="H857" s="701"/>
      <c r="I857" s="701"/>
      <c r="J857" s="701"/>
      <c r="K857" s="701"/>
      <c r="L857" s="701"/>
      <c r="M857" s="701"/>
      <c r="N857" s="701"/>
      <c r="O857" s="701"/>
      <c r="P857" s="701"/>
      <c r="Q857" s="701"/>
    </row>
    <row r="858" ht="25.15" customHeight="true" x14ac:dyDescent="0.2">
      <c r="C858" s="701"/>
      <c r="D858" s="701"/>
      <c r="E858" s="701"/>
      <c r="F858" s="701"/>
      <c r="G858" s="701"/>
      <c r="H858" s="701"/>
      <c r="I858" s="701"/>
      <c r="J858" s="701"/>
      <c r="K858" s="701"/>
      <c r="L858" s="701"/>
      <c r="M858" s="701"/>
      <c r="N858" s="701"/>
      <c r="O858" s="701"/>
      <c r="P858" s="701"/>
      <c r="Q858" s="701"/>
    </row>
    <row r="859" ht="25.15" customHeight="true" x14ac:dyDescent="0.2">
      <c r="C859" s="701"/>
      <c r="D859" s="701"/>
      <c r="E859" s="701"/>
      <c r="F859" s="701"/>
      <c r="G859" s="701"/>
      <c r="H859" s="701"/>
      <c r="I859" s="701"/>
      <c r="J859" s="701"/>
      <c r="K859" s="701"/>
      <c r="L859" s="701"/>
      <c r="M859" s="701"/>
      <c r="N859" s="701"/>
      <c r="O859" s="701"/>
      <c r="P859" s="701"/>
      <c r="Q859" s="701"/>
    </row>
    <row r="860" ht="25.15" customHeight="true" x14ac:dyDescent="0.2">
      <c r="C860" s="701"/>
      <c r="D860" s="701"/>
      <c r="E860" s="701"/>
      <c r="F860" s="701"/>
      <c r="G860" s="701"/>
      <c r="H860" s="701"/>
      <c r="I860" s="701"/>
      <c r="J860" s="701"/>
      <c r="K860" s="701"/>
      <c r="L860" s="701"/>
      <c r="M860" s="701"/>
      <c r="N860" s="701"/>
      <c r="O860" s="701"/>
      <c r="P860" s="701"/>
      <c r="Q860" s="701"/>
    </row>
    <row r="861" ht="25.15" customHeight="true" x14ac:dyDescent="0.2">
      <c r="C861" s="701"/>
      <c r="D861" s="701"/>
      <c r="E861" s="701"/>
      <c r="F861" s="701"/>
      <c r="G861" s="701"/>
      <c r="H861" s="701"/>
      <c r="I861" s="701"/>
      <c r="J861" s="701"/>
      <c r="K861" s="701"/>
      <c r="L861" s="701"/>
      <c r="M861" s="701"/>
      <c r="N861" s="701"/>
      <c r="O861" s="701"/>
      <c r="P861" s="701"/>
      <c r="Q861" s="701"/>
    </row>
    <row r="862" ht="25.15" customHeight="true" x14ac:dyDescent="0.2">
      <c r="C862" s="701"/>
      <c r="D862" s="701"/>
      <c r="E862" s="701"/>
      <c r="F862" s="701"/>
      <c r="G862" s="701"/>
      <c r="H862" s="701"/>
      <c r="I862" s="701"/>
      <c r="J862" s="701"/>
      <c r="K862" s="701"/>
      <c r="L862" s="701"/>
      <c r="M862" s="701"/>
      <c r="N862" s="701"/>
      <c r="O862" s="701"/>
      <c r="P862" s="701"/>
      <c r="Q862" s="701"/>
    </row>
    <row r="863" ht="25.15" customHeight="true" x14ac:dyDescent="0.2">
      <c r="C863" s="701"/>
      <c r="D863" s="701"/>
      <c r="E863" s="701"/>
      <c r="F863" s="701"/>
      <c r="G863" s="701"/>
      <c r="H863" s="701"/>
      <c r="I863" s="701"/>
      <c r="J863" s="701"/>
      <c r="K863" s="701"/>
      <c r="L863" s="701"/>
      <c r="M863" s="701"/>
      <c r="N863" s="701"/>
      <c r="O863" s="701"/>
      <c r="P863" s="701"/>
      <c r="Q863" s="701"/>
    </row>
    <row r="864" ht="25.15" customHeight="true" x14ac:dyDescent="0.2">
      <c r="C864" s="701"/>
      <c r="D864" s="701"/>
      <c r="E864" s="701"/>
      <c r="F864" s="701"/>
      <c r="G864" s="701"/>
      <c r="H864" s="701"/>
      <c r="I864" s="701"/>
      <c r="J864" s="701"/>
      <c r="K864" s="701"/>
      <c r="L864" s="701"/>
      <c r="M864" s="701"/>
      <c r="N864" s="701"/>
      <c r="O864" s="701"/>
      <c r="P864" s="701"/>
      <c r="Q864" s="701"/>
    </row>
    <row r="865" ht="25.15" customHeight="true" x14ac:dyDescent="0.2">
      <c r="C865" s="701"/>
      <c r="D865" s="701"/>
      <c r="E865" s="701"/>
      <c r="F865" s="701"/>
      <c r="G865" s="701"/>
      <c r="H865" s="701"/>
      <c r="I865" s="701"/>
      <c r="J865" s="701"/>
      <c r="K865" s="701"/>
      <c r="L865" s="701"/>
      <c r="M865" s="701"/>
      <c r="N865" s="701"/>
      <c r="O865" s="701"/>
      <c r="P865" s="701"/>
      <c r="Q865" s="701"/>
    </row>
    <row r="866" ht="25.15" customHeight="true" x14ac:dyDescent="0.2">
      <c r="C866" s="701"/>
      <c r="D866" s="701"/>
      <c r="E866" s="701"/>
      <c r="F866" s="701"/>
      <c r="G866" s="701"/>
      <c r="H866" s="701"/>
      <c r="I866" s="701"/>
      <c r="J866" s="701"/>
      <c r="K866" s="701"/>
      <c r="L866" s="701"/>
      <c r="M866" s="701"/>
      <c r="N866" s="701"/>
      <c r="O866" s="701"/>
      <c r="P866" s="701"/>
      <c r="Q866" s="701"/>
    </row>
    <row r="867" ht="25.15" customHeight="true" x14ac:dyDescent="0.2">
      <c r="C867" s="701"/>
      <c r="D867" s="701"/>
      <c r="E867" s="701"/>
      <c r="F867" s="701"/>
      <c r="G867" s="701"/>
      <c r="H867" s="701"/>
      <c r="I867" s="701"/>
      <c r="J867" s="701"/>
      <c r="K867" s="701"/>
      <c r="L867" s="701"/>
      <c r="M867" s="701"/>
      <c r="N867" s="701"/>
      <c r="O867" s="701"/>
      <c r="P867" s="701"/>
      <c r="Q867" s="701"/>
    </row>
    <row r="868" ht="25.15" customHeight="true" x14ac:dyDescent="0.2">
      <c r="C868" s="701"/>
      <c r="D868" s="701"/>
      <c r="E868" s="701"/>
      <c r="F868" s="701"/>
      <c r="G868" s="701"/>
      <c r="H868" s="701"/>
      <c r="I868" s="701"/>
      <c r="J868" s="701"/>
      <c r="K868" s="701"/>
      <c r="L868" s="701"/>
      <c r="M868" s="701"/>
      <c r="N868" s="701"/>
      <c r="O868" s="701"/>
      <c r="P868" s="701"/>
      <c r="Q868" s="701"/>
    </row>
    <row r="869" ht="25.15" customHeight="true" x14ac:dyDescent="0.2">
      <c r="C869" s="701"/>
      <c r="D869" s="701"/>
      <c r="E869" s="701"/>
      <c r="F869" s="701"/>
      <c r="G869" s="701"/>
      <c r="H869" s="701"/>
      <c r="I869" s="701"/>
      <c r="J869" s="701"/>
      <c r="K869" s="701"/>
      <c r="L869" s="701"/>
      <c r="M869" s="701"/>
      <c r="N869" s="701"/>
      <c r="O869" s="701"/>
      <c r="P869" s="701"/>
      <c r="Q869" s="701"/>
    </row>
    <row r="870" ht="25.15" customHeight="true" x14ac:dyDescent="0.2">
      <c r="C870" s="701"/>
      <c r="D870" s="701"/>
      <c r="E870" s="701"/>
      <c r="F870" s="701"/>
      <c r="G870" s="701"/>
      <c r="H870" s="701"/>
      <c r="I870" s="701"/>
      <c r="J870" s="701"/>
      <c r="K870" s="701"/>
      <c r="L870" s="701"/>
      <c r="M870" s="701"/>
      <c r="N870" s="701"/>
      <c r="O870" s="701"/>
      <c r="P870" s="701"/>
      <c r="Q870" s="701"/>
    </row>
    <row r="871" ht="25.15" customHeight="true" x14ac:dyDescent="0.2">
      <c r="C871" s="701"/>
      <c r="D871" s="701"/>
      <c r="E871" s="701"/>
      <c r="F871" s="701"/>
      <c r="G871" s="701"/>
      <c r="H871" s="701"/>
      <c r="I871" s="701"/>
      <c r="J871" s="701"/>
      <c r="K871" s="701"/>
      <c r="L871" s="701"/>
      <c r="M871" s="701"/>
      <c r="N871" s="701"/>
      <c r="O871" s="701"/>
      <c r="P871" s="701"/>
      <c r="Q871" s="701"/>
    </row>
    <row r="872" ht="25.15" customHeight="true" x14ac:dyDescent="0.2">
      <c r="C872" s="701"/>
      <c r="D872" s="701"/>
      <c r="E872" s="701"/>
      <c r="F872" s="701"/>
      <c r="G872" s="701"/>
      <c r="H872" s="701"/>
      <c r="I872" s="701"/>
      <c r="J872" s="701"/>
      <c r="K872" s="701"/>
      <c r="L872" s="701"/>
      <c r="M872" s="701"/>
      <c r="N872" s="701"/>
      <c r="O872" s="701"/>
      <c r="P872" s="701"/>
      <c r="Q872" s="701"/>
    </row>
    <row r="873" ht="25.15" customHeight="true" x14ac:dyDescent="0.2">
      <c r="C873" s="701"/>
      <c r="D873" s="701"/>
      <c r="E873" s="701"/>
      <c r="F873" s="701"/>
      <c r="G873" s="701"/>
      <c r="H873" s="701"/>
      <c r="I873" s="701"/>
      <c r="J873" s="701"/>
      <c r="K873" s="701"/>
      <c r="L873" s="701"/>
      <c r="M873" s="701"/>
      <c r="N873" s="701"/>
      <c r="O873" s="701"/>
      <c r="P873" s="701"/>
      <c r="Q873" s="701"/>
    </row>
    <row r="874" ht="25.15" customHeight="true" x14ac:dyDescent="0.2">
      <c r="C874" s="701"/>
      <c r="D874" s="701"/>
      <c r="E874" s="701"/>
      <c r="F874" s="701"/>
      <c r="G874" s="701"/>
      <c r="H874" s="701"/>
      <c r="I874" s="701"/>
      <c r="J874" s="701"/>
      <c r="K874" s="701"/>
      <c r="L874" s="701"/>
      <c r="M874" s="701"/>
      <c r="N874" s="701"/>
      <c r="O874" s="701"/>
      <c r="P874" s="701"/>
      <c r="Q874" s="701"/>
    </row>
    <row r="875" ht="25.15" customHeight="true" x14ac:dyDescent="0.2">
      <c r="C875" s="701"/>
      <c r="D875" s="701"/>
      <c r="E875" s="701"/>
      <c r="F875" s="701"/>
      <c r="G875" s="701"/>
      <c r="H875" s="701"/>
      <c r="I875" s="701"/>
      <c r="J875" s="701"/>
      <c r="K875" s="701"/>
      <c r="L875" s="701"/>
      <c r="M875" s="701"/>
      <c r="N875" s="701"/>
      <c r="O875" s="701"/>
      <c r="P875" s="701"/>
      <c r="Q875" s="701"/>
    </row>
    <row r="876" ht="25.15" customHeight="true" x14ac:dyDescent="0.2">
      <c r="C876" s="701"/>
      <c r="D876" s="701"/>
      <c r="E876" s="701"/>
      <c r="F876" s="701"/>
      <c r="G876" s="701"/>
      <c r="H876" s="701"/>
      <c r="I876" s="701"/>
      <c r="J876" s="701"/>
      <c r="K876" s="701"/>
      <c r="L876" s="701"/>
      <c r="M876" s="701"/>
      <c r="N876" s="701"/>
      <c r="O876" s="701"/>
      <c r="P876" s="701"/>
      <c r="Q876" s="701"/>
    </row>
    <row r="877" ht="25.15" customHeight="true" x14ac:dyDescent="0.2">
      <c r="C877" s="701"/>
      <c r="D877" s="701"/>
      <c r="E877" s="701"/>
      <c r="F877" s="701"/>
      <c r="G877" s="701"/>
      <c r="H877" s="701"/>
      <c r="I877" s="701"/>
      <c r="J877" s="701"/>
      <c r="K877" s="701"/>
      <c r="L877" s="701"/>
      <c r="M877" s="701"/>
      <c r="N877" s="701"/>
      <c r="O877" s="701"/>
      <c r="P877" s="701"/>
      <c r="Q877" s="701"/>
    </row>
    <row r="878" ht="25.15" customHeight="true" x14ac:dyDescent="0.2">
      <c r="C878" s="701"/>
      <c r="D878" s="701"/>
      <c r="E878" s="701"/>
      <c r="F878" s="701"/>
      <c r="G878" s="701"/>
      <c r="H878" s="701"/>
      <c r="I878" s="701"/>
      <c r="J878" s="701"/>
      <c r="K878" s="701"/>
      <c r="L878" s="701"/>
      <c r="M878" s="701"/>
      <c r="N878" s="701"/>
      <c r="O878" s="701"/>
      <c r="P878" s="701"/>
      <c r="Q878" s="701"/>
    </row>
    <row r="879" ht="25.15" customHeight="true" x14ac:dyDescent="0.2">
      <c r="C879" s="701"/>
      <c r="D879" s="701"/>
      <c r="E879" s="701"/>
      <c r="F879" s="701"/>
      <c r="G879" s="701"/>
      <c r="H879" s="701"/>
      <c r="I879" s="701"/>
      <c r="J879" s="701"/>
      <c r="K879" s="701"/>
      <c r="L879" s="701"/>
      <c r="M879" s="701"/>
      <c r="N879" s="701"/>
      <c r="O879" s="701"/>
      <c r="P879" s="701"/>
      <c r="Q879" s="701"/>
    </row>
    <row r="880" ht="25.15" customHeight="true" x14ac:dyDescent="0.2">
      <c r="C880" s="701"/>
      <c r="D880" s="701"/>
      <c r="E880" s="701"/>
      <c r="F880" s="701"/>
      <c r="G880" s="701"/>
      <c r="H880" s="701"/>
      <c r="I880" s="701"/>
      <c r="J880" s="701"/>
      <c r="K880" s="701"/>
      <c r="L880" s="701"/>
      <c r="M880" s="701"/>
      <c r="N880" s="701"/>
      <c r="O880" s="701"/>
      <c r="P880" s="701"/>
      <c r="Q880" s="701"/>
    </row>
    <row r="881" ht="25.15" customHeight="true" x14ac:dyDescent="0.2">
      <c r="C881" s="701"/>
      <c r="D881" s="701"/>
      <c r="E881" s="701"/>
      <c r="F881" s="701"/>
      <c r="G881" s="701"/>
      <c r="H881" s="701"/>
      <c r="I881" s="701"/>
      <c r="J881" s="701"/>
      <c r="K881" s="701"/>
      <c r="L881" s="701"/>
      <c r="M881" s="701"/>
      <c r="N881" s="701"/>
      <c r="O881" s="701"/>
      <c r="P881" s="701"/>
      <c r="Q881" s="701"/>
    </row>
    <row r="882" ht="25.15" customHeight="true" x14ac:dyDescent="0.2">
      <c r="C882" s="701"/>
      <c r="D882" s="701"/>
      <c r="E882" s="701"/>
      <c r="F882" s="701"/>
      <c r="G882" s="701"/>
      <c r="H882" s="701"/>
      <c r="I882" s="701"/>
      <c r="J882" s="701"/>
      <c r="K882" s="701"/>
      <c r="L882" s="701"/>
      <c r="M882" s="701"/>
      <c r="N882" s="701"/>
      <c r="O882" s="701"/>
      <c r="P882" s="701"/>
      <c r="Q882" s="701"/>
    </row>
    <row r="883" ht="25.15" customHeight="true" x14ac:dyDescent="0.2">
      <c r="C883" s="701"/>
      <c r="D883" s="701"/>
      <c r="E883" s="701"/>
      <c r="F883" s="701"/>
      <c r="G883" s="701"/>
      <c r="H883" s="701"/>
      <c r="I883" s="701"/>
      <c r="J883" s="701"/>
      <c r="K883" s="701"/>
      <c r="L883" s="701"/>
      <c r="M883" s="701"/>
      <c r="N883" s="701"/>
      <c r="O883" s="701"/>
      <c r="P883" s="701"/>
      <c r="Q883" s="701"/>
    </row>
    <row r="884" ht="25.15" customHeight="true" x14ac:dyDescent="0.2">
      <c r="C884" s="701"/>
      <c r="D884" s="701"/>
      <c r="E884" s="701"/>
      <c r="F884" s="701"/>
      <c r="G884" s="701"/>
      <c r="H884" s="701"/>
      <c r="I884" s="701"/>
      <c r="J884" s="701"/>
      <c r="K884" s="701"/>
      <c r="L884" s="701"/>
      <c r="M884" s="701"/>
      <c r="N884" s="701"/>
      <c r="O884" s="701"/>
      <c r="P884" s="701"/>
      <c r="Q884" s="701"/>
    </row>
    <row r="885" ht="25.15" customHeight="true" x14ac:dyDescent="0.2">
      <c r="C885" s="701"/>
      <c r="D885" s="701"/>
      <c r="E885" s="701"/>
      <c r="F885" s="701"/>
      <c r="G885" s="701"/>
      <c r="H885" s="701"/>
      <c r="I885" s="701"/>
      <c r="J885" s="701"/>
      <c r="K885" s="701"/>
      <c r="L885" s="701"/>
      <c r="M885" s="701"/>
      <c r="N885" s="701"/>
      <c r="O885" s="701"/>
      <c r="P885" s="701"/>
      <c r="Q885" s="701"/>
    </row>
    <row r="886" ht="25.15" customHeight="true" x14ac:dyDescent="0.2">
      <c r="C886" s="701"/>
      <c r="D886" s="701"/>
      <c r="E886" s="701"/>
      <c r="F886" s="701"/>
      <c r="G886" s="701"/>
      <c r="H886" s="701"/>
      <c r="I886" s="701"/>
      <c r="J886" s="701"/>
      <c r="K886" s="701"/>
      <c r="L886" s="701"/>
      <c r="M886" s="701"/>
      <c r="N886" s="701"/>
      <c r="O886" s="701"/>
      <c r="P886" s="701"/>
      <c r="Q886" s="701"/>
    </row>
    <row r="887" ht="25.15" customHeight="true" x14ac:dyDescent="0.2">
      <c r="C887" s="701"/>
      <c r="D887" s="701"/>
      <c r="E887" s="701"/>
      <c r="F887" s="701"/>
      <c r="G887" s="701"/>
      <c r="H887" s="701"/>
      <c r="I887" s="701"/>
      <c r="J887" s="701"/>
      <c r="K887" s="701"/>
      <c r="L887" s="701"/>
      <c r="M887" s="701"/>
      <c r="N887" s="701"/>
      <c r="O887" s="701"/>
      <c r="P887" s="701"/>
      <c r="Q887" s="701"/>
    </row>
    <row r="888" ht="25.15" customHeight="true" x14ac:dyDescent="0.2">
      <c r="C888" s="701"/>
      <c r="D888" s="701"/>
      <c r="E888" s="701"/>
      <c r="F888" s="701"/>
      <c r="G888" s="701"/>
      <c r="H888" s="701"/>
      <c r="I888" s="701"/>
      <c r="J888" s="701"/>
      <c r="K888" s="701"/>
      <c r="L888" s="701"/>
      <c r="M888" s="701"/>
      <c r="N888" s="701"/>
      <c r="O888" s="701"/>
      <c r="P888" s="701"/>
      <c r="Q888" s="701"/>
    </row>
    <row r="889" ht="25.15" customHeight="true" x14ac:dyDescent="0.2">
      <c r="C889" s="701"/>
      <c r="D889" s="701"/>
      <c r="E889" s="701"/>
      <c r="F889" s="701"/>
      <c r="G889" s="701"/>
      <c r="H889" s="701"/>
      <c r="I889" s="701"/>
      <c r="J889" s="701"/>
      <c r="K889" s="701"/>
      <c r="L889" s="701"/>
      <c r="M889" s="701"/>
      <c r="N889" s="701"/>
      <c r="O889" s="701"/>
      <c r="P889" s="701"/>
      <c r="Q889" s="701"/>
    </row>
    <row r="890" ht="25.15" customHeight="true" x14ac:dyDescent="0.2">
      <c r="C890" s="701"/>
      <c r="D890" s="701"/>
      <c r="E890" s="701"/>
      <c r="F890" s="701"/>
      <c r="G890" s="701"/>
      <c r="H890" s="701"/>
      <c r="I890" s="701"/>
      <c r="J890" s="701"/>
      <c r="K890" s="701"/>
      <c r="L890" s="701"/>
      <c r="M890" s="701"/>
      <c r="N890" s="701"/>
      <c r="O890" s="701"/>
      <c r="P890" s="701"/>
      <c r="Q890" s="701"/>
    </row>
    <row r="891" ht="25.15" customHeight="true" x14ac:dyDescent="0.2">
      <c r="C891" s="701"/>
      <c r="D891" s="701"/>
      <c r="E891" s="701"/>
      <c r="F891" s="701"/>
      <c r="G891" s="701"/>
      <c r="H891" s="701"/>
      <c r="I891" s="701"/>
      <c r="J891" s="701"/>
      <c r="K891" s="701"/>
      <c r="L891" s="701"/>
      <c r="M891" s="701"/>
      <c r="N891" s="701"/>
      <c r="O891" s="701"/>
      <c r="P891" s="701"/>
      <c r="Q891" s="701"/>
    </row>
    <row r="892" ht="25.15" customHeight="true" x14ac:dyDescent="0.2">
      <c r="C892" s="701"/>
      <c r="D892" s="701"/>
      <c r="E892" s="701"/>
      <c r="F892" s="701"/>
      <c r="G892" s="701"/>
      <c r="H892" s="701"/>
      <c r="I892" s="701"/>
      <c r="J892" s="701"/>
      <c r="K892" s="701"/>
      <c r="L892" s="701"/>
      <c r="M892" s="701"/>
      <c r="N892" s="701"/>
      <c r="O892" s="701"/>
      <c r="P892" s="701"/>
      <c r="Q892" s="701"/>
    </row>
    <row r="893" ht="25.15" customHeight="true" x14ac:dyDescent="0.2">
      <c r="C893" s="701"/>
      <c r="D893" s="701"/>
      <c r="E893" s="701"/>
      <c r="F893" s="701"/>
      <c r="G893" s="701"/>
      <c r="H893" s="701"/>
      <c r="I893" s="701"/>
      <c r="J893" s="701"/>
      <c r="K893" s="701"/>
      <c r="L893" s="701"/>
      <c r="M893" s="701"/>
      <c r="N893" s="701"/>
      <c r="O893" s="701"/>
      <c r="P893" s="701"/>
      <c r="Q893" s="701"/>
    </row>
    <row r="894" ht="25.15" customHeight="true" x14ac:dyDescent="0.2">
      <c r="C894" s="701"/>
      <c r="D894" s="701"/>
      <c r="E894" s="701"/>
      <c r="F894" s="701"/>
      <c r="G894" s="701"/>
      <c r="H894" s="701"/>
      <c r="I894" s="701"/>
      <c r="J894" s="701"/>
      <c r="K894" s="701"/>
      <c r="L894" s="701"/>
      <c r="M894" s="701"/>
      <c r="N894" s="701"/>
      <c r="O894" s="701"/>
      <c r="P894" s="701"/>
      <c r="Q894" s="701"/>
    </row>
    <row r="895" ht="25.15" customHeight="true" x14ac:dyDescent="0.2">
      <c r="C895" s="701"/>
      <c r="D895" s="701"/>
      <c r="E895" s="701"/>
      <c r="F895" s="701"/>
      <c r="G895" s="701"/>
      <c r="H895" s="701"/>
      <c r="I895" s="701"/>
      <c r="J895" s="701"/>
      <c r="K895" s="701"/>
      <c r="L895" s="701"/>
      <c r="M895" s="701"/>
      <c r="N895" s="701"/>
      <c r="O895" s="701"/>
      <c r="P895" s="701"/>
      <c r="Q895" s="701"/>
    </row>
    <row r="896" ht="25.15" customHeight="true" x14ac:dyDescent="0.2">
      <c r="C896" s="701"/>
      <c r="D896" s="701"/>
      <c r="E896" s="701"/>
      <c r="F896" s="701"/>
      <c r="G896" s="701"/>
      <c r="H896" s="701"/>
      <c r="I896" s="701"/>
      <c r="J896" s="701"/>
      <c r="K896" s="701"/>
      <c r="L896" s="701"/>
      <c r="M896" s="701"/>
      <c r="N896" s="701"/>
      <c r="O896" s="701"/>
      <c r="P896" s="701"/>
      <c r="Q896" s="701"/>
    </row>
    <row r="897" ht="25.15" customHeight="true" x14ac:dyDescent="0.2">
      <c r="C897" s="701"/>
      <c r="D897" s="701"/>
      <c r="E897" s="701"/>
      <c r="F897" s="701"/>
      <c r="G897" s="701"/>
      <c r="H897" s="701"/>
      <c r="I897" s="701"/>
      <c r="J897" s="701"/>
      <c r="K897" s="701"/>
      <c r="L897" s="701"/>
      <c r="M897" s="701"/>
      <c r="N897" s="701"/>
      <c r="O897" s="701"/>
      <c r="P897" s="701"/>
      <c r="Q897" s="701"/>
    </row>
    <row r="898" ht="25.15" customHeight="true" x14ac:dyDescent="0.2">
      <c r="C898" s="701"/>
      <c r="D898" s="701"/>
      <c r="E898" s="701"/>
      <c r="F898" s="701"/>
      <c r="G898" s="701"/>
      <c r="H898" s="701"/>
      <c r="I898" s="701"/>
      <c r="J898" s="701"/>
      <c r="K898" s="701"/>
      <c r="L898" s="701"/>
      <c r="M898" s="701"/>
      <c r="N898" s="701"/>
      <c r="O898" s="701"/>
      <c r="P898" s="701"/>
      <c r="Q898" s="701"/>
    </row>
    <row r="899" ht="25.15" customHeight="true" x14ac:dyDescent="0.2">
      <c r="C899" s="701"/>
      <c r="D899" s="701"/>
      <c r="E899" s="701"/>
      <c r="F899" s="701"/>
      <c r="G899" s="701"/>
      <c r="H899" s="701"/>
      <c r="I899" s="701"/>
      <c r="J899" s="701"/>
      <c r="K899" s="701"/>
      <c r="L899" s="701"/>
      <c r="M899" s="701"/>
      <c r="N899" s="701"/>
      <c r="O899" s="701"/>
      <c r="P899" s="701"/>
      <c r="Q899" s="701"/>
    </row>
    <row r="900" ht="25.15" customHeight="true" x14ac:dyDescent="0.2">
      <c r="C900" s="701"/>
      <c r="D900" s="701"/>
      <c r="E900" s="701"/>
      <c r="F900" s="701"/>
      <c r="G900" s="701"/>
      <c r="H900" s="701"/>
      <c r="I900" s="701"/>
      <c r="J900" s="701"/>
      <c r="K900" s="701"/>
      <c r="L900" s="701"/>
      <c r="M900" s="701"/>
      <c r="N900" s="701"/>
      <c r="O900" s="701"/>
      <c r="P900" s="701"/>
      <c r="Q900" s="701"/>
    </row>
    <row r="901" ht="25.15" customHeight="true" x14ac:dyDescent="0.2">
      <c r="C901" s="701"/>
      <c r="D901" s="701"/>
      <c r="E901" s="701"/>
      <c r="F901" s="701"/>
      <c r="G901" s="701"/>
      <c r="H901" s="701"/>
      <c r="I901" s="701"/>
      <c r="J901" s="701"/>
      <c r="K901" s="701"/>
      <c r="L901" s="701"/>
      <c r="M901" s="701"/>
      <c r="N901" s="701"/>
      <c r="O901" s="701"/>
      <c r="P901" s="701"/>
      <c r="Q901" s="701"/>
    </row>
    <row r="902" ht="25.15" customHeight="true" x14ac:dyDescent="0.2">
      <c r="C902" s="701"/>
      <c r="D902" s="701"/>
      <c r="E902" s="701"/>
      <c r="F902" s="701"/>
      <c r="G902" s="701"/>
      <c r="H902" s="701"/>
      <c r="I902" s="701"/>
      <c r="J902" s="701"/>
      <c r="K902" s="701"/>
      <c r="L902" s="701"/>
      <c r="M902" s="701"/>
      <c r="N902" s="701"/>
      <c r="O902" s="701"/>
      <c r="P902" s="701"/>
      <c r="Q902" s="701"/>
    </row>
    <row r="903" ht="25.15" customHeight="true" x14ac:dyDescent="0.2">
      <c r="C903" s="701"/>
      <c r="D903" s="701"/>
      <c r="E903" s="701"/>
      <c r="F903" s="701"/>
      <c r="G903" s="701"/>
      <c r="H903" s="701"/>
      <c r="I903" s="701"/>
      <c r="J903" s="701"/>
      <c r="K903" s="701"/>
      <c r="L903" s="701"/>
      <c r="M903" s="701"/>
      <c r="N903" s="701"/>
      <c r="O903" s="701"/>
      <c r="P903" s="701"/>
      <c r="Q903" s="701"/>
    </row>
    <row r="904" ht="25.15" customHeight="true" x14ac:dyDescent="0.2">
      <c r="C904" s="701"/>
      <c r="D904" s="701"/>
      <c r="E904" s="701"/>
      <c r="F904" s="701"/>
      <c r="G904" s="701"/>
      <c r="H904" s="701"/>
      <c r="I904" s="701"/>
      <c r="J904" s="701"/>
      <c r="K904" s="701"/>
      <c r="L904" s="701"/>
      <c r="M904" s="701"/>
      <c r="N904" s="701"/>
      <c r="O904" s="701"/>
      <c r="P904" s="701"/>
      <c r="Q904" s="701"/>
    </row>
    <row r="905" ht="25.15" customHeight="true" x14ac:dyDescent="0.2">
      <c r="C905" s="701"/>
      <c r="D905" s="701"/>
      <c r="E905" s="701"/>
      <c r="F905" s="701"/>
      <c r="G905" s="701"/>
      <c r="H905" s="701"/>
      <c r="I905" s="701"/>
      <c r="J905" s="701"/>
      <c r="K905" s="701"/>
      <c r="L905" s="701"/>
      <c r="M905" s="701"/>
      <c r="N905" s="701"/>
      <c r="O905" s="701"/>
      <c r="P905" s="701"/>
      <c r="Q905" s="701"/>
    </row>
    <row r="906" ht="25.15" customHeight="true" x14ac:dyDescent="0.2">
      <c r="C906" s="701"/>
      <c r="D906" s="701"/>
      <c r="E906" s="701"/>
      <c r="F906" s="701"/>
      <c r="G906" s="701"/>
      <c r="H906" s="701"/>
      <c r="I906" s="701"/>
      <c r="J906" s="701"/>
      <c r="K906" s="701"/>
      <c r="L906" s="701"/>
      <c r="M906" s="701"/>
      <c r="N906" s="701"/>
      <c r="O906" s="701"/>
      <c r="P906" s="701"/>
      <c r="Q906" s="701"/>
    </row>
    <row r="907" ht="25.15" customHeight="true" x14ac:dyDescent="0.2">
      <c r="C907" s="701"/>
      <c r="D907" s="701"/>
      <c r="E907" s="701"/>
      <c r="F907" s="701"/>
      <c r="G907" s="701"/>
      <c r="H907" s="701"/>
      <c r="I907" s="701"/>
      <c r="J907" s="701"/>
      <c r="K907" s="701"/>
      <c r="L907" s="701"/>
      <c r="M907" s="701"/>
      <c r="N907" s="701"/>
      <c r="O907" s="701"/>
      <c r="P907" s="701"/>
      <c r="Q907" s="701"/>
    </row>
    <row r="908" ht="25.15" customHeight="true" x14ac:dyDescent="0.2">
      <c r="C908" s="701"/>
      <c r="D908" s="701"/>
      <c r="E908" s="701"/>
      <c r="F908" s="701"/>
      <c r="G908" s="701"/>
      <c r="H908" s="701"/>
      <c r="I908" s="701"/>
      <c r="J908" s="701"/>
      <c r="K908" s="701"/>
      <c r="L908" s="701"/>
      <c r="M908" s="701"/>
      <c r="N908" s="701"/>
      <c r="O908" s="701"/>
      <c r="P908" s="701"/>
      <c r="Q908" s="701"/>
    </row>
    <row r="909" ht="25.15" customHeight="true" x14ac:dyDescent="0.2">
      <c r="C909" s="701"/>
      <c r="D909" s="701"/>
      <c r="E909" s="701"/>
      <c r="F909" s="701"/>
      <c r="G909" s="701"/>
      <c r="H909" s="701"/>
      <c r="I909" s="701"/>
      <c r="J909" s="701"/>
      <c r="K909" s="701"/>
      <c r="L909" s="701"/>
      <c r="M909" s="701"/>
      <c r="N909" s="701"/>
      <c r="O909" s="701"/>
      <c r="P909" s="701"/>
      <c r="Q909" s="701"/>
    </row>
    <row r="910" ht="25.15" customHeight="true" x14ac:dyDescent="0.2">
      <c r="C910" s="701"/>
      <c r="D910" s="701"/>
      <c r="E910" s="701"/>
      <c r="F910" s="701"/>
      <c r="G910" s="701"/>
      <c r="H910" s="701"/>
      <c r="I910" s="701"/>
      <c r="J910" s="701"/>
      <c r="K910" s="701"/>
      <c r="L910" s="701"/>
      <c r="M910" s="701"/>
      <c r="N910" s="701"/>
      <c r="O910" s="701"/>
      <c r="P910" s="701"/>
      <c r="Q910" s="701"/>
    </row>
    <row r="911" ht="25.15" customHeight="true" x14ac:dyDescent="0.2">
      <c r="C911" s="701"/>
      <c r="D911" s="701"/>
      <c r="E911" s="701"/>
      <c r="F911" s="701"/>
      <c r="G911" s="701"/>
      <c r="H911" s="701"/>
      <c r="I911" s="701"/>
      <c r="J911" s="701"/>
      <c r="K911" s="701"/>
      <c r="L911" s="701"/>
      <c r="M911" s="701"/>
      <c r="N911" s="701"/>
      <c r="O911" s="701"/>
      <c r="P911" s="701"/>
      <c r="Q911" s="701"/>
    </row>
    <row r="912" ht="25.15" customHeight="true" x14ac:dyDescent="0.2">
      <c r="C912" s="701"/>
      <c r="D912" s="701"/>
      <c r="E912" s="701"/>
      <c r="F912" s="701"/>
      <c r="G912" s="701"/>
      <c r="H912" s="701"/>
      <c r="I912" s="701"/>
      <c r="J912" s="701"/>
      <c r="K912" s="701"/>
      <c r="L912" s="701"/>
      <c r="M912" s="701"/>
      <c r="N912" s="701"/>
      <c r="O912" s="701"/>
      <c r="P912" s="701"/>
      <c r="Q912" s="701"/>
    </row>
    <row r="913" ht="25.15" customHeight="true" x14ac:dyDescent="0.2">
      <c r="C913" s="701"/>
      <c r="D913" s="701"/>
      <c r="E913" s="701"/>
      <c r="F913" s="701"/>
      <c r="G913" s="701"/>
      <c r="H913" s="701"/>
      <c r="I913" s="701"/>
      <c r="J913" s="701"/>
      <c r="K913" s="701"/>
      <c r="L913" s="701"/>
      <c r="M913" s="701"/>
      <c r="N913" s="701"/>
      <c r="O913" s="701"/>
      <c r="P913" s="701"/>
      <c r="Q913" s="701"/>
    </row>
    <row r="914" ht="25.15" customHeight="true" x14ac:dyDescent="0.2">
      <c r="C914" s="701"/>
      <c r="D914" s="701"/>
      <c r="E914" s="701"/>
      <c r="F914" s="701"/>
      <c r="G914" s="701"/>
      <c r="H914" s="701"/>
      <c r="I914" s="701"/>
      <c r="J914" s="701"/>
      <c r="K914" s="701"/>
      <c r="L914" s="701"/>
      <c r="M914" s="701"/>
      <c r="N914" s="701"/>
      <c r="O914" s="701"/>
      <c r="P914" s="701"/>
      <c r="Q914" s="701"/>
    </row>
    <row r="915" ht="25.15" customHeight="true" x14ac:dyDescent="0.2">
      <c r="C915" s="701"/>
      <c r="D915" s="701"/>
      <c r="E915" s="701"/>
      <c r="F915" s="701"/>
      <c r="G915" s="701"/>
      <c r="H915" s="701"/>
      <c r="I915" s="701"/>
      <c r="J915" s="701"/>
      <c r="K915" s="701"/>
      <c r="L915" s="701"/>
      <c r="M915" s="701"/>
      <c r="N915" s="701"/>
      <c r="O915" s="701"/>
      <c r="P915" s="701"/>
      <c r="Q915" s="701"/>
    </row>
    <row r="916" ht="25.15" customHeight="true" x14ac:dyDescent="0.2">
      <c r="C916" s="701"/>
      <c r="D916" s="701"/>
      <c r="E916" s="701"/>
      <c r="F916" s="701"/>
      <c r="G916" s="701"/>
      <c r="H916" s="701"/>
      <c r="I916" s="701"/>
      <c r="J916" s="701"/>
      <c r="K916" s="701"/>
      <c r="L916" s="701"/>
      <c r="M916" s="701"/>
      <c r="N916" s="701"/>
      <c r="O916" s="701"/>
      <c r="P916" s="701"/>
      <c r="Q916" s="701"/>
    </row>
    <row r="917" ht="25.15" customHeight="true" x14ac:dyDescent="0.2">
      <c r="C917" s="701"/>
      <c r="D917" s="701"/>
      <c r="E917" s="701"/>
      <c r="F917" s="701"/>
      <c r="G917" s="701"/>
      <c r="H917" s="701"/>
      <c r="I917" s="701"/>
      <c r="J917" s="701"/>
      <c r="K917" s="701"/>
      <c r="L917" s="701"/>
      <c r="M917" s="701"/>
      <c r="N917" s="701"/>
      <c r="O917" s="701"/>
      <c r="P917" s="701"/>
      <c r="Q917" s="701"/>
    </row>
    <row r="918" ht="25.15" customHeight="true" x14ac:dyDescent="0.2">
      <c r="C918" s="701"/>
      <c r="D918" s="701"/>
      <c r="E918" s="701"/>
      <c r="F918" s="701"/>
      <c r="G918" s="701"/>
      <c r="H918" s="701"/>
      <c r="I918" s="701"/>
      <c r="J918" s="701"/>
      <c r="K918" s="701"/>
      <c r="L918" s="701"/>
      <c r="M918" s="701"/>
      <c r="N918" s="701"/>
      <c r="O918" s="701"/>
      <c r="P918" s="701"/>
      <c r="Q918" s="701"/>
    </row>
    <row r="919" ht="25.15" customHeight="true" x14ac:dyDescent="0.2">
      <c r="C919" s="701"/>
      <c r="D919" s="701"/>
      <c r="E919" s="701"/>
      <c r="F919" s="701"/>
      <c r="G919" s="701"/>
      <c r="H919" s="701"/>
      <c r="I919" s="701"/>
      <c r="J919" s="701"/>
      <c r="K919" s="701"/>
      <c r="L919" s="701"/>
      <c r="M919" s="701"/>
      <c r="N919" s="701"/>
      <c r="O919" s="701"/>
      <c r="P919" s="701"/>
      <c r="Q919" s="701"/>
    </row>
    <row r="920" ht="25.15" customHeight="true" x14ac:dyDescent="0.2">
      <c r="C920" s="701"/>
      <c r="D920" s="701"/>
      <c r="E920" s="701"/>
      <c r="F920" s="701"/>
      <c r="G920" s="701"/>
      <c r="H920" s="701"/>
      <c r="I920" s="701"/>
      <c r="J920" s="701"/>
      <c r="K920" s="701"/>
      <c r="L920" s="701"/>
      <c r="M920" s="701"/>
      <c r="N920" s="701"/>
      <c r="O920" s="701"/>
      <c r="P920" s="701"/>
      <c r="Q920" s="701"/>
    </row>
    <row r="921" ht="25.15" customHeight="true" x14ac:dyDescent="0.2">
      <c r="C921" s="701"/>
      <c r="D921" s="701"/>
      <c r="E921" s="701"/>
      <c r="F921" s="701"/>
      <c r="G921" s="701"/>
      <c r="H921" s="701"/>
      <c r="I921" s="701"/>
      <c r="J921" s="701"/>
      <c r="K921" s="701"/>
      <c r="L921" s="701"/>
      <c r="M921" s="701"/>
      <c r="N921" s="701"/>
      <c r="O921" s="701"/>
      <c r="P921" s="701"/>
      <c r="Q921" s="701"/>
    </row>
    <row r="922" ht="25.15" customHeight="true" x14ac:dyDescent="0.2">
      <c r="C922" s="701"/>
      <c r="D922" s="701"/>
      <c r="E922" s="701"/>
      <c r="F922" s="701"/>
      <c r="G922" s="701"/>
      <c r="H922" s="701"/>
      <c r="I922" s="701"/>
      <c r="J922" s="701"/>
      <c r="K922" s="701"/>
      <c r="L922" s="701"/>
      <c r="M922" s="701"/>
      <c r="N922" s="701"/>
      <c r="O922" s="701"/>
      <c r="P922" s="701"/>
      <c r="Q922" s="701"/>
    </row>
    <row r="923" ht="25.15" customHeight="true" x14ac:dyDescent="0.2">
      <c r="C923" s="701"/>
      <c r="D923" s="701"/>
      <c r="E923" s="701"/>
      <c r="F923" s="701"/>
      <c r="G923" s="701"/>
      <c r="H923" s="701"/>
      <c r="I923" s="701"/>
      <c r="J923" s="701"/>
      <c r="K923" s="701"/>
      <c r="L923" s="701"/>
      <c r="M923" s="701"/>
      <c r="N923" s="701"/>
      <c r="O923" s="701"/>
      <c r="P923" s="701"/>
      <c r="Q923" s="701"/>
    </row>
    <row r="924" ht="25.15" customHeight="true" x14ac:dyDescent="0.2">
      <c r="C924" s="701"/>
      <c r="D924" s="701"/>
      <c r="E924" s="701"/>
      <c r="F924" s="701"/>
      <c r="G924" s="701"/>
      <c r="H924" s="701"/>
      <c r="I924" s="701"/>
      <c r="J924" s="701"/>
      <c r="K924" s="701"/>
      <c r="L924" s="701"/>
      <c r="M924" s="701"/>
      <c r="N924" s="701"/>
      <c r="O924" s="701"/>
      <c r="P924" s="701"/>
      <c r="Q924" s="701"/>
    </row>
    <row r="925" ht="25.15" customHeight="true" x14ac:dyDescent="0.2">
      <c r="C925" s="701"/>
      <c r="D925" s="701"/>
      <c r="E925" s="701"/>
      <c r="F925" s="701"/>
      <c r="G925" s="701"/>
      <c r="H925" s="701"/>
      <c r="I925" s="701"/>
      <c r="J925" s="701"/>
      <c r="K925" s="701"/>
      <c r="L925" s="701"/>
      <c r="M925" s="701"/>
      <c r="N925" s="701"/>
      <c r="O925" s="701"/>
      <c r="P925" s="701"/>
      <c r="Q925" s="701"/>
    </row>
    <row r="926" ht="25.15" customHeight="true" x14ac:dyDescent="0.2">
      <c r="C926" s="701"/>
      <c r="D926" s="701"/>
      <c r="E926" s="701"/>
      <c r="F926" s="701"/>
      <c r="G926" s="701"/>
      <c r="H926" s="701"/>
      <c r="I926" s="701"/>
      <c r="J926" s="701"/>
      <c r="K926" s="701"/>
      <c r="L926" s="701"/>
      <c r="M926" s="701"/>
      <c r="N926" s="701"/>
      <c r="O926" s="701"/>
      <c r="P926" s="701"/>
      <c r="Q926" s="701"/>
    </row>
    <row r="927" ht="25.15" customHeight="true" x14ac:dyDescent="0.2">
      <c r="C927" s="701"/>
      <c r="D927" s="701"/>
      <c r="E927" s="701"/>
      <c r="F927" s="701"/>
      <c r="G927" s="701"/>
      <c r="H927" s="701"/>
      <c r="I927" s="701"/>
      <c r="J927" s="701"/>
      <c r="K927" s="701"/>
      <c r="L927" s="701"/>
      <c r="M927" s="701"/>
      <c r="N927" s="701"/>
      <c r="O927" s="701"/>
      <c r="P927" s="701"/>
      <c r="Q927" s="701"/>
    </row>
    <row r="928" ht="25.15" customHeight="true" x14ac:dyDescent="0.2">
      <c r="C928" s="701"/>
      <c r="D928" s="701"/>
      <c r="E928" s="701"/>
      <c r="F928" s="701"/>
      <c r="G928" s="701"/>
      <c r="H928" s="701"/>
      <c r="I928" s="701"/>
      <c r="J928" s="701"/>
      <c r="K928" s="701"/>
      <c r="L928" s="701"/>
      <c r="M928" s="701"/>
      <c r="N928" s="701"/>
      <c r="O928" s="701"/>
      <c r="P928" s="701"/>
      <c r="Q928" s="701"/>
    </row>
    <row r="929" ht="25.15" customHeight="true" x14ac:dyDescent="0.2">
      <c r="C929" s="701"/>
      <c r="D929" s="701"/>
      <c r="E929" s="701"/>
      <c r="F929" s="701"/>
      <c r="G929" s="701"/>
      <c r="H929" s="701"/>
      <c r="I929" s="701"/>
      <c r="J929" s="701"/>
      <c r="K929" s="701"/>
      <c r="L929" s="701"/>
      <c r="M929" s="701"/>
      <c r="N929" s="701"/>
      <c r="O929" s="701"/>
      <c r="P929" s="701"/>
      <c r="Q929" s="701"/>
    </row>
    <row r="930" ht="25.15" customHeight="true" x14ac:dyDescent="0.2">
      <c r="C930" s="701"/>
      <c r="D930" s="701"/>
      <c r="E930" s="701"/>
      <c r="F930" s="701"/>
      <c r="G930" s="701"/>
      <c r="H930" s="701"/>
      <c r="I930" s="701"/>
      <c r="J930" s="701"/>
      <c r="K930" s="701"/>
      <c r="L930" s="701"/>
      <c r="M930" s="701"/>
      <c r="N930" s="701"/>
      <c r="O930" s="701"/>
      <c r="P930" s="701"/>
      <c r="Q930" s="701"/>
    </row>
    <row r="931" ht="25.15" customHeight="true" x14ac:dyDescent="0.2">
      <c r="C931" s="701"/>
      <c r="D931" s="701"/>
      <c r="E931" s="701"/>
      <c r="F931" s="701"/>
      <c r="G931" s="701"/>
      <c r="H931" s="701"/>
      <c r="I931" s="701"/>
      <c r="J931" s="701"/>
      <c r="K931" s="701"/>
      <c r="L931" s="701"/>
      <c r="M931" s="701"/>
      <c r="N931" s="701"/>
      <c r="O931" s="701"/>
      <c r="P931" s="701"/>
      <c r="Q931" s="701"/>
    </row>
    <row r="932" ht="25.15" customHeight="true" x14ac:dyDescent="0.2">
      <c r="C932" s="701"/>
      <c r="D932" s="701"/>
      <c r="E932" s="701"/>
      <c r="F932" s="701"/>
      <c r="G932" s="701"/>
      <c r="H932" s="701"/>
      <c r="I932" s="701"/>
      <c r="J932" s="701"/>
      <c r="K932" s="701"/>
      <c r="L932" s="701"/>
      <c r="M932" s="701"/>
      <c r="N932" s="701"/>
      <c r="O932" s="701"/>
      <c r="P932" s="701"/>
      <c r="Q932" s="701"/>
    </row>
    <row r="933" ht="25.15" customHeight="true" x14ac:dyDescent="0.2">
      <c r="C933" s="701"/>
      <c r="D933" s="701"/>
      <c r="E933" s="701"/>
      <c r="F933" s="701"/>
      <c r="G933" s="701"/>
      <c r="H933" s="701"/>
      <c r="I933" s="701"/>
      <c r="J933" s="701"/>
      <c r="K933" s="701"/>
      <c r="L933" s="701"/>
      <c r="M933" s="701"/>
      <c r="N933" s="701"/>
      <c r="O933" s="701"/>
      <c r="P933" s="701"/>
      <c r="Q933" s="701"/>
    </row>
    <row r="934" ht="25.15" customHeight="true" x14ac:dyDescent="0.2">
      <c r="C934" s="701"/>
      <c r="D934" s="701"/>
      <c r="E934" s="701"/>
      <c r="F934" s="701"/>
      <c r="G934" s="701"/>
      <c r="H934" s="701"/>
      <c r="I934" s="701"/>
      <c r="J934" s="701"/>
      <c r="K934" s="701"/>
      <c r="L934" s="701"/>
      <c r="M934" s="701"/>
      <c r="N934" s="701"/>
      <c r="O934" s="701"/>
      <c r="P934" s="701"/>
      <c r="Q934" s="701"/>
    </row>
    <row r="935" ht="25.15" customHeight="true" x14ac:dyDescent="0.2">
      <c r="C935" s="701"/>
      <c r="D935" s="701"/>
      <c r="E935" s="701"/>
      <c r="F935" s="701"/>
      <c r="G935" s="701"/>
      <c r="H935" s="701"/>
      <c r="I935" s="701"/>
      <c r="J935" s="701"/>
      <c r="K935" s="701"/>
      <c r="L935" s="701"/>
      <c r="M935" s="701"/>
      <c r="N935" s="701"/>
      <c r="O935" s="701"/>
      <c r="P935" s="701"/>
      <c r="Q935" s="701"/>
    </row>
    <row r="936" ht="25.15" customHeight="true" x14ac:dyDescent="0.2">
      <c r="C936" s="701"/>
      <c r="D936" s="701"/>
      <c r="E936" s="701"/>
      <c r="F936" s="701"/>
      <c r="G936" s="701"/>
      <c r="H936" s="701"/>
      <c r="I936" s="701"/>
      <c r="J936" s="701"/>
      <c r="K936" s="701"/>
      <c r="L936" s="701"/>
      <c r="M936" s="701"/>
      <c r="N936" s="701"/>
      <c r="O936" s="701"/>
      <c r="P936" s="701"/>
      <c r="Q936" s="701"/>
    </row>
    <row r="937" ht="25.15" customHeight="true" x14ac:dyDescent="0.2">
      <c r="C937" s="701"/>
      <c r="D937" s="701"/>
      <c r="E937" s="701"/>
      <c r="F937" s="701"/>
      <c r="G937" s="701"/>
      <c r="H937" s="701"/>
      <c r="I937" s="701"/>
      <c r="J937" s="701"/>
      <c r="K937" s="701"/>
      <c r="L937" s="701"/>
      <c r="M937" s="701"/>
      <c r="N937" s="701"/>
      <c r="O937" s="701"/>
      <c r="P937" s="701"/>
      <c r="Q937" s="701"/>
    </row>
    <row r="938" ht="25.15" customHeight="true" x14ac:dyDescent="0.2">
      <c r="C938" s="701"/>
      <c r="D938" s="701"/>
      <c r="E938" s="701"/>
      <c r="F938" s="701"/>
      <c r="G938" s="701"/>
      <c r="H938" s="701"/>
      <c r="I938" s="701"/>
      <c r="J938" s="701"/>
      <c r="K938" s="701"/>
      <c r="L938" s="701"/>
      <c r="M938" s="701"/>
      <c r="N938" s="701"/>
      <c r="O938" s="701"/>
      <c r="P938" s="701"/>
      <c r="Q938" s="701"/>
    </row>
    <row r="939" ht="25.15" customHeight="true" x14ac:dyDescent="0.2">
      <c r="C939" s="701"/>
      <c r="D939" s="701"/>
      <c r="E939" s="701"/>
      <c r="F939" s="701"/>
      <c r="G939" s="701"/>
      <c r="H939" s="701"/>
      <c r="I939" s="701"/>
      <c r="J939" s="701"/>
      <c r="K939" s="701"/>
      <c r="L939" s="701"/>
      <c r="M939" s="701"/>
      <c r="N939" s="701"/>
      <c r="O939" s="701"/>
      <c r="P939" s="701"/>
      <c r="Q939" s="701"/>
    </row>
    <row r="940" ht="25.15" customHeight="true" x14ac:dyDescent="0.2">
      <c r="C940" s="701"/>
      <c r="D940" s="701"/>
      <c r="E940" s="701"/>
      <c r="F940" s="701"/>
      <c r="G940" s="701"/>
      <c r="H940" s="701"/>
      <c r="I940" s="701"/>
      <c r="J940" s="701"/>
      <c r="K940" s="701"/>
      <c r="L940" s="701"/>
      <c r="M940" s="701"/>
      <c r="N940" s="701"/>
      <c r="O940" s="701"/>
      <c r="P940" s="701"/>
      <c r="Q940" s="701"/>
    </row>
    <row r="941" ht="25.15" customHeight="true" x14ac:dyDescent="0.2">
      <c r="C941" s="701"/>
      <c r="D941" s="701"/>
      <c r="E941" s="701"/>
      <c r="F941" s="701"/>
      <c r="G941" s="701"/>
      <c r="H941" s="701"/>
      <c r="I941" s="701"/>
      <c r="J941" s="701"/>
      <c r="K941" s="701"/>
      <c r="L941" s="701"/>
      <c r="M941" s="701"/>
      <c r="N941" s="701"/>
      <c r="O941" s="701"/>
      <c r="P941" s="701"/>
      <c r="Q941" s="701"/>
    </row>
    <row r="942" ht="25.15" customHeight="true" x14ac:dyDescent="0.2">
      <c r="C942" s="701"/>
      <c r="D942" s="701"/>
      <c r="E942" s="701"/>
      <c r="F942" s="701"/>
      <c r="G942" s="701"/>
      <c r="H942" s="701"/>
      <c r="I942" s="701"/>
      <c r="J942" s="701"/>
      <c r="K942" s="701"/>
      <c r="L942" s="701"/>
      <c r="M942" s="701"/>
      <c r="N942" s="701"/>
      <c r="O942" s="701"/>
      <c r="P942" s="701"/>
      <c r="Q942" s="701"/>
    </row>
    <row r="943" ht="25.15" customHeight="true" x14ac:dyDescent="0.2">
      <c r="C943" s="701"/>
      <c r="D943" s="701"/>
      <c r="E943" s="701"/>
      <c r="F943" s="701"/>
      <c r="G943" s="701"/>
      <c r="H943" s="701"/>
      <c r="I943" s="701"/>
      <c r="J943" s="701"/>
      <c r="K943" s="701"/>
      <c r="L943" s="701"/>
      <c r="M943" s="701"/>
      <c r="N943" s="701"/>
      <c r="O943" s="701"/>
      <c r="P943" s="701"/>
      <c r="Q943" s="701"/>
    </row>
    <row r="944" ht="25.15" customHeight="true" x14ac:dyDescent="0.2">
      <c r="C944" s="701"/>
      <c r="D944" s="701"/>
      <c r="E944" s="701"/>
      <c r="F944" s="701"/>
      <c r="G944" s="701"/>
      <c r="H944" s="701"/>
      <c r="I944" s="701"/>
      <c r="J944" s="701"/>
      <c r="K944" s="701"/>
      <c r="L944" s="701"/>
      <c r="M944" s="701"/>
      <c r="N944" s="701"/>
      <c r="O944" s="701"/>
      <c r="P944" s="701"/>
      <c r="Q944" s="701"/>
    </row>
    <row r="945" ht="25.15" customHeight="true" x14ac:dyDescent="0.2">
      <c r="C945" s="701"/>
      <c r="D945" s="701"/>
      <c r="E945" s="701"/>
      <c r="F945" s="701"/>
      <c r="G945" s="701"/>
      <c r="H945" s="701"/>
      <c r="I945" s="701"/>
      <c r="J945" s="701"/>
      <c r="K945" s="701"/>
      <c r="L945" s="701"/>
      <c r="M945" s="701"/>
      <c r="N945" s="701"/>
      <c r="O945" s="701"/>
      <c r="P945" s="701"/>
      <c r="Q945" s="701"/>
    </row>
    <row r="946" ht="25.15" customHeight="true" x14ac:dyDescent="0.2">
      <c r="C946" s="701"/>
      <c r="D946" s="701"/>
      <c r="E946" s="701"/>
      <c r="F946" s="701"/>
      <c r="G946" s="701"/>
      <c r="H946" s="701"/>
      <c r="I946" s="701"/>
      <c r="J946" s="701"/>
      <c r="K946" s="701"/>
      <c r="L946" s="701"/>
      <c r="M946" s="701"/>
      <c r="N946" s="701"/>
      <c r="O946" s="701"/>
      <c r="P946" s="701"/>
      <c r="Q946" s="701"/>
    </row>
    <row r="947" ht="25.15" customHeight="true" x14ac:dyDescent="0.2">
      <c r="C947" s="701"/>
      <c r="D947" s="701"/>
      <c r="E947" s="701"/>
      <c r="F947" s="701"/>
      <c r="G947" s="701"/>
      <c r="H947" s="701"/>
      <c r="I947" s="701"/>
      <c r="J947" s="701"/>
      <c r="K947" s="701"/>
      <c r="L947" s="701"/>
      <c r="M947" s="701"/>
      <c r="N947" s="701"/>
      <c r="O947" s="701"/>
      <c r="P947" s="701"/>
      <c r="Q947" s="701"/>
    </row>
    <row r="948" ht="25.15" customHeight="true" x14ac:dyDescent="0.2">
      <c r="C948" s="701"/>
      <c r="D948" s="701"/>
      <c r="E948" s="701"/>
      <c r="F948" s="701"/>
      <c r="G948" s="701"/>
      <c r="H948" s="701"/>
      <c r="I948" s="701"/>
      <c r="J948" s="701"/>
      <c r="K948" s="701"/>
      <c r="L948" s="701"/>
      <c r="M948" s="701"/>
      <c r="N948" s="701"/>
      <c r="O948" s="701"/>
      <c r="P948" s="701"/>
      <c r="Q948" s="701"/>
    </row>
    <row r="949" ht="25.15" customHeight="true" x14ac:dyDescent="0.2">
      <c r="C949" s="701"/>
      <c r="D949" s="701"/>
      <c r="E949" s="701"/>
      <c r="F949" s="701"/>
      <c r="G949" s="701"/>
      <c r="H949" s="701"/>
      <c r="I949" s="701"/>
      <c r="J949" s="701"/>
      <c r="K949" s="701"/>
      <c r="L949" s="701"/>
      <c r="M949" s="701"/>
      <c r="N949" s="701"/>
      <c r="O949" s="701"/>
      <c r="P949" s="701"/>
      <c r="Q949" s="701"/>
    </row>
    <row r="950" ht="25.15" customHeight="true" x14ac:dyDescent="0.2">
      <c r="C950" s="701"/>
      <c r="D950" s="701"/>
      <c r="E950" s="701"/>
      <c r="F950" s="701"/>
      <c r="G950" s="701"/>
      <c r="H950" s="701"/>
      <c r="I950" s="701"/>
      <c r="J950" s="701"/>
      <c r="K950" s="701"/>
      <c r="L950" s="701"/>
      <c r="M950" s="701"/>
      <c r="N950" s="701"/>
      <c r="O950" s="701"/>
      <c r="P950" s="701"/>
      <c r="Q950" s="701"/>
    </row>
    <row r="951" ht="25.15" customHeight="true" x14ac:dyDescent="0.2">
      <c r="C951" s="701"/>
      <c r="D951" s="701"/>
      <c r="E951" s="701"/>
      <c r="F951" s="701"/>
      <c r="G951" s="701"/>
      <c r="H951" s="701"/>
      <c r="I951" s="701"/>
      <c r="J951" s="701"/>
      <c r="K951" s="701"/>
      <c r="L951" s="701"/>
      <c r="M951" s="701"/>
      <c r="N951" s="701"/>
      <c r="O951" s="701"/>
      <c r="P951" s="701"/>
      <c r="Q951" s="701"/>
    </row>
    <row r="952" ht="25.15" customHeight="true" x14ac:dyDescent="0.2">
      <c r="C952" s="701"/>
      <c r="D952" s="701"/>
      <c r="E952" s="701"/>
      <c r="F952" s="701"/>
      <c r="G952" s="701"/>
      <c r="H952" s="701"/>
      <c r="I952" s="701"/>
      <c r="J952" s="701"/>
      <c r="K952" s="701"/>
      <c r="L952" s="701"/>
      <c r="M952" s="701"/>
      <c r="N952" s="701"/>
      <c r="O952" s="701"/>
      <c r="P952" s="701"/>
      <c r="Q952" s="701"/>
    </row>
    <row r="953" ht="25.15" customHeight="true" x14ac:dyDescent="0.2">
      <c r="C953" s="701"/>
      <c r="D953" s="701"/>
      <c r="E953" s="701"/>
      <c r="F953" s="701"/>
      <c r="G953" s="701"/>
      <c r="H953" s="701"/>
      <c r="I953" s="701"/>
      <c r="J953" s="701"/>
      <c r="K953" s="701"/>
      <c r="L953" s="701"/>
      <c r="M953" s="701"/>
      <c r="N953" s="701"/>
      <c r="O953" s="701"/>
      <c r="P953" s="701"/>
      <c r="Q953" s="701"/>
    </row>
    <row r="954" ht="25.15" customHeight="true" x14ac:dyDescent="0.2">
      <c r="C954" s="701"/>
      <c r="D954" s="701"/>
      <c r="E954" s="701"/>
      <c r="F954" s="701"/>
      <c r="G954" s="701"/>
      <c r="H954" s="701"/>
      <c r="I954" s="701"/>
      <c r="J954" s="701"/>
      <c r="K954" s="701"/>
      <c r="L954" s="701"/>
      <c r="M954" s="701"/>
      <c r="N954" s="701"/>
      <c r="O954" s="701"/>
      <c r="P954" s="701"/>
      <c r="Q954" s="701"/>
    </row>
    <row r="955" ht="25.15" customHeight="true" x14ac:dyDescent="0.2">
      <c r="C955" s="701"/>
      <c r="D955" s="701"/>
      <c r="E955" s="701"/>
      <c r="F955" s="701"/>
      <c r="G955" s="701"/>
      <c r="H955" s="701"/>
      <c r="I955" s="701"/>
      <c r="J955" s="701"/>
      <c r="K955" s="701"/>
      <c r="L955" s="701"/>
      <c r="M955" s="701"/>
      <c r="N955" s="701"/>
      <c r="O955" s="701"/>
      <c r="P955" s="701"/>
      <c r="Q955" s="701"/>
    </row>
    <row r="956" ht="25.15" customHeight="true" x14ac:dyDescent="0.2">
      <c r="C956" s="701"/>
      <c r="D956" s="701"/>
      <c r="E956" s="701"/>
      <c r="F956" s="701"/>
      <c r="G956" s="701"/>
      <c r="H956" s="701"/>
      <c r="I956" s="701"/>
      <c r="J956" s="701"/>
      <c r="K956" s="701"/>
      <c r="L956" s="701"/>
      <c r="M956" s="701"/>
      <c r="N956" s="701"/>
      <c r="O956" s="701"/>
      <c r="P956" s="701"/>
      <c r="Q956" s="701"/>
    </row>
    <row r="957" ht="25.15" customHeight="true" x14ac:dyDescent="0.2">
      <c r="C957" s="701"/>
      <c r="D957" s="701"/>
      <c r="E957" s="701"/>
      <c r="F957" s="701"/>
      <c r="G957" s="701"/>
      <c r="H957" s="701"/>
      <c r="I957" s="701"/>
      <c r="J957" s="701"/>
      <c r="K957" s="701"/>
      <c r="L957" s="701"/>
      <c r="M957" s="701"/>
      <c r="N957" s="701"/>
      <c r="O957" s="701"/>
      <c r="P957" s="701"/>
      <c r="Q957" s="701"/>
    </row>
    <row r="958" ht="25.15" customHeight="true" x14ac:dyDescent="0.2">
      <c r="C958" s="701"/>
      <c r="D958" s="701"/>
      <c r="E958" s="701"/>
      <c r="F958" s="701"/>
      <c r="G958" s="701"/>
      <c r="H958" s="701"/>
      <c r="I958" s="701"/>
      <c r="J958" s="701"/>
      <c r="K958" s="701"/>
      <c r="L958" s="701"/>
      <c r="M958" s="701"/>
      <c r="N958" s="701"/>
      <c r="O958" s="701"/>
      <c r="P958" s="701"/>
      <c r="Q958" s="701"/>
    </row>
    <row r="959" ht="25.15" customHeight="true" x14ac:dyDescent="0.2">
      <c r="C959" s="701"/>
      <c r="D959" s="701"/>
      <c r="E959" s="701"/>
      <c r="F959" s="701"/>
      <c r="G959" s="701"/>
      <c r="H959" s="701"/>
      <c r="I959" s="701"/>
      <c r="J959" s="701"/>
      <c r="K959" s="701"/>
      <c r="L959" s="701"/>
      <c r="M959" s="701"/>
      <c r="N959" s="701"/>
      <c r="O959" s="701"/>
      <c r="P959" s="701"/>
      <c r="Q959" s="701"/>
    </row>
    <row r="960" ht="25.15" customHeight="true" x14ac:dyDescent="0.2">
      <c r="C960" s="701"/>
      <c r="D960" s="701"/>
      <c r="E960" s="701"/>
      <c r="F960" s="701"/>
      <c r="G960" s="701"/>
      <c r="H960" s="701"/>
      <c r="I960" s="701"/>
      <c r="J960" s="701"/>
      <c r="K960" s="701"/>
      <c r="L960" s="701"/>
      <c r="M960" s="701"/>
      <c r="N960" s="701"/>
      <c r="O960" s="701"/>
      <c r="P960" s="701"/>
      <c r="Q960" s="701"/>
    </row>
    <row r="961" ht="25.15" customHeight="true" x14ac:dyDescent="0.2">
      <c r="C961" s="701"/>
      <c r="D961" s="701"/>
      <c r="E961" s="701"/>
      <c r="F961" s="701"/>
      <c r="G961" s="701"/>
      <c r="H961" s="701"/>
      <c r="I961" s="701"/>
      <c r="J961" s="701"/>
      <c r="K961" s="701"/>
      <c r="L961" s="701"/>
      <c r="M961" s="701"/>
      <c r="N961" s="701"/>
      <c r="O961" s="701"/>
      <c r="P961" s="701"/>
      <c r="Q961" s="701"/>
    </row>
    <row r="962" ht="25.15" customHeight="true" x14ac:dyDescent="0.2">
      <c r="C962" s="701"/>
      <c r="D962" s="701"/>
      <c r="E962" s="701"/>
      <c r="F962" s="701"/>
      <c r="G962" s="701"/>
      <c r="H962" s="701"/>
      <c r="I962" s="701"/>
      <c r="J962" s="701"/>
      <c r="K962" s="701"/>
      <c r="L962" s="701"/>
      <c r="M962" s="701"/>
      <c r="N962" s="701"/>
      <c r="O962" s="701"/>
      <c r="P962" s="701"/>
      <c r="Q962" s="701"/>
    </row>
    <row r="963" ht="25.15" customHeight="true" x14ac:dyDescent="0.2">
      <c r="C963" s="701"/>
      <c r="D963" s="701"/>
      <c r="E963" s="701"/>
      <c r="F963" s="701"/>
      <c r="G963" s="701"/>
      <c r="H963" s="701"/>
      <c r="I963" s="701"/>
      <c r="J963" s="701"/>
      <c r="K963" s="701"/>
      <c r="L963" s="701"/>
      <c r="M963" s="701"/>
      <c r="N963" s="701"/>
      <c r="O963" s="701"/>
      <c r="P963" s="701"/>
      <c r="Q963" s="701"/>
    </row>
    <row r="964" ht="25.15" customHeight="true" x14ac:dyDescent="0.2">
      <c r="C964" s="701"/>
      <c r="D964" s="701"/>
      <c r="E964" s="701"/>
      <c r="F964" s="701"/>
      <c r="G964" s="701"/>
      <c r="H964" s="701"/>
      <c r="I964" s="701"/>
      <c r="J964" s="701"/>
      <c r="K964" s="701"/>
      <c r="L964" s="701"/>
      <c r="M964" s="701"/>
      <c r="N964" s="701"/>
      <c r="O964" s="701"/>
      <c r="P964" s="701"/>
      <c r="Q964" s="701"/>
    </row>
    <row r="965" ht="25.15" customHeight="true" x14ac:dyDescent="0.2">
      <c r="C965" s="701"/>
      <c r="D965" s="701"/>
      <c r="E965" s="701"/>
      <c r="F965" s="701"/>
      <c r="G965" s="701"/>
      <c r="H965" s="701"/>
      <c r="I965" s="701"/>
      <c r="J965" s="701"/>
      <c r="K965" s="701"/>
      <c r="L965" s="701"/>
      <c r="M965" s="701"/>
      <c r="N965" s="701"/>
      <c r="O965" s="701"/>
      <c r="P965" s="701"/>
      <c r="Q965" s="701"/>
    </row>
    <row r="966" ht="25.15" customHeight="true" x14ac:dyDescent="0.2">
      <c r="C966" s="701"/>
      <c r="D966" s="701"/>
      <c r="E966" s="701"/>
      <c r="F966" s="701"/>
      <c r="G966" s="701"/>
      <c r="H966" s="701"/>
      <c r="I966" s="701"/>
      <c r="J966" s="701"/>
      <c r="K966" s="701"/>
      <c r="L966" s="701"/>
      <c r="M966" s="701"/>
      <c r="N966" s="701"/>
      <c r="O966" s="701"/>
      <c r="P966" s="701"/>
      <c r="Q966" s="701"/>
    </row>
    <row r="967" ht="25.15" customHeight="true" x14ac:dyDescent="0.2">
      <c r="C967" s="701"/>
      <c r="D967" s="701"/>
      <c r="E967" s="701"/>
      <c r="F967" s="701"/>
      <c r="G967" s="701"/>
      <c r="H967" s="701"/>
      <c r="I967" s="701"/>
      <c r="J967" s="701"/>
      <c r="K967" s="701"/>
      <c r="L967" s="701"/>
      <c r="M967" s="701"/>
      <c r="N967" s="701"/>
      <c r="O967" s="701"/>
      <c r="P967" s="701"/>
      <c r="Q967" s="701"/>
    </row>
    <row r="968" ht="25.15" customHeight="true" x14ac:dyDescent="0.2">
      <c r="C968" s="701"/>
      <c r="D968" s="701"/>
      <c r="E968" s="701"/>
      <c r="F968" s="701"/>
      <c r="G968" s="701"/>
      <c r="H968" s="701"/>
      <c r="I968" s="701"/>
      <c r="J968" s="701"/>
      <c r="K968" s="701"/>
      <c r="L968" s="701"/>
      <c r="M968" s="701"/>
      <c r="N968" s="701"/>
      <c r="O968" s="701"/>
      <c r="P968" s="701"/>
      <c r="Q968" s="701"/>
    </row>
    <row r="969" ht="25.15" customHeight="true" x14ac:dyDescent="0.2">
      <c r="C969" s="701"/>
      <c r="D969" s="701"/>
      <c r="E969" s="701"/>
      <c r="F969" s="701"/>
      <c r="G969" s="701"/>
      <c r="H969" s="701"/>
      <c r="I969" s="701"/>
      <c r="J969" s="701"/>
      <c r="K969" s="701"/>
      <c r="L969" s="701"/>
      <c r="M969" s="701"/>
      <c r="N969" s="701"/>
      <c r="O969" s="701"/>
      <c r="P969" s="701"/>
      <c r="Q969" s="701"/>
    </row>
    <row r="970" ht="25.15" customHeight="true" x14ac:dyDescent="0.2">
      <c r="C970" s="701"/>
      <c r="D970" s="701"/>
      <c r="E970" s="701"/>
      <c r="F970" s="701"/>
      <c r="G970" s="701"/>
      <c r="H970" s="701"/>
      <c r="I970" s="701"/>
      <c r="J970" s="701"/>
      <c r="K970" s="701"/>
      <c r="L970" s="701"/>
      <c r="M970" s="701"/>
      <c r="N970" s="701"/>
      <c r="O970" s="701"/>
      <c r="P970" s="701"/>
      <c r="Q970" s="701"/>
    </row>
    <row r="971" ht="25.15" customHeight="true" x14ac:dyDescent="0.2">
      <c r="C971" s="701"/>
      <c r="D971" s="701"/>
      <c r="E971" s="701"/>
      <c r="F971" s="701"/>
      <c r="G971" s="701"/>
      <c r="H971" s="701"/>
      <c r="I971" s="701"/>
      <c r="J971" s="701"/>
      <c r="K971" s="701"/>
      <c r="L971" s="701"/>
      <c r="M971" s="701"/>
      <c r="N971" s="701"/>
      <c r="O971" s="701"/>
      <c r="P971" s="701"/>
      <c r="Q971" s="701"/>
    </row>
    <row r="972" ht="25.15" customHeight="true" x14ac:dyDescent="0.2">
      <c r="C972" s="701"/>
      <c r="D972" s="701"/>
      <c r="E972" s="701"/>
      <c r="F972" s="701"/>
      <c r="G972" s="701"/>
      <c r="H972" s="701"/>
      <c r="I972" s="701"/>
      <c r="J972" s="701"/>
      <c r="K972" s="701"/>
      <c r="L972" s="701"/>
      <c r="M972" s="701"/>
      <c r="N972" s="701"/>
      <c r="O972" s="701"/>
      <c r="P972" s="701"/>
      <c r="Q972" s="701"/>
    </row>
    <row r="973" ht="25.15" customHeight="true" x14ac:dyDescent="0.2">
      <c r="C973" s="701"/>
      <c r="D973" s="701"/>
      <c r="E973" s="701"/>
      <c r="F973" s="701"/>
      <c r="G973" s="701"/>
      <c r="H973" s="701"/>
      <c r="I973" s="701"/>
      <c r="J973" s="701"/>
      <c r="K973" s="701"/>
      <c r="L973" s="701"/>
      <c r="M973" s="701"/>
      <c r="N973" s="701"/>
      <c r="O973" s="701"/>
      <c r="P973" s="701"/>
      <c r="Q973" s="701"/>
    </row>
    <row r="974" ht="25.15" customHeight="true" x14ac:dyDescent="0.2">
      <c r="C974" s="701"/>
      <c r="D974" s="701"/>
      <c r="E974" s="701"/>
      <c r="F974" s="701"/>
      <c r="G974" s="701"/>
      <c r="H974" s="701"/>
      <c r="I974" s="701"/>
      <c r="J974" s="701"/>
      <c r="K974" s="701"/>
      <c r="L974" s="701"/>
      <c r="M974" s="701"/>
      <c r="N974" s="701"/>
      <c r="O974" s="701"/>
      <c r="P974" s="701"/>
      <c r="Q974" s="701"/>
    </row>
    <row r="975" ht="25.15" customHeight="true" x14ac:dyDescent="0.2">
      <c r="C975" s="701"/>
      <c r="D975" s="701"/>
      <c r="E975" s="701"/>
      <c r="F975" s="701"/>
      <c r="G975" s="701"/>
      <c r="H975" s="701"/>
      <c r="I975" s="701"/>
      <c r="J975" s="701"/>
      <c r="K975" s="701"/>
      <c r="L975" s="701"/>
      <c r="M975" s="701"/>
      <c r="N975" s="701"/>
      <c r="O975" s="701"/>
      <c r="P975" s="701"/>
      <c r="Q975" s="701"/>
    </row>
    <row r="976" ht="25.15" customHeight="true" x14ac:dyDescent="0.2">
      <c r="C976" s="701"/>
      <c r="D976" s="701"/>
      <c r="E976" s="701"/>
      <c r="F976" s="701"/>
      <c r="G976" s="701"/>
      <c r="H976" s="701"/>
      <c r="I976" s="701"/>
      <c r="J976" s="701"/>
      <c r="K976" s="701"/>
      <c r="L976" s="701"/>
      <c r="M976" s="701"/>
      <c r="N976" s="701"/>
      <c r="O976" s="701"/>
      <c r="P976" s="701"/>
      <c r="Q976" s="701"/>
    </row>
    <row r="977" ht="25.15" customHeight="true" x14ac:dyDescent="0.2">
      <c r="C977" s="701"/>
      <c r="D977" s="701"/>
      <c r="E977" s="701"/>
      <c r="F977" s="701"/>
      <c r="G977" s="701"/>
      <c r="H977" s="701"/>
      <c r="I977" s="701"/>
      <c r="J977" s="701"/>
      <c r="K977" s="701"/>
      <c r="L977" s="701"/>
      <c r="M977" s="701"/>
      <c r="N977" s="701"/>
      <c r="O977" s="701"/>
      <c r="P977" s="701"/>
      <c r="Q977" s="701"/>
    </row>
    <row r="978" ht="25.15" customHeight="true" x14ac:dyDescent="0.2">
      <c r="C978" s="701"/>
      <c r="D978" s="701"/>
      <c r="E978" s="701"/>
      <c r="F978" s="701"/>
      <c r="G978" s="701"/>
      <c r="H978" s="701"/>
      <c r="I978" s="701"/>
      <c r="J978" s="701"/>
      <c r="K978" s="701"/>
      <c r="L978" s="701"/>
      <c r="M978" s="701"/>
      <c r="N978" s="701"/>
      <c r="O978" s="701"/>
      <c r="P978" s="701"/>
      <c r="Q978" s="701"/>
    </row>
    <row r="979" ht="25.15" customHeight="true" x14ac:dyDescent="0.2">
      <c r="C979" s="701"/>
      <c r="D979" s="701"/>
      <c r="E979" s="701"/>
      <c r="F979" s="701"/>
      <c r="G979" s="701"/>
      <c r="H979" s="701"/>
      <c r="I979" s="701"/>
      <c r="J979" s="701"/>
      <c r="K979" s="701"/>
      <c r="L979" s="701"/>
      <c r="M979" s="701"/>
      <c r="N979" s="701"/>
      <c r="O979" s="701"/>
      <c r="P979" s="701"/>
      <c r="Q979" s="701"/>
    </row>
    <row r="980" ht="25.15" customHeight="true" x14ac:dyDescent="0.2">
      <c r="C980" s="701"/>
      <c r="D980" s="701"/>
      <c r="E980" s="701"/>
      <c r="F980" s="701"/>
      <c r="G980" s="701"/>
      <c r="H980" s="701"/>
      <c r="I980" s="701"/>
      <c r="J980" s="701"/>
      <c r="K980" s="701"/>
      <c r="L980" s="701"/>
      <c r="M980" s="701"/>
      <c r="N980" s="701"/>
      <c r="O980" s="701"/>
      <c r="P980" s="701"/>
      <c r="Q980" s="701"/>
    </row>
    <row r="981" ht="25.15" customHeight="true" x14ac:dyDescent="0.2">
      <c r="C981" s="701"/>
      <c r="D981" s="701"/>
      <c r="E981" s="701"/>
      <c r="F981" s="701"/>
      <c r="G981" s="701"/>
      <c r="H981" s="701"/>
      <c r="I981" s="701"/>
      <c r="J981" s="701"/>
      <c r="K981" s="701"/>
      <c r="L981" s="701"/>
      <c r="M981" s="701"/>
      <c r="N981" s="701"/>
      <c r="O981" s="701"/>
      <c r="P981" s="701"/>
      <c r="Q981" s="701"/>
    </row>
    <row r="982" ht="25.15" customHeight="true" x14ac:dyDescent="0.2">
      <c r="C982" s="701"/>
      <c r="D982" s="701"/>
      <c r="E982" s="701"/>
      <c r="F982" s="701"/>
      <c r="G982" s="701"/>
      <c r="H982" s="701"/>
      <c r="I982" s="701"/>
      <c r="J982" s="701"/>
      <c r="K982" s="701"/>
      <c r="L982" s="701"/>
      <c r="M982" s="701"/>
      <c r="N982" s="701"/>
      <c r="O982" s="701"/>
      <c r="P982" s="701"/>
      <c r="Q982" s="701"/>
    </row>
    <row r="983" ht="25.15" customHeight="true" x14ac:dyDescent="0.2">
      <c r="C983" s="701"/>
      <c r="D983" s="701"/>
      <c r="E983" s="701"/>
      <c r="F983" s="701"/>
      <c r="G983" s="701"/>
      <c r="H983" s="701"/>
      <c r="I983" s="701"/>
      <c r="J983" s="701"/>
      <c r="K983" s="701"/>
      <c r="L983" s="701"/>
      <c r="M983" s="701"/>
      <c r="N983" s="701"/>
      <c r="O983" s="701"/>
      <c r="P983" s="701"/>
      <c r="Q983" s="701"/>
    </row>
    <row r="984" ht="25.15" customHeight="true" x14ac:dyDescent="0.2">
      <c r="C984" s="701"/>
      <c r="D984" s="701"/>
      <c r="E984" s="701"/>
      <c r="F984" s="701"/>
      <c r="G984" s="701"/>
      <c r="H984" s="701"/>
      <c r="I984" s="701"/>
      <c r="J984" s="701"/>
      <c r="K984" s="701"/>
      <c r="L984" s="701"/>
      <c r="M984" s="701"/>
      <c r="N984" s="701"/>
      <c r="O984" s="701"/>
      <c r="P984" s="701"/>
      <c r="Q984" s="701"/>
    </row>
    <row r="985" ht="25.15" customHeight="true" x14ac:dyDescent="0.2">
      <c r="C985" s="701"/>
      <c r="D985" s="701"/>
      <c r="E985" s="701"/>
      <c r="F985" s="701"/>
      <c r="G985" s="701"/>
      <c r="H985" s="701"/>
      <c r="I985" s="701"/>
      <c r="J985" s="701"/>
      <c r="K985" s="701"/>
      <c r="L985" s="701"/>
      <c r="M985" s="701"/>
      <c r="N985" s="701"/>
      <c r="O985" s="701"/>
      <c r="P985" s="701"/>
      <c r="Q985" s="701"/>
    </row>
    <row r="986" ht="25.15" customHeight="true" x14ac:dyDescent="0.2">
      <c r="C986" s="701"/>
      <c r="D986" s="701"/>
      <c r="E986" s="701"/>
      <c r="F986" s="701"/>
      <c r="G986" s="701"/>
      <c r="H986" s="701"/>
      <c r="I986" s="701"/>
      <c r="J986" s="701"/>
      <c r="K986" s="701"/>
      <c r="L986" s="701"/>
      <c r="M986" s="701"/>
      <c r="N986" s="701"/>
      <c r="O986" s="701"/>
      <c r="P986" s="701"/>
      <c r="Q986" s="701"/>
    </row>
    <row r="987" ht="25.15" customHeight="true" x14ac:dyDescent="0.2">
      <c r="C987" s="701"/>
      <c r="D987" s="701"/>
      <c r="E987" s="701"/>
      <c r="F987" s="701"/>
      <c r="G987" s="701"/>
      <c r="H987" s="701"/>
      <c r="I987" s="701"/>
      <c r="J987" s="701"/>
      <c r="K987" s="701"/>
      <c r="L987" s="701"/>
      <c r="M987" s="701"/>
      <c r="N987" s="701"/>
      <c r="O987" s="701"/>
      <c r="P987" s="701"/>
      <c r="Q987" s="701"/>
    </row>
    <row r="988" ht="25.15" customHeight="true" x14ac:dyDescent="0.2">
      <c r="C988" s="701"/>
      <c r="D988" s="701"/>
      <c r="E988" s="701"/>
      <c r="F988" s="701"/>
      <c r="G988" s="701"/>
      <c r="H988" s="701"/>
      <c r="I988" s="701"/>
      <c r="J988" s="701"/>
      <c r="K988" s="701"/>
      <c r="L988" s="701"/>
      <c r="M988" s="701"/>
      <c r="N988" s="701"/>
      <c r="O988" s="701"/>
      <c r="P988" s="701"/>
      <c r="Q988" s="701"/>
    </row>
    <row r="989" ht="25.15" customHeight="true" x14ac:dyDescent="0.2">
      <c r="C989" s="701"/>
      <c r="D989" s="701"/>
      <c r="E989" s="701"/>
      <c r="F989" s="701"/>
      <c r="G989" s="701"/>
      <c r="H989" s="701"/>
      <c r="I989" s="701"/>
      <c r="J989" s="701"/>
      <c r="K989" s="701"/>
      <c r="L989" s="701"/>
      <c r="M989" s="701"/>
      <c r="N989" s="701"/>
      <c r="O989" s="701"/>
      <c r="P989" s="701"/>
      <c r="Q989" s="701"/>
    </row>
    <row r="990" ht="25.15" customHeight="true" x14ac:dyDescent="0.2">
      <c r="C990" s="701"/>
      <c r="D990" s="701"/>
      <c r="E990" s="701"/>
      <c r="F990" s="701"/>
      <c r="G990" s="701"/>
      <c r="H990" s="701"/>
      <c r="I990" s="701"/>
      <c r="J990" s="701"/>
      <c r="K990" s="701"/>
      <c r="L990" s="701"/>
      <c r="M990" s="701"/>
      <c r="N990" s="701"/>
      <c r="O990" s="701"/>
      <c r="P990" s="701"/>
      <c r="Q990" s="701"/>
    </row>
    <row r="991" ht="25.15" customHeight="true" x14ac:dyDescent="0.2">
      <c r="C991" s="701"/>
      <c r="D991" s="701"/>
      <c r="E991" s="701"/>
      <c r="F991" s="701"/>
      <c r="G991" s="701"/>
      <c r="H991" s="701"/>
      <c r="I991" s="701"/>
      <c r="J991" s="701"/>
      <c r="K991" s="701"/>
      <c r="L991" s="701"/>
      <c r="M991" s="701"/>
      <c r="N991" s="701"/>
      <c r="O991" s="701"/>
      <c r="P991" s="701"/>
      <c r="Q991" s="701"/>
    </row>
    <row r="992" ht="25.15" customHeight="true" x14ac:dyDescent="0.2">
      <c r="C992" s="701"/>
      <c r="D992" s="701"/>
      <c r="E992" s="701"/>
      <c r="F992" s="701"/>
      <c r="G992" s="701"/>
      <c r="H992" s="701"/>
      <c r="I992" s="701"/>
      <c r="J992" s="701"/>
      <c r="K992" s="701"/>
      <c r="L992" s="701"/>
      <c r="M992" s="701"/>
      <c r="N992" s="701"/>
      <c r="O992" s="701"/>
      <c r="P992" s="701"/>
      <c r="Q992" s="701"/>
    </row>
    <row r="993" ht="25.15" customHeight="true" x14ac:dyDescent="0.2">
      <c r="C993" s="701"/>
      <c r="D993" s="701"/>
      <c r="E993" s="701"/>
      <c r="F993" s="701"/>
      <c r="G993" s="701"/>
      <c r="H993" s="701"/>
      <c r="I993" s="701"/>
      <c r="J993" s="701"/>
      <c r="K993" s="701"/>
      <c r="L993" s="701"/>
      <c r="M993" s="701"/>
      <c r="N993" s="701"/>
      <c r="O993" s="701"/>
      <c r="P993" s="701"/>
      <c r="Q993" s="701"/>
    </row>
    <row r="994" ht="25.15" customHeight="true" x14ac:dyDescent="0.2">
      <c r="C994" s="701"/>
      <c r="D994" s="701"/>
      <c r="E994" s="701"/>
      <c r="F994" s="701"/>
      <c r="G994" s="701"/>
      <c r="H994" s="701"/>
      <c r="I994" s="701"/>
      <c r="J994" s="701"/>
      <c r="K994" s="701"/>
      <c r="L994" s="701"/>
      <c r="M994" s="701"/>
      <c r="N994" s="701"/>
      <c r="O994" s="701"/>
      <c r="P994" s="701"/>
      <c r="Q994" s="701"/>
    </row>
    <row r="995" ht="25.15" customHeight="true" x14ac:dyDescent="0.2">
      <c r="C995" s="701"/>
      <c r="D995" s="701"/>
      <c r="E995" s="701"/>
      <c r="F995" s="701"/>
      <c r="G995" s="701"/>
      <c r="H995" s="701"/>
      <c r="I995" s="701"/>
      <c r="J995" s="701"/>
      <c r="K995" s="701"/>
      <c r="L995" s="701"/>
      <c r="M995" s="701"/>
      <c r="N995" s="701"/>
      <c r="O995" s="701"/>
      <c r="P995" s="701"/>
      <c r="Q995" s="701"/>
    </row>
    <row r="996" ht="25.15" customHeight="true" x14ac:dyDescent="0.2">
      <c r="C996" s="701"/>
      <c r="D996" s="701"/>
      <c r="E996" s="701"/>
      <c r="F996" s="701"/>
      <c r="G996" s="701"/>
      <c r="H996" s="701"/>
      <c r="I996" s="701"/>
      <c r="J996" s="701"/>
      <c r="K996" s="701"/>
      <c r="L996" s="701"/>
      <c r="M996" s="701"/>
      <c r="N996" s="701"/>
      <c r="O996" s="701"/>
      <c r="P996" s="701"/>
      <c r="Q996" s="701"/>
    </row>
    <row r="997" ht="25.15" customHeight="true" x14ac:dyDescent="0.2">
      <c r="C997" s="701"/>
      <c r="D997" s="701"/>
      <c r="E997" s="701"/>
      <c r="F997" s="701"/>
      <c r="G997" s="701"/>
      <c r="H997" s="701"/>
      <c r="I997" s="701"/>
      <c r="J997" s="701"/>
      <c r="K997" s="701"/>
      <c r="L997" s="701"/>
      <c r="M997" s="701"/>
      <c r="N997" s="701"/>
      <c r="O997" s="701"/>
      <c r="P997" s="701"/>
      <c r="Q997" s="701"/>
    </row>
    <row r="998" ht="25.15" customHeight="true" x14ac:dyDescent="0.2">
      <c r="C998" s="701"/>
      <c r="D998" s="701"/>
      <c r="E998" s="701"/>
      <c r="F998" s="701"/>
      <c r="G998" s="701"/>
      <c r="H998" s="701"/>
      <c r="I998" s="701"/>
      <c r="J998" s="701"/>
      <c r="K998" s="701"/>
      <c r="L998" s="701"/>
      <c r="M998" s="701"/>
      <c r="N998" s="701"/>
      <c r="O998" s="701"/>
      <c r="P998" s="701"/>
      <c r="Q998" s="701"/>
    </row>
    <row r="999" ht="25.15" customHeight="true" x14ac:dyDescent="0.2">
      <c r="C999" s="701"/>
      <c r="D999" s="701"/>
      <c r="E999" s="701"/>
      <c r="F999" s="701"/>
      <c r="G999" s="701"/>
      <c r="H999" s="701"/>
      <c r="I999" s="701"/>
      <c r="J999" s="701"/>
      <c r="K999" s="701"/>
      <c r="L999" s="701"/>
      <c r="M999" s="701"/>
      <c r="N999" s="701"/>
      <c r="O999" s="701"/>
      <c r="P999" s="701"/>
      <c r="Q999" s="701"/>
    </row>
    <row r="1000" ht="25.15" customHeight="true" x14ac:dyDescent="0.2">
      <c r="C1000" s="701"/>
      <c r="D1000" s="701"/>
      <c r="E1000" s="701"/>
      <c r="F1000" s="701"/>
      <c r="G1000" s="701"/>
      <c r="H1000" s="701"/>
      <c r="I1000" s="701"/>
      <c r="J1000" s="701"/>
      <c r="K1000" s="701"/>
      <c r="L1000" s="701"/>
      <c r="M1000" s="701"/>
      <c r="N1000" s="701"/>
      <c r="O1000" s="701"/>
      <c r="P1000" s="701"/>
      <c r="Q1000" s="701"/>
    </row>
    <row r="1001" ht="25.15" customHeight="true" x14ac:dyDescent="0.2">
      <c r="C1001" s="701"/>
      <c r="D1001" s="701"/>
      <c r="E1001" s="701"/>
      <c r="F1001" s="701"/>
      <c r="G1001" s="701"/>
      <c r="H1001" s="701"/>
      <c r="I1001" s="701"/>
      <c r="J1001" s="701"/>
      <c r="K1001" s="701"/>
      <c r="L1001" s="701"/>
      <c r="M1001" s="701"/>
      <c r="N1001" s="701"/>
      <c r="O1001" s="701"/>
      <c r="P1001" s="701"/>
      <c r="Q1001" s="701"/>
    </row>
    <row r="1002" ht="25.15" customHeight="true" x14ac:dyDescent="0.2">
      <c r="C1002" s="701"/>
      <c r="D1002" s="701"/>
      <c r="E1002" s="701"/>
      <c r="F1002" s="701"/>
      <c r="G1002" s="701"/>
      <c r="H1002" s="701"/>
      <c r="I1002" s="701"/>
      <c r="J1002" s="701"/>
      <c r="K1002" s="701"/>
      <c r="L1002" s="701"/>
      <c r="M1002" s="701"/>
      <c r="N1002" s="701"/>
      <c r="O1002" s="701"/>
      <c r="P1002" s="701"/>
      <c r="Q1002" s="701"/>
    </row>
    <row r="1003" ht="25.15" customHeight="true" x14ac:dyDescent="0.2">
      <c r="C1003" s="701"/>
      <c r="D1003" s="701"/>
      <c r="E1003" s="701"/>
      <c r="F1003" s="701"/>
      <c r="G1003" s="701"/>
      <c r="H1003" s="701"/>
      <c r="I1003" s="701"/>
      <c r="J1003" s="701"/>
      <c r="K1003" s="701"/>
      <c r="L1003" s="701"/>
      <c r="M1003" s="701"/>
      <c r="N1003" s="701"/>
      <c r="O1003" s="701"/>
      <c r="P1003" s="701"/>
      <c r="Q1003" s="701"/>
    </row>
    <row r="1004" ht="25.15" customHeight="true" x14ac:dyDescent="0.2">
      <c r="C1004" s="701"/>
      <c r="D1004" s="701"/>
      <c r="E1004" s="701"/>
      <c r="F1004" s="701"/>
      <c r="G1004" s="701"/>
      <c r="H1004" s="701"/>
      <c r="I1004" s="701"/>
      <c r="J1004" s="701"/>
      <c r="K1004" s="701"/>
      <c r="L1004" s="701"/>
      <c r="M1004" s="701"/>
      <c r="N1004" s="701"/>
      <c r="O1004" s="701"/>
      <c r="P1004" s="701"/>
      <c r="Q1004" s="701"/>
    </row>
    <row r="1005" ht="25.15" customHeight="true" x14ac:dyDescent="0.2">
      <c r="C1005" s="701"/>
      <c r="D1005" s="701"/>
      <c r="E1005" s="701"/>
      <c r="F1005" s="701"/>
      <c r="G1005" s="701"/>
      <c r="H1005" s="701"/>
      <c r="I1005" s="701"/>
      <c r="J1005" s="701"/>
      <c r="K1005" s="701"/>
      <c r="L1005" s="701"/>
      <c r="M1005" s="701"/>
      <c r="N1005" s="701"/>
      <c r="O1005" s="701"/>
      <c r="P1005" s="701"/>
      <c r="Q1005" s="701"/>
    </row>
    <row r="1006" ht="25.15" customHeight="true" x14ac:dyDescent="0.2">
      <c r="C1006" s="701"/>
      <c r="D1006" s="701"/>
      <c r="E1006" s="701"/>
      <c r="F1006" s="701"/>
      <c r="G1006" s="701"/>
      <c r="H1006" s="701"/>
      <c r="I1006" s="701"/>
      <c r="J1006" s="701"/>
      <c r="K1006" s="701"/>
      <c r="L1006" s="701"/>
      <c r="M1006" s="701"/>
      <c r="N1006" s="701"/>
      <c r="O1006" s="701"/>
      <c r="P1006" s="701"/>
      <c r="Q1006" s="701"/>
    </row>
    <row r="1007" ht="25.15" customHeight="true" x14ac:dyDescent="0.2">
      <c r="C1007" s="701"/>
      <c r="D1007" s="701"/>
      <c r="E1007" s="701"/>
      <c r="F1007" s="701"/>
      <c r="G1007" s="701"/>
      <c r="H1007" s="701"/>
      <c r="I1007" s="701"/>
      <c r="J1007" s="701"/>
      <c r="K1007" s="701"/>
      <c r="L1007" s="701"/>
      <c r="M1007" s="701"/>
      <c r="N1007" s="701"/>
      <c r="O1007" s="701"/>
      <c r="P1007" s="701"/>
      <c r="Q1007" s="701"/>
    </row>
    <row r="1008" ht="25.15" customHeight="true" x14ac:dyDescent="0.2">
      <c r="C1008" s="701"/>
      <c r="D1008" s="701"/>
      <c r="E1008" s="701"/>
      <c r="F1008" s="701"/>
      <c r="G1008" s="701"/>
      <c r="H1008" s="701"/>
      <c r="I1008" s="701"/>
      <c r="J1008" s="701"/>
      <c r="K1008" s="701"/>
      <c r="L1008" s="701"/>
      <c r="M1008" s="701"/>
      <c r="N1008" s="701"/>
      <c r="O1008" s="701"/>
      <c r="P1008" s="701"/>
      <c r="Q1008" s="701"/>
    </row>
    <row r="1009" ht="25.15" customHeight="true" x14ac:dyDescent="0.2">
      <c r="C1009" s="701"/>
      <c r="D1009" s="701"/>
      <c r="E1009" s="701"/>
      <c r="F1009" s="701"/>
      <c r="G1009" s="701"/>
      <c r="H1009" s="701"/>
      <c r="I1009" s="701"/>
      <c r="J1009" s="701"/>
      <c r="K1009" s="701"/>
      <c r="L1009" s="701"/>
      <c r="M1009" s="701"/>
      <c r="N1009" s="701"/>
      <c r="O1009" s="701"/>
      <c r="P1009" s="701"/>
      <c r="Q1009" s="701"/>
    </row>
    <row r="1010" ht="25.15" customHeight="true" x14ac:dyDescent="0.2">
      <c r="C1010" s="701"/>
      <c r="D1010" s="701"/>
      <c r="E1010" s="701"/>
      <c r="F1010" s="701"/>
      <c r="G1010" s="701"/>
      <c r="H1010" s="701"/>
      <c r="I1010" s="701"/>
      <c r="J1010" s="701"/>
      <c r="K1010" s="701"/>
      <c r="L1010" s="701"/>
      <c r="M1010" s="701"/>
      <c r="N1010" s="701"/>
      <c r="O1010" s="701"/>
      <c r="P1010" s="701"/>
      <c r="Q1010" s="701"/>
    </row>
    <row r="1011" ht="25.15" customHeight="true" x14ac:dyDescent="0.2">
      <c r="C1011" s="701"/>
      <c r="D1011" s="701"/>
      <c r="E1011" s="701"/>
      <c r="F1011" s="701"/>
      <c r="G1011" s="701"/>
      <c r="H1011" s="701"/>
      <c r="I1011" s="701"/>
      <c r="J1011" s="701"/>
      <c r="K1011" s="701"/>
      <c r="L1011" s="701"/>
      <c r="M1011" s="701"/>
      <c r="N1011" s="701"/>
      <c r="O1011" s="701"/>
      <c r="P1011" s="701"/>
      <c r="Q1011" s="701"/>
    </row>
    <row r="1012" ht="25.15" customHeight="true" x14ac:dyDescent="0.2">
      <c r="C1012" s="701"/>
      <c r="D1012" s="701"/>
      <c r="E1012" s="701"/>
      <c r="F1012" s="701"/>
      <c r="G1012" s="701"/>
      <c r="H1012" s="701"/>
      <c r="I1012" s="701"/>
      <c r="J1012" s="701"/>
      <c r="K1012" s="701"/>
      <c r="L1012" s="701"/>
      <c r="M1012" s="701"/>
      <c r="N1012" s="701"/>
      <c r="O1012" s="701"/>
      <c r="P1012" s="701"/>
      <c r="Q1012" s="701"/>
    </row>
    <row r="1013" ht="25.15" customHeight="true" x14ac:dyDescent="0.2">
      <c r="C1013" s="701"/>
      <c r="D1013" s="701"/>
      <c r="E1013" s="701"/>
      <c r="F1013" s="701"/>
      <c r="G1013" s="701"/>
      <c r="H1013" s="701"/>
      <c r="I1013" s="701"/>
      <c r="J1013" s="701"/>
      <c r="K1013" s="701"/>
      <c r="L1013" s="701"/>
      <c r="M1013" s="701"/>
      <c r="N1013" s="701"/>
      <c r="O1013" s="701"/>
      <c r="P1013" s="701"/>
      <c r="Q1013" s="701"/>
    </row>
    <row r="1014" ht="25.15" customHeight="true" x14ac:dyDescent="0.2">
      <c r="C1014" s="701"/>
      <c r="D1014" s="701"/>
      <c r="E1014" s="701"/>
      <c r="F1014" s="701"/>
      <c r="G1014" s="701"/>
      <c r="H1014" s="701"/>
      <c r="I1014" s="701"/>
      <c r="J1014" s="701"/>
      <c r="K1014" s="701"/>
      <c r="L1014" s="701"/>
      <c r="M1014" s="701"/>
      <c r="N1014" s="701"/>
      <c r="O1014" s="701"/>
      <c r="P1014" s="701"/>
      <c r="Q1014" s="701"/>
    </row>
    <row r="1015" ht="25.15" customHeight="true" x14ac:dyDescent="0.2">
      <c r="C1015" s="701"/>
      <c r="D1015" s="701"/>
      <c r="E1015" s="701"/>
      <c r="F1015" s="701"/>
      <c r="G1015" s="701"/>
      <c r="H1015" s="701"/>
      <c r="I1015" s="701"/>
      <c r="J1015" s="701"/>
      <c r="K1015" s="701"/>
      <c r="L1015" s="701"/>
      <c r="M1015" s="701"/>
      <c r="N1015" s="701"/>
      <c r="O1015" s="701"/>
      <c r="P1015" s="701"/>
      <c r="Q1015" s="701"/>
    </row>
    <row r="1016" ht="25.15" customHeight="true" x14ac:dyDescent="0.2">
      <c r="C1016" s="701"/>
      <c r="D1016" s="701"/>
      <c r="E1016" s="701"/>
      <c r="F1016" s="701"/>
      <c r="G1016" s="701"/>
      <c r="H1016" s="701"/>
      <c r="I1016" s="701"/>
      <c r="J1016" s="701"/>
      <c r="K1016" s="701"/>
      <c r="L1016" s="701"/>
      <c r="M1016" s="701"/>
      <c r="N1016" s="701"/>
      <c r="O1016" s="701"/>
      <c r="P1016" s="701"/>
      <c r="Q1016" s="701"/>
    </row>
    <row r="1017" ht="25.15" customHeight="true" x14ac:dyDescent="0.2">
      <c r="C1017" s="701"/>
      <c r="D1017" s="701"/>
      <c r="E1017" s="701"/>
      <c r="F1017" s="701"/>
      <c r="G1017" s="701"/>
      <c r="H1017" s="701"/>
      <c r="I1017" s="701"/>
      <c r="J1017" s="701"/>
      <c r="K1017" s="701"/>
      <c r="L1017" s="701"/>
      <c r="M1017" s="701"/>
      <c r="N1017" s="701"/>
      <c r="O1017" s="701"/>
      <c r="P1017" s="701"/>
      <c r="Q1017" s="701"/>
    </row>
    <row r="1018" ht="25.15" customHeight="true" x14ac:dyDescent="0.2">
      <c r="C1018" s="701"/>
      <c r="D1018" s="701"/>
      <c r="E1018" s="701"/>
      <c r="F1018" s="701"/>
      <c r="G1018" s="701"/>
      <c r="H1018" s="701"/>
      <c r="I1018" s="701"/>
      <c r="J1018" s="701"/>
      <c r="K1018" s="701"/>
      <c r="L1018" s="701"/>
      <c r="M1018" s="701"/>
      <c r="N1018" s="701"/>
      <c r="O1018" s="701"/>
      <c r="P1018" s="701"/>
      <c r="Q1018" s="701"/>
    </row>
    <row r="1019" ht="25.15" customHeight="true" x14ac:dyDescent="0.2">
      <c r="C1019" s="701"/>
      <c r="D1019" s="701"/>
      <c r="E1019" s="701"/>
      <c r="F1019" s="701"/>
      <c r="G1019" s="701"/>
      <c r="H1019" s="701"/>
      <c r="I1019" s="701"/>
      <c r="J1019" s="701"/>
      <c r="K1019" s="701"/>
      <c r="L1019" s="701"/>
      <c r="M1019" s="701"/>
      <c r="N1019" s="701"/>
      <c r="O1019" s="701"/>
      <c r="P1019" s="701"/>
      <c r="Q1019" s="701"/>
    </row>
    <row r="1020" ht="25.15" customHeight="true" x14ac:dyDescent="0.2">
      <c r="C1020" s="701"/>
      <c r="D1020" s="701"/>
      <c r="E1020" s="701"/>
      <c r="F1020" s="701"/>
      <c r="G1020" s="701"/>
      <c r="H1020" s="701"/>
      <c r="I1020" s="701"/>
      <c r="J1020" s="701"/>
      <c r="K1020" s="701"/>
      <c r="L1020" s="701"/>
      <c r="M1020" s="701"/>
      <c r="N1020" s="701"/>
      <c r="O1020" s="701"/>
      <c r="P1020" s="701"/>
      <c r="Q1020" s="701"/>
    </row>
    <row r="1021" ht="25.15" customHeight="true" x14ac:dyDescent="0.2">
      <c r="C1021" s="701"/>
      <c r="D1021" s="701"/>
      <c r="E1021" s="701"/>
      <c r="F1021" s="701"/>
      <c r="G1021" s="701"/>
      <c r="H1021" s="701"/>
      <c r="I1021" s="701"/>
      <c r="J1021" s="701"/>
      <c r="K1021" s="701"/>
      <c r="L1021" s="701"/>
      <c r="M1021" s="701"/>
      <c r="N1021" s="701"/>
      <c r="O1021" s="701"/>
      <c r="P1021" s="701"/>
      <c r="Q1021" s="701"/>
    </row>
    <row r="1022" ht="25.15" customHeight="true" x14ac:dyDescent="0.2">
      <c r="C1022" s="701"/>
      <c r="D1022" s="701"/>
      <c r="E1022" s="701"/>
      <c r="F1022" s="701"/>
      <c r="G1022" s="701"/>
      <c r="H1022" s="701"/>
      <c r="I1022" s="701"/>
      <c r="J1022" s="701"/>
      <c r="K1022" s="701"/>
      <c r="L1022" s="701"/>
      <c r="M1022" s="701"/>
      <c r="N1022" s="701"/>
      <c r="O1022" s="701"/>
      <c r="P1022" s="701"/>
      <c r="Q1022" s="701"/>
    </row>
    <row r="1023" ht="25.15" customHeight="true" x14ac:dyDescent="0.2">
      <c r="C1023" s="701"/>
      <c r="D1023" s="701"/>
      <c r="E1023" s="701"/>
      <c r="F1023" s="701"/>
      <c r="G1023" s="701"/>
      <c r="H1023" s="701"/>
      <c r="I1023" s="701"/>
      <c r="J1023" s="701"/>
      <c r="K1023" s="701"/>
      <c r="L1023" s="701"/>
      <c r="M1023" s="701"/>
      <c r="N1023" s="701"/>
      <c r="O1023" s="701"/>
      <c r="P1023" s="701"/>
      <c r="Q1023" s="701"/>
    </row>
    <row r="1024" ht="25.15" customHeight="true" x14ac:dyDescent="0.2">
      <c r="C1024" s="701"/>
      <c r="D1024" s="701"/>
      <c r="E1024" s="701"/>
      <c r="F1024" s="701"/>
      <c r="G1024" s="701"/>
      <c r="H1024" s="701"/>
      <c r="I1024" s="701"/>
      <c r="J1024" s="701"/>
      <c r="K1024" s="701"/>
      <c r="L1024" s="701"/>
      <c r="M1024" s="701"/>
      <c r="N1024" s="701"/>
      <c r="O1024" s="701"/>
      <c r="P1024" s="701"/>
      <c r="Q1024" s="701"/>
    </row>
    <row r="1025" s="578" customFormat="true" ht="21" customHeight="true" x14ac:dyDescent="0.2">
      <c r="A1025" s="1062" t="s">
        <v>277</v>
      </c>
      <c r="B1025" s="1062"/>
      <c r="C1025" s="1062"/>
      <c r="AB1025" s="76"/>
      <c r="AC1025" s="76"/>
      <c r="AD1025" s="76"/>
      <c r="AE1025" s="76"/>
      <c r="AF1025" s="76"/>
      <c r="AG1025" s="76"/>
      <c r="AH1025" s="76"/>
      <c r="AI1025" s="76"/>
      <c r="AJ1025" s="76"/>
      <c r="AK1025" s="76"/>
      <c r="AL1025" s="76"/>
      <c r="AM1025" s="76"/>
      <c r="AN1025" s="76"/>
      <c r="AO1025" s="76"/>
      <c r="AP1025" s="76"/>
      <c r="AQ1025" s="76"/>
      <c r="AR1025" s="76"/>
      <c r="AS1025" s="76"/>
      <c r="AT1025" s="76"/>
      <c r="AU1025" s="76"/>
      <c r="AV1025" s="76"/>
      <c r="AW1025" s="76"/>
      <c r="AX1025" s="76"/>
      <c r="AY1025" s="76"/>
      <c r="AZ1025" s="76"/>
      <c r="BA1025" s="425"/>
      <c r="BB1025" s="491"/>
      <c r="BC1025"/>
      <c r="BD1025"/>
      <c r="BE1025"/>
      <c r="BF1025"/>
      <c r="BG1025"/>
      <c r="BH1025"/>
      <c r="BI1025"/>
      <c r="BJ1025"/>
      <c r="BK1025"/>
      <c r="BL1025"/>
      <c r="BM1025"/>
      <c r="BN1025"/>
      <c r="BO1025"/>
      <c r="BP1025"/>
      <c r="BQ1025"/>
      <c r="BR1025"/>
      <c r="BS1025"/>
      <c r="BT1025"/>
      <c r="BU1025"/>
      <c r="BV1025"/>
      <c r="BW1025"/>
      <c r="BX1025"/>
      <c r="BY1025" s="425"/>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578" customFormat="true" ht="15.95" customHeight="true" x14ac:dyDescent="0.2">
      <c r="A1026" s="1063" t="s">
        <v>196</v>
      </c>
      <c r="B1026" s="1063"/>
      <c r="C1026" s="600" t="s">
        <v>197</v>
      </c>
      <c r="AB1026" s="76"/>
      <c r="AC1026" s="76"/>
      <c r="AD1026" s="76"/>
      <c r="AE1026" s="76"/>
      <c r="AF1026" s="76"/>
      <c r="AG1026" s="76"/>
      <c r="AH1026" s="76"/>
      <c r="AI1026" s="76"/>
      <c r="AJ1026" s="76"/>
      <c r="AK1026" s="76"/>
      <c r="AL1026" s="76"/>
      <c r="AM1026" s="76"/>
      <c r="AN1026" s="76"/>
      <c r="AO1026" s="76"/>
      <c r="AP1026" s="76"/>
      <c r="AQ1026" s="76"/>
      <c r="AR1026" s="76"/>
      <c r="AS1026" s="76"/>
      <c r="AT1026" s="76"/>
      <c r="AU1026" s="76"/>
      <c r="AV1026" s="76"/>
      <c r="AW1026" s="76"/>
      <c r="AX1026" s="76"/>
      <c r="AY1026" s="76"/>
      <c r="AZ1026" s="76"/>
      <c r="BA1026" s="425"/>
      <c r="BB1026" s="491"/>
      <c r="BC1026"/>
      <c r="BD1026"/>
      <c r="BE1026"/>
      <c r="BF1026"/>
      <c r="BG1026"/>
      <c r="BH1026"/>
      <c r="BI1026"/>
      <c r="BJ1026"/>
      <c r="BK1026"/>
      <c r="BL1026"/>
      <c r="BM1026"/>
      <c r="BN1026"/>
      <c r="BO1026"/>
      <c r="BP1026"/>
      <c r="BQ1026"/>
      <c r="BR1026"/>
      <c r="BS1026"/>
      <c r="BT1026"/>
      <c r="BU1026"/>
      <c r="BV1026"/>
      <c r="BW1026"/>
      <c r="BX1026"/>
      <c r="BY1026" s="425"/>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578" customFormat="true" ht="17.1" hidden="true" customHeight="true" x14ac:dyDescent="0.2">
      <c r="A1027" s="601" t="s">
        <v>198</v>
      </c>
      <c r="B1027" s="602" t="s">
        <v>278</v>
      </c>
      <c r="C1027" s="603">
        <v>27678</v>
      </c>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425"/>
      <c r="BB1027" s="491"/>
      <c r="BC1027"/>
      <c r="BD1027"/>
      <c r="BE1027"/>
      <c r="BF1027"/>
      <c r="BG1027"/>
      <c r="BH1027"/>
      <c r="BI1027"/>
      <c r="BJ1027"/>
      <c r="BK1027"/>
      <c r="BL1027"/>
      <c r="BM1027"/>
      <c r="BN1027"/>
      <c r="BO1027"/>
      <c r="BP1027"/>
      <c r="BQ1027"/>
      <c r="BR1027"/>
      <c r="BS1027"/>
      <c r="BT1027"/>
      <c r="BU1027"/>
      <c r="BV1027"/>
      <c r="BW1027"/>
      <c r="BX1027"/>
      <c r="BY1027" s="425"/>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578" customFormat="true" ht="17.1" hidden="true" customHeight="true" x14ac:dyDescent="0.2">
      <c r="A1028" s="604" t="s">
        <v>200</v>
      </c>
      <c r="B1028" s="605" t="s">
        <v>279</v>
      </c>
      <c r="C1028" s="606">
        <v>27678</v>
      </c>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425"/>
      <c r="BB1028" s="491"/>
      <c r="BC1028"/>
      <c r="BD1028"/>
      <c r="BE1028"/>
      <c r="BF1028"/>
      <c r="BG1028"/>
      <c r="BH1028"/>
      <c r="BI1028"/>
      <c r="BJ1028"/>
      <c r="BK1028"/>
      <c r="BL1028"/>
      <c r="BM1028"/>
      <c r="BN1028"/>
      <c r="BO1028"/>
      <c r="BP1028"/>
      <c r="BQ1028"/>
      <c r="BR1028"/>
      <c r="BS1028"/>
      <c r="BT1028"/>
      <c r="BU1028"/>
      <c r="BV1028"/>
      <c r="BW1028"/>
      <c r="BX1028"/>
      <c r="BY1028" s="425"/>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578" customFormat="true" ht="17.1" hidden="true" customHeight="true" x14ac:dyDescent="0.2">
      <c r="A1029" s="604" t="s">
        <v>201</v>
      </c>
      <c r="B1029" s="605" t="s">
        <v>185</v>
      </c>
      <c r="C1029" s="606">
        <v>27678</v>
      </c>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425"/>
      <c r="BB1029" s="491"/>
      <c r="BC1029"/>
      <c r="BD1029"/>
      <c r="BE1029"/>
      <c r="BF1029"/>
      <c r="BG1029"/>
      <c r="BH1029"/>
      <c r="BI1029"/>
      <c r="BJ1029"/>
      <c r="BK1029"/>
      <c r="BL1029"/>
      <c r="BM1029"/>
      <c r="BN1029"/>
      <c r="BO1029"/>
      <c r="BP1029"/>
      <c r="BQ1029"/>
      <c r="BR1029"/>
      <c r="BS1029"/>
      <c r="BT1029"/>
      <c r="BU1029"/>
      <c r="BV1029"/>
      <c r="BW1029"/>
      <c r="BX1029"/>
      <c r="BY1029" s="425"/>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578" customFormat="true" ht="17.1" hidden="true" customHeight="true" x14ac:dyDescent="0.2">
      <c r="A1030" s="604" t="s">
        <v>202</v>
      </c>
      <c r="B1030" s="605" t="s">
        <v>183</v>
      </c>
      <c r="C1030" s="606">
        <v>27678</v>
      </c>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425"/>
      <c r="BB1030" s="491"/>
      <c r="BC1030"/>
      <c r="BD1030"/>
      <c r="BE1030"/>
      <c r="BF1030"/>
      <c r="BG1030"/>
      <c r="BH1030"/>
      <c r="BI1030"/>
      <c r="BJ1030"/>
      <c r="BK1030"/>
      <c r="BL1030"/>
      <c r="BM1030"/>
      <c r="BN1030"/>
      <c r="BO1030"/>
      <c r="BP1030"/>
      <c r="BQ1030"/>
      <c r="BR1030"/>
      <c r="BS1030"/>
      <c r="BT1030"/>
      <c r="BU1030"/>
      <c r="BV1030"/>
      <c r="BW1030"/>
      <c r="BX1030"/>
      <c r="BY1030" s="425"/>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578" customFormat="true" ht="17.1" customHeight="true" x14ac:dyDescent="0.2">
      <c r="A1031" s="1064" t="s">
        <v>203</v>
      </c>
      <c r="B1031" s="605" t="s">
        <v>204</v>
      </c>
      <c r="C1031" s="606">
        <v>12736</v>
      </c>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425"/>
      <c r="BB1031" s="491"/>
      <c r="BC1031"/>
      <c r="BD1031"/>
      <c r="BE1031"/>
      <c r="BF1031"/>
      <c r="BG1031"/>
      <c r="BH1031"/>
      <c r="BI1031"/>
      <c r="BJ1031"/>
      <c r="BK1031"/>
      <c r="BL1031"/>
      <c r="BM1031"/>
      <c r="BN1031"/>
      <c r="BO1031"/>
      <c r="BP1031"/>
      <c r="BQ1031"/>
      <c r="BR1031"/>
      <c r="BS1031"/>
      <c r="BT1031"/>
      <c r="BU1031"/>
      <c r="BV1031"/>
      <c r="BW1031"/>
      <c r="BX1031"/>
      <c r="BY1031" s="425"/>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578" customFormat="true" ht="17.1" customHeight="true" x14ac:dyDescent="0.2">
      <c r="A1032" s="1064"/>
      <c r="B1032" s="605" t="s">
        <v>205</v>
      </c>
      <c r="C1032" s="606">
        <v>14942</v>
      </c>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425"/>
      <c r="BB1032" s="491"/>
      <c r="BC1032"/>
      <c r="BD1032"/>
      <c r="BE1032"/>
      <c r="BF1032"/>
      <c r="BG1032"/>
      <c r="BH1032"/>
      <c r="BI1032"/>
      <c r="BJ1032"/>
      <c r="BK1032"/>
      <c r="BL1032"/>
      <c r="BM1032"/>
      <c r="BN1032"/>
      <c r="BO1032"/>
      <c r="BP1032"/>
      <c r="BQ1032"/>
      <c r="BR1032"/>
      <c r="BS1032"/>
      <c r="BT1032"/>
      <c r="BU1032"/>
      <c r="BV1032"/>
      <c r="BW1032"/>
      <c r="BX1032"/>
      <c r="BY1032" s="425"/>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578" customFormat="true" ht="17.1" customHeight="true" x14ac:dyDescent="0.2">
      <c r="A1033" s="1065"/>
      <c r="B1033" s="607" t="s">
        <v>206</v>
      </c>
      <c r="C1033" s="608">
        <v>0</v>
      </c>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592"/>
      <c r="BB1033" s="383"/>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592"/>
      <c r="BV1033" s="592"/>
      <c r="BW1033" s="592"/>
      <c r="BX1033" s="592"/>
      <c r="BY1033" s="592"/>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578" customFormat="true" ht="12.95" customHeight="true" x14ac:dyDescent="0.2">
      <c r="A1034" s="1068" t="s">
        <v>280</v>
      </c>
      <c r="B1034" s="1068"/>
      <c r="C1034" s="1068"/>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425"/>
      <c r="BB1034" s="491"/>
      <c r="BC1034"/>
      <c r="BD1034"/>
      <c r="BE1034"/>
      <c r="BF1034"/>
      <c r="BG1034"/>
      <c r="BH1034"/>
      <c r="BI1034"/>
      <c r="BJ1034"/>
      <c r="BK1034"/>
      <c r="BL1034"/>
      <c r="BM1034"/>
      <c r="BN1034"/>
      <c r="BO1034"/>
      <c r="BP1034"/>
      <c r="BQ1034"/>
      <c r="BR1034"/>
      <c r="BS1034"/>
      <c r="BT1034"/>
      <c r="BU1034"/>
      <c r="BV1034"/>
      <c r="BW1034"/>
      <c r="BX1034"/>
      <c r="BY1034" s="425"/>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578" customFormat="true" ht="12.75" x14ac:dyDescent="0.2">
      <c r="AB1035" s="76"/>
      <c r="AC1035" s="76"/>
      <c r="AD1035" s="76"/>
      <c r="AE1035" s="76"/>
      <c r="AF1035" s="76"/>
      <c r="AG1035" s="76"/>
      <c r="AH1035" s="76"/>
      <c r="AI1035" s="76"/>
      <c r="AJ1035" s="76"/>
      <c r="AK1035" s="76"/>
      <c r="AL1035" s="76"/>
      <c r="AM1035" s="76"/>
      <c r="AN1035" s="76"/>
      <c r="AO1035" s="76"/>
      <c r="AP1035" s="76"/>
      <c r="AQ1035" s="76"/>
      <c r="AR1035" s="76"/>
      <c r="AS1035" s="76"/>
      <c r="AT1035" s="76"/>
      <c r="AU1035" s="76"/>
      <c r="AV1035" s="76"/>
      <c r="AW1035" s="76"/>
      <c r="AX1035" s="76"/>
      <c r="AY1035" s="76"/>
      <c r="AZ1035" s="76"/>
      <c r="BA1035" s="577"/>
      <c r="BB1035" s="437"/>
      <c r="BC1035" s="577"/>
      <c r="BD1035" s="577"/>
      <c r="BE1035" s="577"/>
      <c r="BF1035" s="577"/>
      <c r="BG1035" s="577"/>
      <c r="BH1035" s="577"/>
      <c r="BI1035" s="577"/>
      <c r="BJ1035" s="577"/>
      <c r="BK1035" s="577"/>
      <c r="BL1035" s="577"/>
      <c r="BM1035" s="577"/>
      <c r="BN1035" s="577"/>
      <c r="BO1035" s="577"/>
      <c r="BP1035" s="577"/>
      <c r="BQ1035" s="577"/>
      <c r="BR1035" s="577"/>
      <c r="BS1035" s="577"/>
      <c r="BT1035" s="577"/>
      <c r="BU1035" s="577"/>
      <c r="BV1035" s="577"/>
      <c r="BW1035" s="577"/>
      <c r="BX1035" s="577"/>
      <c r="BY1035" s="577"/>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Berea</v>
      </c>
      <c r="B1037" s="493" t="e">
        <f>BR122+BR123</f>
        <v>#VALUE!</v>
      </c>
    </row>
    <row r="1038" ht="15" customHeight="true" x14ac:dyDescent="0.2">
      <c r="A1038" s="493" t="str">
        <f>S15</f>
        <v>Butha Buthe</v>
      </c>
      <c r="B1038" s="493" t="e">
        <f>BS122+BS123</f>
        <v>#VALUE!</v>
      </c>
    </row>
    <row r="1039" ht="15" customHeight="true" x14ac:dyDescent="0.2">
      <c r="A1039" s="493" t="str">
        <f>T15</f>
        <v>Leribe</v>
      </c>
      <c r="B1039" s="493" t="e">
        <f>BT122+BT123</f>
        <v>#VALUE!</v>
      </c>
    </row>
    <row r="1040" ht="15" customHeight="true" x14ac:dyDescent="0.2">
      <c r="A1040" s="493" t="str">
        <f>U15</f>
        <v>Mafeteng</v>
      </c>
      <c r="B1040" s="493" t="e">
        <f>BU122+BU123</f>
        <v>#VALUE!</v>
      </c>
    </row>
    <row r="1041" ht="15" customHeight="true" x14ac:dyDescent="0.2">
      <c r="A1041" s="493" t="str">
        <f>V15</f>
        <v>Maseru</v>
      </c>
      <c r="B1041" s="493" t="e">
        <f>BV122+BV123</f>
        <v>#VALUE!</v>
      </c>
    </row>
    <row r="1042" ht="15" customHeight="true" x14ac:dyDescent="0.2">
      <c r="A1042" s="493" t="str">
        <f>W15</f>
        <v>Mohale's Hoek</v>
      </c>
      <c r="B1042" s="493" t="e">
        <f>BW122+BW123</f>
        <v>#VALUE!</v>
      </c>
    </row>
    <row r="1043" ht="15" customHeight="true" x14ac:dyDescent="0.2">
      <c r="A1043" s="493" t="str">
        <f>X15</f>
        <v>Mokhotlong</v>
      </c>
      <c r="B1043" s="493" t="e">
        <f>BX122+XR123</f>
        <v>#VALUE!</v>
      </c>
    </row>
    <row r="1044" ht="15" customHeight="true" x14ac:dyDescent="0.2">
      <c r="A1044" s="493" t="str">
        <f>Y15</f>
        <v>Qacha's Nek</v>
      </c>
      <c r="B1044" s="493" t="e">
        <f>BY122+BY123</f>
        <v>#VALUE!</v>
      </c>
    </row>
    <row r="1045" ht="15" customHeight="true" x14ac:dyDescent="0.2">
      <c r="A1045" s="493" t="str">
        <f>Z15</f>
        <v>Quthing</v>
      </c>
      <c r="B1045" s="493" t="e">
        <f>BZ122+BZ123</f>
        <v>#VALUE!</v>
      </c>
    </row>
    <row r="1046" ht="15" customHeight="true" x14ac:dyDescent="0.2">
      <c r="A1046" s="437" t="str">
        <f>AA15</f>
        <v>Thaba Tseka</v>
      </c>
      <c r="B1046" s="493" t="e">
        <f>CA122+CA123</f>
        <v>#VALUE!</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10</v>
      </c>
      <c r="B1072" s="437" t="s">
        <v>141</v>
      </c>
    </row>
    <row r="1100" s="910" customFormat="true" ht="17.1" customHeight="true" x14ac:dyDescent="0.2">
      <c r="A1100" s="919"/>
      <c r="B1100" s="915"/>
      <c r="BA1100" s="577"/>
      <c r="BB1100" s="437"/>
      <c r="BC1100" s="577"/>
      <c r="BD1100" s="577"/>
      <c r="BE1100" s="577"/>
      <c r="BF1100" s="577"/>
      <c r="BG1100" s="577"/>
      <c r="BH1100" s="577"/>
      <c r="BI1100" s="577"/>
      <c r="BJ1100" s="577"/>
      <c r="BK1100" s="577"/>
      <c r="BL1100" s="577"/>
      <c r="BM1100" s="577"/>
      <c r="BN1100" s="577"/>
      <c r="BO1100" s="577"/>
      <c r="BP1100" s="577"/>
      <c r="BQ1100" s="577"/>
      <c r="BR1100" s="577"/>
      <c r="BS1100" s="577"/>
      <c r="BT1100" s="577"/>
      <c r="BU1100" s="577"/>
      <c r="BV1100" s="577"/>
      <c r="BW1100" s="577"/>
      <c r="BX1100" s="577"/>
      <c r="BY1100" s="577"/>
      <c r="BZ1100" s="410"/>
      <c r="CA1100" s="410"/>
      <c r="CB1100" s="410"/>
      <c r="CC1100" s="410"/>
      <c r="CD1100" s="410"/>
      <c r="CE1100" s="410"/>
      <c r="CF1100" s="410"/>
      <c r="CG1100" s="410"/>
      <c r="CH1100" s="410"/>
      <c r="CI1100" s="410"/>
      <c r="CJ1100" s="410"/>
      <c r="CK1100" s="410"/>
      <c r="CL1100" s="410"/>
      <c r="CM1100" s="410"/>
      <c r="CN1100" s="410"/>
      <c r="CO1100" s="410"/>
      <c r="CP1100" s="410"/>
      <c r="CQ1100" s="410"/>
      <c r="CR1100" s="410"/>
      <c r="CS1100" s="410"/>
      <c r="CT1100" s="410"/>
      <c r="CU1100" s="410"/>
      <c r="CV1100" s="410"/>
      <c r="CW1100" s="410"/>
      <c r="CX1100" s="410"/>
      <c r="CY1100" s="410"/>
      <c r="CZ1100" s="410"/>
    </row>
    <row r="1101" s="910" customFormat="true" ht="17.1" customHeight="true" x14ac:dyDescent="0.2">
      <c r="A1101" s="920"/>
      <c r="B1101" s="916"/>
      <c r="BA1101" s="577"/>
      <c r="BB1101" s="437"/>
      <c r="BC1101" s="577"/>
      <c r="BD1101" s="577"/>
      <c r="BE1101" s="577"/>
      <c r="BF1101" s="577"/>
      <c r="BG1101" s="577"/>
      <c r="BH1101" s="577"/>
      <c r="BI1101" s="577"/>
      <c r="BJ1101" s="577"/>
      <c r="BK1101" s="577"/>
      <c r="BL1101" s="577"/>
      <c r="BM1101" s="577"/>
      <c r="BN1101" s="577"/>
      <c r="BO1101" s="577"/>
      <c r="BP1101" s="577"/>
      <c r="BQ1101" s="577"/>
      <c r="BR1101" s="577"/>
      <c r="BS1101" s="577"/>
      <c r="BT1101" s="577"/>
      <c r="BU1101" s="577"/>
      <c r="BV1101" s="577"/>
      <c r="BW1101" s="577"/>
      <c r="BX1101" s="577"/>
      <c r="BY1101" s="577"/>
      <c r="BZ1101" s="410"/>
      <c r="CA1101" s="410"/>
      <c r="CB1101" s="410"/>
      <c r="CC1101" s="410"/>
      <c r="CD1101" s="410"/>
      <c r="CE1101" s="410"/>
      <c r="CF1101" s="410"/>
      <c r="CG1101" s="410"/>
      <c r="CH1101" s="410"/>
      <c r="CI1101" s="410"/>
      <c r="CJ1101" s="410"/>
      <c r="CK1101" s="410"/>
      <c r="CL1101" s="410"/>
      <c r="CM1101" s="410"/>
      <c r="CN1101" s="410"/>
      <c r="CO1101" s="410"/>
      <c r="CP1101" s="410"/>
      <c r="CQ1101" s="410"/>
      <c r="CR1101" s="410"/>
      <c r="CS1101" s="410"/>
      <c r="CT1101" s="410"/>
      <c r="CU1101" s="410"/>
      <c r="CV1101" s="410"/>
      <c r="CW1101" s="410"/>
      <c r="CX1101" s="410"/>
      <c r="CY1101" s="410"/>
      <c r="CZ1101" s="410"/>
    </row>
    <row r="1102" s="410" customFormat="true" ht="15" customHeight="true" x14ac:dyDescent="0.2">
      <c r="BA1102" s="577"/>
      <c r="BB1102" s="437"/>
      <c r="BC1102" s="577"/>
      <c r="BD1102" s="577"/>
      <c r="BE1102" s="577"/>
      <c r="BF1102" s="577"/>
      <c r="BG1102" s="577"/>
      <c r="BH1102" s="577"/>
      <c r="BI1102" s="577"/>
      <c r="BJ1102" s="577"/>
      <c r="BK1102" s="577"/>
      <c r="BL1102" s="577"/>
      <c r="BM1102" s="577"/>
      <c r="BN1102" s="577"/>
      <c r="BO1102" s="577"/>
      <c r="BP1102" s="577"/>
      <c r="BQ1102" s="577"/>
      <c r="BR1102" s="577"/>
      <c r="BS1102" s="577"/>
      <c r="BT1102" s="577"/>
      <c r="BU1102" s="577"/>
      <c r="BV1102" s="577"/>
      <c r="BW1102" s="577"/>
      <c r="BX1102" s="577"/>
      <c r="BY1102" s="577"/>
    </row>
    <row r="1103" s="410" customFormat="true" ht="15" customHeight="true" x14ac:dyDescent="0.2">
      <c r="BA1103" s="577"/>
      <c r="BB1103" s="437"/>
      <c r="BC1103" s="577"/>
      <c r="BD1103" s="577"/>
      <c r="BE1103" s="577"/>
      <c r="BF1103" s="577"/>
      <c r="BG1103" s="577"/>
      <c r="BH1103" s="577"/>
      <c r="BI1103" s="577"/>
      <c r="BJ1103" s="577"/>
      <c r="BK1103" s="577"/>
      <c r="BL1103" s="577"/>
      <c r="BM1103" s="577"/>
      <c r="BN1103" s="577"/>
      <c r="BO1103" s="577"/>
      <c r="BP1103" s="577"/>
      <c r="BQ1103" s="577"/>
      <c r="BR1103" s="577"/>
      <c r="BS1103" s="577"/>
      <c r="BT1103" s="577"/>
      <c r="BU1103" s="577"/>
      <c r="BV1103" s="577"/>
      <c r="BW1103" s="577"/>
      <c r="BX1103" s="577"/>
      <c r="BY1103" s="577"/>
    </row>
    <row r="1104" s="410" customFormat="true" ht="15" customHeight="true" x14ac:dyDescent="0.2">
      <c r="BA1104" s="577"/>
      <c r="BB1104" s="437"/>
      <c r="BC1104" s="577"/>
      <c r="BD1104" s="577"/>
      <c r="BE1104" s="577"/>
      <c r="BF1104" s="577"/>
      <c r="BG1104" s="577"/>
      <c r="BH1104" s="577"/>
      <c r="BI1104" s="577"/>
      <c r="BJ1104" s="577"/>
      <c r="BK1104" s="577"/>
      <c r="BL1104" s="577"/>
      <c r="BM1104" s="577"/>
      <c r="BN1104" s="577"/>
      <c r="BO1104" s="577"/>
      <c r="BP1104" s="577"/>
      <c r="BQ1104" s="577"/>
      <c r="BR1104" s="577"/>
      <c r="BS1104" s="577"/>
      <c r="BT1104" s="577"/>
      <c r="BU1104" s="577"/>
      <c r="BV1104" s="577"/>
      <c r="BW1104" s="577"/>
      <c r="BX1104" s="577"/>
      <c r="BY1104" s="577"/>
    </row>
    <row r="1105" s="410" customFormat="true" ht="15" customHeight="true" x14ac:dyDescent="0.2">
      <c r="BA1105" s="577"/>
      <c r="BB1105" s="437"/>
      <c r="BC1105" s="577"/>
      <c r="BD1105" s="577"/>
      <c r="BE1105" s="577"/>
      <c r="BF1105" s="577"/>
      <c r="BG1105" s="577"/>
      <c r="BH1105" s="577"/>
      <c r="BI1105" s="577"/>
      <c r="BJ1105" s="577"/>
      <c r="BK1105" s="577"/>
      <c r="BL1105" s="577"/>
      <c r="BM1105" s="577"/>
      <c r="BN1105" s="577"/>
      <c r="BO1105" s="577"/>
      <c r="BP1105" s="577"/>
      <c r="BQ1105" s="577"/>
      <c r="BR1105" s="577"/>
      <c r="BS1105" s="577"/>
      <c r="BT1105" s="577"/>
      <c r="BU1105" s="577"/>
      <c r="BV1105" s="577"/>
      <c r="BW1105" s="577"/>
      <c r="BX1105" s="577"/>
      <c r="BY1105" s="577"/>
    </row>
    <row r="1106" s="410" customFormat="true" ht="15" customHeight="true" x14ac:dyDescent="0.2">
      <c r="BA1106" s="577"/>
      <c r="BB1106" s="437"/>
      <c r="BC1106" s="577"/>
      <c r="BD1106" s="577"/>
      <c r="BE1106" s="577"/>
      <c r="BF1106" s="577"/>
      <c r="BG1106" s="577"/>
      <c r="BH1106" s="577"/>
      <c r="BI1106" s="577"/>
      <c r="BJ1106" s="577"/>
      <c r="BK1106" s="577"/>
      <c r="BL1106" s="577"/>
      <c r="BM1106" s="577"/>
      <c r="BN1106" s="577"/>
      <c r="BO1106" s="577"/>
      <c r="BP1106" s="577"/>
      <c r="BQ1106" s="577"/>
      <c r="BR1106" s="577"/>
      <c r="BS1106" s="577"/>
      <c r="BT1106" s="577"/>
      <c r="BU1106" s="577"/>
      <c r="BV1106" s="577"/>
      <c r="BW1106" s="577"/>
      <c r="BX1106" s="577"/>
      <c r="BY1106" s="577"/>
    </row>
    <row r="1107" s="410" customFormat="true" ht="15" customHeight="true" x14ac:dyDescent="0.2">
      <c r="BA1107" s="577"/>
      <c r="BB1107" s="437"/>
      <c r="BC1107" s="577"/>
      <c r="BD1107" s="577"/>
      <c r="BE1107" s="577"/>
      <c r="BF1107" s="577"/>
      <c r="BG1107" s="577"/>
      <c r="BH1107" s="577"/>
      <c r="BI1107" s="577"/>
      <c r="BJ1107" s="577"/>
      <c r="BK1107" s="577"/>
      <c r="BL1107" s="577"/>
      <c r="BM1107" s="577"/>
      <c r="BN1107" s="577"/>
      <c r="BO1107" s="577"/>
      <c r="BP1107" s="577"/>
      <c r="BQ1107" s="577"/>
      <c r="BR1107" s="577"/>
      <c r="BS1107" s="577"/>
      <c r="BT1107" s="577"/>
      <c r="BU1107" s="577"/>
      <c r="BV1107" s="577"/>
      <c r="BW1107" s="577"/>
      <c r="BX1107" s="577"/>
      <c r="BY1107" s="577"/>
    </row>
    <row r="1108" s="410" customFormat="true" ht="15" customHeight="true" x14ac:dyDescent="0.2">
      <c r="BA1108" s="577"/>
      <c r="BB1108" s="437"/>
      <c r="BC1108" s="577"/>
      <c r="BD1108" s="577"/>
      <c r="BE1108" s="577"/>
      <c r="BF1108" s="577"/>
      <c r="BG1108" s="577"/>
      <c r="BH1108" s="577"/>
      <c r="BI1108" s="577"/>
      <c r="BJ1108" s="577"/>
      <c r="BK1108" s="577"/>
      <c r="BL1108" s="577"/>
      <c r="BM1108" s="577"/>
      <c r="BN1108" s="577"/>
      <c r="BO1108" s="577"/>
      <c r="BP1108" s="577"/>
      <c r="BQ1108" s="577"/>
      <c r="BR1108" s="577"/>
      <c r="BS1108" s="577"/>
      <c r="BT1108" s="577"/>
      <c r="BU1108" s="577"/>
      <c r="BV1108" s="577"/>
      <c r="BW1108" s="577"/>
      <c r="BX1108" s="577"/>
      <c r="BY1108" s="577"/>
    </row>
    <row r="1109" s="410" customFormat="true" ht="15" customHeight="true" x14ac:dyDescent="0.2">
      <c r="BA1109" s="577"/>
      <c r="BB1109" s="437"/>
      <c r="BC1109" s="577"/>
      <c r="BD1109" s="577"/>
      <c r="BE1109" s="577"/>
      <c r="BF1109" s="577"/>
      <c r="BG1109" s="577"/>
      <c r="BH1109" s="577"/>
      <c r="BI1109" s="577"/>
      <c r="BJ1109" s="577"/>
      <c r="BK1109" s="577"/>
      <c r="BL1109" s="577"/>
      <c r="BM1109" s="577"/>
      <c r="BN1109" s="577"/>
      <c r="BO1109" s="577"/>
      <c r="BP1109" s="577"/>
      <c r="BQ1109" s="577"/>
      <c r="BR1109" s="577"/>
      <c r="BS1109" s="577"/>
      <c r="BT1109" s="577"/>
      <c r="BU1109" s="577"/>
      <c r="BV1109" s="577"/>
      <c r="BW1109" s="577"/>
      <c r="BX1109" s="577"/>
      <c r="BY1109" s="577"/>
    </row>
    <row r="1110" s="410" customFormat="true" ht="15" customHeight="true" x14ac:dyDescent="0.2">
      <c r="BA1110" s="577"/>
      <c r="BB1110" s="437"/>
      <c r="BC1110" s="577"/>
      <c r="BD1110" s="577"/>
      <c r="BE1110" s="577"/>
      <c r="BF1110" s="577"/>
      <c r="BG1110" s="577"/>
      <c r="BH1110" s="577"/>
      <c r="BI1110" s="577"/>
      <c r="BJ1110" s="577"/>
      <c r="BK1110" s="577"/>
      <c r="BL1110" s="577"/>
      <c r="BM1110" s="577"/>
      <c r="BN1110" s="577"/>
      <c r="BO1110" s="577"/>
      <c r="BP1110" s="577"/>
      <c r="BQ1110" s="577"/>
      <c r="BR1110" s="577"/>
      <c r="BS1110" s="577"/>
      <c r="BT1110" s="577"/>
      <c r="BU1110" s="577"/>
      <c r="BV1110" s="577"/>
      <c r="BW1110" s="577"/>
      <c r="BX1110" s="577"/>
      <c r="BY1110" s="577"/>
    </row>
    <row r="1111" s="410" customFormat="true" ht="15" customHeight="true" x14ac:dyDescent="0.2">
      <c r="BA1111" s="577"/>
      <c r="BB1111" s="437"/>
      <c r="BC1111" s="577"/>
      <c r="BD1111" s="577"/>
      <c r="BE1111" s="577"/>
      <c r="BF1111" s="577"/>
      <c r="BG1111" s="577"/>
      <c r="BH1111" s="577"/>
      <c r="BI1111" s="577"/>
      <c r="BJ1111" s="577"/>
      <c r="BK1111" s="577"/>
      <c r="BL1111" s="577"/>
      <c r="BM1111" s="577"/>
      <c r="BN1111" s="577"/>
      <c r="BO1111" s="577"/>
      <c r="BP1111" s="577"/>
      <c r="BQ1111" s="577"/>
      <c r="BR1111" s="577"/>
      <c r="BS1111" s="577"/>
      <c r="BT1111" s="577"/>
      <c r="BU1111" s="577"/>
      <c r="BV1111" s="577"/>
      <c r="BW1111" s="577"/>
      <c r="BX1111" s="577"/>
      <c r="BY1111" s="577"/>
    </row>
    <row r="1112" s="410" customFormat="true" ht="15" customHeight="true" x14ac:dyDescent="0.2">
      <c r="BA1112" s="577"/>
      <c r="BB1112" s="437"/>
      <c r="BC1112" s="577"/>
      <c r="BD1112" s="577"/>
      <c r="BE1112" s="577"/>
      <c r="BF1112" s="577"/>
      <c r="BG1112" s="577"/>
      <c r="BH1112" s="577"/>
      <c r="BI1112" s="577"/>
      <c r="BJ1112" s="577"/>
      <c r="BK1112" s="577"/>
      <c r="BL1112" s="577"/>
      <c r="BM1112" s="577"/>
      <c r="BN1112" s="577"/>
      <c r="BO1112" s="577"/>
      <c r="BP1112" s="577"/>
      <c r="BQ1112" s="577"/>
      <c r="BR1112" s="577"/>
      <c r="BS1112" s="577"/>
      <c r="BT1112" s="577"/>
      <c r="BU1112" s="577"/>
      <c r="BV1112" s="577"/>
      <c r="BW1112" s="577"/>
      <c r="BX1112" s="577"/>
      <c r="BY1112" s="577"/>
    </row>
    <row r="1113" s="410" customFormat="true" ht="15" customHeight="true" x14ac:dyDescent="0.2">
      <c r="BA1113" s="577"/>
      <c r="BB1113" s="437"/>
      <c r="BC1113" s="577"/>
      <c r="BD1113" s="577"/>
      <c r="BE1113" s="577"/>
      <c r="BF1113" s="577"/>
      <c r="BG1113" s="577"/>
      <c r="BH1113" s="577"/>
      <c r="BI1113" s="577"/>
      <c r="BJ1113" s="577"/>
      <c r="BK1113" s="577"/>
      <c r="BL1113" s="577"/>
      <c r="BM1113" s="577"/>
      <c r="BN1113" s="577"/>
      <c r="BO1113" s="577"/>
      <c r="BP1113" s="577"/>
      <c r="BQ1113" s="577"/>
      <c r="BR1113" s="577"/>
      <c r="BS1113" s="577"/>
      <c r="BT1113" s="577"/>
      <c r="BU1113" s="577"/>
      <c r="BV1113" s="577"/>
      <c r="BW1113" s="577"/>
      <c r="BX1113" s="577"/>
      <c r="BY1113" s="577"/>
    </row>
    <row r="1114" s="910" customFormat="true" ht="17.1" customHeight="true" x14ac:dyDescent="0.2">
      <c r="A1114" s="920"/>
      <c r="B1114" s="916"/>
      <c r="C1114" s="917"/>
      <c r="D1114" s="917"/>
      <c r="E1114" s="917"/>
      <c r="F1114" s="917"/>
      <c r="G1114" s="917"/>
      <c r="H1114" s="917"/>
      <c r="I1114" s="917"/>
      <c r="J1114" s="917"/>
      <c r="K1114" s="917"/>
      <c r="L1114" s="917"/>
      <c r="M1114" s="917"/>
      <c r="N1114" s="917"/>
      <c r="O1114" s="917"/>
      <c r="P1114" s="917"/>
      <c r="Q1114" s="917"/>
      <c r="R1114" s="917"/>
      <c r="S1114" s="917"/>
      <c r="T1114" s="917"/>
      <c r="U1114" s="917"/>
      <c r="V1114" s="917"/>
      <c r="W1114" s="917"/>
      <c r="X1114" s="917"/>
      <c r="Y1114" s="917"/>
      <c r="Z1114" s="917"/>
      <c r="AA1114" s="917"/>
      <c r="BA1114" s="577"/>
      <c r="BB1114" s="437"/>
      <c r="BC1114" s="577"/>
      <c r="BD1114" s="577"/>
      <c r="BE1114" s="577"/>
      <c r="BF1114" s="577"/>
      <c r="BG1114" s="577"/>
      <c r="BH1114" s="577"/>
      <c r="BI1114" s="577"/>
      <c r="BJ1114" s="577"/>
      <c r="BK1114" s="577"/>
      <c r="BL1114" s="577"/>
      <c r="BM1114" s="577"/>
      <c r="BN1114" s="577"/>
      <c r="BO1114" s="577"/>
      <c r="BP1114" s="577"/>
      <c r="BQ1114" s="577"/>
      <c r="BR1114" s="577"/>
      <c r="BS1114" s="577"/>
      <c r="BT1114" s="577"/>
      <c r="BU1114" s="577"/>
      <c r="BV1114" s="577"/>
      <c r="BW1114" s="577"/>
      <c r="BX1114" s="577"/>
      <c r="BY1114" s="577"/>
      <c r="BZ1114" s="410"/>
      <c r="CA1114" s="410"/>
      <c r="CB1114" s="410"/>
      <c r="CC1114" s="410"/>
      <c r="CD1114" s="410"/>
      <c r="CE1114" s="410"/>
      <c r="CF1114" s="410"/>
      <c r="CG1114" s="410"/>
      <c r="CH1114" s="410"/>
      <c r="CI1114" s="410"/>
      <c r="CJ1114" s="410"/>
      <c r="CK1114" s="410"/>
      <c r="CL1114" s="410"/>
      <c r="CM1114" s="410"/>
      <c r="CN1114" s="410"/>
      <c r="CO1114" s="410"/>
      <c r="CP1114" s="410"/>
      <c r="CQ1114" s="410"/>
      <c r="CR1114" s="410"/>
      <c r="CS1114" s="410"/>
      <c r="CT1114" s="410"/>
      <c r="CU1114" s="410"/>
      <c r="CV1114" s="410"/>
      <c r="CW1114" s="410"/>
      <c r="CX1114" s="410"/>
      <c r="CY1114" s="410"/>
      <c r="CZ1114" s="410"/>
    </row>
    <row r="1115" s="910" customFormat="true" ht="17.1" customHeight="true" x14ac:dyDescent="0.2">
      <c r="A1115" s="920"/>
      <c r="B1115" s="916"/>
      <c r="C1115" s="917"/>
      <c r="D1115" s="917"/>
      <c r="E1115" s="917"/>
      <c r="F1115" s="917"/>
      <c r="G1115" s="917"/>
      <c r="H1115" s="917"/>
      <c r="I1115" s="917"/>
      <c r="J1115" s="917"/>
      <c r="K1115" s="917"/>
      <c r="L1115" s="917"/>
      <c r="M1115" s="917"/>
      <c r="N1115" s="917"/>
      <c r="O1115" s="917"/>
      <c r="P1115" s="917"/>
      <c r="Q1115" s="917"/>
      <c r="R1115" s="917"/>
      <c r="S1115" s="917"/>
      <c r="T1115" s="917"/>
      <c r="U1115" s="917"/>
      <c r="V1115" s="917"/>
      <c r="W1115" s="917"/>
      <c r="X1115" s="917"/>
      <c r="Y1115" s="917"/>
      <c r="Z1115" s="917"/>
      <c r="AA1115" s="917"/>
      <c r="BA1115" s="577"/>
      <c r="BB1115" s="437"/>
      <c r="BC1115" s="577"/>
      <c r="BD1115" s="577"/>
      <c r="BE1115" s="577"/>
      <c r="BF1115" s="577"/>
      <c r="BG1115" s="577"/>
      <c r="BH1115" s="577"/>
      <c r="BI1115" s="577"/>
      <c r="BJ1115" s="577"/>
      <c r="BK1115" s="577"/>
      <c r="BL1115" s="577"/>
      <c r="BM1115" s="577"/>
      <c r="BN1115" s="577"/>
      <c r="BO1115" s="577"/>
      <c r="BP1115" s="577"/>
      <c r="BQ1115" s="577"/>
      <c r="BR1115" s="577"/>
      <c r="BS1115" s="577"/>
      <c r="BT1115" s="577"/>
      <c r="BU1115" s="577"/>
      <c r="BV1115" s="577"/>
      <c r="BW1115" s="577"/>
      <c r="BX1115" s="577"/>
      <c r="BY1115" s="577"/>
      <c r="BZ1115" s="410"/>
      <c r="CA1115" s="410"/>
      <c r="CB1115" s="410"/>
      <c r="CC1115" s="410"/>
      <c r="CD1115" s="410"/>
      <c r="CE1115" s="410"/>
      <c r="CF1115" s="410"/>
      <c r="CG1115" s="410"/>
      <c r="CH1115" s="410"/>
      <c r="CI1115" s="410"/>
      <c r="CJ1115" s="410"/>
      <c r="CK1115" s="410"/>
      <c r="CL1115" s="410"/>
      <c r="CM1115" s="410"/>
      <c r="CN1115" s="410"/>
      <c r="CO1115" s="410"/>
      <c r="CP1115" s="410"/>
      <c r="CQ1115" s="410"/>
      <c r="CR1115" s="410"/>
      <c r="CS1115" s="410"/>
      <c r="CT1115" s="410"/>
      <c r="CU1115" s="410"/>
      <c r="CV1115" s="410"/>
      <c r="CW1115" s="410"/>
      <c r="CX1115" s="410"/>
      <c r="CY1115" s="410"/>
      <c r="CZ1115" s="410"/>
    </row>
    <row r="1116" s="910" customFormat="true" ht="17.1" customHeight="true" x14ac:dyDescent="0.2">
      <c r="A1116" s="920"/>
      <c r="B1116" s="916"/>
      <c r="C1116" s="917"/>
      <c r="D1116" s="917"/>
      <c r="E1116" s="917"/>
      <c r="F1116" s="917"/>
      <c r="G1116" s="917"/>
      <c r="H1116" s="917"/>
      <c r="I1116" s="917"/>
      <c r="J1116" s="917"/>
      <c r="K1116" s="917"/>
      <c r="L1116" s="917"/>
      <c r="M1116" s="917"/>
      <c r="N1116" s="917"/>
      <c r="O1116" s="917"/>
      <c r="P1116" s="917"/>
      <c r="Q1116" s="917"/>
      <c r="R1116" s="917"/>
      <c r="S1116" s="917"/>
      <c r="T1116" s="917"/>
      <c r="U1116" s="917"/>
      <c r="V1116" s="917"/>
      <c r="W1116" s="917"/>
      <c r="X1116" s="917"/>
      <c r="Y1116" s="917"/>
      <c r="Z1116" s="917"/>
      <c r="AA1116" s="917"/>
      <c r="BA1116" s="577"/>
      <c r="BB1116" s="437"/>
      <c r="BC1116" s="577"/>
      <c r="BD1116" s="577"/>
      <c r="BE1116" s="577"/>
      <c r="BF1116" s="577"/>
      <c r="BG1116" s="577"/>
      <c r="BH1116" s="577"/>
      <c r="BI1116" s="577"/>
      <c r="BJ1116" s="577"/>
      <c r="BK1116" s="577"/>
      <c r="BL1116" s="577"/>
      <c r="BM1116" s="577"/>
      <c r="BN1116" s="577"/>
      <c r="BO1116" s="577"/>
      <c r="BP1116" s="577"/>
      <c r="BQ1116" s="577"/>
      <c r="BR1116" s="577"/>
      <c r="BS1116" s="577"/>
      <c r="BT1116" s="577"/>
      <c r="BU1116" s="577"/>
      <c r="BV1116" s="577"/>
      <c r="BW1116" s="577"/>
      <c r="BX1116" s="577"/>
      <c r="BY1116" s="577"/>
      <c r="BZ1116" s="410"/>
      <c r="CA1116" s="410"/>
      <c r="CB1116" s="410"/>
      <c r="CC1116" s="410"/>
      <c r="CD1116" s="410"/>
      <c r="CE1116" s="410"/>
      <c r="CF1116" s="410"/>
      <c r="CG1116" s="410"/>
      <c r="CH1116" s="410"/>
      <c r="CI1116" s="410"/>
      <c r="CJ1116" s="410"/>
      <c r="CK1116" s="410"/>
      <c r="CL1116" s="410"/>
      <c r="CM1116" s="410"/>
      <c r="CN1116" s="410"/>
      <c r="CO1116" s="410"/>
      <c r="CP1116" s="410"/>
      <c r="CQ1116" s="410"/>
      <c r="CR1116" s="410"/>
      <c r="CS1116" s="410"/>
      <c r="CT1116" s="410"/>
      <c r="CU1116" s="410"/>
      <c r="CV1116" s="410"/>
      <c r="CW1116" s="410"/>
      <c r="CX1116" s="410"/>
      <c r="CY1116" s="410"/>
      <c r="CZ1116" s="410"/>
    </row>
    <row r="1117" s="910" customFormat="true" ht="17.1" customHeight="true" x14ac:dyDescent="0.2">
      <c r="A1117" s="921"/>
      <c r="B1117" s="918"/>
      <c r="C1117" s="917"/>
      <c r="D1117" s="917"/>
      <c r="E1117" s="917"/>
      <c r="F1117" s="917"/>
      <c r="G1117" s="917"/>
      <c r="H1117" s="917"/>
      <c r="I1117" s="917"/>
      <c r="J1117" s="917"/>
      <c r="K1117" s="917"/>
      <c r="L1117" s="917"/>
      <c r="M1117" s="917"/>
      <c r="N1117" s="917"/>
      <c r="O1117" s="917"/>
      <c r="P1117" s="917"/>
      <c r="Q1117" s="917"/>
      <c r="R1117" s="917"/>
      <c r="S1117" s="917"/>
      <c r="T1117" s="917"/>
      <c r="U1117" s="917"/>
      <c r="V1117" s="917"/>
      <c r="W1117" s="917"/>
      <c r="X1117" s="917"/>
      <c r="Y1117" s="917"/>
      <c r="Z1117" s="917"/>
      <c r="AA1117" s="917"/>
      <c r="BA1117" s="577"/>
      <c r="BB1117" s="437"/>
      <c r="BC1117" s="577"/>
      <c r="BD1117" s="577"/>
      <c r="BE1117" s="577"/>
      <c r="BF1117" s="577"/>
      <c r="BG1117" s="577"/>
      <c r="BH1117" s="577"/>
      <c r="BI1117" s="577"/>
      <c r="BJ1117" s="577"/>
      <c r="BK1117" s="577"/>
      <c r="BL1117" s="577"/>
      <c r="BM1117" s="577"/>
      <c r="BN1117" s="577"/>
      <c r="BO1117" s="577"/>
      <c r="BP1117" s="577"/>
      <c r="BQ1117" s="577"/>
      <c r="BR1117" s="577"/>
      <c r="BS1117" s="577"/>
      <c r="BT1117" s="577"/>
      <c r="BU1117" s="577"/>
      <c r="BV1117" s="577"/>
      <c r="BW1117" s="577"/>
      <c r="BX1117" s="577"/>
      <c r="BY1117" s="577"/>
      <c r="BZ1117" s="410"/>
      <c r="CA1117" s="410"/>
      <c r="CB1117" s="410"/>
      <c r="CC1117" s="410"/>
      <c r="CD1117" s="410"/>
      <c r="CE1117" s="410"/>
      <c r="CF1117" s="410"/>
      <c r="CG1117" s="410"/>
      <c r="CH1117" s="410"/>
      <c r="CI1117" s="410"/>
      <c r="CJ1117" s="410"/>
      <c r="CK1117" s="410"/>
      <c r="CL1117" s="410"/>
      <c r="CM1117" s="410"/>
      <c r="CN1117" s="410"/>
      <c r="CO1117" s="410"/>
      <c r="CP1117" s="410"/>
      <c r="CQ1117" s="410"/>
      <c r="CR1117" s="410"/>
      <c r="CS1117" s="410"/>
      <c r="CT1117" s="410"/>
      <c r="CU1117" s="410"/>
      <c r="CV1117" s="410"/>
      <c r="CW1117" s="410"/>
      <c r="CX1117" s="410"/>
      <c r="CY1117" s="410"/>
      <c r="CZ1117" s="410"/>
    </row>
    <row r="1118" s="410" customFormat="true" ht="15" customHeight="true" x14ac:dyDescent="0.2">
      <c r="BA1118" s="577"/>
      <c r="BB1118" s="437"/>
      <c r="BC1118" s="577"/>
      <c r="BD1118" s="577"/>
      <c r="BE1118" s="577"/>
      <c r="BF1118" s="577"/>
      <c r="BG1118" s="577"/>
      <c r="BH1118" s="577"/>
      <c r="BI1118" s="577"/>
      <c r="BJ1118" s="577"/>
      <c r="BK1118" s="577"/>
      <c r="BL1118" s="577"/>
      <c r="BM1118" s="577"/>
      <c r="BN1118" s="577"/>
      <c r="BO1118" s="577"/>
      <c r="BP1118" s="577"/>
      <c r="BQ1118" s="577"/>
      <c r="BR1118" s="577"/>
      <c r="BS1118" s="577"/>
      <c r="BT1118" s="577"/>
      <c r="BU1118" s="577"/>
      <c r="BV1118" s="577"/>
      <c r="BW1118" s="577"/>
      <c r="BX1118" s="577"/>
      <c r="BY1118" s="577"/>
    </row>
    <row r="1119" s="410" customFormat="true" ht="15" customHeight="true" x14ac:dyDescent="0.2">
      <c r="BA1119" s="577"/>
      <c r="BB1119" s="437"/>
      <c r="BC1119" s="577"/>
      <c r="BD1119" s="577"/>
      <c r="BE1119" s="577"/>
      <c r="BF1119" s="577"/>
      <c r="BG1119" s="577"/>
      <c r="BH1119" s="577"/>
      <c r="BI1119" s="577"/>
      <c r="BJ1119" s="577"/>
      <c r="BK1119" s="577"/>
      <c r="BL1119" s="577"/>
      <c r="BM1119" s="577"/>
      <c r="BN1119" s="577"/>
      <c r="BO1119" s="577"/>
      <c r="BP1119" s="577"/>
      <c r="BQ1119" s="577"/>
      <c r="BR1119" s="577"/>
      <c r="BS1119" s="577"/>
      <c r="BT1119" s="577"/>
      <c r="BU1119" s="577"/>
      <c r="BV1119" s="577"/>
      <c r="BW1119" s="577"/>
      <c r="BX1119" s="577"/>
      <c r="BY1119" s="577"/>
    </row>
    <row r="1120" s="410" customFormat="true" ht="15" customHeight="true" x14ac:dyDescent="0.2">
      <c r="BA1120" s="577"/>
      <c r="BB1120" s="437"/>
      <c r="BC1120" s="577"/>
      <c r="BD1120" s="577"/>
      <c r="BE1120" s="577"/>
      <c r="BF1120" s="577"/>
      <c r="BG1120" s="577"/>
      <c r="BH1120" s="577"/>
      <c r="BI1120" s="577"/>
      <c r="BJ1120" s="577"/>
      <c r="BK1120" s="577"/>
      <c r="BL1120" s="577"/>
      <c r="BM1120" s="577"/>
      <c r="BN1120" s="577"/>
      <c r="BO1120" s="577"/>
      <c r="BP1120" s="577"/>
      <c r="BQ1120" s="577"/>
      <c r="BR1120" s="577"/>
      <c r="BS1120" s="577"/>
      <c r="BT1120" s="577"/>
      <c r="BU1120" s="577"/>
      <c r="BV1120" s="577"/>
      <c r="BW1120" s="577"/>
      <c r="BX1120" s="577"/>
      <c r="BY1120" s="577"/>
    </row>
    <row r="1121" s="410" customFormat="true" ht="15" customHeight="true" x14ac:dyDescent="0.2">
      <c r="BA1121" s="577"/>
      <c r="BB1121" s="437"/>
      <c r="BC1121" s="577"/>
      <c r="BD1121" s="577"/>
      <c r="BE1121" s="577"/>
      <c r="BF1121" s="577"/>
      <c r="BG1121" s="577"/>
      <c r="BH1121" s="577"/>
      <c r="BI1121" s="577"/>
      <c r="BJ1121" s="577"/>
      <c r="BK1121" s="577"/>
      <c r="BL1121" s="577"/>
      <c r="BM1121" s="577"/>
      <c r="BN1121" s="577"/>
      <c r="BO1121" s="577"/>
      <c r="BP1121" s="577"/>
      <c r="BQ1121" s="577"/>
      <c r="BR1121" s="577"/>
      <c r="BS1121" s="577"/>
      <c r="BT1121" s="577"/>
      <c r="BU1121" s="577"/>
      <c r="BV1121" s="577"/>
      <c r="BW1121" s="577"/>
      <c r="BX1121" s="577"/>
      <c r="BY1121" s="577"/>
    </row>
    <row r="1122" s="410" customFormat="true" ht="15" customHeight="true" x14ac:dyDescent="0.2">
      <c r="BA1122" s="577"/>
      <c r="BB1122" s="437"/>
      <c r="BC1122" s="577"/>
      <c r="BD1122" s="577"/>
      <c r="BE1122" s="577"/>
      <c r="BF1122" s="577"/>
      <c r="BG1122" s="577"/>
      <c r="BH1122" s="577"/>
      <c r="BI1122" s="577"/>
      <c r="BJ1122" s="577"/>
      <c r="BK1122" s="577"/>
      <c r="BL1122" s="577"/>
      <c r="BM1122" s="577"/>
      <c r="BN1122" s="577"/>
      <c r="BO1122" s="577"/>
      <c r="BP1122" s="577"/>
      <c r="BQ1122" s="577"/>
      <c r="BR1122" s="577"/>
      <c r="BS1122" s="577"/>
      <c r="BT1122" s="577"/>
      <c r="BU1122" s="577"/>
      <c r="BV1122" s="577"/>
      <c r="BW1122" s="577"/>
      <c r="BX1122" s="577"/>
      <c r="BY1122" s="577"/>
    </row>
    <row r="1123" s="410" customFormat="true" ht="15" customHeight="true" x14ac:dyDescent="0.2">
      <c r="BA1123" s="577"/>
      <c r="BB1123" s="437"/>
      <c r="BC1123" s="577"/>
      <c r="BD1123" s="577"/>
      <c r="BE1123" s="577"/>
      <c r="BF1123" s="577"/>
      <c r="BG1123" s="577"/>
      <c r="BH1123" s="577"/>
      <c r="BI1123" s="577"/>
      <c r="BJ1123" s="577"/>
      <c r="BK1123" s="577"/>
      <c r="BL1123" s="577"/>
      <c r="BM1123" s="577"/>
      <c r="BN1123" s="577"/>
      <c r="BO1123" s="577"/>
      <c r="BP1123" s="577"/>
      <c r="BQ1123" s="577"/>
      <c r="BR1123" s="577"/>
      <c r="BS1123" s="577"/>
      <c r="BT1123" s="577"/>
      <c r="BU1123" s="577"/>
      <c r="BV1123" s="577"/>
      <c r="BW1123" s="577"/>
      <c r="BX1123" s="577"/>
      <c r="BY1123" s="577"/>
    </row>
    <row r="1124" s="410" customFormat="true" ht="15" customHeight="true" x14ac:dyDescent="0.2">
      <c r="BA1124" s="577"/>
      <c r="BB1124" s="437"/>
      <c r="BC1124" s="577"/>
      <c r="BD1124" s="577"/>
      <c r="BE1124" s="577"/>
      <c r="BF1124" s="577"/>
      <c r="BG1124" s="577"/>
      <c r="BH1124" s="577"/>
      <c r="BI1124" s="577"/>
      <c r="BJ1124" s="577"/>
      <c r="BK1124" s="577"/>
      <c r="BL1124" s="577"/>
      <c r="BM1124" s="577"/>
      <c r="BN1124" s="577"/>
      <c r="BO1124" s="577"/>
      <c r="BP1124" s="577"/>
      <c r="BQ1124" s="577"/>
      <c r="BR1124" s="577"/>
      <c r="BS1124" s="577"/>
      <c r="BT1124" s="577"/>
      <c r="BU1124" s="577"/>
      <c r="BV1124" s="577"/>
      <c r="BW1124" s="577"/>
      <c r="BX1124" s="577"/>
      <c r="BY1124" s="577"/>
    </row>
    <row r="1125" s="410" customFormat="true" ht="15" customHeight="true" x14ac:dyDescent="0.2">
      <c r="BA1125" s="577"/>
      <c r="BB1125" s="437"/>
      <c r="BC1125" s="577"/>
      <c r="BD1125" s="577"/>
      <c r="BE1125" s="577"/>
      <c r="BF1125" s="577"/>
      <c r="BG1125" s="577"/>
      <c r="BH1125" s="577"/>
      <c r="BI1125" s="577"/>
      <c r="BJ1125" s="577"/>
      <c r="BK1125" s="577"/>
      <c r="BL1125" s="577"/>
      <c r="BM1125" s="577"/>
      <c r="BN1125" s="577"/>
      <c r="BO1125" s="577"/>
      <c r="BP1125" s="577"/>
      <c r="BQ1125" s="577"/>
      <c r="BR1125" s="577"/>
      <c r="BS1125" s="577"/>
      <c r="BT1125" s="577"/>
      <c r="BU1125" s="577"/>
      <c r="BV1125" s="577"/>
      <c r="BW1125" s="577"/>
      <c r="BX1125" s="577"/>
      <c r="BY1125" s="577"/>
    </row>
    <row r="1126" s="410" customFormat="true" ht="15" customHeight="true" x14ac:dyDescent="0.2">
      <c r="BA1126" s="577"/>
      <c r="BB1126" s="437"/>
      <c r="BC1126" s="577"/>
      <c r="BD1126" s="577"/>
      <c r="BE1126" s="577"/>
      <c r="BF1126" s="577"/>
      <c r="BG1126" s="577"/>
      <c r="BH1126" s="577"/>
      <c r="BI1126" s="577"/>
      <c r="BJ1126" s="577"/>
      <c r="BK1126" s="577"/>
      <c r="BL1126" s="577"/>
      <c r="BM1126" s="577"/>
      <c r="BN1126" s="577"/>
      <c r="BO1126" s="577"/>
      <c r="BP1126" s="577"/>
      <c r="BQ1126" s="577"/>
      <c r="BR1126" s="577"/>
      <c r="BS1126" s="577"/>
      <c r="BT1126" s="577"/>
      <c r="BU1126" s="577"/>
      <c r="BV1126" s="577"/>
      <c r="BW1126" s="577"/>
      <c r="BX1126" s="577"/>
      <c r="BY1126" s="577"/>
    </row>
    <row r="1127" s="410" customFormat="true" ht="15" customHeight="true" x14ac:dyDescent="0.2">
      <c r="BA1127" s="577"/>
      <c r="BB1127" s="437"/>
      <c r="BC1127" s="577"/>
      <c r="BD1127" s="577"/>
      <c r="BE1127" s="577"/>
      <c r="BF1127" s="577"/>
      <c r="BG1127" s="577"/>
      <c r="BH1127" s="577"/>
      <c r="BI1127" s="577"/>
      <c r="BJ1127" s="577"/>
      <c r="BK1127" s="577"/>
      <c r="BL1127" s="577"/>
      <c r="BM1127" s="577"/>
      <c r="BN1127" s="577"/>
      <c r="BO1127" s="577"/>
      <c r="BP1127" s="577"/>
      <c r="BQ1127" s="577"/>
      <c r="BR1127" s="577"/>
      <c r="BS1127" s="577"/>
      <c r="BT1127" s="577"/>
      <c r="BU1127" s="577"/>
      <c r="BV1127" s="577"/>
      <c r="BW1127" s="577"/>
      <c r="BX1127" s="577"/>
      <c r="BY1127" s="577"/>
    </row>
    <row r="1128" s="410" customFormat="true" ht="15" customHeight="true" x14ac:dyDescent="0.2">
      <c r="BA1128" s="577"/>
      <c r="BB1128" s="437"/>
      <c r="BC1128" s="577"/>
      <c r="BD1128" s="577"/>
      <c r="BE1128" s="577"/>
      <c r="BF1128" s="577"/>
      <c r="BG1128" s="577"/>
      <c r="BH1128" s="577"/>
      <c r="BI1128" s="577"/>
      <c r="BJ1128" s="577"/>
      <c r="BK1128" s="577"/>
      <c r="BL1128" s="577"/>
      <c r="BM1128" s="577"/>
      <c r="BN1128" s="577"/>
      <c r="BO1128" s="577"/>
      <c r="BP1128" s="577"/>
      <c r="BQ1128" s="577"/>
      <c r="BR1128" s="577"/>
      <c r="BS1128" s="577"/>
      <c r="BT1128" s="577"/>
      <c r="BU1128" s="577"/>
      <c r="BV1128" s="577"/>
      <c r="BW1128" s="577"/>
      <c r="BX1128" s="577"/>
      <c r="BY1128" s="577"/>
    </row>
    <row r="1129" s="410" customFormat="true" ht="15" customHeight="true" x14ac:dyDescent="0.2">
      <c r="BA1129" s="577"/>
      <c r="BB1129" s="437"/>
      <c r="BC1129" s="577"/>
      <c r="BD1129" s="577"/>
      <c r="BE1129" s="577"/>
      <c r="BF1129" s="577"/>
      <c r="BG1129" s="577"/>
      <c r="BH1129" s="577"/>
      <c r="BI1129" s="577"/>
      <c r="BJ1129" s="577"/>
      <c r="BK1129" s="577"/>
      <c r="BL1129" s="577"/>
      <c r="BM1129" s="577"/>
      <c r="BN1129" s="577"/>
      <c r="BO1129" s="577"/>
      <c r="BP1129" s="577"/>
      <c r="BQ1129" s="577"/>
      <c r="BR1129" s="577"/>
      <c r="BS1129" s="577"/>
      <c r="BT1129" s="577"/>
      <c r="BU1129" s="577"/>
      <c r="BV1129" s="577"/>
      <c r="BW1129" s="577"/>
      <c r="BX1129" s="577"/>
      <c r="BY1129" s="577"/>
    </row>
    <row r="1130" s="410" customFormat="true" ht="15" customHeight="true" x14ac:dyDescent="0.2">
      <c r="BA1130" s="577"/>
      <c r="BB1130" s="437"/>
      <c r="BC1130" s="577"/>
      <c r="BD1130" s="577"/>
      <c r="BE1130" s="577"/>
      <c r="BF1130" s="577"/>
      <c r="BG1130" s="577"/>
      <c r="BH1130" s="577"/>
      <c r="BI1130" s="577"/>
      <c r="BJ1130" s="577"/>
      <c r="BK1130" s="577"/>
      <c r="BL1130" s="577"/>
      <c r="BM1130" s="577"/>
      <c r="BN1130" s="577"/>
      <c r="BO1130" s="577"/>
      <c r="BP1130" s="577"/>
      <c r="BQ1130" s="577"/>
      <c r="BR1130" s="577"/>
      <c r="BS1130" s="577"/>
      <c r="BT1130" s="577"/>
      <c r="BU1130" s="577"/>
      <c r="BV1130" s="577"/>
      <c r="BW1130" s="577"/>
      <c r="BX1130" s="577"/>
      <c r="BY1130" s="577"/>
    </row>
    <row r="1131" s="410" customFormat="true" ht="15" customHeight="true" x14ac:dyDescent="0.2">
      <c r="BA1131" s="577"/>
      <c r="BB1131" s="437"/>
      <c r="BC1131" s="577"/>
      <c r="BD1131" s="577"/>
      <c r="BE1131" s="577"/>
      <c r="BF1131" s="577"/>
      <c r="BG1131" s="577"/>
      <c r="BH1131" s="577"/>
      <c r="BI1131" s="577"/>
      <c r="BJ1131" s="577"/>
      <c r="BK1131" s="577"/>
      <c r="BL1131" s="577"/>
      <c r="BM1131" s="577"/>
      <c r="BN1131" s="577"/>
      <c r="BO1131" s="577"/>
      <c r="BP1131" s="577"/>
      <c r="BQ1131" s="577"/>
      <c r="BR1131" s="577"/>
      <c r="BS1131" s="577"/>
      <c r="BT1131" s="577"/>
      <c r="BU1131" s="577"/>
      <c r="BV1131" s="577"/>
      <c r="BW1131" s="577"/>
      <c r="BX1131" s="577"/>
      <c r="BY1131" s="577"/>
    </row>
    <row r="1132" s="410" customFormat="true" ht="15" customHeight="true" x14ac:dyDescent="0.2">
      <c r="BA1132" s="577"/>
      <c r="BB1132" s="437"/>
      <c r="BC1132" s="577"/>
      <c r="BD1132" s="577"/>
      <c r="BE1132" s="577"/>
      <c r="BF1132" s="577"/>
      <c r="BG1132" s="577"/>
      <c r="BH1132" s="577"/>
      <c r="BI1132" s="577"/>
      <c r="BJ1132" s="577"/>
      <c r="BK1132" s="577"/>
      <c r="BL1132" s="577"/>
      <c r="BM1132" s="577"/>
      <c r="BN1132" s="577"/>
      <c r="BO1132" s="577"/>
      <c r="BP1132" s="577"/>
      <c r="BQ1132" s="577"/>
      <c r="BR1132" s="577"/>
      <c r="BS1132" s="577"/>
      <c r="BT1132" s="577"/>
      <c r="BU1132" s="577"/>
      <c r="BV1132" s="577"/>
      <c r="BW1132" s="577"/>
      <c r="BX1132" s="577"/>
      <c r="BY1132" s="577"/>
    </row>
    <row r="1133" s="410" customFormat="true" ht="15" customHeight="true" x14ac:dyDescent="0.2">
      <c r="BA1133" s="577"/>
      <c r="BB1133" s="437"/>
      <c r="BC1133" s="577"/>
      <c r="BD1133" s="577"/>
      <c r="BE1133" s="577"/>
      <c r="BF1133" s="577"/>
      <c r="BG1133" s="577"/>
      <c r="BH1133" s="577"/>
      <c r="BI1133" s="577"/>
      <c r="BJ1133" s="577"/>
      <c r="BK1133" s="577"/>
      <c r="BL1133" s="577"/>
      <c r="BM1133" s="577"/>
      <c r="BN1133" s="577"/>
      <c r="BO1133" s="577"/>
      <c r="BP1133" s="577"/>
      <c r="BQ1133" s="577"/>
      <c r="BR1133" s="577"/>
      <c r="BS1133" s="577"/>
      <c r="BT1133" s="577"/>
      <c r="BU1133" s="577"/>
      <c r="BV1133" s="577"/>
      <c r="BW1133" s="577"/>
      <c r="BX1133" s="577"/>
      <c r="BY1133" s="577"/>
    </row>
    <row r="1134" s="410" customFormat="true" ht="15" customHeight="true" x14ac:dyDescent="0.2">
      <c r="BA1134" s="577"/>
      <c r="BB1134" s="437"/>
      <c r="BC1134" s="577"/>
      <c r="BD1134" s="577"/>
      <c r="BE1134" s="577"/>
      <c r="BF1134" s="577"/>
      <c r="BG1134" s="577"/>
      <c r="BH1134" s="577"/>
      <c r="BI1134" s="577"/>
      <c r="BJ1134" s="577"/>
      <c r="BK1134" s="577"/>
      <c r="BL1134" s="577"/>
      <c r="BM1134" s="577"/>
      <c r="BN1134" s="577"/>
      <c r="BO1134" s="577"/>
      <c r="BP1134" s="577"/>
      <c r="BQ1134" s="577"/>
      <c r="BR1134" s="577"/>
      <c r="BS1134" s="577"/>
      <c r="BT1134" s="577"/>
      <c r="BU1134" s="577"/>
      <c r="BV1134" s="577"/>
      <c r="BW1134" s="577"/>
      <c r="BX1134" s="577"/>
      <c r="BY1134" s="577"/>
    </row>
    <row r="1135" s="410" customFormat="true" ht="15" customHeight="true" x14ac:dyDescent="0.2">
      <c r="BA1135" s="577"/>
      <c r="BB1135" s="437"/>
      <c r="BC1135" s="577"/>
      <c r="BD1135" s="577"/>
      <c r="BE1135" s="577"/>
      <c r="BF1135" s="577"/>
      <c r="BG1135" s="577"/>
      <c r="BH1135" s="577"/>
      <c r="BI1135" s="577"/>
      <c r="BJ1135" s="577"/>
      <c r="BK1135" s="577"/>
      <c r="BL1135" s="577"/>
      <c r="BM1135" s="577"/>
      <c r="BN1135" s="577"/>
      <c r="BO1135" s="577"/>
      <c r="BP1135" s="577"/>
      <c r="BQ1135" s="577"/>
      <c r="BR1135" s="577"/>
      <c r="BS1135" s="577"/>
      <c r="BT1135" s="577"/>
      <c r="BU1135" s="577"/>
      <c r="BV1135" s="577"/>
      <c r="BW1135" s="577"/>
      <c r="BX1135" s="577"/>
      <c r="BY1135" s="577"/>
    </row>
    <row r="1136" s="410" customFormat="true" ht="15" customHeight="true" x14ac:dyDescent="0.2">
      <c r="BA1136" s="577"/>
      <c r="BB1136" s="437"/>
      <c r="BC1136" s="577"/>
      <c r="BD1136" s="577"/>
      <c r="BE1136" s="577"/>
      <c r="BF1136" s="577"/>
      <c r="BG1136" s="577"/>
      <c r="BH1136" s="577"/>
      <c r="BI1136" s="577"/>
      <c r="BJ1136" s="577"/>
      <c r="BK1136" s="577"/>
      <c r="BL1136" s="577"/>
      <c r="BM1136" s="577"/>
      <c r="BN1136" s="577"/>
      <c r="BO1136" s="577"/>
      <c r="BP1136" s="577"/>
      <c r="BQ1136" s="577"/>
      <c r="BR1136" s="577"/>
      <c r="BS1136" s="577"/>
      <c r="BT1136" s="577"/>
      <c r="BU1136" s="577"/>
      <c r="BV1136" s="577"/>
      <c r="BW1136" s="577"/>
      <c r="BX1136" s="577"/>
      <c r="BY1136" s="577"/>
    </row>
    <row r="1137" s="410" customFormat="true" ht="15" customHeight="true" x14ac:dyDescent="0.2">
      <c r="BA1137" s="577"/>
      <c r="BB1137" s="437"/>
      <c r="BC1137" s="577"/>
      <c r="BD1137" s="577"/>
      <c r="BE1137" s="577"/>
      <c r="BF1137" s="577"/>
      <c r="BG1137" s="577"/>
      <c r="BH1137" s="577"/>
      <c r="BI1137" s="577"/>
      <c r="BJ1137" s="577"/>
      <c r="BK1137" s="577"/>
      <c r="BL1137" s="577"/>
      <c r="BM1137" s="577"/>
      <c r="BN1137" s="577"/>
      <c r="BO1137" s="577"/>
      <c r="BP1137" s="577"/>
      <c r="BQ1137" s="577"/>
      <c r="BR1137" s="577"/>
      <c r="BS1137" s="577"/>
      <c r="BT1137" s="577"/>
      <c r="BU1137" s="577"/>
      <c r="BV1137" s="577"/>
      <c r="BW1137" s="577"/>
      <c r="BX1137" s="577"/>
      <c r="BY1137" s="577"/>
    </row>
    <row r="1138" s="410" customFormat="true" ht="15" customHeight="true" x14ac:dyDescent="0.2">
      <c r="BA1138" s="577"/>
      <c r="BB1138" s="437"/>
      <c r="BC1138" s="577"/>
      <c r="BD1138" s="577"/>
      <c r="BE1138" s="577"/>
      <c r="BF1138" s="577"/>
      <c r="BG1138" s="577"/>
      <c r="BH1138" s="577"/>
      <c r="BI1138" s="577"/>
      <c r="BJ1138" s="577"/>
      <c r="BK1138" s="577"/>
      <c r="BL1138" s="577"/>
      <c r="BM1138" s="577"/>
      <c r="BN1138" s="577"/>
      <c r="BO1138" s="577"/>
      <c r="BP1138" s="577"/>
      <c r="BQ1138" s="577"/>
      <c r="BR1138" s="577"/>
      <c r="BS1138" s="577"/>
      <c r="BT1138" s="577"/>
      <c r="BU1138" s="577"/>
      <c r="BV1138" s="577"/>
      <c r="BW1138" s="577"/>
      <c r="BX1138" s="577"/>
      <c r="BY1138" s="577"/>
    </row>
    <row r="1139" s="410" customFormat="true" ht="15" customHeight="true" x14ac:dyDescent="0.2">
      <c r="BA1139" s="577"/>
      <c r="BB1139" s="437"/>
      <c r="BC1139" s="577"/>
      <c r="BD1139" s="577"/>
      <c r="BE1139" s="577"/>
      <c r="BF1139" s="577"/>
      <c r="BG1139" s="577"/>
      <c r="BH1139" s="577"/>
      <c r="BI1139" s="577"/>
      <c r="BJ1139" s="577"/>
      <c r="BK1139" s="577"/>
      <c r="BL1139" s="577"/>
      <c r="BM1139" s="577"/>
      <c r="BN1139" s="577"/>
      <c r="BO1139" s="577"/>
      <c r="BP1139" s="577"/>
      <c r="BQ1139" s="577"/>
      <c r="BR1139" s="577"/>
      <c r="BS1139" s="577"/>
      <c r="BT1139" s="577"/>
      <c r="BU1139" s="577"/>
      <c r="BV1139" s="577"/>
      <c r="BW1139" s="577"/>
      <c r="BX1139" s="577"/>
      <c r="BY1139" s="577"/>
    </row>
    <row r="1140" s="410" customFormat="true" ht="15" customHeight="true" x14ac:dyDescent="0.2">
      <c r="BA1140" s="577"/>
      <c r="BB1140" s="437"/>
      <c r="BC1140" s="577"/>
      <c r="BD1140" s="577"/>
      <c r="BE1140" s="577"/>
      <c r="BF1140" s="577"/>
      <c r="BG1140" s="577"/>
      <c r="BH1140" s="577"/>
      <c r="BI1140" s="577"/>
      <c r="BJ1140" s="577"/>
      <c r="BK1140" s="577"/>
      <c r="BL1140" s="577"/>
      <c r="BM1140" s="577"/>
      <c r="BN1140" s="577"/>
      <c r="BO1140" s="577"/>
      <c r="BP1140" s="577"/>
      <c r="BQ1140" s="577"/>
      <c r="BR1140" s="577"/>
      <c r="BS1140" s="577"/>
      <c r="BT1140" s="577"/>
      <c r="BU1140" s="577"/>
      <c r="BV1140" s="577"/>
      <c r="BW1140" s="577"/>
      <c r="BX1140" s="577"/>
      <c r="BY1140" s="577"/>
    </row>
    <row r="1141" s="410" customFormat="true" ht="15" customHeight="true" x14ac:dyDescent="0.2">
      <c r="BA1141" s="577"/>
      <c r="BB1141" s="437"/>
      <c r="BC1141" s="577"/>
      <c r="BD1141" s="577"/>
      <c r="BE1141" s="577"/>
      <c r="BF1141" s="577"/>
      <c r="BG1141" s="577"/>
      <c r="BH1141" s="577"/>
      <c r="BI1141" s="577"/>
      <c r="BJ1141" s="577"/>
      <c r="BK1141" s="577"/>
      <c r="BL1141" s="577"/>
      <c r="BM1141" s="577"/>
      <c r="BN1141" s="577"/>
      <c r="BO1141" s="577"/>
      <c r="BP1141" s="577"/>
      <c r="BQ1141" s="577"/>
      <c r="BR1141" s="577"/>
      <c r="BS1141" s="577"/>
      <c r="BT1141" s="577"/>
      <c r="BU1141" s="577"/>
      <c r="BV1141" s="577"/>
      <c r="BW1141" s="577"/>
      <c r="BX1141" s="577"/>
      <c r="BY1141" s="577"/>
    </row>
    <row r="1142" s="410" customFormat="true" ht="15" customHeight="true" x14ac:dyDescent="0.2">
      <c r="BA1142" s="577"/>
      <c r="BB1142" s="437"/>
      <c r="BC1142" s="577"/>
      <c r="BD1142" s="577"/>
      <c r="BE1142" s="577"/>
      <c r="BF1142" s="577"/>
      <c r="BG1142" s="577"/>
      <c r="BH1142" s="577"/>
      <c r="BI1142" s="577"/>
      <c r="BJ1142" s="577"/>
      <c r="BK1142" s="577"/>
      <c r="BL1142" s="577"/>
      <c r="BM1142" s="577"/>
      <c r="BN1142" s="577"/>
      <c r="BO1142" s="577"/>
      <c r="BP1142" s="577"/>
      <c r="BQ1142" s="577"/>
      <c r="BR1142" s="577"/>
      <c r="BS1142" s="577"/>
      <c r="BT1142" s="577"/>
      <c r="BU1142" s="577"/>
      <c r="BV1142" s="577"/>
      <c r="BW1142" s="577"/>
      <c r="BX1142" s="577"/>
      <c r="BY1142" s="577"/>
    </row>
    <row r="1143" s="410" customFormat="true" ht="15" customHeight="true" x14ac:dyDescent="0.2">
      <c r="BA1143" s="577"/>
      <c r="BB1143" s="437"/>
      <c r="BC1143" s="577"/>
      <c r="BD1143" s="577"/>
      <c r="BE1143" s="577"/>
      <c r="BF1143" s="577"/>
      <c r="BG1143" s="577"/>
      <c r="BH1143" s="577"/>
      <c r="BI1143" s="577"/>
      <c r="BJ1143" s="577"/>
      <c r="BK1143" s="577"/>
      <c r="BL1143" s="577"/>
      <c r="BM1143" s="577"/>
      <c r="BN1143" s="577"/>
      <c r="BO1143" s="577"/>
      <c r="BP1143" s="577"/>
      <c r="BQ1143" s="577"/>
      <c r="BR1143" s="577"/>
      <c r="BS1143" s="577"/>
      <c r="BT1143" s="577"/>
      <c r="BU1143" s="577"/>
      <c r="BV1143" s="577"/>
      <c r="BW1143" s="577"/>
      <c r="BX1143" s="577"/>
      <c r="BY1143" s="577"/>
    </row>
    <row r="1144" s="410" customFormat="true" ht="15" customHeight="true" x14ac:dyDescent="0.2">
      <c r="BA1144" s="577"/>
      <c r="BB1144" s="437"/>
      <c r="BC1144" s="577"/>
      <c r="BD1144" s="577"/>
      <c r="BE1144" s="577"/>
      <c r="BF1144" s="577"/>
      <c r="BG1144" s="577"/>
      <c r="BH1144" s="577"/>
      <c r="BI1144" s="577"/>
      <c r="BJ1144" s="577"/>
      <c r="BK1144" s="577"/>
      <c r="BL1144" s="577"/>
      <c r="BM1144" s="577"/>
      <c r="BN1144" s="577"/>
      <c r="BO1144" s="577"/>
      <c r="BP1144" s="577"/>
      <c r="BQ1144" s="577"/>
      <c r="BR1144" s="577"/>
      <c r="BS1144" s="577"/>
      <c r="BT1144" s="577"/>
      <c r="BU1144" s="577"/>
      <c r="BV1144" s="577"/>
      <c r="BW1144" s="577"/>
      <c r="BX1144" s="577"/>
      <c r="BY1144" s="577"/>
    </row>
    <row r="1145" s="410" customFormat="true" ht="15" customHeight="true" x14ac:dyDescent="0.2">
      <c r="BA1145" s="577"/>
      <c r="BB1145" s="437"/>
      <c r="BC1145" s="577"/>
      <c r="BD1145" s="577"/>
      <c r="BE1145" s="577"/>
      <c r="BF1145" s="577"/>
      <c r="BG1145" s="577"/>
      <c r="BH1145" s="577"/>
      <c r="BI1145" s="577"/>
      <c r="BJ1145" s="577"/>
      <c r="BK1145" s="577"/>
      <c r="BL1145" s="577"/>
      <c r="BM1145" s="577"/>
      <c r="BN1145" s="577"/>
      <c r="BO1145" s="577"/>
      <c r="BP1145" s="577"/>
      <c r="BQ1145" s="577"/>
      <c r="BR1145" s="577"/>
      <c r="BS1145" s="577"/>
      <c r="BT1145" s="577"/>
      <c r="BU1145" s="577"/>
      <c r="BV1145" s="577"/>
      <c r="BW1145" s="577"/>
      <c r="BX1145" s="577"/>
      <c r="BY1145" s="577"/>
    </row>
    <row r="1146" s="410" customFormat="true" ht="15" customHeight="true" x14ac:dyDescent="0.2">
      <c r="BA1146" s="577"/>
      <c r="BB1146" s="437"/>
      <c r="BC1146" s="577"/>
      <c r="BD1146" s="577"/>
      <c r="BE1146" s="577"/>
      <c r="BF1146" s="577"/>
      <c r="BG1146" s="577"/>
      <c r="BH1146" s="577"/>
      <c r="BI1146" s="577"/>
      <c r="BJ1146" s="577"/>
      <c r="BK1146" s="577"/>
      <c r="BL1146" s="577"/>
      <c r="BM1146" s="577"/>
      <c r="BN1146" s="577"/>
      <c r="BO1146" s="577"/>
      <c r="BP1146" s="577"/>
      <c r="BQ1146" s="577"/>
      <c r="BR1146" s="577"/>
      <c r="BS1146" s="577"/>
      <c r="BT1146" s="577"/>
      <c r="BU1146" s="577"/>
      <c r="BV1146" s="577"/>
      <c r="BW1146" s="577"/>
      <c r="BX1146" s="577"/>
      <c r="BY1146" s="577"/>
    </row>
    <row r="1147" s="410" customFormat="true" ht="15" customHeight="true" x14ac:dyDescent="0.2">
      <c r="BA1147" s="577"/>
      <c r="BB1147" s="437"/>
      <c r="BC1147" s="577"/>
      <c r="BD1147" s="577"/>
      <c r="BE1147" s="577"/>
      <c r="BF1147" s="577"/>
      <c r="BG1147" s="577"/>
      <c r="BH1147" s="577"/>
      <c r="BI1147" s="577"/>
      <c r="BJ1147" s="577"/>
      <c r="BK1147" s="577"/>
      <c r="BL1147" s="577"/>
      <c r="BM1147" s="577"/>
      <c r="BN1147" s="577"/>
      <c r="BO1147" s="577"/>
      <c r="BP1147" s="577"/>
      <c r="BQ1147" s="577"/>
      <c r="BR1147" s="577"/>
      <c r="BS1147" s="577"/>
      <c r="BT1147" s="577"/>
      <c r="BU1147" s="577"/>
      <c r="BV1147" s="577"/>
      <c r="BW1147" s="577"/>
      <c r="BX1147" s="577"/>
      <c r="BY1147" s="577"/>
    </row>
    <row r="1148" s="410" customFormat="true" ht="15" customHeight="true" x14ac:dyDescent="0.2">
      <c r="BA1148" s="577"/>
      <c r="BB1148" s="437"/>
      <c r="BC1148" s="577"/>
      <c r="BD1148" s="577"/>
      <c r="BE1148" s="577"/>
      <c r="BF1148" s="577"/>
      <c r="BG1148" s="577"/>
      <c r="BH1148" s="577"/>
      <c r="BI1148" s="577"/>
      <c r="BJ1148" s="577"/>
      <c r="BK1148" s="577"/>
      <c r="BL1148" s="577"/>
      <c r="BM1148" s="577"/>
      <c r="BN1148" s="577"/>
      <c r="BO1148" s="577"/>
      <c r="BP1148" s="577"/>
      <c r="BQ1148" s="577"/>
      <c r="BR1148" s="577"/>
      <c r="BS1148" s="577"/>
      <c r="BT1148" s="577"/>
      <c r="BU1148" s="577"/>
      <c r="BV1148" s="577"/>
      <c r="BW1148" s="577"/>
      <c r="BX1148" s="577"/>
      <c r="BY1148" s="577"/>
    </row>
    <row r="1149" s="410" customFormat="true" ht="15" customHeight="true" x14ac:dyDescent="0.2">
      <c r="BA1149" s="577"/>
      <c r="BB1149" s="437"/>
      <c r="BC1149" s="577"/>
      <c r="BD1149" s="577"/>
      <c r="BE1149" s="577"/>
      <c r="BF1149" s="577"/>
      <c r="BG1149" s="577"/>
      <c r="BH1149" s="577"/>
      <c r="BI1149" s="577"/>
      <c r="BJ1149" s="577"/>
      <c r="BK1149" s="577"/>
      <c r="BL1149" s="577"/>
      <c r="BM1149" s="577"/>
      <c r="BN1149" s="577"/>
      <c r="BO1149" s="577"/>
      <c r="BP1149" s="577"/>
      <c r="BQ1149" s="577"/>
      <c r="BR1149" s="577"/>
      <c r="BS1149" s="577"/>
      <c r="BT1149" s="577"/>
      <c r="BU1149" s="577"/>
      <c r="BV1149" s="577"/>
      <c r="BW1149" s="577"/>
      <c r="BX1149" s="577"/>
      <c r="BY1149" s="577"/>
    </row>
    <row r="1150" s="410" customFormat="true" ht="15" customHeight="true" x14ac:dyDescent="0.2">
      <c r="BA1150" s="577"/>
      <c r="BB1150" s="437"/>
      <c r="BC1150" s="577"/>
      <c r="BD1150" s="577"/>
      <c r="BE1150" s="577"/>
      <c r="BF1150" s="577"/>
      <c r="BG1150" s="577"/>
      <c r="BH1150" s="577"/>
      <c r="BI1150" s="577"/>
      <c r="BJ1150" s="577"/>
      <c r="BK1150" s="577"/>
      <c r="BL1150" s="577"/>
      <c r="BM1150" s="577"/>
      <c r="BN1150" s="577"/>
      <c r="BO1150" s="577"/>
      <c r="BP1150" s="577"/>
      <c r="BQ1150" s="577"/>
      <c r="BR1150" s="577"/>
      <c r="BS1150" s="577"/>
      <c r="BT1150" s="577"/>
      <c r="BU1150" s="577"/>
      <c r="BV1150" s="577"/>
      <c r="BW1150" s="577"/>
      <c r="BX1150" s="577"/>
      <c r="BY1150" s="577"/>
    </row>
    <row r="1151" s="410" customFormat="true" ht="15" customHeight="true" x14ac:dyDescent="0.2">
      <c r="BA1151" s="577"/>
      <c r="BB1151" s="437"/>
      <c r="BC1151" s="577"/>
      <c r="BD1151" s="577"/>
      <c r="BE1151" s="577"/>
      <c r="BF1151" s="577"/>
      <c r="BG1151" s="577"/>
      <c r="BH1151" s="577"/>
      <c r="BI1151" s="577"/>
      <c r="BJ1151" s="577"/>
      <c r="BK1151" s="577"/>
      <c r="BL1151" s="577"/>
      <c r="BM1151" s="577"/>
      <c r="BN1151" s="577"/>
      <c r="BO1151" s="577"/>
      <c r="BP1151" s="577"/>
      <c r="BQ1151" s="577"/>
      <c r="BR1151" s="577"/>
      <c r="BS1151" s="577"/>
      <c r="BT1151" s="577"/>
      <c r="BU1151" s="577"/>
      <c r="BV1151" s="577"/>
      <c r="BW1151" s="577"/>
      <c r="BX1151" s="577"/>
      <c r="BY1151" s="577"/>
    </row>
    <row r="1152" s="410" customFormat="true" ht="15" customHeight="true" x14ac:dyDescent="0.2">
      <c r="BA1152" s="577"/>
      <c r="BB1152" s="437"/>
      <c r="BC1152" s="577"/>
      <c r="BD1152" s="577"/>
      <c r="BE1152" s="577"/>
      <c r="BF1152" s="577"/>
      <c r="BG1152" s="577"/>
      <c r="BH1152" s="577"/>
      <c r="BI1152" s="577"/>
      <c r="BJ1152" s="577"/>
      <c r="BK1152" s="577"/>
      <c r="BL1152" s="577"/>
      <c r="BM1152" s="577"/>
      <c r="BN1152" s="577"/>
      <c r="BO1152" s="577"/>
      <c r="BP1152" s="577"/>
      <c r="BQ1152" s="577"/>
      <c r="BR1152" s="577"/>
      <c r="BS1152" s="577"/>
      <c r="BT1152" s="577"/>
      <c r="BU1152" s="577"/>
      <c r="BV1152" s="577"/>
      <c r="BW1152" s="577"/>
      <c r="BX1152" s="577"/>
      <c r="BY1152" s="577"/>
    </row>
    <row r="1153" s="410" customFormat="true" ht="15" customHeight="true" x14ac:dyDescent="0.2">
      <c r="BA1153" s="577"/>
      <c r="BB1153" s="437"/>
      <c r="BC1153" s="577"/>
      <c r="BD1153" s="577"/>
      <c r="BE1153" s="577"/>
      <c r="BF1153" s="577"/>
      <c r="BG1153" s="577"/>
      <c r="BH1153" s="577"/>
      <c r="BI1153" s="577"/>
      <c r="BJ1153" s="577"/>
      <c r="BK1153" s="577"/>
      <c r="BL1153" s="577"/>
      <c r="BM1153" s="577"/>
      <c r="BN1153" s="577"/>
      <c r="BO1153" s="577"/>
      <c r="BP1153" s="577"/>
      <c r="BQ1153" s="577"/>
      <c r="BR1153" s="577"/>
      <c r="BS1153" s="577"/>
      <c r="BT1153" s="577"/>
      <c r="BU1153" s="577"/>
      <c r="BV1153" s="577"/>
      <c r="BW1153" s="577"/>
      <c r="BX1153" s="577"/>
      <c r="BY1153" s="577"/>
    </row>
    <row r="1154" s="410" customFormat="true" ht="15" customHeight="true" x14ac:dyDescent="0.2">
      <c r="BA1154" s="577"/>
      <c r="BB1154" s="437"/>
      <c r="BC1154" s="577"/>
      <c r="BD1154" s="577"/>
      <c r="BE1154" s="577"/>
      <c r="BF1154" s="577"/>
      <c r="BG1154" s="577"/>
      <c r="BH1154" s="577"/>
      <c r="BI1154" s="577"/>
      <c r="BJ1154" s="577"/>
      <c r="BK1154" s="577"/>
      <c r="BL1154" s="577"/>
      <c r="BM1154" s="577"/>
      <c r="BN1154" s="577"/>
      <c r="BO1154" s="577"/>
      <c r="BP1154" s="577"/>
      <c r="BQ1154" s="577"/>
      <c r="BR1154" s="577"/>
      <c r="BS1154" s="577"/>
      <c r="BT1154" s="577"/>
      <c r="BU1154" s="577"/>
      <c r="BV1154" s="577"/>
      <c r="BW1154" s="577"/>
      <c r="BX1154" s="577"/>
      <c r="BY1154" s="577"/>
    </row>
    <row r="1155" s="410" customFormat="true" ht="15" customHeight="true" x14ac:dyDescent="0.2">
      <c r="BA1155" s="577"/>
      <c r="BB1155" s="437"/>
      <c r="BC1155" s="577"/>
      <c r="BD1155" s="577"/>
      <c r="BE1155" s="577"/>
      <c r="BF1155" s="577"/>
      <c r="BG1155" s="577"/>
      <c r="BH1155" s="577"/>
      <c r="BI1155" s="577"/>
      <c r="BJ1155" s="577"/>
      <c r="BK1155" s="577"/>
      <c r="BL1155" s="577"/>
      <c r="BM1155" s="577"/>
      <c r="BN1155" s="577"/>
      <c r="BO1155" s="577"/>
      <c r="BP1155" s="577"/>
      <c r="BQ1155" s="577"/>
      <c r="BR1155" s="577"/>
      <c r="BS1155" s="577"/>
      <c r="BT1155" s="577"/>
      <c r="BU1155" s="577"/>
      <c r="BV1155" s="577"/>
      <c r="BW1155" s="577"/>
      <c r="BX1155" s="577"/>
      <c r="BY1155" s="577"/>
    </row>
    <row r="1156" s="410" customFormat="true" ht="15" customHeight="true" x14ac:dyDescent="0.2">
      <c r="BA1156" s="577"/>
      <c r="BB1156" s="437"/>
      <c r="BC1156" s="577"/>
      <c r="BD1156" s="577"/>
      <c r="BE1156" s="577"/>
      <c r="BF1156" s="577"/>
      <c r="BG1156" s="577"/>
      <c r="BH1156" s="577"/>
      <c r="BI1156" s="577"/>
      <c r="BJ1156" s="577"/>
      <c r="BK1156" s="577"/>
      <c r="BL1156" s="577"/>
      <c r="BM1156" s="577"/>
      <c r="BN1156" s="577"/>
      <c r="BO1156" s="577"/>
      <c r="BP1156" s="577"/>
      <c r="BQ1156" s="577"/>
      <c r="BR1156" s="577"/>
      <c r="BS1156" s="577"/>
      <c r="BT1156" s="577"/>
      <c r="BU1156" s="577"/>
      <c r="BV1156" s="577"/>
      <c r="BW1156" s="577"/>
      <c r="BX1156" s="577"/>
      <c r="BY1156" s="577"/>
    </row>
    <row r="1157" s="410" customFormat="true" ht="15" customHeight="true" x14ac:dyDescent="0.2">
      <c r="BA1157" s="577"/>
      <c r="BB1157" s="437"/>
      <c r="BC1157" s="577"/>
      <c r="BD1157" s="577"/>
      <c r="BE1157" s="577"/>
      <c r="BF1157" s="577"/>
      <c r="BG1157" s="577"/>
      <c r="BH1157" s="577"/>
      <c r="BI1157" s="577"/>
      <c r="BJ1157" s="577"/>
      <c r="BK1157" s="577"/>
      <c r="BL1157" s="577"/>
      <c r="BM1157" s="577"/>
      <c r="BN1157" s="577"/>
      <c r="BO1157" s="577"/>
      <c r="BP1157" s="577"/>
      <c r="BQ1157" s="577"/>
      <c r="BR1157" s="577"/>
      <c r="BS1157" s="577"/>
      <c r="BT1157" s="577"/>
      <c r="BU1157" s="577"/>
      <c r="BV1157" s="577"/>
      <c r="BW1157" s="577"/>
      <c r="BX1157" s="577"/>
      <c r="BY1157" s="577"/>
    </row>
    <row r="1158" s="410" customFormat="true" ht="15" customHeight="true" x14ac:dyDescent="0.2">
      <c r="BA1158" s="577"/>
      <c r="BB1158" s="437"/>
      <c r="BC1158" s="577"/>
      <c r="BD1158" s="577"/>
      <c r="BE1158" s="577"/>
      <c r="BF1158" s="577"/>
      <c r="BG1158" s="577"/>
      <c r="BH1158" s="577"/>
      <c r="BI1158" s="577"/>
      <c r="BJ1158" s="577"/>
      <c r="BK1158" s="577"/>
      <c r="BL1158" s="577"/>
      <c r="BM1158" s="577"/>
      <c r="BN1158" s="577"/>
      <c r="BO1158" s="577"/>
      <c r="BP1158" s="577"/>
      <c r="BQ1158" s="577"/>
      <c r="BR1158" s="577"/>
      <c r="BS1158" s="577"/>
      <c r="BT1158" s="577"/>
      <c r="BU1158" s="577"/>
      <c r="BV1158" s="577"/>
      <c r="BW1158" s="577"/>
      <c r="BX1158" s="577"/>
      <c r="BY1158" s="577"/>
    </row>
    <row r="1159" s="410" customFormat="true" ht="15" customHeight="true" x14ac:dyDescent="0.2">
      <c r="BA1159" s="577"/>
      <c r="BB1159" s="437"/>
      <c r="BC1159" s="577"/>
      <c r="BD1159" s="577"/>
      <c r="BE1159" s="577"/>
      <c r="BF1159" s="577"/>
      <c r="BG1159" s="577"/>
      <c r="BH1159" s="577"/>
      <c r="BI1159" s="577"/>
      <c r="BJ1159" s="577"/>
      <c r="BK1159" s="577"/>
      <c r="BL1159" s="577"/>
      <c r="BM1159" s="577"/>
      <c r="BN1159" s="577"/>
      <c r="BO1159" s="577"/>
      <c r="BP1159" s="577"/>
      <c r="BQ1159" s="577"/>
      <c r="BR1159" s="577"/>
      <c r="BS1159" s="577"/>
      <c r="BT1159" s="577"/>
      <c r="BU1159" s="577"/>
      <c r="BV1159" s="577"/>
      <c r="BW1159" s="577"/>
      <c r="BX1159" s="577"/>
      <c r="BY1159" s="577"/>
    </row>
    <row r="1160" s="410" customFormat="true" ht="15" customHeight="true" x14ac:dyDescent="0.2">
      <c r="BA1160" s="577"/>
      <c r="BB1160" s="437"/>
      <c r="BC1160" s="577"/>
      <c r="BD1160" s="577"/>
      <c r="BE1160" s="577"/>
      <c r="BF1160" s="577"/>
      <c r="BG1160" s="577"/>
      <c r="BH1160" s="577"/>
      <c r="BI1160" s="577"/>
      <c r="BJ1160" s="577"/>
      <c r="BK1160" s="577"/>
      <c r="BL1160" s="577"/>
      <c r="BM1160" s="577"/>
      <c r="BN1160" s="577"/>
      <c r="BO1160" s="577"/>
      <c r="BP1160" s="577"/>
      <c r="BQ1160" s="577"/>
      <c r="BR1160" s="577"/>
      <c r="BS1160" s="577"/>
      <c r="BT1160" s="577"/>
      <c r="BU1160" s="577"/>
      <c r="BV1160" s="577"/>
      <c r="BW1160" s="577"/>
      <c r="BX1160" s="577"/>
      <c r="BY1160" s="577"/>
    </row>
    <row r="1161" s="410" customFormat="true" ht="15" customHeight="true" x14ac:dyDescent="0.2">
      <c r="BA1161" s="577"/>
      <c r="BB1161" s="437"/>
      <c r="BC1161" s="577"/>
      <c r="BD1161" s="577"/>
      <c r="BE1161" s="577"/>
      <c r="BF1161" s="577"/>
      <c r="BG1161" s="577"/>
      <c r="BH1161" s="577"/>
      <c r="BI1161" s="577"/>
      <c r="BJ1161" s="577"/>
      <c r="BK1161" s="577"/>
      <c r="BL1161" s="577"/>
      <c r="BM1161" s="577"/>
      <c r="BN1161" s="577"/>
      <c r="BO1161" s="577"/>
      <c r="BP1161" s="577"/>
      <c r="BQ1161" s="577"/>
      <c r="BR1161" s="577"/>
      <c r="BS1161" s="577"/>
      <c r="BT1161" s="577"/>
      <c r="BU1161" s="577"/>
      <c r="BV1161" s="577"/>
      <c r="BW1161" s="577"/>
      <c r="BX1161" s="577"/>
      <c r="BY1161" s="577"/>
    </row>
    <row r="1162" s="410" customFormat="true" ht="15" customHeight="true" x14ac:dyDescent="0.2">
      <c r="BA1162" s="577"/>
      <c r="BB1162" s="437"/>
      <c r="BC1162" s="577"/>
      <c r="BD1162" s="577"/>
      <c r="BE1162" s="577"/>
      <c r="BF1162" s="577"/>
      <c r="BG1162" s="577"/>
      <c r="BH1162" s="577"/>
      <c r="BI1162" s="577"/>
      <c r="BJ1162" s="577"/>
      <c r="BK1162" s="577"/>
      <c r="BL1162" s="577"/>
      <c r="BM1162" s="577"/>
      <c r="BN1162" s="577"/>
      <c r="BO1162" s="577"/>
      <c r="BP1162" s="577"/>
      <c r="BQ1162" s="577"/>
      <c r="BR1162" s="577"/>
      <c r="BS1162" s="577"/>
      <c r="BT1162" s="577"/>
      <c r="BU1162" s="577"/>
      <c r="BV1162" s="577"/>
      <c r="BW1162" s="577"/>
      <c r="BX1162" s="577"/>
      <c r="BY1162" s="577"/>
    </row>
    <row r="1163" s="410" customFormat="true" ht="15" customHeight="true" x14ac:dyDescent="0.2">
      <c r="BA1163" s="577"/>
      <c r="BB1163" s="437"/>
      <c r="BC1163" s="577"/>
      <c r="BD1163" s="577"/>
      <c r="BE1163" s="577"/>
      <c r="BF1163" s="577"/>
      <c r="BG1163" s="577"/>
      <c r="BH1163" s="577"/>
      <c r="BI1163" s="577"/>
      <c r="BJ1163" s="577"/>
      <c r="BK1163" s="577"/>
      <c r="BL1163" s="577"/>
      <c r="BM1163" s="577"/>
      <c r="BN1163" s="577"/>
      <c r="BO1163" s="577"/>
      <c r="BP1163" s="577"/>
      <c r="BQ1163" s="577"/>
      <c r="BR1163" s="577"/>
      <c r="BS1163" s="577"/>
      <c r="BT1163" s="577"/>
      <c r="BU1163" s="577"/>
      <c r="BV1163" s="577"/>
      <c r="BW1163" s="577"/>
      <c r="BX1163" s="577"/>
      <c r="BY1163" s="577"/>
    </row>
    <row r="1164" s="410" customFormat="true" ht="15" customHeight="true" x14ac:dyDescent="0.2">
      <c r="BA1164" s="577"/>
      <c r="BB1164" s="437"/>
      <c r="BC1164" s="577"/>
      <c r="BD1164" s="577"/>
      <c r="BE1164" s="577"/>
      <c r="BF1164" s="577"/>
      <c r="BG1164" s="577"/>
      <c r="BH1164" s="577"/>
      <c r="BI1164" s="577"/>
      <c r="BJ1164" s="577"/>
      <c r="BK1164" s="577"/>
      <c r="BL1164" s="577"/>
      <c r="BM1164" s="577"/>
      <c r="BN1164" s="577"/>
      <c r="BO1164" s="577"/>
      <c r="BP1164" s="577"/>
      <c r="BQ1164" s="577"/>
      <c r="BR1164" s="577"/>
      <c r="BS1164" s="577"/>
      <c r="BT1164" s="577"/>
      <c r="BU1164" s="577"/>
      <c r="BV1164" s="577"/>
      <c r="BW1164" s="577"/>
      <c r="BX1164" s="577"/>
      <c r="BY1164" s="577"/>
    </row>
    <row r="1165" s="410" customFormat="true" ht="15" customHeight="true" x14ac:dyDescent="0.2">
      <c r="BA1165" s="577"/>
      <c r="BB1165" s="437"/>
      <c r="BC1165" s="577"/>
      <c r="BD1165" s="577"/>
      <c r="BE1165" s="577"/>
      <c r="BF1165" s="577"/>
      <c r="BG1165" s="577"/>
      <c r="BH1165" s="577"/>
      <c r="BI1165" s="577"/>
      <c r="BJ1165" s="577"/>
      <c r="BK1165" s="577"/>
      <c r="BL1165" s="577"/>
      <c r="BM1165" s="577"/>
      <c r="BN1165" s="577"/>
      <c r="BO1165" s="577"/>
      <c r="BP1165" s="577"/>
      <c r="BQ1165" s="577"/>
      <c r="BR1165" s="577"/>
      <c r="BS1165" s="577"/>
      <c r="BT1165" s="577"/>
      <c r="BU1165" s="577"/>
      <c r="BV1165" s="577"/>
      <c r="BW1165" s="577"/>
      <c r="BX1165" s="577"/>
      <c r="BY1165" s="577"/>
    </row>
    <row r="1166" s="410" customFormat="true" ht="15" customHeight="true" x14ac:dyDescent="0.2">
      <c r="BA1166" s="577"/>
      <c r="BB1166" s="437"/>
      <c r="BC1166" s="577"/>
      <c r="BD1166" s="577"/>
      <c r="BE1166" s="577"/>
      <c r="BF1166" s="577"/>
      <c r="BG1166" s="577"/>
      <c r="BH1166" s="577"/>
      <c r="BI1166" s="577"/>
      <c r="BJ1166" s="577"/>
      <c r="BK1166" s="577"/>
      <c r="BL1166" s="577"/>
      <c r="BM1166" s="577"/>
      <c r="BN1166" s="577"/>
      <c r="BO1166" s="577"/>
      <c r="BP1166" s="577"/>
      <c r="BQ1166" s="577"/>
      <c r="BR1166" s="577"/>
      <c r="BS1166" s="577"/>
      <c r="BT1166" s="577"/>
      <c r="BU1166" s="577"/>
      <c r="BV1166" s="577"/>
      <c r="BW1166" s="577"/>
      <c r="BX1166" s="577"/>
      <c r="BY1166" s="577"/>
    </row>
    <row r="1167" s="410" customFormat="true" ht="15" customHeight="true" x14ac:dyDescent="0.2">
      <c r="BA1167" s="577"/>
      <c r="BB1167" s="437"/>
      <c r="BC1167" s="577"/>
      <c r="BD1167" s="577"/>
      <c r="BE1167" s="577"/>
      <c r="BF1167" s="577"/>
      <c r="BG1167" s="577"/>
      <c r="BH1167" s="577"/>
      <c r="BI1167" s="577"/>
      <c r="BJ1167" s="577"/>
      <c r="BK1167" s="577"/>
      <c r="BL1167" s="577"/>
      <c r="BM1167" s="577"/>
      <c r="BN1167" s="577"/>
      <c r="BO1167" s="577"/>
      <c r="BP1167" s="577"/>
      <c r="BQ1167" s="577"/>
      <c r="BR1167" s="577"/>
      <c r="BS1167" s="577"/>
      <c r="BT1167" s="577"/>
      <c r="BU1167" s="577"/>
      <c r="BV1167" s="577"/>
      <c r="BW1167" s="577"/>
      <c r="BX1167" s="577"/>
      <c r="BY1167" s="577"/>
    </row>
    <row r="1168" s="410" customFormat="true" ht="15" customHeight="true" x14ac:dyDescent="0.2">
      <c r="BA1168" s="577"/>
      <c r="BB1168" s="437"/>
      <c r="BC1168" s="577"/>
      <c r="BD1168" s="577"/>
      <c r="BE1168" s="577"/>
      <c r="BF1168" s="577"/>
      <c r="BG1168" s="577"/>
      <c r="BH1168" s="577"/>
      <c r="BI1168" s="577"/>
      <c r="BJ1168" s="577"/>
      <c r="BK1168" s="577"/>
      <c r="BL1168" s="577"/>
      <c r="BM1168" s="577"/>
      <c r="BN1168" s="577"/>
      <c r="BO1168" s="577"/>
      <c r="BP1168" s="577"/>
      <c r="BQ1168" s="577"/>
      <c r="BR1168" s="577"/>
      <c r="BS1168" s="577"/>
      <c r="BT1168" s="577"/>
      <c r="BU1168" s="577"/>
      <c r="BV1168" s="577"/>
      <c r="BW1168" s="577"/>
      <c r="BX1168" s="577"/>
      <c r="BY1168" s="577"/>
    </row>
    <row r="1169" s="410" customFormat="true" ht="15" customHeight="true" x14ac:dyDescent="0.2">
      <c r="BA1169" s="577"/>
      <c r="BB1169" s="437"/>
      <c r="BC1169" s="577"/>
      <c r="BD1169" s="577"/>
      <c r="BE1169" s="577"/>
      <c r="BF1169" s="577"/>
      <c r="BG1169" s="577"/>
      <c r="BH1169" s="577"/>
      <c r="BI1169" s="577"/>
      <c r="BJ1169" s="577"/>
      <c r="BK1169" s="577"/>
      <c r="BL1169" s="577"/>
      <c r="BM1169" s="577"/>
      <c r="BN1169" s="577"/>
      <c r="BO1169" s="577"/>
      <c r="BP1169" s="577"/>
      <c r="BQ1169" s="577"/>
      <c r="BR1169" s="577"/>
      <c r="BS1169" s="577"/>
      <c r="BT1169" s="577"/>
      <c r="BU1169" s="577"/>
      <c r="BV1169" s="577"/>
      <c r="BW1169" s="577"/>
      <c r="BX1169" s="577"/>
      <c r="BY1169" s="577"/>
    </row>
    <row r="1170" s="410" customFormat="true" ht="15" customHeight="true" x14ac:dyDescent="0.2">
      <c r="A1170" s="506"/>
      <c r="B1170" s="905"/>
      <c r="C1170" s="906"/>
      <c r="D1170" s="906"/>
      <c r="E1170" s="906"/>
      <c r="F1170" s="906"/>
      <c r="G1170" s="906"/>
      <c r="H1170" s="906"/>
      <c r="I1170" s="906"/>
      <c r="J1170" s="906"/>
      <c r="K1170" s="906"/>
      <c r="L1170" s="906"/>
      <c r="M1170" s="906"/>
      <c r="N1170" s="906"/>
      <c r="O1170" s="906"/>
      <c r="P1170" s="906"/>
      <c r="Q1170" s="906"/>
      <c r="R1170" s="906"/>
      <c r="S1170" s="906"/>
      <c r="T1170" s="906"/>
      <c r="U1170" s="906"/>
      <c r="V1170" s="906"/>
      <c r="W1170" s="906"/>
      <c r="X1170" s="906"/>
      <c r="Y1170" s="906"/>
      <c r="Z1170" s="906"/>
      <c r="AA1170" s="906"/>
      <c r="BA1170" s="577"/>
      <c r="BB1170" s="437"/>
      <c r="BC1170" s="577"/>
      <c r="BD1170" s="577"/>
      <c r="BE1170" s="577"/>
      <c r="BF1170" s="577"/>
      <c r="BG1170" s="577"/>
      <c r="BH1170" s="577"/>
      <c r="BI1170" s="577"/>
      <c r="BJ1170" s="577"/>
      <c r="BK1170" s="577"/>
      <c r="BL1170" s="577"/>
      <c r="BM1170" s="577"/>
      <c r="BN1170" s="577"/>
      <c r="BO1170" s="577"/>
      <c r="BP1170" s="577"/>
      <c r="BQ1170" s="577"/>
      <c r="BR1170" s="577"/>
      <c r="BS1170" s="577"/>
      <c r="BT1170" s="577"/>
      <c r="BU1170" s="577"/>
      <c r="BV1170" s="577"/>
      <c r="BW1170" s="577"/>
      <c r="BX1170" s="577"/>
      <c r="BY1170" s="577"/>
    </row>
    <row r="1171" s="410" customFormat="true" ht="15" customHeight="true" x14ac:dyDescent="0.2">
      <c r="A1171" s="506"/>
      <c r="B1171" s="905"/>
      <c r="C1171" s="906"/>
      <c r="D1171" s="906"/>
      <c r="E1171" s="906"/>
      <c r="F1171" s="906"/>
      <c r="G1171" s="906"/>
      <c r="H1171" s="906"/>
      <c r="I1171" s="906"/>
      <c r="J1171" s="906"/>
      <c r="K1171" s="906"/>
      <c r="L1171" s="906"/>
      <c r="M1171" s="906"/>
      <c r="N1171" s="906"/>
      <c r="O1171" s="906"/>
      <c r="P1171" s="906"/>
      <c r="Q1171" s="906"/>
      <c r="R1171" s="906"/>
      <c r="S1171" s="906"/>
      <c r="T1171" s="906"/>
      <c r="U1171" s="906"/>
      <c r="V1171" s="906"/>
      <c r="W1171" s="906"/>
      <c r="X1171" s="906"/>
      <c r="Y1171" s="906"/>
      <c r="Z1171" s="906"/>
      <c r="AA1171" s="906"/>
      <c r="BA1171" s="577"/>
      <c r="BB1171" s="437"/>
      <c r="BC1171" s="577"/>
      <c r="BD1171" s="577"/>
      <c r="BE1171" s="577"/>
      <c r="BF1171" s="577"/>
      <c r="BG1171" s="577"/>
      <c r="BH1171" s="577"/>
      <c r="BI1171" s="577"/>
      <c r="BJ1171" s="577"/>
      <c r="BK1171" s="577"/>
      <c r="BL1171" s="577"/>
      <c r="BM1171" s="577"/>
      <c r="BN1171" s="577"/>
      <c r="BO1171" s="577"/>
      <c r="BP1171" s="577"/>
      <c r="BQ1171" s="577"/>
      <c r="BR1171" s="577"/>
      <c r="BS1171" s="577"/>
      <c r="BT1171" s="577"/>
      <c r="BU1171" s="577"/>
      <c r="BV1171" s="577"/>
      <c r="BW1171" s="577"/>
      <c r="BX1171" s="577"/>
      <c r="BY1171" s="577"/>
    </row>
    <row r="1172" s="410" customFormat="true" ht="15" customHeight="true" x14ac:dyDescent="0.2">
      <c r="A1172" s="506"/>
      <c r="B1172" s="905"/>
      <c r="C1172" s="906"/>
      <c r="D1172" s="906"/>
      <c r="E1172" s="906"/>
      <c r="F1172" s="906"/>
      <c r="G1172" s="906"/>
      <c r="H1172" s="906"/>
      <c r="I1172" s="906"/>
      <c r="J1172" s="906"/>
      <c r="K1172" s="906"/>
      <c r="L1172" s="906"/>
      <c r="M1172" s="906"/>
      <c r="N1172" s="906"/>
      <c r="O1172" s="906"/>
      <c r="P1172" s="906"/>
      <c r="Q1172" s="906"/>
      <c r="R1172" s="906"/>
      <c r="S1172" s="906"/>
      <c r="T1172" s="906"/>
      <c r="U1172" s="906"/>
      <c r="V1172" s="906"/>
      <c r="W1172" s="906"/>
      <c r="X1172" s="906"/>
      <c r="Y1172" s="906"/>
      <c r="Z1172" s="906"/>
      <c r="AA1172" s="906"/>
      <c r="BA1172" s="577"/>
      <c r="BB1172" s="437"/>
      <c r="BC1172" s="577"/>
      <c r="BD1172" s="577"/>
      <c r="BE1172" s="577"/>
      <c r="BF1172" s="577"/>
      <c r="BG1172" s="577"/>
      <c r="BH1172" s="577"/>
      <c r="BI1172" s="577"/>
      <c r="BJ1172" s="577"/>
      <c r="BK1172" s="577"/>
      <c r="BL1172" s="577"/>
      <c r="BM1172" s="577"/>
      <c r="BN1172" s="577"/>
      <c r="BO1172" s="577"/>
      <c r="BP1172" s="577"/>
      <c r="BQ1172" s="577"/>
      <c r="BR1172" s="577"/>
      <c r="BS1172" s="577"/>
      <c r="BT1172" s="577"/>
      <c r="BU1172" s="577"/>
      <c r="BV1172" s="577"/>
      <c r="BW1172" s="577"/>
      <c r="BX1172" s="577"/>
      <c r="BY1172" s="577"/>
    </row>
    <row r="1173" s="410" customFormat="true" ht="15" customHeight="true" x14ac:dyDescent="0.2">
      <c r="A1173" s="506"/>
      <c r="B1173" s="905"/>
      <c r="C1173" s="906"/>
      <c r="D1173" s="906"/>
      <c r="E1173" s="906"/>
      <c r="F1173" s="906"/>
      <c r="G1173" s="906"/>
      <c r="H1173" s="906"/>
      <c r="I1173" s="906"/>
      <c r="J1173" s="906"/>
      <c r="K1173" s="906"/>
      <c r="L1173" s="906"/>
      <c r="M1173" s="906"/>
      <c r="N1173" s="906"/>
      <c r="O1173" s="906"/>
      <c r="P1173" s="906"/>
      <c r="Q1173" s="906"/>
      <c r="R1173" s="906"/>
      <c r="S1173" s="906"/>
      <c r="T1173" s="906"/>
      <c r="U1173" s="906"/>
      <c r="V1173" s="906"/>
      <c r="W1173" s="906"/>
      <c r="X1173" s="906"/>
      <c r="Y1173" s="906"/>
      <c r="Z1173" s="906"/>
      <c r="AA1173" s="906"/>
      <c r="BA1173" s="577"/>
      <c r="BB1173" s="437"/>
      <c r="BC1173" s="577"/>
      <c r="BD1173" s="577"/>
      <c r="BE1173" s="577"/>
      <c r="BF1173" s="577"/>
      <c r="BG1173" s="577"/>
      <c r="BH1173" s="577"/>
      <c r="BI1173" s="577"/>
      <c r="BJ1173" s="577"/>
      <c r="BK1173" s="577"/>
      <c r="BL1173" s="577"/>
      <c r="BM1173" s="577"/>
      <c r="BN1173" s="577"/>
      <c r="BO1173" s="577"/>
      <c r="BP1173" s="577"/>
      <c r="BQ1173" s="577"/>
      <c r="BR1173" s="577"/>
      <c r="BS1173" s="577"/>
      <c r="BT1173" s="577"/>
      <c r="BU1173" s="577"/>
      <c r="BV1173" s="577"/>
      <c r="BW1173" s="577"/>
      <c r="BX1173" s="577"/>
      <c r="BY1173" s="577"/>
    </row>
    <row r="1174" s="410" customFormat="true" ht="15" customHeight="true" x14ac:dyDescent="0.2">
      <c r="A1174" s="506"/>
      <c r="B1174" s="905"/>
      <c r="C1174" s="906"/>
      <c r="D1174" s="906"/>
      <c r="E1174" s="906"/>
      <c r="F1174" s="906"/>
      <c r="G1174" s="906"/>
      <c r="H1174" s="906"/>
      <c r="I1174" s="906"/>
      <c r="J1174" s="906"/>
      <c r="K1174" s="906"/>
      <c r="L1174" s="906"/>
      <c r="M1174" s="906"/>
      <c r="N1174" s="906"/>
      <c r="O1174" s="906"/>
      <c r="P1174" s="906"/>
      <c r="Q1174" s="906"/>
      <c r="R1174" s="906"/>
      <c r="S1174" s="906"/>
      <c r="T1174" s="906"/>
      <c r="U1174" s="906"/>
      <c r="V1174" s="906"/>
      <c r="W1174" s="906"/>
      <c r="X1174" s="906"/>
      <c r="Y1174" s="906"/>
      <c r="Z1174" s="906"/>
      <c r="AA1174" s="906"/>
      <c r="BA1174" s="577"/>
      <c r="BB1174" s="437"/>
      <c r="BC1174" s="577"/>
      <c r="BD1174" s="577"/>
      <c r="BE1174" s="577"/>
      <c r="BF1174" s="577"/>
      <c r="BG1174" s="577"/>
      <c r="BH1174" s="577"/>
      <c r="BI1174" s="577"/>
      <c r="BJ1174" s="577"/>
      <c r="BK1174" s="577"/>
      <c r="BL1174" s="577"/>
      <c r="BM1174" s="577"/>
      <c r="BN1174" s="577"/>
      <c r="BO1174" s="577"/>
      <c r="BP1174" s="577"/>
      <c r="BQ1174" s="577"/>
      <c r="BR1174" s="577"/>
      <c r="BS1174" s="577"/>
      <c r="BT1174" s="577"/>
      <c r="BU1174" s="577"/>
      <c r="BV1174" s="577"/>
      <c r="BW1174" s="577"/>
      <c r="BX1174" s="577"/>
      <c r="BY1174" s="577"/>
    </row>
    <row r="1175" s="410" customFormat="true" ht="15" customHeight="true" x14ac:dyDescent="0.2">
      <c r="A1175" s="506"/>
      <c r="B1175" s="905"/>
      <c r="C1175" s="906"/>
      <c r="D1175" s="906"/>
      <c r="E1175" s="906"/>
      <c r="F1175" s="906"/>
      <c r="G1175" s="906"/>
      <c r="H1175" s="906"/>
      <c r="I1175" s="906"/>
      <c r="J1175" s="906"/>
      <c r="K1175" s="906"/>
      <c r="L1175" s="906"/>
      <c r="M1175" s="906"/>
      <c r="N1175" s="906"/>
      <c r="O1175" s="906"/>
      <c r="P1175" s="906"/>
      <c r="Q1175" s="906"/>
      <c r="R1175" s="906"/>
      <c r="S1175" s="906"/>
      <c r="T1175" s="906"/>
      <c r="U1175" s="906"/>
      <c r="V1175" s="906"/>
      <c r="W1175" s="906"/>
      <c r="X1175" s="906"/>
      <c r="Y1175" s="906"/>
      <c r="Z1175" s="906"/>
      <c r="AA1175" s="906"/>
      <c r="BA1175" s="577"/>
      <c r="BB1175" s="437"/>
      <c r="BC1175" s="577"/>
      <c r="BD1175" s="577"/>
      <c r="BE1175" s="577"/>
      <c r="BF1175" s="577"/>
      <c r="BG1175" s="577"/>
      <c r="BH1175" s="577"/>
      <c r="BI1175" s="577"/>
      <c r="BJ1175" s="577"/>
      <c r="BK1175" s="577"/>
      <c r="BL1175" s="577"/>
      <c r="BM1175" s="577"/>
      <c r="BN1175" s="577"/>
      <c r="BO1175" s="577"/>
      <c r="BP1175" s="577"/>
      <c r="BQ1175" s="577"/>
      <c r="BR1175" s="577"/>
      <c r="BS1175" s="577"/>
      <c r="BT1175" s="577"/>
      <c r="BU1175" s="577"/>
      <c r="BV1175" s="577"/>
      <c r="BW1175" s="577"/>
      <c r="BX1175" s="577"/>
      <c r="BY1175" s="577"/>
    </row>
    <row r="1176" s="410" customFormat="true" ht="15" customHeight="true" x14ac:dyDescent="0.2">
      <c r="A1176" s="907"/>
      <c r="B1176" s="506"/>
      <c r="C1176" s="908"/>
      <c r="D1176" s="909"/>
      <c r="E1176" s="909"/>
      <c r="F1176" s="909"/>
      <c r="G1176" s="909"/>
      <c r="H1176" s="908"/>
      <c r="I1176" s="909"/>
      <c r="J1176" s="909"/>
      <c r="K1176" s="909"/>
      <c r="L1176" s="909"/>
      <c r="M1176" s="908"/>
      <c r="N1176" s="909"/>
      <c r="O1176" s="909"/>
      <c r="P1176" s="909"/>
      <c r="Q1176" s="909"/>
      <c r="R1176" s="908"/>
      <c r="S1176" s="909"/>
      <c r="T1176" s="909"/>
      <c r="U1176" s="909"/>
      <c r="BA1176" s="577"/>
      <c r="BB1176" s="437"/>
      <c r="BC1176" s="577"/>
      <c r="BD1176" s="577"/>
      <c r="BE1176" s="577"/>
      <c r="BF1176" s="577"/>
      <c r="BG1176" s="577"/>
      <c r="BH1176" s="577"/>
      <c r="BI1176" s="577"/>
      <c r="BJ1176" s="577"/>
      <c r="BK1176" s="577"/>
      <c r="BL1176" s="577"/>
      <c r="BM1176" s="577"/>
      <c r="BN1176" s="577"/>
      <c r="BO1176" s="577"/>
      <c r="BP1176" s="577"/>
      <c r="BQ1176" s="577"/>
      <c r="BR1176" s="577"/>
      <c r="BS1176" s="577"/>
      <c r="BT1176" s="577"/>
      <c r="BU1176" s="577"/>
      <c r="BV1176" s="577"/>
      <c r="BW1176" s="577"/>
      <c r="BX1176" s="577"/>
      <c r="BY1176" s="577"/>
    </row>
    <row r="1177" s="410" customFormat="true" ht="15" customHeight="true" x14ac:dyDescent="0.2">
      <c r="A1177" s="909"/>
      <c r="B1177" s="909"/>
      <c r="C1177" s="908"/>
      <c r="D1177" s="908"/>
      <c r="E1177" s="908"/>
      <c r="F1177" s="908"/>
      <c r="G1177" s="908"/>
      <c r="H1177" s="908"/>
      <c r="I1177" s="908"/>
      <c r="J1177" s="908"/>
      <c r="K1177" s="908"/>
      <c r="L1177" s="908"/>
      <c r="M1177" s="908"/>
      <c r="N1177" s="908"/>
      <c r="O1177" s="908"/>
      <c r="P1177" s="908"/>
      <c r="Q1177" s="908"/>
      <c r="R1177" s="908"/>
      <c r="S1177" s="908"/>
      <c r="T1177" s="908"/>
      <c r="U1177" s="908"/>
      <c r="BA1177" s="577"/>
      <c r="BB1177" s="437"/>
      <c r="BC1177" s="577"/>
      <c r="BD1177" s="577"/>
      <c r="BE1177" s="577"/>
      <c r="BF1177" s="577"/>
      <c r="BG1177" s="577"/>
      <c r="BH1177" s="577"/>
      <c r="BI1177" s="577"/>
      <c r="BJ1177" s="577"/>
      <c r="BK1177" s="577"/>
      <c r="BL1177" s="577"/>
      <c r="BM1177" s="577"/>
      <c r="BN1177" s="577"/>
      <c r="BO1177" s="577"/>
      <c r="BP1177" s="577"/>
      <c r="BQ1177" s="577"/>
      <c r="BR1177" s="577"/>
      <c r="BS1177" s="577"/>
      <c r="BT1177" s="577"/>
      <c r="BU1177" s="577"/>
      <c r="BV1177" s="577"/>
      <c r="BW1177" s="577"/>
      <c r="BX1177" s="577"/>
      <c r="BY1177" s="577"/>
    </row>
    <row r="1178" s="410" customFormat="true" ht="15" customHeight="true" x14ac:dyDescent="0.2">
      <c r="BA1178" s="577"/>
      <c r="BB1178" s="437"/>
      <c r="BC1178" s="577"/>
      <c r="BD1178" s="577"/>
      <c r="BE1178" s="577"/>
      <c r="BF1178" s="577"/>
      <c r="BG1178" s="577"/>
      <c r="BH1178" s="577"/>
      <c r="BI1178" s="577"/>
      <c r="BJ1178" s="577"/>
      <c r="BK1178" s="577"/>
      <c r="BL1178" s="577"/>
      <c r="BM1178" s="577"/>
      <c r="BN1178" s="577"/>
      <c r="BO1178" s="577"/>
      <c r="BP1178" s="577"/>
      <c r="BQ1178" s="577"/>
      <c r="BR1178" s="577"/>
      <c r="BS1178" s="577"/>
      <c r="BT1178" s="577"/>
      <c r="BU1178" s="577"/>
      <c r="BV1178" s="577"/>
      <c r="BW1178" s="577"/>
      <c r="BX1178" s="577"/>
      <c r="BY1178" s="577"/>
    </row>
    <row r="1179" s="410" customFormat="true" ht="15" customHeight="true" x14ac:dyDescent="0.2">
      <c r="BA1179" s="577"/>
      <c r="BB1179" s="437"/>
      <c r="BC1179" s="577"/>
      <c r="BD1179" s="577"/>
      <c r="BE1179" s="577"/>
      <c r="BF1179" s="577"/>
      <c r="BG1179" s="577"/>
      <c r="BH1179" s="577"/>
      <c r="BI1179" s="577"/>
      <c r="BJ1179" s="577"/>
      <c r="BK1179" s="577"/>
      <c r="BL1179" s="577"/>
      <c r="BM1179" s="577"/>
      <c r="BN1179" s="577"/>
      <c r="BO1179" s="577"/>
      <c r="BP1179" s="577"/>
      <c r="BQ1179" s="577"/>
      <c r="BR1179" s="577"/>
      <c r="BS1179" s="577"/>
      <c r="BT1179" s="577"/>
      <c r="BU1179" s="577"/>
      <c r="BV1179" s="577"/>
      <c r="BW1179" s="577"/>
      <c r="BX1179" s="577"/>
      <c r="BY1179" s="577"/>
    </row>
    <row r="1180" s="410" customFormat="true" ht="15" customHeight="true" x14ac:dyDescent="0.2">
      <c r="BA1180" s="577"/>
      <c r="BB1180" s="437"/>
      <c r="BC1180" s="577"/>
      <c r="BD1180" s="577"/>
      <c r="BE1180" s="577"/>
      <c r="BF1180" s="577"/>
      <c r="BG1180" s="577"/>
      <c r="BH1180" s="577"/>
      <c r="BI1180" s="577"/>
      <c r="BJ1180" s="577"/>
      <c r="BK1180" s="577"/>
      <c r="BL1180" s="577"/>
      <c r="BM1180" s="577"/>
      <c r="BN1180" s="577"/>
      <c r="BO1180" s="577"/>
      <c r="BP1180" s="577"/>
      <c r="BQ1180" s="577"/>
      <c r="BR1180" s="577"/>
      <c r="BS1180" s="577"/>
      <c r="BT1180" s="577"/>
      <c r="BU1180" s="577"/>
      <c r="BV1180" s="577"/>
      <c r="BW1180" s="577"/>
      <c r="BX1180" s="577"/>
      <c r="BY1180" s="577"/>
    </row>
    <row r="1181" s="410" customFormat="true" ht="15" customHeight="true" x14ac:dyDescent="0.2">
      <c r="BA1181" s="577"/>
      <c r="BB1181" s="437"/>
      <c r="BC1181" s="577"/>
      <c r="BD1181" s="577"/>
      <c r="BE1181" s="577"/>
      <c r="BF1181" s="577"/>
      <c r="BG1181" s="577"/>
      <c r="BH1181" s="577"/>
      <c r="BI1181" s="577"/>
      <c r="BJ1181" s="577"/>
      <c r="BK1181" s="577"/>
      <c r="BL1181" s="577"/>
      <c r="BM1181" s="577"/>
      <c r="BN1181" s="577"/>
      <c r="BO1181" s="577"/>
      <c r="BP1181" s="577"/>
      <c r="BQ1181" s="577"/>
      <c r="BR1181" s="577"/>
      <c r="BS1181" s="577"/>
      <c r="BT1181" s="577"/>
      <c r="BU1181" s="577"/>
      <c r="BV1181" s="577"/>
      <c r="BW1181" s="577"/>
      <c r="BX1181" s="577"/>
      <c r="BY1181" s="577"/>
    </row>
    <row r="1182" s="410" customFormat="true" ht="15" customHeight="true" x14ac:dyDescent="0.2">
      <c r="BA1182" s="577"/>
      <c r="BB1182" s="437"/>
      <c r="BC1182" s="577"/>
      <c r="BD1182" s="577"/>
      <c r="BE1182" s="577"/>
      <c r="BF1182" s="577"/>
      <c r="BG1182" s="577"/>
      <c r="BH1182" s="577"/>
      <c r="BI1182" s="577"/>
      <c r="BJ1182" s="577"/>
      <c r="BK1182" s="577"/>
      <c r="BL1182" s="577"/>
      <c r="BM1182" s="577"/>
      <c r="BN1182" s="577"/>
      <c r="BO1182" s="577"/>
      <c r="BP1182" s="577"/>
      <c r="BQ1182" s="577"/>
      <c r="BR1182" s="577"/>
      <c r="BS1182" s="577"/>
      <c r="BT1182" s="577"/>
      <c r="BU1182" s="577"/>
      <c r="BV1182" s="577"/>
      <c r="BW1182" s="577"/>
      <c r="BX1182" s="577"/>
      <c r="BY1182" s="577"/>
    </row>
    <row r="1183" s="410" customFormat="true" ht="15" customHeight="true" x14ac:dyDescent="0.2">
      <c r="BA1183" s="577"/>
      <c r="BB1183" s="437"/>
      <c r="BC1183" s="577"/>
      <c r="BD1183" s="577"/>
      <c r="BE1183" s="577"/>
      <c r="BF1183" s="577"/>
      <c r="BG1183" s="577"/>
      <c r="BH1183" s="577"/>
      <c r="BI1183" s="577"/>
      <c r="BJ1183" s="577"/>
      <c r="BK1183" s="577"/>
      <c r="BL1183" s="577"/>
      <c r="BM1183" s="577"/>
      <c r="BN1183" s="577"/>
      <c r="BO1183" s="577"/>
      <c r="BP1183" s="577"/>
      <c r="BQ1183" s="577"/>
      <c r="BR1183" s="577"/>
      <c r="BS1183" s="577"/>
      <c r="BT1183" s="577"/>
      <c r="BU1183" s="577"/>
      <c r="BV1183" s="577"/>
      <c r="BW1183" s="577"/>
      <c r="BX1183" s="577"/>
      <c r="BY1183" s="577"/>
    </row>
    <row r="1184" s="410" customFormat="true" ht="15" customHeight="true" x14ac:dyDescent="0.2">
      <c r="BA1184" s="577"/>
      <c r="BB1184" s="437"/>
      <c r="BC1184" s="577"/>
      <c r="BD1184" s="577"/>
      <c r="BE1184" s="577"/>
      <c r="BF1184" s="577"/>
      <c r="BG1184" s="577"/>
      <c r="BH1184" s="577"/>
      <c r="BI1184" s="577"/>
      <c r="BJ1184" s="577"/>
      <c r="BK1184" s="577"/>
      <c r="BL1184" s="577"/>
      <c r="BM1184" s="577"/>
      <c r="BN1184" s="577"/>
      <c r="BO1184" s="577"/>
      <c r="BP1184" s="577"/>
      <c r="BQ1184" s="577"/>
      <c r="BR1184" s="577"/>
      <c r="BS1184" s="577"/>
      <c r="BT1184" s="577"/>
      <c r="BU1184" s="577"/>
      <c r="BV1184" s="577"/>
      <c r="BW1184" s="577"/>
      <c r="BX1184" s="577"/>
      <c r="BY1184" s="577"/>
    </row>
    <row r="1185" s="410" customFormat="true" ht="15" customHeight="true" x14ac:dyDescent="0.2">
      <c r="BA1185" s="577"/>
      <c r="BB1185" s="437"/>
      <c r="BC1185" s="577"/>
      <c r="BD1185" s="577"/>
      <c r="BE1185" s="577"/>
      <c r="BF1185" s="577"/>
      <c r="BG1185" s="577"/>
      <c r="BH1185" s="577"/>
      <c r="BI1185" s="577"/>
      <c r="BJ1185" s="577"/>
      <c r="BK1185" s="577"/>
      <c r="BL1185" s="577"/>
      <c r="BM1185" s="577"/>
      <c r="BN1185" s="577"/>
      <c r="BO1185" s="577"/>
      <c r="BP1185" s="577"/>
      <c r="BQ1185" s="577"/>
      <c r="BR1185" s="577"/>
      <c r="BS1185" s="577"/>
      <c r="BT1185" s="577"/>
      <c r="BU1185" s="577"/>
      <c r="BV1185" s="577"/>
      <c r="BW1185" s="577"/>
      <c r="BX1185" s="577"/>
      <c r="BY1185" s="577"/>
    </row>
    <row r="1186" s="410" customFormat="true" ht="15" customHeight="true" x14ac:dyDescent="0.2">
      <c r="BA1186" s="577"/>
      <c r="BB1186" s="437"/>
      <c r="BC1186" s="577"/>
      <c r="BD1186" s="577"/>
      <c r="BE1186" s="577"/>
      <c r="BF1186" s="577"/>
      <c r="BG1186" s="577"/>
      <c r="BH1186" s="577"/>
      <c r="BI1186" s="577"/>
      <c r="BJ1186" s="577"/>
      <c r="BK1186" s="577"/>
      <c r="BL1186" s="577"/>
      <c r="BM1186" s="577"/>
      <c r="BN1186" s="577"/>
      <c r="BO1186" s="577"/>
      <c r="BP1186" s="577"/>
      <c r="BQ1186" s="577"/>
      <c r="BR1186" s="577"/>
      <c r="BS1186" s="577"/>
      <c r="BT1186" s="577"/>
      <c r="BU1186" s="577"/>
      <c r="BV1186" s="577"/>
      <c r="BW1186" s="577"/>
      <c r="BX1186" s="577"/>
      <c r="BY1186" s="577"/>
    </row>
    <row r="1187" s="410" customFormat="true" ht="15" customHeight="true" x14ac:dyDescent="0.2">
      <c r="BA1187" s="577"/>
      <c r="BB1187" s="437"/>
      <c r="BC1187" s="577"/>
      <c r="BD1187" s="577"/>
      <c r="BE1187" s="577"/>
      <c r="BF1187" s="577"/>
      <c r="BG1187" s="577"/>
      <c r="BH1187" s="577"/>
      <c r="BI1187" s="577"/>
      <c r="BJ1187" s="577"/>
      <c r="BK1187" s="577"/>
      <c r="BL1187" s="577"/>
      <c r="BM1187" s="577"/>
      <c r="BN1187" s="577"/>
      <c r="BO1187" s="577"/>
      <c r="BP1187" s="577"/>
      <c r="BQ1187" s="577"/>
      <c r="BR1187" s="577"/>
      <c r="BS1187" s="577"/>
      <c r="BT1187" s="577"/>
      <c r="BU1187" s="577"/>
      <c r="BV1187" s="577"/>
      <c r="BW1187" s="577"/>
      <c r="BX1187" s="577"/>
      <c r="BY1187" s="577"/>
    </row>
    <row r="1188" s="410" customFormat="true" ht="15" customHeight="true" x14ac:dyDescent="0.2">
      <c r="BA1188" s="577"/>
      <c r="BB1188" s="437"/>
      <c r="BC1188" s="577"/>
      <c r="BD1188" s="577"/>
      <c r="BE1188" s="577"/>
      <c r="BF1188" s="577"/>
      <c r="BG1188" s="577"/>
      <c r="BH1188" s="577"/>
      <c r="BI1188" s="577"/>
      <c r="BJ1188" s="577"/>
      <c r="BK1188" s="577"/>
      <c r="BL1188" s="577"/>
      <c r="BM1188" s="577"/>
      <c r="BN1188" s="577"/>
      <c r="BO1188" s="577"/>
      <c r="BP1188" s="577"/>
      <c r="BQ1188" s="577"/>
      <c r="BR1188" s="577"/>
      <c r="BS1188" s="577"/>
      <c r="BT1188" s="577"/>
      <c r="BU1188" s="577"/>
      <c r="BV1188" s="577"/>
      <c r="BW1188" s="577"/>
      <c r="BX1188" s="577"/>
      <c r="BY1188" s="577"/>
    </row>
    <row r="1189" s="410" customFormat="true" ht="15" customHeight="true" x14ac:dyDescent="0.2">
      <c r="BA1189" s="577"/>
      <c r="BB1189" s="437"/>
      <c r="BC1189" s="577"/>
      <c r="BD1189" s="577"/>
      <c r="BE1189" s="577"/>
      <c r="BF1189" s="577"/>
      <c r="BG1189" s="577"/>
      <c r="BH1189" s="577"/>
      <c r="BI1189" s="577"/>
      <c r="BJ1189" s="577"/>
      <c r="BK1189" s="577"/>
      <c r="BL1189" s="577"/>
      <c r="BM1189" s="577"/>
      <c r="BN1189" s="577"/>
      <c r="BO1189" s="577"/>
      <c r="BP1189" s="577"/>
      <c r="BQ1189" s="577"/>
      <c r="BR1189" s="577"/>
      <c r="BS1189" s="577"/>
      <c r="BT1189" s="577"/>
      <c r="BU1189" s="577"/>
      <c r="BV1189" s="577"/>
      <c r="BW1189" s="577"/>
      <c r="BX1189" s="577"/>
      <c r="BY1189" s="577"/>
    </row>
    <row r="1190" s="410" customFormat="true" ht="15" customHeight="true" x14ac:dyDescent="0.2">
      <c r="BA1190" s="577"/>
      <c r="BB1190" s="437"/>
      <c r="BC1190" s="577"/>
      <c r="BD1190" s="577"/>
      <c r="BE1190" s="577"/>
      <c r="BF1190" s="577"/>
      <c r="BG1190" s="577"/>
      <c r="BH1190" s="577"/>
      <c r="BI1190" s="577"/>
      <c r="BJ1190" s="577"/>
      <c r="BK1190" s="577"/>
      <c r="BL1190" s="577"/>
      <c r="BM1190" s="577"/>
      <c r="BN1190" s="577"/>
      <c r="BO1190" s="577"/>
      <c r="BP1190" s="577"/>
      <c r="BQ1190" s="577"/>
      <c r="BR1190" s="577"/>
      <c r="BS1190" s="577"/>
      <c r="BT1190" s="577"/>
      <c r="BU1190" s="577"/>
      <c r="BV1190" s="577"/>
      <c r="BW1190" s="577"/>
      <c r="BX1190" s="577"/>
      <c r="BY1190" s="577"/>
    </row>
    <row r="1191" s="410" customFormat="true" ht="15" customHeight="true" x14ac:dyDescent="0.2">
      <c r="BA1191" s="577"/>
      <c r="BB1191" s="437"/>
      <c r="BC1191" s="577"/>
      <c r="BD1191" s="577"/>
      <c r="BE1191" s="577"/>
      <c r="BF1191" s="577"/>
      <c r="BG1191" s="577"/>
      <c r="BH1191" s="577"/>
      <c r="BI1191" s="577"/>
      <c r="BJ1191" s="577"/>
      <c r="BK1191" s="577"/>
      <c r="BL1191" s="577"/>
      <c r="BM1191" s="577"/>
      <c r="BN1191" s="577"/>
      <c r="BO1191" s="577"/>
      <c r="BP1191" s="577"/>
      <c r="BQ1191" s="577"/>
      <c r="BR1191" s="577"/>
      <c r="BS1191" s="577"/>
      <c r="BT1191" s="577"/>
      <c r="BU1191" s="577"/>
      <c r="BV1191" s="577"/>
      <c r="BW1191" s="577"/>
      <c r="BX1191" s="577"/>
      <c r="BY1191" s="577"/>
    </row>
    <row r="1192" s="410" customFormat="true" ht="15" customHeight="true" x14ac:dyDescent="0.2">
      <c r="BA1192" s="577"/>
      <c r="BB1192" s="437"/>
      <c r="BC1192" s="577"/>
      <c r="BD1192" s="577"/>
      <c r="BE1192" s="577"/>
      <c r="BF1192" s="577"/>
      <c r="BG1192" s="577"/>
      <c r="BH1192" s="577"/>
      <c r="BI1192" s="577"/>
      <c r="BJ1192" s="577"/>
      <c r="BK1192" s="577"/>
      <c r="BL1192" s="577"/>
      <c r="BM1192" s="577"/>
      <c r="BN1192" s="577"/>
      <c r="BO1192" s="577"/>
      <c r="BP1192" s="577"/>
      <c r="BQ1192" s="577"/>
      <c r="BR1192" s="577"/>
      <c r="BS1192" s="577"/>
      <c r="BT1192" s="577"/>
      <c r="BU1192" s="577"/>
      <c r="BV1192" s="577"/>
      <c r="BW1192" s="577"/>
      <c r="BX1192" s="577"/>
      <c r="BY1192" s="577"/>
    </row>
    <row r="1193" s="410" customFormat="true" ht="15" customHeight="true" x14ac:dyDescent="0.2">
      <c r="BA1193" s="577"/>
      <c r="BB1193" s="437"/>
      <c r="BC1193" s="577"/>
      <c r="BD1193" s="577"/>
      <c r="BE1193" s="577"/>
      <c r="BF1193" s="577"/>
      <c r="BG1193" s="577"/>
      <c r="BH1193" s="577"/>
      <c r="BI1193" s="577"/>
      <c r="BJ1193" s="577"/>
      <c r="BK1193" s="577"/>
      <c r="BL1193" s="577"/>
      <c r="BM1193" s="577"/>
      <c r="BN1193" s="577"/>
      <c r="BO1193" s="577"/>
      <c r="BP1193" s="577"/>
      <c r="BQ1193" s="577"/>
      <c r="BR1193" s="577"/>
      <c r="BS1193" s="577"/>
      <c r="BT1193" s="577"/>
      <c r="BU1193" s="577"/>
      <c r="BV1193" s="577"/>
      <c r="BW1193" s="577"/>
      <c r="BX1193" s="577"/>
      <c r="BY1193" s="577"/>
    </row>
    <row r="1194" s="410" customFormat="true" ht="15" customHeight="true" x14ac:dyDescent="0.2">
      <c r="BA1194" s="577"/>
      <c r="BB1194" s="437"/>
      <c r="BC1194" s="577"/>
      <c r="BD1194" s="577"/>
      <c r="BE1194" s="577"/>
      <c r="BF1194" s="577"/>
      <c r="BG1194" s="577"/>
      <c r="BH1194" s="577"/>
      <c r="BI1194" s="577"/>
      <c r="BJ1194" s="577"/>
      <c r="BK1194" s="577"/>
      <c r="BL1194" s="577"/>
      <c r="BM1194" s="577"/>
      <c r="BN1194" s="577"/>
      <c r="BO1194" s="577"/>
      <c r="BP1194" s="577"/>
      <c r="BQ1194" s="577"/>
      <c r="BR1194" s="577"/>
      <c r="BS1194" s="577"/>
      <c r="BT1194" s="577"/>
      <c r="BU1194" s="577"/>
      <c r="BV1194" s="577"/>
      <c r="BW1194" s="577"/>
      <c r="BX1194" s="577"/>
      <c r="BY1194" s="577"/>
    </row>
    <row r="1195" s="410" customFormat="true" ht="15" customHeight="true" x14ac:dyDescent="0.2">
      <c r="BA1195" s="577"/>
      <c r="BB1195" s="437"/>
      <c r="BC1195" s="577"/>
      <c r="BD1195" s="577"/>
      <c r="BE1195" s="577"/>
      <c r="BF1195" s="577"/>
      <c r="BG1195" s="577"/>
      <c r="BH1195" s="577"/>
      <c r="BI1195" s="577"/>
      <c r="BJ1195" s="577"/>
      <c r="BK1195" s="577"/>
      <c r="BL1195" s="577"/>
      <c r="BM1195" s="577"/>
      <c r="BN1195" s="577"/>
      <c r="BO1195" s="577"/>
      <c r="BP1195" s="577"/>
      <c r="BQ1195" s="577"/>
      <c r="BR1195" s="577"/>
      <c r="BS1195" s="577"/>
      <c r="BT1195" s="577"/>
      <c r="BU1195" s="577"/>
      <c r="BV1195" s="577"/>
      <c r="BW1195" s="577"/>
      <c r="BX1195" s="577"/>
      <c r="BY1195" s="577"/>
    </row>
    <row r="1196" s="410" customFormat="true" ht="15" customHeight="true" x14ac:dyDescent="0.2">
      <c r="BA1196" s="577"/>
      <c r="BB1196" s="437"/>
      <c r="BC1196" s="577"/>
      <c r="BD1196" s="577"/>
      <c r="BE1196" s="577"/>
      <c r="BF1196" s="577"/>
      <c r="BG1196" s="577"/>
      <c r="BH1196" s="577"/>
      <c r="BI1196" s="577"/>
      <c r="BJ1196" s="577"/>
      <c r="BK1196" s="577"/>
      <c r="BL1196" s="577"/>
      <c r="BM1196" s="577"/>
      <c r="BN1196" s="577"/>
      <c r="BO1196" s="577"/>
      <c r="BP1196" s="577"/>
      <c r="BQ1196" s="577"/>
      <c r="BR1196" s="577"/>
      <c r="BS1196" s="577"/>
      <c r="BT1196" s="577"/>
      <c r="BU1196" s="577"/>
      <c r="BV1196" s="577"/>
      <c r="BW1196" s="577"/>
      <c r="BX1196" s="577"/>
      <c r="BY1196" s="577"/>
    </row>
    <row r="1197" s="410" customFormat="true" ht="15" customHeight="true" x14ac:dyDescent="0.2">
      <c r="BA1197" s="577"/>
      <c r="BB1197" s="437"/>
      <c r="BC1197" s="577"/>
      <c r="BD1197" s="577"/>
      <c r="BE1197" s="577"/>
      <c r="BF1197" s="577"/>
      <c r="BG1197" s="577"/>
      <c r="BH1197" s="577"/>
      <c r="BI1197" s="577"/>
      <c r="BJ1197" s="577"/>
      <c r="BK1197" s="577"/>
      <c r="BL1197" s="577"/>
      <c r="BM1197" s="577"/>
      <c r="BN1197" s="577"/>
      <c r="BO1197" s="577"/>
      <c r="BP1197" s="577"/>
      <c r="BQ1197" s="577"/>
      <c r="BR1197" s="577"/>
      <c r="BS1197" s="577"/>
      <c r="BT1197" s="577"/>
      <c r="BU1197" s="577"/>
      <c r="BV1197" s="577"/>
      <c r="BW1197" s="577"/>
      <c r="BX1197" s="577"/>
      <c r="BY1197" s="577"/>
    </row>
    <row r="1198" s="410" customFormat="true" ht="15" customHeight="true" x14ac:dyDescent="0.2">
      <c r="BA1198" s="577"/>
      <c r="BB1198" s="437"/>
      <c r="BC1198" s="577"/>
      <c r="BD1198" s="577"/>
      <c r="BE1198" s="577"/>
      <c r="BF1198" s="577"/>
      <c r="BG1198" s="577"/>
      <c r="BH1198" s="577"/>
      <c r="BI1198" s="577"/>
      <c r="BJ1198" s="577"/>
      <c r="BK1198" s="577"/>
      <c r="BL1198" s="577"/>
      <c r="BM1198" s="577"/>
      <c r="BN1198" s="577"/>
      <c r="BO1198" s="577"/>
      <c r="BP1198" s="577"/>
      <c r="BQ1198" s="577"/>
      <c r="BR1198" s="577"/>
      <c r="BS1198" s="577"/>
      <c r="BT1198" s="577"/>
      <c r="BU1198" s="577"/>
      <c r="BV1198" s="577"/>
      <c r="BW1198" s="577"/>
      <c r="BX1198" s="577"/>
      <c r="BY1198" s="577"/>
    </row>
    <row r="1199" s="410" customFormat="true" ht="15" customHeight="true" x14ac:dyDescent="0.2">
      <c r="BA1199" s="577"/>
      <c r="BB1199" s="437"/>
      <c r="BC1199" s="577"/>
      <c r="BD1199" s="577"/>
      <c r="BE1199" s="577"/>
      <c r="BF1199" s="577"/>
      <c r="BG1199" s="577"/>
      <c r="BH1199" s="577"/>
      <c r="BI1199" s="577"/>
      <c r="BJ1199" s="577"/>
      <c r="BK1199" s="577"/>
      <c r="BL1199" s="577"/>
      <c r="BM1199" s="577"/>
      <c r="BN1199" s="577"/>
      <c r="BO1199" s="577"/>
      <c r="BP1199" s="577"/>
      <c r="BQ1199" s="577"/>
      <c r="BR1199" s="577"/>
      <c r="BS1199" s="577"/>
      <c r="BT1199" s="577"/>
      <c r="BU1199" s="577"/>
      <c r="BV1199" s="577"/>
      <c r="BW1199" s="577"/>
      <c r="BX1199" s="577"/>
      <c r="BY1199" s="577"/>
    </row>
    <row r="1200" s="410" customFormat="true" ht="15" customHeight="true" x14ac:dyDescent="0.2">
      <c r="BA1200" s="577"/>
      <c r="BB1200" s="437"/>
      <c r="BC1200" s="577"/>
      <c r="BD1200" s="577"/>
      <c r="BE1200" s="577"/>
      <c r="BF1200" s="577"/>
      <c r="BG1200" s="577"/>
      <c r="BH1200" s="577"/>
      <c r="BI1200" s="577"/>
      <c r="BJ1200" s="577"/>
      <c r="BK1200" s="577"/>
      <c r="BL1200" s="577"/>
      <c r="BM1200" s="577"/>
      <c r="BN1200" s="577"/>
      <c r="BO1200" s="577"/>
      <c r="BP1200" s="577"/>
      <c r="BQ1200" s="577"/>
      <c r="BR1200" s="577"/>
      <c r="BS1200" s="577"/>
      <c r="BT1200" s="577"/>
      <c r="BU1200" s="577"/>
      <c r="BV1200" s="577"/>
      <c r="BW1200" s="577"/>
      <c r="BX1200" s="577"/>
      <c r="BY1200" s="577"/>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J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O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7:E577"/>
    <mergeCell ref="H577:I578"/>
    <mergeCell ref="M577:N577"/>
    <mergeCell ref="C578:D578"/>
    <mergeCell ref="M578:N578"/>
    <mergeCell ref="C579:D579"/>
    <mergeCell ref="H579:I579"/>
    <mergeCell ref="M579:N579"/>
    <mergeCell ref="C575:D575"/>
    <mergeCell ref="H575:I575"/>
    <mergeCell ref="M575:N575"/>
    <mergeCell ref="C576:D576"/>
    <mergeCell ref="H576:J576"/>
    <mergeCell ref="M576:N576"/>
    <mergeCell ref="M572:N572"/>
    <mergeCell ref="C573:D573"/>
    <mergeCell ref="H573:I573"/>
    <mergeCell ref="M573:N573"/>
    <mergeCell ref="C574:D574"/>
    <mergeCell ref="H574:I574"/>
    <mergeCell ref="M574:N574"/>
    <mergeCell ref="C569:D569"/>
    <mergeCell ref="H569:I569"/>
    <mergeCell ref="M569:N570"/>
    <mergeCell ref="C570:D570"/>
    <mergeCell ref="H570:L570"/>
    <mergeCell ref="C571:D571"/>
    <mergeCell ref="H571:I572"/>
    <mergeCell ref="J571:L571"/>
    <mergeCell ref="M571:N571"/>
    <mergeCell ref="C572:D572"/>
    <mergeCell ref="C567:D567"/>
    <mergeCell ref="H567:I567"/>
    <mergeCell ref="M567:N567"/>
    <mergeCell ref="C568:D568"/>
    <mergeCell ref="H568:I568"/>
    <mergeCell ref="M568:O568"/>
    <mergeCell ref="C565:D565"/>
    <mergeCell ref="H565:I565"/>
    <mergeCell ref="M565:N565"/>
    <mergeCell ref="C566:D566"/>
    <mergeCell ref="H566:I566"/>
    <mergeCell ref="M566:N566"/>
    <mergeCell ref="C562:D562"/>
    <mergeCell ref="H562:I562"/>
    <mergeCell ref="M562:Q562"/>
    <mergeCell ref="C563:D563"/>
    <mergeCell ref="H563:I563"/>
    <mergeCell ref="M563:N564"/>
    <mergeCell ref="O563:Q563"/>
    <mergeCell ref="C564:D564"/>
    <mergeCell ref="H564:I564"/>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1:D522"/>
    <mergeCell ref="H521:I521"/>
    <mergeCell ref="M521:N521"/>
    <mergeCell ref="H522:I522"/>
    <mergeCell ref="M522:N522"/>
    <mergeCell ref="C523:D523"/>
    <mergeCell ref="H523:I523"/>
    <mergeCell ref="M523:N523"/>
    <mergeCell ref="C519:D519"/>
    <mergeCell ref="H519:I519"/>
    <mergeCell ref="M519:N519"/>
    <mergeCell ref="C520:E520"/>
    <mergeCell ref="H520:I520"/>
    <mergeCell ref="M520:N520"/>
    <mergeCell ref="C517:D517"/>
    <mergeCell ref="H517:I517"/>
    <mergeCell ref="M517:N517"/>
    <mergeCell ref="C518:D518"/>
    <mergeCell ref="H518:I518"/>
    <mergeCell ref="M518:N518"/>
    <mergeCell ref="C514:G514"/>
    <mergeCell ref="H514:I514"/>
    <mergeCell ref="M514:N514"/>
    <mergeCell ref="C515:D516"/>
    <mergeCell ref="E515:G515"/>
    <mergeCell ref="H515:I515"/>
    <mergeCell ref="M515:N515"/>
    <mergeCell ref="H516:I516"/>
    <mergeCell ref="M516:N516"/>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J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O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E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A1034:C1034"/>
    <mergeCell ref="C399:F399"/>
    <mergeCell ref="H220:L220"/>
    <mergeCell ref="M220:Q220"/>
    <mergeCell ref="A222:A224"/>
    <mergeCell ref="C408:D408"/>
    <mergeCell ref="H408:I408"/>
    <mergeCell ref="M408:N408"/>
    <mergeCell ref="C409:D409"/>
    <mergeCell ref="H409:I409"/>
    <mergeCell ref="M409:N409"/>
    <mergeCell ref="C406:D406"/>
    <mergeCell ref="H406:I406"/>
    <mergeCell ref="M406:N406"/>
    <mergeCell ref="C407:D407"/>
    <mergeCell ref="H407:I407"/>
    <mergeCell ref="M407:N407"/>
    <mergeCell ref="B402:B445"/>
    <mergeCell ref="C403:D403"/>
    <mergeCell ref="H403:I403"/>
    <mergeCell ref="M403:N403"/>
    <mergeCell ref="C404:D404"/>
    <mergeCell ref="C220:G220"/>
    <mergeCell ref="H404:I404"/>
    <mergeCell ref="M404:N404"/>
    <mergeCell ref="C405:D405"/>
    <mergeCell ref="H405:I405"/>
    <mergeCell ref="M405:N405"/>
    <mergeCell ref="C414:D414"/>
    <mergeCell ref="H414:I414"/>
    <mergeCell ref="M414:N414"/>
    <mergeCell ref="C415:D415"/>
    <mergeCell ref="H399:K399"/>
    <mergeCell ref="M399:P399"/>
    <mergeCell ref="C120:G120"/>
    <mergeCell ref="H120:L120"/>
    <mergeCell ref="M120:Q120"/>
    <mergeCell ref="C56:G56"/>
    <mergeCell ref="H56:L56"/>
    <mergeCell ref="M56:Q56"/>
    <mergeCell ref="C400:E400"/>
    <mergeCell ref="H400:J400"/>
    <mergeCell ref="M400:O400"/>
    <mergeCell ref="C401:D402"/>
    <mergeCell ref="H401:I402"/>
    <mergeCell ref="M401:N402"/>
    <mergeCell ref="A1025:C1025"/>
    <mergeCell ref="A1026:B1026"/>
    <mergeCell ref="A1031:A1033"/>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20:D420"/>
    <mergeCell ref="A208:B208"/>
    <mergeCell ref="M14:Q14"/>
    <mergeCell ref="A16:A17"/>
    <mergeCell ref="A18:A21"/>
    <mergeCell ref="A22:A23"/>
    <mergeCell ref="A24:A26"/>
    <mergeCell ref="C14:G14"/>
    <mergeCell ref="H14:L14"/>
    <mergeCell ref="A47:A49"/>
    <mergeCell ref="A58:A67"/>
    <mergeCell ref="A108:B108"/>
    <mergeCell ref="A53:A55"/>
    <mergeCell ref="H133:L133"/>
    <mergeCell ref="M133:Q133"/>
    <mergeCell ref="A135:A139"/>
    <mergeCell ref="A153:A159"/>
    <mergeCell ref="A122:A123"/>
    <mergeCell ref="A124:A127"/>
    <mergeCell ref="A128:A129"/>
    <mergeCell ref="A130:A132"/>
    <mergeCell ref="C133:G133"/>
    <mergeCell ref="BA33:BA34"/>
    <mergeCell ref="BA35:BA36"/>
    <mergeCell ref="BA37:BA38"/>
    <mergeCell ref="A39:A40"/>
    <mergeCell ref="BA39:BA40"/>
    <mergeCell ref="BA41:BA42"/>
    <mergeCell ref="BA43:BA44"/>
    <mergeCell ref="BA45:BA46"/>
    <mergeCell ref="C27:G27"/>
    <mergeCell ref="H27:L27"/>
    <mergeCell ref="M27:Q27"/>
    <mergeCell ref="BA47:BA49"/>
    <mergeCell ref="A50:A52"/>
    <mergeCell ref="BA50:BA52"/>
    <mergeCell ref="A29:A30"/>
    <mergeCell ref="A35:A36"/>
    <mergeCell ref="A37:A38"/>
    <mergeCell ref="A41:A42"/>
    <mergeCell ref="A43:A44"/>
    <mergeCell ref="A45:A46"/>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A29:BA30"/>
    <mergeCell ref="A31:A32"/>
    <mergeCell ref="BA31:BA32"/>
    <mergeCell ref="A33:A34"/>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0"/>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85725</xdr:rowOff>
                  </from>
                  <to>
                    <xdr:col>1</xdr:col>
                    <xdr:colOff>1704975</xdr:colOff>
                    <xdr:row>400</xdr:row>
                    <xdr:rowOff>85725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3FF1E-5B58-46F2-B19E-1E4B45623575}">
  <sheetPr codeName="Feuil5"/>
  <dimension ref="A1:CZ1200"/>
  <sheetViews>
    <sheetView showGridLines="false" workbookViewId="0"/>
  </sheetViews>
  <sheetFormatPr defaultColWidth="9.140625" defaultRowHeight="15" customHeight="true" x14ac:dyDescent="0.2"/>
  <cols>
    <col min="1" max="1" width="31.5703125" style="576" customWidth="true"/>
    <col min="2" max="2" width="41.5703125" style="576" customWidth="true"/>
    <col min="3" max="17" width="10.7109375" style="576" customWidth="true"/>
    <col min="18" max="27" width="12.5703125" style="576" customWidth="true"/>
    <col min="28" max="52" width="12.5703125" style="410" customWidth="true"/>
    <col min="53" max="53" width="31.5703125" style="577" customWidth="true"/>
    <col min="54" max="54" width="41.5703125" style="437" customWidth="true"/>
    <col min="55" max="69" width="9.140625" style="577"/>
    <col min="70" max="77" width="12.5703125" style="577" customWidth="true"/>
    <col min="78" max="104" width="12.5703125" style="410" customWidth="true"/>
    <col min="105" max="16384" width="9.140625" style="576"/>
  </cols>
  <sheetData>
    <row r="1" s="358" customFormat="true" ht="18" customHeight="true" x14ac:dyDescent="0.2">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Lesotho</v>
      </c>
      <c r="B2" s="428"/>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2004</v>
      </c>
      <c r="B3" s="43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DHS04</v>
      </c>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
        <v>279</v>
      </c>
      <c r="B10" s="246" t="s">
        <v>139</v>
      </c>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
        <v>278</v>
      </c>
      <c r="B11" s="245" t="s">
        <v>139</v>
      </c>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615" customFormat="true" ht="15" customHeight="true" x14ac:dyDescent="0.2">
      <c r="A14" s="362" t="s">
        <v>96</v>
      </c>
      <c r="B14" s="407"/>
      <c r="C14" s="1049" t="s">
        <v>115</v>
      </c>
      <c r="D14" s="1050"/>
      <c r="E14" s="1050"/>
      <c r="F14" s="1050"/>
      <c r="G14" s="1051"/>
      <c r="H14" s="1052" t="s">
        <v>38</v>
      </c>
      <c r="I14" s="1044"/>
      <c r="J14" s="1044"/>
      <c r="K14" s="1044"/>
      <c r="L14" s="1046"/>
      <c r="M14" s="1039" t="s">
        <v>37</v>
      </c>
      <c r="N14" s="1040"/>
      <c r="O14" s="1040"/>
      <c r="P14" s="1040"/>
      <c r="Q14" s="1042"/>
      <c r="R14" s="87" t="s">
        <v>142</v>
      </c>
      <c r="S14" s="495"/>
      <c r="T14" s="495"/>
      <c r="U14" s="495"/>
      <c r="V14" s="495"/>
      <c r="W14" s="495"/>
      <c r="X14" s="495"/>
      <c r="Y14" s="495"/>
      <c r="Z14" s="495"/>
      <c r="AA14" s="495"/>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943"/>
      <c r="BA14" s="416" t="s">
        <v>131</v>
      </c>
      <c r="BB14" s="362" t="s">
        <v>96</v>
      </c>
      <c r="BC14" s="1039" t="s">
        <v>115</v>
      </c>
      <c r="BD14" s="1040"/>
      <c r="BE14" s="1040"/>
      <c r="BF14" s="1040"/>
      <c r="BG14" s="1041"/>
      <c r="BH14" s="1039" t="s">
        <v>38</v>
      </c>
      <c r="BI14" s="1040"/>
      <c r="BJ14" s="1040"/>
      <c r="BK14" s="1040"/>
      <c r="BL14" s="1041"/>
      <c r="BM14" s="1039" t="s">
        <v>37</v>
      </c>
      <c r="BN14" s="1040"/>
      <c r="BO14" s="1040"/>
      <c r="BP14" s="1040"/>
      <c r="BQ14" s="1042"/>
      <c r="BR14" s="86" t="s">
        <v>142</v>
      </c>
      <c r="BS14" s="495"/>
      <c r="BT14" s="495"/>
      <c r="BU14" s="495"/>
      <c r="BV14" s="495"/>
      <c r="BW14" s="495"/>
      <c r="BX14" s="495"/>
      <c r="BY14" s="495"/>
      <c r="BZ14" s="509"/>
      <c r="CA14" s="509"/>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615" customFormat="true" ht="12.75" x14ac:dyDescent="0.2">
      <c r="A15" s="402" t="s">
        <v>87</v>
      </c>
      <c r="B15" s="444"/>
      <c r="C15" s="486" t="s">
        <v>0</v>
      </c>
      <c r="D15" s="673" t="s">
        <v>1</v>
      </c>
      <c r="E15" s="673" t="s">
        <v>2</v>
      </c>
      <c r="F15" s="673" t="s">
        <v>3</v>
      </c>
      <c r="G15" s="674" t="s">
        <v>4</v>
      </c>
      <c r="H15" s="449" t="s">
        <v>0</v>
      </c>
      <c r="I15" s="677" t="s">
        <v>1</v>
      </c>
      <c r="J15" s="677" t="s">
        <v>2</v>
      </c>
      <c r="K15" s="677" t="s">
        <v>3</v>
      </c>
      <c r="L15" s="678" t="s">
        <v>4</v>
      </c>
      <c r="M15" s="450" t="s">
        <v>0</v>
      </c>
      <c r="N15" s="677" t="s">
        <v>1</v>
      </c>
      <c r="O15" s="677" t="s">
        <v>2</v>
      </c>
      <c r="P15" s="677" t="s">
        <v>3</v>
      </c>
      <c r="Q15" s="671" t="s">
        <v>4</v>
      </c>
      <c r="R15" s="449" t="s">
        <v>250</v>
      </c>
      <c r="S15" s="677" t="s">
        <v>354</v>
      </c>
      <c r="T15" s="677" t="s">
        <v>252</v>
      </c>
      <c r="U15" s="677" t="s">
        <v>253</v>
      </c>
      <c r="V15" s="677" t="s">
        <v>254</v>
      </c>
      <c r="W15" s="677" t="s">
        <v>255</v>
      </c>
      <c r="X15" s="677" t="s">
        <v>256</v>
      </c>
      <c r="Y15" s="677" t="s">
        <v>355</v>
      </c>
      <c r="Z15" s="677" t="s">
        <v>258</v>
      </c>
      <c r="AA15" s="678" t="s">
        <v>356</v>
      </c>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943"/>
      <c r="BA15" s="402" t="s">
        <v>120</v>
      </c>
      <c r="BB15" s="401"/>
      <c r="BC15" s="525" t="s">
        <v>0</v>
      </c>
      <c r="BD15" s="647" t="s">
        <v>1</v>
      </c>
      <c r="BE15" s="647" t="s">
        <v>2</v>
      </c>
      <c r="BF15" s="647" t="s">
        <v>3</v>
      </c>
      <c r="BG15" s="526" t="s">
        <v>4</v>
      </c>
      <c r="BH15" s="525" t="s">
        <v>0</v>
      </c>
      <c r="BI15" s="647" t="s">
        <v>1</v>
      </c>
      <c r="BJ15" s="647" t="s">
        <v>2</v>
      </c>
      <c r="BK15" s="647" t="s">
        <v>3</v>
      </c>
      <c r="BL15" s="526" t="s">
        <v>4</v>
      </c>
      <c r="BM15" s="525" t="s">
        <v>0</v>
      </c>
      <c r="BN15" s="647" t="s">
        <v>1</v>
      </c>
      <c r="BO15" s="647" t="s">
        <v>2</v>
      </c>
      <c r="BP15" s="647" t="s">
        <v>3</v>
      </c>
      <c r="BQ15" s="526" t="s">
        <v>4</v>
      </c>
      <c r="BR15" s="525" t="s">
        <v>250</v>
      </c>
      <c r="BS15" s="647" t="s">
        <v>354</v>
      </c>
      <c r="BT15" s="647" t="s">
        <v>252</v>
      </c>
      <c r="BU15" s="647" t="s">
        <v>253</v>
      </c>
      <c r="BV15" s="647" t="s">
        <v>254</v>
      </c>
      <c r="BW15" s="647" t="s">
        <v>255</v>
      </c>
      <c r="BX15" s="647" t="s">
        <v>256</v>
      </c>
      <c r="BY15" s="648" t="s">
        <v>355</v>
      </c>
      <c r="BZ15" s="648" t="s">
        <v>258</v>
      </c>
      <c r="CA15" s="648" t="s">
        <v>356</v>
      </c>
      <c r="CB15" s="948"/>
      <c r="CC15" s="948"/>
      <c r="CD15" s="948"/>
      <c r="CE15" s="948"/>
      <c r="CF15" s="948"/>
      <c r="CG15" s="948"/>
      <c r="CH15" s="948"/>
      <c r="CI15" s="948"/>
      <c r="CJ15" s="948"/>
      <c r="CK15" s="948"/>
      <c r="CL15" s="948"/>
      <c r="CM15" s="948"/>
      <c r="CN15" s="948"/>
      <c r="CO15" s="948"/>
      <c r="CP15" s="948"/>
      <c r="CQ15" s="948"/>
      <c r="CR15" s="948"/>
      <c r="CS15" s="948"/>
      <c r="CT15" s="948"/>
      <c r="CU15" s="948"/>
      <c r="CV15" s="948"/>
      <c r="CW15" s="948"/>
      <c r="CX15" s="948"/>
      <c r="CY15" s="948"/>
      <c r="CZ15" s="948"/>
    </row>
    <row r="16" s="615" customFormat="true" ht="15" customHeight="true" x14ac:dyDescent="0.2">
      <c r="A16" s="1053" t="s">
        <v>13</v>
      </c>
      <c r="B16" s="446" t="s">
        <v>14</v>
      </c>
      <c r="C16" s="196">
        <f>C58+C59+C60+C61+C65+C66+C67+C68+C72+C73+C69*MICS00!C25/100</f>
        <v>65.244009721898948</v>
      </c>
      <c r="D16" s="195">
        <f>D58+D59+D60+D61+D65+D66+D67+D68+D72+D73+D69*MICS00!D25/100</f>
        <v>66.96859657718997</v>
      </c>
      <c r="E16" s="195">
        <f>E58+E59+E60+E61+E65+E66+E67+E68+E72+E73+E69*MICS00!E25/100</f>
        <v>72.730497704794018</v>
      </c>
      <c r="F16" s="195">
        <f>F58+F59+F60+F61+F65+F66+F67+F68+F72+F73+F69*MICS00!F25/100</f>
        <v>79.52965945594778</v>
      </c>
      <c r="G16" s="194">
        <f>G58+G59+G60+G61+G65+G66+G67+G68+G72+G73+G69*MICS00!G25/100</f>
        <v>89.803978896891522</v>
      </c>
      <c r="H16" s="193">
        <f>H58+H59+H60+H61+H65+H66+H67+H68+H72+H73+H69*MICS00!H25/100</f>
        <v>88.727802199580523</v>
      </c>
      <c r="I16" s="195">
        <f>I58+I59+I60+I61+I65+I66+I67+I68+I72+I73+I69*MICS00!I25/100</f>
        <v>92.574905554761145</v>
      </c>
      <c r="J16" s="195">
        <f>J58+J59+J60+J61+J65+J66+J67+J68+J72+J73+J69*MICS00!J25/100</f>
        <v>97.49432542946775</v>
      </c>
      <c r="K16" s="195">
        <f>K58+K59+K60+K61+K65+K66+K67+K68+K72+K73+K69*MICS00!K25/100</f>
        <v>97.960223216695283</v>
      </c>
      <c r="L16" s="192">
        <f>L58+L59+L60+L61+L65+L66+L67+L68+L72+L73+L69*MICS00!L25/100</f>
        <v>99.273289802410631</v>
      </c>
      <c r="M16" s="196">
        <f>M58+M59+M60+M61+M65+M66+M67+M68+M72+M73+M69*MICS00!M25/100</f>
        <v>65.151975642211042</v>
      </c>
      <c r="N16" s="195">
        <f>N58+N59+N60+N61+N65+N66+N67+N68+N72+N73+N69*MICS00!N25/100</f>
        <v>63.895807258005448</v>
      </c>
      <c r="O16" s="195">
        <f>O58+O59+O60+O61+O65+O66+O67+O68+O72+O73+O69*MICS00!O25/100</f>
        <v>71.760879887621655</v>
      </c>
      <c r="P16" s="195">
        <f>P58+P59+P60+P61+P65+P66+P67+P68+P72+P73+P69*MICS00!P25/100</f>
        <v>72.472449091202748</v>
      </c>
      <c r="Q16" s="194">
        <f>Q58+Q59+Q60+Q61+Q65+Q66+Q67+Q68+Q72+Q73+Q69*MICS00!Q25/100</f>
        <v>79.408172647711652</v>
      </c>
      <c r="R16" s="193">
        <f>R58+R59+R60+R61+R65+R66+R67+R68+R72+R73+R69*MICS00!R25/100</f>
        <v>70.375759568578204</v>
      </c>
      <c r="S16" s="195">
        <f>S58+S59+S60+S61+S65+S66+S67+S68+S72+S73+S69*MICS00!S25/100</f>
        <v>64.909538704694967</v>
      </c>
      <c r="T16" s="195">
        <f>T58+T59+T60+T61+T65+T66+T67+T68+T72+T73+T69*MICS00!T25/100</f>
        <v>67.269722269701617</v>
      </c>
      <c r="U16" s="195">
        <f>U58+U59+U60+U61+U65+U66+U67+U68+U72+U73+U69*MICS00!U25/100</f>
        <v>71.027455770948876</v>
      </c>
      <c r="V16" s="195">
        <f>V58+V59+V60+V61+V65+V66+V67+V68+V72+V73+V69*MICS00!V25/100</f>
        <v>85.478089290824158</v>
      </c>
      <c r="W16" s="195">
        <f>W58+W59+W60+W61+W65+W66+W67+W68+W72+W73+W69*MICS00!W25/100</f>
        <v>74.553319413010328</v>
      </c>
      <c r="X16" s="195">
        <f>X58+X59+X60+X61+X65+X66+X67+X68+X72+X73+X69*MICS00!X25/100</f>
        <v>60.849741653613222</v>
      </c>
      <c r="Y16" s="195">
        <f>Y58+Y59+Y60+Y61+Y65+Y66+Y67+Y68+Y72+Y73+Y69*MICS00!Y25/100</f>
        <v>75.730991048525027</v>
      </c>
      <c r="Z16" s="195">
        <f>Z58+Z59+Z60+Z61+Z65+Z66+Z67+Z68+Z72+Z73+Z69*MICS00!Z25/100</f>
        <v>79.709016049351945</v>
      </c>
      <c r="AA16" s="192">
        <f>AA58+AA59+AA60+AA61+AA65+AA66+AA67+AA68+AA72+AA73+AA69*MICS00!AA25/100</f>
        <v>79.555800827486564</v>
      </c>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943"/>
      <c r="BA16" s="1038" t="s">
        <v>13</v>
      </c>
      <c r="BB16" s="683" t="s">
        <v>14</v>
      </c>
      <c r="BC16" s="120" t="s">
        <v>35</v>
      </c>
      <c r="BD16" s="116" t="s">
        <v>35</v>
      </c>
      <c r="BE16" s="116" t="s">
        <v>35</v>
      </c>
      <c r="BF16" s="116" t="s">
        <v>35</v>
      </c>
      <c r="BG16" s="111" t="s">
        <v>35</v>
      </c>
      <c r="BH16" s="120" t="s">
        <v>35</v>
      </c>
      <c r="BI16" s="116" t="s">
        <v>35</v>
      </c>
      <c r="BJ16" s="116" t="s">
        <v>35</v>
      </c>
      <c r="BK16" s="116" t="s">
        <v>35</v>
      </c>
      <c r="BL16" s="111" t="s">
        <v>35</v>
      </c>
      <c r="BM16" s="120" t="s">
        <v>35</v>
      </c>
      <c r="BN16" s="116" t="s">
        <v>35</v>
      </c>
      <c r="BO16" s="116" t="s">
        <v>35</v>
      </c>
      <c r="BP16" s="116" t="s">
        <v>35</v>
      </c>
      <c r="BQ16" s="111" t="s">
        <v>35</v>
      </c>
      <c r="BR16" s="120" t="s">
        <v>35</v>
      </c>
      <c r="BS16" s="116" t="s">
        <v>35</v>
      </c>
      <c r="BT16" s="116" t="s">
        <v>35</v>
      </c>
      <c r="BU16" s="116" t="s">
        <v>35</v>
      </c>
      <c r="BV16" s="116" t="s">
        <v>35</v>
      </c>
      <c r="BW16" s="116" t="s">
        <v>35</v>
      </c>
      <c r="BX16" s="116" t="s">
        <v>35</v>
      </c>
      <c r="BY16" s="105" t="s">
        <v>35</v>
      </c>
      <c r="BZ16" s="105" t="s">
        <v>35</v>
      </c>
      <c r="CA16" s="105" t="s">
        <v>35</v>
      </c>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row>
    <row r="17" s="615" customFormat="true" ht="15" customHeight="true" x14ac:dyDescent="0.2">
      <c r="A17" s="1047"/>
      <c r="B17" s="447" t="s">
        <v>51</v>
      </c>
      <c r="C17" s="191">
        <f>100-C16</f>
        <v>34.755990278101052</v>
      </c>
      <c r="D17" s="190">
        <f t="shared" ref="D17:AA17" si="0">100-D16</f>
        <v>33.03140342281003</v>
      </c>
      <c r="E17" s="190">
        <f t="shared" si="0"/>
        <v>27.269502295205982</v>
      </c>
      <c r="F17" s="190">
        <f t="shared" si="0"/>
        <v>20.47034054405222</v>
      </c>
      <c r="G17" s="189">
        <f t="shared" si="0"/>
        <v>10.196021103108478</v>
      </c>
      <c r="H17" s="188">
        <f t="shared" si="0"/>
        <v>11.272197800419477</v>
      </c>
      <c r="I17" s="190">
        <f t="shared" si="0"/>
        <v>7.4250944452388552</v>
      </c>
      <c r="J17" s="190">
        <f t="shared" si="0"/>
        <v>2.5056745705322498</v>
      </c>
      <c r="K17" s="190">
        <f t="shared" si="0"/>
        <v>2.0397767833047169</v>
      </c>
      <c r="L17" s="187">
        <f t="shared" si="0"/>
        <v>0.7267101975893695</v>
      </c>
      <c r="M17" s="191">
        <f t="shared" si="0"/>
        <v>34.848024357788958</v>
      </c>
      <c r="N17" s="190">
        <f t="shared" si="0"/>
        <v>36.104192741994552</v>
      </c>
      <c r="O17" s="190">
        <f t="shared" si="0"/>
        <v>28.239120112378345</v>
      </c>
      <c r="P17" s="190">
        <f t="shared" si="0"/>
        <v>27.527550908797252</v>
      </c>
      <c r="Q17" s="189">
        <f t="shared" si="0"/>
        <v>20.591827352288348</v>
      </c>
      <c r="R17" s="188">
        <f t="shared" si="0"/>
        <v>29.624240431421796</v>
      </c>
      <c r="S17" s="190">
        <f t="shared" si="0"/>
        <v>35.090461295305033</v>
      </c>
      <c r="T17" s="190">
        <f t="shared" si="0"/>
        <v>32.730277730298383</v>
      </c>
      <c r="U17" s="190">
        <f t="shared" si="0"/>
        <v>28.972544229051124</v>
      </c>
      <c r="V17" s="190">
        <f t="shared" si="0"/>
        <v>14.521910709175842</v>
      </c>
      <c r="W17" s="190">
        <f t="shared" si="0"/>
        <v>25.446680586989672</v>
      </c>
      <c r="X17" s="190">
        <f t="shared" si="0"/>
        <v>39.150258346386778</v>
      </c>
      <c r="Y17" s="190">
        <f t="shared" si="0"/>
        <v>24.269008951474973</v>
      </c>
      <c r="Z17" s="190">
        <f t="shared" si="0"/>
        <v>20.290983950648055</v>
      </c>
      <c r="AA17" s="187">
        <f t="shared" si="0"/>
        <v>20.444199172513436</v>
      </c>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943"/>
      <c r="BA17" s="1035"/>
      <c r="BB17" s="682" t="s">
        <v>51</v>
      </c>
      <c r="BC17" s="119" t="s">
        <v>35</v>
      </c>
      <c r="BD17" s="115" t="s">
        <v>35</v>
      </c>
      <c r="BE17" s="115" t="s">
        <v>35</v>
      </c>
      <c r="BF17" s="115" t="s">
        <v>35</v>
      </c>
      <c r="BG17" s="110" t="s">
        <v>35</v>
      </c>
      <c r="BH17" s="119" t="s">
        <v>35</v>
      </c>
      <c r="BI17" s="115" t="s">
        <v>35</v>
      </c>
      <c r="BJ17" s="115" t="s">
        <v>35</v>
      </c>
      <c r="BK17" s="115" t="s">
        <v>35</v>
      </c>
      <c r="BL17" s="110" t="s">
        <v>35</v>
      </c>
      <c r="BM17" s="119" t="s">
        <v>35</v>
      </c>
      <c r="BN17" s="115" t="s">
        <v>35</v>
      </c>
      <c r="BO17" s="115" t="s">
        <v>35</v>
      </c>
      <c r="BP17" s="115" t="s">
        <v>35</v>
      </c>
      <c r="BQ17" s="110" t="s">
        <v>35</v>
      </c>
      <c r="BR17" s="119" t="s">
        <v>35</v>
      </c>
      <c r="BS17" s="115" t="s">
        <v>35</v>
      </c>
      <c r="BT17" s="115" t="s">
        <v>35</v>
      </c>
      <c r="BU17" s="115" t="s">
        <v>35</v>
      </c>
      <c r="BV17" s="115" t="s">
        <v>35</v>
      </c>
      <c r="BW17" s="115" t="s">
        <v>35</v>
      </c>
      <c r="BX17" s="115" t="s">
        <v>35</v>
      </c>
      <c r="BY17" s="104" t="s">
        <v>35</v>
      </c>
      <c r="BZ17" s="104" t="s">
        <v>35</v>
      </c>
      <c r="CA17" s="104" t="s">
        <v>35</v>
      </c>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row>
    <row r="18" s="615" customFormat="true" ht="15" customHeight="true" x14ac:dyDescent="0.2">
      <c r="A18" s="1047" t="s">
        <v>60</v>
      </c>
      <c r="B18" s="447" t="s">
        <v>15</v>
      </c>
      <c r="C18" s="191">
        <f>C16*MICS00!C23/100</f>
        <v>58.480051910557364</v>
      </c>
      <c r="D18" s="190">
        <f>D16*MICS00!D23/100</f>
        <v>59.705458345472678</v>
      </c>
      <c r="E18" s="190">
        <f>E16*MICS00!E23/100</f>
        <v>65.633251285973472</v>
      </c>
      <c r="F18" s="190">
        <f>F16*MICS00!F23/100</f>
        <v>71.851816226089582</v>
      </c>
      <c r="G18" s="189">
        <f>G16*MICS00!G23/100</f>
        <v>83.176878044560667</v>
      </c>
      <c r="H18" s="188">
        <f>H16*MICS00!H23/100</f>
        <v>81.14662922683155</v>
      </c>
      <c r="I18" s="190">
        <f>I16*MICS00!I23/100</f>
        <v>85.337779387613679</v>
      </c>
      <c r="J18" s="190">
        <f>J16*MICS00!J23/100</f>
        <v>91.759365110087288</v>
      </c>
      <c r="K18" s="190">
        <f>K16*MICS00!K23/100</f>
        <v>92.772298622664692</v>
      </c>
      <c r="L18" s="187">
        <f>L16*MICS00!L23/100</f>
        <v>98.112198693610495</v>
      </c>
      <c r="M18" s="191">
        <f>M16*MICS00!M23/100</f>
        <v>59.177340321309593</v>
      </c>
      <c r="N18" s="190">
        <f>N16*MICS00!N23/100</f>
        <v>56.679148824042905</v>
      </c>
      <c r="O18" s="190">
        <f>O16*MICS00!O23/100</f>
        <v>63.373244576081461</v>
      </c>
      <c r="P18" s="190">
        <f>P16*MICS00!P23/100</f>
        <v>65.5163881293239</v>
      </c>
      <c r="Q18" s="189">
        <f>Q16*MICS00!Q23/100</f>
        <v>69.231915228572149</v>
      </c>
      <c r="R18" s="188">
        <f>R16*MICS00!R23/100</f>
        <v>67.153235866028837</v>
      </c>
      <c r="S18" s="190">
        <f>S16*MICS00!S23/100</f>
        <v>59.610800851250488</v>
      </c>
      <c r="T18" s="190">
        <f>T16*MICS00!T23/100</f>
        <v>54.939735768895964</v>
      </c>
      <c r="U18" s="190">
        <f>U16*MICS00!U23/100</f>
        <v>63.199940237007574</v>
      </c>
      <c r="V18" s="190">
        <f>V16*MICS00!V23/100</f>
        <v>78.642101978074834</v>
      </c>
      <c r="W18" s="190">
        <f>W16*MICS00!W23/100</f>
        <v>65.270989130362807</v>
      </c>
      <c r="X18" s="190">
        <f>X16*MICS00!X23/100</f>
        <v>55.896855705063309</v>
      </c>
      <c r="Y18" s="190">
        <f>Y16*MICS00!Y23/100</f>
        <v>74.077475960129291</v>
      </c>
      <c r="Z18" s="190">
        <f>Z16*MICS00!Z23/100</f>
        <v>75.688086456357937</v>
      </c>
      <c r="AA18" s="187">
        <f>AA16*MICS00!AA23/100</f>
        <v>72.515464471071823</v>
      </c>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943"/>
      <c r="BA18" s="1035" t="s">
        <v>60</v>
      </c>
      <c r="BB18" s="682" t="s">
        <v>15</v>
      </c>
      <c r="BC18" s="119" t="s">
        <v>35</v>
      </c>
      <c r="BD18" s="115" t="s">
        <v>35</v>
      </c>
      <c r="BE18" s="115" t="s">
        <v>35</v>
      </c>
      <c r="BF18" s="115" t="s">
        <v>35</v>
      </c>
      <c r="BG18" s="110" t="s">
        <v>35</v>
      </c>
      <c r="BH18" s="119" t="s">
        <v>35</v>
      </c>
      <c r="BI18" s="115" t="s">
        <v>35</v>
      </c>
      <c r="BJ18" s="115" t="s">
        <v>35</v>
      </c>
      <c r="BK18" s="115" t="s">
        <v>35</v>
      </c>
      <c r="BL18" s="110" t="s">
        <v>35</v>
      </c>
      <c r="BM18" s="119" t="s">
        <v>35</v>
      </c>
      <c r="BN18" s="115" t="s">
        <v>35</v>
      </c>
      <c r="BO18" s="115" t="s">
        <v>35</v>
      </c>
      <c r="BP18" s="115" t="s">
        <v>35</v>
      </c>
      <c r="BQ18" s="110" t="s">
        <v>35</v>
      </c>
      <c r="BR18" s="119" t="s">
        <v>35</v>
      </c>
      <c r="BS18" s="115" t="s">
        <v>35</v>
      </c>
      <c r="BT18" s="115" t="s">
        <v>35</v>
      </c>
      <c r="BU18" s="115" t="s">
        <v>35</v>
      </c>
      <c r="BV18" s="115" t="s">
        <v>35</v>
      </c>
      <c r="BW18" s="115" t="s">
        <v>35</v>
      </c>
      <c r="BX18" s="115" t="s">
        <v>35</v>
      </c>
      <c r="BY18" s="104" t="s">
        <v>35</v>
      </c>
      <c r="BZ18" s="104" t="s">
        <v>35</v>
      </c>
      <c r="CA18" s="104" t="s">
        <v>35</v>
      </c>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row>
    <row r="19" s="615" customFormat="true" ht="15" customHeight="true" x14ac:dyDescent="0.2">
      <c r="A19" s="1047"/>
      <c r="B19" s="447" t="s">
        <v>16</v>
      </c>
      <c r="C19" s="191">
        <f>C16*MICS00!C22/100</f>
        <v>6.7639578113415757</v>
      </c>
      <c r="D19" s="190">
        <f>D16*MICS00!D22/100</f>
        <v>7.2631382317172948</v>
      </c>
      <c r="E19" s="190">
        <f>E16*MICS00!E22/100</f>
        <v>7.0972464188205446</v>
      </c>
      <c r="F19" s="190">
        <f>F16*MICS00!F22/100</f>
        <v>7.6778432298581922</v>
      </c>
      <c r="G19" s="189">
        <f>G16*MICS00!G22/100</f>
        <v>6.6271008523308499</v>
      </c>
      <c r="H19" s="188">
        <f>H16*MICS00!H22/100</f>
        <v>7.5811729727489681</v>
      </c>
      <c r="I19" s="190">
        <f>I16*MICS00!I22/100</f>
        <v>7.2371261671474496</v>
      </c>
      <c r="J19" s="190">
        <f>J16*MICS00!J22/100</f>
        <v>5.7349603193804555</v>
      </c>
      <c r="K19" s="190">
        <f>K16*MICS00!K22/100</f>
        <v>5.1879245940305916</v>
      </c>
      <c r="L19" s="187">
        <f>L16*MICS00!L22/100</f>
        <v>1.1610911088001243</v>
      </c>
      <c r="M19" s="191">
        <f>M16*MICS00!M22/100</f>
        <v>5.9746353209014504</v>
      </c>
      <c r="N19" s="190">
        <f>N16*MICS00!N22/100</f>
        <v>7.2166584339625448</v>
      </c>
      <c r="O19" s="190">
        <f>O16*MICS00!O22/100</f>
        <v>8.3876353115401923</v>
      </c>
      <c r="P19" s="190">
        <f>P16*MICS00!P22/100</f>
        <v>6.956060961878836</v>
      </c>
      <c r="Q19" s="189">
        <f>Q16*MICS00!Q22/100</f>
        <v>10.176257419139517</v>
      </c>
      <c r="R19" s="188">
        <f>R16*MICS00!R22/100</f>
        <v>3.2225237025493709</v>
      </c>
      <c r="S19" s="190">
        <f>S16*MICS00!S22/100</f>
        <v>5.2987378534444876</v>
      </c>
      <c r="T19" s="190">
        <f>T16*MICS00!T22/100</f>
        <v>12.329986500805655</v>
      </c>
      <c r="U19" s="190">
        <f>U16*MICS00!U22/100</f>
        <v>7.8275155339413054</v>
      </c>
      <c r="V19" s="190">
        <f>V16*MICS00!V22/100</f>
        <v>6.8359873127493218</v>
      </c>
      <c r="W19" s="190">
        <f>W16*MICS00!W22/100</f>
        <v>9.2823302826475302</v>
      </c>
      <c r="X19" s="190">
        <f>X16*MICS00!X22/100</f>
        <v>4.9528859485499135</v>
      </c>
      <c r="Y19" s="190">
        <f>Y16*MICS00!Y22/100</f>
        <v>1.6535150883957428</v>
      </c>
      <c r="Z19" s="190">
        <f>Z16*MICS00!Z22/100</f>
        <v>4.0209295929940145</v>
      </c>
      <c r="AA19" s="187">
        <f>AA16*MICS00!AA22/100</f>
        <v>7.0403363564147403</v>
      </c>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943"/>
      <c r="BA19" s="1035"/>
      <c r="BB19" s="682" t="s">
        <v>16</v>
      </c>
      <c r="BC19" s="119" t="s">
        <v>35</v>
      </c>
      <c r="BD19" s="115" t="s">
        <v>35</v>
      </c>
      <c r="BE19" s="115" t="s">
        <v>35</v>
      </c>
      <c r="BF19" s="115" t="s">
        <v>35</v>
      </c>
      <c r="BG19" s="110" t="s">
        <v>35</v>
      </c>
      <c r="BH19" s="119" t="s">
        <v>35</v>
      </c>
      <c r="BI19" s="115" t="s">
        <v>35</v>
      </c>
      <c r="BJ19" s="115" t="s">
        <v>35</v>
      </c>
      <c r="BK19" s="115" t="s">
        <v>35</v>
      </c>
      <c r="BL19" s="110" t="s">
        <v>35</v>
      </c>
      <c r="BM19" s="119" t="s">
        <v>35</v>
      </c>
      <c r="BN19" s="115" t="s">
        <v>35</v>
      </c>
      <c r="BO19" s="115" t="s">
        <v>35</v>
      </c>
      <c r="BP19" s="115" t="s">
        <v>35</v>
      </c>
      <c r="BQ19" s="110" t="s">
        <v>35</v>
      </c>
      <c r="BR19" s="119" t="s">
        <v>35</v>
      </c>
      <c r="BS19" s="115" t="s">
        <v>35</v>
      </c>
      <c r="BT19" s="115" t="s">
        <v>35</v>
      </c>
      <c r="BU19" s="115" t="s">
        <v>35</v>
      </c>
      <c r="BV19" s="115" t="s">
        <v>35</v>
      </c>
      <c r="BW19" s="115" t="s">
        <v>35</v>
      </c>
      <c r="BX19" s="115" t="s">
        <v>35</v>
      </c>
      <c r="BY19" s="104" t="s">
        <v>35</v>
      </c>
      <c r="BZ19" s="104" t="s">
        <v>35</v>
      </c>
      <c r="CA19" s="104" t="s">
        <v>35</v>
      </c>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row>
    <row r="20" s="615" customFormat="true" ht="15" customHeight="true" x14ac:dyDescent="0.2">
      <c r="A20" s="1047"/>
      <c r="B20" s="447" t="s">
        <v>22</v>
      </c>
      <c r="C20" s="191">
        <f>100-(C18+C19+C21)</f>
        <v>32.744426958581769</v>
      </c>
      <c r="D20" s="190">
        <f t="shared" ref="D20:AA20" si="1">100-(D18+D19+D21)</f>
        <v>31.445803612316794</v>
      </c>
      <c r="E20" s="190">
        <f t="shared" si="1"/>
        <v>23.925003819375377</v>
      </c>
      <c r="F20" s="190">
        <f t="shared" si="1"/>
        <v>18.545096655137584</v>
      </c>
      <c r="G20" s="189">
        <f t="shared" si="1"/>
        <v>8.9714530551214011</v>
      </c>
      <c r="H20" s="188">
        <f t="shared" si="1"/>
        <v>11.272197800419477</v>
      </c>
      <c r="I20" s="190">
        <f t="shared" si="1"/>
        <v>7.4250944452388694</v>
      </c>
      <c r="J20" s="190">
        <f t="shared" si="1"/>
        <v>2.5056745705322498</v>
      </c>
      <c r="K20" s="190">
        <f t="shared" si="1"/>
        <v>2.0397767833047169</v>
      </c>
      <c r="L20" s="187">
        <f t="shared" si="1"/>
        <v>0.72671019758938371</v>
      </c>
      <c r="M20" s="191">
        <f t="shared" si="1"/>
        <v>32.836461038269661</v>
      </c>
      <c r="N20" s="190">
        <f t="shared" si="1"/>
        <v>34.443908035875296</v>
      </c>
      <c r="O20" s="190">
        <f t="shared" si="1"/>
        <v>25.365914864003301</v>
      </c>
      <c r="P20" s="190">
        <f t="shared" si="1"/>
        <v>24.015550705087279</v>
      </c>
      <c r="Q20" s="189">
        <f t="shared" si="1"/>
        <v>18.408831999897131</v>
      </c>
      <c r="R20" s="188">
        <f t="shared" si="1"/>
        <v>28.987838266323024</v>
      </c>
      <c r="S20" s="190">
        <f t="shared" si="1"/>
        <v>31.315336727760013</v>
      </c>
      <c r="T20" s="190">
        <f t="shared" si="1"/>
        <v>30.16617805360076</v>
      </c>
      <c r="U20" s="190">
        <f t="shared" si="1"/>
        <v>27.924046100279725</v>
      </c>
      <c r="V20" s="190">
        <f t="shared" si="1"/>
        <v>10.527535676740655</v>
      </c>
      <c r="W20" s="190">
        <f t="shared" si="1"/>
        <v>23.545168743859492</v>
      </c>
      <c r="X20" s="190">
        <f t="shared" si="1"/>
        <v>38.136704733712641</v>
      </c>
      <c r="Y20" s="190">
        <f t="shared" si="1"/>
        <v>24.269008951474973</v>
      </c>
      <c r="Z20" s="190">
        <f t="shared" si="1"/>
        <v>20.290983950648055</v>
      </c>
      <c r="AA20" s="187">
        <f t="shared" si="1"/>
        <v>20.256685611990278</v>
      </c>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943"/>
      <c r="BA20" s="1035"/>
      <c r="BB20" s="682" t="s">
        <v>22</v>
      </c>
      <c r="BC20" s="119" t="s">
        <v>35</v>
      </c>
      <c r="BD20" s="115" t="s">
        <v>35</v>
      </c>
      <c r="BE20" s="115" t="s">
        <v>35</v>
      </c>
      <c r="BF20" s="115" t="s">
        <v>35</v>
      </c>
      <c r="BG20" s="110" t="s">
        <v>35</v>
      </c>
      <c r="BH20" s="119" t="s">
        <v>35</v>
      </c>
      <c r="BI20" s="115" t="s">
        <v>35</v>
      </c>
      <c r="BJ20" s="115" t="s">
        <v>35</v>
      </c>
      <c r="BK20" s="115" t="s">
        <v>35</v>
      </c>
      <c r="BL20" s="110" t="s">
        <v>35</v>
      </c>
      <c r="BM20" s="119" t="s">
        <v>35</v>
      </c>
      <c r="BN20" s="115" t="s">
        <v>35</v>
      </c>
      <c r="BO20" s="115" t="s">
        <v>35</v>
      </c>
      <c r="BP20" s="115" t="s">
        <v>35</v>
      </c>
      <c r="BQ20" s="110" t="s">
        <v>35</v>
      </c>
      <c r="BR20" s="119" t="s">
        <v>35</v>
      </c>
      <c r="BS20" s="115" t="s">
        <v>35</v>
      </c>
      <c r="BT20" s="115" t="s">
        <v>35</v>
      </c>
      <c r="BU20" s="115" t="s">
        <v>35</v>
      </c>
      <c r="BV20" s="115" t="s">
        <v>35</v>
      </c>
      <c r="BW20" s="115" t="s">
        <v>35</v>
      </c>
      <c r="BX20" s="115" t="s">
        <v>35</v>
      </c>
      <c r="BY20" s="104" t="s">
        <v>35</v>
      </c>
      <c r="BZ20" s="104" t="s">
        <v>35</v>
      </c>
      <c r="CA20" s="104" t="s">
        <v>35</v>
      </c>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row>
    <row r="21" s="615" customFormat="true" ht="15" customHeight="true" x14ac:dyDescent="0.2">
      <c r="A21" s="1047"/>
      <c r="B21" s="447" t="s">
        <v>17</v>
      </c>
      <c r="C21" s="191">
        <f t="shared" ref="C21:AA21" si="2">C70+C71</f>
        <v>2.0115633195193037</v>
      </c>
      <c r="D21" s="190">
        <f t="shared" si="2"/>
        <v>1.5855998104932403</v>
      </c>
      <c r="E21" s="190">
        <f t="shared" si="2"/>
        <v>3.3444984758306044</v>
      </c>
      <c r="F21" s="190">
        <f t="shared" si="2"/>
        <v>1.925243888914643</v>
      </c>
      <c r="G21" s="189">
        <f t="shared" si="2"/>
        <v>1.2245680479870793</v>
      </c>
      <c r="H21" s="188">
        <f t="shared" si="2"/>
        <v>0</v>
      </c>
      <c r="I21" s="190">
        <f t="shared" si="2"/>
        <v>0</v>
      </c>
      <c r="J21" s="190">
        <f t="shared" si="2"/>
        <v>0</v>
      </c>
      <c r="K21" s="190">
        <f t="shared" si="2"/>
        <v>0</v>
      </c>
      <c r="L21" s="187">
        <f t="shared" si="2"/>
        <v>0</v>
      </c>
      <c r="M21" s="191">
        <f t="shared" si="2"/>
        <v>2.0115633195193037</v>
      </c>
      <c r="N21" s="190">
        <f t="shared" si="2"/>
        <v>1.6602847061192596</v>
      </c>
      <c r="O21" s="190">
        <f t="shared" si="2"/>
        <v>2.8732052483750392</v>
      </c>
      <c r="P21" s="190">
        <f t="shared" si="2"/>
        <v>3.5120002037099907</v>
      </c>
      <c r="Q21" s="189">
        <f t="shared" si="2"/>
        <v>2.1829953523912073</v>
      </c>
      <c r="R21" s="188">
        <f t="shared" si="2"/>
        <v>0.63640216509877234</v>
      </c>
      <c r="S21" s="190">
        <f t="shared" si="2"/>
        <v>3.7751245675450127</v>
      </c>
      <c r="T21" s="190">
        <f t="shared" si="2"/>
        <v>2.5640996766976167</v>
      </c>
      <c r="U21" s="190">
        <f t="shared" si="2"/>
        <v>1.0484981287714021</v>
      </c>
      <c r="V21" s="190">
        <f t="shared" si="2"/>
        <v>3.9943750324351894</v>
      </c>
      <c r="W21" s="190">
        <f t="shared" si="2"/>
        <v>1.9015118431301647</v>
      </c>
      <c r="X21" s="190">
        <f t="shared" si="2"/>
        <v>1.0135536126741354</v>
      </c>
      <c r="Y21" s="190">
        <f t="shared" si="2"/>
        <v>0</v>
      </c>
      <c r="Z21" s="190">
        <f t="shared" si="2"/>
        <v>0</v>
      </c>
      <c r="AA21" s="187">
        <f t="shared" si="2"/>
        <v>0.18751356052316165</v>
      </c>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943"/>
      <c r="BA21" s="1035"/>
      <c r="BB21" s="682" t="s">
        <v>17</v>
      </c>
      <c r="BC21" s="119" t="s">
        <v>35</v>
      </c>
      <c r="BD21" s="115" t="s">
        <v>35</v>
      </c>
      <c r="BE21" s="115" t="s">
        <v>35</v>
      </c>
      <c r="BF21" s="115" t="s">
        <v>35</v>
      </c>
      <c r="BG21" s="110" t="s">
        <v>35</v>
      </c>
      <c r="BH21" s="119" t="s">
        <v>35</v>
      </c>
      <c r="BI21" s="115" t="s">
        <v>35</v>
      </c>
      <c r="BJ21" s="115" t="s">
        <v>35</v>
      </c>
      <c r="BK21" s="115" t="s">
        <v>35</v>
      </c>
      <c r="BL21" s="110" t="s">
        <v>35</v>
      </c>
      <c r="BM21" s="119" t="s">
        <v>35</v>
      </c>
      <c r="BN21" s="115" t="s">
        <v>35</v>
      </c>
      <c r="BO21" s="115" t="s">
        <v>35</v>
      </c>
      <c r="BP21" s="115" t="s">
        <v>35</v>
      </c>
      <c r="BQ21" s="110" t="s">
        <v>35</v>
      </c>
      <c r="BR21" s="119" t="s">
        <v>35</v>
      </c>
      <c r="BS21" s="115" t="s">
        <v>35</v>
      </c>
      <c r="BT21" s="115" t="s">
        <v>35</v>
      </c>
      <c r="BU21" s="115" t="s">
        <v>35</v>
      </c>
      <c r="BV21" s="115" t="s">
        <v>35</v>
      </c>
      <c r="BW21" s="115" t="s">
        <v>35</v>
      </c>
      <c r="BX21" s="115" t="s">
        <v>35</v>
      </c>
      <c r="BY21" s="104" t="s">
        <v>35</v>
      </c>
      <c r="BZ21" s="104" t="s">
        <v>35</v>
      </c>
      <c r="CA21" s="104" t="s">
        <v>35</v>
      </c>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row>
    <row r="22" s="615" customFormat="true" ht="15" customHeight="true" x14ac:dyDescent="0.2">
      <c r="A22" s="1047" t="s">
        <v>54</v>
      </c>
      <c r="B22" s="447" t="s">
        <v>49</v>
      </c>
      <c r="C22" s="135" t="s">
        <v>35</v>
      </c>
      <c r="D22" s="132" t="s">
        <v>35</v>
      </c>
      <c r="E22" s="132" t="s">
        <v>35</v>
      </c>
      <c r="F22" s="132" t="s">
        <v>35</v>
      </c>
      <c r="G22" s="129" t="s">
        <v>35</v>
      </c>
      <c r="H22" s="126" t="s">
        <v>35</v>
      </c>
      <c r="I22" s="132" t="s">
        <v>35</v>
      </c>
      <c r="J22" s="132" t="s">
        <v>35</v>
      </c>
      <c r="K22" s="132" t="s">
        <v>35</v>
      </c>
      <c r="L22" s="123" t="s">
        <v>35</v>
      </c>
      <c r="M22" s="135" t="s">
        <v>35</v>
      </c>
      <c r="N22" s="132" t="s">
        <v>35</v>
      </c>
      <c r="O22" s="132" t="s">
        <v>35</v>
      </c>
      <c r="P22" s="132" t="s">
        <v>35</v>
      </c>
      <c r="Q22" s="129" t="s">
        <v>35</v>
      </c>
      <c r="R22" s="126" t="s">
        <v>35</v>
      </c>
      <c r="S22" s="132" t="s">
        <v>35</v>
      </c>
      <c r="T22" s="132" t="s">
        <v>35</v>
      </c>
      <c r="U22" s="132" t="s">
        <v>35</v>
      </c>
      <c r="V22" s="132" t="s">
        <v>35</v>
      </c>
      <c r="W22" s="132" t="s">
        <v>35</v>
      </c>
      <c r="X22" s="132" t="s">
        <v>35</v>
      </c>
      <c r="Y22" s="132" t="s">
        <v>35</v>
      </c>
      <c r="Z22" s="132" t="s">
        <v>35</v>
      </c>
      <c r="AA22" s="123" t="s">
        <v>35</v>
      </c>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943"/>
      <c r="BA22" s="1035" t="s">
        <v>54</v>
      </c>
      <c r="BB22" s="682" t="s">
        <v>49</v>
      </c>
      <c r="BC22" s="119" t="s">
        <v>35</v>
      </c>
      <c r="BD22" s="115" t="s">
        <v>35</v>
      </c>
      <c r="BE22" s="115" t="s">
        <v>35</v>
      </c>
      <c r="BF22" s="115" t="s">
        <v>35</v>
      </c>
      <c r="BG22" s="110" t="s">
        <v>35</v>
      </c>
      <c r="BH22" s="119" t="s">
        <v>35</v>
      </c>
      <c r="BI22" s="115" t="s">
        <v>35</v>
      </c>
      <c r="BJ22" s="115" t="s">
        <v>35</v>
      </c>
      <c r="BK22" s="115" t="s">
        <v>35</v>
      </c>
      <c r="BL22" s="110" t="s">
        <v>35</v>
      </c>
      <c r="BM22" s="119" t="s">
        <v>35</v>
      </c>
      <c r="BN22" s="115" t="s">
        <v>35</v>
      </c>
      <c r="BO22" s="115" t="s">
        <v>35</v>
      </c>
      <c r="BP22" s="115" t="s">
        <v>35</v>
      </c>
      <c r="BQ22" s="110" t="s">
        <v>35</v>
      </c>
      <c r="BR22" s="119" t="s">
        <v>35</v>
      </c>
      <c r="BS22" s="115" t="s">
        <v>35</v>
      </c>
      <c r="BT22" s="115" t="s">
        <v>35</v>
      </c>
      <c r="BU22" s="115" t="s">
        <v>35</v>
      </c>
      <c r="BV22" s="115" t="s">
        <v>35</v>
      </c>
      <c r="BW22" s="115" t="s">
        <v>35</v>
      </c>
      <c r="BX22" s="115" t="s">
        <v>35</v>
      </c>
      <c r="BY22" s="104" t="s">
        <v>35</v>
      </c>
      <c r="BZ22" s="104" t="s">
        <v>35</v>
      </c>
      <c r="CA22" s="104" t="s">
        <v>35</v>
      </c>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row>
    <row r="23" s="615" customFormat="true" ht="15" customHeight="true" x14ac:dyDescent="0.2">
      <c r="A23" s="1048"/>
      <c r="B23" s="448" t="s">
        <v>48</v>
      </c>
      <c r="C23" s="134" t="s">
        <v>35</v>
      </c>
      <c r="D23" s="131" t="s">
        <v>35</v>
      </c>
      <c r="E23" s="131" t="s">
        <v>35</v>
      </c>
      <c r="F23" s="131" t="s">
        <v>35</v>
      </c>
      <c r="G23" s="128" t="s">
        <v>35</v>
      </c>
      <c r="H23" s="125" t="s">
        <v>35</v>
      </c>
      <c r="I23" s="131" t="s">
        <v>35</v>
      </c>
      <c r="J23" s="131" t="s">
        <v>35</v>
      </c>
      <c r="K23" s="131" t="s">
        <v>35</v>
      </c>
      <c r="L23" s="122" t="s">
        <v>35</v>
      </c>
      <c r="M23" s="134" t="s">
        <v>35</v>
      </c>
      <c r="N23" s="131" t="s">
        <v>35</v>
      </c>
      <c r="O23" s="131" t="s">
        <v>35</v>
      </c>
      <c r="P23" s="131" t="s">
        <v>35</v>
      </c>
      <c r="Q23" s="128" t="s">
        <v>35</v>
      </c>
      <c r="R23" s="125" t="s">
        <v>35</v>
      </c>
      <c r="S23" s="131" t="s">
        <v>35</v>
      </c>
      <c r="T23" s="131" t="s">
        <v>35</v>
      </c>
      <c r="U23" s="131" t="s">
        <v>35</v>
      </c>
      <c r="V23" s="131" t="s">
        <v>35</v>
      </c>
      <c r="W23" s="131" t="s">
        <v>35</v>
      </c>
      <c r="X23" s="131" t="s">
        <v>35</v>
      </c>
      <c r="Y23" s="131" t="s">
        <v>35</v>
      </c>
      <c r="Z23" s="131" t="s">
        <v>35</v>
      </c>
      <c r="AA23" s="122" t="s">
        <v>35</v>
      </c>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943"/>
      <c r="BA23" s="1037"/>
      <c r="BB23" s="684" t="s">
        <v>48</v>
      </c>
      <c r="BC23" s="118" t="s">
        <v>35</v>
      </c>
      <c r="BD23" s="114" t="s">
        <v>35</v>
      </c>
      <c r="BE23" s="114" t="s">
        <v>35</v>
      </c>
      <c r="BF23" s="114" t="s">
        <v>35</v>
      </c>
      <c r="BG23" s="109" t="s">
        <v>35</v>
      </c>
      <c r="BH23" s="118" t="s">
        <v>35</v>
      </c>
      <c r="BI23" s="114" t="s">
        <v>35</v>
      </c>
      <c r="BJ23" s="114" t="s">
        <v>35</v>
      </c>
      <c r="BK23" s="114" t="s">
        <v>35</v>
      </c>
      <c r="BL23" s="109" t="s">
        <v>35</v>
      </c>
      <c r="BM23" s="118" t="s">
        <v>35</v>
      </c>
      <c r="BN23" s="114" t="s">
        <v>35</v>
      </c>
      <c r="BO23" s="114" t="s">
        <v>35</v>
      </c>
      <c r="BP23" s="114" t="s">
        <v>35</v>
      </c>
      <c r="BQ23" s="109" t="s">
        <v>35</v>
      </c>
      <c r="BR23" s="118" t="s">
        <v>35</v>
      </c>
      <c r="BS23" s="114" t="s">
        <v>35</v>
      </c>
      <c r="BT23" s="114" t="s">
        <v>35</v>
      </c>
      <c r="BU23" s="114" t="s">
        <v>35</v>
      </c>
      <c r="BV23" s="114" t="s">
        <v>35</v>
      </c>
      <c r="BW23" s="114" t="s">
        <v>35</v>
      </c>
      <c r="BX23" s="114" t="s">
        <v>35</v>
      </c>
      <c r="BY23" s="103" t="s">
        <v>35</v>
      </c>
      <c r="BZ23" s="103" t="s">
        <v>35</v>
      </c>
      <c r="CA23" s="103" t="s">
        <v>35</v>
      </c>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row>
    <row r="24" s="378" customFormat="true" ht="15" hidden="true" customHeight="true" x14ac:dyDescent="0.2">
      <c r="A24" s="1057" t="s">
        <v>47</v>
      </c>
      <c r="B24" s="445" t="s">
        <v>59</v>
      </c>
      <c r="C24" s="451"/>
      <c r="D24" s="452"/>
      <c r="E24" s="452"/>
      <c r="F24" s="452"/>
      <c r="G24" s="453"/>
      <c r="H24" s="454"/>
      <c r="I24" s="452"/>
      <c r="J24" s="452"/>
      <c r="K24" s="452"/>
      <c r="L24" s="455"/>
      <c r="M24" s="451"/>
      <c r="N24" s="452"/>
      <c r="O24" s="452"/>
      <c r="P24" s="452"/>
      <c r="Q24" s="453"/>
      <c r="R24" s="454"/>
      <c r="S24" s="452"/>
      <c r="T24" s="452"/>
      <c r="U24" s="452"/>
      <c r="V24" s="452"/>
      <c r="W24" s="452"/>
      <c r="X24" s="452"/>
      <c r="Y24" s="452"/>
      <c r="Z24" s="452"/>
      <c r="AA24" s="455"/>
      <c r="AB24" s="909"/>
      <c r="AC24" s="909"/>
      <c r="AD24" s="909"/>
      <c r="AE24" s="909"/>
      <c r="AF24" s="909"/>
      <c r="AG24" s="909"/>
      <c r="AH24" s="909"/>
      <c r="AI24" s="909"/>
      <c r="AJ24" s="909"/>
      <c r="AK24" s="909"/>
      <c r="AL24" s="909"/>
      <c r="AM24" s="909"/>
      <c r="AN24" s="909"/>
      <c r="AO24" s="909"/>
      <c r="AP24" s="909"/>
      <c r="AQ24" s="909"/>
      <c r="AR24" s="909"/>
      <c r="AS24" s="909"/>
      <c r="AT24" s="909"/>
      <c r="AU24" s="909"/>
      <c r="AV24" s="909"/>
      <c r="AW24" s="909"/>
      <c r="AX24" s="909"/>
      <c r="AY24" s="909"/>
      <c r="AZ24" s="415"/>
      <c r="BB24" s="380"/>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1058"/>
      <c r="B25" s="442" t="s">
        <v>58</v>
      </c>
      <c r="C25" s="456"/>
      <c r="D25" s="457"/>
      <c r="E25" s="457"/>
      <c r="F25" s="457"/>
      <c r="G25" s="458"/>
      <c r="H25" s="459"/>
      <c r="I25" s="457"/>
      <c r="J25" s="457"/>
      <c r="K25" s="457"/>
      <c r="L25" s="460"/>
      <c r="M25" s="456"/>
      <c r="N25" s="457"/>
      <c r="O25" s="457"/>
      <c r="P25" s="457"/>
      <c r="Q25" s="458"/>
      <c r="R25" s="459"/>
      <c r="S25" s="457"/>
      <c r="T25" s="457"/>
      <c r="U25" s="457"/>
      <c r="V25" s="457"/>
      <c r="W25" s="457"/>
      <c r="X25" s="457"/>
      <c r="Y25" s="457"/>
      <c r="Z25" s="457"/>
      <c r="AA25" s="460"/>
      <c r="AB25" s="909"/>
      <c r="AC25" s="909"/>
      <c r="AD25" s="909"/>
      <c r="AE25" s="909"/>
      <c r="AF25" s="909"/>
      <c r="AG25" s="909"/>
      <c r="AH25" s="909"/>
      <c r="AI25" s="909"/>
      <c r="AJ25" s="909"/>
      <c r="AK25" s="909"/>
      <c r="AL25" s="909"/>
      <c r="AM25" s="909"/>
      <c r="AN25" s="909"/>
      <c r="AO25" s="909"/>
      <c r="AP25" s="909"/>
      <c r="AQ25" s="909"/>
      <c r="AR25" s="909"/>
      <c r="AS25" s="909"/>
      <c r="AT25" s="909"/>
      <c r="AU25" s="909"/>
      <c r="AV25" s="909"/>
      <c r="AW25" s="909"/>
      <c r="AX25" s="909"/>
      <c r="AY25" s="909"/>
      <c r="AZ25" s="415"/>
      <c r="BB25" s="380"/>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1059"/>
      <c r="B26" s="443" t="s">
        <v>46</v>
      </c>
      <c r="C26" s="461"/>
      <c r="D26" s="462"/>
      <c r="E26" s="462"/>
      <c r="F26" s="462"/>
      <c r="G26" s="463"/>
      <c r="H26" s="464"/>
      <c r="I26" s="462"/>
      <c r="J26" s="462"/>
      <c r="K26" s="462"/>
      <c r="L26" s="465"/>
      <c r="M26" s="461"/>
      <c r="N26" s="462"/>
      <c r="O26" s="462"/>
      <c r="P26" s="462"/>
      <c r="Q26" s="463"/>
      <c r="R26" s="85"/>
      <c r="S26" s="84"/>
      <c r="T26" s="84"/>
      <c r="U26" s="84"/>
      <c r="V26" s="84"/>
      <c r="W26" s="84"/>
      <c r="X26" s="84"/>
      <c r="Y26" s="84"/>
      <c r="Z26" s="84"/>
      <c r="AA26" s="7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09"/>
      <c r="AX26" s="909"/>
      <c r="AY26" s="909"/>
      <c r="AZ26" s="415"/>
      <c r="BB26" s="380"/>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599" customFormat="true" ht="15" customHeight="true" x14ac:dyDescent="0.2">
      <c r="A27" s="377"/>
      <c r="B27" s="444"/>
      <c r="C27" s="1054" t="s">
        <v>115</v>
      </c>
      <c r="D27" s="1055"/>
      <c r="E27" s="1055"/>
      <c r="F27" s="1055"/>
      <c r="G27" s="1056"/>
      <c r="H27" s="1052" t="s">
        <v>38</v>
      </c>
      <c r="I27" s="1044"/>
      <c r="J27" s="1044"/>
      <c r="K27" s="1044"/>
      <c r="L27" s="1046"/>
      <c r="M27" s="1043" t="s">
        <v>37</v>
      </c>
      <c r="N27" s="1044"/>
      <c r="O27" s="1044"/>
      <c r="P27" s="1044"/>
      <c r="Q27" s="1046"/>
      <c r="R27" s="87" t="s">
        <v>142</v>
      </c>
      <c r="S27" s="495"/>
      <c r="T27" s="495"/>
      <c r="U27" s="495"/>
      <c r="V27" s="495"/>
      <c r="W27" s="495"/>
      <c r="X27" s="495"/>
      <c r="Y27" s="495"/>
      <c r="Z27" s="495"/>
      <c r="AA27" s="495"/>
      <c r="AB27" s="909"/>
      <c r="AC27" s="909"/>
      <c r="AD27" s="909"/>
      <c r="AE27" s="909"/>
      <c r="AF27" s="909"/>
      <c r="AG27" s="909"/>
      <c r="AH27" s="909"/>
      <c r="AI27" s="909"/>
      <c r="AJ27" s="909"/>
      <c r="AK27" s="909"/>
      <c r="AL27" s="909"/>
      <c r="AM27" s="909"/>
      <c r="AN27" s="909"/>
      <c r="AO27" s="909"/>
      <c r="AP27" s="909"/>
      <c r="AQ27" s="909"/>
      <c r="AR27" s="909"/>
      <c r="AS27" s="909"/>
      <c r="AT27" s="909"/>
      <c r="AU27" s="909"/>
      <c r="AV27" s="909"/>
      <c r="AW27" s="909"/>
      <c r="AX27" s="909"/>
      <c r="AY27" s="909"/>
      <c r="AZ27" s="415"/>
      <c r="BA27" s="416" t="s">
        <v>131</v>
      </c>
      <c r="BB27" s="362" t="s">
        <v>96</v>
      </c>
      <c r="BC27" s="1039" t="s">
        <v>115</v>
      </c>
      <c r="BD27" s="1040"/>
      <c r="BE27" s="1040"/>
      <c r="BF27" s="1040"/>
      <c r="BG27" s="1041"/>
      <c r="BH27" s="1039" t="s">
        <v>38</v>
      </c>
      <c r="BI27" s="1040"/>
      <c r="BJ27" s="1040"/>
      <c r="BK27" s="1040"/>
      <c r="BL27" s="1041"/>
      <c r="BM27" s="1039" t="s">
        <v>37</v>
      </c>
      <c r="BN27" s="1040"/>
      <c r="BO27" s="1040"/>
      <c r="BP27" s="1040"/>
      <c r="BQ27" s="1042"/>
      <c r="BR27" s="86" t="s">
        <v>142</v>
      </c>
      <c r="BS27" s="495"/>
      <c r="BT27" s="495"/>
      <c r="BU27" s="495"/>
      <c r="BV27" s="495"/>
      <c r="BW27" s="495"/>
      <c r="BX27" s="495"/>
      <c r="BY27" s="495"/>
      <c r="BZ27" s="509"/>
      <c r="CA27" s="509"/>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599" customFormat="true" ht="12.75" x14ac:dyDescent="0.2">
      <c r="A28" s="402" t="s">
        <v>69</v>
      </c>
      <c r="B28" s="444"/>
      <c r="C28" s="486" t="s">
        <v>0</v>
      </c>
      <c r="D28" s="673" t="s">
        <v>1</v>
      </c>
      <c r="E28" s="673" t="s">
        <v>2</v>
      </c>
      <c r="F28" s="673" t="s">
        <v>3</v>
      </c>
      <c r="G28" s="674" t="s">
        <v>4</v>
      </c>
      <c r="H28" s="449" t="s">
        <v>0</v>
      </c>
      <c r="I28" s="677" t="s">
        <v>1</v>
      </c>
      <c r="J28" s="677" t="s">
        <v>2</v>
      </c>
      <c r="K28" s="677" t="s">
        <v>3</v>
      </c>
      <c r="L28" s="678" t="s">
        <v>4</v>
      </c>
      <c r="M28" s="450" t="s">
        <v>0</v>
      </c>
      <c r="N28" s="677" t="s">
        <v>1</v>
      </c>
      <c r="O28" s="677" t="s">
        <v>2</v>
      </c>
      <c r="P28" s="677" t="s">
        <v>3</v>
      </c>
      <c r="Q28" s="671" t="s">
        <v>4</v>
      </c>
      <c r="R28" s="449" t="s">
        <v>250</v>
      </c>
      <c r="S28" s="677" t="s">
        <v>354</v>
      </c>
      <c r="T28" s="677" t="s">
        <v>252</v>
      </c>
      <c r="U28" s="677" t="s">
        <v>253</v>
      </c>
      <c r="V28" s="677" t="s">
        <v>254</v>
      </c>
      <c r="W28" s="677" t="s">
        <v>255</v>
      </c>
      <c r="X28" s="677" t="s">
        <v>256</v>
      </c>
      <c r="Y28" s="677" t="s">
        <v>355</v>
      </c>
      <c r="Z28" s="677" t="s">
        <v>258</v>
      </c>
      <c r="AA28" s="678" t="s">
        <v>356</v>
      </c>
      <c r="AB28" s="909"/>
      <c r="AC28" s="909"/>
      <c r="AD28" s="909"/>
      <c r="AE28" s="909"/>
      <c r="AF28" s="909"/>
      <c r="AG28" s="909"/>
      <c r="AH28" s="909"/>
      <c r="AI28" s="909"/>
      <c r="AJ28" s="909"/>
      <c r="AK28" s="909"/>
      <c r="AL28" s="909"/>
      <c r="AM28" s="909"/>
      <c r="AN28" s="909"/>
      <c r="AO28" s="909"/>
      <c r="AP28" s="909"/>
      <c r="AQ28" s="909"/>
      <c r="AR28" s="909"/>
      <c r="AS28" s="909"/>
      <c r="AT28" s="909"/>
      <c r="AU28" s="909"/>
      <c r="AV28" s="909"/>
      <c r="AW28" s="909"/>
      <c r="AX28" s="909"/>
      <c r="AY28" s="909"/>
      <c r="AZ28" s="415"/>
      <c r="BA28" s="402" t="s">
        <v>120</v>
      </c>
      <c r="BB28" s="401"/>
      <c r="BC28" s="525" t="s">
        <v>0</v>
      </c>
      <c r="BD28" s="647" t="s">
        <v>1</v>
      </c>
      <c r="BE28" s="647" t="s">
        <v>2</v>
      </c>
      <c r="BF28" s="647" t="s">
        <v>3</v>
      </c>
      <c r="BG28" s="526" t="s">
        <v>4</v>
      </c>
      <c r="BH28" s="525" t="s">
        <v>0</v>
      </c>
      <c r="BI28" s="647" t="s">
        <v>1</v>
      </c>
      <c r="BJ28" s="647" t="s">
        <v>2</v>
      </c>
      <c r="BK28" s="647" t="s">
        <v>3</v>
      </c>
      <c r="BL28" s="526" t="s">
        <v>4</v>
      </c>
      <c r="BM28" s="525" t="s">
        <v>0</v>
      </c>
      <c r="BN28" s="647" t="s">
        <v>1</v>
      </c>
      <c r="BO28" s="647" t="s">
        <v>2</v>
      </c>
      <c r="BP28" s="647" t="s">
        <v>3</v>
      </c>
      <c r="BQ28" s="526" t="s">
        <v>4</v>
      </c>
      <c r="BR28" s="525" t="s">
        <v>250</v>
      </c>
      <c r="BS28" s="647" t="s">
        <v>354</v>
      </c>
      <c r="BT28" s="647" t="s">
        <v>252</v>
      </c>
      <c r="BU28" s="647" t="s">
        <v>253</v>
      </c>
      <c r="BV28" s="647" t="s">
        <v>254</v>
      </c>
      <c r="BW28" s="647" t="s">
        <v>255</v>
      </c>
      <c r="BX28" s="647" t="s">
        <v>256</v>
      </c>
      <c r="BY28" s="648" t="s">
        <v>355</v>
      </c>
      <c r="BZ28" s="648" t="s">
        <v>258</v>
      </c>
      <c r="CA28" s="648" t="s">
        <v>356</v>
      </c>
      <c r="CB28" s="948"/>
      <c r="CC28" s="948"/>
      <c r="CD28" s="948"/>
      <c r="CE28" s="948"/>
      <c r="CF28" s="948"/>
      <c r="CG28" s="948"/>
      <c r="CH28" s="948"/>
      <c r="CI28" s="948"/>
      <c r="CJ28" s="948"/>
      <c r="CK28" s="948"/>
      <c r="CL28" s="948"/>
      <c r="CM28" s="948"/>
      <c r="CN28" s="948"/>
      <c r="CO28" s="948"/>
      <c r="CP28" s="948"/>
      <c r="CQ28" s="948"/>
      <c r="CR28" s="948"/>
      <c r="CS28" s="948"/>
      <c r="CT28" s="948"/>
      <c r="CU28" s="948"/>
      <c r="CV28" s="948"/>
      <c r="CW28" s="948"/>
      <c r="CX28" s="948"/>
      <c r="CY28" s="948"/>
      <c r="CZ28" s="948"/>
    </row>
    <row r="29" s="599" customFormat="true" ht="15" customHeight="true" x14ac:dyDescent="0.2">
      <c r="A29" s="1053" t="s">
        <v>57</v>
      </c>
      <c r="B29" s="446" t="s">
        <v>49</v>
      </c>
      <c r="C29" s="196">
        <v>51.061198498427729</v>
      </c>
      <c r="D29" s="195">
        <v>51.093551134069315</v>
      </c>
      <c r="E29" s="195">
        <v>56.773035090733067</v>
      </c>
      <c r="F29" s="195">
        <v>60.319923899676134</v>
      </c>
      <c r="G29" s="194">
        <v>75.216638670741361</v>
      </c>
      <c r="H29" s="193">
        <v>79.461367777349651</v>
      </c>
      <c r="I29" s="195">
        <v>82.802742673128165</v>
      </c>
      <c r="J29" s="195">
        <v>91.522747741808047</v>
      </c>
      <c r="K29" s="195">
        <v>91.974420506815548</v>
      </c>
      <c r="L29" s="192">
        <v>97.414009560962469</v>
      </c>
      <c r="M29" s="196">
        <v>51.061198498427729</v>
      </c>
      <c r="N29" s="195">
        <v>48.50828598880701</v>
      </c>
      <c r="O29" s="195">
        <v>57.293688356216144</v>
      </c>
      <c r="P29" s="195">
        <v>50.223536723118066</v>
      </c>
      <c r="Q29" s="194">
        <v>56.224601724168764</v>
      </c>
      <c r="R29" s="193">
        <v>52.09947452449186</v>
      </c>
      <c r="S29" s="195">
        <v>55.54638770564295</v>
      </c>
      <c r="T29" s="195">
        <v>57.375833109915298</v>
      </c>
      <c r="U29" s="195">
        <v>39.084175907414469</v>
      </c>
      <c r="V29" s="195">
        <v>69.776950697954845</v>
      </c>
      <c r="W29" s="195">
        <v>58.31338518488721</v>
      </c>
      <c r="X29" s="195">
        <v>53.306298233673587</v>
      </c>
      <c r="Y29" s="195">
        <v>62.125783518614142</v>
      </c>
      <c r="Z29" s="195">
        <v>72.70734246319843</v>
      </c>
      <c r="AA29" s="192">
        <v>59.414620897556233</v>
      </c>
      <c r="AB29" s="909"/>
      <c r="AC29" s="909"/>
      <c r="AD29" s="909"/>
      <c r="AE29" s="909"/>
      <c r="AF29" s="909"/>
      <c r="AG29" s="909"/>
      <c r="AH29" s="909"/>
      <c r="AI29" s="909"/>
      <c r="AJ29" s="909"/>
      <c r="AK29" s="909"/>
      <c r="AL29" s="909"/>
      <c r="AM29" s="909"/>
      <c r="AN29" s="909"/>
      <c r="AO29" s="909"/>
      <c r="AP29" s="909"/>
      <c r="AQ29" s="909"/>
      <c r="AR29" s="909"/>
      <c r="AS29" s="909"/>
      <c r="AT29" s="909"/>
      <c r="AU29" s="909"/>
      <c r="AV29" s="909"/>
      <c r="AW29" s="909"/>
      <c r="AX29" s="909"/>
      <c r="AY29" s="909"/>
      <c r="AZ29" s="415"/>
      <c r="BA29" s="1038" t="s">
        <v>57</v>
      </c>
      <c r="BB29" s="683" t="s">
        <v>49</v>
      </c>
      <c r="BC29" s="120" t="s">
        <v>35</v>
      </c>
      <c r="BD29" s="116" t="s">
        <v>35</v>
      </c>
      <c r="BE29" s="116" t="s">
        <v>35</v>
      </c>
      <c r="BF29" s="116" t="s">
        <v>35</v>
      </c>
      <c r="BG29" s="111" t="s">
        <v>35</v>
      </c>
      <c r="BH29" s="120" t="s">
        <v>35</v>
      </c>
      <c r="BI29" s="116" t="s">
        <v>35</v>
      </c>
      <c r="BJ29" s="116" t="s">
        <v>35</v>
      </c>
      <c r="BK29" s="116" t="s">
        <v>35</v>
      </c>
      <c r="BL29" s="111" t="s">
        <v>35</v>
      </c>
      <c r="BM29" s="120" t="s">
        <v>35</v>
      </c>
      <c r="BN29" s="116" t="s">
        <v>35</v>
      </c>
      <c r="BO29" s="116" t="s">
        <v>35</v>
      </c>
      <c r="BP29" s="116" t="s">
        <v>35</v>
      </c>
      <c r="BQ29" s="111" t="s">
        <v>35</v>
      </c>
      <c r="BR29" s="120" t="s">
        <v>35</v>
      </c>
      <c r="BS29" s="116" t="s">
        <v>35</v>
      </c>
      <c r="BT29" s="116" t="s">
        <v>35</v>
      </c>
      <c r="BU29" s="116" t="s">
        <v>35</v>
      </c>
      <c r="BV29" s="116" t="s">
        <v>35</v>
      </c>
      <c r="BW29" s="116" t="s">
        <v>35</v>
      </c>
      <c r="BX29" s="116" t="s">
        <v>35</v>
      </c>
      <c r="BY29" s="105" t="s">
        <v>35</v>
      </c>
      <c r="BZ29" s="105" t="s">
        <v>35</v>
      </c>
      <c r="CA29" s="105" t="s">
        <v>35</v>
      </c>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row>
    <row r="30" s="599" customFormat="true" ht="15" customHeight="true" x14ac:dyDescent="0.2">
      <c r="A30" s="1047"/>
      <c r="B30" s="447" t="s">
        <v>48</v>
      </c>
      <c r="C30" s="191">
        <v>48.938801501572009</v>
      </c>
      <c r="D30" s="190">
        <v>48.906448865930571</v>
      </c>
      <c r="E30" s="190">
        <v>43.226964909266961</v>
      </c>
      <c r="F30" s="190">
        <v>39.680076100323859</v>
      </c>
      <c r="G30" s="189">
        <v>24.78336132925871</v>
      </c>
      <c r="H30" s="188">
        <v>20.5386322226503</v>
      </c>
      <c r="I30" s="190">
        <v>17.19725732687181</v>
      </c>
      <c r="J30" s="190">
        <v>8.4772522581918608</v>
      </c>
      <c r="K30" s="190">
        <v>8.025579493184436</v>
      </c>
      <c r="L30" s="187">
        <v>2.5859904390375306</v>
      </c>
      <c r="M30" s="191">
        <v>48.938801501572009</v>
      </c>
      <c r="N30" s="190">
        <v>51.491714011193004</v>
      </c>
      <c r="O30" s="190">
        <v>42.706311643783863</v>
      </c>
      <c r="P30" s="190">
        <v>49.776463276881891</v>
      </c>
      <c r="Q30" s="189">
        <v>43.775398275831265</v>
      </c>
      <c r="R30" s="188">
        <v>47.900525475508147</v>
      </c>
      <c r="S30" s="190">
        <v>44.453612294357015</v>
      </c>
      <c r="T30" s="190">
        <v>42.624166890085185</v>
      </c>
      <c r="U30" s="190">
        <v>60.915824092585488</v>
      </c>
      <c r="V30" s="190">
        <v>30.22304930204513</v>
      </c>
      <c r="W30" s="190">
        <v>41.686614815113025</v>
      </c>
      <c r="X30" s="190">
        <v>46.693701766326399</v>
      </c>
      <c r="Y30" s="190">
        <v>37.87421648138605</v>
      </c>
      <c r="Z30" s="190">
        <v>27.292657536801663</v>
      </c>
      <c r="AA30" s="187">
        <v>40.585379102444094</v>
      </c>
      <c r="AB30" s="909"/>
      <c r="AC30" s="909"/>
      <c r="AD30" s="909"/>
      <c r="AE30" s="909"/>
      <c r="AF30" s="909"/>
      <c r="AG30" s="909"/>
      <c r="AH30" s="909"/>
      <c r="AI30" s="909"/>
      <c r="AJ30" s="909"/>
      <c r="AK30" s="909"/>
      <c r="AL30" s="909"/>
      <c r="AM30" s="909"/>
      <c r="AN30" s="909"/>
      <c r="AO30" s="909"/>
      <c r="AP30" s="909"/>
      <c r="AQ30" s="909"/>
      <c r="AR30" s="909"/>
      <c r="AS30" s="909"/>
      <c r="AT30" s="909"/>
      <c r="AU30" s="909"/>
      <c r="AV30" s="909"/>
      <c r="AW30" s="909"/>
      <c r="AX30" s="909"/>
      <c r="AY30" s="909"/>
      <c r="AZ30" s="415"/>
      <c r="BA30" s="1035"/>
      <c r="BB30" s="682" t="s">
        <v>48</v>
      </c>
      <c r="BC30" s="119" t="s">
        <v>35</v>
      </c>
      <c r="BD30" s="115" t="s">
        <v>35</v>
      </c>
      <c r="BE30" s="115" t="s">
        <v>35</v>
      </c>
      <c r="BF30" s="115" t="s">
        <v>35</v>
      </c>
      <c r="BG30" s="110" t="s">
        <v>35</v>
      </c>
      <c r="BH30" s="119" t="s">
        <v>35</v>
      </c>
      <c r="BI30" s="115" t="s">
        <v>35</v>
      </c>
      <c r="BJ30" s="115" t="s">
        <v>35</v>
      </c>
      <c r="BK30" s="115" t="s">
        <v>35</v>
      </c>
      <c r="BL30" s="110" t="s">
        <v>35</v>
      </c>
      <c r="BM30" s="119" t="s">
        <v>35</v>
      </c>
      <c r="BN30" s="115" t="s">
        <v>35</v>
      </c>
      <c r="BO30" s="115" t="s">
        <v>35</v>
      </c>
      <c r="BP30" s="115" t="s">
        <v>35</v>
      </c>
      <c r="BQ30" s="110" t="s">
        <v>35</v>
      </c>
      <c r="BR30" s="119" t="s">
        <v>35</v>
      </c>
      <c r="BS30" s="115" t="s">
        <v>35</v>
      </c>
      <c r="BT30" s="115" t="s">
        <v>35</v>
      </c>
      <c r="BU30" s="115" t="s">
        <v>35</v>
      </c>
      <c r="BV30" s="115" t="s">
        <v>35</v>
      </c>
      <c r="BW30" s="115" t="s">
        <v>35</v>
      </c>
      <c r="BX30" s="115" t="s">
        <v>35</v>
      </c>
      <c r="BY30" s="104" t="s">
        <v>35</v>
      </c>
      <c r="BZ30" s="104" t="s">
        <v>35</v>
      </c>
      <c r="CA30" s="104" t="s">
        <v>35</v>
      </c>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row>
    <row r="31" s="377" customFormat="true" ht="15" customHeight="true" x14ac:dyDescent="0.2">
      <c r="A31" s="1047" t="s">
        <v>104</v>
      </c>
      <c r="B31" s="447" t="s">
        <v>49</v>
      </c>
      <c r="C31" s="191">
        <v>0.1537409636147806</v>
      </c>
      <c r="D31" s="190">
        <v>0.75401653287805726</v>
      </c>
      <c r="E31" s="190">
        <v>3.2222675274632557</v>
      </c>
      <c r="F31" s="190">
        <v>11.071107428257806</v>
      </c>
      <c r="G31" s="189">
        <v>38.317427470175986</v>
      </c>
      <c r="H31" s="188">
        <v>20.530696184559481</v>
      </c>
      <c r="I31" s="190">
        <v>33.441027774837259</v>
      </c>
      <c r="J31" s="190">
        <v>48.809686148187268</v>
      </c>
      <c r="K31" s="190">
        <v>60.538384697250692</v>
      </c>
      <c r="L31" s="187">
        <v>88.289431587042941</v>
      </c>
      <c r="M31" s="191">
        <v>0.1537409636147806</v>
      </c>
      <c r="N31" s="190">
        <v>0.44552480344618817</v>
      </c>
      <c r="O31" s="190">
        <v>0.9501169217207579</v>
      </c>
      <c r="P31" s="190">
        <v>2.2427276211570186</v>
      </c>
      <c r="Q31" s="189">
        <v>7.5040123983335691</v>
      </c>
      <c r="R31" s="188">
        <v>4.9335338615068141</v>
      </c>
      <c r="S31" s="190">
        <v>7.7156608336314756</v>
      </c>
      <c r="T31" s="190">
        <v>9.3820394451957334</v>
      </c>
      <c r="U31" s="190">
        <v>4.7460751952375295</v>
      </c>
      <c r="V31" s="190">
        <v>27.360112548640693</v>
      </c>
      <c r="W31" s="190">
        <v>4.9610359830089807</v>
      </c>
      <c r="X31" s="190">
        <v>2.8391893380513409</v>
      </c>
      <c r="Y31" s="190">
        <v>3.6004508066182139</v>
      </c>
      <c r="Z31" s="190">
        <v>4.6851841743062934</v>
      </c>
      <c r="AA31" s="187">
        <v>1.5304335290014828</v>
      </c>
      <c r="AB31" s="909"/>
      <c r="AC31" s="909"/>
      <c r="AD31" s="909"/>
      <c r="AE31" s="909"/>
      <c r="AF31" s="909"/>
      <c r="AG31" s="909"/>
      <c r="AH31" s="909"/>
      <c r="AI31" s="909"/>
      <c r="AJ31" s="909"/>
      <c r="AK31" s="909"/>
      <c r="AL31" s="909"/>
      <c r="AM31" s="909"/>
      <c r="AN31" s="909"/>
      <c r="AO31" s="909"/>
      <c r="AP31" s="909"/>
      <c r="AQ31" s="909"/>
      <c r="AR31" s="909"/>
      <c r="AS31" s="909"/>
      <c r="AT31" s="909"/>
      <c r="AU31" s="909"/>
      <c r="AV31" s="909"/>
      <c r="AW31" s="909"/>
      <c r="AX31" s="909"/>
      <c r="AY31" s="909"/>
      <c r="AZ31" s="415"/>
      <c r="BA31" s="1035" t="s">
        <v>104</v>
      </c>
      <c r="BB31" s="682" t="s">
        <v>49</v>
      </c>
      <c r="BC31" s="119" t="s">
        <v>35</v>
      </c>
      <c r="BD31" s="115" t="s">
        <v>35</v>
      </c>
      <c r="BE31" s="115" t="s">
        <v>35</v>
      </c>
      <c r="BF31" s="115" t="s">
        <v>35</v>
      </c>
      <c r="BG31" s="110" t="s">
        <v>35</v>
      </c>
      <c r="BH31" s="119" t="s">
        <v>35</v>
      </c>
      <c r="BI31" s="115" t="s">
        <v>35</v>
      </c>
      <c r="BJ31" s="115" t="s">
        <v>35</v>
      </c>
      <c r="BK31" s="115" t="s">
        <v>35</v>
      </c>
      <c r="BL31" s="110" t="s">
        <v>35</v>
      </c>
      <c r="BM31" s="119" t="s">
        <v>35</v>
      </c>
      <c r="BN31" s="115" t="s">
        <v>35</v>
      </c>
      <c r="BO31" s="115" t="s">
        <v>35</v>
      </c>
      <c r="BP31" s="115" t="s">
        <v>35</v>
      </c>
      <c r="BQ31" s="110" t="s">
        <v>35</v>
      </c>
      <c r="BR31" s="119" t="s">
        <v>35</v>
      </c>
      <c r="BS31" s="115" t="s">
        <v>35</v>
      </c>
      <c r="BT31" s="115" t="s">
        <v>35</v>
      </c>
      <c r="BU31" s="115" t="s">
        <v>35</v>
      </c>
      <c r="BV31" s="115" t="s">
        <v>35</v>
      </c>
      <c r="BW31" s="115" t="s">
        <v>35</v>
      </c>
      <c r="BX31" s="115" t="s">
        <v>35</v>
      </c>
      <c r="BY31" s="104" t="s">
        <v>35</v>
      </c>
      <c r="BZ31" s="104" t="s">
        <v>35</v>
      </c>
      <c r="CA31" s="104" t="s">
        <v>35</v>
      </c>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row>
    <row r="32" s="377" customFormat="true" ht="15" customHeight="true" x14ac:dyDescent="0.2">
      <c r="A32" s="1047"/>
      <c r="B32" s="447" t="s">
        <v>48</v>
      </c>
      <c r="C32" s="191">
        <v>99.84625903638522</v>
      </c>
      <c r="D32" s="190">
        <v>99.245983467121917</v>
      </c>
      <c r="E32" s="190">
        <v>96.777732472536769</v>
      </c>
      <c r="F32" s="190">
        <v>88.928892571742225</v>
      </c>
      <c r="G32" s="189">
        <v>61.682572529824206</v>
      </c>
      <c r="H32" s="188">
        <v>79.469303815440426</v>
      </c>
      <c r="I32" s="190">
        <v>66.55897222516262</v>
      </c>
      <c r="J32" s="190">
        <v>51.190313851812498</v>
      </c>
      <c r="K32" s="190">
        <v>39.461615302749252</v>
      </c>
      <c r="L32" s="187">
        <v>11.710568412957024</v>
      </c>
      <c r="M32" s="191">
        <v>99.84625903638522</v>
      </c>
      <c r="N32" s="190">
        <v>99.55447519655381</v>
      </c>
      <c r="O32" s="190">
        <v>99.049883078279279</v>
      </c>
      <c r="P32" s="190">
        <v>97.75727237884297</v>
      </c>
      <c r="Q32" s="189">
        <v>92.495987601666471</v>
      </c>
      <c r="R32" s="188">
        <v>95.066466138493297</v>
      </c>
      <c r="S32" s="190">
        <v>92.284339166368497</v>
      </c>
      <c r="T32" s="190">
        <v>90.617960554804412</v>
      </c>
      <c r="U32" s="190">
        <v>95.253924804762462</v>
      </c>
      <c r="V32" s="190">
        <v>72.639887451359442</v>
      </c>
      <c r="W32" s="190">
        <v>95.038964016991102</v>
      </c>
      <c r="X32" s="190">
        <v>97.160810661948631</v>
      </c>
      <c r="Y32" s="190">
        <v>96.399549193381816</v>
      </c>
      <c r="Z32" s="190">
        <v>95.314815825693785</v>
      </c>
      <c r="AA32" s="187">
        <v>98.469566470998586</v>
      </c>
      <c r="AB32" s="909"/>
      <c r="AC32" s="909"/>
      <c r="AD32" s="909"/>
      <c r="AE32" s="909"/>
      <c r="AF32" s="909"/>
      <c r="AG32" s="909"/>
      <c r="AH32" s="909"/>
      <c r="AI32" s="909"/>
      <c r="AJ32" s="909"/>
      <c r="AK32" s="909"/>
      <c r="AL32" s="909"/>
      <c r="AM32" s="909"/>
      <c r="AN32" s="909"/>
      <c r="AO32" s="909"/>
      <c r="AP32" s="909"/>
      <c r="AQ32" s="909"/>
      <c r="AR32" s="909"/>
      <c r="AS32" s="909"/>
      <c r="AT32" s="909"/>
      <c r="AU32" s="909"/>
      <c r="AV32" s="909"/>
      <c r="AW32" s="909"/>
      <c r="AX32" s="909"/>
      <c r="AY32" s="909"/>
      <c r="AZ32" s="415"/>
      <c r="BA32" s="1035"/>
      <c r="BB32" s="682" t="s">
        <v>48</v>
      </c>
      <c r="BC32" s="119" t="s">
        <v>35</v>
      </c>
      <c r="BD32" s="115" t="s">
        <v>35</v>
      </c>
      <c r="BE32" s="115" t="s">
        <v>35</v>
      </c>
      <c r="BF32" s="115" t="s">
        <v>35</v>
      </c>
      <c r="BG32" s="110" t="s">
        <v>35</v>
      </c>
      <c r="BH32" s="119" t="s">
        <v>35</v>
      </c>
      <c r="BI32" s="115" t="s">
        <v>35</v>
      </c>
      <c r="BJ32" s="115" t="s">
        <v>35</v>
      </c>
      <c r="BK32" s="115" t="s">
        <v>35</v>
      </c>
      <c r="BL32" s="110" t="s">
        <v>35</v>
      </c>
      <c r="BM32" s="119" t="s">
        <v>35</v>
      </c>
      <c r="BN32" s="115" t="s">
        <v>35</v>
      </c>
      <c r="BO32" s="115" t="s">
        <v>35</v>
      </c>
      <c r="BP32" s="115" t="s">
        <v>35</v>
      </c>
      <c r="BQ32" s="110" t="s">
        <v>35</v>
      </c>
      <c r="BR32" s="119" t="s">
        <v>35</v>
      </c>
      <c r="BS32" s="115" t="s">
        <v>35</v>
      </c>
      <c r="BT32" s="115" t="s">
        <v>35</v>
      </c>
      <c r="BU32" s="115" t="s">
        <v>35</v>
      </c>
      <c r="BV32" s="115" t="s">
        <v>35</v>
      </c>
      <c r="BW32" s="115" t="s">
        <v>35</v>
      </c>
      <c r="BX32" s="115" t="s">
        <v>35</v>
      </c>
      <c r="BY32" s="104" t="s">
        <v>35</v>
      </c>
      <c r="BZ32" s="104" t="s">
        <v>35</v>
      </c>
      <c r="CA32" s="104" t="s">
        <v>35</v>
      </c>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row>
    <row r="33" s="377" customFormat="true" ht="15" customHeight="true" x14ac:dyDescent="0.2">
      <c r="A33" s="1047" t="s">
        <v>105</v>
      </c>
      <c r="B33" s="447" t="s">
        <v>49</v>
      </c>
      <c r="C33" s="135" t="s">
        <v>35</v>
      </c>
      <c r="D33" s="132" t="s">
        <v>35</v>
      </c>
      <c r="E33" s="132" t="s">
        <v>35</v>
      </c>
      <c r="F33" s="132" t="s">
        <v>35</v>
      </c>
      <c r="G33" s="129" t="s">
        <v>35</v>
      </c>
      <c r="H33" s="126" t="s">
        <v>35</v>
      </c>
      <c r="I33" s="132" t="s">
        <v>35</v>
      </c>
      <c r="J33" s="132" t="s">
        <v>35</v>
      </c>
      <c r="K33" s="132" t="s">
        <v>35</v>
      </c>
      <c r="L33" s="123" t="s">
        <v>35</v>
      </c>
      <c r="M33" s="135" t="s">
        <v>35</v>
      </c>
      <c r="N33" s="132" t="s">
        <v>35</v>
      </c>
      <c r="O33" s="132" t="s">
        <v>35</v>
      </c>
      <c r="P33" s="132" t="s">
        <v>35</v>
      </c>
      <c r="Q33" s="129" t="s">
        <v>35</v>
      </c>
      <c r="R33" s="126" t="s">
        <v>35</v>
      </c>
      <c r="S33" s="132" t="s">
        <v>35</v>
      </c>
      <c r="T33" s="132" t="s">
        <v>35</v>
      </c>
      <c r="U33" s="132" t="s">
        <v>35</v>
      </c>
      <c r="V33" s="132" t="s">
        <v>35</v>
      </c>
      <c r="W33" s="132" t="s">
        <v>35</v>
      </c>
      <c r="X33" s="132" t="s">
        <v>35</v>
      </c>
      <c r="Y33" s="132" t="s">
        <v>35</v>
      </c>
      <c r="Z33" s="132" t="s">
        <v>35</v>
      </c>
      <c r="AA33" s="123" t="s">
        <v>35</v>
      </c>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4"/>
      <c r="BA33" s="1035" t="s">
        <v>105</v>
      </c>
      <c r="BB33" s="682" t="s">
        <v>49</v>
      </c>
      <c r="BC33" s="119" t="s">
        <v>35</v>
      </c>
      <c r="BD33" s="115" t="s">
        <v>35</v>
      </c>
      <c r="BE33" s="115" t="s">
        <v>35</v>
      </c>
      <c r="BF33" s="115" t="s">
        <v>35</v>
      </c>
      <c r="BG33" s="110" t="s">
        <v>35</v>
      </c>
      <c r="BH33" s="119" t="s">
        <v>35</v>
      </c>
      <c r="BI33" s="115" t="s">
        <v>35</v>
      </c>
      <c r="BJ33" s="115" t="s">
        <v>35</v>
      </c>
      <c r="BK33" s="115" t="s">
        <v>35</v>
      </c>
      <c r="BL33" s="110" t="s">
        <v>35</v>
      </c>
      <c r="BM33" s="119" t="s">
        <v>35</v>
      </c>
      <c r="BN33" s="115" t="s">
        <v>35</v>
      </c>
      <c r="BO33" s="115" t="s">
        <v>35</v>
      </c>
      <c r="BP33" s="115" t="s">
        <v>35</v>
      </c>
      <c r="BQ33" s="110" t="s">
        <v>35</v>
      </c>
      <c r="BR33" s="119" t="s">
        <v>35</v>
      </c>
      <c r="BS33" s="115" t="s">
        <v>35</v>
      </c>
      <c r="BT33" s="115" t="s">
        <v>35</v>
      </c>
      <c r="BU33" s="115" t="s">
        <v>35</v>
      </c>
      <c r="BV33" s="115" t="s">
        <v>35</v>
      </c>
      <c r="BW33" s="115" t="s">
        <v>35</v>
      </c>
      <c r="BX33" s="115" t="s">
        <v>35</v>
      </c>
      <c r="BY33" s="104" t="s">
        <v>35</v>
      </c>
      <c r="BZ33" s="104" t="s">
        <v>35</v>
      </c>
      <c r="CA33" s="104" t="s">
        <v>35</v>
      </c>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row>
    <row r="34" s="377" customFormat="true" ht="15" customHeight="true" x14ac:dyDescent="0.2">
      <c r="A34" s="1047"/>
      <c r="B34" s="447" t="s">
        <v>48</v>
      </c>
      <c r="C34" s="135" t="s">
        <v>35</v>
      </c>
      <c r="D34" s="132" t="s">
        <v>35</v>
      </c>
      <c r="E34" s="132" t="s">
        <v>35</v>
      </c>
      <c r="F34" s="132" t="s">
        <v>35</v>
      </c>
      <c r="G34" s="129" t="s">
        <v>35</v>
      </c>
      <c r="H34" s="126" t="s">
        <v>35</v>
      </c>
      <c r="I34" s="132" t="s">
        <v>35</v>
      </c>
      <c r="J34" s="132" t="s">
        <v>35</v>
      </c>
      <c r="K34" s="132" t="s">
        <v>35</v>
      </c>
      <c r="L34" s="123" t="s">
        <v>35</v>
      </c>
      <c r="M34" s="135" t="s">
        <v>35</v>
      </c>
      <c r="N34" s="132" t="s">
        <v>35</v>
      </c>
      <c r="O34" s="132" t="s">
        <v>35</v>
      </c>
      <c r="P34" s="132" t="s">
        <v>35</v>
      </c>
      <c r="Q34" s="129" t="s">
        <v>35</v>
      </c>
      <c r="R34" s="126" t="s">
        <v>35</v>
      </c>
      <c r="S34" s="132" t="s">
        <v>35</v>
      </c>
      <c r="T34" s="132" t="s">
        <v>35</v>
      </c>
      <c r="U34" s="132" t="s">
        <v>35</v>
      </c>
      <c r="V34" s="132" t="s">
        <v>35</v>
      </c>
      <c r="W34" s="132" t="s">
        <v>35</v>
      </c>
      <c r="X34" s="132" t="s">
        <v>35</v>
      </c>
      <c r="Y34" s="132" t="s">
        <v>35</v>
      </c>
      <c r="Z34" s="132" t="s">
        <v>35</v>
      </c>
      <c r="AA34" s="123" t="s">
        <v>35</v>
      </c>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4"/>
      <c r="BA34" s="1035"/>
      <c r="BB34" s="682" t="s">
        <v>48</v>
      </c>
      <c r="BC34" s="119" t="s">
        <v>35</v>
      </c>
      <c r="BD34" s="115" t="s">
        <v>35</v>
      </c>
      <c r="BE34" s="115" t="s">
        <v>35</v>
      </c>
      <c r="BF34" s="115" t="s">
        <v>35</v>
      </c>
      <c r="BG34" s="110" t="s">
        <v>35</v>
      </c>
      <c r="BH34" s="119" t="s">
        <v>35</v>
      </c>
      <c r="BI34" s="115" t="s">
        <v>35</v>
      </c>
      <c r="BJ34" s="115" t="s">
        <v>35</v>
      </c>
      <c r="BK34" s="115" t="s">
        <v>35</v>
      </c>
      <c r="BL34" s="110" t="s">
        <v>35</v>
      </c>
      <c r="BM34" s="119" t="s">
        <v>35</v>
      </c>
      <c r="BN34" s="115" t="s">
        <v>35</v>
      </c>
      <c r="BO34" s="115" t="s">
        <v>35</v>
      </c>
      <c r="BP34" s="115" t="s">
        <v>35</v>
      </c>
      <c r="BQ34" s="110" t="s">
        <v>35</v>
      </c>
      <c r="BR34" s="119" t="s">
        <v>35</v>
      </c>
      <c r="BS34" s="115" t="s">
        <v>35</v>
      </c>
      <c r="BT34" s="115" t="s">
        <v>35</v>
      </c>
      <c r="BU34" s="115" t="s">
        <v>35</v>
      </c>
      <c r="BV34" s="115" t="s">
        <v>35</v>
      </c>
      <c r="BW34" s="115" t="s">
        <v>35</v>
      </c>
      <c r="BX34" s="115" t="s">
        <v>35</v>
      </c>
      <c r="BY34" s="104" t="s">
        <v>35</v>
      </c>
      <c r="BZ34" s="104" t="s">
        <v>35</v>
      </c>
      <c r="CA34" s="104" t="s">
        <v>35</v>
      </c>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row>
    <row r="35" s="599" customFormat="true" ht="15" customHeight="true" x14ac:dyDescent="0.2">
      <c r="A35" s="1047" t="s">
        <v>55</v>
      </c>
      <c r="B35" s="447" t="s">
        <v>49</v>
      </c>
      <c r="C35" s="191">
        <v>0.2</v>
      </c>
      <c r="D35" s="190">
        <v>0.8</v>
      </c>
      <c r="E35" s="190">
        <v>3.2</v>
      </c>
      <c r="F35" s="190">
        <v>11.2</v>
      </c>
      <c r="G35" s="189">
        <v>38.700000000000003</v>
      </c>
      <c r="H35" s="188">
        <v>20.5</v>
      </c>
      <c r="I35" s="190">
        <v>33.700000000000003</v>
      </c>
      <c r="J35" s="190">
        <v>49.5</v>
      </c>
      <c r="K35" s="190">
        <v>60.7</v>
      </c>
      <c r="L35" s="187">
        <v>88.3</v>
      </c>
      <c r="M35" s="191">
        <v>0.2</v>
      </c>
      <c r="N35" s="190">
        <v>0.4</v>
      </c>
      <c r="O35" s="190">
        <v>1</v>
      </c>
      <c r="P35" s="190">
        <v>2.2000000000000002</v>
      </c>
      <c r="Q35" s="189">
        <v>7.8</v>
      </c>
      <c r="R35" s="188">
        <v>4.9000000000000004</v>
      </c>
      <c r="S35" s="190">
        <v>7.7</v>
      </c>
      <c r="T35" s="190">
        <v>9.4</v>
      </c>
      <c r="U35" s="190">
        <v>4.9000000000000004</v>
      </c>
      <c r="V35" s="190">
        <v>27.5</v>
      </c>
      <c r="W35" s="190">
        <v>5.4</v>
      </c>
      <c r="X35" s="190">
        <v>2.8</v>
      </c>
      <c r="Y35" s="190">
        <v>3.6</v>
      </c>
      <c r="Z35" s="190">
        <v>4.7</v>
      </c>
      <c r="AA35" s="187">
        <v>1.5</v>
      </c>
      <c r="AB35" s="909"/>
      <c r="AC35" s="909"/>
      <c r="AD35" s="909"/>
      <c r="AE35" s="909"/>
      <c r="AF35" s="909"/>
      <c r="AG35" s="909"/>
      <c r="AH35" s="909"/>
      <c r="AI35" s="909"/>
      <c r="AJ35" s="909"/>
      <c r="AK35" s="909"/>
      <c r="AL35" s="909"/>
      <c r="AM35" s="909"/>
      <c r="AN35" s="909"/>
      <c r="AO35" s="909"/>
      <c r="AP35" s="909"/>
      <c r="AQ35" s="909"/>
      <c r="AR35" s="909"/>
      <c r="AS35" s="909"/>
      <c r="AT35" s="909"/>
      <c r="AU35" s="909"/>
      <c r="AV35" s="909"/>
      <c r="AW35" s="909"/>
      <c r="AX35" s="909"/>
      <c r="AY35" s="909"/>
      <c r="AZ35" s="415"/>
      <c r="BA35" s="1035" t="s">
        <v>55</v>
      </c>
      <c r="BB35" s="682" t="s">
        <v>49</v>
      </c>
      <c r="BC35" s="119" t="s">
        <v>35</v>
      </c>
      <c r="BD35" s="115" t="s">
        <v>35</v>
      </c>
      <c r="BE35" s="115" t="s">
        <v>35</v>
      </c>
      <c r="BF35" s="115" t="s">
        <v>35</v>
      </c>
      <c r="BG35" s="110" t="s">
        <v>35</v>
      </c>
      <c r="BH35" s="119" t="s">
        <v>35</v>
      </c>
      <c r="BI35" s="115" t="s">
        <v>35</v>
      </c>
      <c r="BJ35" s="115" t="s">
        <v>35</v>
      </c>
      <c r="BK35" s="115" t="s">
        <v>35</v>
      </c>
      <c r="BL35" s="110" t="s">
        <v>35</v>
      </c>
      <c r="BM35" s="119" t="s">
        <v>35</v>
      </c>
      <c r="BN35" s="115" t="s">
        <v>35</v>
      </c>
      <c r="BO35" s="115" t="s">
        <v>35</v>
      </c>
      <c r="BP35" s="115" t="s">
        <v>35</v>
      </c>
      <c r="BQ35" s="110" t="s">
        <v>35</v>
      </c>
      <c r="BR35" s="119" t="s">
        <v>35</v>
      </c>
      <c r="BS35" s="115" t="s">
        <v>35</v>
      </c>
      <c r="BT35" s="115" t="s">
        <v>35</v>
      </c>
      <c r="BU35" s="115" t="s">
        <v>35</v>
      </c>
      <c r="BV35" s="115" t="s">
        <v>35</v>
      </c>
      <c r="BW35" s="115" t="s">
        <v>35</v>
      </c>
      <c r="BX35" s="115" t="s">
        <v>35</v>
      </c>
      <c r="BY35" s="104" t="s">
        <v>35</v>
      </c>
      <c r="BZ35" s="104" t="s">
        <v>35</v>
      </c>
      <c r="CA35" s="104" t="s">
        <v>35</v>
      </c>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row>
    <row r="36" s="599" customFormat="true" ht="15" customHeight="true" x14ac:dyDescent="0.2">
      <c r="A36" s="1047"/>
      <c r="B36" s="447" t="s">
        <v>48</v>
      </c>
      <c r="C36" s="191">
        <v>99.8</v>
      </c>
      <c r="D36" s="190">
        <v>99.2</v>
      </c>
      <c r="E36" s="190">
        <v>96.8</v>
      </c>
      <c r="F36" s="190">
        <v>88.8</v>
      </c>
      <c r="G36" s="189">
        <v>61.3</v>
      </c>
      <c r="H36" s="188">
        <v>79.5</v>
      </c>
      <c r="I36" s="190">
        <v>66.3</v>
      </c>
      <c r="J36" s="190">
        <v>50.5</v>
      </c>
      <c r="K36" s="190">
        <v>39.299999999999997</v>
      </c>
      <c r="L36" s="187">
        <v>11.7</v>
      </c>
      <c r="M36" s="191">
        <v>99.8</v>
      </c>
      <c r="N36" s="190">
        <v>99.6</v>
      </c>
      <c r="O36" s="190">
        <v>99</v>
      </c>
      <c r="P36" s="190">
        <v>97.8</v>
      </c>
      <c r="Q36" s="189">
        <v>92.2</v>
      </c>
      <c r="R36" s="188">
        <v>95.1</v>
      </c>
      <c r="S36" s="190">
        <v>92.3</v>
      </c>
      <c r="T36" s="190">
        <v>90.6</v>
      </c>
      <c r="U36" s="190">
        <v>95.1</v>
      </c>
      <c r="V36" s="190">
        <v>72.5</v>
      </c>
      <c r="W36" s="190">
        <v>94.6</v>
      </c>
      <c r="X36" s="190">
        <v>97.2</v>
      </c>
      <c r="Y36" s="190">
        <v>96.4</v>
      </c>
      <c r="Z36" s="190">
        <v>95.3</v>
      </c>
      <c r="AA36" s="187">
        <v>98.5</v>
      </c>
      <c r="AB36" s="909"/>
      <c r="AC36" s="909"/>
      <c r="AD36" s="909"/>
      <c r="AE36" s="909"/>
      <c r="AF36" s="909"/>
      <c r="AG36" s="909"/>
      <c r="AH36" s="909"/>
      <c r="AI36" s="909"/>
      <c r="AJ36" s="909"/>
      <c r="AK36" s="909"/>
      <c r="AL36" s="909"/>
      <c r="AM36" s="909"/>
      <c r="AN36" s="909"/>
      <c r="AO36" s="909"/>
      <c r="AP36" s="909"/>
      <c r="AQ36" s="909"/>
      <c r="AR36" s="909"/>
      <c r="AS36" s="909"/>
      <c r="AT36" s="909"/>
      <c r="AU36" s="909"/>
      <c r="AV36" s="909"/>
      <c r="AW36" s="909"/>
      <c r="AX36" s="909"/>
      <c r="AY36" s="909"/>
      <c r="AZ36" s="415"/>
      <c r="BA36" s="1035"/>
      <c r="BB36" s="682" t="s">
        <v>48</v>
      </c>
      <c r="BC36" s="119" t="s">
        <v>35</v>
      </c>
      <c r="BD36" s="115" t="s">
        <v>35</v>
      </c>
      <c r="BE36" s="115" t="s">
        <v>35</v>
      </c>
      <c r="BF36" s="115" t="s">
        <v>35</v>
      </c>
      <c r="BG36" s="110" t="s">
        <v>35</v>
      </c>
      <c r="BH36" s="119" t="s">
        <v>35</v>
      </c>
      <c r="BI36" s="115" t="s">
        <v>35</v>
      </c>
      <c r="BJ36" s="115" t="s">
        <v>35</v>
      </c>
      <c r="BK36" s="115" t="s">
        <v>35</v>
      </c>
      <c r="BL36" s="110" t="s">
        <v>35</v>
      </c>
      <c r="BM36" s="119" t="s">
        <v>35</v>
      </c>
      <c r="BN36" s="115" t="s">
        <v>35</v>
      </c>
      <c r="BO36" s="115" t="s">
        <v>35</v>
      </c>
      <c r="BP36" s="115" t="s">
        <v>35</v>
      </c>
      <c r="BQ36" s="110" t="s">
        <v>35</v>
      </c>
      <c r="BR36" s="119" t="s">
        <v>35</v>
      </c>
      <c r="BS36" s="115" t="s">
        <v>35</v>
      </c>
      <c r="BT36" s="115" t="s">
        <v>35</v>
      </c>
      <c r="BU36" s="115" t="s">
        <v>35</v>
      </c>
      <c r="BV36" s="115" t="s">
        <v>35</v>
      </c>
      <c r="BW36" s="115" t="s">
        <v>35</v>
      </c>
      <c r="BX36" s="115" t="s">
        <v>35</v>
      </c>
      <c r="BY36" s="104" t="s">
        <v>35</v>
      </c>
      <c r="BZ36" s="104" t="s">
        <v>35</v>
      </c>
      <c r="CA36" s="104" t="s">
        <v>35</v>
      </c>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row>
    <row r="37" s="599" customFormat="true" ht="15" customHeight="true" x14ac:dyDescent="0.2">
      <c r="A37" s="1047" t="s">
        <v>167</v>
      </c>
      <c r="B37" s="447" t="s">
        <v>49</v>
      </c>
      <c r="C37" s="135" t="s">
        <v>35</v>
      </c>
      <c r="D37" s="132" t="s">
        <v>35</v>
      </c>
      <c r="E37" s="132" t="s">
        <v>35</v>
      </c>
      <c r="F37" s="132" t="s">
        <v>35</v>
      </c>
      <c r="G37" s="129" t="s">
        <v>35</v>
      </c>
      <c r="H37" s="126" t="s">
        <v>35</v>
      </c>
      <c r="I37" s="132" t="s">
        <v>35</v>
      </c>
      <c r="J37" s="132" t="s">
        <v>35</v>
      </c>
      <c r="K37" s="132" t="s">
        <v>35</v>
      </c>
      <c r="L37" s="123" t="s">
        <v>35</v>
      </c>
      <c r="M37" s="135" t="s">
        <v>35</v>
      </c>
      <c r="N37" s="132" t="s">
        <v>35</v>
      </c>
      <c r="O37" s="132" t="s">
        <v>35</v>
      </c>
      <c r="P37" s="132" t="s">
        <v>35</v>
      </c>
      <c r="Q37" s="129" t="s">
        <v>35</v>
      </c>
      <c r="R37" s="126" t="s">
        <v>35</v>
      </c>
      <c r="S37" s="132" t="s">
        <v>35</v>
      </c>
      <c r="T37" s="132" t="s">
        <v>35</v>
      </c>
      <c r="U37" s="132" t="s">
        <v>35</v>
      </c>
      <c r="V37" s="132" t="s">
        <v>35</v>
      </c>
      <c r="W37" s="132" t="s">
        <v>35</v>
      </c>
      <c r="X37" s="132" t="s">
        <v>35</v>
      </c>
      <c r="Y37" s="132" t="s">
        <v>35</v>
      </c>
      <c r="Z37" s="132" t="s">
        <v>35</v>
      </c>
      <c r="AA37" s="123" t="s">
        <v>35</v>
      </c>
      <c r="AB37" s="909"/>
      <c r="AC37" s="909"/>
      <c r="AD37" s="909"/>
      <c r="AE37" s="909"/>
      <c r="AF37" s="909"/>
      <c r="AG37" s="909"/>
      <c r="AH37" s="909"/>
      <c r="AI37" s="909"/>
      <c r="AJ37" s="909"/>
      <c r="AK37" s="909"/>
      <c r="AL37" s="909"/>
      <c r="AM37" s="909"/>
      <c r="AN37" s="909"/>
      <c r="AO37" s="909"/>
      <c r="AP37" s="909"/>
      <c r="AQ37" s="909"/>
      <c r="AR37" s="909"/>
      <c r="AS37" s="909"/>
      <c r="AT37" s="909"/>
      <c r="AU37" s="909"/>
      <c r="AV37" s="909"/>
      <c r="AW37" s="909"/>
      <c r="AX37" s="909"/>
      <c r="AY37" s="909"/>
      <c r="AZ37" s="415"/>
      <c r="BA37" s="1035" t="s">
        <v>126</v>
      </c>
      <c r="BB37" s="682" t="s">
        <v>49</v>
      </c>
      <c r="BC37" s="119" t="s">
        <v>35</v>
      </c>
      <c r="BD37" s="115" t="s">
        <v>35</v>
      </c>
      <c r="BE37" s="115" t="s">
        <v>35</v>
      </c>
      <c r="BF37" s="115" t="s">
        <v>35</v>
      </c>
      <c r="BG37" s="110" t="s">
        <v>35</v>
      </c>
      <c r="BH37" s="119" t="s">
        <v>35</v>
      </c>
      <c r="BI37" s="115" t="s">
        <v>35</v>
      </c>
      <c r="BJ37" s="115" t="s">
        <v>35</v>
      </c>
      <c r="BK37" s="115" t="s">
        <v>35</v>
      </c>
      <c r="BL37" s="110" t="s">
        <v>35</v>
      </c>
      <c r="BM37" s="119" t="s">
        <v>35</v>
      </c>
      <c r="BN37" s="115" t="s">
        <v>35</v>
      </c>
      <c r="BO37" s="115" t="s">
        <v>35</v>
      </c>
      <c r="BP37" s="115" t="s">
        <v>35</v>
      </c>
      <c r="BQ37" s="110" t="s">
        <v>35</v>
      </c>
      <c r="BR37" s="119" t="s">
        <v>35</v>
      </c>
      <c r="BS37" s="115" t="s">
        <v>35</v>
      </c>
      <c r="BT37" s="115" t="s">
        <v>35</v>
      </c>
      <c r="BU37" s="115" t="s">
        <v>35</v>
      </c>
      <c r="BV37" s="115" t="s">
        <v>35</v>
      </c>
      <c r="BW37" s="115" t="s">
        <v>35</v>
      </c>
      <c r="BX37" s="115" t="s">
        <v>35</v>
      </c>
      <c r="BY37" s="104" t="s">
        <v>35</v>
      </c>
      <c r="BZ37" s="104" t="s">
        <v>35</v>
      </c>
      <c r="CA37" s="104" t="s">
        <v>35</v>
      </c>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row>
    <row r="38" s="599" customFormat="true" ht="15" customHeight="true" x14ac:dyDescent="0.2">
      <c r="A38" s="1047"/>
      <c r="B38" s="447" t="s">
        <v>48</v>
      </c>
      <c r="C38" s="135" t="s">
        <v>35</v>
      </c>
      <c r="D38" s="132" t="s">
        <v>35</v>
      </c>
      <c r="E38" s="132" t="s">
        <v>35</v>
      </c>
      <c r="F38" s="132" t="s">
        <v>35</v>
      </c>
      <c r="G38" s="129" t="s">
        <v>35</v>
      </c>
      <c r="H38" s="126" t="s">
        <v>35</v>
      </c>
      <c r="I38" s="132" t="s">
        <v>35</v>
      </c>
      <c r="J38" s="132" t="s">
        <v>35</v>
      </c>
      <c r="K38" s="132" t="s">
        <v>35</v>
      </c>
      <c r="L38" s="123" t="s">
        <v>35</v>
      </c>
      <c r="M38" s="135" t="s">
        <v>35</v>
      </c>
      <c r="N38" s="132" t="s">
        <v>35</v>
      </c>
      <c r="O38" s="132" t="s">
        <v>35</v>
      </c>
      <c r="P38" s="132" t="s">
        <v>35</v>
      </c>
      <c r="Q38" s="129" t="s">
        <v>35</v>
      </c>
      <c r="R38" s="126" t="s">
        <v>35</v>
      </c>
      <c r="S38" s="132" t="s">
        <v>35</v>
      </c>
      <c r="T38" s="132" t="s">
        <v>35</v>
      </c>
      <c r="U38" s="132" t="s">
        <v>35</v>
      </c>
      <c r="V38" s="132" t="s">
        <v>35</v>
      </c>
      <c r="W38" s="132" t="s">
        <v>35</v>
      </c>
      <c r="X38" s="132" t="s">
        <v>35</v>
      </c>
      <c r="Y38" s="132" t="s">
        <v>35</v>
      </c>
      <c r="Z38" s="132" t="s">
        <v>35</v>
      </c>
      <c r="AA38" s="123" t="s">
        <v>35</v>
      </c>
      <c r="AB38" s="909"/>
      <c r="AC38" s="909"/>
      <c r="AD38" s="909"/>
      <c r="AE38" s="909"/>
      <c r="AF38" s="909"/>
      <c r="AG38" s="909"/>
      <c r="AH38" s="909"/>
      <c r="AI38" s="909"/>
      <c r="AJ38" s="909"/>
      <c r="AK38" s="909"/>
      <c r="AL38" s="909"/>
      <c r="AM38" s="909"/>
      <c r="AN38" s="909"/>
      <c r="AO38" s="909"/>
      <c r="AP38" s="909"/>
      <c r="AQ38" s="909"/>
      <c r="AR38" s="909"/>
      <c r="AS38" s="909"/>
      <c r="AT38" s="909"/>
      <c r="AU38" s="909"/>
      <c r="AV38" s="909"/>
      <c r="AW38" s="909"/>
      <c r="AX38" s="909"/>
      <c r="AY38" s="909"/>
      <c r="AZ38" s="415"/>
      <c r="BA38" s="1035"/>
      <c r="BB38" s="682" t="s">
        <v>48</v>
      </c>
      <c r="BC38" s="119" t="s">
        <v>35</v>
      </c>
      <c r="BD38" s="115" t="s">
        <v>35</v>
      </c>
      <c r="BE38" s="115" t="s">
        <v>35</v>
      </c>
      <c r="BF38" s="115" t="s">
        <v>35</v>
      </c>
      <c r="BG38" s="110" t="s">
        <v>35</v>
      </c>
      <c r="BH38" s="119" t="s">
        <v>35</v>
      </c>
      <c r="BI38" s="115" t="s">
        <v>35</v>
      </c>
      <c r="BJ38" s="115" t="s">
        <v>35</v>
      </c>
      <c r="BK38" s="115" t="s">
        <v>35</v>
      </c>
      <c r="BL38" s="110" t="s">
        <v>35</v>
      </c>
      <c r="BM38" s="119" t="s">
        <v>35</v>
      </c>
      <c r="BN38" s="115" t="s">
        <v>35</v>
      </c>
      <c r="BO38" s="115" t="s">
        <v>35</v>
      </c>
      <c r="BP38" s="115" t="s">
        <v>35</v>
      </c>
      <c r="BQ38" s="110" t="s">
        <v>35</v>
      </c>
      <c r="BR38" s="119" t="s">
        <v>35</v>
      </c>
      <c r="BS38" s="115" t="s">
        <v>35</v>
      </c>
      <c r="BT38" s="115" t="s">
        <v>35</v>
      </c>
      <c r="BU38" s="115" t="s">
        <v>35</v>
      </c>
      <c r="BV38" s="115" t="s">
        <v>35</v>
      </c>
      <c r="BW38" s="115" t="s">
        <v>35</v>
      </c>
      <c r="BX38" s="115" t="s">
        <v>35</v>
      </c>
      <c r="BY38" s="104" t="s">
        <v>35</v>
      </c>
      <c r="BZ38" s="104" t="s">
        <v>35</v>
      </c>
      <c r="CA38" s="104" t="s">
        <v>35</v>
      </c>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row>
    <row r="39" s="377" customFormat="true" ht="15" customHeight="true" x14ac:dyDescent="0.2">
      <c r="A39" s="1047" t="s">
        <v>123</v>
      </c>
      <c r="B39" s="447" t="s">
        <v>49</v>
      </c>
      <c r="C39" s="135" t="s">
        <v>35</v>
      </c>
      <c r="D39" s="132" t="s">
        <v>35</v>
      </c>
      <c r="E39" s="132" t="s">
        <v>35</v>
      </c>
      <c r="F39" s="132" t="s">
        <v>35</v>
      </c>
      <c r="G39" s="129" t="s">
        <v>35</v>
      </c>
      <c r="H39" s="126" t="s">
        <v>35</v>
      </c>
      <c r="I39" s="132" t="s">
        <v>35</v>
      </c>
      <c r="J39" s="132" t="s">
        <v>35</v>
      </c>
      <c r="K39" s="132" t="s">
        <v>35</v>
      </c>
      <c r="L39" s="123" t="s">
        <v>35</v>
      </c>
      <c r="M39" s="135" t="s">
        <v>35</v>
      </c>
      <c r="N39" s="132" t="s">
        <v>35</v>
      </c>
      <c r="O39" s="132" t="s">
        <v>35</v>
      </c>
      <c r="P39" s="132" t="s">
        <v>35</v>
      </c>
      <c r="Q39" s="129" t="s">
        <v>35</v>
      </c>
      <c r="R39" s="126" t="s">
        <v>35</v>
      </c>
      <c r="S39" s="132" t="s">
        <v>35</v>
      </c>
      <c r="T39" s="132" t="s">
        <v>35</v>
      </c>
      <c r="U39" s="132" t="s">
        <v>35</v>
      </c>
      <c r="V39" s="132" t="s">
        <v>35</v>
      </c>
      <c r="W39" s="132" t="s">
        <v>35</v>
      </c>
      <c r="X39" s="132" t="s">
        <v>35</v>
      </c>
      <c r="Y39" s="132" t="s">
        <v>35</v>
      </c>
      <c r="Z39" s="132" t="s">
        <v>35</v>
      </c>
      <c r="AA39" s="123" t="s">
        <v>35</v>
      </c>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4"/>
      <c r="BA39" s="1035" t="s">
        <v>123</v>
      </c>
      <c r="BB39" s="682" t="s">
        <v>49</v>
      </c>
      <c r="BC39" s="119" t="s">
        <v>35</v>
      </c>
      <c r="BD39" s="115" t="s">
        <v>35</v>
      </c>
      <c r="BE39" s="115" t="s">
        <v>35</v>
      </c>
      <c r="BF39" s="115" t="s">
        <v>35</v>
      </c>
      <c r="BG39" s="110" t="s">
        <v>35</v>
      </c>
      <c r="BH39" s="119" t="s">
        <v>35</v>
      </c>
      <c r="BI39" s="115" t="s">
        <v>35</v>
      </c>
      <c r="BJ39" s="115" t="s">
        <v>35</v>
      </c>
      <c r="BK39" s="115" t="s">
        <v>35</v>
      </c>
      <c r="BL39" s="110" t="s">
        <v>35</v>
      </c>
      <c r="BM39" s="119" t="s">
        <v>35</v>
      </c>
      <c r="BN39" s="115" t="s">
        <v>35</v>
      </c>
      <c r="BO39" s="115" t="s">
        <v>35</v>
      </c>
      <c r="BP39" s="115" t="s">
        <v>35</v>
      </c>
      <c r="BQ39" s="110" t="s">
        <v>35</v>
      </c>
      <c r="BR39" s="119" t="s">
        <v>35</v>
      </c>
      <c r="BS39" s="115" t="s">
        <v>35</v>
      </c>
      <c r="BT39" s="115" t="s">
        <v>35</v>
      </c>
      <c r="BU39" s="115" t="s">
        <v>35</v>
      </c>
      <c r="BV39" s="115" t="s">
        <v>35</v>
      </c>
      <c r="BW39" s="115" t="s">
        <v>35</v>
      </c>
      <c r="BX39" s="115" t="s">
        <v>35</v>
      </c>
      <c r="BY39" s="104" t="s">
        <v>35</v>
      </c>
      <c r="BZ39" s="104" t="s">
        <v>35</v>
      </c>
      <c r="CA39" s="104" t="s">
        <v>35</v>
      </c>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row>
    <row r="40" s="377" customFormat="true" ht="15" customHeight="true" x14ac:dyDescent="0.2">
      <c r="A40" s="1047"/>
      <c r="B40" s="447" t="s">
        <v>48</v>
      </c>
      <c r="C40" s="135" t="s">
        <v>35</v>
      </c>
      <c r="D40" s="132" t="s">
        <v>35</v>
      </c>
      <c r="E40" s="132" t="s">
        <v>35</v>
      </c>
      <c r="F40" s="132" t="s">
        <v>35</v>
      </c>
      <c r="G40" s="129" t="s">
        <v>35</v>
      </c>
      <c r="H40" s="126" t="s">
        <v>35</v>
      </c>
      <c r="I40" s="132" t="s">
        <v>35</v>
      </c>
      <c r="J40" s="132" t="s">
        <v>35</v>
      </c>
      <c r="K40" s="132" t="s">
        <v>35</v>
      </c>
      <c r="L40" s="123" t="s">
        <v>35</v>
      </c>
      <c r="M40" s="135" t="s">
        <v>35</v>
      </c>
      <c r="N40" s="132" t="s">
        <v>35</v>
      </c>
      <c r="O40" s="132" t="s">
        <v>35</v>
      </c>
      <c r="P40" s="132" t="s">
        <v>35</v>
      </c>
      <c r="Q40" s="129" t="s">
        <v>35</v>
      </c>
      <c r="R40" s="126" t="s">
        <v>35</v>
      </c>
      <c r="S40" s="132" t="s">
        <v>35</v>
      </c>
      <c r="T40" s="132" t="s">
        <v>35</v>
      </c>
      <c r="U40" s="132" t="s">
        <v>35</v>
      </c>
      <c r="V40" s="132" t="s">
        <v>35</v>
      </c>
      <c r="W40" s="132" t="s">
        <v>35</v>
      </c>
      <c r="X40" s="132" t="s">
        <v>35</v>
      </c>
      <c r="Y40" s="132" t="s">
        <v>35</v>
      </c>
      <c r="Z40" s="132" t="s">
        <v>35</v>
      </c>
      <c r="AA40" s="123" t="s">
        <v>35</v>
      </c>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4"/>
      <c r="BA40" s="1035"/>
      <c r="BB40" s="682" t="s">
        <v>48</v>
      </c>
      <c r="BC40" s="119" t="s">
        <v>35</v>
      </c>
      <c r="BD40" s="115" t="s">
        <v>35</v>
      </c>
      <c r="BE40" s="115" t="s">
        <v>35</v>
      </c>
      <c r="BF40" s="115" t="s">
        <v>35</v>
      </c>
      <c r="BG40" s="110" t="s">
        <v>35</v>
      </c>
      <c r="BH40" s="119" t="s">
        <v>35</v>
      </c>
      <c r="BI40" s="115" t="s">
        <v>35</v>
      </c>
      <c r="BJ40" s="115" t="s">
        <v>35</v>
      </c>
      <c r="BK40" s="115" t="s">
        <v>35</v>
      </c>
      <c r="BL40" s="110" t="s">
        <v>35</v>
      </c>
      <c r="BM40" s="119" t="s">
        <v>35</v>
      </c>
      <c r="BN40" s="115" t="s">
        <v>35</v>
      </c>
      <c r="BO40" s="115" t="s">
        <v>35</v>
      </c>
      <c r="BP40" s="115" t="s">
        <v>35</v>
      </c>
      <c r="BQ40" s="110" t="s">
        <v>35</v>
      </c>
      <c r="BR40" s="119" t="s">
        <v>35</v>
      </c>
      <c r="BS40" s="115" t="s">
        <v>35</v>
      </c>
      <c r="BT40" s="115" t="s">
        <v>35</v>
      </c>
      <c r="BU40" s="115" t="s">
        <v>35</v>
      </c>
      <c r="BV40" s="115" t="s">
        <v>35</v>
      </c>
      <c r="BW40" s="115" t="s">
        <v>35</v>
      </c>
      <c r="BX40" s="115" t="s">
        <v>35</v>
      </c>
      <c r="BY40" s="104" t="s">
        <v>35</v>
      </c>
      <c r="BZ40" s="104" t="s">
        <v>35</v>
      </c>
      <c r="CA40" s="104" t="s">
        <v>35</v>
      </c>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row>
    <row r="41" s="599" customFormat="true" ht="15" customHeight="true" x14ac:dyDescent="0.2">
      <c r="A41" s="1047" t="s">
        <v>56</v>
      </c>
      <c r="B41" s="447" t="s">
        <v>49</v>
      </c>
      <c r="C41" s="191">
        <v>23.412175457454552</v>
      </c>
      <c r="D41" s="190">
        <v>25.271944330876323</v>
      </c>
      <c r="E41" s="190">
        <v>24.554536558090557</v>
      </c>
      <c r="F41" s="190">
        <v>24.267506153036834</v>
      </c>
      <c r="G41" s="189">
        <v>14.317131147614415</v>
      </c>
      <c r="H41" s="188">
        <v>11.278822755642011</v>
      </c>
      <c r="I41" s="190">
        <v>8.9622500867657386</v>
      </c>
      <c r="J41" s="190">
        <v>7.0033979483754338</v>
      </c>
      <c r="K41" s="190">
        <v>4.2832190813441553</v>
      </c>
      <c r="L41" s="187">
        <v>1.6063910758006474</v>
      </c>
      <c r="M41" s="191">
        <v>23.412175457454552</v>
      </c>
      <c r="N41" s="190">
        <v>24.774558485786486</v>
      </c>
      <c r="O41" s="190">
        <v>26.562590104920105</v>
      </c>
      <c r="P41" s="190">
        <v>27.381848727694823</v>
      </c>
      <c r="Q41" s="189">
        <v>27.371800657698969</v>
      </c>
      <c r="R41" s="188">
        <v>26.472537609719605</v>
      </c>
      <c r="S41" s="190">
        <v>24.916795902297327</v>
      </c>
      <c r="T41" s="190">
        <v>22.406898451205091</v>
      </c>
      <c r="U41" s="190">
        <v>36.640403966707893</v>
      </c>
      <c r="V41" s="190">
        <v>16.231248859808602</v>
      </c>
      <c r="W41" s="190">
        <v>24.083256588250279</v>
      </c>
      <c r="X41" s="190">
        <v>23.930819306946521</v>
      </c>
      <c r="Y41" s="190">
        <v>15.596411274762328</v>
      </c>
      <c r="Z41" s="190">
        <v>11.999240077054928</v>
      </c>
      <c r="AA41" s="187">
        <v>23.764188756621817</v>
      </c>
      <c r="AB41" s="909"/>
      <c r="AC41" s="909"/>
      <c r="AD41" s="909"/>
      <c r="AE41" s="909"/>
      <c r="AF41" s="909"/>
      <c r="AG41" s="909"/>
      <c r="AH41" s="909"/>
      <c r="AI41" s="909"/>
      <c r="AJ41" s="909"/>
      <c r="AK41" s="909"/>
      <c r="AL41" s="909"/>
      <c r="AM41" s="909"/>
      <c r="AN41" s="909"/>
      <c r="AO41" s="909"/>
      <c r="AP41" s="909"/>
      <c r="AQ41" s="909"/>
      <c r="AR41" s="909"/>
      <c r="AS41" s="909"/>
      <c r="AT41" s="909"/>
      <c r="AU41" s="909"/>
      <c r="AV41" s="909"/>
      <c r="AW41" s="909"/>
      <c r="AX41" s="909"/>
      <c r="AY41" s="909"/>
      <c r="AZ41" s="415"/>
      <c r="BA41" s="1035" t="s">
        <v>56</v>
      </c>
      <c r="BB41" s="682" t="s">
        <v>49</v>
      </c>
      <c r="BC41" s="119" t="s">
        <v>35</v>
      </c>
      <c r="BD41" s="115" t="s">
        <v>35</v>
      </c>
      <c r="BE41" s="115" t="s">
        <v>35</v>
      </c>
      <c r="BF41" s="115" t="s">
        <v>35</v>
      </c>
      <c r="BG41" s="110" t="s">
        <v>35</v>
      </c>
      <c r="BH41" s="119" t="s">
        <v>35</v>
      </c>
      <c r="BI41" s="115" t="s">
        <v>35</v>
      </c>
      <c r="BJ41" s="115" t="s">
        <v>35</v>
      </c>
      <c r="BK41" s="115" t="s">
        <v>35</v>
      </c>
      <c r="BL41" s="110" t="s">
        <v>35</v>
      </c>
      <c r="BM41" s="119" t="s">
        <v>35</v>
      </c>
      <c r="BN41" s="115" t="s">
        <v>35</v>
      </c>
      <c r="BO41" s="115" t="s">
        <v>35</v>
      </c>
      <c r="BP41" s="115" t="s">
        <v>35</v>
      </c>
      <c r="BQ41" s="110" t="s">
        <v>35</v>
      </c>
      <c r="BR41" s="119" t="s">
        <v>35</v>
      </c>
      <c r="BS41" s="115" t="s">
        <v>35</v>
      </c>
      <c r="BT41" s="115" t="s">
        <v>35</v>
      </c>
      <c r="BU41" s="115" t="s">
        <v>35</v>
      </c>
      <c r="BV41" s="115" t="s">
        <v>35</v>
      </c>
      <c r="BW41" s="115" t="s">
        <v>35</v>
      </c>
      <c r="BX41" s="115" t="s">
        <v>35</v>
      </c>
      <c r="BY41" s="104" t="s">
        <v>35</v>
      </c>
      <c r="BZ41" s="104" t="s">
        <v>35</v>
      </c>
      <c r="CA41" s="104" t="s">
        <v>35</v>
      </c>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row>
    <row r="42" s="599" customFormat="true" ht="15" customHeight="true" x14ac:dyDescent="0.2">
      <c r="A42" s="1047"/>
      <c r="B42" s="447" t="s">
        <v>48</v>
      </c>
      <c r="C42" s="191">
        <v>76.587824542545292</v>
      </c>
      <c r="D42" s="190">
        <v>74.728055669123592</v>
      </c>
      <c r="E42" s="190">
        <v>75.445463441909439</v>
      </c>
      <c r="F42" s="190">
        <v>75.732493846963251</v>
      </c>
      <c r="G42" s="189">
        <v>85.682868852385667</v>
      </c>
      <c r="H42" s="188">
        <v>88.721177244357946</v>
      </c>
      <c r="I42" s="190">
        <v>91.037749913234336</v>
      </c>
      <c r="J42" s="190">
        <v>92.996602051624507</v>
      </c>
      <c r="K42" s="190">
        <v>95.716780918655815</v>
      </c>
      <c r="L42" s="187">
        <v>98.393608924199356</v>
      </c>
      <c r="M42" s="191">
        <v>76.587824542545292</v>
      </c>
      <c r="N42" s="190">
        <v>75.225441514213415</v>
      </c>
      <c r="O42" s="190">
        <v>73.437409895079881</v>
      </c>
      <c r="P42" s="190">
        <v>72.618151272305042</v>
      </c>
      <c r="Q42" s="189">
        <v>72.628199342300988</v>
      </c>
      <c r="R42" s="188">
        <v>73.527462390280434</v>
      </c>
      <c r="S42" s="190">
        <v>75.083204097702648</v>
      </c>
      <c r="T42" s="190">
        <v>77.593101548795275</v>
      </c>
      <c r="U42" s="190">
        <v>63.359596033292007</v>
      </c>
      <c r="V42" s="190">
        <v>83.768751140191327</v>
      </c>
      <c r="W42" s="190">
        <v>75.916743411749934</v>
      </c>
      <c r="X42" s="190">
        <v>76.069180693053511</v>
      </c>
      <c r="Y42" s="190">
        <v>84.403588725237782</v>
      </c>
      <c r="Z42" s="190">
        <v>88.000759922945235</v>
      </c>
      <c r="AA42" s="187">
        <v>76.235811243378365</v>
      </c>
      <c r="AB42" s="909"/>
      <c r="AC42" s="909"/>
      <c r="AD42" s="909"/>
      <c r="AE42" s="909"/>
      <c r="AF42" s="909"/>
      <c r="AG42" s="909"/>
      <c r="AH42" s="909"/>
      <c r="AI42" s="909"/>
      <c r="AJ42" s="909"/>
      <c r="AK42" s="909"/>
      <c r="AL42" s="909"/>
      <c r="AM42" s="909"/>
      <c r="AN42" s="909"/>
      <c r="AO42" s="909"/>
      <c r="AP42" s="909"/>
      <c r="AQ42" s="909"/>
      <c r="AR42" s="909"/>
      <c r="AS42" s="909"/>
      <c r="AT42" s="909"/>
      <c r="AU42" s="909"/>
      <c r="AV42" s="909"/>
      <c r="AW42" s="909"/>
      <c r="AX42" s="909"/>
      <c r="AY42" s="909"/>
      <c r="AZ42" s="415"/>
      <c r="BA42" s="1035"/>
      <c r="BB42" s="682" t="s">
        <v>48</v>
      </c>
      <c r="BC42" s="119" t="s">
        <v>35</v>
      </c>
      <c r="BD42" s="115" t="s">
        <v>35</v>
      </c>
      <c r="BE42" s="115" t="s">
        <v>35</v>
      </c>
      <c r="BF42" s="115" t="s">
        <v>35</v>
      </c>
      <c r="BG42" s="110" t="s">
        <v>35</v>
      </c>
      <c r="BH42" s="119" t="s">
        <v>35</v>
      </c>
      <c r="BI42" s="115" t="s">
        <v>35</v>
      </c>
      <c r="BJ42" s="115" t="s">
        <v>35</v>
      </c>
      <c r="BK42" s="115" t="s">
        <v>35</v>
      </c>
      <c r="BL42" s="110" t="s">
        <v>35</v>
      </c>
      <c r="BM42" s="119" t="s">
        <v>35</v>
      </c>
      <c r="BN42" s="115" t="s">
        <v>35</v>
      </c>
      <c r="BO42" s="115" t="s">
        <v>35</v>
      </c>
      <c r="BP42" s="115" t="s">
        <v>35</v>
      </c>
      <c r="BQ42" s="110" t="s">
        <v>35</v>
      </c>
      <c r="BR42" s="119" t="s">
        <v>35</v>
      </c>
      <c r="BS42" s="115" t="s">
        <v>35</v>
      </c>
      <c r="BT42" s="115" t="s">
        <v>35</v>
      </c>
      <c r="BU42" s="115" t="s">
        <v>35</v>
      </c>
      <c r="BV42" s="115" t="s">
        <v>35</v>
      </c>
      <c r="BW42" s="115" t="s">
        <v>35</v>
      </c>
      <c r="BX42" s="115" t="s">
        <v>35</v>
      </c>
      <c r="BY42" s="104" t="s">
        <v>35</v>
      </c>
      <c r="BZ42" s="104" t="s">
        <v>35</v>
      </c>
      <c r="CA42" s="104" t="s">
        <v>35</v>
      </c>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row>
    <row r="43" s="599" customFormat="true" ht="15" customHeight="true" x14ac:dyDescent="0.2">
      <c r="A43" s="1047" t="s">
        <v>53</v>
      </c>
      <c r="B43" s="447" t="s">
        <v>49</v>
      </c>
      <c r="C43" s="135" t="s">
        <v>35</v>
      </c>
      <c r="D43" s="132" t="s">
        <v>35</v>
      </c>
      <c r="E43" s="132" t="s">
        <v>35</v>
      </c>
      <c r="F43" s="132" t="s">
        <v>35</v>
      </c>
      <c r="G43" s="129" t="s">
        <v>35</v>
      </c>
      <c r="H43" s="126" t="s">
        <v>35</v>
      </c>
      <c r="I43" s="132" t="s">
        <v>35</v>
      </c>
      <c r="J43" s="132" t="s">
        <v>35</v>
      </c>
      <c r="K43" s="132" t="s">
        <v>35</v>
      </c>
      <c r="L43" s="123" t="s">
        <v>35</v>
      </c>
      <c r="M43" s="135" t="s">
        <v>35</v>
      </c>
      <c r="N43" s="132" t="s">
        <v>35</v>
      </c>
      <c r="O43" s="132" t="s">
        <v>35</v>
      </c>
      <c r="P43" s="132" t="s">
        <v>35</v>
      </c>
      <c r="Q43" s="129" t="s">
        <v>35</v>
      </c>
      <c r="R43" s="126" t="s">
        <v>35</v>
      </c>
      <c r="S43" s="132" t="s">
        <v>35</v>
      </c>
      <c r="T43" s="132" t="s">
        <v>35</v>
      </c>
      <c r="U43" s="132" t="s">
        <v>35</v>
      </c>
      <c r="V43" s="132" t="s">
        <v>35</v>
      </c>
      <c r="W43" s="132" t="s">
        <v>35</v>
      </c>
      <c r="X43" s="132" t="s">
        <v>35</v>
      </c>
      <c r="Y43" s="132" t="s">
        <v>35</v>
      </c>
      <c r="Z43" s="132" t="s">
        <v>35</v>
      </c>
      <c r="AA43" s="123" t="s">
        <v>35</v>
      </c>
      <c r="AB43" s="909"/>
      <c r="AC43" s="909"/>
      <c r="AD43" s="909"/>
      <c r="AE43" s="909"/>
      <c r="AF43" s="909"/>
      <c r="AG43" s="909"/>
      <c r="AH43" s="909"/>
      <c r="AI43" s="909"/>
      <c r="AJ43" s="909"/>
      <c r="AK43" s="909"/>
      <c r="AL43" s="909"/>
      <c r="AM43" s="909"/>
      <c r="AN43" s="909"/>
      <c r="AO43" s="909"/>
      <c r="AP43" s="909"/>
      <c r="AQ43" s="909"/>
      <c r="AR43" s="909"/>
      <c r="AS43" s="909"/>
      <c r="AT43" s="909"/>
      <c r="AU43" s="909"/>
      <c r="AV43" s="909"/>
      <c r="AW43" s="909"/>
      <c r="AX43" s="909"/>
      <c r="AY43" s="909"/>
      <c r="AZ43" s="415"/>
      <c r="BA43" s="1035" t="s">
        <v>53</v>
      </c>
      <c r="BB43" s="682" t="s">
        <v>49</v>
      </c>
      <c r="BC43" s="119" t="s">
        <v>35</v>
      </c>
      <c r="BD43" s="115" t="s">
        <v>35</v>
      </c>
      <c r="BE43" s="115" t="s">
        <v>35</v>
      </c>
      <c r="BF43" s="115" t="s">
        <v>35</v>
      </c>
      <c r="BG43" s="110" t="s">
        <v>35</v>
      </c>
      <c r="BH43" s="119" t="s">
        <v>35</v>
      </c>
      <c r="BI43" s="115" t="s">
        <v>35</v>
      </c>
      <c r="BJ43" s="115" t="s">
        <v>35</v>
      </c>
      <c r="BK43" s="115" t="s">
        <v>35</v>
      </c>
      <c r="BL43" s="110" t="s">
        <v>35</v>
      </c>
      <c r="BM43" s="119" t="s">
        <v>35</v>
      </c>
      <c r="BN43" s="115" t="s">
        <v>35</v>
      </c>
      <c r="BO43" s="115" t="s">
        <v>35</v>
      </c>
      <c r="BP43" s="115" t="s">
        <v>35</v>
      </c>
      <c r="BQ43" s="110" t="s">
        <v>35</v>
      </c>
      <c r="BR43" s="119" t="s">
        <v>35</v>
      </c>
      <c r="BS43" s="115" t="s">
        <v>35</v>
      </c>
      <c r="BT43" s="115" t="s">
        <v>35</v>
      </c>
      <c r="BU43" s="115" t="s">
        <v>35</v>
      </c>
      <c r="BV43" s="115" t="s">
        <v>35</v>
      </c>
      <c r="BW43" s="115" t="s">
        <v>35</v>
      </c>
      <c r="BX43" s="115" t="s">
        <v>35</v>
      </c>
      <c r="BY43" s="104" t="s">
        <v>35</v>
      </c>
      <c r="BZ43" s="104" t="s">
        <v>35</v>
      </c>
      <c r="CA43" s="104" t="s">
        <v>35</v>
      </c>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row>
    <row r="44" s="599" customFormat="true" ht="15" customHeight="true" x14ac:dyDescent="0.2">
      <c r="A44" s="1047"/>
      <c r="B44" s="447" t="s">
        <v>48</v>
      </c>
      <c r="C44" s="135" t="s">
        <v>35</v>
      </c>
      <c r="D44" s="132" t="s">
        <v>35</v>
      </c>
      <c r="E44" s="132" t="s">
        <v>35</v>
      </c>
      <c r="F44" s="132" t="s">
        <v>35</v>
      </c>
      <c r="G44" s="129" t="s">
        <v>35</v>
      </c>
      <c r="H44" s="126" t="s">
        <v>35</v>
      </c>
      <c r="I44" s="132" t="s">
        <v>35</v>
      </c>
      <c r="J44" s="132" t="s">
        <v>35</v>
      </c>
      <c r="K44" s="132" t="s">
        <v>35</v>
      </c>
      <c r="L44" s="123" t="s">
        <v>35</v>
      </c>
      <c r="M44" s="135" t="s">
        <v>35</v>
      </c>
      <c r="N44" s="132" t="s">
        <v>35</v>
      </c>
      <c r="O44" s="132" t="s">
        <v>35</v>
      </c>
      <c r="P44" s="132" t="s">
        <v>35</v>
      </c>
      <c r="Q44" s="129" t="s">
        <v>35</v>
      </c>
      <c r="R44" s="126" t="s">
        <v>35</v>
      </c>
      <c r="S44" s="132" t="s">
        <v>35</v>
      </c>
      <c r="T44" s="132" t="s">
        <v>35</v>
      </c>
      <c r="U44" s="132" t="s">
        <v>35</v>
      </c>
      <c r="V44" s="132" t="s">
        <v>35</v>
      </c>
      <c r="W44" s="132" t="s">
        <v>35</v>
      </c>
      <c r="X44" s="132" t="s">
        <v>35</v>
      </c>
      <c r="Y44" s="132" t="s">
        <v>35</v>
      </c>
      <c r="Z44" s="132" t="s">
        <v>35</v>
      </c>
      <c r="AA44" s="123" t="s">
        <v>35</v>
      </c>
      <c r="AB44" s="909"/>
      <c r="AC44" s="909"/>
      <c r="AD44" s="909"/>
      <c r="AE44" s="909"/>
      <c r="AF44" s="909"/>
      <c r="AG44" s="909"/>
      <c r="AH44" s="909"/>
      <c r="AI44" s="909"/>
      <c r="AJ44" s="909"/>
      <c r="AK44" s="909"/>
      <c r="AL44" s="909"/>
      <c r="AM44" s="909"/>
      <c r="AN44" s="909"/>
      <c r="AO44" s="909"/>
      <c r="AP44" s="909"/>
      <c r="AQ44" s="909"/>
      <c r="AR44" s="909"/>
      <c r="AS44" s="909"/>
      <c r="AT44" s="909"/>
      <c r="AU44" s="909"/>
      <c r="AV44" s="909"/>
      <c r="AW44" s="909"/>
      <c r="AX44" s="909"/>
      <c r="AY44" s="909"/>
      <c r="AZ44" s="415"/>
      <c r="BA44" s="1035"/>
      <c r="BB44" s="682" t="s">
        <v>48</v>
      </c>
      <c r="BC44" s="119" t="s">
        <v>35</v>
      </c>
      <c r="BD44" s="115" t="s">
        <v>35</v>
      </c>
      <c r="BE44" s="115" t="s">
        <v>35</v>
      </c>
      <c r="BF44" s="115" t="s">
        <v>35</v>
      </c>
      <c r="BG44" s="110" t="s">
        <v>35</v>
      </c>
      <c r="BH44" s="119" t="s">
        <v>35</v>
      </c>
      <c r="BI44" s="115" t="s">
        <v>35</v>
      </c>
      <c r="BJ44" s="115" t="s">
        <v>35</v>
      </c>
      <c r="BK44" s="115" t="s">
        <v>35</v>
      </c>
      <c r="BL44" s="110" t="s">
        <v>35</v>
      </c>
      <c r="BM44" s="119" t="s">
        <v>35</v>
      </c>
      <c r="BN44" s="115" t="s">
        <v>35</v>
      </c>
      <c r="BO44" s="115" t="s">
        <v>35</v>
      </c>
      <c r="BP44" s="115" t="s">
        <v>35</v>
      </c>
      <c r="BQ44" s="110" t="s">
        <v>35</v>
      </c>
      <c r="BR44" s="119" t="s">
        <v>35</v>
      </c>
      <c r="BS44" s="115" t="s">
        <v>35</v>
      </c>
      <c r="BT44" s="115" t="s">
        <v>35</v>
      </c>
      <c r="BU44" s="115" t="s">
        <v>35</v>
      </c>
      <c r="BV44" s="115" t="s">
        <v>35</v>
      </c>
      <c r="BW44" s="115" t="s">
        <v>35</v>
      </c>
      <c r="BX44" s="115" t="s">
        <v>35</v>
      </c>
      <c r="BY44" s="104" t="s">
        <v>35</v>
      </c>
      <c r="BZ44" s="104" t="s">
        <v>35</v>
      </c>
      <c r="CA44" s="104" t="s">
        <v>35</v>
      </c>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row>
    <row r="45" s="599" customFormat="true" ht="15" customHeight="true" x14ac:dyDescent="0.2">
      <c r="A45" s="1047" t="s">
        <v>52</v>
      </c>
      <c r="B45" s="447" t="s">
        <v>49</v>
      </c>
      <c r="C45" s="135" t="s">
        <v>35</v>
      </c>
      <c r="D45" s="132" t="s">
        <v>35</v>
      </c>
      <c r="E45" s="132" t="s">
        <v>35</v>
      </c>
      <c r="F45" s="132" t="s">
        <v>35</v>
      </c>
      <c r="G45" s="129" t="s">
        <v>35</v>
      </c>
      <c r="H45" s="126" t="s">
        <v>35</v>
      </c>
      <c r="I45" s="132" t="s">
        <v>35</v>
      </c>
      <c r="J45" s="132" t="s">
        <v>35</v>
      </c>
      <c r="K45" s="132" t="s">
        <v>35</v>
      </c>
      <c r="L45" s="123" t="s">
        <v>35</v>
      </c>
      <c r="M45" s="135" t="s">
        <v>35</v>
      </c>
      <c r="N45" s="132" t="s">
        <v>35</v>
      </c>
      <c r="O45" s="132" t="s">
        <v>35</v>
      </c>
      <c r="P45" s="132" t="s">
        <v>35</v>
      </c>
      <c r="Q45" s="129" t="s">
        <v>35</v>
      </c>
      <c r="R45" s="126" t="s">
        <v>35</v>
      </c>
      <c r="S45" s="132" t="s">
        <v>35</v>
      </c>
      <c r="T45" s="132" t="s">
        <v>35</v>
      </c>
      <c r="U45" s="132" t="s">
        <v>35</v>
      </c>
      <c r="V45" s="132" t="s">
        <v>35</v>
      </c>
      <c r="W45" s="132" t="s">
        <v>35</v>
      </c>
      <c r="X45" s="132" t="s">
        <v>35</v>
      </c>
      <c r="Y45" s="132" t="s">
        <v>35</v>
      </c>
      <c r="Z45" s="132" t="s">
        <v>35</v>
      </c>
      <c r="AA45" s="123" t="s">
        <v>35</v>
      </c>
      <c r="AB45" s="909"/>
      <c r="AC45" s="909"/>
      <c r="AD45" s="909"/>
      <c r="AE45" s="909"/>
      <c r="AF45" s="909"/>
      <c r="AG45" s="909"/>
      <c r="AH45" s="909"/>
      <c r="AI45" s="909"/>
      <c r="AJ45" s="909"/>
      <c r="AK45" s="909"/>
      <c r="AL45" s="909"/>
      <c r="AM45" s="909"/>
      <c r="AN45" s="909"/>
      <c r="AO45" s="909"/>
      <c r="AP45" s="909"/>
      <c r="AQ45" s="909"/>
      <c r="AR45" s="909"/>
      <c r="AS45" s="909"/>
      <c r="AT45" s="909"/>
      <c r="AU45" s="909"/>
      <c r="AV45" s="909"/>
      <c r="AW45" s="909"/>
      <c r="AX45" s="909"/>
      <c r="AY45" s="909"/>
      <c r="AZ45" s="415"/>
      <c r="BA45" s="1035" t="s">
        <v>52</v>
      </c>
      <c r="BB45" s="682" t="s">
        <v>49</v>
      </c>
      <c r="BC45" s="119" t="s">
        <v>35</v>
      </c>
      <c r="BD45" s="115" t="s">
        <v>35</v>
      </c>
      <c r="BE45" s="115" t="s">
        <v>35</v>
      </c>
      <c r="BF45" s="115" t="s">
        <v>35</v>
      </c>
      <c r="BG45" s="110" t="s">
        <v>35</v>
      </c>
      <c r="BH45" s="119" t="s">
        <v>35</v>
      </c>
      <c r="BI45" s="115" t="s">
        <v>35</v>
      </c>
      <c r="BJ45" s="115" t="s">
        <v>35</v>
      </c>
      <c r="BK45" s="115" t="s">
        <v>35</v>
      </c>
      <c r="BL45" s="110" t="s">
        <v>35</v>
      </c>
      <c r="BM45" s="119" t="s">
        <v>35</v>
      </c>
      <c r="BN45" s="115" t="s">
        <v>35</v>
      </c>
      <c r="BO45" s="115" t="s">
        <v>35</v>
      </c>
      <c r="BP45" s="115" t="s">
        <v>35</v>
      </c>
      <c r="BQ45" s="110" t="s">
        <v>35</v>
      </c>
      <c r="BR45" s="119" t="s">
        <v>35</v>
      </c>
      <c r="BS45" s="115" t="s">
        <v>35</v>
      </c>
      <c r="BT45" s="115" t="s">
        <v>35</v>
      </c>
      <c r="BU45" s="115" t="s">
        <v>35</v>
      </c>
      <c r="BV45" s="115" t="s">
        <v>35</v>
      </c>
      <c r="BW45" s="115" t="s">
        <v>35</v>
      </c>
      <c r="BX45" s="115" t="s">
        <v>35</v>
      </c>
      <c r="BY45" s="104" t="s">
        <v>35</v>
      </c>
      <c r="BZ45" s="104" t="s">
        <v>35</v>
      </c>
      <c r="CA45" s="104" t="s">
        <v>35</v>
      </c>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row>
    <row r="46" s="599" customFormat="true" ht="15" customHeight="true" x14ac:dyDescent="0.2">
      <c r="A46" s="1047"/>
      <c r="B46" s="447" t="s">
        <v>48</v>
      </c>
      <c r="C46" s="135" t="s">
        <v>35</v>
      </c>
      <c r="D46" s="132" t="s">
        <v>35</v>
      </c>
      <c r="E46" s="132" t="s">
        <v>35</v>
      </c>
      <c r="F46" s="132" t="s">
        <v>35</v>
      </c>
      <c r="G46" s="129" t="s">
        <v>35</v>
      </c>
      <c r="H46" s="126" t="s">
        <v>35</v>
      </c>
      <c r="I46" s="132" t="s">
        <v>35</v>
      </c>
      <c r="J46" s="132" t="s">
        <v>35</v>
      </c>
      <c r="K46" s="132" t="s">
        <v>35</v>
      </c>
      <c r="L46" s="123" t="s">
        <v>35</v>
      </c>
      <c r="M46" s="135" t="s">
        <v>35</v>
      </c>
      <c r="N46" s="132" t="s">
        <v>35</v>
      </c>
      <c r="O46" s="132" t="s">
        <v>35</v>
      </c>
      <c r="P46" s="132" t="s">
        <v>35</v>
      </c>
      <c r="Q46" s="129" t="s">
        <v>35</v>
      </c>
      <c r="R46" s="126" t="s">
        <v>35</v>
      </c>
      <c r="S46" s="132" t="s">
        <v>35</v>
      </c>
      <c r="T46" s="132" t="s">
        <v>35</v>
      </c>
      <c r="U46" s="132" t="s">
        <v>35</v>
      </c>
      <c r="V46" s="132" t="s">
        <v>35</v>
      </c>
      <c r="W46" s="132" t="s">
        <v>35</v>
      </c>
      <c r="X46" s="132" t="s">
        <v>35</v>
      </c>
      <c r="Y46" s="132" t="s">
        <v>35</v>
      </c>
      <c r="Z46" s="132" t="s">
        <v>35</v>
      </c>
      <c r="AA46" s="123" t="s">
        <v>35</v>
      </c>
      <c r="AB46" s="909"/>
      <c r="AC46" s="909"/>
      <c r="AD46" s="909"/>
      <c r="AE46" s="909"/>
      <c r="AF46" s="909"/>
      <c r="AG46" s="909"/>
      <c r="AH46" s="909"/>
      <c r="AI46" s="909"/>
      <c r="AJ46" s="909"/>
      <c r="AK46" s="909"/>
      <c r="AL46" s="909"/>
      <c r="AM46" s="909"/>
      <c r="AN46" s="909"/>
      <c r="AO46" s="909"/>
      <c r="AP46" s="909"/>
      <c r="AQ46" s="909"/>
      <c r="AR46" s="909"/>
      <c r="AS46" s="909"/>
      <c r="AT46" s="909"/>
      <c r="AU46" s="909"/>
      <c r="AV46" s="909"/>
      <c r="AW46" s="909"/>
      <c r="AX46" s="909"/>
      <c r="AY46" s="909"/>
      <c r="AZ46" s="415"/>
      <c r="BA46" s="1035"/>
      <c r="BB46" s="682" t="s">
        <v>48</v>
      </c>
      <c r="BC46" s="119" t="s">
        <v>35</v>
      </c>
      <c r="BD46" s="115" t="s">
        <v>35</v>
      </c>
      <c r="BE46" s="115" t="s">
        <v>35</v>
      </c>
      <c r="BF46" s="115" t="s">
        <v>35</v>
      </c>
      <c r="BG46" s="110" t="s">
        <v>35</v>
      </c>
      <c r="BH46" s="119" t="s">
        <v>35</v>
      </c>
      <c r="BI46" s="115" t="s">
        <v>35</v>
      </c>
      <c r="BJ46" s="115" t="s">
        <v>35</v>
      </c>
      <c r="BK46" s="115" t="s">
        <v>35</v>
      </c>
      <c r="BL46" s="110" t="s">
        <v>35</v>
      </c>
      <c r="BM46" s="119" t="s">
        <v>35</v>
      </c>
      <c r="BN46" s="115" t="s">
        <v>35</v>
      </c>
      <c r="BO46" s="115" t="s">
        <v>35</v>
      </c>
      <c r="BP46" s="115" t="s">
        <v>35</v>
      </c>
      <c r="BQ46" s="110" t="s">
        <v>35</v>
      </c>
      <c r="BR46" s="119" t="s">
        <v>35</v>
      </c>
      <c r="BS46" s="115" t="s">
        <v>35</v>
      </c>
      <c r="BT46" s="115" t="s">
        <v>35</v>
      </c>
      <c r="BU46" s="115" t="s">
        <v>35</v>
      </c>
      <c r="BV46" s="115" t="s">
        <v>35</v>
      </c>
      <c r="BW46" s="115" t="s">
        <v>35</v>
      </c>
      <c r="BX46" s="115" t="s">
        <v>35</v>
      </c>
      <c r="BY46" s="104" t="s">
        <v>35</v>
      </c>
      <c r="BZ46" s="104" t="s">
        <v>35</v>
      </c>
      <c r="CA46" s="104" t="s">
        <v>35</v>
      </c>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row>
    <row r="47" s="377" customFormat="true" ht="15" customHeight="true" x14ac:dyDescent="0.2">
      <c r="A47" s="1047" t="s">
        <v>102</v>
      </c>
      <c r="B47" s="447" t="s">
        <v>101</v>
      </c>
      <c r="C47" s="135" t="s">
        <v>35</v>
      </c>
      <c r="D47" s="132" t="s">
        <v>35</v>
      </c>
      <c r="E47" s="132" t="s">
        <v>35</v>
      </c>
      <c r="F47" s="132" t="s">
        <v>35</v>
      </c>
      <c r="G47" s="129" t="s">
        <v>35</v>
      </c>
      <c r="H47" s="126" t="s">
        <v>35</v>
      </c>
      <c r="I47" s="132" t="s">
        <v>35</v>
      </c>
      <c r="J47" s="132" t="s">
        <v>35</v>
      </c>
      <c r="K47" s="132" t="s">
        <v>35</v>
      </c>
      <c r="L47" s="123" t="s">
        <v>35</v>
      </c>
      <c r="M47" s="135" t="s">
        <v>35</v>
      </c>
      <c r="N47" s="132" t="s">
        <v>35</v>
      </c>
      <c r="O47" s="132" t="s">
        <v>35</v>
      </c>
      <c r="P47" s="132" t="s">
        <v>35</v>
      </c>
      <c r="Q47" s="129" t="s">
        <v>35</v>
      </c>
      <c r="R47" s="126" t="s">
        <v>35</v>
      </c>
      <c r="S47" s="132" t="s">
        <v>35</v>
      </c>
      <c r="T47" s="132" t="s">
        <v>35</v>
      </c>
      <c r="U47" s="132" t="s">
        <v>35</v>
      </c>
      <c r="V47" s="132" t="s">
        <v>35</v>
      </c>
      <c r="W47" s="132" t="s">
        <v>35</v>
      </c>
      <c r="X47" s="132" t="s">
        <v>35</v>
      </c>
      <c r="Y47" s="132" t="s">
        <v>35</v>
      </c>
      <c r="Z47" s="132" t="s">
        <v>35</v>
      </c>
      <c r="AA47" s="123" t="s">
        <v>35</v>
      </c>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4"/>
      <c r="BA47" s="1035" t="s">
        <v>102</v>
      </c>
      <c r="BB47" s="682" t="s">
        <v>101</v>
      </c>
      <c r="BC47" s="119" t="s">
        <v>35</v>
      </c>
      <c r="BD47" s="115" t="s">
        <v>35</v>
      </c>
      <c r="BE47" s="115" t="s">
        <v>35</v>
      </c>
      <c r="BF47" s="115" t="s">
        <v>35</v>
      </c>
      <c r="BG47" s="110" t="s">
        <v>35</v>
      </c>
      <c r="BH47" s="119" t="s">
        <v>35</v>
      </c>
      <c r="BI47" s="115" t="s">
        <v>35</v>
      </c>
      <c r="BJ47" s="115" t="s">
        <v>35</v>
      </c>
      <c r="BK47" s="115" t="s">
        <v>35</v>
      </c>
      <c r="BL47" s="110" t="s">
        <v>35</v>
      </c>
      <c r="BM47" s="119" t="s">
        <v>35</v>
      </c>
      <c r="BN47" s="115" t="s">
        <v>35</v>
      </c>
      <c r="BO47" s="115" t="s">
        <v>35</v>
      </c>
      <c r="BP47" s="115" t="s">
        <v>35</v>
      </c>
      <c r="BQ47" s="110" t="s">
        <v>35</v>
      </c>
      <c r="BR47" s="119" t="s">
        <v>35</v>
      </c>
      <c r="BS47" s="115" t="s">
        <v>35</v>
      </c>
      <c r="BT47" s="115" t="s">
        <v>35</v>
      </c>
      <c r="BU47" s="115" t="s">
        <v>35</v>
      </c>
      <c r="BV47" s="115" t="s">
        <v>35</v>
      </c>
      <c r="BW47" s="115" t="s">
        <v>35</v>
      </c>
      <c r="BX47" s="115" t="s">
        <v>35</v>
      </c>
      <c r="BY47" s="104" t="s">
        <v>35</v>
      </c>
      <c r="BZ47" s="104" t="s">
        <v>35</v>
      </c>
      <c r="CA47" s="104" t="s">
        <v>35</v>
      </c>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row>
    <row r="48" s="377" customFormat="true" ht="15" customHeight="true" x14ac:dyDescent="0.2">
      <c r="A48" s="1047"/>
      <c r="B48" s="447" t="s">
        <v>100</v>
      </c>
      <c r="C48" s="135" t="s">
        <v>35</v>
      </c>
      <c r="D48" s="132" t="s">
        <v>35</v>
      </c>
      <c r="E48" s="132" t="s">
        <v>35</v>
      </c>
      <c r="F48" s="132" t="s">
        <v>35</v>
      </c>
      <c r="G48" s="129" t="s">
        <v>35</v>
      </c>
      <c r="H48" s="126" t="s">
        <v>35</v>
      </c>
      <c r="I48" s="132" t="s">
        <v>35</v>
      </c>
      <c r="J48" s="132" t="s">
        <v>35</v>
      </c>
      <c r="K48" s="132" t="s">
        <v>35</v>
      </c>
      <c r="L48" s="123" t="s">
        <v>35</v>
      </c>
      <c r="M48" s="135" t="s">
        <v>35</v>
      </c>
      <c r="N48" s="132" t="s">
        <v>35</v>
      </c>
      <c r="O48" s="132" t="s">
        <v>35</v>
      </c>
      <c r="P48" s="132" t="s">
        <v>35</v>
      </c>
      <c r="Q48" s="129" t="s">
        <v>35</v>
      </c>
      <c r="R48" s="126" t="s">
        <v>35</v>
      </c>
      <c r="S48" s="132" t="s">
        <v>35</v>
      </c>
      <c r="T48" s="132" t="s">
        <v>35</v>
      </c>
      <c r="U48" s="132" t="s">
        <v>35</v>
      </c>
      <c r="V48" s="132" t="s">
        <v>35</v>
      </c>
      <c r="W48" s="132" t="s">
        <v>35</v>
      </c>
      <c r="X48" s="132" t="s">
        <v>35</v>
      </c>
      <c r="Y48" s="132" t="s">
        <v>35</v>
      </c>
      <c r="Z48" s="132" t="s">
        <v>35</v>
      </c>
      <c r="AA48" s="123" t="s">
        <v>35</v>
      </c>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4"/>
      <c r="BA48" s="1035"/>
      <c r="BB48" s="682" t="s">
        <v>100</v>
      </c>
      <c r="BC48" s="119" t="s">
        <v>35</v>
      </c>
      <c r="BD48" s="115" t="s">
        <v>35</v>
      </c>
      <c r="BE48" s="115" t="s">
        <v>35</v>
      </c>
      <c r="BF48" s="115" t="s">
        <v>35</v>
      </c>
      <c r="BG48" s="110" t="s">
        <v>35</v>
      </c>
      <c r="BH48" s="119" t="s">
        <v>35</v>
      </c>
      <c r="BI48" s="115" t="s">
        <v>35</v>
      </c>
      <c r="BJ48" s="115" t="s">
        <v>35</v>
      </c>
      <c r="BK48" s="115" t="s">
        <v>35</v>
      </c>
      <c r="BL48" s="110" t="s">
        <v>35</v>
      </c>
      <c r="BM48" s="119" t="s">
        <v>35</v>
      </c>
      <c r="BN48" s="115" t="s">
        <v>35</v>
      </c>
      <c r="BO48" s="115" t="s">
        <v>35</v>
      </c>
      <c r="BP48" s="115" t="s">
        <v>35</v>
      </c>
      <c r="BQ48" s="110" t="s">
        <v>35</v>
      </c>
      <c r="BR48" s="119" t="s">
        <v>35</v>
      </c>
      <c r="BS48" s="115" t="s">
        <v>35</v>
      </c>
      <c r="BT48" s="115" t="s">
        <v>35</v>
      </c>
      <c r="BU48" s="115" t="s">
        <v>35</v>
      </c>
      <c r="BV48" s="115" t="s">
        <v>35</v>
      </c>
      <c r="BW48" s="115" t="s">
        <v>35</v>
      </c>
      <c r="BX48" s="115" t="s">
        <v>35</v>
      </c>
      <c r="BY48" s="104" t="s">
        <v>35</v>
      </c>
      <c r="BZ48" s="104" t="s">
        <v>35</v>
      </c>
      <c r="CA48" s="104" t="s">
        <v>35</v>
      </c>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row>
    <row r="49" s="377" customFormat="true" ht="15" customHeight="true" x14ac:dyDescent="0.2">
      <c r="A49" s="1047"/>
      <c r="B49" s="447" t="s">
        <v>68</v>
      </c>
      <c r="C49" s="135" t="s">
        <v>35</v>
      </c>
      <c r="D49" s="132" t="s">
        <v>35</v>
      </c>
      <c r="E49" s="132" t="s">
        <v>35</v>
      </c>
      <c r="F49" s="132" t="s">
        <v>35</v>
      </c>
      <c r="G49" s="129" t="s">
        <v>35</v>
      </c>
      <c r="H49" s="126" t="s">
        <v>35</v>
      </c>
      <c r="I49" s="132" t="s">
        <v>35</v>
      </c>
      <c r="J49" s="132" t="s">
        <v>35</v>
      </c>
      <c r="K49" s="132" t="s">
        <v>35</v>
      </c>
      <c r="L49" s="123" t="s">
        <v>35</v>
      </c>
      <c r="M49" s="135" t="s">
        <v>35</v>
      </c>
      <c r="N49" s="132" t="s">
        <v>35</v>
      </c>
      <c r="O49" s="132" t="s">
        <v>35</v>
      </c>
      <c r="P49" s="132" t="s">
        <v>35</v>
      </c>
      <c r="Q49" s="129" t="s">
        <v>35</v>
      </c>
      <c r="R49" s="126" t="s">
        <v>35</v>
      </c>
      <c r="S49" s="132" t="s">
        <v>35</v>
      </c>
      <c r="T49" s="132" t="s">
        <v>35</v>
      </c>
      <c r="U49" s="132" t="s">
        <v>35</v>
      </c>
      <c r="V49" s="132" t="s">
        <v>35</v>
      </c>
      <c r="W49" s="132" t="s">
        <v>35</v>
      </c>
      <c r="X49" s="132" t="s">
        <v>35</v>
      </c>
      <c r="Y49" s="132" t="s">
        <v>35</v>
      </c>
      <c r="Z49" s="132" t="s">
        <v>35</v>
      </c>
      <c r="AA49" s="123" t="s">
        <v>35</v>
      </c>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4"/>
      <c r="BA49" s="1035"/>
      <c r="BB49" s="682" t="s">
        <v>68</v>
      </c>
      <c r="BC49" s="119" t="s">
        <v>35</v>
      </c>
      <c r="BD49" s="115" t="s">
        <v>35</v>
      </c>
      <c r="BE49" s="115" t="s">
        <v>35</v>
      </c>
      <c r="BF49" s="115" t="s">
        <v>35</v>
      </c>
      <c r="BG49" s="110" t="s">
        <v>35</v>
      </c>
      <c r="BH49" s="119" t="s">
        <v>35</v>
      </c>
      <c r="BI49" s="115" t="s">
        <v>35</v>
      </c>
      <c r="BJ49" s="115" t="s">
        <v>35</v>
      </c>
      <c r="BK49" s="115" t="s">
        <v>35</v>
      </c>
      <c r="BL49" s="110" t="s">
        <v>35</v>
      </c>
      <c r="BM49" s="119" t="s">
        <v>35</v>
      </c>
      <c r="BN49" s="115" t="s">
        <v>35</v>
      </c>
      <c r="BO49" s="115" t="s">
        <v>35</v>
      </c>
      <c r="BP49" s="115" t="s">
        <v>35</v>
      </c>
      <c r="BQ49" s="110" t="s">
        <v>35</v>
      </c>
      <c r="BR49" s="119" t="s">
        <v>35</v>
      </c>
      <c r="BS49" s="115" t="s">
        <v>35</v>
      </c>
      <c r="BT49" s="115" t="s">
        <v>35</v>
      </c>
      <c r="BU49" s="115" t="s">
        <v>35</v>
      </c>
      <c r="BV49" s="115" t="s">
        <v>35</v>
      </c>
      <c r="BW49" s="115" t="s">
        <v>35</v>
      </c>
      <c r="BX49" s="115" t="s">
        <v>35</v>
      </c>
      <c r="BY49" s="104" t="s">
        <v>35</v>
      </c>
      <c r="BZ49" s="104" t="s">
        <v>35</v>
      </c>
      <c r="CA49" s="104" t="s">
        <v>35</v>
      </c>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row>
    <row r="50" s="377" customFormat="true" ht="15" customHeight="true" x14ac:dyDescent="0.2">
      <c r="A50" s="1047" t="s">
        <v>103</v>
      </c>
      <c r="B50" s="447" t="s">
        <v>101</v>
      </c>
      <c r="C50" s="135" t="s">
        <v>35</v>
      </c>
      <c r="D50" s="132" t="s">
        <v>35</v>
      </c>
      <c r="E50" s="132" t="s">
        <v>35</v>
      </c>
      <c r="F50" s="132" t="s">
        <v>35</v>
      </c>
      <c r="G50" s="129" t="s">
        <v>35</v>
      </c>
      <c r="H50" s="126" t="s">
        <v>35</v>
      </c>
      <c r="I50" s="132" t="s">
        <v>35</v>
      </c>
      <c r="J50" s="132" t="s">
        <v>35</v>
      </c>
      <c r="K50" s="132" t="s">
        <v>35</v>
      </c>
      <c r="L50" s="123" t="s">
        <v>35</v>
      </c>
      <c r="M50" s="135" t="s">
        <v>35</v>
      </c>
      <c r="N50" s="132" t="s">
        <v>35</v>
      </c>
      <c r="O50" s="132" t="s">
        <v>35</v>
      </c>
      <c r="P50" s="132" t="s">
        <v>35</v>
      </c>
      <c r="Q50" s="129" t="s">
        <v>35</v>
      </c>
      <c r="R50" s="126" t="s">
        <v>35</v>
      </c>
      <c r="S50" s="132" t="s">
        <v>35</v>
      </c>
      <c r="T50" s="132" t="s">
        <v>35</v>
      </c>
      <c r="U50" s="132" t="s">
        <v>35</v>
      </c>
      <c r="V50" s="132" t="s">
        <v>35</v>
      </c>
      <c r="W50" s="132" t="s">
        <v>35</v>
      </c>
      <c r="X50" s="132" t="s">
        <v>35</v>
      </c>
      <c r="Y50" s="132" t="s">
        <v>35</v>
      </c>
      <c r="Z50" s="132" t="s">
        <v>35</v>
      </c>
      <c r="AA50" s="123" t="s">
        <v>35</v>
      </c>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4"/>
      <c r="BA50" s="1035" t="s">
        <v>103</v>
      </c>
      <c r="BB50" s="682" t="s">
        <v>101</v>
      </c>
      <c r="BC50" s="119" t="s">
        <v>35</v>
      </c>
      <c r="BD50" s="115" t="s">
        <v>35</v>
      </c>
      <c r="BE50" s="115" t="s">
        <v>35</v>
      </c>
      <c r="BF50" s="115" t="s">
        <v>35</v>
      </c>
      <c r="BG50" s="110" t="s">
        <v>35</v>
      </c>
      <c r="BH50" s="119" t="s">
        <v>35</v>
      </c>
      <c r="BI50" s="115" t="s">
        <v>35</v>
      </c>
      <c r="BJ50" s="115" t="s">
        <v>35</v>
      </c>
      <c r="BK50" s="115" t="s">
        <v>35</v>
      </c>
      <c r="BL50" s="110" t="s">
        <v>35</v>
      </c>
      <c r="BM50" s="119" t="s">
        <v>35</v>
      </c>
      <c r="BN50" s="115" t="s">
        <v>35</v>
      </c>
      <c r="BO50" s="115" t="s">
        <v>35</v>
      </c>
      <c r="BP50" s="115" t="s">
        <v>35</v>
      </c>
      <c r="BQ50" s="110" t="s">
        <v>35</v>
      </c>
      <c r="BR50" s="119" t="s">
        <v>35</v>
      </c>
      <c r="BS50" s="115" t="s">
        <v>35</v>
      </c>
      <c r="BT50" s="115" t="s">
        <v>35</v>
      </c>
      <c r="BU50" s="115" t="s">
        <v>35</v>
      </c>
      <c r="BV50" s="115" t="s">
        <v>35</v>
      </c>
      <c r="BW50" s="115" t="s">
        <v>35</v>
      </c>
      <c r="BX50" s="115" t="s">
        <v>35</v>
      </c>
      <c r="BY50" s="104" t="s">
        <v>35</v>
      </c>
      <c r="BZ50" s="104" t="s">
        <v>35</v>
      </c>
      <c r="CA50" s="104" t="s">
        <v>35</v>
      </c>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row>
    <row r="51" s="377" customFormat="true" ht="15" customHeight="true" x14ac:dyDescent="0.2">
      <c r="A51" s="1047"/>
      <c r="B51" s="447" t="s">
        <v>100</v>
      </c>
      <c r="C51" s="135" t="s">
        <v>35</v>
      </c>
      <c r="D51" s="132" t="s">
        <v>35</v>
      </c>
      <c r="E51" s="132" t="s">
        <v>35</v>
      </c>
      <c r="F51" s="132" t="s">
        <v>35</v>
      </c>
      <c r="G51" s="129" t="s">
        <v>35</v>
      </c>
      <c r="H51" s="126" t="s">
        <v>35</v>
      </c>
      <c r="I51" s="132" t="s">
        <v>35</v>
      </c>
      <c r="J51" s="132" t="s">
        <v>35</v>
      </c>
      <c r="K51" s="132" t="s">
        <v>35</v>
      </c>
      <c r="L51" s="123" t="s">
        <v>35</v>
      </c>
      <c r="M51" s="135" t="s">
        <v>35</v>
      </c>
      <c r="N51" s="132" t="s">
        <v>35</v>
      </c>
      <c r="O51" s="132" t="s">
        <v>35</v>
      </c>
      <c r="P51" s="132" t="s">
        <v>35</v>
      </c>
      <c r="Q51" s="129" t="s">
        <v>35</v>
      </c>
      <c r="R51" s="126" t="s">
        <v>35</v>
      </c>
      <c r="S51" s="132" t="s">
        <v>35</v>
      </c>
      <c r="T51" s="132" t="s">
        <v>35</v>
      </c>
      <c r="U51" s="132" t="s">
        <v>35</v>
      </c>
      <c r="V51" s="132" t="s">
        <v>35</v>
      </c>
      <c r="W51" s="132" t="s">
        <v>35</v>
      </c>
      <c r="X51" s="132" t="s">
        <v>35</v>
      </c>
      <c r="Y51" s="132" t="s">
        <v>35</v>
      </c>
      <c r="Z51" s="132" t="s">
        <v>35</v>
      </c>
      <c r="AA51" s="123" t="s">
        <v>35</v>
      </c>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4"/>
      <c r="BA51" s="1035"/>
      <c r="BB51" s="682" t="s">
        <v>100</v>
      </c>
      <c r="BC51" s="119" t="s">
        <v>35</v>
      </c>
      <c r="BD51" s="115" t="s">
        <v>35</v>
      </c>
      <c r="BE51" s="115" t="s">
        <v>35</v>
      </c>
      <c r="BF51" s="115" t="s">
        <v>35</v>
      </c>
      <c r="BG51" s="110" t="s">
        <v>35</v>
      </c>
      <c r="BH51" s="119" t="s">
        <v>35</v>
      </c>
      <c r="BI51" s="115" t="s">
        <v>35</v>
      </c>
      <c r="BJ51" s="115" t="s">
        <v>35</v>
      </c>
      <c r="BK51" s="115" t="s">
        <v>35</v>
      </c>
      <c r="BL51" s="110" t="s">
        <v>35</v>
      </c>
      <c r="BM51" s="119" t="s">
        <v>35</v>
      </c>
      <c r="BN51" s="115" t="s">
        <v>35</v>
      </c>
      <c r="BO51" s="115" t="s">
        <v>35</v>
      </c>
      <c r="BP51" s="115" t="s">
        <v>35</v>
      </c>
      <c r="BQ51" s="110" t="s">
        <v>35</v>
      </c>
      <c r="BR51" s="119" t="s">
        <v>35</v>
      </c>
      <c r="BS51" s="115" t="s">
        <v>35</v>
      </c>
      <c r="BT51" s="115" t="s">
        <v>35</v>
      </c>
      <c r="BU51" s="115" t="s">
        <v>35</v>
      </c>
      <c r="BV51" s="115" t="s">
        <v>35</v>
      </c>
      <c r="BW51" s="115" t="s">
        <v>35</v>
      </c>
      <c r="BX51" s="115" t="s">
        <v>35</v>
      </c>
      <c r="BY51" s="104" t="s">
        <v>35</v>
      </c>
      <c r="BZ51" s="104" t="s">
        <v>35</v>
      </c>
      <c r="CA51" s="104" t="s">
        <v>35</v>
      </c>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row>
    <row r="52" s="377" customFormat="true" ht="15" customHeight="true" x14ac:dyDescent="0.2">
      <c r="A52" s="1047"/>
      <c r="B52" s="447" t="s">
        <v>68</v>
      </c>
      <c r="C52" s="135" t="s">
        <v>35</v>
      </c>
      <c r="D52" s="132" t="s">
        <v>35</v>
      </c>
      <c r="E52" s="132" t="s">
        <v>35</v>
      </c>
      <c r="F52" s="132" t="s">
        <v>35</v>
      </c>
      <c r="G52" s="129" t="s">
        <v>35</v>
      </c>
      <c r="H52" s="126" t="s">
        <v>35</v>
      </c>
      <c r="I52" s="132" t="s">
        <v>35</v>
      </c>
      <c r="J52" s="132" t="s">
        <v>35</v>
      </c>
      <c r="K52" s="132" t="s">
        <v>35</v>
      </c>
      <c r="L52" s="123" t="s">
        <v>35</v>
      </c>
      <c r="M52" s="135" t="s">
        <v>35</v>
      </c>
      <c r="N52" s="132" t="s">
        <v>35</v>
      </c>
      <c r="O52" s="132" t="s">
        <v>35</v>
      </c>
      <c r="P52" s="132" t="s">
        <v>35</v>
      </c>
      <c r="Q52" s="129" t="s">
        <v>35</v>
      </c>
      <c r="R52" s="126" t="s">
        <v>35</v>
      </c>
      <c r="S52" s="132" t="s">
        <v>35</v>
      </c>
      <c r="T52" s="132" t="s">
        <v>35</v>
      </c>
      <c r="U52" s="132" t="s">
        <v>35</v>
      </c>
      <c r="V52" s="132" t="s">
        <v>35</v>
      </c>
      <c r="W52" s="132" t="s">
        <v>35</v>
      </c>
      <c r="X52" s="132" t="s">
        <v>35</v>
      </c>
      <c r="Y52" s="132" t="s">
        <v>35</v>
      </c>
      <c r="Z52" s="132" t="s">
        <v>35</v>
      </c>
      <c r="AA52" s="123" t="s">
        <v>35</v>
      </c>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4"/>
      <c r="BA52" s="1035"/>
      <c r="BB52" s="682" t="s">
        <v>68</v>
      </c>
      <c r="BC52" s="119" t="s">
        <v>35</v>
      </c>
      <c r="BD52" s="115" t="s">
        <v>35</v>
      </c>
      <c r="BE52" s="115" t="s">
        <v>35</v>
      </c>
      <c r="BF52" s="115" t="s">
        <v>35</v>
      </c>
      <c r="BG52" s="110" t="s">
        <v>35</v>
      </c>
      <c r="BH52" s="119" t="s">
        <v>35</v>
      </c>
      <c r="BI52" s="115" t="s">
        <v>35</v>
      </c>
      <c r="BJ52" s="115" t="s">
        <v>35</v>
      </c>
      <c r="BK52" s="115" t="s">
        <v>35</v>
      </c>
      <c r="BL52" s="110" t="s">
        <v>35</v>
      </c>
      <c r="BM52" s="119" t="s">
        <v>35</v>
      </c>
      <c r="BN52" s="115" t="s">
        <v>35</v>
      </c>
      <c r="BO52" s="115" t="s">
        <v>35</v>
      </c>
      <c r="BP52" s="115" t="s">
        <v>35</v>
      </c>
      <c r="BQ52" s="110" t="s">
        <v>35</v>
      </c>
      <c r="BR52" s="119" t="s">
        <v>35</v>
      </c>
      <c r="BS52" s="115" t="s">
        <v>35</v>
      </c>
      <c r="BT52" s="115" t="s">
        <v>35</v>
      </c>
      <c r="BU52" s="115" t="s">
        <v>35</v>
      </c>
      <c r="BV52" s="115" t="s">
        <v>35</v>
      </c>
      <c r="BW52" s="115" t="s">
        <v>35</v>
      </c>
      <c r="BX52" s="115" t="s">
        <v>35</v>
      </c>
      <c r="BY52" s="104" t="s">
        <v>35</v>
      </c>
      <c r="BZ52" s="104" t="s">
        <v>35</v>
      </c>
      <c r="CA52" s="104" t="s">
        <v>35</v>
      </c>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row>
    <row r="53" s="377" customFormat="true" ht="15" customHeight="true" x14ac:dyDescent="0.2">
      <c r="A53" s="1047" t="s">
        <v>106</v>
      </c>
      <c r="B53" s="447" t="s">
        <v>101</v>
      </c>
      <c r="C53" s="135" t="s">
        <v>35</v>
      </c>
      <c r="D53" s="132" t="s">
        <v>35</v>
      </c>
      <c r="E53" s="132" t="s">
        <v>35</v>
      </c>
      <c r="F53" s="132" t="s">
        <v>35</v>
      </c>
      <c r="G53" s="129" t="s">
        <v>35</v>
      </c>
      <c r="H53" s="126" t="s">
        <v>35</v>
      </c>
      <c r="I53" s="132" t="s">
        <v>35</v>
      </c>
      <c r="J53" s="132" t="s">
        <v>35</v>
      </c>
      <c r="K53" s="132" t="s">
        <v>35</v>
      </c>
      <c r="L53" s="123" t="s">
        <v>35</v>
      </c>
      <c r="M53" s="135" t="s">
        <v>35</v>
      </c>
      <c r="N53" s="132" t="s">
        <v>35</v>
      </c>
      <c r="O53" s="132" t="s">
        <v>35</v>
      </c>
      <c r="P53" s="132" t="s">
        <v>35</v>
      </c>
      <c r="Q53" s="129" t="s">
        <v>35</v>
      </c>
      <c r="R53" s="126" t="s">
        <v>35</v>
      </c>
      <c r="S53" s="132" t="s">
        <v>35</v>
      </c>
      <c r="T53" s="132" t="s">
        <v>35</v>
      </c>
      <c r="U53" s="132" t="s">
        <v>35</v>
      </c>
      <c r="V53" s="132" t="s">
        <v>35</v>
      </c>
      <c r="W53" s="132" t="s">
        <v>35</v>
      </c>
      <c r="X53" s="132" t="s">
        <v>35</v>
      </c>
      <c r="Y53" s="132" t="s">
        <v>35</v>
      </c>
      <c r="Z53" s="132" t="s">
        <v>35</v>
      </c>
      <c r="AA53" s="123" t="s">
        <v>35</v>
      </c>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4"/>
      <c r="BA53" s="1035" t="s">
        <v>106</v>
      </c>
      <c r="BB53" s="682" t="s">
        <v>101</v>
      </c>
      <c r="BC53" s="119" t="s">
        <v>35</v>
      </c>
      <c r="BD53" s="115" t="s">
        <v>35</v>
      </c>
      <c r="BE53" s="115" t="s">
        <v>35</v>
      </c>
      <c r="BF53" s="115" t="s">
        <v>35</v>
      </c>
      <c r="BG53" s="110" t="s">
        <v>35</v>
      </c>
      <c r="BH53" s="119" t="s">
        <v>35</v>
      </c>
      <c r="BI53" s="115" t="s">
        <v>35</v>
      </c>
      <c r="BJ53" s="115" t="s">
        <v>35</v>
      </c>
      <c r="BK53" s="115" t="s">
        <v>35</v>
      </c>
      <c r="BL53" s="110" t="s">
        <v>35</v>
      </c>
      <c r="BM53" s="119" t="s">
        <v>35</v>
      </c>
      <c r="BN53" s="115" t="s">
        <v>35</v>
      </c>
      <c r="BO53" s="115" t="s">
        <v>35</v>
      </c>
      <c r="BP53" s="115" t="s">
        <v>35</v>
      </c>
      <c r="BQ53" s="110" t="s">
        <v>35</v>
      </c>
      <c r="BR53" s="119" t="s">
        <v>35</v>
      </c>
      <c r="BS53" s="115" t="s">
        <v>35</v>
      </c>
      <c r="BT53" s="115" t="s">
        <v>35</v>
      </c>
      <c r="BU53" s="115" t="s">
        <v>35</v>
      </c>
      <c r="BV53" s="115" t="s">
        <v>35</v>
      </c>
      <c r="BW53" s="115" t="s">
        <v>35</v>
      </c>
      <c r="BX53" s="115" t="s">
        <v>35</v>
      </c>
      <c r="BY53" s="104" t="s">
        <v>35</v>
      </c>
      <c r="BZ53" s="104" t="s">
        <v>35</v>
      </c>
      <c r="CA53" s="104" t="s">
        <v>35</v>
      </c>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row>
    <row r="54" s="377" customFormat="true" ht="15" customHeight="true" x14ac:dyDescent="0.2">
      <c r="A54" s="1047"/>
      <c r="B54" s="447" t="s">
        <v>100</v>
      </c>
      <c r="C54" s="135" t="s">
        <v>35</v>
      </c>
      <c r="D54" s="132" t="s">
        <v>35</v>
      </c>
      <c r="E54" s="132" t="s">
        <v>35</v>
      </c>
      <c r="F54" s="132" t="s">
        <v>35</v>
      </c>
      <c r="G54" s="129" t="s">
        <v>35</v>
      </c>
      <c r="H54" s="126" t="s">
        <v>35</v>
      </c>
      <c r="I54" s="132" t="s">
        <v>35</v>
      </c>
      <c r="J54" s="132" t="s">
        <v>35</v>
      </c>
      <c r="K54" s="132" t="s">
        <v>35</v>
      </c>
      <c r="L54" s="123" t="s">
        <v>35</v>
      </c>
      <c r="M54" s="135" t="s">
        <v>35</v>
      </c>
      <c r="N54" s="132" t="s">
        <v>35</v>
      </c>
      <c r="O54" s="132" t="s">
        <v>35</v>
      </c>
      <c r="P54" s="132" t="s">
        <v>35</v>
      </c>
      <c r="Q54" s="129" t="s">
        <v>35</v>
      </c>
      <c r="R54" s="126" t="s">
        <v>35</v>
      </c>
      <c r="S54" s="132" t="s">
        <v>35</v>
      </c>
      <c r="T54" s="132" t="s">
        <v>35</v>
      </c>
      <c r="U54" s="132" t="s">
        <v>35</v>
      </c>
      <c r="V54" s="132" t="s">
        <v>35</v>
      </c>
      <c r="W54" s="132" t="s">
        <v>35</v>
      </c>
      <c r="X54" s="132" t="s">
        <v>35</v>
      </c>
      <c r="Y54" s="132" t="s">
        <v>35</v>
      </c>
      <c r="Z54" s="132" t="s">
        <v>35</v>
      </c>
      <c r="AA54" s="123" t="s">
        <v>35</v>
      </c>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4"/>
      <c r="BA54" s="1035"/>
      <c r="BB54" s="682" t="s">
        <v>100</v>
      </c>
      <c r="BC54" s="119" t="s">
        <v>35</v>
      </c>
      <c r="BD54" s="115" t="s">
        <v>35</v>
      </c>
      <c r="BE54" s="115" t="s">
        <v>35</v>
      </c>
      <c r="BF54" s="115" t="s">
        <v>35</v>
      </c>
      <c r="BG54" s="110" t="s">
        <v>35</v>
      </c>
      <c r="BH54" s="119" t="s">
        <v>35</v>
      </c>
      <c r="BI54" s="115" t="s">
        <v>35</v>
      </c>
      <c r="BJ54" s="115" t="s">
        <v>35</v>
      </c>
      <c r="BK54" s="115" t="s">
        <v>35</v>
      </c>
      <c r="BL54" s="110" t="s">
        <v>35</v>
      </c>
      <c r="BM54" s="119" t="s">
        <v>35</v>
      </c>
      <c r="BN54" s="115" t="s">
        <v>35</v>
      </c>
      <c r="BO54" s="115" t="s">
        <v>35</v>
      </c>
      <c r="BP54" s="115" t="s">
        <v>35</v>
      </c>
      <c r="BQ54" s="110" t="s">
        <v>35</v>
      </c>
      <c r="BR54" s="119" t="s">
        <v>35</v>
      </c>
      <c r="BS54" s="115" t="s">
        <v>35</v>
      </c>
      <c r="BT54" s="115" t="s">
        <v>35</v>
      </c>
      <c r="BU54" s="115" t="s">
        <v>35</v>
      </c>
      <c r="BV54" s="115" t="s">
        <v>35</v>
      </c>
      <c r="BW54" s="115" t="s">
        <v>35</v>
      </c>
      <c r="BX54" s="115" t="s">
        <v>35</v>
      </c>
      <c r="BY54" s="104" t="s">
        <v>35</v>
      </c>
      <c r="BZ54" s="104" t="s">
        <v>35</v>
      </c>
      <c r="CA54" s="104" t="s">
        <v>35</v>
      </c>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row>
    <row r="55" s="377" customFormat="true" ht="15" customHeight="true" x14ac:dyDescent="0.2">
      <c r="A55" s="1048"/>
      <c r="B55" s="448" t="s">
        <v>68</v>
      </c>
      <c r="C55" s="134" t="s">
        <v>35</v>
      </c>
      <c r="D55" s="131" t="s">
        <v>35</v>
      </c>
      <c r="E55" s="131" t="s">
        <v>35</v>
      </c>
      <c r="F55" s="131" t="s">
        <v>35</v>
      </c>
      <c r="G55" s="128" t="s">
        <v>35</v>
      </c>
      <c r="H55" s="125" t="s">
        <v>35</v>
      </c>
      <c r="I55" s="131" t="s">
        <v>35</v>
      </c>
      <c r="J55" s="131" t="s">
        <v>35</v>
      </c>
      <c r="K55" s="131" t="s">
        <v>35</v>
      </c>
      <c r="L55" s="122" t="s">
        <v>35</v>
      </c>
      <c r="M55" s="134" t="s">
        <v>35</v>
      </c>
      <c r="N55" s="131" t="s">
        <v>35</v>
      </c>
      <c r="O55" s="131" t="s">
        <v>35</v>
      </c>
      <c r="P55" s="131" t="s">
        <v>35</v>
      </c>
      <c r="Q55" s="128" t="s">
        <v>35</v>
      </c>
      <c r="R55" s="83" t="s">
        <v>35</v>
      </c>
      <c r="S55" s="82" t="s">
        <v>35</v>
      </c>
      <c r="T55" s="82" t="s">
        <v>35</v>
      </c>
      <c r="U55" s="82" t="s">
        <v>35</v>
      </c>
      <c r="V55" s="82" t="s">
        <v>35</v>
      </c>
      <c r="W55" s="82" t="s">
        <v>35</v>
      </c>
      <c r="X55" s="82" t="s">
        <v>35</v>
      </c>
      <c r="Y55" s="82" t="s">
        <v>35</v>
      </c>
      <c r="Z55" s="82" t="s">
        <v>35</v>
      </c>
      <c r="AA55" s="78" t="s">
        <v>35</v>
      </c>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4"/>
      <c r="BA55" s="1037"/>
      <c r="BB55" s="684" t="s">
        <v>68</v>
      </c>
      <c r="BC55" s="117" t="s">
        <v>35</v>
      </c>
      <c r="BD55" s="113" t="s">
        <v>35</v>
      </c>
      <c r="BE55" s="113" t="s">
        <v>35</v>
      </c>
      <c r="BF55" s="113" t="s">
        <v>35</v>
      </c>
      <c r="BG55" s="108" t="s">
        <v>35</v>
      </c>
      <c r="BH55" s="117" t="s">
        <v>35</v>
      </c>
      <c r="BI55" s="113" t="s">
        <v>35</v>
      </c>
      <c r="BJ55" s="113" t="s">
        <v>35</v>
      </c>
      <c r="BK55" s="113" t="s">
        <v>35</v>
      </c>
      <c r="BL55" s="108" t="s">
        <v>35</v>
      </c>
      <c r="BM55" s="117" t="s">
        <v>35</v>
      </c>
      <c r="BN55" s="113" t="s">
        <v>35</v>
      </c>
      <c r="BO55" s="113" t="s">
        <v>35</v>
      </c>
      <c r="BP55" s="113" t="s">
        <v>35</v>
      </c>
      <c r="BQ55" s="108" t="s">
        <v>35</v>
      </c>
      <c r="BR55" s="81" t="s">
        <v>35</v>
      </c>
      <c r="BS55" s="80" t="s">
        <v>35</v>
      </c>
      <c r="BT55" s="80" t="s">
        <v>35</v>
      </c>
      <c r="BU55" s="80" t="s">
        <v>35</v>
      </c>
      <c r="BV55" s="80" t="s">
        <v>35</v>
      </c>
      <c r="BW55" s="80" t="s">
        <v>35</v>
      </c>
      <c r="BX55" s="80" t="s">
        <v>35</v>
      </c>
      <c r="BY55" s="80" t="s">
        <v>35</v>
      </c>
      <c r="BZ55" s="106" t="s">
        <v>35</v>
      </c>
      <c r="CA55" s="106" t="s">
        <v>35</v>
      </c>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row>
    <row r="56" s="599" customFormat="true" ht="15" customHeight="true" x14ac:dyDescent="0.2">
      <c r="A56" s="379"/>
      <c r="B56" s="444"/>
      <c r="C56" s="1054" t="s">
        <v>115</v>
      </c>
      <c r="D56" s="1055"/>
      <c r="E56" s="1055"/>
      <c r="F56" s="1055"/>
      <c r="G56" s="1056"/>
      <c r="H56" s="1052" t="s">
        <v>38</v>
      </c>
      <c r="I56" s="1044"/>
      <c r="J56" s="1044"/>
      <c r="K56" s="1044"/>
      <c r="L56" s="1046"/>
      <c r="M56" s="1043" t="s">
        <v>37</v>
      </c>
      <c r="N56" s="1044"/>
      <c r="O56" s="1044"/>
      <c r="P56" s="1044"/>
      <c r="Q56" s="1046"/>
      <c r="R56" s="87" t="s">
        <v>142</v>
      </c>
      <c r="S56" s="495"/>
      <c r="T56" s="495"/>
      <c r="U56" s="495"/>
      <c r="V56" s="495"/>
      <c r="W56" s="495"/>
      <c r="X56" s="495"/>
      <c r="Y56" s="495"/>
      <c r="Z56" s="495"/>
      <c r="AA56" s="495"/>
      <c r="AB56" s="909"/>
      <c r="AC56" s="909"/>
      <c r="AD56" s="909"/>
      <c r="AE56" s="909"/>
      <c r="AF56" s="909"/>
      <c r="AG56" s="909"/>
      <c r="AH56" s="909"/>
      <c r="AI56" s="909"/>
      <c r="AJ56" s="909"/>
      <c r="AK56" s="909"/>
      <c r="AL56" s="909"/>
      <c r="AM56" s="909"/>
      <c r="AN56" s="909"/>
      <c r="AO56" s="909"/>
      <c r="AP56" s="909"/>
      <c r="AQ56" s="909"/>
      <c r="AR56" s="909"/>
      <c r="AS56" s="909"/>
      <c r="AT56" s="909"/>
      <c r="AU56" s="909"/>
      <c r="AV56" s="909"/>
      <c r="AW56" s="909"/>
      <c r="AX56" s="909"/>
      <c r="AY56" s="909"/>
      <c r="AZ56" s="415"/>
      <c r="BA56" s="416" t="s">
        <v>131</v>
      </c>
      <c r="BB56" s="362" t="s">
        <v>96</v>
      </c>
      <c r="BC56" s="1043" t="s">
        <v>115</v>
      </c>
      <c r="BD56" s="1044"/>
      <c r="BE56" s="1044"/>
      <c r="BF56" s="1044"/>
      <c r="BG56" s="1045"/>
      <c r="BH56" s="1043" t="s">
        <v>38</v>
      </c>
      <c r="BI56" s="1044"/>
      <c r="BJ56" s="1044"/>
      <c r="BK56" s="1044"/>
      <c r="BL56" s="1045"/>
      <c r="BM56" s="1043" t="s">
        <v>37</v>
      </c>
      <c r="BN56" s="1044"/>
      <c r="BO56" s="1044"/>
      <c r="BP56" s="1044"/>
      <c r="BQ56" s="1046"/>
      <c r="BR56" s="86" t="s">
        <v>142</v>
      </c>
      <c r="BS56" s="495"/>
      <c r="BT56" s="495"/>
      <c r="BU56" s="495"/>
      <c r="BV56" s="495"/>
      <c r="BW56" s="495"/>
      <c r="BX56" s="495"/>
      <c r="BY56" s="495"/>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599" customFormat="true" ht="12.75" x14ac:dyDescent="0.2">
      <c r="A57" s="402" t="s">
        <v>69</v>
      </c>
      <c r="B57" s="444"/>
      <c r="C57" s="486" t="s">
        <v>0</v>
      </c>
      <c r="D57" s="673" t="s">
        <v>1</v>
      </c>
      <c r="E57" s="673" t="s">
        <v>2</v>
      </c>
      <c r="F57" s="673" t="s">
        <v>3</v>
      </c>
      <c r="G57" s="674" t="s">
        <v>4</v>
      </c>
      <c r="H57" s="449" t="s">
        <v>0</v>
      </c>
      <c r="I57" s="677" t="s">
        <v>1</v>
      </c>
      <c r="J57" s="677" t="s">
        <v>2</v>
      </c>
      <c r="K57" s="677" t="s">
        <v>3</v>
      </c>
      <c r="L57" s="678" t="s">
        <v>4</v>
      </c>
      <c r="M57" s="450" t="s">
        <v>0</v>
      </c>
      <c r="N57" s="677" t="s">
        <v>1</v>
      </c>
      <c r="O57" s="677" t="s">
        <v>2</v>
      </c>
      <c r="P57" s="677" t="s">
        <v>3</v>
      </c>
      <c r="Q57" s="671" t="s">
        <v>4</v>
      </c>
      <c r="R57" s="449" t="s">
        <v>250</v>
      </c>
      <c r="S57" s="677" t="s">
        <v>354</v>
      </c>
      <c r="T57" s="677" t="s">
        <v>252</v>
      </c>
      <c r="U57" s="677" t="s">
        <v>253</v>
      </c>
      <c r="V57" s="677" t="s">
        <v>254</v>
      </c>
      <c r="W57" s="677" t="s">
        <v>255</v>
      </c>
      <c r="X57" s="677" t="s">
        <v>256</v>
      </c>
      <c r="Y57" s="677" t="s">
        <v>355</v>
      </c>
      <c r="Z57" s="677" t="s">
        <v>258</v>
      </c>
      <c r="AA57" s="678" t="s">
        <v>356</v>
      </c>
      <c r="AB57" s="909"/>
      <c r="AC57" s="909"/>
      <c r="AD57" s="909"/>
      <c r="AE57" s="909"/>
      <c r="AF57" s="909"/>
      <c r="AG57" s="909"/>
      <c r="AH57" s="909"/>
      <c r="AI57" s="909"/>
      <c r="AJ57" s="909"/>
      <c r="AK57" s="909"/>
      <c r="AL57" s="909"/>
      <c r="AM57" s="909"/>
      <c r="AN57" s="909"/>
      <c r="AO57" s="909"/>
      <c r="AP57" s="909"/>
      <c r="AQ57" s="909"/>
      <c r="AR57" s="909"/>
      <c r="AS57" s="909"/>
      <c r="AT57" s="909"/>
      <c r="AU57" s="909"/>
      <c r="AV57" s="909"/>
      <c r="AW57" s="909"/>
      <c r="AX57" s="909"/>
      <c r="AY57" s="909"/>
      <c r="AZ57" s="415"/>
      <c r="BA57" s="402" t="s">
        <v>120</v>
      </c>
      <c r="BB57" s="401"/>
      <c r="BC57" s="525" t="s">
        <v>0</v>
      </c>
      <c r="BD57" s="647" t="s">
        <v>1</v>
      </c>
      <c r="BE57" s="647" t="s">
        <v>2</v>
      </c>
      <c r="BF57" s="647" t="s">
        <v>3</v>
      </c>
      <c r="BG57" s="526" t="s">
        <v>4</v>
      </c>
      <c r="BH57" s="525" t="s">
        <v>0</v>
      </c>
      <c r="BI57" s="647" t="s">
        <v>1</v>
      </c>
      <c r="BJ57" s="647" t="s">
        <v>2</v>
      </c>
      <c r="BK57" s="647" t="s">
        <v>3</v>
      </c>
      <c r="BL57" s="526" t="s">
        <v>4</v>
      </c>
      <c r="BM57" s="525" t="s">
        <v>0</v>
      </c>
      <c r="BN57" s="647" t="s">
        <v>1</v>
      </c>
      <c r="BO57" s="647" t="s">
        <v>2</v>
      </c>
      <c r="BP57" s="647" t="s">
        <v>3</v>
      </c>
      <c r="BQ57" s="526" t="s">
        <v>4</v>
      </c>
      <c r="BR57" s="525" t="s">
        <v>250</v>
      </c>
      <c r="BS57" s="647" t="s">
        <v>354</v>
      </c>
      <c r="BT57" s="647" t="s">
        <v>252</v>
      </c>
      <c r="BU57" s="647" t="s">
        <v>253</v>
      </c>
      <c r="BV57" s="647" t="s">
        <v>254</v>
      </c>
      <c r="BW57" s="647" t="s">
        <v>255</v>
      </c>
      <c r="BX57" s="647" t="s">
        <v>256</v>
      </c>
      <c r="BY57" s="648" t="s">
        <v>355</v>
      </c>
      <c r="BZ57" s="648" t="s">
        <v>258</v>
      </c>
      <c r="CA57" s="648" t="s">
        <v>356</v>
      </c>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row>
    <row r="58" s="599" customFormat="true" ht="15" customHeight="true" x14ac:dyDescent="0.2">
      <c r="A58" s="1053" t="s">
        <v>357</v>
      </c>
      <c r="B58" s="446" t="s">
        <v>358</v>
      </c>
      <c r="C58" s="196">
        <v>0.15393424254481064</v>
      </c>
      <c r="D58" s="195">
        <v>9.6637072118974945E-2</v>
      </c>
      <c r="E58" s="195">
        <v>0.58996770107737206</v>
      </c>
      <c r="F58" s="195">
        <v>1.8347029066217733</v>
      </c>
      <c r="G58" s="194">
        <v>10.077965597677647</v>
      </c>
      <c r="H58" s="193">
        <v>3.1016708537375006</v>
      </c>
      <c r="I58" s="195">
        <v>5.0529705808605634</v>
      </c>
      <c r="J58" s="195">
        <v>10.116483718159493</v>
      </c>
      <c r="K58" s="195">
        <v>10.666182490215661</v>
      </c>
      <c r="L58" s="192">
        <v>28.197960410546862</v>
      </c>
      <c r="M58" s="196">
        <v>0.15393424254481064</v>
      </c>
      <c r="N58" s="195">
        <v>0.11330704710721469</v>
      </c>
      <c r="O58" s="195">
        <v>0.27646109208943803</v>
      </c>
      <c r="P58" s="195">
        <v>0.44257403980349713</v>
      </c>
      <c r="Q58" s="194">
        <v>2.2217552881782399</v>
      </c>
      <c r="R58" s="193">
        <v>1.4746169838137688</v>
      </c>
      <c r="S58" s="195">
        <v>0.23577164093003916</v>
      </c>
      <c r="T58" s="195">
        <v>2.2681764645414937</v>
      </c>
      <c r="U58" s="195">
        <v>0.18268110129899828</v>
      </c>
      <c r="V58" s="195">
        <v>6.6538713253456647</v>
      </c>
      <c r="W58" s="195">
        <v>1.8733693953254225</v>
      </c>
      <c r="X58" s="195">
        <v>0.2785280142054552</v>
      </c>
      <c r="Y58" s="195">
        <v>0.89678609189676761</v>
      </c>
      <c r="Z58" s="195">
        <v>2.361540791396108</v>
      </c>
      <c r="AA58" s="192">
        <v>0.37714254117138474</v>
      </c>
      <c r="AB58" s="909"/>
      <c r="AC58" s="909"/>
      <c r="AD58" s="909"/>
      <c r="AE58" s="909"/>
      <c r="AF58" s="909"/>
      <c r="AG58" s="909"/>
      <c r="AH58" s="909"/>
      <c r="AI58" s="909"/>
      <c r="AJ58" s="909"/>
      <c r="AK58" s="909"/>
      <c r="AL58" s="909"/>
      <c r="AM58" s="909"/>
      <c r="AN58" s="909"/>
      <c r="AO58" s="909"/>
      <c r="AP58" s="909"/>
      <c r="AQ58" s="909"/>
      <c r="AR58" s="909"/>
      <c r="AS58" s="909"/>
      <c r="AT58" s="909"/>
      <c r="AU58" s="909"/>
      <c r="AV58" s="909"/>
      <c r="AW58" s="909"/>
      <c r="AX58" s="909"/>
      <c r="AY58" s="909"/>
      <c r="AZ58" s="415"/>
      <c r="BA58" s="681"/>
      <c r="BB58" s="683"/>
      <c r="BC58" s="514"/>
      <c r="BD58" s="499"/>
      <c r="BE58" s="499"/>
      <c r="BF58" s="499"/>
      <c r="BG58" s="515"/>
      <c r="BH58" s="514"/>
      <c r="BI58" s="499"/>
      <c r="BJ58" s="499"/>
      <c r="BK58" s="499"/>
      <c r="BL58" s="515"/>
      <c r="BM58" s="514"/>
      <c r="BN58" s="499"/>
      <c r="BO58" s="499"/>
      <c r="BP58" s="499"/>
      <c r="BQ58" s="515"/>
      <c r="BR58" s="514"/>
      <c r="BS58" s="499"/>
      <c r="BT58" s="499"/>
      <c r="BU58" s="499"/>
      <c r="BV58" s="499"/>
      <c r="BW58" s="499"/>
      <c r="BX58" s="499"/>
      <c r="BY58" s="500"/>
      <c r="BZ58" s="500"/>
      <c r="CA58" s="500"/>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row>
    <row r="59" s="599" customFormat="true" ht="15" customHeight="true" x14ac:dyDescent="0.2">
      <c r="A59" s="1047"/>
      <c r="B59" s="447" t="s">
        <v>359</v>
      </c>
      <c r="C59" s="191">
        <v>0</v>
      </c>
      <c r="D59" s="190">
        <v>0.65778638761080788</v>
      </c>
      <c r="E59" s="190">
        <v>2.6353133820074102</v>
      </c>
      <c r="F59" s="190">
        <v>9.236404521636036</v>
      </c>
      <c r="G59" s="189">
        <v>28.249921549913708</v>
      </c>
      <c r="H59" s="188">
        <v>17.454491905336578</v>
      </c>
      <c r="I59" s="190">
        <v>28.388057193976707</v>
      </c>
      <c r="J59" s="190">
        <v>38.693202430027775</v>
      </c>
      <c r="K59" s="190">
        <v>49.969330748074256</v>
      </c>
      <c r="L59" s="187">
        <v>60.09147117649605</v>
      </c>
      <c r="M59" s="191">
        <v>0</v>
      </c>
      <c r="N59" s="190">
        <v>0.3325442239002312</v>
      </c>
      <c r="O59" s="190">
        <v>0.67365582963131976</v>
      </c>
      <c r="P59" s="190">
        <v>1.8020674821802074</v>
      </c>
      <c r="Q59" s="189">
        <v>5.2822571101553297</v>
      </c>
      <c r="R59" s="188">
        <v>3.4613333687140346</v>
      </c>
      <c r="S59" s="190">
        <v>7.4850867184603072</v>
      </c>
      <c r="T59" s="190">
        <v>7.1138629806542442</v>
      </c>
      <c r="U59" s="190">
        <v>4.5695085190376803</v>
      </c>
      <c r="V59" s="190">
        <v>20.706241223295013</v>
      </c>
      <c r="W59" s="190">
        <v>3.087666587683557</v>
      </c>
      <c r="X59" s="190">
        <v>2.5606613238458849</v>
      </c>
      <c r="Y59" s="190">
        <v>2.7036647147214472</v>
      </c>
      <c r="Z59" s="190">
        <v>2.3347144332869321</v>
      </c>
      <c r="AA59" s="187">
        <v>1.1573086663924377</v>
      </c>
      <c r="AB59" s="909"/>
      <c r="AC59" s="909"/>
      <c r="AD59" s="909"/>
      <c r="AE59" s="909"/>
      <c r="AF59" s="909"/>
      <c r="AG59" s="909"/>
      <c r="AH59" s="909"/>
      <c r="AI59" s="909"/>
      <c r="AJ59" s="909"/>
      <c r="AK59" s="909"/>
      <c r="AL59" s="909"/>
      <c r="AM59" s="909"/>
      <c r="AN59" s="909"/>
      <c r="AO59" s="909"/>
      <c r="AP59" s="909"/>
      <c r="AQ59" s="909"/>
      <c r="AR59" s="909"/>
      <c r="AS59" s="909"/>
      <c r="AT59" s="909"/>
      <c r="AU59" s="909"/>
      <c r="AV59" s="909"/>
      <c r="AW59" s="909"/>
      <c r="AX59" s="909"/>
      <c r="AY59" s="909"/>
      <c r="AZ59" s="415"/>
      <c r="BA59" s="947"/>
      <c r="BB59" s="682"/>
      <c r="BC59" s="517"/>
      <c r="BD59" s="503"/>
      <c r="BE59" s="503"/>
      <c r="BF59" s="503"/>
      <c r="BG59" s="521"/>
      <c r="BH59" s="517"/>
      <c r="BI59" s="503"/>
      <c r="BJ59" s="503"/>
      <c r="BK59" s="503"/>
      <c r="BL59" s="521"/>
      <c r="BM59" s="517"/>
      <c r="BN59" s="503"/>
      <c r="BO59" s="503"/>
      <c r="BP59" s="503"/>
      <c r="BQ59" s="521"/>
      <c r="BR59" s="517"/>
      <c r="BS59" s="503"/>
      <c r="BT59" s="503"/>
      <c r="BU59" s="503"/>
      <c r="BV59" s="503"/>
      <c r="BW59" s="503"/>
      <c r="BX59" s="503"/>
      <c r="BY59" s="504"/>
      <c r="BZ59" s="504"/>
      <c r="CA59" s="50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row>
    <row r="60" s="599" customFormat="true" ht="15" customHeight="true" x14ac:dyDescent="0.2">
      <c r="A60" s="1047"/>
      <c r="B60" s="447" t="s">
        <v>360</v>
      </c>
      <c r="C60" s="191">
        <v>0.70263916301580354</v>
      </c>
      <c r="D60" s="190">
        <v>1.2839317148207927</v>
      </c>
      <c r="E60" s="190">
        <v>2.4685441733127345</v>
      </c>
      <c r="F60" s="190">
        <v>7.2458198943331595</v>
      </c>
      <c r="G60" s="189">
        <v>6.2897666009182212</v>
      </c>
      <c r="H60" s="188">
        <v>20.5125425704551</v>
      </c>
      <c r="I60" s="190">
        <v>23.107890787754112</v>
      </c>
      <c r="J60" s="190">
        <v>16.650018890435057</v>
      </c>
      <c r="K60" s="190">
        <v>15.49964601769622</v>
      </c>
      <c r="L60" s="187">
        <v>3.0188810223676645</v>
      </c>
      <c r="M60" s="191">
        <v>0.70263916301580354</v>
      </c>
      <c r="N60" s="190">
        <v>0.41775826556585899</v>
      </c>
      <c r="O60" s="190">
        <v>0.76444512137882636</v>
      </c>
      <c r="P60" s="190">
        <v>0.97675612788376653</v>
      </c>
      <c r="Q60" s="189">
        <v>2.2324642133403949</v>
      </c>
      <c r="R60" s="188">
        <v>2.1087749253367636</v>
      </c>
      <c r="S60" s="190">
        <v>1.7682873069752938</v>
      </c>
      <c r="T60" s="190">
        <v>3.7337765321643541</v>
      </c>
      <c r="U60" s="190">
        <v>2.385901642374364</v>
      </c>
      <c r="V60" s="190">
        <v>8.4195634154312504</v>
      </c>
      <c r="W60" s="190">
        <v>1.6876450642188197</v>
      </c>
      <c r="X60" s="190">
        <v>2.0813878409930182</v>
      </c>
      <c r="Y60" s="190">
        <v>2.1384431160597184</v>
      </c>
      <c r="Z60" s="190">
        <v>0.58818213639181127</v>
      </c>
      <c r="AA60" s="187">
        <v>0.4732758837082876</v>
      </c>
      <c r="AB60" s="909"/>
      <c r="AC60" s="909"/>
      <c r="AD60" s="909"/>
      <c r="AE60" s="909"/>
      <c r="AF60" s="909"/>
      <c r="AG60" s="909"/>
      <c r="AH60" s="909"/>
      <c r="AI60" s="909"/>
      <c r="AJ60" s="909"/>
      <c r="AK60" s="909"/>
      <c r="AL60" s="909"/>
      <c r="AM60" s="909"/>
      <c r="AN60" s="909"/>
      <c r="AO60" s="909"/>
      <c r="AP60" s="909"/>
      <c r="AQ60" s="909"/>
      <c r="AR60" s="909"/>
      <c r="AS60" s="909"/>
      <c r="AT60" s="909"/>
      <c r="AU60" s="909"/>
      <c r="AV60" s="909"/>
      <c r="AW60" s="909"/>
      <c r="AX60" s="909"/>
      <c r="AY60" s="909"/>
      <c r="AZ60" s="415"/>
      <c r="BA60" s="947"/>
      <c r="BB60" s="682"/>
      <c r="BC60" s="517"/>
      <c r="BD60" s="503"/>
      <c r="BE60" s="503"/>
      <c r="BF60" s="503"/>
      <c r="BG60" s="521"/>
      <c r="BH60" s="517"/>
      <c r="BI60" s="503"/>
      <c r="BJ60" s="503"/>
      <c r="BK60" s="503"/>
      <c r="BL60" s="521"/>
      <c r="BM60" s="517"/>
      <c r="BN60" s="503"/>
      <c r="BO60" s="503"/>
      <c r="BP60" s="503"/>
      <c r="BQ60" s="521"/>
      <c r="BR60" s="517"/>
      <c r="BS60" s="503"/>
      <c r="BT60" s="503"/>
      <c r="BU60" s="503"/>
      <c r="BV60" s="503"/>
      <c r="BW60" s="503"/>
      <c r="BX60" s="503"/>
      <c r="BY60" s="504"/>
      <c r="BZ60" s="504"/>
      <c r="CA60" s="50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row>
    <row r="61" s="599" customFormat="true" ht="15" customHeight="true" x14ac:dyDescent="0.2">
      <c r="A61" s="1047"/>
      <c r="B61" s="447" t="s">
        <v>361</v>
      </c>
      <c r="C61" s="191">
        <v>50.268817833564107</v>
      </c>
      <c r="D61" s="190">
        <v>49.082770073612878</v>
      </c>
      <c r="E61" s="190">
        <v>51.132305580604509</v>
      </c>
      <c r="F61" s="190">
        <v>42.002996577085234</v>
      </c>
      <c r="G61" s="189">
        <v>30.619517140303586</v>
      </c>
      <c r="H61" s="188">
        <v>38.491227485525037</v>
      </c>
      <c r="I61" s="190">
        <v>26.25382411053674</v>
      </c>
      <c r="J61" s="190">
        <v>26.063042703185591</v>
      </c>
      <c r="K61" s="190">
        <v>15.986826160620559</v>
      </c>
      <c r="L61" s="187">
        <v>6.1056969515518285</v>
      </c>
      <c r="M61" s="191">
        <v>50.268817833564107</v>
      </c>
      <c r="N61" s="190">
        <v>47.680221907178215</v>
      </c>
      <c r="O61" s="190">
        <v>55.579126313116568</v>
      </c>
      <c r="P61" s="190">
        <v>47.044998878224987</v>
      </c>
      <c r="Q61" s="189">
        <v>46.488125112494807</v>
      </c>
      <c r="R61" s="188">
        <v>45.08026805645423</v>
      </c>
      <c r="S61" s="190">
        <v>46.094659933497589</v>
      </c>
      <c r="T61" s="190">
        <v>44.26001713255522</v>
      </c>
      <c r="U61" s="190">
        <v>31.996437253188837</v>
      </c>
      <c r="V61" s="190">
        <v>33.997274733882797</v>
      </c>
      <c r="W61" s="190">
        <v>51.66470413765942</v>
      </c>
      <c r="X61" s="190">
        <v>48.385721054629258</v>
      </c>
      <c r="Y61" s="190">
        <v>56.386889595936211</v>
      </c>
      <c r="Z61" s="190">
        <v>67.59471193430403</v>
      </c>
      <c r="AA61" s="187">
        <v>57.562868465846961</v>
      </c>
      <c r="AB61" s="909"/>
      <c r="AC61" s="909"/>
      <c r="AD61" s="909"/>
      <c r="AE61" s="909"/>
      <c r="AF61" s="909"/>
      <c r="AG61" s="909"/>
      <c r="AH61" s="909"/>
      <c r="AI61" s="909"/>
      <c r="AJ61" s="909"/>
      <c r="AK61" s="909"/>
      <c r="AL61" s="909"/>
      <c r="AM61" s="909"/>
      <c r="AN61" s="909"/>
      <c r="AO61" s="909"/>
      <c r="AP61" s="909"/>
      <c r="AQ61" s="909"/>
      <c r="AR61" s="909"/>
      <c r="AS61" s="909"/>
      <c r="AT61" s="909"/>
      <c r="AU61" s="909"/>
      <c r="AV61" s="909"/>
      <c r="AW61" s="909"/>
      <c r="AX61" s="909"/>
      <c r="AY61" s="909"/>
      <c r="AZ61" s="415"/>
      <c r="BA61" s="947"/>
      <c r="BB61" s="682"/>
      <c r="BC61" s="517"/>
      <c r="BD61" s="503"/>
      <c r="BE61" s="503"/>
      <c r="BF61" s="503"/>
      <c r="BG61" s="521"/>
      <c r="BH61" s="517"/>
      <c r="BI61" s="503"/>
      <c r="BJ61" s="503"/>
      <c r="BK61" s="503"/>
      <c r="BL61" s="521"/>
      <c r="BM61" s="517"/>
      <c r="BN61" s="503"/>
      <c r="BO61" s="503"/>
      <c r="BP61" s="503"/>
      <c r="BQ61" s="521"/>
      <c r="BR61" s="517"/>
      <c r="BS61" s="503"/>
      <c r="BT61" s="503"/>
      <c r="BU61" s="503"/>
      <c r="BV61" s="503"/>
      <c r="BW61" s="503"/>
      <c r="BX61" s="503"/>
      <c r="BY61" s="504"/>
      <c r="BZ61" s="504"/>
      <c r="CA61" s="50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row>
    <row r="62" s="599" customFormat="true" ht="15" customHeight="true" x14ac:dyDescent="0.2">
      <c r="A62" s="1047"/>
      <c r="B62" s="447" t="s">
        <v>362</v>
      </c>
      <c r="C62" s="191">
        <v>1.109138162336008E-2</v>
      </c>
      <c r="D62" s="190">
        <v>0.21221580115391975</v>
      </c>
      <c r="E62" s="190">
        <v>0.31894177158303488</v>
      </c>
      <c r="F62" s="190">
        <v>0.13962592523978001</v>
      </c>
      <c r="G62" s="189">
        <v>0</v>
      </c>
      <c r="H62" s="188">
        <v>8.804248886878388E-2</v>
      </c>
      <c r="I62" s="190">
        <v>1.0269238525074213E-2</v>
      </c>
      <c r="J62" s="190">
        <v>0</v>
      </c>
      <c r="K62" s="190">
        <v>0</v>
      </c>
      <c r="L62" s="187">
        <v>0</v>
      </c>
      <c r="M62" s="191">
        <v>1.109138162336008E-2</v>
      </c>
      <c r="N62" s="190">
        <v>0.26905800070224523</v>
      </c>
      <c r="O62" s="190">
        <v>0</v>
      </c>
      <c r="P62" s="190">
        <v>0.54367384877776403</v>
      </c>
      <c r="Q62" s="189">
        <v>0</v>
      </c>
      <c r="R62" s="188">
        <v>0.53033513758231043</v>
      </c>
      <c r="S62" s="190">
        <v>0</v>
      </c>
      <c r="T62" s="190">
        <v>0.18517539819785175</v>
      </c>
      <c r="U62" s="190">
        <v>5.9495392445928996E-2</v>
      </c>
      <c r="V62" s="190">
        <v>0</v>
      </c>
      <c r="W62" s="190">
        <v>0.45253165339788753</v>
      </c>
      <c r="X62" s="190">
        <v>0</v>
      </c>
      <c r="Y62" s="190">
        <v>0</v>
      </c>
      <c r="Z62" s="190">
        <v>0</v>
      </c>
      <c r="AA62" s="187">
        <v>4.848975529346377E-2</v>
      </c>
      <c r="AB62" s="909"/>
      <c r="AC62" s="909"/>
      <c r="AD62" s="909"/>
      <c r="AE62" s="909"/>
      <c r="AF62" s="909"/>
      <c r="AG62" s="909"/>
      <c r="AH62" s="909"/>
      <c r="AI62" s="909"/>
      <c r="AJ62" s="909"/>
      <c r="AK62" s="909"/>
      <c r="AL62" s="909"/>
      <c r="AM62" s="909"/>
      <c r="AN62" s="909"/>
      <c r="AO62" s="909"/>
      <c r="AP62" s="909"/>
      <c r="AQ62" s="909"/>
      <c r="AR62" s="909"/>
      <c r="AS62" s="909"/>
      <c r="AT62" s="909"/>
      <c r="AU62" s="909"/>
      <c r="AV62" s="909"/>
      <c r="AW62" s="909"/>
      <c r="AX62" s="909"/>
      <c r="AY62" s="909"/>
      <c r="AZ62" s="415"/>
      <c r="BA62" s="947"/>
      <c r="BB62" s="682"/>
      <c r="BC62" s="517"/>
      <c r="BD62" s="503"/>
      <c r="BE62" s="503"/>
      <c r="BF62" s="503"/>
      <c r="BG62" s="521"/>
      <c r="BH62" s="517"/>
      <c r="BI62" s="503"/>
      <c r="BJ62" s="503"/>
      <c r="BK62" s="503"/>
      <c r="BL62" s="521"/>
      <c r="BM62" s="517"/>
      <c r="BN62" s="503"/>
      <c r="BO62" s="503"/>
      <c r="BP62" s="503"/>
      <c r="BQ62" s="521"/>
      <c r="BR62" s="517"/>
      <c r="BS62" s="503"/>
      <c r="BT62" s="503"/>
      <c r="BU62" s="503"/>
      <c r="BV62" s="503"/>
      <c r="BW62" s="503"/>
      <c r="BX62" s="503"/>
      <c r="BY62" s="504"/>
      <c r="BZ62" s="504"/>
      <c r="CA62" s="50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row>
    <row r="63" s="599" customFormat="true" ht="15" customHeight="true" x14ac:dyDescent="0.2">
      <c r="A63" s="1047"/>
      <c r="B63" s="447" t="s">
        <v>363</v>
      </c>
      <c r="C63" s="191">
        <v>7.2473736214356391E-2</v>
      </c>
      <c r="D63" s="190">
        <v>0</v>
      </c>
      <c r="E63" s="190">
        <v>0</v>
      </c>
      <c r="F63" s="190">
        <v>7.303105897927091E-2</v>
      </c>
      <c r="G63" s="189">
        <v>1.5334635602863038E-2</v>
      </c>
      <c r="H63" s="188">
        <v>0</v>
      </c>
      <c r="I63" s="190">
        <v>0</v>
      </c>
      <c r="J63" s="190">
        <v>0</v>
      </c>
      <c r="K63" s="190">
        <v>9.0129622076972629E-2</v>
      </c>
      <c r="L63" s="187">
        <v>0</v>
      </c>
      <c r="M63" s="191">
        <v>7.2473736214356391E-2</v>
      </c>
      <c r="N63" s="190">
        <v>0</v>
      </c>
      <c r="O63" s="190">
        <v>0</v>
      </c>
      <c r="P63" s="190">
        <v>0</v>
      </c>
      <c r="Q63" s="189">
        <v>8.9038356881707456E-2</v>
      </c>
      <c r="R63" s="188">
        <v>7.0711351677641379E-2</v>
      </c>
      <c r="S63" s="190">
        <v>0</v>
      </c>
      <c r="T63" s="190">
        <v>0</v>
      </c>
      <c r="U63" s="190">
        <v>0</v>
      </c>
      <c r="V63" s="190">
        <v>6.0304835669280452E-2</v>
      </c>
      <c r="W63" s="190">
        <v>0</v>
      </c>
      <c r="X63" s="190">
        <v>0</v>
      </c>
      <c r="Y63" s="190">
        <v>0</v>
      </c>
      <c r="Z63" s="190">
        <v>0</v>
      </c>
      <c r="AA63" s="187">
        <v>0.11810742891456577</v>
      </c>
      <c r="AB63" s="909"/>
      <c r="AC63" s="909"/>
      <c r="AD63" s="909"/>
      <c r="AE63" s="909"/>
      <c r="AF63" s="909"/>
      <c r="AG63" s="909"/>
      <c r="AH63" s="909"/>
      <c r="AI63" s="909"/>
      <c r="AJ63" s="909"/>
      <c r="AK63" s="909"/>
      <c r="AL63" s="909"/>
      <c r="AM63" s="909"/>
      <c r="AN63" s="909"/>
      <c r="AO63" s="909"/>
      <c r="AP63" s="909"/>
      <c r="AQ63" s="909"/>
      <c r="AR63" s="909"/>
      <c r="AS63" s="909"/>
      <c r="AT63" s="909"/>
      <c r="AU63" s="909"/>
      <c r="AV63" s="909"/>
      <c r="AW63" s="909"/>
      <c r="AX63" s="909"/>
      <c r="AY63" s="909"/>
      <c r="AZ63" s="415"/>
      <c r="BA63" s="947"/>
      <c r="BB63" s="682"/>
      <c r="BC63" s="517"/>
      <c r="BD63" s="503"/>
      <c r="BE63" s="503"/>
      <c r="BF63" s="503"/>
      <c r="BG63" s="521"/>
      <c r="BH63" s="517"/>
      <c r="BI63" s="503"/>
      <c r="BJ63" s="503"/>
      <c r="BK63" s="503"/>
      <c r="BL63" s="521"/>
      <c r="BM63" s="517"/>
      <c r="BN63" s="503"/>
      <c r="BO63" s="503"/>
      <c r="BP63" s="503"/>
      <c r="BQ63" s="521"/>
      <c r="BR63" s="517"/>
      <c r="BS63" s="503"/>
      <c r="BT63" s="503"/>
      <c r="BU63" s="503"/>
      <c r="BV63" s="503"/>
      <c r="BW63" s="503"/>
      <c r="BX63" s="503"/>
      <c r="BY63" s="504"/>
      <c r="BZ63" s="504"/>
      <c r="CA63" s="50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row>
    <row r="64" s="599" customFormat="true" ht="15" customHeight="true" x14ac:dyDescent="0.2">
      <c r="A64" s="1047"/>
      <c r="B64" s="447" t="s">
        <v>364</v>
      </c>
      <c r="C64" s="191">
        <v>28.375026517737805</v>
      </c>
      <c r="D64" s="190">
        <v>26.860066496238481</v>
      </c>
      <c r="E64" s="190">
        <v>18.612198298028169</v>
      </c>
      <c r="F64" s="190">
        <v>13.798923525111606</v>
      </c>
      <c r="G64" s="189">
        <v>6.6064142960198247</v>
      </c>
      <c r="H64" s="188">
        <v>8.8829522455099408</v>
      </c>
      <c r="I64" s="190">
        <v>6.6134906148340971</v>
      </c>
      <c r="J64" s="190">
        <v>2.0642514987052119</v>
      </c>
      <c r="K64" s="190">
        <v>1.5313846769307087</v>
      </c>
      <c r="L64" s="187">
        <v>0.72671019758930555</v>
      </c>
      <c r="M64" s="191">
        <v>28.375026517737805</v>
      </c>
      <c r="N64" s="190">
        <v>29.695806975931653</v>
      </c>
      <c r="O64" s="190">
        <v>20.575640012176564</v>
      </c>
      <c r="P64" s="190">
        <v>18.492806203301132</v>
      </c>
      <c r="Q64" s="189">
        <v>12.226656731786077</v>
      </c>
      <c r="R64" s="188">
        <v>18.260018070268121</v>
      </c>
      <c r="S64" s="190">
        <v>29.950428954281318</v>
      </c>
      <c r="T64" s="190">
        <v>25.972648782006129</v>
      </c>
      <c r="U64" s="190">
        <v>17.346125643816038</v>
      </c>
      <c r="V64" s="190">
        <v>8.6273651759041954</v>
      </c>
      <c r="W64" s="190">
        <v>17.723793813731152</v>
      </c>
      <c r="X64" s="190">
        <v>37.278418126605921</v>
      </c>
      <c r="Y64" s="190">
        <v>22.610491983290729</v>
      </c>
      <c r="Z64" s="190">
        <v>20.001018551411569</v>
      </c>
      <c r="AA64" s="187">
        <v>16.999715626587282</v>
      </c>
      <c r="AB64" s="909"/>
      <c r="AC64" s="909"/>
      <c r="AD64" s="909"/>
      <c r="AE64" s="909"/>
      <c r="AF64" s="909"/>
      <c r="AG64" s="909"/>
      <c r="AH64" s="909"/>
      <c r="AI64" s="909"/>
      <c r="AJ64" s="909"/>
      <c r="AK64" s="909"/>
      <c r="AL64" s="909"/>
      <c r="AM64" s="909"/>
      <c r="AN64" s="909"/>
      <c r="AO64" s="909"/>
      <c r="AP64" s="909"/>
      <c r="AQ64" s="909"/>
      <c r="AR64" s="909"/>
      <c r="AS64" s="909"/>
      <c r="AT64" s="909"/>
      <c r="AU64" s="909"/>
      <c r="AV64" s="909"/>
      <c r="AW64" s="909"/>
      <c r="AX64" s="909"/>
      <c r="AY64" s="909"/>
      <c r="AZ64" s="415"/>
      <c r="BA64" s="947"/>
      <c r="BB64" s="682"/>
      <c r="BC64" s="517"/>
      <c r="BD64" s="503"/>
      <c r="BE64" s="503"/>
      <c r="BF64" s="503"/>
      <c r="BG64" s="521"/>
      <c r="BH64" s="517"/>
      <c r="BI64" s="503"/>
      <c r="BJ64" s="503"/>
      <c r="BK64" s="503"/>
      <c r="BL64" s="521"/>
      <c r="BM64" s="517"/>
      <c r="BN64" s="503"/>
      <c r="BO64" s="503"/>
      <c r="BP64" s="503"/>
      <c r="BQ64" s="521"/>
      <c r="BR64" s="517"/>
      <c r="BS64" s="503"/>
      <c r="BT64" s="503"/>
      <c r="BU64" s="503"/>
      <c r="BV64" s="503"/>
      <c r="BW64" s="503"/>
      <c r="BX64" s="503"/>
      <c r="BY64" s="504"/>
      <c r="BZ64" s="504"/>
      <c r="CA64" s="50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row>
    <row r="65" s="599" customFormat="true" ht="15" customHeight="true" x14ac:dyDescent="0.2">
      <c r="A65" s="1047"/>
      <c r="B65" s="447" t="s">
        <v>365</v>
      </c>
      <c r="C65" s="191">
        <v>0.17583788738872422</v>
      </c>
      <c r="D65" s="190">
        <v>0.54103978948973286</v>
      </c>
      <c r="E65" s="190">
        <v>0.51401854520250712</v>
      </c>
      <c r="F65" s="190">
        <v>1.2285982122583814</v>
      </c>
      <c r="G65" s="189">
        <v>1.4830027372152219</v>
      </c>
      <c r="H65" s="188">
        <v>0</v>
      </c>
      <c r="I65" s="190">
        <v>1.1987593613336658</v>
      </c>
      <c r="J65" s="190">
        <v>0.66297866822897467</v>
      </c>
      <c r="K65" s="190">
        <v>1.745243263596449</v>
      </c>
      <c r="L65" s="187">
        <v>0.26712739417826414</v>
      </c>
      <c r="M65" s="191">
        <v>0.17583788738872422</v>
      </c>
      <c r="N65" s="190">
        <v>0.54523771746037075</v>
      </c>
      <c r="O65" s="190">
        <v>0.37409470198949568</v>
      </c>
      <c r="P65" s="190">
        <v>1.3425148738398762</v>
      </c>
      <c r="Q65" s="189">
        <v>1.5752870182931735</v>
      </c>
      <c r="R65" s="188">
        <v>1.5076878274181662</v>
      </c>
      <c r="S65" s="190">
        <v>0.55821626697510396</v>
      </c>
      <c r="T65" s="190">
        <v>1.2601360970461817</v>
      </c>
      <c r="U65" s="190">
        <v>0.61194814717858881</v>
      </c>
      <c r="V65" s="190">
        <v>0.85485457163475398</v>
      </c>
      <c r="W65" s="190">
        <v>1.3477047072593118</v>
      </c>
      <c r="X65" s="190">
        <v>0</v>
      </c>
      <c r="Y65" s="190">
        <v>0.21890190287148217</v>
      </c>
      <c r="Z65" s="190">
        <v>0</v>
      </c>
      <c r="AA65" s="187">
        <v>0</v>
      </c>
      <c r="AB65" s="909"/>
      <c r="AC65" s="909"/>
      <c r="AD65" s="909"/>
      <c r="AE65" s="909"/>
      <c r="AF65" s="909"/>
      <c r="AG65" s="909"/>
      <c r="AH65" s="909"/>
      <c r="AI65" s="909"/>
      <c r="AJ65" s="909"/>
      <c r="AK65" s="909"/>
      <c r="AL65" s="909"/>
      <c r="AM65" s="909"/>
      <c r="AN65" s="909"/>
      <c r="AO65" s="909"/>
      <c r="AP65" s="909"/>
      <c r="AQ65" s="909"/>
      <c r="AR65" s="909"/>
      <c r="AS65" s="909"/>
      <c r="AT65" s="909"/>
      <c r="AU65" s="909"/>
      <c r="AV65" s="909"/>
      <c r="AW65" s="909"/>
      <c r="AX65" s="909"/>
      <c r="AY65" s="909"/>
      <c r="AZ65" s="415"/>
      <c r="BA65" s="947"/>
      <c r="BB65" s="682"/>
      <c r="BC65" s="517"/>
      <c r="BD65" s="503"/>
      <c r="BE65" s="503"/>
      <c r="BF65" s="503"/>
      <c r="BG65" s="521"/>
      <c r="BH65" s="517"/>
      <c r="BI65" s="503"/>
      <c r="BJ65" s="503"/>
      <c r="BK65" s="503"/>
      <c r="BL65" s="521"/>
      <c r="BM65" s="517"/>
      <c r="BN65" s="503"/>
      <c r="BO65" s="503"/>
      <c r="BP65" s="503"/>
      <c r="BQ65" s="521"/>
      <c r="BR65" s="517"/>
      <c r="BS65" s="503"/>
      <c r="BT65" s="503"/>
      <c r="BU65" s="503"/>
      <c r="BV65" s="503"/>
      <c r="BW65" s="503"/>
      <c r="BX65" s="503"/>
      <c r="BY65" s="504"/>
      <c r="BZ65" s="504"/>
      <c r="CA65" s="50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row>
    <row r="66" s="599" customFormat="true" ht="15" customHeight="true" x14ac:dyDescent="0.2">
      <c r="A66" s="1047"/>
      <c r="B66" s="447" t="s">
        <v>366</v>
      </c>
      <c r="C66" s="191">
        <v>0.11956367392097338</v>
      </c>
      <c r="D66" s="190">
        <v>0.3608146611700101</v>
      </c>
      <c r="E66" s="190">
        <v>0.4356219762801033</v>
      </c>
      <c r="F66" s="190">
        <v>0.33692805634737649</v>
      </c>
      <c r="G66" s="189">
        <v>1.8896798148041312</v>
      </c>
      <c r="H66" s="188">
        <v>8.3910990040879305E-2</v>
      </c>
      <c r="I66" s="190">
        <v>0.26099143827954541</v>
      </c>
      <c r="J66" s="190">
        <v>0.48433536329109761</v>
      </c>
      <c r="K66" s="190">
        <v>0.25670599973865654</v>
      </c>
      <c r="L66" s="187">
        <v>0.20776575102753875</v>
      </c>
      <c r="M66" s="191">
        <v>0.11956367392097338</v>
      </c>
      <c r="N66" s="190">
        <v>0.3942236698722657</v>
      </c>
      <c r="O66" s="190">
        <v>0.11982013652079682</v>
      </c>
      <c r="P66" s="190">
        <v>0.76018698712300015</v>
      </c>
      <c r="Q66" s="189">
        <v>2.1740686408722834</v>
      </c>
      <c r="R66" s="188">
        <v>0.15313813132191653</v>
      </c>
      <c r="S66" s="190">
        <v>0.73210268355516617</v>
      </c>
      <c r="T66" s="190">
        <v>9.1391668962302983E-2</v>
      </c>
      <c r="U66" s="190">
        <v>2.8725356433981974</v>
      </c>
      <c r="V66" s="190">
        <v>0.14299628466941655</v>
      </c>
      <c r="W66" s="190">
        <v>1.0106184542842473</v>
      </c>
      <c r="X66" s="190">
        <v>0</v>
      </c>
      <c r="Y66" s="190">
        <v>1.5870387958182457</v>
      </c>
      <c r="Z66" s="190">
        <v>0.57350508468253758</v>
      </c>
      <c r="AA66" s="187">
        <v>0</v>
      </c>
      <c r="AB66" s="909"/>
      <c r="AC66" s="909"/>
      <c r="AD66" s="909"/>
      <c r="AE66" s="909"/>
      <c r="AF66" s="909"/>
      <c r="AG66" s="909"/>
      <c r="AH66" s="909"/>
      <c r="AI66" s="909"/>
      <c r="AJ66" s="909"/>
      <c r="AK66" s="909"/>
      <c r="AL66" s="909"/>
      <c r="AM66" s="909"/>
      <c r="AN66" s="909"/>
      <c r="AO66" s="909"/>
      <c r="AP66" s="909"/>
      <c r="AQ66" s="909"/>
      <c r="AR66" s="909"/>
      <c r="AS66" s="909"/>
      <c r="AT66" s="909"/>
      <c r="AU66" s="909"/>
      <c r="AV66" s="909"/>
      <c r="AW66" s="909"/>
      <c r="AX66" s="909"/>
      <c r="AY66" s="909"/>
      <c r="AZ66" s="415"/>
      <c r="BA66" s="947"/>
      <c r="BB66" s="682"/>
      <c r="BC66" s="517"/>
      <c r="BD66" s="503"/>
      <c r="BE66" s="503"/>
      <c r="BF66" s="503"/>
      <c r="BG66" s="521"/>
      <c r="BH66" s="517"/>
      <c r="BI66" s="503"/>
      <c r="BJ66" s="503"/>
      <c r="BK66" s="503"/>
      <c r="BL66" s="521"/>
      <c r="BM66" s="517"/>
      <c r="BN66" s="503"/>
      <c r="BO66" s="503"/>
      <c r="BP66" s="503"/>
      <c r="BQ66" s="521"/>
      <c r="BR66" s="517"/>
      <c r="BS66" s="503"/>
      <c r="BT66" s="503"/>
      <c r="BU66" s="503"/>
      <c r="BV66" s="503"/>
      <c r="BW66" s="503"/>
      <c r="BX66" s="503"/>
      <c r="BY66" s="504"/>
      <c r="BZ66" s="504"/>
      <c r="CA66" s="50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row>
    <row r="67" s="599" customFormat="true" ht="15" customHeight="true" x14ac:dyDescent="0.2">
      <c r="A67" s="1047"/>
      <c r="B67" s="447" t="s">
        <v>367</v>
      </c>
      <c r="C67" s="191">
        <v>0.24479716209744834</v>
      </c>
      <c r="D67" s="190">
        <v>0.22309679603005703</v>
      </c>
      <c r="E67" s="190">
        <v>0.81654500034579125</v>
      </c>
      <c r="F67" s="190">
        <v>2.3997841047961481</v>
      </c>
      <c r="G67" s="189">
        <v>2.3654199821457222</v>
      </c>
      <c r="H67" s="188">
        <v>1.330610476794849</v>
      </c>
      <c r="I67" s="190">
        <v>0.70287509379219293</v>
      </c>
      <c r="J67" s="190">
        <v>2.4812829042626512</v>
      </c>
      <c r="K67" s="190">
        <v>1.1638727251772123</v>
      </c>
      <c r="L67" s="187">
        <v>1.3843870962424221</v>
      </c>
      <c r="M67" s="191">
        <v>0.24479716209744834</v>
      </c>
      <c r="N67" s="190">
        <v>8.8964271814959264E-2</v>
      </c>
      <c r="O67" s="190">
        <v>0.4450261641694887</v>
      </c>
      <c r="P67" s="190">
        <v>1.8618605913853465</v>
      </c>
      <c r="Q67" s="189">
        <v>3.2086756780096342</v>
      </c>
      <c r="R67" s="188">
        <v>0.38891243422702754</v>
      </c>
      <c r="S67" s="190">
        <v>0.28629413541504756</v>
      </c>
      <c r="T67" s="190">
        <v>0</v>
      </c>
      <c r="U67" s="190">
        <v>6.4516289286931539</v>
      </c>
      <c r="V67" s="190">
        <v>0.60544467398877866</v>
      </c>
      <c r="W67" s="190">
        <v>2.6382009821892707</v>
      </c>
      <c r="X67" s="190">
        <v>0</v>
      </c>
      <c r="Y67" s="190">
        <v>0</v>
      </c>
      <c r="Z67" s="190">
        <v>0</v>
      </c>
      <c r="AA67" s="187">
        <v>0.30002169683705865</v>
      </c>
      <c r="AB67" s="909"/>
      <c r="AC67" s="909"/>
      <c r="AD67" s="909"/>
      <c r="AE67" s="909"/>
      <c r="AF67" s="909"/>
      <c r="AG67" s="909"/>
      <c r="AH67" s="909"/>
      <c r="AI67" s="909"/>
      <c r="AJ67" s="909"/>
      <c r="AK67" s="909"/>
      <c r="AL67" s="909"/>
      <c r="AM67" s="909"/>
      <c r="AN67" s="909"/>
      <c r="AO67" s="909"/>
      <c r="AP67" s="909"/>
      <c r="AQ67" s="909"/>
      <c r="AR67" s="909"/>
      <c r="AS67" s="909"/>
      <c r="AT67" s="909"/>
      <c r="AU67" s="909"/>
      <c r="AV67" s="909"/>
      <c r="AW67" s="909"/>
      <c r="AX67" s="909"/>
      <c r="AY67" s="909"/>
      <c r="AZ67" s="415"/>
      <c r="BA67" s="947"/>
      <c r="BB67" s="682"/>
      <c r="BC67" s="517"/>
      <c r="BD67" s="503"/>
      <c r="BE67" s="503"/>
      <c r="BF67" s="503"/>
      <c r="BG67" s="521"/>
      <c r="BH67" s="517"/>
      <c r="BI67" s="503"/>
      <c r="BJ67" s="503"/>
      <c r="BK67" s="503"/>
      <c r="BL67" s="521"/>
      <c r="BM67" s="517"/>
      <c r="BN67" s="503"/>
      <c r="BO67" s="503"/>
      <c r="BP67" s="503"/>
      <c r="BQ67" s="521"/>
      <c r="BR67" s="517"/>
      <c r="BS67" s="503"/>
      <c r="BT67" s="503"/>
      <c r="BU67" s="503"/>
      <c r="BV67" s="503"/>
      <c r="BW67" s="503"/>
      <c r="BX67" s="503"/>
      <c r="BY67" s="504"/>
      <c r="BZ67" s="504"/>
      <c r="CA67" s="50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row>
    <row r="68" s="599" customFormat="true" ht="15" customHeight="true" x14ac:dyDescent="0.2">
      <c r="A68" s="1047"/>
      <c r="B68" s="447" t="s">
        <v>368</v>
      </c>
      <c r="C68" s="191">
        <v>12.275841419184271</v>
      </c>
      <c r="D68" s="190">
        <v>12.978915196627163</v>
      </c>
      <c r="E68" s="190">
        <v>11.783242094080821</v>
      </c>
      <c r="F68" s="190">
        <v>13.163266534516325</v>
      </c>
      <c r="G68" s="189">
        <v>7.5970998349819157</v>
      </c>
      <c r="H68" s="188">
        <v>6.7281878113564346</v>
      </c>
      <c r="I68" s="190">
        <v>7.0596710990628031</v>
      </c>
      <c r="J68" s="190">
        <v>2.0440831159000781</v>
      </c>
      <c r="K68" s="190">
        <v>2.6611496088166411</v>
      </c>
      <c r="L68" s="187">
        <v>0</v>
      </c>
      <c r="M68" s="191">
        <v>12.275841419184271</v>
      </c>
      <c r="N68" s="190">
        <v>12.673378577813443</v>
      </c>
      <c r="O68" s="190">
        <v>11.163646982392379</v>
      </c>
      <c r="P68" s="190">
        <v>16.201422096222331</v>
      </c>
      <c r="Q68" s="189">
        <v>13.764849679909752</v>
      </c>
      <c r="R68" s="188">
        <v>14.031064646173483</v>
      </c>
      <c r="S68" s="190">
        <v>6.5966994559621295</v>
      </c>
      <c r="T68" s="190">
        <v>6.3261472351151413</v>
      </c>
      <c r="U68" s="190">
        <v>21.615708601492649</v>
      </c>
      <c r="V68" s="190">
        <v>12.782276402558491</v>
      </c>
      <c r="W68" s="190">
        <v>9.7724941181626832</v>
      </c>
      <c r="X68" s="190">
        <v>7.4243747576820232</v>
      </c>
      <c r="Y68" s="190">
        <v>11.627192766569511</v>
      </c>
      <c r="Z68" s="190">
        <v>6.1944273121720457</v>
      </c>
      <c r="AA68" s="187">
        <v>13.377904262189924</v>
      </c>
      <c r="AB68" s="909"/>
      <c r="AC68" s="909"/>
      <c r="AD68" s="909"/>
      <c r="AE68" s="909"/>
      <c r="AF68" s="909"/>
      <c r="AG68" s="909"/>
      <c r="AH68" s="909"/>
      <c r="AI68" s="909"/>
      <c r="AJ68" s="909"/>
      <c r="AK68" s="909"/>
      <c r="AL68" s="909"/>
      <c r="AM68" s="909"/>
      <c r="AN68" s="909"/>
      <c r="AO68" s="909"/>
      <c r="AP68" s="909"/>
      <c r="AQ68" s="909"/>
      <c r="AR68" s="909"/>
      <c r="AS68" s="909"/>
      <c r="AT68" s="909"/>
      <c r="AU68" s="909"/>
      <c r="AV68" s="909"/>
      <c r="AW68" s="909"/>
      <c r="AX68" s="909"/>
      <c r="AY68" s="909"/>
      <c r="AZ68" s="415"/>
      <c r="BA68" s="947"/>
      <c r="BB68" s="682"/>
      <c r="BC68" s="517"/>
      <c r="BD68" s="503"/>
      <c r="BE68" s="503"/>
      <c r="BF68" s="503"/>
      <c r="BG68" s="521"/>
      <c r="BH68" s="517"/>
      <c r="BI68" s="503"/>
      <c r="BJ68" s="503"/>
      <c r="BK68" s="503"/>
      <c r="BL68" s="521"/>
      <c r="BM68" s="517"/>
      <c r="BN68" s="503"/>
      <c r="BO68" s="503"/>
      <c r="BP68" s="503"/>
      <c r="BQ68" s="521"/>
      <c r="BR68" s="517"/>
      <c r="BS68" s="503"/>
      <c r="BT68" s="503"/>
      <c r="BU68" s="503"/>
      <c r="BV68" s="503"/>
      <c r="BW68" s="503"/>
      <c r="BX68" s="503"/>
      <c r="BY68" s="504"/>
      <c r="BZ68" s="504"/>
      <c r="CA68" s="50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row>
    <row r="69" s="599" customFormat="true" ht="15" customHeight="true" x14ac:dyDescent="0.2">
      <c r="A69" s="1047"/>
      <c r="B69" s="447" t="s">
        <v>369</v>
      </c>
      <c r="C69" s="191">
        <v>5.4850857735743022</v>
      </c>
      <c r="D69" s="190">
        <v>6.0404782095469809</v>
      </c>
      <c r="E69" s="190">
        <v>6.9786244493113418</v>
      </c>
      <c r="F69" s="190">
        <v>6.3502510590485937</v>
      </c>
      <c r="G69" s="189">
        <v>3.5082298388135493</v>
      </c>
      <c r="H69" s="188">
        <v>2.5301639951690418</v>
      </c>
      <c r="I69" s="190">
        <v>0.96995071047129533</v>
      </c>
      <c r="J69" s="190">
        <v>0.71731249171857359</v>
      </c>
      <c r="K69" s="190">
        <v>0</v>
      </c>
      <c r="L69" s="187">
        <v>0</v>
      </c>
      <c r="M69" s="191">
        <v>5.4850857735743022</v>
      </c>
      <c r="N69" s="190">
        <v>6.1110830403414624</v>
      </c>
      <c r="O69" s="190">
        <v>7.0237923575794659</v>
      </c>
      <c r="P69" s="190">
        <v>6.5524348886901169</v>
      </c>
      <c r="Q69" s="189">
        <v>8.5538268176874404</v>
      </c>
      <c r="R69" s="188">
        <v>12.221968266821479</v>
      </c>
      <c r="S69" s="190">
        <v>1.8944547969735139</v>
      </c>
      <c r="T69" s="190">
        <v>5.7439835799475372</v>
      </c>
      <c r="U69" s="190">
        <v>10.408621837225244</v>
      </c>
      <c r="V69" s="190">
        <v>3.1118211381194283</v>
      </c>
      <c r="W69" s="190">
        <v>6.8397592429583005</v>
      </c>
      <c r="X69" s="190">
        <v>0.9773552693643448</v>
      </c>
      <c r="Y69" s="190">
        <v>1.805940698689728</v>
      </c>
      <c r="Z69" s="190">
        <v>0.35189975635507525</v>
      </c>
      <c r="AA69" s="187">
        <v>9.3814888607712597</v>
      </c>
      <c r="AB69" s="909"/>
      <c r="AC69" s="909"/>
      <c r="AD69" s="909"/>
      <c r="AE69" s="909"/>
      <c r="AF69" s="909"/>
      <c r="AG69" s="909"/>
      <c r="AH69" s="909"/>
      <c r="AI69" s="909"/>
      <c r="AJ69" s="909"/>
      <c r="AK69" s="909"/>
      <c r="AL69" s="909"/>
      <c r="AM69" s="909"/>
      <c r="AN69" s="909"/>
      <c r="AO69" s="909"/>
      <c r="AP69" s="909"/>
      <c r="AQ69" s="909"/>
      <c r="AR69" s="909"/>
      <c r="AS69" s="909"/>
      <c r="AT69" s="909"/>
      <c r="AU69" s="909"/>
      <c r="AV69" s="909"/>
      <c r="AW69" s="909"/>
      <c r="AX69" s="909"/>
      <c r="AY69" s="909"/>
      <c r="AZ69" s="415"/>
      <c r="BA69" s="947"/>
      <c r="BB69" s="682"/>
      <c r="BC69" s="517"/>
      <c r="BD69" s="503"/>
      <c r="BE69" s="503"/>
      <c r="BF69" s="503"/>
      <c r="BG69" s="521"/>
      <c r="BH69" s="517"/>
      <c r="BI69" s="503"/>
      <c r="BJ69" s="503"/>
      <c r="BK69" s="503"/>
      <c r="BL69" s="521"/>
      <c r="BM69" s="517"/>
      <c r="BN69" s="503"/>
      <c r="BO69" s="503"/>
      <c r="BP69" s="503"/>
      <c r="BQ69" s="521"/>
      <c r="BR69" s="517"/>
      <c r="BS69" s="503"/>
      <c r="BT69" s="503"/>
      <c r="BU69" s="503"/>
      <c r="BV69" s="503"/>
      <c r="BW69" s="503"/>
      <c r="BX69" s="503"/>
      <c r="BY69" s="504"/>
      <c r="BZ69" s="504"/>
      <c r="CA69" s="50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row>
    <row r="70" s="599" customFormat="true" ht="15" customHeight="true" x14ac:dyDescent="0.2">
      <c r="A70" s="1047"/>
      <c r="B70" s="447" t="s">
        <v>370</v>
      </c>
      <c r="C70" s="191">
        <v>1.8553299527518516</v>
      </c>
      <c r="D70" s="190">
        <v>1.5289098451429508</v>
      </c>
      <c r="E70" s="190">
        <v>3.2906367888163168</v>
      </c>
      <c r="F70" s="190">
        <v>1.7678586379249528</v>
      </c>
      <c r="G70" s="189">
        <v>1.0679798009045667</v>
      </c>
      <c r="H70" s="188">
        <v>0</v>
      </c>
      <c r="I70" s="190">
        <v>0</v>
      </c>
      <c r="J70" s="190">
        <v>0</v>
      </c>
      <c r="K70" s="190">
        <v>0</v>
      </c>
      <c r="L70" s="187">
        <v>0</v>
      </c>
      <c r="M70" s="191">
        <v>1.8553299527518516</v>
      </c>
      <c r="N70" s="190">
        <v>1.5833116270752334</v>
      </c>
      <c r="O70" s="190">
        <v>2.801313166462561</v>
      </c>
      <c r="P70" s="190">
        <v>3.3237979308827637</v>
      </c>
      <c r="Q70" s="189">
        <v>1.9923840154399832</v>
      </c>
      <c r="R70" s="188">
        <v>0.28284540671056552</v>
      </c>
      <c r="S70" s="190">
        <v>3.7751245675450127</v>
      </c>
      <c r="T70" s="190">
        <v>2.433816525448568</v>
      </c>
      <c r="U70" s="190">
        <v>0.95187473711162496</v>
      </c>
      <c r="V70" s="190">
        <v>3.8584127117292191</v>
      </c>
      <c r="W70" s="190">
        <v>1.7667627158922652</v>
      </c>
      <c r="X70" s="190">
        <v>1.0135536126741354</v>
      </c>
      <c r="Y70" s="190">
        <v>0</v>
      </c>
      <c r="Z70" s="190">
        <v>0</v>
      </c>
      <c r="AA70" s="187">
        <v>0.18751356052316165</v>
      </c>
      <c r="AB70" s="909"/>
      <c r="AC70" s="909"/>
      <c r="AD70" s="909"/>
      <c r="AE70" s="909"/>
      <c r="AF70" s="909"/>
      <c r="AG70" s="909"/>
      <c r="AH70" s="909"/>
      <c r="AI70" s="909"/>
      <c r="AJ70" s="909"/>
      <c r="AK70" s="909"/>
      <c r="AL70" s="909"/>
      <c r="AM70" s="909"/>
      <c r="AN70" s="909"/>
      <c r="AO70" s="909"/>
      <c r="AP70" s="909"/>
      <c r="AQ70" s="909"/>
      <c r="AR70" s="909"/>
      <c r="AS70" s="909"/>
      <c r="AT70" s="909"/>
      <c r="AU70" s="909"/>
      <c r="AV70" s="909"/>
      <c r="AW70" s="909"/>
      <c r="AX70" s="909"/>
      <c r="AY70" s="909"/>
      <c r="AZ70" s="415"/>
      <c r="BA70" s="947"/>
      <c r="BB70" s="682"/>
      <c r="BC70" s="517"/>
      <c r="BD70" s="503"/>
      <c r="BE70" s="503"/>
      <c r="BF70" s="503"/>
      <c r="BG70" s="521"/>
      <c r="BH70" s="517"/>
      <c r="BI70" s="503"/>
      <c r="BJ70" s="503"/>
      <c r="BK70" s="503"/>
      <c r="BL70" s="521"/>
      <c r="BM70" s="517"/>
      <c r="BN70" s="503"/>
      <c r="BO70" s="503"/>
      <c r="BP70" s="503"/>
      <c r="BQ70" s="521"/>
      <c r="BR70" s="517"/>
      <c r="BS70" s="503"/>
      <c r="BT70" s="503"/>
      <c r="BU70" s="503"/>
      <c r="BV70" s="503"/>
      <c r="BW70" s="503"/>
      <c r="BX70" s="503"/>
      <c r="BY70" s="504"/>
      <c r="BZ70" s="504"/>
      <c r="CA70" s="50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row>
    <row r="71" s="599" customFormat="true" ht="15" customHeight="true" x14ac:dyDescent="0.2">
      <c r="A71" s="1047"/>
      <c r="B71" s="447" t="s">
        <v>371</v>
      </c>
      <c r="C71" s="191">
        <v>0.15623336676745203</v>
      </c>
      <c r="D71" s="190">
        <v>5.6689965350289528E-2</v>
      </c>
      <c r="E71" s="190">
        <v>5.3861687014287757E-2</v>
      </c>
      <c r="F71" s="190">
        <v>0.15738525098969022</v>
      </c>
      <c r="G71" s="189">
        <v>0.1565882470825127</v>
      </c>
      <c r="H71" s="188">
        <v>0</v>
      </c>
      <c r="I71" s="190">
        <v>0</v>
      </c>
      <c r="J71" s="190">
        <v>0</v>
      </c>
      <c r="K71" s="190">
        <v>0</v>
      </c>
      <c r="L71" s="187">
        <v>0</v>
      </c>
      <c r="M71" s="191">
        <v>0.15623336676745203</v>
      </c>
      <c r="N71" s="190">
        <v>7.697307904402613E-2</v>
      </c>
      <c r="O71" s="190">
        <v>7.1892081912478104E-2</v>
      </c>
      <c r="P71" s="190">
        <v>0.18820227282722679</v>
      </c>
      <c r="Q71" s="189">
        <v>0.19061133695122412</v>
      </c>
      <c r="R71" s="188">
        <v>0.35355675838820688</v>
      </c>
      <c r="S71" s="190">
        <v>0</v>
      </c>
      <c r="T71" s="190">
        <v>0.13028315124904882</v>
      </c>
      <c r="U71" s="190">
        <v>9.6623391659777208E-2</v>
      </c>
      <c r="V71" s="190">
        <v>0.13596232070597047</v>
      </c>
      <c r="W71" s="190">
        <v>0.13474912723789964</v>
      </c>
      <c r="X71" s="190">
        <v>0</v>
      </c>
      <c r="Y71" s="190">
        <v>0</v>
      </c>
      <c r="Z71" s="190">
        <v>0</v>
      </c>
      <c r="AA71" s="187">
        <v>0</v>
      </c>
      <c r="AB71" s="909"/>
      <c r="AC71" s="909"/>
      <c r="AD71" s="909"/>
      <c r="AE71" s="909"/>
      <c r="AF71" s="909"/>
      <c r="AG71" s="909"/>
      <c r="AH71" s="909"/>
      <c r="AI71" s="909"/>
      <c r="AJ71" s="909"/>
      <c r="AK71" s="909"/>
      <c r="AL71" s="909"/>
      <c r="AM71" s="909"/>
      <c r="AN71" s="909"/>
      <c r="AO71" s="909"/>
      <c r="AP71" s="909"/>
      <c r="AQ71" s="909"/>
      <c r="AR71" s="909"/>
      <c r="AS71" s="909"/>
      <c r="AT71" s="909"/>
      <c r="AU71" s="909"/>
      <c r="AV71" s="909"/>
      <c r="AW71" s="909"/>
      <c r="AX71" s="909"/>
      <c r="AY71" s="909"/>
      <c r="AZ71" s="415"/>
      <c r="BA71" s="947"/>
      <c r="BB71" s="682"/>
      <c r="BC71" s="517"/>
      <c r="BD71" s="503"/>
      <c r="BE71" s="503"/>
      <c r="BF71" s="503"/>
      <c r="BG71" s="521"/>
      <c r="BH71" s="517"/>
      <c r="BI71" s="503"/>
      <c r="BJ71" s="503"/>
      <c r="BK71" s="503"/>
      <c r="BL71" s="521"/>
      <c r="BM71" s="517"/>
      <c r="BN71" s="503"/>
      <c r="BO71" s="503"/>
      <c r="BP71" s="503"/>
      <c r="BQ71" s="521"/>
      <c r="BR71" s="517"/>
      <c r="BS71" s="503"/>
      <c r="BT71" s="503"/>
      <c r="BU71" s="503"/>
      <c r="BV71" s="503"/>
      <c r="BW71" s="503"/>
      <c r="BX71" s="503"/>
      <c r="BY71" s="504"/>
      <c r="BZ71" s="504"/>
      <c r="CA71" s="50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row>
    <row r="72" s="599" customFormat="true" ht="15" customHeight="true" x14ac:dyDescent="0.2">
      <c r="A72" s="1047"/>
      <c r="B72" s="447" t="s">
        <v>372</v>
      </c>
      <c r="C72" s="191">
        <v>0</v>
      </c>
      <c r="D72" s="190">
        <v>0</v>
      </c>
      <c r="E72" s="190">
        <v>4.3308763218556728E-2</v>
      </c>
      <c r="F72" s="190">
        <v>0</v>
      </c>
      <c r="G72" s="189">
        <v>1.9168294503578798E-3</v>
      </c>
      <c r="H72" s="188">
        <v>2.797190192800187E-2</v>
      </c>
      <c r="I72" s="190">
        <v>0</v>
      </c>
      <c r="J72" s="190">
        <v>0</v>
      </c>
      <c r="K72" s="190">
        <v>1.1266202759621579E-2</v>
      </c>
      <c r="L72" s="187">
        <v>0</v>
      </c>
      <c r="M72" s="191">
        <v>0</v>
      </c>
      <c r="N72" s="190">
        <v>0</v>
      </c>
      <c r="O72" s="190">
        <v>0</v>
      </c>
      <c r="P72" s="190">
        <v>4.5646781364716012E-2</v>
      </c>
      <c r="Q72" s="189">
        <v>0</v>
      </c>
      <c r="R72" s="188">
        <v>0</v>
      </c>
      <c r="S72" s="190">
        <v>0</v>
      </c>
      <c r="T72" s="190">
        <v>5.5835636249592355E-2</v>
      </c>
      <c r="U72" s="190">
        <v>0</v>
      </c>
      <c r="V72" s="190">
        <v>0</v>
      </c>
      <c r="W72" s="190">
        <v>0</v>
      </c>
      <c r="X72" s="190">
        <v>0</v>
      </c>
      <c r="Y72" s="190">
        <v>2.4650334146374013E-2</v>
      </c>
      <c r="Z72" s="190">
        <v>0</v>
      </c>
      <c r="AA72" s="187">
        <v>5.3877505881626412E-3</v>
      </c>
      <c r="AB72" s="909"/>
      <c r="AC72" s="909"/>
      <c r="AD72" s="909"/>
      <c r="AE72" s="909"/>
      <c r="AF72" s="909"/>
      <c r="AG72" s="909"/>
      <c r="AH72" s="909"/>
      <c r="AI72" s="909"/>
      <c r="AJ72" s="909"/>
      <c r="AK72" s="909"/>
      <c r="AL72" s="909"/>
      <c r="AM72" s="909"/>
      <c r="AN72" s="909"/>
      <c r="AO72" s="909"/>
      <c r="AP72" s="909"/>
      <c r="AQ72" s="909"/>
      <c r="AR72" s="909"/>
      <c r="AS72" s="909"/>
      <c r="AT72" s="909"/>
      <c r="AU72" s="909"/>
      <c r="AV72" s="909"/>
      <c r="AW72" s="909"/>
      <c r="AX72" s="909"/>
      <c r="AY72" s="909"/>
      <c r="AZ72" s="415"/>
      <c r="BA72" s="947"/>
      <c r="BB72" s="682"/>
      <c r="BC72" s="517"/>
      <c r="BD72" s="503"/>
      <c r="BE72" s="503"/>
      <c r="BF72" s="503"/>
      <c r="BG72" s="521"/>
      <c r="BH72" s="517"/>
      <c r="BI72" s="503"/>
      <c r="BJ72" s="503"/>
      <c r="BK72" s="503"/>
      <c r="BL72" s="521"/>
      <c r="BM72" s="517"/>
      <c r="BN72" s="503"/>
      <c r="BO72" s="503"/>
      <c r="BP72" s="503"/>
      <c r="BQ72" s="521"/>
      <c r="BR72" s="517"/>
      <c r="BS72" s="503"/>
      <c r="BT72" s="503"/>
      <c r="BU72" s="503"/>
      <c r="BV72" s="503"/>
      <c r="BW72" s="503"/>
      <c r="BX72" s="503"/>
      <c r="BY72" s="504"/>
      <c r="BZ72" s="504"/>
      <c r="CA72" s="50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row>
    <row r="73" s="599" customFormat="true" ht="15" customHeight="true" x14ac:dyDescent="0.2">
      <c r="A73" s="1047"/>
      <c r="B73" s="447" t="s">
        <v>373</v>
      </c>
      <c r="C73" s="191">
        <v>9.2939652474393258E-2</v>
      </c>
      <c r="D73" s="190">
        <v>7.6647991086797845E-2</v>
      </c>
      <c r="E73" s="190">
        <v>0.15420084818308968</v>
      </c>
      <c r="F73" s="190">
        <v>0.17608333063875967</v>
      </c>
      <c r="G73" s="189">
        <v>0</v>
      </c>
      <c r="H73" s="188">
        <v>0.46452210016003131</v>
      </c>
      <c r="I73" s="190">
        <v>0.1906248852865676</v>
      </c>
      <c r="J73" s="190">
        <v>2.300821608527584E-2</v>
      </c>
      <c r="K73" s="190">
        <v>0</v>
      </c>
      <c r="L73" s="187">
        <v>0</v>
      </c>
      <c r="M73" s="191">
        <v>9.2939652474393258E-2</v>
      </c>
      <c r="N73" s="190">
        <v>1.8131596192789378E-2</v>
      </c>
      <c r="O73" s="190">
        <v>6.836373712467321E-2</v>
      </c>
      <c r="P73" s="190">
        <v>0.271715346946654</v>
      </c>
      <c r="Q73" s="189">
        <v>0</v>
      </c>
      <c r="R73" s="188">
        <v>7.4768635092270844E-2</v>
      </c>
      <c r="S73" s="190">
        <v>0.44750715009693681</v>
      </c>
      <c r="T73" s="190">
        <v>0.26885522871434708</v>
      </c>
      <c r="U73" s="190">
        <v>0.22545458053948009</v>
      </c>
      <c r="V73" s="190">
        <v>0</v>
      </c>
      <c r="W73" s="190">
        <v>0</v>
      </c>
      <c r="X73" s="190">
        <v>0</v>
      </c>
      <c r="Y73" s="190">
        <v>0</v>
      </c>
      <c r="Z73" s="190">
        <v>0</v>
      </c>
      <c r="AA73" s="187">
        <v>1.0775501176325282E-2</v>
      </c>
      <c r="AB73" s="909"/>
      <c r="AC73" s="909"/>
      <c r="AD73" s="909"/>
      <c r="AE73" s="909"/>
      <c r="AF73" s="909"/>
      <c r="AG73" s="909"/>
      <c r="AH73" s="909"/>
      <c r="AI73" s="909"/>
      <c r="AJ73" s="909"/>
      <c r="AK73" s="909"/>
      <c r="AL73" s="909"/>
      <c r="AM73" s="909"/>
      <c r="AN73" s="909"/>
      <c r="AO73" s="909"/>
      <c r="AP73" s="909"/>
      <c r="AQ73" s="909"/>
      <c r="AR73" s="909"/>
      <c r="AS73" s="909"/>
      <c r="AT73" s="909"/>
      <c r="AU73" s="909"/>
      <c r="AV73" s="909"/>
      <c r="AW73" s="909"/>
      <c r="AX73" s="909"/>
      <c r="AY73" s="909"/>
      <c r="AZ73" s="415"/>
      <c r="BA73" s="947"/>
      <c r="BB73" s="682"/>
      <c r="BC73" s="517"/>
      <c r="BD73" s="503"/>
      <c r="BE73" s="503"/>
      <c r="BF73" s="503"/>
      <c r="BG73" s="521"/>
      <c r="BH73" s="517"/>
      <c r="BI73" s="503"/>
      <c r="BJ73" s="503"/>
      <c r="BK73" s="503"/>
      <c r="BL73" s="521"/>
      <c r="BM73" s="517"/>
      <c r="BN73" s="503"/>
      <c r="BO73" s="503"/>
      <c r="BP73" s="503"/>
      <c r="BQ73" s="521"/>
      <c r="BR73" s="517"/>
      <c r="BS73" s="503"/>
      <c r="BT73" s="503"/>
      <c r="BU73" s="503"/>
      <c r="BV73" s="503"/>
      <c r="BW73" s="503"/>
      <c r="BX73" s="503"/>
      <c r="BY73" s="504"/>
      <c r="BZ73" s="504"/>
      <c r="CA73" s="50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row>
    <row r="74" s="599" customFormat="true" ht="15" customHeight="true" x14ac:dyDescent="0.2">
      <c r="A74" s="1047"/>
      <c r="B74" s="447" t="s">
        <v>46</v>
      </c>
      <c r="C74" s="191">
        <v>1.0388237140197733E-2</v>
      </c>
      <c r="D74" s="190">
        <v>0</v>
      </c>
      <c r="E74" s="190">
        <v>0.17266894093402596</v>
      </c>
      <c r="F74" s="190">
        <v>8.8340404472970813E-2</v>
      </c>
      <c r="G74" s="189">
        <v>7.116309416636997E-2</v>
      </c>
      <c r="H74" s="188">
        <v>0.30370517511766604</v>
      </c>
      <c r="I74" s="190">
        <v>0.1906248852865676</v>
      </c>
      <c r="J74" s="190">
        <v>0</v>
      </c>
      <c r="K74" s="190">
        <v>0.41826248429701446</v>
      </c>
      <c r="L74" s="187">
        <v>0</v>
      </c>
      <c r="M74" s="191">
        <v>1.0388237140197733E-2</v>
      </c>
      <c r="N74" s="190">
        <v>0</v>
      </c>
      <c r="O74" s="190">
        <v>6.2722303455967354E-2</v>
      </c>
      <c r="P74" s="190">
        <v>0.14934165054655907</v>
      </c>
      <c r="Q74" s="189">
        <v>0</v>
      </c>
      <c r="R74" s="188">
        <v>0</v>
      </c>
      <c r="S74" s="190">
        <v>0.17536638933252</v>
      </c>
      <c r="T74" s="190">
        <v>0.15589358714846058</v>
      </c>
      <c r="U74" s="190">
        <v>0.22545458053948009</v>
      </c>
      <c r="V74" s="190">
        <v>4.3611187065559873E-2</v>
      </c>
      <c r="W74" s="190">
        <v>0</v>
      </c>
      <c r="X74" s="190">
        <v>0</v>
      </c>
      <c r="Y74" s="190">
        <v>0</v>
      </c>
      <c r="Z74" s="190">
        <v>0</v>
      </c>
      <c r="AA74" s="187">
        <v>0</v>
      </c>
      <c r="AB74" s="909"/>
      <c r="AC74" s="909"/>
      <c r="AD74" s="909"/>
      <c r="AE74" s="909"/>
      <c r="AF74" s="909"/>
      <c r="AG74" s="909"/>
      <c r="AH74" s="909"/>
      <c r="AI74" s="909"/>
      <c r="AJ74" s="909"/>
      <c r="AK74" s="909"/>
      <c r="AL74" s="909"/>
      <c r="AM74" s="909"/>
      <c r="AN74" s="909"/>
      <c r="AO74" s="909"/>
      <c r="AP74" s="909"/>
      <c r="AQ74" s="909"/>
      <c r="AR74" s="909"/>
      <c r="AS74" s="909"/>
      <c r="AT74" s="909"/>
      <c r="AU74" s="909"/>
      <c r="AV74" s="909"/>
      <c r="AW74" s="909"/>
      <c r="AX74" s="909"/>
      <c r="AY74" s="909"/>
      <c r="AZ74" s="415"/>
      <c r="BA74" s="947"/>
      <c r="BB74" s="682"/>
      <c r="BC74" s="517"/>
      <c r="BD74" s="503"/>
      <c r="BE74" s="503"/>
      <c r="BF74" s="503"/>
      <c r="BG74" s="521"/>
      <c r="BH74" s="517"/>
      <c r="BI74" s="503"/>
      <c r="BJ74" s="503"/>
      <c r="BK74" s="503"/>
      <c r="BL74" s="521"/>
      <c r="BM74" s="517"/>
      <c r="BN74" s="503"/>
      <c r="BO74" s="503"/>
      <c r="BP74" s="503"/>
      <c r="BQ74" s="521"/>
      <c r="BR74" s="517"/>
      <c r="BS74" s="503"/>
      <c r="BT74" s="503"/>
      <c r="BU74" s="503"/>
      <c r="BV74" s="503"/>
      <c r="BW74" s="503"/>
      <c r="BX74" s="503"/>
      <c r="BY74" s="504"/>
      <c r="BZ74" s="504"/>
      <c r="CA74" s="50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row>
    <row r="75" s="599" customFormat="true" ht="15" customHeight="true" x14ac:dyDescent="0.2">
      <c r="A75" s="214"/>
      <c r="B75" s="208"/>
      <c r="C75" s="191"/>
      <c r="D75" s="190"/>
      <c r="E75" s="190"/>
      <c r="F75" s="190"/>
      <c r="G75" s="189"/>
      <c r="H75" s="188"/>
      <c r="I75" s="190"/>
      <c r="J75" s="190"/>
      <c r="K75" s="190"/>
      <c r="L75" s="187"/>
      <c r="M75" s="191"/>
      <c r="N75" s="190"/>
      <c r="O75" s="190"/>
      <c r="P75" s="190"/>
      <c r="Q75" s="189"/>
      <c r="R75" s="188"/>
      <c r="S75" s="190"/>
      <c r="T75" s="190"/>
      <c r="U75" s="190"/>
      <c r="V75" s="190"/>
      <c r="W75" s="190"/>
      <c r="X75" s="190"/>
      <c r="Y75" s="190"/>
      <c r="Z75" s="190"/>
      <c r="AA75" s="187"/>
      <c r="AB75" s="909"/>
      <c r="AC75" s="909"/>
      <c r="AD75" s="909"/>
      <c r="AE75" s="909"/>
      <c r="AF75" s="909"/>
      <c r="AG75" s="909"/>
      <c r="AH75" s="909"/>
      <c r="AI75" s="909"/>
      <c r="AJ75" s="909"/>
      <c r="AK75" s="909"/>
      <c r="AL75" s="909"/>
      <c r="AM75" s="909"/>
      <c r="AN75" s="909"/>
      <c r="AO75" s="909"/>
      <c r="AP75" s="909"/>
      <c r="AQ75" s="909"/>
      <c r="AR75" s="909"/>
      <c r="AS75" s="909"/>
      <c r="AT75" s="909"/>
      <c r="AU75" s="909"/>
      <c r="AV75" s="909"/>
      <c r="AW75" s="909"/>
      <c r="AX75" s="909"/>
      <c r="AY75" s="909"/>
      <c r="AZ75" s="415"/>
      <c r="BA75" s="947"/>
      <c r="BB75" s="682"/>
      <c r="BC75" s="517"/>
      <c r="BD75" s="503"/>
      <c r="BE75" s="503"/>
      <c r="BF75" s="503"/>
      <c r="BG75" s="521"/>
      <c r="BH75" s="517"/>
      <c r="BI75" s="503"/>
      <c r="BJ75" s="503"/>
      <c r="BK75" s="503"/>
      <c r="BL75" s="521"/>
      <c r="BM75" s="517"/>
      <c r="BN75" s="503"/>
      <c r="BO75" s="503"/>
      <c r="BP75" s="503"/>
      <c r="BQ75" s="521"/>
      <c r="BR75" s="517"/>
      <c r="BS75" s="503"/>
      <c r="BT75" s="503"/>
      <c r="BU75" s="503"/>
      <c r="BV75" s="503"/>
      <c r="BW75" s="503"/>
      <c r="BX75" s="503"/>
      <c r="BY75" s="504"/>
      <c r="BZ75" s="504"/>
      <c r="CA75" s="50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row>
    <row r="76" s="599" customFormat="true" ht="15" customHeight="true" x14ac:dyDescent="0.2">
      <c r="A76" s="214"/>
      <c r="B76" s="208"/>
      <c r="C76" s="191"/>
      <c r="D76" s="190"/>
      <c r="E76" s="190"/>
      <c r="F76" s="190"/>
      <c r="G76" s="189"/>
      <c r="H76" s="188"/>
      <c r="I76" s="190"/>
      <c r="J76" s="190"/>
      <c r="K76" s="190"/>
      <c r="L76" s="187"/>
      <c r="M76" s="191"/>
      <c r="N76" s="190"/>
      <c r="O76" s="190"/>
      <c r="P76" s="190"/>
      <c r="Q76" s="189"/>
      <c r="R76" s="188"/>
      <c r="S76" s="190"/>
      <c r="T76" s="190"/>
      <c r="U76" s="190"/>
      <c r="V76" s="190"/>
      <c r="W76" s="190"/>
      <c r="X76" s="190"/>
      <c r="Y76" s="190"/>
      <c r="Z76" s="190"/>
      <c r="AA76" s="187"/>
      <c r="AB76" s="909"/>
      <c r="AC76" s="909"/>
      <c r="AD76" s="909"/>
      <c r="AE76" s="909"/>
      <c r="AF76" s="909"/>
      <c r="AG76" s="909"/>
      <c r="AH76" s="909"/>
      <c r="AI76" s="909"/>
      <c r="AJ76" s="909"/>
      <c r="AK76" s="909"/>
      <c r="AL76" s="909"/>
      <c r="AM76" s="909"/>
      <c r="AN76" s="909"/>
      <c r="AO76" s="909"/>
      <c r="AP76" s="909"/>
      <c r="AQ76" s="909"/>
      <c r="AR76" s="909"/>
      <c r="AS76" s="909"/>
      <c r="AT76" s="909"/>
      <c r="AU76" s="909"/>
      <c r="AV76" s="909"/>
      <c r="AW76" s="909"/>
      <c r="AX76" s="909"/>
      <c r="AY76" s="909"/>
      <c r="AZ76" s="415"/>
      <c r="BA76" s="947"/>
      <c r="BB76" s="682"/>
      <c r="BC76" s="517"/>
      <c r="BD76" s="503"/>
      <c r="BE76" s="503"/>
      <c r="BF76" s="503"/>
      <c r="BG76" s="521"/>
      <c r="BH76" s="517"/>
      <c r="BI76" s="503"/>
      <c r="BJ76" s="503"/>
      <c r="BK76" s="503"/>
      <c r="BL76" s="521"/>
      <c r="BM76" s="517"/>
      <c r="BN76" s="503"/>
      <c r="BO76" s="503"/>
      <c r="BP76" s="503"/>
      <c r="BQ76" s="521"/>
      <c r="BR76" s="517"/>
      <c r="BS76" s="503"/>
      <c r="BT76" s="503"/>
      <c r="BU76" s="503"/>
      <c r="BV76" s="503"/>
      <c r="BW76" s="503"/>
      <c r="BX76" s="503"/>
      <c r="BY76" s="504"/>
      <c r="BZ76" s="504"/>
      <c r="CA76" s="50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row>
    <row r="77" s="599" customFormat="true" ht="15" customHeight="true" x14ac:dyDescent="0.2">
      <c r="A77" s="214"/>
      <c r="B77" s="208"/>
      <c r="C77" s="191"/>
      <c r="D77" s="190"/>
      <c r="E77" s="190"/>
      <c r="F77" s="190"/>
      <c r="G77" s="189"/>
      <c r="H77" s="188"/>
      <c r="I77" s="190"/>
      <c r="J77" s="190"/>
      <c r="K77" s="190"/>
      <c r="L77" s="187"/>
      <c r="M77" s="191"/>
      <c r="N77" s="190"/>
      <c r="O77" s="190"/>
      <c r="P77" s="190"/>
      <c r="Q77" s="189"/>
      <c r="R77" s="188"/>
      <c r="S77" s="190"/>
      <c r="T77" s="190"/>
      <c r="U77" s="190"/>
      <c r="V77" s="190"/>
      <c r="W77" s="190"/>
      <c r="X77" s="190"/>
      <c r="Y77" s="190"/>
      <c r="Z77" s="190"/>
      <c r="AA77" s="187"/>
      <c r="AB77" s="909"/>
      <c r="AC77" s="909"/>
      <c r="AD77" s="909"/>
      <c r="AE77" s="909"/>
      <c r="AF77" s="909"/>
      <c r="AG77" s="909"/>
      <c r="AH77" s="909"/>
      <c r="AI77" s="909"/>
      <c r="AJ77" s="909"/>
      <c r="AK77" s="909"/>
      <c r="AL77" s="909"/>
      <c r="AM77" s="909"/>
      <c r="AN77" s="909"/>
      <c r="AO77" s="909"/>
      <c r="AP77" s="909"/>
      <c r="AQ77" s="909"/>
      <c r="AR77" s="909"/>
      <c r="AS77" s="909"/>
      <c r="AT77" s="909"/>
      <c r="AU77" s="909"/>
      <c r="AV77" s="909"/>
      <c r="AW77" s="909"/>
      <c r="AX77" s="909"/>
      <c r="AY77" s="909"/>
      <c r="AZ77" s="415"/>
      <c r="BA77" s="947"/>
      <c r="BB77" s="682"/>
      <c r="BC77" s="517"/>
      <c r="BD77" s="503"/>
      <c r="BE77" s="503"/>
      <c r="BF77" s="503"/>
      <c r="BG77" s="521"/>
      <c r="BH77" s="517"/>
      <c r="BI77" s="503"/>
      <c r="BJ77" s="503"/>
      <c r="BK77" s="503"/>
      <c r="BL77" s="521"/>
      <c r="BM77" s="517"/>
      <c r="BN77" s="503"/>
      <c r="BO77" s="503"/>
      <c r="BP77" s="503"/>
      <c r="BQ77" s="521"/>
      <c r="BR77" s="517"/>
      <c r="BS77" s="503"/>
      <c r="BT77" s="503"/>
      <c r="BU77" s="503"/>
      <c r="BV77" s="503"/>
      <c r="BW77" s="503"/>
      <c r="BX77" s="503"/>
      <c r="BY77" s="504"/>
      <c r="BZ77" s="504"/>
      <c r="CA77" s="50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row>
    <row r="78" s="599" customFormat="true" ht="15" customHeight="true" x14ac:dyDescent="0.2">
      <c r="A78" s="214"/>
      <c r="B78" s="208"/>
      <c r="C78" s="191"/>
      <c r="D78" s="190"/>
      <c r="E78" s="190"/>
      <c r="F78" s="190"/>
      <c r="G78" s="189"/>
      <c r="H78" s="188"/>
      <c r="I78" s="190"/>
      <c r="J78" s="190"/>
      <c r="K78" s="190"/>
      <c r="L78" s="187"/>
      <c r="M78" s="191"/>
      <c r="N78" s="190"/>
      <c r="O78" s="190"/>
      <c r="P78" s="190"/>
      <c r="Q78" s="189"/>
      <c r="R78" s="188"/>
      <c r="S78" s="190"/>
      <c r="T78" s="190"/>
      <c r="U78" s="190"/>
      <c r="V78" s="190"/>
      <c r="W78" s="190"/>
      <c r="X78" s="190"/>
      <c r="Y78" s="190"/>
      <c r="Z78" s="190"/>
      <c r="AA78" s="187"/>
      <c r="AB78" s="909"/>
      <c r="AC78" s="909"/>
      <c r="AD78" s="909"/>
      <c r="AE78" s="909"/>
      <c r="AF78" s="909"/>
      <c r="AG78" s="909"/>
      <c r="AH78" s="909"/>
      <c r="AI78" s="909"/>
      <c r="AJ78" s="909"/>
      <c r="AK78" s="909"/>
      <c r="AL78" s="909"/>
      <c r="AM78" s="909"/>
      <c r="AN78" s="909"/>
      <c r="AO78" s="909"/>
      <c r="AP78" s="909"/>
      <c r="AQ78" s="909"/>
      <c r="AR78" s="909"/>
      <c r="AS78" s="909"/>
      <c r="AT78" s="909"/>
      <c r="AU78" s="909"/>
      <c r="AV78" s="909"/>
      <c r="AW78" s="909"/>
      <c r="AX78" s="909"/>
      <c r="AY78" s="909"/>
      <c r="AZ78" s="415"/>
      <c r="BA78" s="947"/>
      <c r="BB78" s="682"/>
      <c r="BC78" s="517"/>
      <c r="BD78" s="503"/>
      <c r="BE78" s="503"/>
      <c r="BF78" s="503"/>
      <c r="BG78" s="521"/>
      <c r="BH78" s="517"/>
      <c r="BI78" s="503"/>
      <c r="BJ78" s="503"/>
      <c r="BK78" s="503"/>
      <c r="BL78" s="521"/>
      <c r="BM78" s="517"/>
      <c r="BN78" s="503"/>
      <c r="BO78" s="503"/>
      <c r="BP78" s="503"/>
      <c r="BQ78" s="521"/>
      <c r="BR78" s="517"/>
      <c r="BS78" s="503"/>
      <c r="BT78" s="503"/>
      <c r="BU78" s="503"/>
      <c r="BV78" s="503"/>
      <c r="BW78" s="503"/>
      <c r="BX78" s="503"/>
      <c r="BY78" s="504"/>
      <c r="BZ78" s="504"/>
      <c r="CA78" s="50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row>
    <row r="79" s="599" customFormat="true" ht="15" customHeight="true" x14ac:dyDescent="0.2">
      <c r="A79" s="214"/>
      <c r="B79" s="208"/>
      <c r="C79" s="191"/>
      <c r="D79" s="190"/>
      <c r="E79" s="190"/>
      <c r="F79" s="190"/>
      <c r="G79" s="189"/>
      <c r="H79" s="188"/>
      <c r="I79" s="190"/>
      <c r="J79" s="190"/>
      <c r="K79" s="190"/>
      <c r="L79" s="187"/>
      <c r="M79" s="191"/>
      <c r="N79" s="190"/>
      <c r="O79" s="190"/>
      <c r="P79" s="190"/>
      <c r="Q79" s="189"/>
      <c r="R79" s="188"/>
      <c r="S79" s="190"/>
      <c r="T79" s="190"/>
      <c r="U79" s="190"/>
      <c r="V79" s="190"/>
      <c r="W79" s="190"/>
      <c r="X79" s="190"/>
      <c r="Y79" s="190"/>
      <c r="Z79" s="190"/>
      <c r="AA79" s="187"/>
      <c r="AB79" s="909"/>
      <c r="AC79" s="909"/>
      <c r="AD79" s="909"/>
      <c r="AE79" s="909"/>
      <c r="AF79" s="909"/>
      <c r="AG79" s="909"/>
      <c r="AH79" s="909"/>
      <c r="AI79" s="909"/>
      <c r="AJ79" s="909"/>
      <c r="AK79" s="909"/>
      <c r="AL79" s="909"/>
      <c r="AM79" s="909"/>
      <c r="AN79" s="909"/>
      <c r="AO79" s="909"/>
      <c r="AP79" s="909"/>
      <c r="AQ79" s="909"/>
      <c r="AR79" s="909"/>
      <c r="AS79" s="909"/>
      <c r="AT79" s="909"/>
      <c r="AU79" s="909"/>
      <c r="AV79" s="909"/>
      <c r="AW79" s="909"/>
      <c r="AX79" s="909"/>
      <c r="AY79" s="909"/>
      <c r="AZ79" s="415"/>
      <c r="BA79" s="947"/>
      <c r="BB79" s="682"/>
      <c r="BC79" s="517"/>
      <c r="BD79" s="503"/>
      <c r="BE79" s="503"/>
      <c r="BF79" s="503"/>
      <c r="BG79" s="521"/>
      <c r="BH79" s="517"/>
      <c r="BI79" s="503"/>
      <c r="BJ79" s="503"/>
      <c r="BK79" s="503"/>
      <c r="BL79" s="521"/>
      <c r="BM79" s="517"/>
      <c r="BN79" s="503"/>
      <c r="BO79" s="503"/>
      <c r="BP79" s="503"/>
      <c r="BQ79" s="521"/>
      <c r="BR79" s="517"/>
      <c r="BS79" s="503"/>
      <c r="BT79" s="503"/>
      <c r="BU79" s="503"/>
      <c r="BV79" s="503"/>
      <c r="BW79" s="503"/>
      <c r="BX79" s="503"/>
      <c r="BY79" s="504"/>
      <c r="BZ79" s="504"/>
      <c r="CA79" s="50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row>
    <row r="80" s="599" customFormat="true" ht="15" customHeight="true" x14ac:dyDescent="0.2">
      <c r="A80" s="214"/>
      <c r="B80" s="208"/>
      <c r="C80" s="191"/>
      <c r="D80" s="190"/>
      <c r="E80" s="190"/>
      <c r="F80" s="190"/>
      <c r="G80" s="189"/>
      <c r="H80" s="188"/>
      <c r="I80" s="190"/>
      <c r="J80" s="190"/>
      <c r="K80" s="190"/>
      <c r="L80" s="187"/>
      <c r="M80" s="191"/>
      <c r="N80" s="190"/>
      <c r="O80" s="190"/>
      <c r="P80" s="190"/>
      <c r="Q80" s="189"/>
      <c r="R80" s="188"/>
      <c r="S80" s="190"/>
      <c r="T80" s="190"/>
      <c r="U80" s="190"/>
      <c r="V80" s="190"/>
      <c r="W80" s="190"/>
      <c r="X80" s="190"/>
      <c r="Y80" s="190"/>
      <c r="Z80" s="190"/>
      <c r="AA80" s="187"/>
      <c r="AB80" s="909"/>
      <c r="AC80" s="909"/>
      <c r="AD80" s="909"/>
      <c r="AE80" s="909"/>
      <c r="AF80" s="909"/>
      <c r="AG80" s="909"/>
      <c r="AH80" s="909"/>
      <c r="AI80" s="909"/>
      <c r="AJ80" s="909"/>
      <c r="AK80" s="909"/>
      <c r="AL80" s="909"/>
      <c r="AM80" s="909"/>
      <c r="AN80" s="909"/>
      <c r="AO80" s="909"/>
      <c r="AP80" s="909"/>
      <c r="AQ80" s="909"/>
      <c r="AR80" s="909"/>
      <c r="AS80" s="909"/>
      <c r="AT80" s="909"/>
      <c r="AU80" s="909"/>
      <c r="AV80" s="909"/>
      <c r="AW80" s="909"/>
      <c r="AX80" s="909"/>
      <c r="AY80" s="909"/>
      <c r="AZ80" s="415"/>
      <c r="BA80" s="947"/>
      <c r="BB80" s="682"/>
      <c r="BC80" s="517"/>
      <c r="BD80" s="503"/>
      <c r="BE80" s="503"/>
      <c r="BF80" s="503"/>
      <c r="BG80" s="521"/>
      <c r="BH80" s="517"/>
      <c r="BI80" s="503"/>
      <c r="BJ80" s="503"/>
      <c r="BK80" s="503"/>
      <c r="BL80" s="521"/>
      <c r="BM80" s="517"/>
      <c r="BN80" s="503"/>
      <c r="BO80" s="503"/>
      <c r="BP80" s="503"/>
      <c r="BQ80" s="521"/>
      <c r="BR80" s="517"/>
      <c r="BS80" s="503"/>
      <c r="BT80" s="503"/>
      <c r="BU80" s="503"/>
      <c r="BV80" s="503"/>
      <c r="BW80" s="503"/>
      <c r="BX80" s="503"/>
      <c r="BY80" s="504"/>
      <c r="BZ80" s="504"/>
      <c r="CA80" s="50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row>
    <row r="81" s="599" customFormat="true" ht="15" customHeight="true" x14ac:dyDescent="0.2">
      <c r="A81" s="214"/>
      <c r="B81" s="208"/>
      <c r="C81" s="191"/>
      <c r="D81" s="190"/>
      <c r="E81" s="190"/>
      <c r="F81" s="190"/>
      <c r="G81" s="189"/>
      <c r="H81" s="188"/>
      <c r="I81" s="190"/>
      <c r="J81" s="190"/>
      <c r="K81" s="190"/>
      <c r="L81" s="187"/>
      <c r="M81" s="191"/>
      <c r="N81" s="190"/>
      <c r="O81" s="190"/>
      <c r="P81" s="190"/>
      <c r="Q81" s="189"/>
      <c r="R81" s="188"/>
      <c r="S81" s="190"/>
      <c r="T81" s="190"/>
      <c r="U81" s="190"/>
      <c r="V81" s="190"/>
      <c r="W81" s="190"/>
      <c r="X81" s="190"/>
      <c r="Y81" s="190"/>
      <c r="Z81" s="190"/>
      <c r="AA81" s="187"/>
      <c r="AB81" s="909"/>
      <c r="AC81" s="909"/>
      <c r="AD81" s="909"/>
      <c r="AE81" s="909"/>
      <c r="AF81" s="909"/>
      <c r="AG81" s="909"/>
      <c r="AH81" s="909"/>
      <c r="AI81" s="909"/>
      <c r="AJ81" s="909"/>
      <c r="AK81" s="909"/>
      <c r="AL81" s="909"/>
      <c r="AM81" s="909"/>
      <c r="AN81" s="909"/>
      <c r="AO81" s="909"/>
      <c r="AP81" s="909"/>
      <c r="AQ81" s="909"/>
      <c r="AR81" s="909"/>
      <c r="AS81" s="909"/>
      <c r="AT81" s="909"/>
      <c r="AU81" s="909"/>
      <c r="AV81" s="909"/>
      <c r="AW81" s="909"/>
      <c r="AX81" s="909"/>
      <c r="AY81" s="909"/>
      <c r="AZ81" s="415"/>
      <c r="BA81" s="947"/>
      <c r="BB81" s="682"/>
      <c r="BC81" s="517"/>
      <c r="BD81" s="503"/>
      <c r="BE81" s="503"/>
      <c r="BF81" s="503"/>
      <c r="BG81" s="521"/>
      <c r="BH81" s="517"/>
      <c r="BI81" s="503"/>
      <c r="BJ81" s="503"/>
      <c r="BK81" s="503"/>
      <c r="BL81" s="521"/>
      <c r="BM81" s="517"/>
      <c r="BN81" s="503"/>
      <c r="BO81" s="503"/>
      <c r="BP81" s="503"/>
      <c r="BQ81" s="521"/>
      <c r="BR81" s="517"/>
      <c r="BS81" s="503"/>
      <c r="BT81" s="503"/>
      <c r="BU81" s="503"/>
      <c r="BV81" s="503"/>
      <c r="BW81" s="503"/>
      <c r="BX81" s="503"/>
      <c r="BY81" s="504"/>
      <c r="BZ81" s="504"/>
      <c r="CA81" s="50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row>
    <row r="82" s="599" customFormat="true" ht="15" customHeight="true" x14ac:dyDescent="0.2">
      <c r="A82" s="214"/>
      <c r="B82" s="208"/>
      <c r="C82" s="191"/>
      <c r="D82" s="190"/>
      <c r="E82" s="190"/>
      <c r="F82" s="190"/>
      <c r="G82" s="189"/>
      <c r="H82" s="188"/>
      <c r="I82" s="190"/>
      <c r="J82" s="190"/>
      <c r="K82" s="190"/>
      <c r="L82" s="187"/>
      <c r="M82" s="191"/>
      <c r="N82" s="190"/>
      <c r="O82" s="190"/>
      <c r="P82" s="190"/>
      <c r="Q82" s="189"/>
      <c r="R82" s="188"/>
      <c r="S82" s="190"/>
      <c r="T82" s="190"/>
      <c r="U82" s="190"/>
      <c r="V82" s="190"/>
      <c r="W82" s="190"/>
      <c r="X82" s="190"/>
      <c r="Y82" s="190"/>
      <c r="Z82" s="190"/>
      <c r="AA82" s="187"/>
      <c r="AB82" s="909"/>
      <c r="AC82" s="909"/>
      <c r="AD82" s="909"/>
      <c r="AE82" s="909"/>
      <c r="AF82" s="909"/>
      <c r="AG82" s="909"/>
      <c r="AH82" s="909"/>
      <c r="AI82" s="909"/>
      <c r="AJ82" s="909"/>
      <c r="AK82" s="909"/>
      <c r="AL82" s="909"/>
      <c r="AM82" s="909"/>
      <c r="AN82" s="909"/>
      <c r="AO82" s="909"/>
      <c r="AP82" s="909"/>
      <c r="AQ82" s="909"/>
      <c r="AR82" s="909"/>
      <c r="AS82" s="909"/>
      <c r="AT82" s="909"/>
      <c r="AU82" s="909"/>
      <c r="AV82" s="909"/>
      <c r="AW82" s="909"/>
      <c r="AX82" s="909"/>
      <c r="AY82" s="909"/>
      <c r="AZ82" s="415"/>
      <c r="BA82" s="947"/>
      <c r="BB82" s="682"/>
      <c r="BC82" s="517"/>
      <c r="BD82" s="503"/>
      <c r="BE82" s="503"/>
      <c r="BF82" s="503"/>
      <c r="BG82" s="521"/>
      <c r="BH82" s="517"/>
      <c r="BI82" s="503"/>
      <c r="BJ82" s="503"/>
      <c r="BK82" s="503"/>
      <c r="BL82" s="521"/>
      <c r="BM82" s="517"/>
      <c r="BN82" s="503"/>
      <c r="BO82" s="503"/>
      <c r="BP82" s="503"/>
      <c r="BQ82" s="521"/>
      <c r="BR82" s="517"/>
      <c r="BS82" s="503"/>
      <c r="BT82" s="503"/>
      <c r="BU82" s="503"/>
      <c r="BV82" s="503"/>
      <c r="BW82" s="503"/>
      <c r="BX82" s="503"/>
      <c r="BY82" s="504"/>
      <c r="BZ82" s="504"/>
      <c r="CA82" s="50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row>
    <row r="83" s="599" customFormat="true" ht="15" customHeight="true" x14ac:dyDescent="0.2">
      <c r="A83" s="214"/>
      <c r="B83" s="208"/>
      <c r="C83" s="191"/>
      <c r="D83" s="190"/>
      <c r="E83" s="190"/>
      <c r="F83" s="190"/>
      <c r="G83" s="189"/>
      <c r="H83" s="188"/>
      <c r="I83" s="190"/>
      <c r="J83" s="190"/>
      <c r="K83" s="190"/>
      <c r="L83" s="187"/>
      <c r="M83" s="191"/>
      <c r="N83" s="190"/>
      <c r="O83" s="190"/>
      <c r="P83" s="190"/>
      <c r="Q83" s="189"/>
      <c r="R83" s="188"/>
      <c r="S83" s="190"/>
      <c r="T83" s="190"/>
      <c r="U83" s="190"/>
      <c r="V83" s="190"/>
      <c r="W83" s="190"/>
      <c r="X83" s="190"/>
      <c r="Y83" s="190"/>
      <c r="Z83" s="190"/>
      <c r="AA83" s="187"/>
      <c r="AB83" s="909"/>
      <c r="AC83" s="909"/>
      <c r="AD83" s="909"/>
      <c r="AE83" s="909"/>
      <c r="AF83" s="909"/>
      <c r="AG83" s="909"/>
      <c r="AH83" s="909"/>
      <c r="AI83" s="909"/>
      <c r="AJ83" s="909"/>
      <c r="AK83" s="909"/>
      <c r="AL83" s="909"/>
      <c r="AM83" s="909"/>
      <c r="AN83" s="909"/>
      <c r="AO83" s="909"/>
      <c r="AP83" s="909"/>
      <c r="AQ83" s="909"/>
      <c r="AR83" s="909"/>
      <c r="AS83" s="909"/>
      <c r="AT83" s="909"/>
      <c r="AU83" s="909"/>
      <c r="AV83" s="909"/>
      <c r="AW83" s="909"/>
      <c r="AX83" s="909"/>
      <c r="AY83" s="909"/>
      <c r="AZ83" s="415"/>
      <c r="BA83" s="947"/>
      <c r="BB83" s="682"/>
      <c r="BC83" s="517"/>
      <c r="BD83" s="503"/>
      <c r="BE83" s="503"/>
      <c r="BF83" s="503"/>
      <c r="BG83" s="521"/>
      <c r="BH83" s="517"/>
      <c r="BI83" s="503"/>
      <c r="BJ83" s="503"/>
      <c r="BK83" s="503"/>
      <c r="BL83" s="521"/>
      <c r="BM83" s="517"/>
      <c r="BN83" s="503"/>
      <c r="BO83" s="503"/>
      <c r="BP83" s="503"/>
      <c r="BQ83" s="521"/>
      <c r="BR83" s="517"/>
      <c r="BS83" s="503"/>
      <c r="BT83" s="503"/>
      <c r="BU83" s="503"/>
      <c r="BV83" s="503"/>
      <c r="BW83" s="503"/>
      <c r="BX83" s="503"/>
      <c r="BY83" s="504"/>
      <c r="BZ83" s="504"/>
      <c r="CA83" s="50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row>
    <row r="84" s="599" customFormat="true" ht="15" customHeight="true" x14ac:dyDescent="0.2">
      <c r="A84" s="214"/>
      <c r="B84" s="208"/>
      <c r="C84" s="191"/>
      <c r="D84" s="190"/>
      <c r="E84" s="190"/>
      <c r="F84" s="190"/>
      <c r="G84" s="189"/>
      <c r="H84" s="188"/>
      <c r="I84" s="190"/>
      <c r="J84" s="190"/>
      <c r="K84" s="190"/>
      <c r="L84" s="187"/>
      <c r="M84" s="191"/>
      <c r="N84" s="190"/>
      <c r="O84" s="190"/>
      <c r="P84" s="190"/>
      <c r="Q84" s="189"/>
      <c r="R84" s="188"/>
      <c r="S84" s="190"/>
      <c r="T84" s="190"/>
      <c r="U84" s="190"/>
      <c r="V84" s="190"/>
      <c r="W84" s="190"/>
      <c r="X84" s="190"/>
      <c r="Y84" s="190"/>
      <c r="Z84" s="190"/>
      <c r="AA84" s="187"/>
      <c r="AB84" s="909"/>
      <c r="AC84" s="909"/>
      <c r="AD84" s="909"/>
      <c r="AE84" s="909"/>
      <c r="AF84" s="909"/>
      <c r="AG84" s="909"/>
      <c r="AH84" s="909"/>
      <c r="AI84" s="909"/>
      <c r="AJ84" s="909"/>
      <c r="AK84" s="909"/>
      <c r="AL84" s="909"/>
      <c r="AM84" s="909"/>
      <c r="AN84" s="909"/>
      <c r="AO84" s="909"/>
      <c r="AP84" s="909"/>
      <c r="AQ84" s="909"/>
      <c r="AR84" s="909"/>
      <c r="AS84" s="909"/>
      <c r="AT84" s="909"/>
      <c r="AU84" s="909"/>
      <c r="AV84" s="909"/>
      <c r="AW84" s="909"/>
      <c r="AX84" s="909"/>
      <c r="AY84" s="909"/>
      <c r="AZ84" s="415"/>
      <c r="BA84" s="947"/>
      <c r="BB84" s="682"/>
      <c r="BC84" s="517"/>
      <c r="BD84" s="503"/>
      <c r="BE84" s="503"/>
      <c r="BF84" s="503"/>
      <c r="BG84" s="521"/>
      <c r="BH84" s="517"/>
      <c r="BI84" s="503"/>
      <c r="BJ84" s="503"/>
      <c r="BK84" s="503"/>
      <c r="BL84" s="521"/>
      <c r="BM84" s="517"/>
      <c r="BN84" s="503"/>
      <c r="BO84" s="503"/>
      <c r="BP84" s="503"/>
      <c r="BQ84" s="521"/>
      <c r="BR84" s="517"/>
      <c r="BS84" s="503"/>
      <c r="BT84" s="503"/>
      <c r="BU84" s="503"/>
      <c r="BV84" s="503"/>
      <c r="BW84" s="503"/>
      <c r="BX84" s="503"/>
      <c r="BY84" s="504"/>
      <c r="BZ84" s="504"/>
      <c r="CA84" s="50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row>
    <row r="85" s="599" customFormat="true" ht="15" customHeight="true" x14ac:dyDescent="0.2">
      <c r="A85" s="214"/>
      <c r="B85" s="208"/>
      <c r="C85" s="191"/>
      <c r="D85" s="190"/>
      <c r="E85" s="190"/>
      <c r="F85" s="190"/>
      <c r="G85" s="189"/>
      <c r="H85" s="188"/>
      <c r="I85" s="190"/>
      <c r="J85" s="190"/>
      <c r="K85" s="190"/>
      <c r="L85" s="187"/>
      <c r="M85" s="191"/>
      <c r="N85" s="190"/>
      <c r="O85" s="190"/>
      <c r="P85" s="190"/>
      <c r="Q85" s="189"/>
      <c r="R85" s="188"/>
      <c r="S85" s="190"/>
      <c r="T85" s="190"/>
      <c r="U85" s="190"/>
      <c r="V85" s="190"/>
      <c r="W85" s="190"/>
      <c r="X85" s="190"/>
      <c r="Y85" s="190"/>
      <c r="Z85" s="190"/>
      <c r="AA85" s="187"/>
      <c r="AB85" s="909"/>
      <c r="AC85" s="909"/>
      <c r="AD85" s="909"/>
      <c r="AE85" s="909"/>
      <c r="AF85" s="909"/>
      <c r="AG85" s="909"/>
      <c r="AH85" s="909"/>
      <c r="AI85" s="909"/>
      <c r="AJ85" s="909"/>
      <c r="AK85" s="909"/>
      <c r="AL85" s="909"/>
      <c r="AM85" s="909"/>
      <c r="AN85" s="909"/>
      <c r="AO85" s="909"/>
      <c r="AP85" s="909"/>
      <c r="AQ85" s="909"/>
      <c r="AR85" s="909"/>
      <c r="AS85" s="909"/>
      <c r="AT85" s="909"/>
      <c r="AU85" s="909"/>
      <c r="AV85" s="909"/>
      <c r="AW85" s="909"/>
      <c r="AX85" s="909"/>
      <c r="AY85" s="909"/>
      <c r="AZ85" s="415"/>
      <c r="BA85" s="947"/>
      <c r="BB85" s="682"/>
      <c r="BC85" s="517"/>
      <c r="BD85" s="503"/>
      <c r="BE85" s="503"/>
      <c r="BF85" s="503"/>
      <c r="BG85" s="521"/>
      <c r="BH85" s="517"/>
      <c r="BI85" s="503"/>
      <c r="BJ85" s="503"/>
      <c r="BK85" s="503"/>
      <c r="BL85" s="521"/>
      <c r="BM85" s="517"/>
      <c r="BN85" s="503"/>
      <c r="BO85" s="503"/>
      <c r="BP85" s="503"/>
      <c r="BQ85" s="521"/>
      <c r="BR85" s="517"/>
      <c r="BS85" s="503"/>
      <c r="BT85" s="503"/>
      <c r="BU85" s="503"/>
      <c r="BV85" s="503"/>
      <c r="BW85" s="503"/>
      <c r="BX85" s="503"/>
      <c r="BY85" s="504"/>
      <c r="BZ85" s="504"/>
      <c r="CA85" s="50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row>
    <row r="86" s="599" customFormat="true" ht="15" customHeight="true" x14ac:dyDescent="0.2">
      <c r="A86" s="214"/>
      <c r="B86" s="208"/>
      <c r="C86" s="179"/>
      <c r="D86" s="178"/>
      <c r="E86" s="178"/>
      <c r="F86" s="178"/>
      <c r="G86" s="177"/>
      <c r="H86" s="176"/>
      <c r="I86" s="178"/>
      <c r="J86" s="178"/>
      <c r="K86" s="178"/>
      <c r="L86" s="175"/>
      <c r="M86" s="179"/>
      <c r="N86" s="178"/>
      <c r="O86" s="178"/>
      <c r="P86" s="178"/>
      <c r="Q86" s="177"/>
      <c r="R86" s="176"/>
      <c r="S86" s="178"/>
      <c r="T86" s="178"/>
      <c r="U86" s="178"/>
      <c r="V86" s="178"/>
      <c r="W86" s="178"/>
      <c r="X86" s="178"/>
      <c r="Y86" s="178"/>
      <c r="Z86" s="178"/>
      <c r="AA86" s="175"/>
      <c r="AB86" s="909"/>
      <c r="AC86" s="909"/>
      <c r="AD86" s="909"/>
      <c r="AE86" s="909"/>
      <c r="AF86" s="909"/>
      <c r="AG86" s="909"/>
      <c r="AH86" s="909"/>
      <c r="AI86" s="909"/>
      <c r="AJ86" s="909"/>
      <c r="AK86" s="909"/>
      <c r="AL86" s="909"/>
      <c r="AM86" s="909"/>
      <c r="AN86" s="909"/>
      <c r="AO86" s="909"/>
      <c r="AP86" s="909"/>
      <c r="AQ86" s="909"/>
      <c r="AR86" s="909"/>
      <c r="AS86" s="909"/>
      <c r="AT86" s="909"/>
      <c r="AU86" s="909"/>
      <c r="AV86" s="909"/>
      <c r="AW86" s="909"/>
      <c r="AX86" s="909"/>
      <c r="AY86" s="909"/>
      <c r="AZ86" s="415"/>
      <c r="BA86" s="947"/>
      <c r="BB86" s="682"/>
      <c r="BC86" s="517"/>
      <c r="BD86" s="503"/>
      <c r="BE86" s="503"/>
      <c r="BF86" s="503"/>
      <c r="BG86" s="521"/>
      <c r="BH86" s="517"/>
      <c r="BI86" s="503"/>
      <c r="BJ86" s="503"/>
      <c r="BK86" s="503"/>
      <c r="BL86" s="521"/>
      <c r="BM86" s="517"/>
      <c r="BN86" s="503"/>
      <c r="BO86" s="503"/>
      <c r="BP86" s="503"/>
      <c r="BQ86" s="521"/>
      <c r="BR86" s="517"/>
      <c r="BS86" s="503"/>
      <c r="BT86" s="503"/>
      <c r="BU86" s="503"/>
      <c r="BV86" s="503"/>
      <c r="BW86" s="503"/>
      <c r="BX86" s="503"/>
      <c r="BY86" s="504"/>
      <c r="BZ86" s="504"/>
      <c r="CA86" s="50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row>
    <row r="87" s="599" customFormat="true" ht="15" customHeight="true" x14ac:dyDescent="0.2">
      <c r="A87" s="214"/>
      <c r="B87" s="208"/>
      <c r="C87" s="179"/>
      <c r="D87" s="178"/>
      <c r="E87" s="178"/>
      <c r="F87" s="178"/>
      <c r="G87" s="177"/>
      <c r="H87" s="176"/>
      <c r="I87" s="178"/>
      <c r="J87" s="178"/>
      <c r="K87" s="178"/>
      <c r="L87" s="175"/>
      <c r="M87" s="179"/>
      <c r="N87" s="178"/>
      <c r="O87" s="178"/>
      <c r="P87" s="178"/>
      <c r="Q87" s="177"/>
      <c r="R87" s="176"/>
      <c r="S87" s="178"/>
      <c r="T87" s="178"/>
      <c r="U87" s="178"/>
      <c r="V87" s="178"/>
      <c r="W87" s="178"/>
      <c r="X87" s="178"/>
      <c r="Y87" s="178"/>
      <c r="Z87" s="178"/>
      <c r="AA87" s="175"/>
      <c r="AB87" s="909"/>
      <c r="AC87" s="909"/>
      <c r="AD87" s="909"/>
      <c r="AE87" s="909"/>
      <c r="AF87" s="909"/>
      <c r="AG87" s="909"/>
      <c r="AH87" s="909"/>
      <c r="AI87" s="909"/>
      <c r="AJ87" s="909"/>
      <c r="AK87" s="909"/>
      <c r="AL87" s="909"/>
      <c r="AM87" s="909"/>
      <c r="AN87" s="909"/>
      <c r="AO87" s="909"/>
      <c r="AP87" s="909"/>
      <c r="AQ87" s="909"/>
      <c r="AR87" s="909"/>
      <c r="AS87" s="909"/>
      <c r="AT87" s="909"/>
      <c r="AU87" s="909"/>
      <c r="AV87" s="909"/>
      <c r="AW87" s="909"/>
      <c r="AX87" s="909"/>
      <c r="AY87" s="909"/>
      <c r="AZ87" s="415"/>
      <c r="BA87" s="947"/>
      <c r="BB87" s="682"/>
      <c r="BC87" s="517"/>
      <c r="BD87" s="503"/>
      <c r="BE87" s="503"/>
      <c r="BF87" s="503"/>
      <c r="BG87" s="521"/>
      <c r="BH87" s="517"/>
      <c r="BI87" s="503"/>
      <c r="BJ87" s="503"/>
      <c r="BK87" s="503"/>
      <c r="BL87" s="521"/>
      <c r="BM87" s="517"/>
      <c r="BN87" s="503"/>
      <c r="BO87" s="503"/>
      <c r="BP87" s="503"/>
      <c r="BQ87" s="521"/>
      <c r="BR87" s="517"/>
      <c r="BS87" s="503"/>
      <c r="BT87" s="503"/>
      <c r="BU87" s="503"/>
      <c r="BV87" s="503"/>
      <c r="BW87" s="503"/>
      <c r="BX87" s="503"/>
      <c r="BY87" s="504"/>
      <c r="BZ87" s="504"/>
      <c r="CA87" s="50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row>
    <row r="88" s="599" customFormat="true" ht="15" customHeight="true" x14ac:dyDescent="0.2">
      <c r="A88" s="214"/>
      <c r="B88" s="208"/>
      <c r="C88" s="179"/>
      <c r="D88" s="178"/>
      <c r="E88" s="178"/>
      <c r="F88" s="178"/>
      <c r="G88" s="177"/>
      <c r="H88" s="176"/>
      <c r="I88" s="178"/>
      <c r="J88" s="178"/>
      <c r="K88" s="178"/>
      <c r="L88" s="175"/>
      <c r="M88" s="179"/>
      <c r="N88" s="178"/>
      <c r="O88" s="178"/>
      <c r="P88" s="178"/>
      <c r="Q88" s="177"/>
      <c r="R88" s="176"/>
      <c r="S88" s="178"/>
      <c r="T88" s="178"/>
      <c r="U88" s="178"/>
      <c r="V88" s="178"/>
      <c r="W88" s="178"/>
      <c r="X88" s="178"/>
      <c r="Y88" s="178"/>
      <c r="Z88" s="178"/>
      <c r="AA88" s="175"/>
      <c r="AB88" s="909"/>
      <c r="AC88" s="909"/>
      <c r="AD88" s="909"/>
      <c r="AE88" s="909"/>
      <c r="AF88" s="909"/>
      <c r="AG88" s="909"/>
      <c r="AH88" s="909"/>
      <c r="AI88" s="909"/>
      <c r="AJ88" s="909"/>
      <c r="AK88" s="909"/>
      <c r="AL88" s="909"/>
      <c r="AM88" s="909"/>
      <c r="AN88" s="909"/>
      <c r="AO88" s="909"/>
      <c r="AP88" s="909"/>
      <c r="AQ88" s="909"/>
      <c r="AR88" s="909"/>
      <c r="AS88" s="909"/>
      <c r="AT88" s="909"/>
      <c r="AU88" s="909"/>
      <c r="AV88" s="909"/>
      <c r="AW88" s="909"/>
      <c r="AX88" s="909"/>
      <c r="AY88" s="909"/>
      <c r="AZ88" s="415"/>
      <c r="BA88" s="947"/>
      <c r="BB88" s="682"/>
      <c r="BC88" s="517"/>
      <c r="BD88" s="503"/>
      <c r="BE88" s="503"/>
      <c r="BF88" s="503"/>
      <c r="BG88" s="521"/>
      <c r="BH88" s="517"/>
      <c r="BI88" s="503"/>
      <c r="BJ88" s="503"/>
      <c r="BK88" s="503"/>
      <c r="BL88" s="521"/>
      <c r="BM88" s="517"/>
      <c r="BN88" s="503"/>
      <c r="BO88" s="503"/>
      <c r="BP88" s="503"/>
      <c r="BQ88" s="521"/>
      <c r="BR88" s="517"/>
      <c r="BS88" s="503"/>
      <c r="BT88" s="503"/>
      <c r="BU88" s="503"/>
      <c r="BV88" s="503"/>
      <c r="BW88" s="503"/>
      <c r="BX88" s="503"/>
      <c r="BY88" s="504"/>
      <c r="BZ88" s="504"/>
      <c r="CA88" s="50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row>
    <row r="89" s="599" customFormat="true" ht="15" customHeight="true" x14ac:dyDescent="0.2">
      <c r="A89" s="214"/>
      <c r="B89" s="208"/>
      <c r="C89" s="179"/>
      <c r="D89" s="178"/>
      <c r="E89" s="178"/>
      <c r="F89" s="178"/>
      <c r="G89" s="177"/>
      <c r="H89" s="176"/>
      <c r="I89" s="178"/>
      <c r="J89" s="178"/>
      <c r="K89" s="178"/>
      <c r="L89" s="175"/>
      <c r="M89" s="179"/>
      <c r="N89" s="178"/>
      <c r="O89" s="178"/>
      <c r="P89" s="178"/>
      <c r="Q89" s="177"/>
      <c r="R89" s="176"/>
      <c r="S89" s="178"/>
      <c r="T89" s="178"/>
      <c r="U89" s="178"/>
      <c r="V89" s="178"/>
      <c r="W89" s="178"/>
      <c r="X89" s="178"/>
      <c r="Y89" s="178"/>
      <c r="Z89" s="178"/>
      <c r="AA89" s="175"/>
      <c r="AB89" s="909"/>
      <c r="AC89" s="909"/>
      <c r="AD89" s="909"/>
      <c r="AE89" s="909"/>
      <c r="AF89" s="909"/>
      <c r="AG89" s="909"/>
      <c r="AH89" s="909"/>
      <c r="AI89" s="909"/>
      <c r="AJ89" s="909"/>
      <c r="AK89" s="909"/>
      <c r="AL89" s="909"/>
      <c r="AM89" s="909"/>
      <c r="AN89" s="909"/>
      <c r="AO89" s="909"/>
      <c r="AP89" s="909"/>
      <c r="AQ89" s="909"/>
      <c r="AR89" s="909"/>
      <c r="AS89" s="909"/>
      <c r="AT89" s="909"/>
      <c r="AU89" s="909"/>
      <c r="AV89" s="909"/>
      <c r="AW89" s="909"/>
      <c r="AX89" s="909"/>
      <c r="AY89" s="909"/>
      <c r="AZ89" s="415"/>
      <c r="BA89" s="947"/>
      <c r="BB89" s="682"/>
      <c r="BC89" s="517"/>
      <c r="BD89" s="503"/>
      <c r="BE89" s="503"/>
      <c r="BF89" s="503"/>
      <c r="BG89" s="521"/>
      <c r="BH89" s="517"/>
      <c r="BI89" s="503"/>
      <c r="BJ89" s="503"/>
      <c r="BK89" s="503"/>
      <c r="BL89" s="521"/>
      <c r="BM89" s="517"/>
      <c r="BN89" s="503"/>
      <c r="BO89" s="503"/>
      <c r="BP89" s="503"/>
      <c r="BQ89" s="521"/>
      <c r="BR89" s="517"/>
      <c r="BS89" s="503"/>
      <c r="BT89" s="503"/>
      <c r="BU89" s="503"/>
      <c r="BV89" s="503"/>
      <c r="BW89" s="503"/>
      <c r="BX89" s="503"/>
      <c r="BY89" s="504"/>
      <c r="BZ89" s="504"/>
      <c r="CA89" s="50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row>
    <row r="90" s="599" customFormat="true" ht="15" customHeight="true" x14ac:dyDescent="0.2">
      <c r="A90" s="214"/>
      <c r="B90" s="208"/>
      <c r="C90" s="179"/>
      <c r="D90" s="178"/>
      <c r="E90" s="178"/>
      <c r="F90" s="178"/>
      <c r="G90" s="177"/>
      <c r="H90" s="176"/>
      <c r="I90" s="178"/>
      <c r="J90" s="178"/>
      <c r="K90" s="178"/>
      <c r="L90" s="175"/>
      <c r="M90" s="179"/>
      <c r="N90" s="178"/>
      <c r="O90" s="178"/>
      <c r="P90" s="178"/>
      <c r="Q90" s="177"/>
      <c r="R90" s="176"/>
      <c r="S90" s="178"/>
      <c r="T90" s="178"/>
      <c r="U90" s="178"/>
      <c r="V90" s="178"/>
      <c r="W90" s="178"/>
      <c r="X90" s="178"/>
      <c r="Y90" s="178"/>
      <c r="Z90" s="178"/>
      <c r="AA90" s="175"/>
      <c r="AB90" s="909"/>
      <c r="AC90" s="909"/>
      <c r="AD90" s="909"/>
      <c r="AE90" s="909"/>
      <c r="AF90" s="909"/>
      <c r="AG90" s="909"/>
      <c r="AH90" s="909"/>
      <c r="AI90" s="909"/>
      <c r="AJ90" s="909"/>
      <c r="AK90" s="909"/>
      <c r="AL90" s="909"/>
      <c r="AM90" s="909"/>
      <c r="AN90" s="909"/>
      <c r="AO90" s="909"/>
      <c r="AP90" s="909"/>
      <c r="AQ90" s="909"/>
      <c r="AR90" s="909"/>
      <c r="AS90" s="909"/>
      <c r="AT90" s="909"/>
      <c r="AU90" s="909"/>
      <c r="AV90" s="909"/>
      <c r="AW90" s="909"/>
      <c r="AX90" s="909"/>
      <c r="AY90" s="909"/>
      <c r="AZ90" s="415"/>
      <c r="BA90" s="947"/>
      <c r="BB90" s="682"/>
      <c r="BC90" s="517"/>
      <c r="BD90" s="503"/>
      <c r="BE90" s="503"/>
      <c r="BF90" s="503"/>
      <c r="BG90" s="521"/>
      <c r="BH90" s="517"/>
      <c r="BI90" s="503"/>
      <c r="BJ90" s="503"/>
      <c r="BK90" s="503"/>
      <c r="BL90" s="521"/>
      <c r="BM90" s="517"/>
      <c r="BN90" s="503"/>
      <c r="BO90" s="503"/>
      <c r="BP90" s="503"/>
      <c r="BQ90" s="521"/>
      <c r="BR90" s="517"/>
      <c r="BS90" s="503"/>
      <c r="BT90" s="503"/>
      <c r="BU90" s="503"/>
      <c r="BV90" s="503"/>
      <c r="BW90" s="503"/>
      <c r="BX90" s="503"/>
      <c r="BY90" s="504"/>
      <c r="BZ90" s="504"/>
      <c r="CA90" s="50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row>
    <row r="91" s="599" customFormat="true" ht="15" customHeight="true" x14ac:dyDescent="0.2">
      <c r="A91" s="236"/>
      <c r="B91" s="207"/>
      <c r="C91" s="172"/>
      <c r="D91" s="174"/>
      <c r="E91" s="174"/>
      <c r="F91" s="174"/>
      <c r="G91" s="173"/>
      <c r="H91" s="171"/>
      <c r="I91" s="174"/>
      <c r="J91" s="174"/>
      <c r="K91" s="174"/>
      <c r="L91" s="170"/>
      <c r="M91" s="172"/>
      <c r="N91" s="174"/>
      <c r="O91" s="174"/>
      <c r="P91" s="174"/>
      <c r="Q91" s="173"/>
      <c r="R91" s="171"/>
      <c r="S91" s="174"/>
      <c r="T91" s="174"/>
      <c r="U91" s="174"/>
      <c r="V91" s="174"/>
      <c r="W91" s="174"/>
      <c r="X91" s="174"/>
      <c r="Y91" s="174"/>
      <c r="Z91" s="174"/>
      <c r="AA91" s="170"/>
      <c r="AB91" s="909"/>
      <c r="AC91" s="909"/>
      <c r="AD91" s="909"/>
      <c r="AE91" s="909"/>
      <c r="AF91" s="909"/>
      <c r="AG91" s="909"/>
      <c r="AH91" s="909"/>
      <c r="AI91" s="909"/>
      <c r="AJ91" s="909"/>
      <c r="AK91" s="909"/>
      <c r="AL91" s="909"/>
      <c r="AM91" s="909"/>
      <c r="AN91" s="909"/>
      <c r="AO91" s="909"/>
      <c r="AP91" s="909"/>
      <c r="AQ91" s="909"/>
      <c r="AR91" s="909"/>
      <c r="AS91" s="909"/>
      <c r="AT91" s="909"/>
      <c r="AU91" s="909"/>
      <c r="AV91" s="909"/>
      <c r="AW91" s="909"/>
      <c r="AX91" s="909"/>
      <c r="AY91" s="909"/>
      <c r="AZ91" s="415"/>
      <c r="BA91" s="947"/>
      <c r="BB91" s="682"/>
      <c r="BC91" s="517"/>
      <c r="BD91" s="503"/>
      <c r="BE91" s="503"/>
      <c r="BF91" s="503"/>
      <c r="BG91" s="521"/>
      <c r="BH91" s="517"/>
      <c r="BI91" s="503"/>
      <c r="BJ91" s="503"/>
      <c r="BK91" s="503"/>
      <c r="BL91" s="521"/>
      <c r="BM91" s="517"/>
      <c r="BN91" s="503"/>
      <c r="BO91" s="503"/>
      <c r="BP91" s="503"/>
      <c r="BQ91" s="521"/>
      <c r="BR91" s="517"/>
      <c r="BS91" s="503"/>
      <c r="BT91" s="503"/>
      <c r="BU91" s="503"/>
      <c r="BV91" s="503"/>
      <c r="BW91" s="503"/>
      <c r="BX91" s="503"/>
      <c r="BY91" s="504"/>
      <c r="BZ91" s="504"/>
      <c r="CA91" s="50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row>
    <row r="92" s="599" customFormat="true" ht="15" customHeight="true" x14ac:dyDescent="0.2">
      <c r="A92" s="236"/>
      <c r="B92" s="207"/>
      <c r="C92" s="172"/>
      <c r="D92" s="174"/>
      <c r="E92" s="174"/>
      <c r="F92" s="174"/>
      <c r="G92" s="173"/>
      <c r="H92" s="171"/>
      <c r="I92" s="174"/>
      <c r="J92" s="174"/>
      <c r="K92" s="174"/>
      <c r="L92" s="170"/>
      <c r="M92" s="172"/>
      <c r="N92" s="174"/>
      <c r="O92" s="174"/>
      <c r="P92" s="174"/>
      <c r="Q92" s="173"/>
      <c r="R92" s="171"/>
      <c r="S92" s="174"/>
      <c r="T92" s="174"/>
      <c r="U92" s="174"/>
      <c r="V92" s="174"/>
      <c r="W92" s="174"/>
      <c r="X92" s="174"/>
      <c r="Y92" s="174"/>
      <c r="Z92" s="174"/>
      <c r="AA92" s="170"/>
      <c r="AB92" s="909"/>
      <c r="AC92" s="909"/>
      <c r="AD92" s="909"/>
      <c r="AE92" s="909"/>
      <c r="AF92" s="909"/>
      <c r="AG92" s="909"/>
      <c r="AH92" s="909"/>
      <c r="AI92" s="909"/>
      <c r="AJ92" s="909"/>
      <c r="AK92" s="909"/>
      <c r="AL92" s="909"/>
      <c r="AM92" s="909"/>
      <c r="AN92" s="909"/>
      <c r="AO92" s="909"/>
      <c r="AP92" s="909"/>
      <c r="AQ92" s="909"/>
      <c r="AR92" s="909"/>
      <c r="AS92" s="909"/>
      <c r="AT92" s="909"/>
      <c r="AU92" s="909"/>
      <c r="AV92" s="909"/>
      <c r="AW92" s="909"/>
      <c r="AX92" s="909"/>
      <c r="AY92" s="909"/>
      <c r="AZ92" s="415"/>
      <c r="BA92" s="947"/>
      <c r="BB92" s="682"/>
      <c r="BC92" s="517"/>
      <c r="BD92" s="503"/>
      <c r="BE92" s="503"/>
      <c r="BF92" s="503"/>
      <c r="BG92" s="521"/>
      <c r="BH92" s="517"/>
      <c r="BI92" s="503"/>
      <c r="BJ92" s="503"/>
      <c r="BK92" s="503"/>
      <c r="BL92" s="521"/>
      <c r="BM92" s="517"/>
      <c r="BN92" s="503"/>
      <c r="BO92" s="503"/>
      <c r="BP92" s="503"/>
      <c r="BQ92" s="521"/>
      <c r="BR92" s="517"/>
      <c r="BS92" s="503"/>
      <c r="BT92" s="503"/>
      <c r="BU92" s="503"/>
      <c r="BV92" s="503"/>
      <c r="BW92" s="503"/>
      <c r="BX92" s="503"/>
      <c r="BY92" s="504"/>
      <c r="BZ92" s="504"/>
      <c r="CA92" s="50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row>
    <row r="93" s="599" customFormat="true" ht="15" customHeight="true" x14ac:dyDescent="0.2">
      <c r="A93" s="213"/>
      <c r="B93" s="206"/>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3"/>
      <c r="AB93" s="909"/>
      <c r="AC93" s="909"/>
      <c r="AD93" s="909"/>
      <c r="AE93" s="909"/>
      <c r="AF93" s="909"/>
      <c r="AG93" s="909"/>
      <c r="AH93" s="909"/>
      <c r="AI93" s="909"/>
      <c r="AJ93" s="909"/>
      <c r="AK93" s="909"/>
      <c r="AL93" s="909"/>
      <c r="AM93" s="909"/>
      <c r="AN93" s="909"/>
      <c r="AO93" s="909"/>
      <c r="AP93" s="909"/>
      <c r="AQ93" s="909"/>
      <c r="AR93" s="909"/>
      <c r="AS93" s="909"/>
      <c r="AT93" s="909"/>
      <c r="AU93" s="909"/>
      <c r="AV93" s="909"/>
      <c r="AW93" s="909"/>
      <c r="AX93" s="909"/>
      <c r="AY93" s="909"/>
      <c r="AZ93" s="415"/>
      <c r="BA93" s="947"/>
      <c r="BB93" s="682"/>
      <c r="BC93" s="517"/>
      <c r="BD93" s="503"/>
      <c r="BE93" s="503"/>
      <c r="BF93" s="503"/>
      <c r="BG93" s="521"/>
      <c r="BH93" s="517"/>
      <c r="BI93" s="503"/>
      <c r="BJ93" s="503"/>
      <c r="BK93" s="503"/>
      <c r="BL93" s="521"/>
      <c r="BM93" s="517"/>
      <c r="BN93" s="503"/>
      <c r="BO93" s="503"/>
      <c r="BP93" s="503"/>
      <c r="BQ93" s="521"/>
      <c r="BR93" s="517"/>
      <c r="BS93" s="503"/>
      <c r="BT93" s="503"/>
      <c r="BU93" s="503"/>
      <c r="BV93" s="503"/>
      <c r="BW93" s="503"/>
      <c r="BX93" s="503"/>
      <c r="BY93" s="504"/>
      <c r="BZ93" s="504"/>
      <c r="CA93" s="50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row>
    <row r="94" s="599" customFormat="true" ht="15" customHeight="true" x14ac:dyDescent="0.2">
      <c r="A94" s="137"/>
      <c r="B94" s="206"/>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2"/>
      <c r="AB94" s="909"/>
      <c r="AC94" s="909"/>
      <c r="AD94" s="909"/>
      <c r="AE94" s="909"/>
      <c r="AF94" s="909"/>
      <c r="AG94" s="909"/>
      <c r="AH94" s="909"/>
      <c r="AI94" s="909"/>
      <c r="AJ94" s="909"/>
      <c r="AK94" s="909"/>
      <c r="AL94" s="909"/>
      <c r="AM94" s="909"/>
      <c r="AN94" s="909"/>
      <c r="AO94" s="909"/>
      <c r="AP94" s="909"/>
      <c r="AQ94" s="909"/>
      <c r="AR94" s="909"/>
      <c r="AS94" s="909"/>
      <c r="AT94" s="909"/>
      <c r="AU94" s="909"/>
      <c r="AV94" s="909"/>
      <c r="AW94" s="909"/>
      <c r="AX94" s="909"/>
      <c r="AY94" s="909"/>
      <c r="AZ94" s="415"/>
      <c r="BA94" s="947"/>
      <c r="BB94" s="682"/>
      <c r="BC94" s="517"/>
      <c r="BD94" s="503"/>
      <c r="BE94" s="503"/>
      <c r="BF94" s="503"/>
      <c r="BG94" s="521"/>
      <c r="BH94" s="517"/>
      <c r="BI94" s="503"/>
      <c r="BJ94" s="503"/>
      <c r="BK94" s="503"/>
      <c r="BL94" s="521"/>
      <c r="BM94" s="517"/>
      <c r="BN94" s="503"/>
      <c r="BO94" s="503"/>
      <c r="BP94" s="503"/>
      <c r="BQ94" s="521"/>
      <c r="BR94" s="517"/>
      <c r="BS94" s="503"/>
      <c r="BT94" s="503"/>
      <c r="BU94" s="503"/>
      <c r="BV94" s="503"/>
      <c r="BW94" s="503"/>
      <c r="BX94" s="503"/>
      <c r="BY94" s="504"/>
      <c r="BZ94" s="504"/>
      <c r="CA94" s="50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row>
    <row r="95" s="599" customFormat="true" ht="15" customHeight="true" x14ac:dyDescent="0.2">
      <c r="A95" s="213"/>
      <c r="B95" s="205"/>
      <c r="C95" s="169"/>
      <c r="D95" s="168"/>
      <c r="E95" s="168"/>
      <c r="F95" s="168"/>
      <c r="G95" s="167"/>
      <c r="H95" s="166"/>
      <c r="I95" s="168"/>
      <c r="J95" s="168"/>
      <c r="K95" s="168"/>
      <c r="L95" s="165"/>
      <c r="M95" s="169"/>
      <c r="N95" s="168"/>
      <c r="O95" s="168"/>
      <c r="P95" s="168"/>
      <c r="Q95" s="167"/>
      <c r="R95" s="166"/>
      <c r="S95" s="168"/>
      <c r="T95" s="168"/>
      <c r="U95" s="168"/>
      <c r="V95" s="168"/>
      <c r="W95" s="168"/>
      <c r="X95" s="168"/>
      <c r="Y95" s="168"/>
      <c r="Z95" s="168"/>
      <c r="AA95" s="165"/>
      <c r="AB95" s="909"/>
      <c r="AC95" s="909"/>
      <c r="AD95" s="909"/>
      <c r="AE95" s="909"/>
      <c r="AF95" s="909"/>
      <c r="AG95" s="909"/>
      <c r="AH95" s="909"/>
      <c r="AI95" s="909"/>
      <c r="AJ95" s="909"/>
      <c r="AK95" s="909"/>
      <c r="AL95" s="909"/>
      <c r="AM95" s="909"/>
      <c r="AN95" s="909"/>
      <c r="AO95" s="909"/>
      <c r="AP95" s="909"/>
      <c r="AQ95" s="909"/>
      <c r="AR95" s="909"/>
      <c r="AS95" s="909"/>
      <c r="AT95" s="909"/>
      <c r="AU95" s="909"/>
      <c r="AV95" s="909"/>
      <c r="AW95" s="909"/>
      <c r="AX95" s="909"/>
      <c r="AY95" s="909"/>
      <c r="AZ95" s="415"/>
      <c r="BA95" s="947"/>
      <c r="BB95" s="682"/>
      <c r="BC95" s="517"/>
      <c r="BD95" s="503"/>
      <c r="BE95" s="503"/>
      <c r="BF95" s="503"/>
      <c r="BG95" s="521"/>
      <c r="BH95" s="517"/>
      <c r="BI95" s="503"/>
      <c r="BJ95" s="503"/>
      <c r="BK95" s="503"/>
      <c r="BL95" s="521"/>
      <c r="BM95" s="517"/>
      <c r="BN95" s="503"/>
      <c r="BO95" s="503"/>
      <c r="BP95" s="503"/>
      <c r="BQ95" s="521"/>
      <c r="BR95" s="517"/>
      <c r="BS95" s="503"/>
      <c r="BT95" s="503"/>
      <c r="BU95" s="503"/>
      <c r="BV95" s="503"/>
      <c r="BW95" s="503"/>
      <c r="BX95" s="503"/>
      <c r="BY95" s="504"/>
      <c r="BZ95" s="504"/>
      <c r="CA95" s="50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row>
    <row r="96" s="378" customFormat="true" ht="15" customHeight="true" x14ac:dyDescent="0.2">
      <c r="A96" s="137"/>
      <c r="B96" s="205"/>
      <c r="C96" s="169"/>
      <c r="D96" s="168"/>
      <c r="E96" s="168"/>
      <c r="F96" s="168"/>
      <c r="G96" s="167"/>
      <c r="H96" s="166"/>
      <c r="I96" s="168"/>
      <c r="J96" s="168"/>
      <c r="K96" s="168"/>
      <c r="L96" s="165"/>
      <c r="M96" s="169"/>
      <c r="N96" s="168"/>
      <c r="O96" s="168"/>
      <c r="P96" s="168"/>
      <c r="Q96" s="167"/>
      <c r="R96" s="166"/>
      <c r="S96" s="168"/>
      <c r="T96" s="168"/>
      <c r="U96" s="168"/>
      <c r="V96" s="168"/>
      <c r="W96" s="168"/>
      <c r="X96" s="168"/>
      <c r="Y96" s="168"/>
      <c r="Z96" s="168"/>
      <c r="AA96" s="165"/>
      <c r="AB96" s="909"/>
      <c r="AC96" s="909"/>
      <c r="AD96" s="909"/>
      <c r="AE96" s="909"/>
      <c r="AF96" s="909"/>
      <c r="AG96" s="909"/>
      <c r="AH96" s="909"/>
      <c r="AI96" s="909"/>
      <c r="AJ96" s="909"/>
      <c r="AK96" s="909"/>
      <c r="AL96" s="909"/>
      <c r="AM96" s="909"/>
      <c r="AN96" s="909"/>
      <c r="AO96" s="909"/>
      <c r="AP96" s="909"/>
      <c r="AQ96" s="909"/>
      <c r="AR96" s="909"/>
      <c r="AS96" s="909"/>
      <c r="AT96" s="909"/>
      <c r="AU96" s="909"/>
      <c r="AV96" s="909"/>
      <c r="AW96" s="909"/>
      <c r="AX96" s="909"/>
      <c r="AY96" s="909"/>
      <c r="AZ96" s="415"/>
      <c r="BA96" s="947"/>
      <c r="BB96" s="682"/>
      <c r="BC96" s="517"/>
      <c r="BD96" s="503"/>
      <c r="BE96" s="503"/>
      <c r="BF96" s="503"/>
      <c r="BG96" s="521"/>
      <c r="BH96" s="517"/>
      <c r="BI96" s="503"/>
      <c r="BJ96" s="503"/>
      <c r="BK96" s="503"/>
      <c r="BL96" s="521"/>
      <c r="BM96" s="517"/>
      <c r="BN96" s="503"/>
      <c r="BO96" s="503"/>
      <c r="BP96" s="503"/>
      <c r="BQ96" s="521"/>
      <c r="BR96" s="517"/>
      <c r="BS96" s="503"/>
      <c r="BT96" s="503"/>
      <c r="BU96" s="503"/>
      <c r="BV96" s="503"/>
      <c r="BW96" s="503"/>
      <c r="BX96" s="503"/>
      <c r="BY96" s="504"/>
      <c r="BZ96" s="504"/>
      <c r="CA96" s="50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row>
    <row r="97" s="378" customFormat="true" ht="15" customHeight="true" x14ac:dyDescent="0.2">
      <c r="A97" s="213"/>
      <c r="B97" s="205"/>
      <c r="C97" s="169"/>
      <c r="D97" s="168"/>
      <c r="E97" s="168"/>
      <c r="F97" s="168"/>
      <c r="G97" s="167"/>
      <c r="H97" s="166"/>
      <c r="I97" s="168"/>
      <c r="J97" s="168"/>
      <c r="K97" s="168"/>
      <c r="L97" s="165"/>
      <c r="M97" s="169"/>
      <c r="N97" s="168"/>
      <c r="O97" s="168"/>
      <c r="P97" s="168"/>
      <c r="Q97" s="167"/>
      <c r="R97" s="166"/>
      <c r="S97" s="168"/>
      <c r="T97" s="168"/>
      <c r="U97" s="168"/>
      <c r="V97" s="168"/>
      <c r="W97" s="168"/>
      <c r="X97" s="168"/>
      <c r="Y97" s="168"/>
      <c r="Z97" s="168"/>
      <c r="AA97" s="165"/>
      <c r="AB97" s="909"/>
      <c r="AC97" s="909"/>
      <c r="AD97" s="909"/>
      <c r="AE97" s="909"/>
      <c r="AF97" s="909"/>
      <c r="AG97" s="909"/>
      <c r="AH97" s="909"/>
      <c r="AI97" s="909"/>
      <c r="AJ97" s="909"/>
      <c r="AK97" s="909"/>
      <c r="AL97" s="909"/>
      <c r="AM97" s="909"/>
      <c r="AN97" s="909"/>
      <c r="AO97" s="909"/>
      <c r="AP97" s="909"/>
      <c r="AQ97" s="909"/>
      <c r="AR97" s="909"/>
      <c r="AS97" s="909"/>
      <c r="AT97" s="909"/>
      <c r="AU97" s="909"/>
      <c r="AV97" s="909"/>
      <c r="AW97" s="909"/>
      <c r="AX97" s="909"/>
      <c r="AY97" s="909"/>
      <c r="AZ97" s="415"/>
      <c r="BA97" s="947"/>
      <c r="BB97" s="682"/>
      <c r="BC97" s="517"/>
      <c r="BD97" s="503"/>
      <c r="BE97" s="503"/>
      <c r="BF97" s="503"/>
      <c r="BG97" s="521"/>
      <c r="BH97" s="517"/>
      <c r="BI97" s="503"/>
      <c r="BJ97" s="503"/>
      <c r="BK97" s="503"/>
      <c r="BL97" s="521"/>
      <c r="BM97" s="517"/>
      <c r="BN97" s="503"/>
      <c r="BO97" s="503"/>
      <c r="BP97" s="503"/>
      <c r="BQ97" s="521"/>
      <c r="BR97" s="517"/>
      <c r="BS97" s="503"/>
      <c r="BT97" s="503"/>
      <c r="BU97" s="503"/>
      <c r="BV97" s="503"/>
      <c r="BW97" s="503"/>
      <c r="BX97" s="503"/>
      <c r="BY97" s="504"/>
      <c r="BZ97" s="504"/>
      <c r="CA97" s="50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row>
    <row r="98" s="378" customFormat="true" ht="15" customHeight="true" x14ac:dyDescent="0.2">
      <c r="A98" s="137"/>
      <c r="B98" s="205"/>
      <c r="C98" s="169"/>
      <c r="D98" s="168"/>
      <c r="E98" s="168"/>
      <c r="F98" s="168"/>
      <c r="G98" s="167"/>
      <c r="H98" s="166"/>
      <c r="I98" s="168"/>
      <c r="J98" s="168"/>
      <c r="K98" s="168"/>
      <c r="L98" s="165"/>
      <c r="M98" s="169"/>
      <c r="N98" s="168"/>
      <c r="O98" s="168"/>
      <c r="P98" s="168"/>
      <c r="Q98" s="167"/>
      <c r="R98" s="166"/>
      <c r="S98" s="168"/>
      <c r="T98" s="168"/>
      <c r="U98" s="168"/>
      <c r="V98" s="168"/>
      <c r="W98" s="168"/>
      <c r="X98" s="168"/>
      <c r="Y98" s="168"/>
      <c r="Z98" s="168"/>
      <c r="AA98" s="165"/>
      <c r="AB98" s="909"/>
      <c r="AC98" s="909"/>
      <c r="AD98" s="909"/>
      <c r="AE98" s="909"/>
      <c r="AF98" s="909"/>
      <c r="AG98" s="909"/>
      <c r="AH98" s="909"/>
      <c r="AI98" s="909"/>
      <c r="AJ98" s="909"/>
      <c r="AK98" s="909"/>
      <c r="AL98" s="909"/>
      <c r="AM98" s="909"/>
      <c r="AN98" s="909"/>
      <c r="AO98" s="909"/>
      <c r="AP98" s="909"/>
      <c r="AQ98" s="909"/>
      <c r="AR98" s="909"/>
      <c r="AS98" s="909"/>
      <c r="AT98" s="909"/>
      <c r="AU98" s="909"/>
      <c r="AV98" s="909"/>
      <c r="AW98" s="909"/>
      <c r="AX98" s="909"/>
      <c r="AY98" s="909"/>
      <c r="AZ98" s="415"/>
      <c r="BA98" s="947"/>
      <c r="BB98" s="682"/>
      <c r="BC98" s="517"/>
      <c r="BD98" s="503"/>
      <c r="BE98" s="503"/>
      <c r="BF98" s="503"/>
      <c r="BG98" s="521"/>
      <c r="BH98" s="517"/>
      <c r="BI98" s="503"/>
      <c r="BJ98" s="503"/>
      <c r="BK98" s="503"/>
      <c r="BL98" s="521"/>
      <c r="BM98" s="517"/>
      <c r="BN98" s="503"/>
      <c r="BO98" s="503"/>
      <c r="BP98" s="503"/>
      <c r="BQ98" s="521"/>
      <c r="BR98" s="517"/>
      <c r="BS98" s="503"/>
      <c r="BT98" s="503"/>
      <c r="BU98" s="503"/>
      <c r="BV98" s="503"/>
      <c r="BW98" s="503"/>
      <c r="BX98" s="503"/>
      <c r="BY98" s="504"/>
      <c r="BZ98" s="504"/>
      <c r="CA98" s="50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row>
    <row r="99" s="378" customFormat="true" ht="15" customHeight="true" x14ac:dyDescent="0.2">
      <c r="A99" s="137"/>
      <c r="B99" s="205"/>
      <c r="C99" s="169"/>
      <c r="D99" s="168"/>
      <c r="E99" s="168"/>
      <c r="F99" s="168"/>
      <c r="G99" s="167"/>
      <c r="H99" s="166"/>
      <c r="I99" s="168"/>
      <c r="J99" s="168"/>
      <c r="K99" s="168"/>
      <c r="L99" s="165"/>
      <c r="M99" s="169"/>
      <c r="N99" s="168"/>
      <c r="O99" s="168"/>
      <c r="P99" s="168"/>
      <c r="Q99" s="167"/>
      <c r="R99" s="166"/>
      <c r="S99" s="168"/>
      <c r="T99" s="168"/>
      <c r="U99" s="168"/>
      <c r="V99" s="168"/>
      <c r="W99" s="168"/>
      <c r="X99" s="168"/>
      <c r="Y99" s="168"/>
      <c r="Z99" s="168"/>
      <c r="AA99" s="165"/>
      <c r="AB99" s="909"/>
      <c r="AC99" s="909"/>
      <c r="AD99" s="909"/>
      <c r="AE99" s="909"/>
      <c r="AF99" s="909"/>
      <c r="AG99" s="909"/>
      <c r="AH99" s="909"/>
      <c r="AI99" s="909"/>
      <c r="AJ99" s="909"/>
      <c r="AK99" s="909"/>
      <c r="AL99" s="909"/>
      <c r="AM99" s="909"/>
      <c r="AN99" s="909"/>
      <c r="AO99" s="909"/>
      <c r="AP99" s="909"/>
      <c r="AQ99" s="909"/>
      <c r="AR99" s="909"/>
      <c r="AS99" s="909"/>
      <c r="AT99" s="909"/>
      <c r="AU99" s="909"/>
      <c r="AV99" s="909"/>
      <c r="AW99" s="909"/>
      <c r="AX99" s="909"/>
      <c r="AY99" s="909"/>
      <c r="AZ99" s="415"/>
      <c r="BA99" s="947"/>
      <c r="BB99" s="682"/>
      <c r="BC99" s="517"/>
      <c r="BD99" s="503"/>
      <c r="BE99" s="503"/>
      <c r="BF99" s="503"/>
      <c r="BG99" s="521"/>
      <c r="BH99" s="517"/>
      <c r="BI99" s="503"/>
      <c r="BJ99" s="503"/>
      <c r="BK99" s="503"/>
      <c r="BL99" s="521"/>
      <c r="BM99" s="517"/>
      <c r="BN99" s="503"/>
      <c r="BO99" s="503"/>
      <c r="BP99" s="503"/>
      <c r="BQ99" s="521"/>
      <c r="BR99" s="517"/>
      <c r="BS99" s="503"/>
      <c r="BT99" s="503"/>
      <c r="BU99" s="503"/>
      <c r="BV99" s="503"/>
      <c r="BW99" s="503"/>
      <c r="BX99" s="503"/>
      <c r="BY99" s="504"/>
      <c r="BZ99" s="504"/>
      <c r="CA99" s="50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row>
    <row r="100" s="378" customFormat="true" ht="15" customHeight="true" x14ac:dyDescent="0.2">
      <c r="A100" s="137"/>
      <c r="B100" s="205"/>
      <c r="C100" s="169"/>
      <c r="D100" s="168"/>
      <c r="E100" s="168"/>
      <c r="F100" s="168"/>
      <c r="G100" s="167"/>
      <c r="H100" s="166"/>
      <c r="I100" s="168"/>
      <c r="J100" s="168"/>
      <c r="K100" s="168"/>
      <c r="L100" s="165"/>
      <c r="M100" s="169"/>
      <c r="N100" s="168"/>
      <c r="O100" s="168"/>
      <c r="P100" s="168"/>
      <c r="Q100" s="167"/>
      <c r="R100" s="166"/>
      <c r="S100" s="168"/>
      <c r="T100" s="168"/>
      <c r="U100" s="168"/>
      <c r="V100" s="168"/>
      <c r="W100" s="168"/>
      <c r="X100" s="168"/>
      <c r="Y100" s="168"/>
      <c r="Z100" s="168"/>
      <c r="AA100" s="165"/>
      <c r="AB100" s="909"/>
      <c r="AC100" s="909"/>
      <c r="AD100" s="909"/>
      <c r="AE100" s="909"/>
      <c r="AF100" s="909"/>
      <c r="AG100" s="909"/>
      <c r="AH100" s="909"/>
      <c r="AI100" s="909"/>
      <c r="AJ100" s="909"/>
      <c r="AK100" s="909"/>
      <c r="AL100" s="909"/>
      <c r="AM100" s="909"/>
      <c r="AN100" s="909"/>
      <c r="AO100" s="909"/>
      <c r="AP100" s="909"/>
      <c r="AQ100" s="909"/>
      <c r="AR100" s="909"/>
      <c r="AS100" s="909"/>
      <c r="AT100" s="909"/>
      <c r="AU100" s="909"/>
      <c r="AV100" s="909"/>
      <c r="AW100" s="909"/>
      <c r="AX100" s="909"/>
      <c r="AY100" s="909"/>
      <c r="AZ100" s="415"/>
      <c r="BA100" s="947"/>
      <c r="BB100" s="682"/>
      <c r="BC100" s="517"/>
      <c r="BD100" s="503"/>
      <c r="BE100" s="503"/>
      <c r="BF100" s="503"/>
      <c r="BG100" s="521"/>
      <c r="BH100" s="517"/>
      <c r="BI100" s="503"/>
      <c r="BJ100" s="503"/>
      <c r="BK100" s="503"/>
      <c r="BL100" s="521"/>
      <c r="BM100" s="517"/>
      <c r="BN100" s="503"/>
      <c r="BO100" s="503"/>
      <c r="BP100" s="503"/>
      <c r="BQ100" s="521"/>
      <c r="BR100" s="517"/>
      <c r="BS100" s="503"/>
      <c r="BT100" s="503"/>
      <c r="BU100" s="503"/>
      <c r="BV100" s="503"/>
      <c r="BW100" s="503"/>
      <c r="BX100" s="503"/>
      <c r="BY100" s="504"/>
      <c r="BZ100" s="504"/>
      <c r="CA100" s="50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row>
    <row r="101" s="378" customFormat="true" ht="15" customHeight="true" x14ac:dyDescent="0.2">
      <c r="A101" s="213"/>
      <c r="B101" s="205"/>
      <c r="C101" s="169"/>
      <c r="D101" s="168"/>
      <c r="E101" s="168"/>
      <c r="F101" s="168"/>
      <c r="G101" s="167"/>
      <c r="H101" s="166"/>
      <c r="I101" s="168"/>
      <c r="J101" s="168"/>
      <c r="K101" s="168"/>
      <c r="L101" s="165"/>
      <c r="M101" s="169"/>
      <c r="N101" s="168"/>
      <c r="O101" s="168"/>
      <c r="P101" s="168"/>
      <c r="Q101" s="167"/>
      <c r="R101" s="166"/>
      <c r="S101" s="168"/>
      <c r="T101" s="168"/>
      <c r="U101" s="168"/>
      <c r="V101" s="168"/>
      <c r="W101" s="168"/>
      <c r="X101" s="168"/>
      <c r="Y101" s="168"/>
      <c r="Z101" s="168"/>
      <c r="AA101" s="165"/>
      <c r="AB101" s="909"/>
      <c r="AC101" s="909"/>
      <c r="AD101" s="909"/>
      <c r="AE101" s="909"/>
      <c r="AF101" s="909"/>
      <c r="AG101" s="909"/>
      <c r="AH101" s="909"/>
      <c r="AI101" s="909"/>
      <c r="AJ101" s="909"/>
      <c r="AK101" s="909"/>
      <c r="AL101" s="909"/>
      <c r="AM101" s="909"/>
      <c r="AN101" s="909"/>
      <c r="AO101" s="909"/>
      <c r="AP101" s="909"/>
      <c r="AQ101" s="909"/>
      <c r="AR101" s="909"/>
      <c r="AS101" s="909"/>
      <c r="AT101" s="909"/>
      <c r="AU101" s="909"/>
      <c r="AV101" s="909"/>
      <c r="AW101" s="909"/>
      <c r="AX101" s="909"/>
      <c r="AY101" s="909"/>
      <c r="AZ101" s="415"/>
      <c r="BA101" s="947"/>
      <c r="BB101" s="682"/>
      <c r="BC101" s="517"/>
      <c r="BD101" s="503"/>
      <c r="BE101" s="503"/>
      <c r="BF101" s="503"/>
      <c r="BG101" s="521"/>
      <c r="BH101" s="517"/>
      <c r="BI101" s="503"/>
      <c r="BJ101" s="503"/>
      <c r="BK101" s="503"/>
      <c r="BL101" s="521"/>
      <c r="BM101" s="517"/>
      <c r="BN101" s="503"/>
      <c r="BO101" s="503"/>
      <c r="BP101" s="503"/>
      <c r="BQ101" s="521"/>
      <c r="BR101" s="517"/>
      <c r="BS101" s="503"/>
      <c r="BT101" s="503"/>
      <c r="BU101" s="503"/>
      <c r="BV101" s="503"/>
      <c r="BW101" s="503"/>
      <c r="BX101" s="503"/>
      <c r="BY101" s="504"/>
      <c r="BZ101" s="504"/>
      <c r="CA101" s="50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row>
    <row r="102" s="378" customFormat="true" ht="15" customHeight="true" x14ac:dyDescent="0.2">
      <c r="A102" s="137"/>
      <c r="B102" s="205"/>
      <c r="C102" s="169"/>
      <c r="D102" s="168"/>
      <c r="E102" s="168"/>
      <c r="F102" s="168"/>
      <c r="G102" s="167"/>
      <c r="H102" s="166"/>
      <c r="I102" s="168"/>
      <c r="J102" s="168"/>
      <c r="K102" s="168"/>
      <c r="L102" s="165"/>
      <c r="M102" s="169"/>
      <c r="N102" s="168"/>
      <c r="O102" s="168"/>
      <c r="P102" s="168"/>
      <c r="Q102" s="167"/>
      <c r="R102" s="166"/>
      <c r="S102" s="168"/>
      <c r="T102" s="168"/>
      <c r="U102" s="168"/>
      <c r="V102" s="168"/>
      <c r="W102" s="168"/>
      <c r="X102" s="168"/>
      <c r="Y102" s="168"/>
      <c r="Z102" s="168"/>
      <c r="AA102" s="165"/>
      <c r="AB102" s="909"/>
      <c r="AC102" s="909"/>
      <c r="AD102" s="909"/>
      <c r="AE102" s="909"/>
      <c r="AF102" s="909"/>
      <c r="AG102" s="909"/>
      <c r="AH102" s="909"/>
      <c r="AI102" s="909"/>
      <c r="AJ102" s="909"/>
      <c r="AK102" s="909"/>
      <c r="AL102" s="909"/>
      <c r="AM102" s="909"/>
      <c r="AN102" s="909"/>
      <c r="AO102" s="909"/>
      <c r="AP102" s="909"/>
      <c r="AQ102" s="909"/>
      <c r="AR102" s="909"/>
      <c r="AS102" s="909"/>
      <c r="AT102" s="909"/>
      <c r="AU102" s="909"/>
      <c r="AV102" s="909"/>
      <c r="AW102" s="909"/>
      <c r="AX102" s="909"/>
      <c r="AY102" s="909"/>
      <c r="AZ102" s="415"/>
      <c r="BA102" s="947"/>
      <c r="BB102" s="682"/>
      <c r="BC102" s="517"/>
      <c r="BD102" s="503"/>
      <c r="BE102" s="503"/>
      <c r="BF102" s="503"/>
      <c r="BG102" s="521"/>
      <c r="BH102" s="517"/>
      <c r="BI102" s="503"/>
      <c r="BJ102" s="503"/>
      <c r="BK102" s="503"/>
      <c r="BL102" s="521"/>
      <c r="BM102" s="517"/>
      <c r="BN102" s="503"/>
      <c r="BO102" s="503"/>
      <c r="BP102" s="503"/>
      <c r="BQ102" s="521"/>
      <c r="BR102" s="517"/>
      <c r="BS102" s="503"/>
      <c r="BT102" s="503"/>
      <c r="BU102" s="503"/>
      <c r="BV102" s="503"/>
      <c r="BW102" s="503"/>
      <c r="BX102" s="503"/>
      <c r="BY102" s="504"/>
      <c r="BZ102" s="504"/>
      <c r="CA102" s="50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row>
    <row r="103" s="378" customFormat="true" ht="15" customHeight="true" x14ac:dyDescent="0.2">
      <c r="A103" s="137"/>
      <c r="B103" s="205"/>
      <c r="C103" s="169"/>
      <c r="D103" s="168"/>
      <c r="E103" s="168"/>
      <c r="F103" s="168"/>
      <c r="G103" s="167"/>
      <c r="H103" s="166"/>
      <c r="I103" s="168"/>
      <c r="J103" s="168"/>
      <c r="K103" s="168"/>
      <c r="L103" s="165"/>
      <c r="M103" s="169"/>
      <c r="N103" s="168"/>
      <c r="O103" s="168"/>
      <c r="P103" s="168"/>
      <c r="Q103" s="167"/>
      <c r="R103" s="166"/>
      <c r="S103" s="168"/>
      <c r="T103" s="168"/>
      <c r="U103" s="168"/>
      <c r="V103" s="168"/>
      <c r="W103" s="168"/>
      <c r="X103" s="168"/>
      <c r="Y103" s="168"/>
      <c r="Z103" s="168"/>
      <c r="AA103" s="165"/>
      <c r="AB103" s="909"/>
      <c r="AC103" s="909"/>
      <c r="AD103" s="909"/>
      <c r="AE103" s="909"/>
      <c r="AF103" s="909"/>
      <c r="AG103" s="909"/>
      <c r="AH103" s="909"/>
      <c r="AI103" s="909"/>
      <c r="AJ103" s="909"/>
      <c r="AK103" s="909"/>
      <c r="AL103" s="909"/>
      <c r="AM103" s="909"/>
      <c r="AN103" s="909"/>
      <c r="AO103" s="909"/>
      <c r="AP103" s="909"/>
      <c r="AQ103" s="909"/>
      <c r="AR103" s="909"/>
      <c r="AS103" s="909"/>
      <c r="AT103" s="909"/>
      <c r="AU103" s="909"/>
      <c r="AV103" s="909"/>
      <c r="AW103" s="909"/>
      <c r="AX103" s="909"/>
      <c r="AY103" s="909"/>
      <c r="AZ103" s="415"/>
      <c r="BA103" s="947"/>
      <c r="BB103" s="682"/>
      <c r="BC103" s="517"/>
      <c r="BD103" s="503"/>
      <c r="BE103" s="503"/>
      <c r="BF103" s="503"/>
      <c r="BG103" s="521"/>
      <c r="BH103" s="517"/>
      <c r="BI103" s="503"/>
      <c r="BJ103" s="503"/>
      <c r="BK103" s="503"/>
      <c r="BL103" s="521"/>
      <c r="BM103" s="517"/>
      <c r="BN103" s="503"/>
      <c r="BO103" s="503"/>
      <c r="BP103" s="503"/>
      <c r="BQ103" s="521"/>
      <c r="BR103" s="517"/>
      <c r="BS103" s="503"/>
      <c r="BT103" s="503"/>
      <c r="BU103" s="503"/>
      <c r="BV103" s="503"/>
      <c r="BW103" s="503"/>
      <c r="BX103" s="503"/>
      <c r="BY103" s="504"/>
      <c r="BZ103" s="504"/>
      <c r="CA103" s="50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row>
    <row r="104" s="378" customFormat="true" ht="15" customHeight="true" x14ac:dyDescent="0.2">
      <c r="A104" s="137"/>
      <c r="B104" s="205"/>
      <c r="C104" s="169"/>
      <c r="D104" s="168"/>
      <c r="E104" s="168"/>
      <c r="F104" s="168"/>
      <c r="G104" s="167"/>
      <c r="H104" s="166"/>
      <c r="I104" s="168"/>
      <c r="J104" s="168"/>
      <c r="K104" s="168"/>
      <c r="L104" s="165"/>
      <c r="M104" s="169"/>
      <c r="N104" s="168"/>
      <c r="O104" s="168"/>
      <c r="P104" s="168"/>
      <c r="Q104" s="167"/>
      <c r="R104" s="166"/>
      <c r="S104" s="168"/>
      <c r="T104" s="168"/>
      <c r="U104" s="168"/>
      <c r="V104" s="168"/>
      <c r="W104" s="168"/>
      <c r="X104" s="168"/>
      <c r="Y104" s="168"/>
      <c r="Z104" s="168"/>
      <c r="AA104" s="165"/>
      <c r="AB104" s="909"/>
      <c r="AC104" s="909"/>
      <c r="AD104" s="909"/>
      <c r="AE104" s="909"/>
      <c r="AF104" s="909"/>
      <c r="AG104" s="909"/>
      <c r="AH104" s="909"/>
      <c r="AI104" s="909"/>
      <c r="AJ104" s="909"/>
      <c r="AK104" s="909"/>
      <c r="AL104" s="909"/>
      <c r="AM104" s="909"/>
      <c r="AN104" s="909"/>
      <c r="AO104" s="909"/>
      <c r="AP104" s="909"/>
      <c r="AQ104" s="909"/>
      <c r="AR104" s="909"/>
      <c r="AS104" s="909"/>
      <c r="AT104" s="909"/>
      <c r="AU104" s="909"/>
      <c r="AV104" s="909"/>
      <c r="AW104" s="909"/>
      <c r="AX104" s="909"/>
      <c r="AY104" s="909"/>
      <c r="AZ104" s="415"/>
      <c r="BA104" s="947"/>
      <c r="BB104" s="682"/>
      <c r="BC104" s="517"/>
      <c r="BD104" s="503"/>
      <c r="BE104" s="503"/>
      <c r="BF104" s="503"/>
      <c r="BG104" s="521"/>
      <c r="BH104" s="517"/>
      <c r="BI104" s="503"/>
      <c r="BJ104" s="503"/>
      <c r="BK104" s="503"/>
      <c r="BL104" s="521"/>
      <c r="BM104" s="517"/>
      <c r="BN104" s="503"/>
      <c r="BO104" s="503"/>
      <c r="BP104" s="503"/>
      <c r="BQ104" s="521"/>
      <c r="BR104" s="517"/>
      <c r="BS104" s="503"/>
      <c r="BT104" s="503"/>
      <c r="BU104" s="503"/>
      <c r="BV104" s="503"/>
      <c r="BW104" s="503"/>
      <c r="BX104" s="503"/>
      <c r="BY104" s="504"/>
      <c r="BZ104" s="504"/>
      <c r="CA104" s="50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row>
    <row r="105" s="378" customFormat="true" ht="15" customHeight="true" x14ac:dyDescent="0.2">
      <c r="A105" s="209"/>
      <c r="B105" s="204"/>
      <c r="C105" s="164"/>
      <c r="D105" s="163"/>
      <c r="E105" s="163"/>
      <c r="F105" s="163"/>
      <c r="G105" s="162"/>
      <c r="H105" s="161"/>
      <c r="I105" s="163"/>
      <c r="J105" s="163"/>
      <c r="K105" s="163"/>
      <c r="L105" s="160"/>
      <c r="M105" s="164"/>
      <c r="N105" s="163"/>
      <c r="O105" s="163"/>
      <c r="P105" s="163"/>
      <c r="Q105" s="162"/>
      <c r="R105" s="161"/>
      <c r="S105" s="163"/>
      <c r="T105" s="163"/>
      <c r="U105" s="163"/>
      <c r="V105" s="163"/>
      <c r="W105" s="163"/>
      <c r="X105" s="163"/>
      <c r="Y105" s="163"/>
      <c r="Z105" s="163"/>
      <c r="AA105" s="160"/>
      <c r="AB105" s="909"/>
      <c r="AC105" s="909"/>
      <c r="AD105" s="909"/>
      <c r="AE105" s="909"/>
      <c r="AF105" s="909"/>
      <c r="AG105" s="909"/>
      <c r="AH105" s="909"/>
      <c r="AI105" s="909"/>
      <c r="AJ105" s="909"/>
      <c r="AK105" s="909"/>
      <c r="AL105" s="909"/>
      <c r="AM105" s="909"/>
      <c r="AN105" s="909"/>
      <c r="AO105" s="909"/>
      <c r="AP105" s="909"/>
      <c r="AQ105" s="909"/>
      <c r="AR105" s="909"/>
      <c r="AS105" s="909"/>
      <c r="AT105" s="909"/>
      <c r="AU105" s="909"/>
      <c r="AV105" s="909"/>
      <c r="AW105" s="909"/>
      <c r="AX105" s="909"/>
      <c r="AY105" s="909"/>
      <c r="AZ105" s="415"/>
      <c r="BA105" s="947"/>
      <c r="BB105" s="682"/>
      <c r="BC105" s="520"/>
      <c r="BD105" s="519"/>
      <c r="BE105" s="519"/>
      <c r="BF105" s="519"/>
      <c r="BG105" s="523"/>
      <c r="BH105" s="520"/>
      <c r="BI105" s="519"/>
      <c r="BJ105" s="519"/>
      <c r="BK105" s="519"/>
      <c r="BL105" s="523"/>
      <c r="BM105" s="520"/>
      <c r="BN105" s="519"/>
      <c r="BO105" s="519"/>
      <c r="BP105" s="519"/>
      <c r="BQ105" s="523"/>
      <c r="BR105" s="520"/>
      <c r="BS105" s="519"/>
      <c r="BT105" s="519"/>
      <c r="BU105" s="519"/>
      <c r="BV105" s="519"/>
      <c r="BW105" s="519"/>
      <c r="BX105" s="519"/>
      <c r="BY105" s="522"/>
      <c r="BZ105" s="522"/>
      <c r="CA105" s="522"/>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row>
    <row r="106" s="378" customFormat="true" ht="250.15" customHeight="true" x14ac:dyDescent="0.2">
      <c r="A106" s="580"/>
      <c r="B106" s="241"/>
      <c r="C106" s="240"/>
      <c r="D106" s="240"/>
      <c r="E106" s="240"/>
      <c r="F106" s="240"/>
      <c r="G106" s="240"/>
      <c r="H106" s="240"/>
      <c r="I106" s="240"/>
      <c r="J106" s="240"/>
      <c r="K106" s="240"/>
      <c r="L106" s="240"/>
      <c r="M106" s="240"/>
      <c r="N106" s="240"/>
      <c r="O106" s="240"/>
      <c r="P106" s="240"/>
      <c r="Q106" s="240"/>
      <c r="R106" s="240"/>
      <c r="S106" s="240"/>
      <c r="T106" s="240"/>
      <c r="U106" s="240"/>
      <c r="V106" s="240"/>
      <c r="W106" s="240"/>
      <c r="X106" s="240"/>
      <c r="Y106" s="240"/>
      <c r="Z106" s="240"/>
      <c r="AA106" s="240"/>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7"/>
      <c r="BV106" s="497"/>
      <c r="BW106" s="497"/>
      <c r="BX106" s="497"/>
      <c r="BY106" s="496"/>
      <c r="BZ106" s="496"/>
      <c r="CA106" s="496"/>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0"/>
      <c r="B107" s="359"/>
      <c r="C107" s="483"/>
      <c r="D107" s="483"/>
      <c r="E107" s="483"/>
      <c r="F107" s="483"/>
      <c r="G107" s="483"/>
      <c r="H107" s="483"/>
      <c r="I107" s="483"/>
      <c r="J107" s="483"/>
      <c r="K107" s="483"/>
      <c r="L107" s="483"/>
      <c r="M107" s="483"/>
      <c r="N107" s="483"/>
      <c r="O107" s="483"/>
      <c r="P107" s="483"/>
      <c r="Q107" s="483"/>
      <c r="R107" s="483"/>
      <c r="S107" s="483"/>
      <c r="T107" s="483"/>
      <c r="U107" s="483"/>
      <c r="V107" s="483"/>
      <c r="W107" s="483"/>
      <c r="X107" s="483"/>
      <c r="Y107" s="483"/>
      <c r="Z107" s="483"/>
      <c r="AA107" s="483"/>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1060" t="str">
        <f>A1026</f>
        <v>Lesotho</v>
      </c>
      <c r="B108" s="1061"/>
      <c r="C108" s="360"/>
      <c r="D108" s="360"/>
      <c r="E108" s="360"/>
      <c r="F108" s="360"/>
      <c r="G108" s="360"/>
      <c r="H108" s="360"/>
      <c r="I108" s="360"/>
      <c r="J108" s="360"/>
      <c r="K108" s="360"/>
      <c r="L108" s="360"/>
      <c r="M108" s="360"/>
      <c r="N108" s="360"/>
      <c r="O108" s="360"/>
      <c r="P108" s="360"/>
      <c r="Q108" s="360"/>
      <c r="R108" s="360"/>
      <c r="S108" s="360"/>
      <c r="T108" s="360"/>
      <c r="U108" s="36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2004</v>
      </c>
      <c r="B109" s="386"/>
      <c r="C109" s="360"/>
      <c r="D109" s="360"/>
      <c r="E109" s="360"/>
      <c r="F109" s="360"/>
      <c r="G109" s="360"/>
      <c r="H109" s="360"/>
      <c r="I109" s="360"/>
      <c r="J109" s="360"/>
      <c r="K109" s="360"/>
      <c r="L109" s="360"/>
      <c r="M109" s="360"/>
      <c r="N109" s="360"/>
      <c r="O109" s="360"/>
      <c r="P109" s="360"/>
      <c r="Q109" s="360"/>
      <c r="R109" s="360"/>
      <c r="S109" s="360"/>
      <c r="T109" s="360"/>
      <c r="U109" s="36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79" t="s">
        <v>98</v>
      </c>
      <c r="B112" s="423"/>
      <c r="C112" s="360"/>
      <c r="D112" s="360"/>
      <c r="E112" s="360"/>
      <c r="F112" s="360"/>
      <c r="G112" s="360"/>
      <c r="H112" s="360"/>
      <c r="I112" s="360"/>
      <c r="J112" s="360"/>
      <c r="K112" s="360"/>
      <c r="L112" s="360"/>
      <c r="M112" s="360"/>
      <c r="N112" s="360"/>
      <c r="O112" s="360"/>
      <c r="P112" s="360"/>
      <c r="Q112" s="360"/>
      <c r="R112" s="360"/>
      <c r="S112" s="360"/>
      <c r="T112" s="360"/>
      <c r="U112" s="36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DHS04</v>
      </c>
      <c r="C115" s="360"/>
      <c r="D115" s="360"/>
      <c r="E115" s="360"/>
      <c r="F115" s="360"/>
      <c r="G115" s="360"/>
      <c r="H115" s="360"/>
      <c r="I115" s="360"/>
      <c r="J115" s="360"/>
      <c r="K115" s="360"/>
      <c r="L115" s="360"/>
      <c r="M115" s="360"/>
      <c r="N115" s="360"/>
      <c r="O115" s="360"/>
      <c r="P115" s="360"/>
      <c r="Q115" s="360"/>
      <c r="R115" s="360"/>
      <c r="S115" s="360"/>
      <c r="T115" s="360"/>
      <c r="U115" s="36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tr">
        <f>B1030</f>
        <v>Ratio of Improved latrines based on:</v>
      </c>
      <c r="B116" s="246" t="s">
        <v>184</v>
      </c>
      <c r="C116" s="360"/>
      <c r="D116" s="360"/>
      <c r="E116" s="360"/>
      <c r="F116" s="360"/>
      <c r="G116" s="360"/>
      <c r="H116" s="360"/>
      <c r="I116" s="360"/>
      <c r="J116" s="360"/>
      <c r="K116" s="360"/>
      <c r="L116" s="360"/>
      <c r="M116" s="360"/>
      <c r="N116" s="360"/>
      <c r="O116" s="360"/>
      <c r="P116" s="360"/>
      <c r="Q116" s="360"/>
      <c r="R116" s="360"/>
      <c r="S116" s="360"/>
      <c r="T116" s="360"/>
      <c r="U116" s="36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tr">
        <f>B1029</f>
        <v>Ratio of Shared improved based on:</v>
      </c>
      <c r="B117" s="245" t="s">
        <v>184</v>
      </c>
      <c r="C117" s="360"/>
      <c r="D117" s="360"/>
      <c r="E117" s="360"/>
      <c r="F117" s="360"/>
      <c r="G117" s="360"/>
      <c r="H117" s="360"/>
      <c r="I117" s="360"/>
      <c r="J117" s="360"/>
      <c r="K117" s="360"/>
      <c r="L117" s="360"/>
      <c r="M117" s="360"/>
      <c r="N117" s="360"/>
      <c r="O117" s="360"/>
      <c r="P117" s="360"/>
      <c r="Q117" s="360"/>
      <c r="R117" s="360"/>
      <c r="S117" s="360"/>
      <c r="T117" s="360"/>
      <c r="U117" s="36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599" customFormat="true" ht="15" customHeight="true" x14ac:dyDescent="0.2">
      <c r="A120" s="363" t="s">
        <v>99</v>
      </c>
      <c r="B120" s="406"/>
      <c r="C120" s="1049" t="s">
        <v>115</v>
      </c>
      <c r="D120" s="1050"/>
      <c r="E120" s="1050"/>
      <c r="F120" s="1050"/>
      <c r="G120" s="1051"/>
      <c r="H120" s="1052" t="s">
        <v>38</v>
      </c>
      <c r="I120" s="1044"/>
      <c r="J120" s="1044"/>
      <c r="K120" s="1044"/>
      <c r="L120" s="1046"/>
      <c r="M120" s="1039" t="s">
        <v>37</v>
      </c>
      <c r="N120" s="1040"/>
      <c r="O120" s="1040"/>
      <c r="P120" s="1040"/>
      <c r="Q120" s="1042"/>
      <c r="R120" s="87" t="s">
        <v>142</v>
      </c>
      <c r="S120" s="495"/>
      <c r="T120" s="495"/>
      <c r="U120" s="495"/>
      <c r="V120" s="495"/>
      <c r="W120" s="495"/>
      <c r="X120" s="495"/>
      <c r="Y120" s="495"/>
      <c r="Z120" s="495"/>
      <c r="AA120" s="495"/>
      <c r="AB120" s="909"/>
      <c r="AC120" s="909"/>
      <c r="AD120" s="909"/>
      <c r="AE120" s="909"/>
      <c r="AF120" s="909"/>
      <c r="AG120" s="909"/>
      <c r="AH120" s="909"/>
      <c r="AI120" s="909"/>
      <c r="AJ120" s="909"/>
      <c r="AK120" s="909"/>
      <c r="AL120" s="909"/>
      <c r="AM120" s="909"/>
      <c r="AN120" s="909"/>
      <c r="AO120" s="909"/>
      <c r="AP120" s="909"/>
      <c r="AQ120" s="909"/>
      <c r="AR120" s="909"/>
      <c r="AS120" s="909"/>
      <c r="AT120" s="909"/>
      <c r="AU120" s="909"/>
      <c r="AV120" s="909"/>
      <c r="AW120" s="909"/>
      <c r="AX120" s="909"/>
      <c r="AY120" s="909"/>
      <c r="AZ120" s="415"/>
      <c r="BA120" s="416" t="s">
        <v>131</v>
      </c>
      <c r="BB120" s="363" t="s">
        <v>99</v>
      </c>
      <c r="BC120" s="1039" t="s">
        <v>115</v>
      </c>
      <c r="BD120" s="1040"/>
      <c r="BE120" s="1040"/>
      <c r="BF120" s="1040"/>
      <c r="BG120" s="1041"/>
      <c r="BH120" s="1039" t="s">
        <v>38</v>
      </c>
      <c r="BI120" s="1040"/>
      <c r="BJ120" s="1040"/>
      <c r="BK120" s="1040"/>
      <c r="BL120" s="1041"/>
      <c r="BM120" s="1039" t="s">
        <v>37</v>
      </c>
      <c r="BN120" s="1040"/>
      <c r="BO120" s="1040"/>
      <c r="BP120" s="1040"/>
      <c r="BQ120" s="1042"/>
      <c r="BR120" s="86" t="s">
        <v>142</v>
      </c>
      <c r="BS120" s="495"/>
      <c r="BT120" s="495"/>
      <c r="BU120" s="495"/>
      <c r="BV120" s="495"/>
      <c r="BW120" s="495"/>
      <c r="BX120" s="495"/>
      <c r="BY120" s="495"/>
      <c r="BZ120" s="509"/>
      <c r="CA120" s="509"/>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599" customFormat="true" ht="12.75" x14ac:dyDescent="0.2">
      <c r="A121" s="402" t="s">
        <v>87</v>
      </c>
      <c r="B121" s="444"/>
      <c r="C121" s="486" t="s">
        <v>0</v>
      </c>
      <c r="D121" s="673" t="s">
        <v>1</v>
      </c>
      <c r="E121" s="673" t="s">
        <v>2</v>
      </c>
      <c r="F121" s="673" t="s">
        <v>3</v>
      </c>
      <c r="G121" s="674" t="s">
        <v>4</v>
      </c>
      <c r="H121" s="449" t="s">
        <v>0</v>
      </c>
      <c r="I121" s="677" t="s">
        <v>1</v>
      </c>
      <c r="J121" s="677" t="s">
        <v>2</v>
      </c>
      <c r="K121" s="677" t="s">
        <v>3</v>
      </c>
      <c r="L121" s="678" t="s">
        <v>4</v>
      </c>
      <c r="M121" s="450" t="s">
        <v>0</v>
      </c>
      <c r="N121" s="677" t="s">
        <v>1</v>
      </c>
      <c r="O121" s="677" t="s">
        <v>2</v>
      </c>
      <c r="P121" s="677" t="s">
        <v>3</v>
      </c>
      <c r="Q121" s="671" t="s">
        <v>4</v>
      </c>
      <c r="R121" s="449" t="s">
        <v>250</v>
      </c>
      <c r="S121" s="677" t="s">
        <v>354</v>
      </c>
      <c r="T121" s="677" t="s">
        <v>252</v>
      </c>
      <c r="U121" s="677" t="s">
        <v>253</v>
      </c>
      <c r="V121" s="677" t="s">
        <v>254</v>
      </c>
      <c r="W121" s="677" t="s">
        <v>255</v>
      </c>
      <c r="X121" s="677" t="s">
        <v>256</v>
      </c>
      <c r="Y121" s="677" t="s">
        <v>355</v>
      </c>
      <c r="Z121" s="677" t="s">
        <v>258</v>
      </c>
      <c r="AA121" s="678" t="s">
        <v>356</v>
      </c>
      <c r="AB121" s="909"/>
      <c r="AC121" s="909"/>
      <c r="AD121" s="909"/>
      <c r="AE121" s="909"/>
      <c r="AF121" s="909"/>
      <c r="AG121" s="909"/>
      <c r="AH121" s="909"/>
      <c r="AI121" s="909"/>
      <c r="AJ121" s="909"/>
      <c r="AK121" s="909"/>
      <c r="AL121" s="909"/>
      <c r="AM121" s="909"/>
      <c r="AN121" s="909"/>
      <c r="AO121" s="909"/>
      <c r="AP121" s="909"/>
      <c r="AQ121" s="909"/>
      <c r="AR121" s="909"/>
      <c r="AS121" s="909"/>
      <c r="AT121" s="909"/>
      <c r="AU121" s="909"/>
      <c r="AV121" s="909"/>
      <c r="AW121" s="909"/>
      <c r="AX121" s="909"/>
      <c r="AY121" s="909"/>
      <c r="AZ121" s="415"/>
      <c r="BA121" s="402" t="s">
        <v>117</v>
      </c>
      <c r="BB121" s="401"/>
      <c r="BC121" s="525" t="s">
        <v>0</v>
      </c>
      <c r="BD121" s="647" t="s">
        <v>1</v>
      </c>
      <c r="BE121" s="647" t="s">
        <v>2</v>
      </c>
      <c r="BF121" s="647" t="s">
        <v>3</v>
      </c>
      <c r="BG121" s="526" t="s">
        <v>4</v>
      </c>
      <c r="BH121" s="525" t="s">
        <v>0</v>
      </c>
      <c r="BI121" s="647" t="s">
        <v>1</v>
      </c>
      <c r="BJ121" s="647" t="s">
        <v>2</v>
      </c>
      <c r="BK121" s="647" t="s">
        <v>3</v>
      </c>
      <c r="BL121" s="526" t="s">
        <v>4</v>
      </c>
      <c r="BM121" s="525" t="s">
        <v>0</v>
      </c>
      <c r="BN121" s="647" t="s">
        <v>1</v>
      </c>
      <c r="BO121" s="647" t="s">
        <v>2</v>
      </c>
      <c r="BP121" s="647" t="s">
        <v>3</v>
      </c>
      <c r="BQ121" s="526" t="s">
        <v>4</v>
      </c>
      <c r="BR121" s="525" t="s">
        <v>250</v>
      </c>
      <c r="BS121" s="647" t="s">
        <v>354</v>
      </c>
      <c r="BT121" s="647" t="s">
        <v>252</v>
      </c>
      <c r="BU121" s="647" t="s">
        <v>253</v>
      </c>
      <c r="BV121" s="647" t="s">
        <v>254</v>
      </c>
      <c r="BW121" s="647" t="s">
        <v>255</v>
      </c>
      <c r="BX121" s="647" t="s">
        <v>256</v>
      </c>
      <c r="BY121" s="648" t="s">
        <v>355</v>
      </c>
      <c r="BZ121" s="648" t="s">
        <v>258</v>
      </c>
      <c r="CA121" s="648" t="s">
        <v>356</v>
      </c>
      <c r="CB121" s="948"/>
      <c r="CC121" s="948"/>
      <c r="CD121" s="948"/>
      <c r="CE121" s="948"/>
      <c r="CF121" s="948"/>
      <c r="CG121" s="948"/>
      <c r="CH121" s="948"/>
      <c r="CI121" s="948"/>
      <c r="CJ121" s="948"/>
      <c r="CK121" s="948"/>
      <c r="CL121" s="948"/>
      <c r="CM121" s="948"/>
      <c r="CN121" s="948"/>
      <c r="CO121" s="948"/>
      <c r="CP121" s="948"/>
      <c r="CQ121" s="948"/>
      <c r="CR121" s="948"/>
      <c r="CS121" s="948"/>
      <c r="CT121" s="948"/>
      <c r="CU121" s="948"/>
      <c r="CV121" s="948"/>
      <c r="CW121" s="948"/>
      <c r="CX121" s="948"/>
      <c r="CY121" s="948"/>
      <c r="CZ121" s="948"/>
    </row>
    <row r="122" s="599" customFormat="true" ht="15" customHeight="true" x14ac:dyDescent="0.2">
      <c r="A122" s="1053" t="s">
        <v>18</v>
      </c>
      <c r="B122" s="446" t="s">
        <v>14</v>
      </c>
      <c r="C122" s="196">
        <f>C153+(C155+C154)*'DHS09'!C130/100</f>
        <v>7.676321206386409</v>
      </c>
      <c r="D122" s="195">
        <f>D153+(D155+D154)*'DHS09'!D130/100</f>
        <v>13.056981091322546</v>
      </c>
      <c r="E122" s="195">
        <f>E153+(E155+E154)*'DHS09'!E130/100</f>
        <v>25.48793353060141</v>
      </c>
      <c r="F122" s="195">
        <f>F153+(F155+F154)*'DHS09'!F130/100</f>
        <v>40.440328705366099</v>
      </c>
      <c r="G122" s="194">
        <f>G153+(G155+G154)*'DHS09'!G130/100</f>
        <v>64.801853090582497</v>
      </c>
      <c r="H122" s="193">
        <f>H153+(H155+H154)*'DHS09'!H130/100</f>
        <v>35.395805562836571</v>
      </c>
      <c r="I122" s="195">
        <f>I153+(I155+I154)*'DHS09'!I130/100</f>
        <v>45.390001747241421</v>
      </c>
      <c r="J122" s="195">
        <f>J153+(J155+J154)*'DHS09'!J130/100</f>
        <v>55.096087508163777</v>
      </c>
      <c r="K122" s="195">
        <f>K153+(K155+K154)*'DHS09'!K130/100</f>
        <v>67.247361250804744</v>
      </c>
      <c r="L122" s="192">
        <f>L153+(L155+L154)*'DHS09'!L130/100</f>
        <v>88.53615257178862</v>
      </c>
      <c r="M122" s="196">
        <f>M153+(M155+M154)*'DHS09'!M130/100</f>
        <v>8.0222224211020574</v>
      </c>
      <c r="N122" s="195">
        <f>N153+(N155+N154)*'DHS09'!N130/100</f>
        <v>10.849522498941928</v>
      </c>
      <c r="O122" s="195">
        <f>O153+(O155+O154)*'DHS09'!O130/100</f>
        <v>21.029546365832438</v>
      </c>
      <c r="P122" s="195">
        <f>P153+(P155+P154)*'DHS09'!P130/100</f>
        <v>30.832154552826943</v>
      </c>
      <c r="Q122" s="194">
        <f>Q153+(Q155+Q154)*'DHS09'!Q130/100</f>
        <v>48.90265729736597</v>
      </c>
      <c r="R122" s="193">
        <f>R153+(R155+R154)*'DHS09'!R130/100</f>
        <v>35.834180605976101</v>
      </c>
      <c r="S122" s="195">
        <f>S153+(S155+S154)*'DHS09'!S130/100</f>
        <v>38.416458906787675</v>
      </c>
      <c r="T122" s="195">
        <f>T153+(T155+T154)*'DHS09'!T130/100</f>
        <v>30.060493261962225</v>
      </c>
      <c r="U122" s="195">
        <f>U153+(U155+U154)*'DHS09'!U130/100</f>
        <v>27.05027408531992</v>
      </c>
      <c r="V122" s="195">
        <f>V153+(V155+V154)*'DHS09'!V130/100</f>
        <v>39.255711687829269</v>
      </c>
      <c r="W122" s="195">
        <f>W153+(W155+W154)*'DHS09'!W130/100</f>
        <v>26.532085539100912</v>
      </c>
      <c r="X122" s="195">
        <f>X153+(X155+X154)*'DHS09'!X130/100</f>
        <v>12.620291893945733</v>
      </c>
      <c r="Y122" s="195">
        <f>Y153+(Y155+Y154)*'DHS09'!Y130/100</f>
        <v>13.555150255798223</v>
      </c>
      <c r="Z122" s="195">
        <f>Z153+(Z155+Z154)*'DHS09'!Z130/100</f>
        <v>22.812576297524902</v>
      </c>
      <c r="AA122" s="192">
        <f>AA153+(AA155+AA154)*'DHS09'!AA130/100</f>
        <v>16.349050171567537</v>
      </c>
      <c r="AB122" s="909"/>
      <c r="AC122" s="909"/>
      <c r="AD122" s="909"/>
      <c r="AE122" s="909"/>
      <c r="AF122" s="909"/>
      <c r="AG122" s="909"/>
      <c r="AH122" s="909"/>
      <c r="AI122" s="909"/>
      <c r="AJ122" s="909"/>
      <c r="AK122" s="909"/>
      <c r="AL122" s="909"/>
      <c r="AM122" s="909"/>
      <c r="AN122" s="909"/>
      <c r="AO122" s="909"/>
      <c r="AP122" s="909"/>
      <c r="AQ122" s="909"/>
      <c r="AR122" s="909"/>
      <c r="AS122" s="909"/>
      <c r="AT122" s="909"/>
      <c r="AU122" s="909"/>
      <c r="AV122" s="909"/>
      <c r="AW122" s="909"/>
      <c r="AX122" s="909"/>
      <c r="AY122" s="909"/>
      <c r="AZ122" s="415"/>
      <c r="BA122" s="1038" t="s">
        <v>18</v>
      </c>
      <c r="BB122" s="683" t="s">
        <v>14</v>
      </c>
      <c r="BC122" s="120" t="s">
        <v>35</v>
      </c>
      <c r="BD122" s="116" t="s">
        <v>35</v>
      </c>
      <c r="BE122" s="116" t="s">
        <v>35</v>
      </c>
      <c r="BF122" s="116" t="s">
        <v>35</v>
      </c>
      <c r="BG122" s="111" t="s">
        <v>35</v>
      </c>
      <c r="BH122" s="120" t="s">
        <v>35</v>
      </c>
      <c r="BI122" s="116" t="s">
        <v>35</v>
      </c>
      <c r="BJ122" s="116" t="s">
        <v>35</v>
      </c>
      <c r="BK122" s="116" t="s">
        <v>35</v>
      </c>
      <c r="BL122" s="111" t="s">
        <v>35</v>
      </c>
      <c r="BM122" s="120" t="s">
        <v>35</v>
      </c>
      <c r="BN122" s="116" t="s">
        <v>35</v>
      </c>
      <c r="BO122" s="116" t="s">
        <v>35</v>
      </c>
      <c r="BP122" s="116" t="s">
        <v>35</v>
      </c>
      <c r="BQ122" s="111" t="s">
        <v>35</v>
      </c>
      <c r="BR122" s="120" t="s">
        <v>35</v>
      </c>
      <c r="BS122" s="116" t="s">
        <v>35</v>
      </c>
      <c r="BT122" s="116" t="s">
        <v>35</v>
      </c>
      <c r="BU122" s="116" t="s">
        <v>35</v>
      </c>
      <c r="BV122" s="116" t="s">
        <v>35</v>
      </c>
      <c r="BW122" s="116" t="s">
        <v>35</v>
      </c>
      <c r="BX122" s="116" t="s">
        <v>35</v>
      </c>
      <c r="BY122" s="105" t="s">
        <v>35</v>
      </c>
      <c r="BZ122" s="105" t="s">
        <v>35</v>
      </c>
      <c r="CA122" s="105" t="s">
        <v>35</v>
      </c>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row>
    <row r="123" s="599" customFormat="true" ht="15" customHeight="true" x14ac:dyDescent="0.2">
      <c r="A123" s="1047"/>
      <c r="B123" s="447" t="s">
        <v>51</v>
      </c>
      <c r="C123" s="191">
        <f>100-C122</f>
        <v>92.323678793613595</v>
      </c>
      <c r="D123" s="190">
        <f t="shared" ref="D123:AA123" si="3">100-D122</f>
        <v>86.943018908677459</v>
      </c>
      <c r="E123" s="190">
        <f t="shared" si="3"/>
        <v>74.51206646939859</v>
      </c>
      <c r="F123" s="190">
        <f t="shared" si="3"/>
        <v>59.559671294633901</v>
      </c>
      <c r="G123" s="189">
        <f t="shared" si="3"/>
        <v>35.198146909417503</v>
      </c>
      <c r="H123" s="188">
        <f t="shared" si="3"/>
        <v>64.604194437163429</v>
      </c>
      <c r="I123" s="190">
        <f t="shared" si="3"/>
        <v>54.609998252758579</v>
      </c>
      <c r="J123" s="190">
        <f t="shared" si="3"/>
        <v>44.903912491836223</v>
      </c>
      <c r="K123" s="190">
        <f t="shared" si="3"/>
        <v>32.752638749195256</v>
      </c>
      <c r="L123" s="187">
        <f t="shared" si="3"/>
        <v>11.46384742821138</v>
      </c>
      <c r="M123" s="191">
        <f t="shared" si="3"/>
        <v>91.977777578897943</v>
      </c>
      <c r="N123" s="190">
        <f t="shared" si="3"/>
        <v>89.150477501058077</v>
      </c>
      <c r="O123" s="190">
        <f t="shared" si="3"/>
        <v>78.970453634167569</v>
      </c>
      <c r="P123" s="190">
        <f t="shared" si="3"/>
        <v>69.16784544717305</v>
      </c>
      <c r="Q123" s="189">
        <f t="shared" si="3"/>
        <v>51.09734270263403</v>
      </c>
      <c r="R123" s="188">
        <f t="shared" si="3"/>
        <v>64.165819394023899</v>
      </c>
      <c r="S123" s="190">
        <f t="shared" si="3"/>
        <v>61.583541093212325</v>
      </c>
      <c r="T123" s="190">
        <f t="shared" si="3"/>
        <v>69.939506738037778</v>
      </c>
      <c r="U123" s="190">
        <f t="shared" si="3"/>
        <v>72.949725914680073</v>
      </c>
      <c r="V123" s="190">
        <f t="shared" si="3"/>
        <v>60.744288312170731</v>
      </c>
      <c r="W123" s="190">
        <f t="shared" si="3"/>
        <v>73.467914460899095</v>
      </c>
      <c r="X123" s="190">
        <f t="shared" si="3"/>
        <v>87.379708106054267</v>
      </c>
      <c r="Y123" s="190">
        <f t="shared" si="3"/>
        <v>86.444849744201775</v>
      </c>
      <c r="Z123" s="190">
        <f t="shared" si="3"/>
        <v>77.187423702475101</v>
      </c>
      <c r="AA123" s="187">
        <f t="shared" si="3"/>
        <v>83.650949828432459</v>
      </c>
      <c r="AB123" s="909"/>
      <c r="AC123" s="909"/>
      <c r="AD123" s="909"/>
      <c r="AE123" s="909"/>
      <c r="AF123" s="909"/>
      <c r="AG123" s="909"/>
      <c r="AH123" s="909"/>
      <c r="AI123" s="909"/>
      <c r="AJ123" s="909"/>
      <c r="AK123" s="909"/>
      <c r="AL123" s="909"/>
      <c r="AM123" s="909"/>
      <c r="AN123" s="909"/>
      <c r="AO123" s="909"/>
      <c r="AP123" s="909"/>
      <c r="AQ123" s="909"/>
      <c r="AR123" s="909"/>
      <c r="AS123" s="909"/>
      <c r="AT123" s="909"/>
      <c r="AU123" s="909"/>
      <c r="AV123" s="909"/>
      <c r="AW123" s="909"/>
      <c r="AX123" s="909"/>
      <c r="AY123" s="909"/>
      <c r="AZ123" s="415"/>
      <c r="BA123" s="1035"/>
      <c r="BB123" s="682" t="s">
        <v>51</v>
      </c>
      <c r="BC123" s="119" t="s">
        <v>35</v>
      </c>
      <c r="BD123" s="115" t="s">
        <v>35</v>
      </c>
      <c r="BE123" s="115" t="s">
        <v>35</v>
      </c>
      <c r="BF123" s="115" t="s">
        <v>35</v>
      </c>
      <c r="BG123" s="110" t="s">
        <v>35</v>
      </c>
      <c r="BH123" s="119" t="s">
        <v>35</v>
      </c>
      <c r="BI123" s="115" t="s">
        <v>35</v>
      </c>
      <c r="BJ123" s="115" t="s">
        <v>35</v>
      </c>
      <c r="BK123" s="115" t="s">
        <v>35</v>
      </c>
      <c r="BL123" s="110" t="s">
        <v>35</v>
      </c>
      <c r="BM123" s="119" t="s">
        <v>35</v>
      </c>
      <c r="BN123" s="115" t="s">
        <v>35</v>
      </c>
      <c r="BO123" s="115" t="s">
        <v>35</v>
      </c>
      <c r="BP123" s="115" t="s">
        <v>35</v>
      </c>
      <c r="BQ123" s="110" t="s">
        <v>35</v>
      </c>
      <c r="BR123" s="119" t="s">
        <v>35</v>
      </c>
      <c r="BS123" s="115" t="s">
        <v>35</v>
      </c>
      <c r="BT123" s="115" t="s">
        <v>35</v>
      </c>
      <c r="BU123" s="115" t="s">
        <v>35</v>
      </c>
      <c r="BV123" s="115" t="s">
        <v>35</v>
      </c>
      <c r="BW123" s="115" t="s">
        <v>35</v>
      </c>
      <c r="BX123" s="115" t="s">
        <v>35</v>
      </c>
      <c r="BY123" s="104" t="s">
        <v>35</v>
      </c>
      <c r="BZ123" s="104" t="s">
        <v>35</v>
      </c>
      <c r="CA123" s="104" t="s">
        <v>35</v>
      </c>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row>
    <row r="124" s="599" customFormat="true" ht="15" customHeight="true" x14ac:dyDescent="0.2">
      <c r="A124" s="1047" t="s">
        <v>50</v>
      </c>
      <c r="B124" s="447" t="s">
        <v>15</v>
      </c>
      <c r="C124" s="191">
        <f>C122*'DHS09'!C129/100</f>
        <v>7.0441694664663972</v>
      </c>
      <c r="D124" s="190">
        <f>D122*'DHS09'!D129/100</f>
        <v>10.412828035069204</v>
      </c>
      <c r="E124" s="190">
        <f>E122*'DHS09'!E129/100</f>
        <v>19.611314132981946</v>
      </c>
      <c r="F124" s="190">
        <f>F122*'DHS09'!F129/100</f>
        <v>24.598240458002223</v>
      </c>
      <c r="G124" s="189">
        <f>G122*'DHS09'!G129/100</f>
        <v>45.026171245990092</v>
      </c>
      <c r="H124" s="188">
        <f>H122*'DHS09'!H129/100</f>
        <v>11.223989707756736</v>
      </c>
      <c r="I124" s="190">
        <f>I122*'DHS09'!I129/100</f>
        <v>16.052363798351902</v>
      </c>
      <c r="J124" s="190">
        <f>J122*'DHS09'!J129/100</f>
        <v>21.422027606991261</v>
      </c>
      <c r="K124" s="190">
        <f>K122*'DHS09'!K129/100</f>
        <v>38.991742320359101</v>
      </c>
      <c r="L124" s="187">
        <f>L122*'DHS09'!L129/100</f>
        <v>67.417799493109825</v>
      </c>
      <c r="M124" s="191">
        <f>M122*'DHS09'!M129/100</f>
        <v>7.4371953311401411</v>
      </c>
      <c r="N124" s="190">
        <f>N122*'DHS09'!N129/100</f>
        <v>9.253805103062561</v>
      </c>
      <c r="O124" s="190">
        <f>O122*'DHS09'!O129/100</f>
        <v>17.231994195049232</v>
      </c>
      <c r="P124" s="190">
        <f>P122*'DHS09'!P129/100</f>
        <v>25.778750238555311</v>
      </c>
      <c r="Q124" s="189">
        <f>Q122*'DHS09'!Q129/100</f>
        <v>39.836220815198324</v>
      </c>
      <c r="R124" s="188">
        <f>R122*'DHS09'!R129/100</f>
        <v>27.107173134733237</v>
      </c>
      <c r="S124" s="190">
        <f>S122*'DHS09'!S129/100</f>
        <v>31.2157559038911</v>
      </c>
      <c r="T124" s="190">
        <f>T122*'DHS09'!T129/100</f>
        <v>22.954793624010481</v>
      </c>
      <c r="U124" s="190">
        <f>U122*'DHS09'!U129/100</f>
        <v>18.912607511810442</v>
      </c>
      <c r="V124" s="190">
        <f>V122*'DHS09'!V129/100</f>
        <v>23.192386642027394</v>
      </c>
      <c r="W124" s="190">
        <f>W122*'DHS09'!W129/100</f>
        <v>19.60753349198005</v>
      </c>
      <c r="X124" s="190">
        <f>X122*'DHS09'!X129/100</f>
        <v>9.9570382919356284</v>
      </c>
      <c r="Y124" s="190">
        <f>Y122*'DHS09'!Y129/100</f>
        <v>10.047582372637788</v>
      </c>
      <c r="Z124" s="190">
        <f>Z122*'DHS09'!Z129/100</f>
        <v>18.181497046688616</v>
      </c>
      <c r="AA124" s="187">
        <f>AA122*'DHS09'!AA129/100</f>
        <v>14.394052974687124</v>
      </c>
      <c r="AB124" s="909"/>
      <c r="AC124" s="909"/>
      <c r="AD124" s="909"/>
      <c r="AE124" s="909"/>
      <c r="AF124" s="909"/>
      <c r="AG124" s="909"/>
      <c r="AH124" s="909"/>
      <c r="AI124" s="909"/>
      <c r="AJ124" s="909"/>
      <c r="AK124" s="909"/>
      <c r="AL124" s="909"/>
      <c r="AM124" s="909"/>
      <c r="AN124" s="909"/>
      <c r="AO124" s="909"/>
      <c r="AP124" s="909"/>
      <c r="AQ124" s="909"/>
      <c r="AR124" s="909"/>
      <c r="AS124" s="909"/>
      <c r="AT124" s="909"/>
      <c r="AU124" s="909"/>
      <c r="AV124" s="909"/>
      <c r="AW124" s="909"/>
      <c r="AX124" s="909"/>
      <c r="AY124" s="909"/>
      <c r="AZ124" s="415"/>
      <c r="BA124" s="1035" t="s">
        <v>50</v>
      </c>
      <c r="BB124" s="682" t="s">
        <v>15</v>
      </c>
      <c r="BC124" s="119" t="s">
        <v>35</v>
      </c>
      <c r="BD124" s="115" t="s">
        <v>35</v>
      </c>
      <c r="BE124" s="115" t="s">
        <v>35</v>
      </c>
      <c r="BF124" s="115" t="s">
        <v>35</v>
      </c>
      <c r="BG124" s="110" t="s">
        <v>35</v>
      </c>
      <c r="BH124" s="119" t="s">
        <v>35</v>
      </c>
      <c r="BI124" s="115" t="s">
        <v>35</v>
      </c>
      <c r="BJ124" s="115" t="s">
        <v>35</v>
      </c>
      <c r="BK124" s="115" t="s">
        <v>35</v>
      </c>
      <c r="BL124" s="110" t="s">
        <v>35</v>
      </c>
      <c r="BM124" s="119" t="s">
        <v>35</v>
      </c>
      <c r="BN124" s="115" t="s">
        <v>35</v>
      </c>
      <c r="BO124" s="115" t="s">
        <v>35</v>
      </c>
      <c r="BP124" s="115" t="s">
        <v>35</v>
      </c>
      <c r="BQ124" s="110" t="s">
        <v>35</v>
      </c>
      <c r="BR124" s="119" t="s">
        <v>35</v>
      </c>
      <c r="BS124" s="115" t="s">
        <v>35</v>
      </c>
      <c r="BT124" s="115" t="s">
        <v>35</v>
      </c>
      <c r="BU124" s="115" t="s">
        <v>35</v>
      </c>
      <c r="BV124" s="115" t="s">
        <v>35</v>
      </c>
      <c r="BW124" s="115" t="s">
        <v>35</v>
      </c>
      <c r="BX124" s="115" t="s">
        <v>35</v>
      </c>
      <c r="BY124" s="104" t="s">
        <v>35</v>
      </c>
      <c r="BZ124" s="104" t="s">
        <v>35</v>
      </c>
      <c r="CA124" s="104" t="s">
        <v>35</v>
      </c>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row>
    <row r="125" s="599" customFormat="true" ht="15" customHeight="true" x14ac:dyDescent="0.2">
      <c r="A125" s="1047"/>
      <c r="B125" s="447" t="s">
        <v>16</v>
      </c>
      <c r="C125" s="191">
        <f>C122*'DHS09'!C128/100</f>
        <v>0.6321517399200095</v>
      </c>
      <c r="D125" s="190">
        <f>D122*'DHS09'!D128/100</f>
        <v>2.6441530562533391</v>
      </c>
      <c r="E125" s="190">
        <f>E122*'DHS09'!E128/100</f>
        <v>5.8766193976194492</v>
      </c>
      <c r="F125" s="190">
        <f>F122*'DHS09'!F128/100</f>
        <v>15.842088247363822</v>
      </c>
      <c r="G125" s="189">
        <f>G122*'DHS09'!G128/100</f>
        <v>19.775681844592338</v>
      </c>
      <c r="H125" s="188">
        <f>H122*'DHS09'!H128/100</f>
        <v>24.171815855079863</v>
      </c>
      <c r="I125" s="190">
        <f>I122*'DHS09'!I128/100</f>
        <v>29.337637948889508</v>
      </c>
      <c r="J125" s="190">
        <f>J122*'DHS09'!J128/100</f>
        <v>33.674059901172534</v>
      </c>
      <c r="K125" s="190">
        <f>K122*'DHS09'!K128/100</f>
        <v>28.255618930445568</v>
      </c>
      <c r="L125" s="187">
        <f>L122*'DHS09'!L128/100</f>
        <v>21.118353078678723</v>
      </c>
      <c r="M125" s="191">
        <f>M122*'DHS09'!M128/100</f>
        <v>0.5850270899619151</v>
      </c>
      <c r="N125" s="190">
        <f>N122*'DHS09'!N128/100</f>
        <v>1.5957173958793629</v>
      </c>
      <c r="O125" s="190">
        <f>O122*'DHS09'!O128/100</f>
        <v>3.7975521707831894</v>
      </c>
      <c r="P125" s="190">
        <f>P122*'DHS09'!P128/100</f>
        <v>5.0534043142716119</v>
      </c>
      <c r="Q125" s="189">
        <f>Q122*'DHS09'!Q128/100</f>
        <v>9.0664364821676333</v>
      </c>
      <c r="R125" s="188">
        <f>R122*'DHS09'!R128/100</f>
        <v>8.7270074712428514</v>
      </c>
      <c r="S125" s="190">
        <f>S122*'DHS09'!S128/100</f>
        <v>7.200703002896562</v>
      </c>
      <c r="T125" s="190">
        <f>T122*'DHS09'!T128/100</f>
        <v>7.105699637951747</v>
      </c>
      <c r="U125" s="190">
        <f>U122*'DHS09'!U128/100</f>
        <v>8.1376665735094722</v>
      </c>
      <c r="V125" s="190">
        <f>V122*'DHS09'!V128/100</f>
        <v>16.063325045801836</v>
      </c>
      <c r="W125" s="190">
        <f>W122*'DHS09'!W128/100</f>
        <v>6.9245520471208692</v>
      </c>
      <c r="X125" s="190">
        <f>X122*'DHS09'!X128/100</f>
        <v>2.663253602010109</v>
      </c>
      <c r="Y125" s="190">
        <f>Y122*'DHS09'!Y128/100</f>
        <v>3.5075678831604256</v>
      </c>
      <c r="Z125" s="190">
        <f>Z122*'DHS09'!Z128/100</f>
        <v>4.6310792508362599</v>
      </c>
      <c r="AA125" s="187">
        <f>AA122*'DHS09'!AA128/100</f>
        <v>1.9549971968804161</v>
      </c>
      <c r="AB125" s="909"/>
      <c r="AC125" s="909"/>
      <c r="AD125" s="909"/>
      <c r="AE125" s="909"/>
      <c r="AF125" s="909"/>
      <c r="AG125" s="909"/>
      <c r="AH125" s="909"/>
      <c r="AI125" s="909"/>
      <c r="AJ125" s="909"/>
      <c r="AK125" s="909"/>
      <c r="AL125" s="909"/>
      <c r="AM125" s="909"/>
      <c r="AN125" s="909"/>
      <c r="AO125" s="909"/>
      <c r="AP125" s="909"/>
      <c r="AQ125" s="909"/>
      <c r="AR125" s="909"/>
      <c r="AS125" s="909"/>
      <c r="AT125" s="909"/>
      <c r="AU125" s="909"/>
      <c r="AV125" s="909"/>
      <c r="AW125" s="909"/>
      <c r="AX125" s="909"/>
      <c r="AY125" s="909"/>
      <c r="AZ125" s="415"/>
      <c r="BA125" s="1035"/>
      <c r="BB125" s="682" t="s">
        <v>16</v>
      </c>
      <c r="BC125" s="119" t="s">
        <v>35</v>
      </c>
      <c r="BD125" s="115" t="s">
        <v>35</v>
      </c>
      <c r="BE125" s="115" t="s">
        <v>35</v>
      </c>
      <c r="BF125" s="115" t="s">
        <v>35</v>
      </c>
      <c r="BG125" s="110" t="s">
        <v>35</v>
      </c>
      <c r="BH125" s="119" t="s">
        <v>35</v>
      </c>
      <c r="BI125" s="115" t="s">
        <v>35</v>
      </c>
      <c r="BJ125" s="115" t="s">
        <v>35</v>
      </c>
      <c r="BK125" s="115" t="s">
        <v>35</v>
      </c>
      <c r="BL125" s="110" t="s">
        <v>35</v>
      </c>
      <c r="BM125" s="119" t="s">
        <v>35</v>
      </c>
      <c r="BN125" s="115" t="s">
        <v>35</v>
      </c>
      <c r="BO125" s="115" t="s">
        <v>35</v>
      </c>
      <c r="BP125" s="115" t="s">
        <v>35</v>
      </c>
      <c r="BQ125" s="110" t="s">
        <v>35</v>
      </c>
      <c r="BR125" s="119" t="s">
        <v>35</v>
      </c>
      <c r="BS125" s="115" t="s">
        <v>35</v>
      </c>
      <c r="BT125" s="115" t="s">
        <v>35</v>
      </c>
      <c r="BU125" s="115" t="s">
        <v>35</v>
      </c>
      <c r="BV125" s="115" t="s">
        <v>35</v>
      </c>
      <c r="BW125" s="115" t="s">
        <v>35</v>
      </c>
      <c r="BX125" s="115" t="s">
        <v>35</v>
      </c>
      <c r="BY125" s="104" t="s">
        <v>35</v>
      </c>
      <c r="BZ125" s="104" t="s">
        <v>35</v>
      </c>
      <c r="CA125" s="104" t="s">
        <v>35</v>
      </c>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row>
    <row r="126" s="599" customFormat="true" ht="15" customHeight="true" x14ac:dyDescent="0.2">
      <c r="A126" s="1047"/>
      <c r="B126" s="447" t="s">
        <v>22</v>
      </c>
      <c r="C126" s="191">
        <f>100-(C124+C125+C127)</f>
        <v>4.8526338057511111</v>
      </c>
      <c r="D126" s="190">
        <f t="shared" ref="D126:AA126" si="4">100-(D124+D125+D127)</f>
        <v>16.126736272674663</v>
      </c>
      <c r="E126" s="190">
        <f t="shared" si="4"/>
        <v>34.224594309742116</v>
      </c>
      <c r="F126" s="190">
        <f t="shared" si="4"/>
        <v>40.589527312768496</v>
      </c>
      <c r="G126" s="189">
        <f t="shared" si="4"/>
        <v>30.581872563504504</v>
      </c>
      <c r="H126" s="188">
        <f t="shared" si="4"/>
        <v>43.409451208937725</v>
      </c>
      <c r="I126" s="190">
        <f t="shared" si="4"/>
        <v>44.229544361202919</v>
      </c>
      <c r="J126" s="190">
        <f t="shared" si="4"/>
        <v>41.022478131780929</v>
      </c>
      <c r="K126" s="190">
        <f t="shared" si="4"/>
        <v>30.848229076937557</v>
      </c>
      <c r="L126" s="187">
        <f t="shared" si="4"/>
        <v>10.88247927014001</v>
      </c>
      <c r="M126" s="191">
        <f t="shared" si="4"/>
        <v>4.5067325910354583</v>
      </c>
      <c r="N126" s="190">
        <f t="shared" si="4"/>
        <v>11.041830745780047</v>
      </c>
      <c r="O126" s="190">
        <f t="shared" si="4"/>
        <v>30.921165582249259</v>
      </c>
      <c r="P126" s="190">
        <f t="shared" si="4"/>
        <v>37.074458051485678</v>
      </c>
      <c r="Q126" s="189">
        <f t="shared" si="4"/>
        <v>40.385434392570367</v>
      </c>
      <c r="R126" s="188">
        <f t="shared" si="4"/>
        <v>25.660455932178479</v>
      </c>
      <c r="S126" s="190">
        <f t="shared" si="4"/>
        <v>28.238028325760894</v>
      </c>
      <c r="T126" s="190">
        <f t="shared" si="4"/>
        <v>35.361763959831791</v>
      </c>
      <c r="U126" s="190">
        <f t="shared" si="4"/>
        <v>46.035983270832915</v>
      </c>
      <c r="V126" s="190">
        <f t="shared" si="4"/>
        <v>33.22418137656237</v>
      </c>
      <c r="W126" s="190">
        <f t="shared" si="4"/>
        <v>14.655695368989512</v>
      </c>
      <c r="X126" s="190">
        <f t="shared" si="4"/>
        <v>4.3041387904370794</v>
      </c>
      <c r="Y126" s="190">
        <f t="shared" si="4"/>
        <v>19.343489968087752</v>
      </c>
      <c r="Z126" s="190">
        <f t="shared" si="4"/>
        <v>9.5146259324018558</v>
      </c>
      <c r="AA126" s="187">
        <f t="shared" si="4"/>
        <v>5.0920793091832621</v>
      </c>
      <c r="AB126" s="909"/>
      <c r="AC126" s="909"/>
      <c r="AD126" s="909"/>
      <c r="AE126" s="909"/>
      <c r="AF126" s="909"/>
      <c r="AG126" s="909"/>
      <c r="AH126" s="909"/>
      <c r="AI126" s="909"/>
      <c r="AJ126" s="909"/>
      <c r="AK126" s="909"/>
      <c r="AL126" s="909"/>
      <c r="AM126" s="909"/>
      <c r="AN126" s="909"/>
      <c r="AO126" s="909"/>
      <c r="AP126" s="909"/>
      <c r="AQ126" s="909"/>
      <c r="AR126" s="909"/>
      <c r="AS126" s="909"/>
      <c r="AT126" s="909"/>
      <c r="AU126" s="909"/>
      <c r="AV126" s="909"/>
      <c r="AW126" s="909"/>
      <c r="AX126" s="909"/>
      <c r="AY126" s="909"/>
      <c r="AZ126" s="415"/>
      <c r="BA126" s="1035"/>
      <c r="BB126" s="682" t="s">
        <v>22</v>
      </c>
      <c r="BC126" s="119" t="s">
        <v>35</v>
      </c>
      <c r="BD126" s="115" t="s">
        <v>35</v>
      </c>
      <c r="BE126" s="115" t="s">
        <v>35</v>
      </c>
      <c r="BF126" s="115" t="s">
        <v>35</v>
      </c>
      <c r="BG126" s="110" t="s">
        <v>35</v>
      </c>
      <c r="BH126" s="119" t="s">
        <v>35</v>
      </c>
      <c r="BI126" s="115" t="s">
        <v>35</v>
      </c>
      <c r="BJ126" s="115" t="s">
        <v>35</v>
      </c>
      <c r="BK126" s="115" t="s">
        <v>35</v>
      </c>
      <c r="BL126" s="110" t="s">
        <v>35</v>
      </c>
      <c r="BM126" s="119" t="s">
        <v>35</v>
      </c>
      <c r="BN126" s="115" t="s">
        <v>35</v>
      </c>
      <c r="BO126" s="115" t="s">
        <v>35</v>
      </c>
      <c r="BP126" s="115" t="s">
        <v>35</v>
      </c>
      <c r="BQ126" s="110" t="s">
        <v>35</v>
      </c>
      <c r="BR126" s="119" t="s">
        <v>35</v>
      </c>
      <c r="BS126" s="115" t="s">
        <v>35</v>
      </c>
      <c r="BT126" s="115" t="s">
        <v>35</v>
      </c>
      <c r="BU126" s="115" t="s">
        <v>35</v>
      </c>
      <c r="BV126" s="115" t="s">
        <v>35</v>
      </c>
      <c r="BW126" s="115" t="s">
        <v>35</v>
      </c>
      <c r="BX126" s="115" t="s">
        <v>35</v>
      </c>
      <c r="BY126" s="104" t="s">
        <v>35</v>
      </c>
      <c r="BZ126" s="104" t="s">
        <v>35</v>
      </c>
      <c r="CA126" s="104" t="s">
        <v>35</v>
      </c>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row>
    <row r="127" s="599" customFormat="true" ht="15" customHeight="true" x14ac:dyDescent="0.2">
      <c r="A127" s="1047"/>
      <c r="B127" s="447" t="s">
        <v>19</v>
      </c>
      <c r="C127" s="191">
        <f>C156</f>
        <v>87.471044987862484</v>
      </c>
      <c r="D127" s="190">
        <f t="shared" ref="D127:AA127" si="5">D156</f>
        <v>70.816282636002796</v>
      </c>
      <c r="E127" s="190">
        <f t="shared" si="5"/>
        <v>40.287472159656481</v>
      </c>
      <c r="F127" s="190">
        <f t="shared" si="5"/>
        <v>18.970143981865466</v>
      </c>
      <c r="G127" s="189">
        <f t="shared" si="5"/>
        <v>4.6162743459130633</v>
      </c>
      <c r="H127" s="188">
        <f t="shared" si="5"/>
        <v>21.194743228225679</v>
      </c>
      <c r="I127" s="190">
        <f t="shared" si="5"/>
        <v>10.380453891555666</v>
      </c>
      <c r="J127" s="190">
        <f t="shared" si="5"/>
        <v>3.8814343600552776</v>
      </c>
      <c r="K127" s="190">
        <f t="shared" si="5"/>
        <v>1.9044096722577701</v>
      </c>
      <c r="L127" s="187">
        <f t="shared" si="5"/>
        <v>0.5813681580714446</v>
      </c>
      <c r="M127" s="191">
        <f t="shared" si="5"/>
        <v>87.471044987862484</v>
      </c>
      <c r="N127" s="190">
        <f t="shared" si="5"/>
        <v>78.108646755278031</v>
      </c>
      <c r="O127" s="190">
        <f t="shared" si="5"/>
        <v>48.049288051918317</v>
      </c>
      <c r="P127" s="190">
        <f t="shared" si="5"/>
        <v>32.093387395687401</v>
      </c>
      <c r="Q127" s="189">
        <f t="shared" si="5"/>
        <v>10.711908310063679</v>
      </c>
      <c r="R127" s="188">
        <f t="shared" si="5"/>
        <v>38.505363461845441</v>
      </c>
      <c r="S127" s="190">
        <f t="shared" si="5"/>
        <v>33.345512767451439</v>
      </c>
      <c r="T127" s="190">
        <f t="shared" si="5"/>
        <v>34.57774277820598</v>
      </c>
      <c r="U127" s="190">
        <f t="shared" si="5"/>
        <v>26.913742643847176</v>
      </c>
      <c r="V127" s="190">
        <f t="shared" si="5"/>
        <v>27.520106935608403</v>
      </c>
      <c r="W127" s="190">
        <f t="shared" si="5"/>
        <v>58.812219091909569</v>
      </c>
      <c r="X127" s="190">
        <f t="shared" si="5"/>
        <v>83.075569315617187</v>
      </c>
      <c r="Y127" s="190">
        <f t="shared" si="5"/>
        <v>67.101359776114037</v>
      </c>
      <c r="Z127" s="190">
        <f t="shared" si="5"/>
        <v>67.672797770073274</v>
      </c>
      <c r="AA127" s="187">
        <f t="shared" si="5"/>
        <v>78.558870519249197</v>
      </c>
      <c r="AB127" s="909"/>
      <c r="AC127" s="909"/>
      <c r="AD127" s="909"/>
      <c r="AE127" s="909"/>
      <c r="AF127" s="909"/>
      <c r="AG127" s="909"/>
      <c r="AH127" s="909"/>
      <c r="AI127" s="909"/>
      <c r="AJ127" s="909"/>
      <c r="AK127" s="909"/>
      <c r="AL127" s="909"/>
      <c r="AM127" s="909"/>
      <c r="AN127" s="909"/>
      <c r="AO127" s="909"/>
      <c r="AP127" s="909"/>
      <c r="AQ127" s="909"/>
      <c r="AR127" s="909"/>
      <c r="AS127" s="909"/>
      <c r="AT127" s="909"/>
      <c r="AU127" s="909"/>
      <c r="AV127" s="909"/>
      <c r="AW127" s="909"/>
      <c r="AX127" s="909"/>
      <c r="AY127" s="909"/>
      <c r="AZ127" s="415"/>
      <c r="BA127" s="1035"/>
      <c r="BB127" s="682" t="s">
        <v>19</v>
      </c>
      <c r="BC127" s="119" t="s">
        <v>35</v>
      </c>
      <c r="BD127" s="115" t="s">
        <v>35</v>
      </c>
      <c r="BE127" s="115" t="s">
        <v>35</v>
      </c>
      <c r="BF127" s="115" t="s">
        <v>35</v>
      </c>
      <c r="BG127" s="110" t="s">
        <v>35</v>
      </c>
      <c r="BH127" s="119" t="s">
        <v>35</v>
      </c>
      <c r="BI127" s="115" t="s">
        <v>35</v>
      </c>
      <c r="BJ127" s="115" t="s">
        <v>35</v>
      </c>
      <c r="BK127" s="115" t="s">
        <v>35</v>
      </c>
      <c r="BL127" s="110" t="s">
        <v>35</v>
      </c>
      <c r="BM127" s="119" t="s">
        <v>35</v>
      </c>
      <c r="BN127" s="115" t="s">
        <v>35</v>
      </c>
      <c r="BO127" s="115" t="s">
        <v>35</v>
      </c>
      <c r="BP127" s="115" t="s">
        <v>35</v>
      </c>
      <c r="BQ127" s="110" t="s">
        <v>35</v>
      </c>
      <c r="BR127" s="119" t="s">
        <v>35</v>
      </c>
      <c r="BS127" s="115" t="s">
        <v>35</v>
      </c>
      <c r="BT127" s="115" t="s">
        <v>35</v>
      </c>
      <c r="BU127" s="115" t="s">
        <v>35</v>
      </c>
      <c r="BV127" s="115" t="s">
        <v>35</v>
      </c>
      <c r="BW127" s="115" t="s">
        <v>35</v>
      </c>
      <c r="BX127" s="115" t="s">
        <v>35</v>
      </c>
      <c r="BY127" s="104" t="s">
        <v>35</v>
      </c>
      <c r="BZ127" s="104" t="s">
        <v>35</v>
      </c>
      <c r="CA127" s="104" t="s">
        <v>35</v>
      </c>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row>
    <row r="128" s="599" customFormat="true" ht="15" customHeight="true" x14ac:dyDescent="0.2">
      <c r="A128" s="1047" t="s">
        <v>186</v>
      </c>
      <c r="B128" s="447" t="s">
        <v>49</v>
      </c>
      <c r="C128" s="135" t="s">
        <v>35</v>
      </c>
      <c r="D128" s="132" t="s">
        <v>35</v>
      </c>
      <c r="E128" s="132" t="s">
        <v>35</v>
      </c>
      <c r="F128" s="132" t="s">
        <v>35</v>
      </c>
      <c r="G128" s="129" t="s">
        <v>35</v>
      </c>
      <c r="H128" s="126" t="s">
        <v>35</v>
      </c>
      <c r="I128" s="132" t="s">
        <v>35</v>
      </c>
      <c r="J128" s="132" t="s">
        <v>35</v>
      </c>
      <c r="K128" s="132" t="s">
        <v>35</v>
      </c>
      <c r="L128" s="123" t="s">
        <v>35</v>
      </c>
      <c r="M128" s="135" t="s">
        <v>35</v>
      </c>
      <c r="N128" s="132" t="s">
        <v>35</v>
      </c>
      <c r="O128" s="132" t="s">
        <v>35</v>
      </c>
      <c r="P128" s="132" t="s">
        <v>35</v>
      </c>
      <c r="Q128" s="129" t="s">
        <v>35</v>
      </c>
      <c r="R128" s="126" t="s">
        <v>35</v>
      </c>
      <c r="S128" s="132" t="s">
        <v>35</v>
      </c>
      <c r="T128" s="132" t="s">
        <v>35</v>
      </c>
      <c r="U128" s="132" t="s">
        <v>35</v>
      </c>
      <c r="V128" s="132" t="s">
        <v>35</v>
      </c>
      <c r="W128" s="132" t="s">
        <v>35</v>
      </c>
      <c r="X128" s="132" t="s">
        <v>35</v>
      </c>
      <c r="Y128" s="132" t="s">
        <v>35</v>
      </c>
      <c r="Z128" s="132" t="s">
        <v>35</v>
      </c>
      <c r="AA128" s="123" t="s">
        <v>35</v>
      </c>
      <c r="AB128" s="909"/>
      <c r="AC128" s="909"/>
      <c r="AD128" s="909"/>
      <c r="AE128" s="909"/>
      <c r="AF128" s="909"/>
      <c r="AG128" s="909"/>
      <c r="AH128" s="909"/>
      <c r="AI128" s="909"/>
      <c r="AJ128" s="909"/>
      <c r="AK128" s="909"/>
      <c r="AL128" s="909"/>
      <c r="AM128" s="909"/>
      <c r="AN128" s="909"/>
      <c r="AO128" s="909"/>
      <c r="AP128" s="909"/>
      <c r="AQ128" s="909"/>
      <c r="AR128" s="909"/>
      <c r="AS128" s="909"/>
      <c r="AT128" s="909"/>
      <c r="AU128" s="909"/>
      <c r="AV128" s="909"/>
      <c r="AW128" s="909"/>
      <c r="AX128" s="909"/>
      <c r="AY128" s="909"/>
      <c r="AZ128" s="415"/>
      <c r="BA128" s="1035" t="s">
        <v>109</v>
      </c>
      <c r="BB128" s="682" t="s">
        <v>49</v>
      </c>
      <c r="BC128" s="119" t="s">
        <v>35</v>
      </c>
      <c r="BD128" s="115" t="s">
        <v>35</v>
      </c>
      <c r="BE128" s="115" t="s">
        <v>35</v>
      </c>
      <c r="BF128" s="115" t="s">
        <v>35</v>
      </c>
      <c r="BG128" s="110" t="s">
        <v>35</v>
      </c>
      <c r="BH128" s="119" t="s">
        <v>35</v>
      </c>
      <c r="BI128" s="115" t="s">
        <v>35</v>
      </c>
      <c r="BJ128" s="115" t="s">
        <v>35</v>
      </c>
      <c r="BK128" s="115" t="s">
        <v>35</v>
      </c>
      <c r="BL128" s="110" t="s">
        <v>35</v>
      </c>
      <c r="BM128" s="119" t="s">
        <v>35</v>
      </c>
      <c r="BN128" s="115" t="s">
        <v>35</v>
      </c>
      <c r="BO128" s="115" t="s">
        <v>35</v>
      </c>
      <c r="BP128" s="115" t="s">
        <v>35</v>
      </c>
      <c r="BQ128" s="110" t="s">
        <v>35</v>
      </c>
      <c r="BR128" s="119" t="s">
        <v>35</v>
      </c>
      <c r="BS128" s="115" t="s">
        <v>35</v>
      </c>
      <c r="BT128" s="115" t="s">
        <v>35</v>
      </c>
      <c r="BU128" s="115" t="s">
        <v>35</v>
      </c>
      <c r="BV128" s="115" t="s">
        <v>35</v>
      </c>
      <c r="BW128" s="115" t="s">
        <v>35</v>
      </c>
      <c r="BX128" s="115" t="s">
        <v>35</v>
      </c>
      <c r="BY128" s="104" t="s">
        <v>35</v>
      </c>
      <c r="BZ128" s="104" t="s">
        <v>35</v>
      </c>
      <c r="CA128" s="104" t="s">
        <v>35</v>
      </c>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row>
    <row r="129" s="599" customFormat="true" ht="15" customHeight="true" x14ac:dyDescent="0.2">
      <c r="A129" s="1048"/>
      <c r="B129" s="448" t="s">
        <v>48</v>
      </c>
      <c r="C129" s="134" t="s">
        <v>35</v>
      </c>
      <c r="D129" s="131" t="s">
        <v>35</v>
      </c>
      <c r="E129" s="131" t="s">
        <v>35</v>
      </c>
      <c r="F129" s="131" t="s">
        <v>35</v>
      </c>
      <c r="G129" s="128" t="s">
        <v>35</v>
      </c>
      <c r="H129" s="125" t="s">
        <v>35</v>
      </c>
      <c r="I129" s="131" t="s">
        <v>35</v>
      </c>
      <c r="J129" s="131" t="s">
        <v>35</v>
      </c>
      <c r="K129" s="131" t="s">
        <v>35</v>
      </c>
      <c r="L129" s="122" t="s">
        <v>35</v>
      </c>
      <c r="M129" s="134" t="s">
        <v>35</v>
      </c>
      <c r="N129" s="131" t="s">
        <v>35</v>
      </c>
      <c r="O129" s="131" t="s">
        <v>35</v>
      </c>
      <c r="P129" s="131" t="s">
        <v>35</v>
      </c>
      <c r="Q129" s="128" t="s">
        <v>35</v>
      </c>
      <c r="R129" s="125" t="s">
        <v>35</v>
      </c>
      <c r="S129" s="131" t="s">
        <v>35</v>
      </c>
      <c r="T129" s="131" t="s">
        <v>35</v>
      </c>
      <c r="U129" s="131" t="s">
        <v>35</v>
      </c>
      <c r="V129" s="131" t="s">
        <v>35</v>
      </c>
      <c r="W129" s="131" t="s">
        <v>35</v>
      </c>
      <c r="X129" s="131" t="s">
        <v>35</v>
      </c>
      <c r="Y129" s="131" t="s">
        <v>35</v>
      </c>
      <c r="Z129" s="131" t="s">
        <v>35</v>
      </c>
      <c r="AA129" s="122" t="s">
        <v>35</v>
      </c>
      <c r="AB129" s="909"/>
      <c r="AC129" s="909"/>
      <c r="AD129" s="909"/>
      <c r="AE129" s="909"/>
      <c r="AF129" s="909"/>
      <c r="AG129" s="909"/>
      <c r="AH129" s="909"/>
      <c r="AI129" s="909"/>
      <c r="AJ129" s="909"/>
      <c r="AK129" s="909"/>
      <c r="AL129" s="909"/>
      <c r="AM129" s="909"/>
      <c r="AN129" s="909"/>
      <c r="AO129" s="909"/>
      <c r="AP129" s="909"/>
      <c r="AQ129" s="909"/>
      <c r="AR129" s="909"/>
      <c r="AS129" s="909"/>
      <c r="AT129" s="909"/>
      <c r="AU129" s="909"/>
      <c r="AV129" s="909"/>
      <c r="AW129" s="909"/>
      <c r="AX129" s="909"/>
      <c r="AY129" s="909"/>
      <c r="AZ129" s="415"/>
      <c r="BA129" s="1037"/>
      <c r="BB129" s="684" t="s">
        <v>48</v>
      </c>
      <c r="BC129" s="118" t="s">
        <v>35</v>
      </c>
      <c r="BD129" s="114" t="s">
        <v>35</v>
      </c>
      <c r="BE129" s="114" t="s">
        <v>35</v>
      </c>
      <c r="BF129" s="114" t="s">
        <v>35</v>
      </c>
      <c r="BG129" s="109" t="s">
        <v>35</v>
      </c>
      <c r="BH129" s="118" t="s">
        <v>35</v>
      </c>
      <c r="BI129" s="114" t="s">
        <v>35</v>
      </c>
      <c r="BJ129" s="114" t="s">
        <v>35</v>
      </c>
      <c r="BK129" s="114" t="s">
        <v>35</v>
      </c>
      <c r="BL129" s="109" t="s">
        <v>35</v>
      </c>
      <c r="BM129" s="118" t="s">
        <v>35</v>
      </c>
      <c r="BN129" s="114" t="s">
        <v>35</v>
      </c>
      <c r="BO129" s="114" t="s">
        <v>35</v>
      </c>
      <c r="BP129" s="114" t="s">
        <v>35</v>
      </c>
      <c r="BQ129" s="109" t="s">
        <v>35</v>
      </c>
      <c r="BR129" s="118" t="s">
        <v>35</v>
      </c>
      <c r="BS129" s="114" t="s">
        <v>35</v>
      </c>
      <c r="BT129" s="114" t="s">
        <v>35</v>
      </c>
      <c r="BU129" s="114" t="s">
        <v>35</v>
      </c>
      <c r="BV129" s="114" t="s">
        <v>35</v>
      </c>
      <c r="BW129" s="114" t="s">
        <v>35</v>
      </c>
      <c r="BX129" s="114" t="s">
        <v>35</v>
      </c>
      <c r="BY129" s="103" t="s">
        <v>35</v>
      </c>
      <c r="BZ129" s="103" t="s">
        <v>35</v>
      </c>
      <c r="CA129" s="103" t="s">
        <v>35</v>
      </c>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row>
    <row r="130" s="378" customFormat="true" ht="15" hidden="true" customHeight="true" x14ac:dyDescent="0.2">
      <c r="A130" s="1057" t="s">
        <v>47</v>
      </c>
      <c r="B130" s="445" t="s">
        <v>42</v>
      </c>
      <c r="C130" s="451"/>
      <c r="D130" s="452"/>
      <c r="E130" s="452"/>
      <c r="F130" s="452"/>
      <c r="G130" s="453"/>
      <c r="H130" s="454"/>
      <c r="I130" s="452"/>
      <c r="J130" s="452"/>
      <c r="K130" s="452"/>
      <c r="L130" s="455"/>
      <c r="M130" s="451"/>
      <c r="N130" s="452"/>
      <c r="O130" s="452"/>
      <c r="P130" s="452"/>
      <c r="Q130" s="453"/>
      <c r="R130" s="454"/>
      <c r="S130" s="452"/>
      <c r="T130" s="452"/>
      <c r="U130" s="452"/>
      <c r="V130" s="452"/>
      <c r="W130" s="452"/>
      <c r="X130" s="452"/>
      <c r="Y130" s="452"/>
      <c r="Z130" s="452"/>
      <c r="AA130" s="455"/>
      <c r="AB130" s="909"/>
      <c r="AC130" s="909"/>
      <c r="AD130" s="909"/>
      <c r="AE130" s="909"/>
      <c r="AF130" s="909"/>
      <c r="AG130" s="909"/>
      <c r="AH130" s="909"/>
      <c r="AI130" s="909"/>
      <c r="AJ130" s="909"/>
      <c r="AK130" s="909"/>
      <c r="AL130" s="909"/>
      <c r="AM130" s="909"/>
      <c r="AN130" s="909"/>
      <c r="AO130" s="909"/>
      <c r="AP130" s="909"/>
      <c r="AQ130" s="909"/>
      <c r="AR130" s="909"/>
      <c r="AS130" s="909"/>
      <c r="AT130" s="909"/>
      <c r="AU130" s="909"/>
      <c r="AV130" s="909"/>
      <c r="AW130" s="909"/>
      <c r="AX130" s="909"/>
      <c r="AY130" s="909"/>
      <c r="AZ130" s="415"/>
      <c r="BB130" s="380"/>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1058"/>
      <c r="B131" s="442" t="s">
        <v>46</v>
      </c>
      <c r="C131" s="456"/>
      <c r="D131" s="457"/>
      <c r="E131" s="457"/>
      <c r="F131" s="457"/>
      <c r="G131" s="458"/>
      <c r="H131" s="459"/>
      <c r="I131" s="457"/>
      <c r="J131" s="457"/>
      <c r="K131" s="457"/>
      <c r="L131" s="460"/>
      <c r="M131" s="456"/>
      <c r="N131" s="457"/>
      <c r="O131" s="457"/>
      <c r="P131" s="457"/>
      <c r="Q131" s="458"/>
      <c r="R131" s="459"/>
      <c r="S131" s="457"/>
      <c r="T131" s="457"/>
      <c r="U131" s="457"/>
      <c r="V131" s="457"/>
      <c r="W131" s="457"/>
      <c r="X131" s="457"/>
      <c r="Y131" s="457"/>
      <c r="Z131" s="457"/>
      <c r="AA131" s="460"/>
      <c r="AB131" s="909"/>
      <c r="AC131" s="909"/>
      <c r="AD131" s="909"/>
      <c r="AE131" s="909"/>
      <c r="AF131" s="909"/>
      <c r="AG131" s="909"/>
      <c r="AH131" s="909"/>
      <c r="AI131" s="909"/>
      <c r="AJ131" s="909"/>
      <c r="AK131" s="909"/>
      <c r="AL131" s="909"/>
      <c r="AM131" s="909"/>
      <c r="AN131" s="909"/>
      <c r="AO131" s="909"/>
      <c r="AP131" s="909"/>
      <c r="AQ131" s="909"/>
      <c r="AR131" s="909"/>
      <c r="AS131" s="909"/>
      <c r="AT131" s="909"/>
      <c r="AU131" s="909"/>
      <c r="AV131" s="909"/>
      <c r="AW131" s="909"/>
      <c r="AX131" s="909"/>
      <c r="AY131" s="909"/>
      <c r="AZ131" s="415"/>
      <c r="BB131" s="380"/>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1059"/>
      <c r="B132" s="443" t="s">
        <v>46</v>
      </c>
      <c r="C132" s="461"/>
      <c r="D132" s="462"/>
      <c r="E132" s="462"/>
      <c r="F132" s="462"/>
      <c r="G132" s="463"/>
      <c r="H132" s="464"/>
      <c r="I132" s="462"/>
      <c r="J132" s="462"/>
      <c r="K132" s="462"/>
      <c r="L132" s="465"/>
      <c r="M132" s="461"/>
      <c r="N132" s="462"/>
      <c r="O132" s="462"/>
      <c r="P132" s="462"/>
      <c r="Q132" s="463"/>
      <c r="R132" s="85"/>
      <c r="S132" s="84"/>
      <c r="T132" s="84"/>
      <c r="U132" s="84"/>
      <c r="V132" s="84"/>
      <c r="W132" s="84"/>
      <c r="X132" s="84"/>
      <c r="Y132" s="84"/>
      <c r="Z132" s="84"/>
      <c r="AA132" s="79"/>
      <c r="AB132" s="909"/>
      <c r="AC132" s="909"/>
      <c r="AD132" s="909"/>
      <c r="AE132" s="909"/>
      <c r="AF132" s="909"/>
      <c r="AG132" s="909"/>
      <c r="AH132" s="909"/>
      <c r="AI132" s="909"/>
      <c r="AJ132" s="909"/>
      <c r="AK132" s="909"/>
      <c r="AL132" s="909"/>
      <c r="AM132" s="909"/>
      <c r="AN132" s="909"/>
      <c r="AO132" s="909"/>
      <c r="AP132" s="909"/>
      <c r="AQ132" s="909"/>
      <c r="AR132" s="909"/>
      <c r="AS132" s="909"/>
      <c r="AT132" s="909"/>
      <c r="AU132" s="909"/>
      <c r="AV132" s="909"/>
      <c r="AW132" s="909"/>
      <c r="AX132" s="909"/>
      <c r="AY132" s="909"/>
      <c r="AZ132" s="415"/>
      <c r="BB132" s="380"/>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599" customFormat="true" ht="15" customHeight="true" x14ac:dyDescent="0.2">
      <c r="A133" s="377"/>
      <c r="B133" s="444"/>
      <c r="C133" s="1054" t="s">
        <v>115</v>
      </c>
      <c r="D133" s="1055"/>
      <c r="E133" s="1055"/>
      <c r="F133" s="1055"/>
      <c r="G133" s="1056"/>
      <c r="H133" s="1052" t="s">
        <v>38</v>
      </c>
      <c r="I133" s="1044"/>
      <c r="J133" s="1044"/>
      <c r="K133" s="1044"/>
      <c r="L133" s="1046"/>
      <c r="M133" s="1043" t="s">
        <v>37</v>
      </c>
      <c r="N133" s="1044"/>
      <c r="O133" s="1044"/>
      <c r="P133" s="1044"/>
      <c r="Q133" s="1046"/>
      <c r="R133" s="87" t="s">
        <v>142</v>
      </c>
      <c r="S133" s="495"/>
      <c r="T133" s="495"/>
      <c r="U133" s="495"/>
      <c r="V133" s="495"/>
      <c r="W133" s="495"/>
      <c r="X133" s="495"/>
      <c r="Y133" s="495"/>
      <c r="Z133" s="495"/>
      <c r="AA133" s="495"/>
      <c r="AB133" s="909"/>
      <c r="AC133" s="909"/>
      <c r="AD133" s="909"/>
      <c r="AE133" s="909"/>
      <c r="AF133" s="909"/>
      <c r="AG133" s="909"/>
      <c r="AH133" s="909"/>
      <c r="AI133" s="909"/>
      <c r="AJ133" s="909"/>
      <c r="AK133" s="909"/>
      <c r="AL133" s="909"/>
      <c r="AM133" s="909"/>
      <c r="AN133" s="909"/>
      <c r="AO133" s="909"/>
      <c r="AP133" s="909"/>
      <c r="AQ133" s="909"/>
      <c r="AR133" s="909"/>
      <c r="AS133" s="909"/>
      <c r="AT133" s="909"/>
      <c r="AU133" s="909"/>
      <c r="AV133" s="909"/>
      <c r="AW133" s="909"/>
      <c r="AX133" s="909"/>
      <c r="AY133" s="909"/>
      <c r="AZ133" s="415"/>
      <c r="BA133" s="416" t="s">
        <v>131</v>
      </c>
      <c r="BB133" s="363" t="s">
        <v>99</v>
      </c>
      <c r="BC133" s="1039" t="s">
        <v>115</v>
      </c>
      <c r="BD133" s="1040"/>
      <c r="BE133" s="1040"/>
      <c r="BF133" s="1040"/>
      <c r="BG133" s="1041"/>
      <c r="BH133" s="1039" t="s">
        <v>38</v>
      </c>
      <c r="BI133" s="1040"/>
      <c r="BJ133" s="1040"/>
      <c r="BK133" s="1040"/>
      <c r="BL133" s="1041"/>
      <c r="BM133" s="1039" t="s">
        <v>37</v>
      </c>
      <c r="BN133" s="1040"/>
      <c r="BO133" s="1040"/>
      <c r="BP133" s="1040"/>
      <c r="BQ133" s="1042"/>
      <c r="BR133" s="86" t="s">
        <v>142</v>
      </c>
      <c r="BS133" s="495"/>
      <c r="BT133" s="495"/>
      <c r="BU133" s="495"/>
      <c r="BV133" s="495"/>
      <c r="BW133" s="495"/>
      <c r="BX133" s="495"/>
      <c r="BY133" s="495"/>
      <c r="BZ133" s="509"/>
      <c r="CA133" s="509"/>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599" customFormat="true" ht="12.75" x14ac:dyDescent="0.2">
      <c r="A134" s="402" t="s">
        <v>69</v>
      </c>
      <c r="B134" s="444"/>
      <c r="C134" s="486" t="s">
        <v>0</v>
      </c>
      <c r="D134" s="673" t="s">
        <v>1</v>
      </c>
      <c r="E134" s="673" t="s">
        <v>2</v>
      </c>
      <c r="F134" s="673" t="s">
        <v>3</v>
      </c>
      <c r="G134" s="674" t="s">
        <v>4</v>
      </c>
      <c r="H134" s="449" t="s">
        <v>0</v>
      </c>
      <c r="I134" s="677" t="s">
        <v>1</v>
      </c>
      <c r="J134" s="677" t="s">
        <v>2</v>
      </c>
      <c r="K134" s="677" t="s">
        <v>3</v>
      </c>
      <c r="L134" s="678" t="s">
        <v>4</v>
      </c>
      <c r="M134" s="450" t="s">
        <v>0</v>
      </c>
      <c r="N134" s="677" t="s">
        <v>1</v>
      </c>
      <c r="O134" s="677" t="s">
        <v>2</v>
      </c>
      <c r="P134" s="677" t="s">
        <v>3</v>
      </c>
      <c r="Q134" s="671" t="s">
        <v>4</v>
      </c>
      <c r="R134" s="449" t="s">
        <v>250</v>
      </c>
      <c r="S134" s="677" t="s">
        <v>354</v>
      </c>
      <c r="T134" s="677" t="s">
        <v>252</v>
      </c>
      <c r="U134" s="677" t="s">
        <v>253</v>
      </c>
      <c r="V134" s="677" t="s">
        <v>254</v>
      </c>
      <c r="W134" s="677" t="s">
        <v>255</v>
      </c>
      <c r="X134" s="677" t="s">
        <v>256</v>
      </c>
      <c r="Y134" s="677" t="s">
        <v>355</v>
      </c>
      <c r="Z134" s="677" t="s">
        <v>258</v>
      </c>
      <c r="AA134" s="678" t="s">
        <v>356</v>
      </c>
      <c r="AB134" s="909"/>
      <c r="AC134" s="909"/>
      <c r="AD134" s="909"/>
      <c r="AE134" s="909"/>
      <c r="AF134" s="909"/>
      <c r="AG134" s="909"/>
      <c r="AH134" s="909"/>
      <c r="AI134" s="909"/>
      <c r="AJ134" s="909"/>
      <c r="AK134" s="909"/>
      <c r="AL134" s="909"/>
      <c r="AM134" s="909"/>
      <c r="AN134" s="909"/>
      <c r="AO134" s="909"/>
      <c r="AP134" s="909"/>
      <c r="AQ134" s="909"/>
      <c r="AR134" s="909"/>
      <c r="AS134" s="909"/>
      <c r="AT134" s="909"/>
      <c r="AU134" s="909"/>
      <c r="AV134" s="909"/>
      <c r="AW134" s="909"/>
      <c r="AX134" s="909"/>
      <c r="AY134" s="909"/>
      <c r="AZ134" s="415"/>
      <c r="BA134" s="402" t="s">
        <v>117</v>
      </c>
      <c r="BB134" s="401"/>
      <c r="BC134" s="525" t="s">
        <v>0</v>
      </c>
      <c r="BD134" s="647" t="s">
        <v>1</v>
      </c>
      <c r="BE134" s="647" t="s">
        <v>2</v>
      </c>
      <c r="BF134" s="647" t="s">
        <v>3</v>
      </c>
      <c r="BG134" s="526" t="s">
        <v>4</v>
      </c>
      <c r="BH134" s="525" t="s">
        <v>0</v>
      </c>
      <c r="BI134" s="647" t="s">
        <v>1</v>
      </c>
      <c r="BJ134" s="647" t="s">
        <v>2</v>
      </c>
      <c r="BK134" s="647" t="s">
        <v>3</v>
      </c>
      <c r="BL134" s="526" t="s">
        <v>4</v>
      </c>
      <c r="BM134" s="525" t="s">
        <v>0</v>
      </c>
      <c r="BN134" s="647" t="s">
        <v>1</v>
      </c>
      <c r="BO134" s="647" t="s">
        <v>2</v>
      </c>
      <c r="BP134" s="647" t="s">
        <v>3</v>
      </c>
      <c r="BQ134" s="526" t="s">
        <v>4</v>
      </c>
      <c r="BR134" s="525" t="s">
        <v>250</v>
      </c>
      <c r="BS134" s="647" t="s">
        <v>354</v>
      </c>
      <c r="BT134" s="647" t="s">
        <v>252</v>
      </c>
      <c r="BU134" s="647" t="s">
        <v>253</v>
      </c>
      <c r="BV134" s="647" t="s">
        <v>254</v>
      </c>
      <c r="BW134" s="647" t="s">
        <v>255</v>
      </c>
      <c r="BX134" s="647" t="s">
        <v>256</v>
      </c>
      <c r="BY134" s="648" t="s">
        <v>355</v>
      </c>
      <c r="BZ134" s="648" t="s">
        <v>258</v>
      </c>
      <c r="CA134" s="648" t="s">
        <v>356</v>
      </c>
      <c r="CB134" s="948"/>
      <c r="CC134" s="948"/>
      <c r="CD134" s="948"/>
      <c r="CE134" s="948"/>
      <c r="CF134" s="948"/>
      <c r="CG134" s="948"/>
      <c r="CH134" s="948"/>
      <c r="CI134" s="948"/>
      <c r="CJ134" s="948"/>
      <c r="CK134" s="948"/>
      <c r="CL134" s="948"/>
      <c r="CM134" s="948"/>
      <c r="CN134" s="948"/>
      <c r="CO134" s="948"/>
      <c r="CP134" s="948"/>
      <c r="CQ134" s="948"/>
      <c r="CR134" s="948"/>
      <c r="CS134" s="948"/>
      <c r="CT134" s="948"/>
      <c r="CU134" s="948"/>
      <c r="CV134" s="948"/>
      <c r="CW134" s="948"/>
      <c r="CX134" s="948"/>
      <c r="CY134" s="948"/>
      <c r="CZ134" s="948"/>
    </row>
    <row r="135" s="599" customFormat="true" ht="15" customHeight="true" x14ac:dyDescent="0.2">
      <c r="A135" s="1053" t="s">
        <v>45</v>
      </c>
      <c r="B135" s="446" t="s">
        <v>44</v>
      </c>
      <c r="C135" s="196">
        <f>C153*'DHS09'!C131/100</f>
        <v>0</v>
      </c>
      <c r="D135" s="195">
        <f>D153*'DHS09'!D131/100</f>
        <v>0</v>
      </c>
      <c r="E135" s="195">
        <f>E153*'DHS09'!E131/100</f>
        <v>0</v>
      </c>
      <c r="F135" s="195">
        <f>F153*'DHS09'!F131/100</f>
        <v>3.6218935438760064E-2</v>
      </c>
      <c r="G135" s="194">
        <f>G153*'DHS09'!G131/100</f>
        <v>3.3046599514390551</v>
      </c>
      <c r="H135" s="193">
        <f>H153*'DHS09'!H131/100</f>
        <v>0.32753292107008358</v>
      </c>
      <c r="I135" s="195">
        <f>I153*'DHS09'!I131/100</f>
        <v>0</v>
      </c>
      <c r="J135" s="195">
        <f>J153*'DHS09'!J131/100</f>
        <v>1.6003050312148839</v>
      </c>
      <c r="K135" s="195">
        <f>K153*'DHS09'!K131/100</f>
        <v>1.1561509348856234</v>
      </c>
      <c r="L135" s="192">
        <f>L153*'DHS09'!L131/100</f>
        <v>14.230216041333847</v>
      </c>
      <c r="M135" s="196">
        <f>M153*'DHS09'!M131/100</f>
        <v>0</v>
      </c>
      <c r="N135" s="195">
        <f>N153*'DHS09'!N131/100</f>
        <v>0</v>
      </c>
      <c r="O135" s="195">
        <f>O153*'DHS09'!O131/100</f>
        <v>0</v>
      </c>
      <c r="P135" s="195">
        <f>P153*'DHS09'!P131/100</f>
        <v>0</v>
      </c>
      <c r="Q135" s="194">
        <f>Q153*'DHS09'!Q131/100</f>
        <v>0.35403050806706682</v>
      </c>
      <c r="R135" s="193">
        <f>R153*'DHS09'!R131/100</f>
        <v>5.3605216651691927E-2</v>
      </c>
      <c r="S135" s="195">
        <f>S153*'DHS09'!S131/100</f>
        <v>0.19059327886256178</v>
      </c>
      <c r="T135" s="195">
        <f>T153*'DHS09'!T131/100</f>
        <v>0.44845288837627473</v>
      </c>
      <c r="U135" s="195">
        <f>U153*'DHS09'!U131/100</f>
        <v>0.14769026132952517</v>
      </c>
      <c r="V135" s="195">
        <f>V153*'DHS09'!V131/100</f>
        <v>2.1125308237115923</v>
      </c>
      <c r="W135" s="195">
        <f>W153*'DHS09'!W131/100</f>
        <v>0.69408134092950458</v>
      </c>
      <c r="X135" s="195">
        <f>X153*'DHS09'!X131/100</f>
        <v>0.14573452263275771</v>
      </c>
      <c r="Y135" s="195">
        <f>Y153*'DHS09'!Y131/100</f>
        <v>0.61950530112952262</v>
      </c>
      <c r="Z135" s="195">
        <f>Z153*'DHS09'!Z131/100</f>
        <v>3.7382156224380264E-2</v>
      </c>
      <c r="AA135" s="192">
        <f>AA153*'DHS09'!AA131/100</f>
        <v>0.11822016256905277</v>
      </c>
      <c r="AB135" s="909"/>
      <c r="AC135" s="909"/>
      <c r="AD135" s="909"/>
      <c r="AE135" s="909"/>
      <c r="AF135" s="909"/>
      <c r="AG135" s="909"/>
      <c r="AH135" s="909"/>
      <c r="AI135" s="909"/>
      <c r="AJ135" s="909"/>
      <c r="AK135" s="909"/>
      <c r="AL135" s="909"/>
      <c r="AM135" s="909"/>
      <c r="AN135" s="909"/>
      <c r="AO135" s="909"/>
      <c r="AP135" s="909"/>
      <c r="AQ135" s="909"/>
      <c r="AR135" s="909"/>
      <c r="AS135" s="909"/>
      <c r="AT135" s="909"/>
      <c r="AU135" s="909"/>
      <c r="AV135" s="909"/>
      <c r="AW135" s="909"/>
      <c r="AX135" s="909"/>
      <c r="AY135" s="909"/>
      <c r="AZ135" s="415"/>
      <c r="BA135" s="1038" t="s">
        <v>45</v>
      </c>
      <c r="BB135" s="683" t="s">
        <v>44</v>
      </c>
      <c r="BC135" s="120" t="s">
        <v>35</v>
      </c>
      <c r="BD135" s="116" t="s">
        <v>35</v>
      </c>
      <c r="BE135" s="116" t="s">
        <v>35</v>
      </c>
      <c r="BF135" s="116" t="s">
        <v>35</v>
      </c>
      <c r="BG135" s="111" t="s">
        <v>35</v>
      </c>
      <c r="BH135" s="120" t="s">
        <v>35</v>
      </c>
      <c r="BI135" s="116" t="s">
        <v>35</v>
      </c>
      <c r="BJ135" s="116" t="s">
        <v>35</v>
      </c>
      <c r="BK135" s="116" t="s">
        <v>35</v>
      </c>
      <c r="BL135" s="111" t="s">
        <v>35</v>
      </c>
      <c r="BM135" s="120" t="s">
        <v>35</v>
      </c>
      <c r="BN135" s="116" t="s">
        <v>35</v>
      </c>
      <c r="BO135" s="116" t="s">
        <v>35</v>
      </c>
      <c r="BP135" s="116" t="s">
        <v>35</v>
      </c>
      <c r="BQ135" s="111" t="s">
        <v>35</v>
      </c>
      <c r="BR135" s="120" t="s">
        <v>35</v>
      </c>
      <c r="BS135" s="116" t="s">
        <v>35</v>
      </c>
      <c r="BT135" s="116" t="s">
        <v>35</v>
      </c>
      <c r="BU135" s="116" t="s">
        <v>35</v>
      </c>
      <c r="BV135" s="116" t="s">
        <v>35</v>
      </c>
      <c r="BW135" s="116" t="s">
        <v>35</v>
      </c>
      <c r="BX135" s="116" t="s">
        <v>35</v>
      </c>
      <c r="BY135" s="105" t="s">
        <v>35</v>
      </c>
      <c r="BZ135" s="105" t="s">
        <v>35</v>
      </c>
      <c r="CA135" s="105" t="s">
        <v>35</v>
      </c>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row>
    <row r="136" s="599" customFormat="true" ht="15" customHeight="true" x14ac:dyDescent="0.2">
      <c r="A136" s="1047"/>
      <c r="B136" s="447" t="s">
        <v>43</v>
      </c>
      <c r="C136" s="191">
        <f>C153-C135</f>
        <v>0</v>
      </c>
      <c r="D136" s="190">
        <f t="shared" ref="D136:AA136" si="6">D153-D135</f>
        <v>0</v>
      </c>
      <c r="E136" s="190">
        <f t="shared" si="6"/>
        <v>9.1651145077287138E-2</v>
      </c>
      <c r="F136" s="190">
        <f t="shared" si="6"/>
        <v>2.1771670587914627E-2</v>
      </c>
      <c r="G136" s="189">
        <f t="shared" si="6"/>
        <v>4.5554663888920359</v>
      </c>
      <c r="H136" s="188">
        <f t="shared" si="6"/>
        <v>2.9193240313901136E-2</v>
      </c>
      <c r="I136" s="190">
        <f t="shared" si="6"/>
        <v>0.14984492016670822</v>
      </c>
      <c r="J136" s="190">
        <f t="shared" si="6"/>
        <v>0.44088371032051055</v>
      </c>
      <c r="K136" s="190">
        <f t="shared" si="6"/>
        <v>1.2951734006307403</v>
      </c>
      <c r="L136" s="187">
        <f t="shared" si="6"/>
        <v>21.736034517136709</v>
      </c>
      <c r="M136" s="191">
        <f t="shared" si="6"/>
        <v>0</v>
      </c>
      <c r="N136" s="190">
        <f t="shared" si="6"/>
        <v>0</v>
      </c>
      <c r="O136" s="190">
        <f t="shared" si="6"/>
        <v>0</v>
      </c>
      <c r="P136" s="190">
        <f t="shared" si="6"/>
        <v>7.0645688778622595E-2</v>
      </c>
      <c r="Q136" s="189">
        <f t="shared" si="6"/>
        <v>0.32676022787430603</v>
      </c>
      <c r="R136" s="188">
        <f t="shared" si="6"/>
        <v>9.5858844637926599E-2</v>
      </c>
      <c r="S136" s="190">
        <f t="shared" si="6"/>
        <v>0.39883582346253604</v>
      </c>
      <c r="T136" s="190">
        <f t="shared" si="6"/>
        <v>0.61367733344168751</v>
      </c>
      <c r="U136" s="190">
        <f t="shared" si="6"/>
        <v>0.13226051618510148</v>
      </c>
      <c r="V136" s="190">
        <f t="shared" si="6"/>
        <v>2.7345394360293267</v>
      </c>
      <c r="W136" s="190">
        <f t="shared" si="6"/>
        <v>0.47176951984774917</v>
      </c>
      <c r="X136" s="190">
        <f t="shared" si="6"/>
        <v>8.2801283894795297E-2</v>
      </c>
      <c r="Y136" s="190">
        <f t="shared" si="6"/>
        <v>0.12829418848356622</v>
      </c>
      <c r="Z136" s="190">
        <f t="shared" si="6"/>
        <v>0.29876856751317837</v>
      </c>
      <c r="AA136" s="187">
        <f t="shared" si="6"/>
        <v>9.6725587556497739E-2</v>
      </c>
      <c r="AB136" s="909"/>
      <c r="AC136" s="909"/>
      <c r="AD136" s="909"/>
      <c r="AE136" s="909"/>
      <c r="AF136" s="909"/>
      <c r="AG136" s="909"/>
      <c r="AH136" s="909"/>
      <c r="AI136" s="909"/>
      <c r="AJ136" s="909"/>
      <c r="AK136" s="909"/>
      <c r="AL136" s="909"/>
      <c r="AM136" s="909"/>
      <c r="AN136" s="909"/>
      <c r="AO136" s="909"/>
      <c r="AP136" s="909"/>
      <c r="AQ136" s="909"/>
      <c r="AR136" s="909"/>
      <c r="AS136" s="909"/>
      <c r="AT136" s="909"/>
      <c r="AU136" s="909"/>
      <c r="AV136" s="909"/>
      <c r="AW136" s="909"/>
      <c r="AX136" s="909"/>
      <c r="AY136" s="909"/>
      <c r="AZ136" s="415"/>
      <c r="BA136" s="1035"/>
      <c r="BB136" s="682" t="s">
        <v>43</v>
      </c>
      <c r="BC136" s="119" t="s">
        <v>35</v>
      </c>
      <c r="BD136" s="115" t="s">
        <v>35</v>
      </c>
      <c r="BE136" s="115" t="s">
        <v>35</v>
      </c>
      <c r="BF136" s="115" t="s">
        <v>35</v>
      </c>
      <c r="BG136" s="110" t="s">
        <v>35</v>
      </c>
      <c r="BH136" s="119" t="s">
        <v>35</v>
      </c>
      <c r="BI136" s="115" t="s">
        <v>35</v>
      </c>
      <c r="BJ136" s="115" t="s">
        <v>35</v>
      </c>
      <c r="BK136" s="115" t="s">
        <v>35</v>
      </c>
      <c r="BL136" s="110" t="s">
        <v>35</v>
      </c>
      <c r="BM136" s="119" t="s">
        <v>35</v>
      </c>
      <c r="BN136" s="115" t="s">
        <v>35</v>
      </c>
      <c r="BO136" s="115" t="s">
        <v>35</v>
      </c>
      <c r="BP136" s="115" t="s">
        <v>35</v>
      </c>
      <c r="BQ136" s="110" t="s">
        <v>35</v>
      </c>
      <c r="BR136" s="119" t="s">
        <v>35</v>
      </c>
      <c r="BS136" s="115" t="s">
        <v>35</v>
      </c>
      <c r="BT136" s="115" t="s">
        <v>35</v>
      </c>
      <c r="BU136" s="115" t="s">
        <v>35</v>
      </c>
      <c r="BV136" s="115" t="s">
        <v>35</v>
      </c>
      <c r="BW136" s="115" t="s">
        <v>35</v>
      </c>
      <c r="BX136" s="115" t="s">
        <v>35</v>
      </c>
      <c r="BY136" s="104" t="s">
        <v>35</v>
      </c>
      <c r="BZ136" s="104" t="s">
        <v>35</v>
      </c>
      <c r="CA136" s="104" t="s">
        <v>35</v>
      </c>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row>
    <row r="137" s="599" customFormat="true" ht="15" customHeight="true" x14ac:dyDescent="0.2">
      <c r="A137" s="1047"/>
      <c r="B137" s="447" t="s">
        <v>42</v>
      </c>
      <c r="C137" s="191">
        <f>C155+C154*'DHS09'!C130/100</f>
        <v>9.1574296008564069</v>
      </c>
      <c r="D137" s="190">
        <f>D155+D154*'DHS09'!D130/100</f>
        <v>18.714113912942075</v>
      </c>
      <c r="E137" s="190">
        <f>E155+E154*'DHS09'!E130/100</f>
        <v>36.923683125430003</v>
      </c>
      <c r="F137" s="190">
        <f>F155+F154*'DHS09'!F130/100</f>
        <v>54.777441722572121</v>
      </c>
      <c r="G137" s="189">
        <f>G155+G154*'DHS09'!G130/100</f>
        <v>71.474346677821089</v>
      </c>
      <c r="H137" s="188">
        <f>H155+H154*'DHS09'!H130/100</f>
        <v>47.625861310708913</v>
      </c>
      <c r="I137" s="190">
        <f>I155+I154*'DHS09'!I130/100</f>
        <v>63.050514377060466</v>
      </c>
      <c r="J137" s="190">
        <f>J155+J154*'DHS09'!J130/100</f>
        <v>73.920681816760009</v>
      </c>
      <c r="K137" s="190">
        <f>K155+K154*'DHS09'!K130/100</f>
        <v>81.004685598836531</v>
      </c>
      <c r="L137" s="187">
        <f>L155+L154*'DHS09'!L130/100</f>
        <v>59.203871119621219</v>
      </c>
      <c r="M137" s="191">
        <f>M155+M154*'DHS09'!M130/100</f>
        <v>9.3977557375256655</v>
      </c>
      <c r="N137" s="190">
        <f>N155+N154*'DHS09'!N130/100</f>
        <v>14.879269950215656</v>
      </c>
      <c r="O137" s="190">
        <f>O155+O154*'DHS09'!O130/100</f>
        <v>31.640392092209225</v>
      </c>
      <c r="P137" s="190">
        <f>P155+P154*'DHS09'!P130/100</f>
        <v>43.842615773186324</v>
      </c>
      <c r="Q137" s="189">
        <f>Q155+Q154*'DHS09'!Q130/100</f>
        <v>63.479622044252793</v>
      </c>
      <c r="R137" s="188">
        <f>R155+R154*'DHS09'!R130/100</f>
        <v>42.940825518715343</v>
      </c>
      <c r="S137" s="190">
        <f>S155+S154*'DHS09'!S130/100</f>
        <v>50.293520638814684</v>
      </c>
      <c r="T137" s="190">
        <f>T155+T154*'DHS09'!T130/100</f>
        <v>41.478300563631961</v>
      </c>
      <c r="U137" s="190">
        <f>U155+U154*'DHS09'!U130/100</f>
        <v>37.63350930151671</v>
      </c>
      <c r="V137" s="190">
        <f>V155+V154*'DHS09'!V130/100</f>
        <v>48.284452517676563</v>
      </c>
      <c r="W137" s="190">
        <f>W155+W154*'DHS09'!W130/100</f>
        <v>32.775408197839084</v>
      </c>
      <c r="X137" s="190">
        <f>X155+X154*'DHS09'!X130/100</f>
        <v>15.672552839105876</v>
      </c>
      <c r="Y137" s="190">
        <f>Y155+Y154*'DHS09'!Y130/100</f>
        <v>18.948785437753681</v>
      </c>
      <c r="Z137" s="190">
        <f>Z155+Z154*'DHS09'!Z130/100</f>
        <v>27.856712406119847</v>
      </c>
      <c r="AA137" s="187">
        <f>AA155+AA154*'DHS09'!AA130/100</f>
        <v>19.412180284317188</v>
      </c>
      <c r="AB137" s="909"/>
      <c r="AC137" s="909"/>
      <c r="AD137" s="909"/>
      <c r="AE137" s="909"/>
      <c r="AF137" s="909"/>
      <c r="AG137" s="909"/>
      <c r="AH137" s="909"/>
      <c r="AI137" s="909"/>
      <c r="AJ137" s="909"/>
      <c r="AK137" s="909"/>
      <c r="AL137" s="909"/>
      <c r="AM137" s="909"/>
      <c r="AN137" s="909"/>
      <c r="AO137" s="909"/>
      <c r="AP137" s="909"/>
      <c r="AQ137" s="909"/>
      <c r="AR137" s="909"/>
      <c r="AS137" s="909"/>
      <c r="AT137" s="909"/>
      <c r="AU137" s="909"/>
      <c r="AV137" s="909"/>
      <c r="AW137" s="909"/>
      <c r="AX137" s="909"/>
      <c r="AY137" s="909"/>
      <c r="AZ137" s="415"/>
      <c r="BA137" s="1035"/>
      <c r="BB137" s="682" t="s">
        <v>42</v>
      </c>
      <c r="BC137" s="119" t="s">
        <v>35</v>
      </c>
      <c r="BD137" s="115" t="s">
        <v>35</v>
      </c>
      <c r="BE137" s="115" t="s">
        <v>35</v>
      </c>
      <c r="BF137" s="115" t="s">
        <v>35</v>
      </c>
      <c r="BG137" s="110" t="s">
        <v>35</v>
      </c>
      <c r="BH137" s="119" t="s">
        <v>35</v>
      </c>
      <c r="BI137" s="115" t="s">
        <v>35</v>
      </c>
      <c r="BJ137" s="115" t="s">
        <v>35</v>
      </c>
      <c r="BK137" s="115" t="s">
        <v>35</v>
      </c>
      <c r="BL137" s="110" t="s">
        <v>35</v>
      </c>
      <c r="BM137" s="119" t="s">
        <v>35</v>
      </c>
      <c r="BN137" s="115" t="s">
        <v>35</v>
      </c>
      <c r="BO137" s="115" t="s">
        <v>35</v>
      </c>
      <c r="BP137" s="115" t="s">
        <v>35</v>
      </c>
      <c r="BQ137" s="110" t="s">
        <v>35</v>
      </c>
      <c r="BR137" s="119" t="s">
        <v>35</v>
      </c>
      <c r="BS137" s="115" t="s">
        <v>35</v>
      </c>
      <c r="BT137" s="115" t="s">
        <v>35</v>
      </c>
      <c r="BU137" s="115" t="s">
        <v>35</v>
      </c>
      <c r="BV137" s="115" t="s">
        <v>35</v>
      </c>
      <c r="BW137" s="115" t="s">
        <v>35</v>
      </c>
      <c r="BX137" s="115" t="s">
        <v>35</v>
      </c>
      <c r="BY137" s="104" t="s">
        <v>35</v>
      </c>
      <c r="BZ137" s="104" t="s">
        <v>35</v>
      </c>
      <c r="CA137" s="104" t="s">
        <v>35</v>
      </c>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row>
    <row r="138" s="599" customFormat="true" ht="15" customHeight="true" x14ac:dyDescent="0.2">
      <c r="A138" s="1047"/>
      <c r="B138" s="447" t="s">
        <v>41</v>
      </c>
      <c r="C138" s="191">
        <f>100-(C139+C137+C136+C135)</f>
        <v>3.3715254112811124</v>
      </c>
      <c r="D138" s="190">
        <f t="shared" ref="D138:AA138" si="7">100-(D139+D137+D136+D135)</f>
        <v>10.469603451055121</v>
      </c>
      <c r="E138" s="190">
        <f t="shared" si="7"/>
        <v>22.69719356983623</v>
      </c>
      <c r="F138" s="190">
        <f t="shared" si="7"/>
        <v>26.194423689535753</v>
      </c>
      <c r="G138" s="189">
        <f t="shared" si="7"/>
        <v>16.049252635934749</v>
      </c>
      <c r="H138" s="188">
        <f t="shared" si="7"/>
        <v>30.822669299681422</v>
      </c>
      <c r="I138" s="190">
        <f t="shared" si="7"/>
        <v>26.419186811217159</v>
      </c>
      <c r="J138" s="190">
        <f t="shared" si="7"/>
        <v>20.156695081649318</v>
      </c>
      <c r="K138" s="190">
        <f t="shared" si="7"/>
        <v>14.639580393389338</v>
      </c>
      <c r="L138" s="187">
        <f t="shared" si="7"/>
        <v>4.2485101638367837</v>
      </c>
      <c r="M138" s="191">
        <f t="shared" si="7"/>
        <v>3.1311992746118449</v>
      </c>
      <c r="N138" s="190">
        <f t="shared" si="7"/>
        <v>7.0120832945063114</v>
      </c>
      <c r="O138" s="190">
        <f t="shared" si="7"/>
        <v>20.31031985587245</v>
      </c>
      <c r="P138" s="190">
        <f t="shared" si="7"/>
        <v>23.993351142347649</v>
      </c>
      <c r="Q138" s="189">
        <f t="shared" si="7"/>
        <v>25.127678909742158</v>
      </c>
      <c r="R138" s="188">
        <f t="shared" si="7"/>
        <v>18.404346958149603</v>
      </c>
      <c r="S138" s="190">
        <f t="shared" si="7"/>
        <v>15.771537491408779</v>
      </c>
      <c r="T138" s="190">
        <f t="shared" si="7"/>
        <v>22.881826436344085</v>
      </c>
      <c r="U138" s="190">
        <f t="shared" si="7"/>
        <v>35.172797277121489</v>
      </c>
      <c r="V138" s="190">
        <f t="shared" si="7"/>
        <v>19.348370286974117</v>
      </c>
      <c r="W138" s="190">
        <f t="shared" si="7"/>
        <v>7.2465218494740924</v>
      </c>
      <c r="X138" s="190">
        <f t="shared" si="7"/>
        <v>1.0233420387493766</v>
      </c>
      <c r="Y138" s="190">
        <f t="shared" si="7"/>
        <v>13.202055296519191</v>
      </c>
      <c r="Z138" s="190">
        <f t="shared" si="7"/>
        <v>4.1343391000693117</v>
      </c>
      <c r="AA138" s="187">
        <f t="shared" si="7"/>
        <v>1.8140034463080639</v>
      </c>
      <c r="AB138" s="909"/>
      <c r="AC138" s="909"/>
      <c r="AD138" s="909"/>
      <c r="AE138" s="909"/>
      <c r="AF138" s="909"/>
      <c r="AG138" s="909"/>
      <c r="AH138" s="909"/>
      <c r="AI138" s="909"/>
      <c r="AJ138" s="909"/>
      <c r="AK138" s="909"/>
      <c r="AL138" s="909"/>
      <c r="AM138" s="909"/>
      <c r="AN138" s="909"/>
      <c r="AO138" s="909"/>
      <c r="AP138" s="909"/>
      <c r="AQ138" s="909"/>
      <c r="AR138" s="909"/>
      <c r="AS138" s="909"/>
      <c r="AT138" s="909"/>
      <c r="AU138" s="909"/>
      <c r="AV138" s="909"/>
      <c r="AW138" s="909"/>
      <c r="AX138" s="909"/>
      <c r="AY138" s="909"/>
      <c r="AZ138" s="415"/>
      <c r="BA138" s="1035"/>
      <c r="BB138" s="682" t="s">
        <v>41</v>
      </c>
      <c r="BC138" s="119" t="s">
        <v>35</v>
      </c>
      <c r="BD138" s="115" t="s">
        <v>35</v>
      </c>
      <c r="BE138" s="115" t="s">
        <v>35</v>
      </c>
      <c r="BF138" s="115" t="s">
        <v>35</v>
      </c>
      <c r="BG138" s="110" t="s">
        <v>35</v>
      </c>
      <c r="BH138" s="119" t="s">
        <v>35</v>
      </c>
      <c r="BI138" s="115" t="s">
        <v>35</v>
      </c>
      <c r="BJ138" s="115" t="s">
        <v>35</v>
      </c>
      <c r="BK138" s="115" t="s">
        <v>35</v>
      </c>
      <c r="BL138" s="110" t="s">
        <v>35</v>
      </c>
      <c r="BM138" s="119" t="s">
        <v>35</v>
      </c>
      <c r="BN138" s="115" t="s">
        <v>35</v>
      </c>
      <c r="BO138" s="115" t="s">
        <v>35</v>
      </c>
      <c r="BP138" s="115" t="s">
        <v>35</v>
      </c>
      <c r="BQ138" s="110" t="s">
        <v>35</v>
      </c>
      <c r="BR138" s="119" t="s">
        <v>35</v>
      </c>
      <c r="BS138" s="115" t="s">
        <v>35</v>
      </c>
      <c r="BT138" s="115" t="s">
        <v>35</v>
      </c>
      <c r="BU138" s="115" t="s">
        <v>35</v>
      </c>
      <c r="BV138" s="115" t="s">
        <v>35</v>
      </c>
      <c r="BW138" s="115" t="s">
        <v>35</v>
      </c>
      <c r="BX138" s="115" t="s">
        <v>35</v>
      </c>
      <c r="BY138" s="104" t="s">
        <v>35</v>
      </c>
      <c r="BZ138" s="104" t="s">
        <v>35</v>
      </c>
      <c r="CA138" s="104" t="s">
        <v>35</v>
      </c>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row>
    <row r="139" s="599" customFormat="true" ht="15" customHeight="true" x14ac:dyDescent="0.2">
      <c r="A139" s="1047"/>
      <c r="B139" s="447" t="s">
        <v>19</v>
      </c>
      <c r="C139" s="191">
        <f>C156</f>
        <v>87.471044987862484</v>
      </c>
      <c r="D139" s="190">
        <f t="shared" ref="D139:AA139" si="8">D156</f>
        <v>70.816282636002796</v>
      </c>
      <c r="E139" s="190">
        <f t="shared" si="8"/>
        <v>40.287472159656481</v>
      </c>
      <c r="F139" s="190">
        <f t="shared" si="8"/>
        <v>18.970143981865466</v>
      </c>
      <c r="G139" s="189">
        <f t="shared" si="8"/>
        <v>4.6162743459130633</v>
      </c>
      <c r="H139" s="188">
        <f t="shared" si="8"/>
        <v>21.194743228225679</v>
      </c>
      <c r="I139" s="190">
        <f t="shared" si="8"/>
        <v>10.380453891555666</v>
      </c>
      <c r="J139" s="190">
        <f t="shared" si="8"/>
        <v>3.8814343600552776</v>
      </c>
      <c r="K139" s="190">
        <f t="shared" si="8"/>
        <v>1.9044096722577701</v>
      </c>
      <c r="L139" s="187">
        <f t="shared" si="8"/>
        <v>0.5813681580714446</v>
      </c>
      <c r="M139" s="191">
        <f t="shared" si="8"/>
        <v>87.471044987862484</v>
      </c>
      <c r="N139" s="190">
        <f t="shared" si="8"/>
        <v>78.108646755278031</v>
      </c>
      <c r="O139" s="190">
        <f t="shared" si="8"/>
        <v>48.049288051918317</v>
      </c>
      <c r="P139" s="190">
        <f t="shared" si="8"/>
        <v>32.093387395687401</v>
      </c>
      <c r="Q139" s="189">
        <f t="shared" si="8"/>
        <v>10.711908310063679</v>
      </c>
      <c r="R139" s="188">
        <f t="shared" si="8"/>
        <v>38.505363461845441</v>
      </c>
      <c r="S139" s="190">
        <f t="shared" si="8"/>
        <v>33.345512767451439</v>
      </c>
      <c r="T139" s="190">
        <f t="shared" si="8"/>
        <v>34.57774277820598</v>
      </c>
      <c r="U139" s="190">
        <f t="shared" si="8"/>
        <v>26.913742643847176</v>
      </c>
      <c r="V139" s="190">
        <f t="shared" si="8"/>
        <v>27.520106935608403</v>
      </c>
      <c r="W139" s="190">
        <f t="shared" si="8"/>
        <v>58.812219091909569</v>
      </c>
      <c r="X139" s="190">
        <f t="shared" si="8"/>
        <v>83.075569315617187</v>
      </c>
      <c r="Y139" s="190">
        <f t="shared" si="8"/>
        <v>67.101359776114037</v>
      </c>
      <c r="Z139" s="190">
        <f t="shared" si="8"/>
        <v>67.672797770073274</v>
      </c>
      <c r="AA139" s="187">
        <f t="shared" si="8"/>
        <v>78.558870519249197</v>
      </c>
      <c r="AB139" s="909"/>
      <c r="AC139" s="909"/>
      <c r="AD139" s="909"/>
      <c r="AE139" s="909"/>
      <c r="AF139" s="909"/>
      <c r="AG139" s="909"/>
      <c r="AH139" s="909"/>
      <c r="AI139" s="909"/>
      <c r="AJ139" s="909"/>
      <c r="AK139" s="909"/>
      <c r="AL139" s="909"/>
      <c r="AM139" s="909"/>
      <c r="AN139" s="909"/>
      <c r="AO139" s="909"/>
      <c r="AP139" s="909"/>
      <c r="AQ139" s="909"/>
      <c r="AR139" s="909"/>
      <c r="AS139" s="909"/>
      <c r="AT139" s="909"/>
      <c r="AU139" s="909"/>
      <c r="AV139" s="909"/>
      <c r="AW139" s="909"/>
      <c r="AX139" s="909"/>
      <c r="AY139" s="909"/>
      <c r="AZ139" s="415"/>
      <c r="BA139" s="1035"/>
      <c r="BB139" s="682" t="s">
        <v>19</v>
      </c>
      <c r="BC139" s="119" t="s">
        <v>35</v>
      </c>
      <c r="BD139" s="115" t="s">
        <v>35</v>
      </c>
      <c r="BE139" s="115" t="s">
        <v>35</v>
      </c>
      <c r="BF139" s="115" t="s">
        <v>35</v>
      </c>
      <c r="BG139" s="110" t="s">
        <v>35</v>
      </c>
      <c r="BH139" s="119" t="s">
        <v>35</v>
      </c>
      <c r="BI139" s="115" t="s">
        <v>35</v>
      </c>
      <c r="BJ139" s="115" t="s">
        <v>35</v>
      </c>
      <c r="BK139" s="115" t="s">
        <v>35</v>
      </c>
      <c r="BL139" s="110" t="s">
        <v>35</v>
      </c>
      <c r="BM139" s="119" t="s">
        <v>35</v>
      </c>
      <c r="BN139" s="115" t="s">
        <v>35</v>
      </c>
      <c r="BO139" s="115" t="s">
        <v>35</v>
      </c>
      <c r="BP139" s="115" t="s">
        <v>35</v>
      </c>
      <c r="BQ139" s="110" t="s">
        <v>35</v>
      </c>
      <c r="BR139" s="119" t="s">
        <v>35</v>
      </c>
      <c r="BS139" s="115" t="s">
        <v>35</v>
      </c>
      <c r="BT139" s="115" t="s">
        <v>35</v>
      </c>
      <c r="BU139" s="115" t="s">
        <v>35</v>
      </c>
      <c r="BV139" s="115" t="s">
        <v>35</v>
      </c>
      <c r="BW139" s="115" t="s">
        <v>35</v>
      </c>
      <c r="BX139" s="115" t="s">
        <v>35</v>
      </c>
      <c r="BY139" s="104" t="s">
        <v>35</v>
      </c>
      <c r="BZ139" s="104" t="s">
        <v>35</v>
      </c>
      <c r="CA139" s="104" t="s">
        <v>35</v>
      </c>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row>
    <row r="140" s="377" customFormat="true" ht="15" customHeight="true" x14ac:dyDescent="0.2">
      <c r="A140" s="1047" t="s">
        <v>107</v>
      </c>
      <c r="B140" s="447" t="s">
        <v>64</v>
      </c>
      <c r="C140" s="135" t="s">
        <v>35</v>
      </c>
      <c r="D140" s="132" t="s">
        <v>35</v>
      </c>
      <c r="E140" s="132" t="s">
        <v>35</v>
      </c>
      <c r="F140" s="132" t="s">
        <v>35</v>
      </c>
      <c r="G140" s="129" t="s">
        <v>35</v>
      </c>
      <c r="H140" s="126" t="s">
        <v>35</v>
      </c>
      <c r="I140" s="132" t="s">
        <v>35</v>
      </c>
      <c r="J140" s="132" t="s">
        <v>35</v>
      </c>
      <c r="K140" s="132" t="s">
        <v>35</v>
      </c>
      <c r="L140" s="123" t="s">
        <v>35</v>
      </c>
      <c r="M140" s="135" t="s">
        <v>35</v>
      </c>
      <c r="N140" s="132" t="s">
        <v>35</v>
      </c>
      <c r="O140" s="132" t="s">
        <v>35</v>
      </c>
      <c r="P140" s="132" t="s">
        <v>35</v>
      </c>
      <c r="Q140" s="129" t="s">
        <v>35</v>
      </c>
      <c r="R140" s="126" t="s">
        <v>35</v>
      </c>
      <c r="S140" s="132" t="s">
        <v>35</v>
      </c>
      <c r="T140" s="132" t="s">
        <v>35</v>
      </c>
      <c r="U140" s="132" t="s">
        <v>35</v>
      </c>
      <c r="V140" s="132" t="s">
        <v>35</v>
      </c>
      <c r="W140" s="132" t="s">
        <v>35</v>
      </c>
      <c r="X140" s="132" t="s">
        <v>35</v>
      </c>
      <c r="Y140" s="132" t="s">
        <v>35</v>
      </c>
      <c r="Z140" s="132" t="s">
        <v>35</v>
      </c>
      <c r="AA140" s="123" t="s">
        <v>35</v>
      </c>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4"/>
      <c r="BA140" s="1035" t="s">
        <v>107</v>
      </c>
      <c r="BB140" s="682" t="s">
        <v>64</v>
      </c>
      <c r="BC140" s="119" t="s">
        <v>35</v>
      </c>
      <c r="BD140" s="115" t="s">
        <v>35</v>
      </c>
      <c r="BE140" s="115" t="s">
        <v>35</v>
      </c>
      <c r="BF140" s="115" t="s">
        <v>35</v>
      </c>
      <c r="BG140" s="110" t="s">
        <v>35</v>
      </c>
      <c r="BH140" s="119" t="s">
        <v>35</v>
      </c>
      <c r="BI140" s="115" t="s">
        <v>35</v>
      </c>
      <c r="BJ140" s="115" t="s">
        <v>35</v>
      </c>
      <c r="BK140" s="115" t="s">
        <v>35</v>
      </c>
      <c r="BL140" s="110" t="s">
        <v>35</v>
      </c>
      <c r="BM140" s="119" t="s">
        <v>35</v>
      </c>
      <c r="BN140" s="115" t="s">
        <v>35</v>
      </c>
      <c r="BO140" s="115" t="s">
        <v>35</v>
      </c>
      <c r="BP140" s="115" t="s">
        <v>35</v>
      </c>
      <c r="BQ140" s="110" t="s">
        <v>35</v>
      </c>
      <c r="BR140" s="119" t="s">
        <v>35</v>
      </c>
      <c r="BS140" s="115" t="s">
        <v>35</v>
      </c>
      <c r="BT140" s="115" t="s">
        <v>35</v>
      </c>
      <c r="BU140" s="115" t="s">
        <v>35</v>
      </c>
      <c r="BV140" s="115" t="s">
        <v>35</v>
      </c>
      <c r="BW140" s="115" t="s">
        <v>35</v>
      </c>
      <c r="BX140" s="115" t="s">
        <v>35</v>
      </c>
      <c r="BY140" s="104" t="s">
        <v>35</v>
      </c>
      <c r="BZ140" s="104" t="s">
        <v>35</v>
      </c>
      <c r="CA140" s="104" t="s">
        <v>35</v>
      </c>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row>
    <row r="141" s="377" customFormat="true" ht="15" customHeight="true" x14ac:dyDescent="0.2">
      <c r="A141" s="1047"/>
      <c r="B141" s="447" t="s">
        <v>65</v>
      </c>
      <c r="C141" s="135" t="s">
        <v>35</v>
      </c>
      <c r="D141" s="132" t="s">
        <v>35</v>
      </c>
      <c r="E141" s="132" t="s">
        <v>35</v>
      </c>
      <c r="F141" s="132" t="s">
        <v>35</v>
      </c>
      <c r="G141" s="129" t="s">
        <v>35</v>
      </c>
      <c r="H141" s="126" t="s">
        <v>35</v>
      </c>
      <c r="I141" s="132" t="s">
        <v>35</v>
      </c>
      <c r="J141" s="132" t="s">
        <v>35</v>
      </c>
      <c r="K141" s="132" t="s">
        <v>35</v>
      </c>
      <c r="L141" s="123" t="s">
        <v>35</v>
      </c>
      <c r="M141" s="135" t="s">
        <v>35</v>
      </c>
      <c r="N141" s="132" t="s">
        <v>35</v>
      </c>
      <c r="O141" s="132" t="s">
        <v>35</v>
      </c>
      <c r="P141" s="132" t="s">
        <v>35</v>
      </c>
      <c r="Q141" s="129" t="s">
        <v>35</v>
      </c>
      <c r="R141" s="126" t="s">
        <v>35</v>
      </c>
      <c r="S141" s="132" t="s">
        <v>35</v>
      </c>
      <c r="T141" s="132" t="s">
        <v>35</v>
      </c>
      <c r="U141" s="132" t="s">
        <v>35</v>
      </c>
      <c r="V141" s="132" t="s">
        <v>35</v>
      </c>
      <c r="W141" s="132" t="s">
        <v>35</v>
      </c>
      <c r="X141" s="132" t="s">
        <v>35</v>
      </c>
      <c r="Y141" s="132" t="s">
        <v>35</v>
      </c>
      <c r="Z141" s="132" t="s">
        <v>35</v>
      </c>
      <c r="AA141" s="123" t="s">
        <v>35</v>
      </c>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4"/>
      <c r="BA141" s="1035"/>
      <c r="BB141" s="682" t="s">
        <v>65</v>
      </c>
      <c r="BC141" s="119" t="s">
        <v>35</v>
      </c>
      <c r="BD141" s="115" t="s">
        <v>35</v>
      </c>
      <c r="BE141" s="115" t="s">
        <v>35</v>
      </c>
      <c r="BF141" s="115" t="s">
        <v>35</v>
      </c>
      <c r="BG141" s="110" t="s">
        <v>35</v>
      </c>
      <c r="BH141" s="119" t="s">
        <v>35</v>
      </c>
      <c r="BI141" s="115" t="s">
        <v>35</v>
      </c>
      <c r="BJ141" s="115" t="s">
        <v>35</v>
      </c>
      <c r="BK141" s="115" t="s">
        <v>35</v>
      </c>
      <c r="BL141" s="110" t="s">
        <v>35</v>
      </c>
      <c r="BM141" s="119" t="s">
        <v>35</v>
      </c>
      <c r="BN141" s="115" t="s">
        <v>35</v>
      </c>
      <c r="BO141" s="115" t="s">
        <v>35</v>
      </c>
      <c r="BP141" s="115" t="s">
        <v>35</v>
      </c>
      <c r="BQ141" s="110" t="s">
        <v>35</v>
      </c>
      <c r="BR141" s="119" t="s">
        <v>35</v>
      </c>
      <c r="BS141" s="115" t="s">
        <v>35</v>
      </c>
      <c r="BT141" s="115" t="s">
        <v>35</v>
      </c>
      <c r="BU141" s="115" t="s">
        <v>35</v>
      </c>
      <c r="BV141" s="115" t="s">
        <v>35</v>
      </c>
      <c r="BW141" s="115" t="s">
        <v>35</v>
      </c>
      <c r="BX141" s="115" t="s">
        <v>35</v>
      </c>
      <c r="BY141" s="104" t="s">
        <v>35</v>
      </c>
      <c r="BZ141" s="104" t="s">
        <v>35</v>
      </c>
      <c r="CA141" s="104" t="s">
        <v>35</v>
      </c>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row>
    <row r="142" s="377" customFormat="true" ht="15" customHeight="true" x14ac:dyDescent="0.2">
      <c r="A142" s="1047"/>
      <c r="B142" s="447" t="s">
        <v>66</v>
      </c>
      <c r="C142" s="135" t="s">
        <v>35</v>
      </c>
      <c r="D142" s="132" t="s">
        <v>35</v>
      </c>
      <c r="E142" s="132" t="s">
        <v>35</v>
      </c>
      <c r="F142" s="132" t="s">
        <v>35</v>
      </c>
      <c r="G142" s="129" t="s">
        <v>35</v>
      </c>
      <c r="H142" s="126" t="s">
        <v>35</v>
      </c>
      <c r="I142" s="132" t="s">
        <v>35</v>
      </c>
      <c r="J142" s="132" t="s">
        <v>35</v>
      </c>
      <c r="K142" s="132" t="s">
        <v>35</v>
      </c>
      <c r="L142" s="123" t="s">
        <v>35</v>
      </c>
      <c r="M142" s="135" t="s">
        <v>35</v>
      </c>
      <c r="N142" s="132" t="s">
        <v>35</v>
      </c>
      <c r="O142" s="132" t="s">
        <v>35</v>
      </c>
      <c r="P142" s="132" t="s">
        <v>35</v>
      </c>
      <c r="Q142" s="129" t="s">
        <v>35</v>
      </c>
      <c r="R142" s="126" t="s">
        <v>35</v>
      </c>
      <c r="S142" s="132" t="s">
        <v>35</v>
      </c>
      <c r="T142" s="132" t="s">
        <v>35</v>
      </c>
      <c r="U142" s="132" t="s">
        <v>35</v>
      </c>
      <c r="V142" s="132" t="s">
        <v>35</v>
      </c>
      <c r="W142" s="132" t="s">
        <v>35</v>
      </c>
      <c r="X142" s="132" t="s">
        <v>35</v>
      </c>
      <c r="Y142" s="132" t="s">
        <v>35</v>
      </c>
      <c r="Z142" s="132" t="s">
        <v>35</v>
      </c>
      <c r="AA142" s="123" t="s">
        <v>35</v>
      </c>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4"/>
      <c r="BA142" s="1035"/>
      <c r="BB142" s="682" t="s">
        <v>66</v>
      </c>
      <c r="BC142" s="119" t="s">
        <v>35</v>
      </c>
      <c r="BD142" s="115" t="s">
        <v>35</v>
      </c>
      <c r="BE142" s="115" t="s">
        <v>35</v>
      </c>
      <c r="BF142" s="115" t="s">
        <v>35</v>
      </c>
      <c r="BG142" s="110" t="s">
        <v>35</v>
      </c>
      <c r="BH142" s="119" t="s">
        <v>35</v>
      </c>
      <c r="BI142" s="115" t="s">
        <v>35</v>
      </c>
      <c r="BJ142" s="115" t="s">
        <v>35</v>
      </c>
      <c r="BK142" s="115" t="s">
        <v>35</v>
      </c>
      <c r="BL142" s="110" t="s">
        <v>35</v>
      </c>
      <c r="BM142" s="119" t="s">
        <v>35</v>
      </c>
      <c r="BN142" s="115" t="s">
        <v>35</v>
      </c>
      <c r="BO142" s="115" t="s">
        <v>35</v>
      </c>
      <c r="BP142" s="115" t="s">
        <v>35</v>
      </c>
      <c r="BQ142" s="110" t="s">
        <v>35</v>
      </c>
      <c r="BR142" s="119" t="s">
        <v>35</v>
      </c>
      <c r="BS142" s="115" t="s">
        <v>35</v>
      </c>
      <c r="BT142" s="115" t="s">
        <v>35</v>
      </c>
      <c r="BU142" s="115" t="s">
        <v>35</v>
      </c>
      <c r="BV142" s="115" t="s">
        <v>35</v>
      </c>
      <c r="BW142" s="115" t="s">
        <v>35</v>
      </c>
      <c r="BX142" s="115" t="s">
        <v>35</v>
      </c>
      <c r="BY142" s="104" t="s">
        <v>35</v>
      </c>
      <c r="BZ142" s="104" t="s">
        <v>35</v>
      </c>
      <c r="CA142" s="104" t="s">
        <v>35</v>
      </c>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row>
    <row r="143" s="377" customFormat="true" ht="15" customHeight="true" x14ac:dyDescent="0.2">
      <c r="A143" s="1047"/>
      <c r="B143" s="447" t="s">
        <v>67</v>
      </c>
      <c r="C143" s="135" t="s">
        <v>35</v>
      </c>
      <c r="D143" s="132" t="s">
        <v>35</v>
      </c>
      <c r="E143" s="132" t="s">
        <v>35</v>
      </c>
      <c r="F143" s="132" t="s">
        <v>35</v>
      </c>
      <c r="G143" s="129" t="s">
        <v>35</v>
      </c>
      <c r="H143" s="126" t="s">
        <v>35</v>
      </c>
      <c r="I143" s="132" t="s">
        <v>35</v>
      </c>
      <c r="J143" s="132" t="s">
        <v>35</v>
      </c>
      <c r="K143" s="132" t="s">
        <v>35</v>
      </c>
      <c r="L143" s="123" t="s">
        <v>35</v>
      </c>
      <c r="M143" s="135" t="s">
        <v>35</v>
      </c>
      <c r="N143" s="132" t="s">
        <v>35</v>
      </c>
      <c r="O143" s="132" t="s">
        <v>35</v>
      </c>
      <c r="P143" s="132" t="s">
        <v>35</v>
      </c>
      <c r="Q143" s="129" t="s">
        <v>35</v>
      </c>
      <c r="R143" s="126" t="s">
        <v>35</v>
      </c>
      <c r="S143" s="132" t="s">
        <v>35</v>
      </c>
      <c r="T143" s="132" t="s">
        <v>35</v>
      </c>
      <c r="U143" s="132" t="s">
        <v>35</v>
      </c>
      <c r="V143" s="132" t="s">
        <v>35</v>
      </c>
      <c r="W143" s="132" t="s">
        <v>35</v>
      </c>
      <c r="X143" s="132" t="s">
        <v>35</v>
      </c>
      <c r="Y143" s="132" t="s">
        <v>35</v>
      </c>
      <c r="Z143" s="132" t="s">
        <v>35</v>
      </c>
      <c r="AA143" s="123" t="s">
        <v>35</v>
      </c>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4"/>
      <c r="BA143" s="1035"/>
      <c r="BB143" s="682" t="s">
        <v>67</v>
      </c>
      <c r="BC143" s="119" t="s">
        <v>35</v>
      </c>
      <c r="BD143" s="115" t="s">
        <v>35</v>
      </c>
      <c r="BE143" s="115" t="s">
        <v>35</v>
      </c>
      <c r="BF143" s="115" t="s">
        <v>35</v>
      </c>
      <c r="BG143" s="110" t="s">
        <v>35</v>
      </c>
      <c r="BH143" s="119" t="s">
        <v>35</v>
      </c>
      <c r="BI143" s="115" t="s">
        <v>35</v>
      </c>
      <c r="BJ143" s="115" t="s">
        <v>35</v>
      </c>
      <c r="BK143" s="115" t="s">
        <v>35</v>
      </c>
      <c r="BL143" s="110" t="s">
        <v>35</v>
      </c>
      <c r="BM143" s="119" t="s">
        <v>35</v>
      </c>
      <c r="BN143" s="115" t="s">
        <v>35</v>
      </c>
      <c r="BO143" s="115" t="s">
        <v>35</v>
      </c>
      <c r="BP143" s="115" t="s">
        <v>35</v>
      </c>
      <c r="BQ143" s="110" t="s">
        <v>35</v>
      </c>
      <c r="BR143" s="119" t="s">
        <v>35</v>
      </c>
      <c r="BS143" s="115" t="s">
        <v>35</v>
      </c>
      <c r="BT143" s="115" t="s">
        <v>35</v>
      </c>
      <c r="BU143" s="115" t="s">
        <v>35</v>
      </c>
      <c r="BV143" s="115" t="s">
        <v>35</v>
      </c>
      <c r="BW143" s="115" t="s">
        <v>35</v>
      </c>
      <c r="BX143" s="115" t="s">
        <v>35</v>
      </c>
      <c r="BY143" s="104" t="s">
        <v>35</v>
      </c>
      <c r="BZ143" s="104" t="s">
        <v>35</v>
      </c>
      <c r="CA143" s="104" t="s">
        <v>35</v>
      </c>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row>
    <row r="144" s="377" customFormat="true" ht="15" customHeight="true" x14ac:dyDescent="0.2">
      <c r="A144" s="1047" t="s">
        <v>108</v>
      </c>
      <c r="B144" s="447" t="s">
        <v>64</v>
      </c>
      <c r="C144" s="135" t="s">
        <v>35</v>
      </c>
      <c r="D144" s="132" t="s">
        <v>35</v>
      </c>
      <c r="E144" s="132" t="s">
        <v>35</v>
      </c>
      <c r="F144" s="132" t="s">
        <v>35</v>
      </c>
      <c r="G144" s="129" t="s">
        <v>35</v>
      </c>
      <c r="H144" s="126" t="s">
        <v>35</v>
      </c>
      <c r="I144" s="132" t="s">
        <v>35</v>
      </c>
      <c r="J144" s="132" t="s">
        <v>35</v>
      </c>
      <c r="K144" s="132" t="s">
        <v>35</v>
      </c>
      <c r="L144" s="123" t="s">
        <v>35</v>
      </c>
      <c r="M144" s="135" t="s">
        <v>35</v>
      </c>
      <c r="N144" s="132" t="s">
        <v>35</v>
      </c>
      <c r="O144" s="132" t="s">
        <v>35</v>
      </c>
      <c r="P144" s="132" t="s">
        <v>35</v>
      </c>
      <c r="Q144" s="129" t="s">
        <v>35</v>
      </c>
      <c r="R144" s="126" t="s">
        <v>35</v>
      </c>
      <c r="S144" s="132" t="s">
        <v>35</v>
      </c>
      <c r="T144" s="132" t="s">
        <v>35</v>
      </c>
      <c r="U144" s="132" t="s">
        <v>35</v>
      </c>
      <c r="V144" s="132" t="s">
        <v>35</v>
      </c>
      <c r="W144" s="132" t="s">
        <v>35</v>
      </c>
      <c r="X144" s="132" t="s">
        <v>35</v>
      </c>
      <c r="Y144" s="132" t="s">
        <v>35</v>
      </c>
      <c r="Z144" s="132" t="s">
        <v>35</v>
      </c>
      <c r="AA144" s="123" t="s">
        <v>35</v>
      </c>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4"/>
      <c r="BA144" s="1035" t="s">
        <v>108</v>
      </c>
      <c r="BB144" s="682" t="s">
        <v>64</v>
      </c>
      <c r="BC144" s="119" t="s">
        <v>35</v>
      </c>
      <c r="BD144" s="115" t="s">
        <v>35</v>
      </c>
      <c r="BE144" s="115" t="s">
        <v>35</v>
      </c>
      <c r="BF144" s="115" t="s">
        <v>35</v>
      </c>
      <c r="BG144" s="110" t="s">
        <v>35</v>
      </c>
      <c r="BH144" s="119" t="s">
        <v>35</v>
      </c>
      <c r="BI144" s="115" t="s">
        <v>35</v>
      </c>
      <c r="BJ144" s="115" t="s">
        <v>35</v>
      </c>
      <c r="BK144" s="115" t="s">
        <v>35</v>
      </c>
      <c r="BL144" s="110" t="s">
        <v>35</v>
      </c>
      <c r="BM144" s="119" t="s">
        <v>35</v>
      </c>
      <c r="BN144" s="115" t="s">
        <v>35</v>
      </c>
      <c r="BO144" s="115" t="s">
        <v>35</v>
      </c>
      <c r="BP144" s="115" t="s">
        <v>35</v>
      </c>
      <c r="BQ144" s="110" t="s">
        <v>35</v>
      </c>
      <c r="BR144" s="119" t="s">
        <v>35</v>
      </c>
      <c r="BS144" s="115" t="s">
        <v>35</v>
      </c>
      <c r="BT144" s="115" t="s">
        <v>35</v>
      </c>
      <c r="BU144" s="115" t="s">
        <v>35</v>
      </c>
      <c r="BV144" s="115" t="s">
        <v>35</v>
      </c>
      <c r="BW144" s="115" t="s">
        <v>35</v>
      </c>
      <c r="BX144" s="115" t="s">
        <v>35</v>
      </c>
      <c r="BY144" s="104" t="s">
        <v>35</v>
      </c>
      <c r="BZ144" s="104" t="s">
        <v>35</v>
      </c>
      <c r="CA144" s="104" t="s">
        <v>35</v>
      </c>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row>
    <row r="145" s="377" customFormat="true" ht="15" customHeight="true" x14ac:dyDescent="0.2">
      <c r="A145" s="1047"/>
      <c r="B145" s="447" t="s">
        <v>65</v>
      </c>
      <c r="C145" s="135" t="s">
        <v>35</v>
      </c>
      <c r="D145" s="132" t="s">
        <v>35</v>
      </c>
      <c r="E145" s="132" t="s">
        <v>35</v>
      </c>
      <c r="F145" s="132" t="s">
        <v>35</v>
      </c>
      <c r="G145" s="129" t="s">
        <v>35</v>
      </c>
      <c r="H145" s="126" t="s">
        <v>35</v>
      </c>
      <c r="I145" s="132" t="s">
        <v>35</v>
      </c>
      <c r="J145" s="132" t="s">
        <v>35</v>
      </c>
      <c r="K145" s="132" t="s">
        <v>35</v>
      </c>
      <c r="L145" s="123" t="s">
        <v>35</v>
      </c>
      <c r="M145" s="135" t="s">
        <v>35</v>
      </c>
      <c r="N145" s="132" t="s">
        <v>35</v>
      </c>
      <c r="O145" s="132" t="s">
        <v>35</v>
      </c>
      <c r="P145" s="132" t="s">
        <v>35</v>
      </c>
      <c r="Q145" s="129" t="s">
        <v>35</v>
      </c>
      <c r="R145" s="126" t="s">
        <v>35</v>
      </c>
      <c r="S145" s="132" t="s">
        <v>35</v>
      </c>
      <c r="T145" s="132" t="s">
        <v>35</v>
      </c>
      <c r="U145" s="132" t="s">
        <v>35</v>
      </c>
      <c r="V145" s="132" t="s">
        <v>35</v>
      </c>
      <c r="W145" s="132" t="s">
        <v>35</v>
      </c>
      <c r="X145" s="132" t="s">
        <v>35</v>
      </c>
      <c r="Y145" s="132" t="s">
        <v>35</v>
      </c>
      <c r="Z145" s="132" t="s">
        <v>35</v>
      </c>
      <c r="AA145" s="123" t="s">
        <v>35</v>
      </c>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4"/>
      <c r="BA145" s="1035"/>
      <c r="BB145" s="682" t="s">
        <v>65</v>
      </c>
      <c r="BC145" s="119" t="s">
        <v>35</v>
      </c>
      <c r="BD145" s="115" t="s">
        <v>35</v>
      </c>
      <c r="BE145" s="115" t="s">
        <v>35</v>
      </c>
      <c r="BF145" s="115" t="s">
        <v>35</v>
      </c>
      <c r="BG145" s="110" t="s">
        <v>35</v>
      </c>
      <c r="BH145" s="119" t="s">
        <v>35</v>
      </c>
      <c r="BI145" s="115" t="s">
        <v>35</v>
      </c>
      <c r="BJ145" s="115" t="s">
        <v>35</v>
      </c>
      <c r="BK145" s="115" t="s">
        <v>35</v>
      </c>
      <c r="BL145" s="110" t="s">
        <v>35</v>
      </c>
      <c r="BM145" s="119" t="s">
        <v>35</v>
      </c>
      <c r="BN145" s="115" t="s">
        <v>35</v>
      </c>
      <c r="BO145" s="115" t="s">
        <v>35</v>
      </c>
      <c r="BP145" s="115" t="s">
        <v>35</v>
      </c>
      <c r="BQ145" s="110" t="s">
        <v>35</v>
      </c>
      <c r="BR145" s="119" t="s">
        <v>35</v>
      </c>
      <c r="BS145" s="115" t="s">
        <v>35</v>
      </c>
      <c r="BT145" s="115" t="s">
        <v>35</v>
      </c>
      <c r="BU145" s="115" t="s">
        <v>35</v>
      </c>
      <c r="BV145" s="115" t="s">
        <v>35</v>
      </c>
      <c r="BW145" s="115" t="s">
        <v>35</v>
      </c>
      <c r="BX145" s="115" t="s">
        <v>35</v>
      </c>
      <c r="BY145" s="104" t="s">
        <v>35</v>
      </c>
      <c r="BZ145" s="104" t="s">
        <v>35</v>
      </c>
      <c r="CA145" s="104" t="s">
        <v>35</v>
      </c>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row>
    <row r="146" s="377" customFormat="true" ht="15" customHeight="true" x14ac:dyDescent="0.2">
      <c r="A146" s="1047"/>
      <c r="B146" s="447" t="s">
        <v>66</v>
      </c>
      <c r="C146" s="135" t="s">
        <v>35</v>
      </c>
      <c r="D146" s="132" t="s">
        <v>35</v>
      </c>
      <c r="E146" s="132" t="s">
        <v>35</v>
      </c>
      <c r="F146" s="132" t="s">
        <v>35</v>
      </c>
      <c r="G146" s="129" t="s">
        <v>35</v>
      </c>
      <c r="H146" s="126" t="s">
        <v>35</v>
      </c>
      <c r="I146" s="132" t="s">
        <v>35</v>
      </c>
      <c r="J146" s="132" t="s">
        <v>35</v>
      </c>
      <c r="K146" s="132" t="s">
        <v>35</v>
      </c>
      <c r="L146" s="123" t="s">
        <v>35</v>
      </c>
      <c r="M146" s="135" t="s">
        <v>35</v>
      </c>
      <c r="N146" s="132" t="s">
        <v>35</v>
      </c>
      <c r="O146" s="132" t="s">
        <v>35</v>
      </c>
      <c r="P146" s="132" t="s">
        <v>35</v>
      </c>
      <c r="Q146" s="129" t="s">
        <v>35</v>
      </c>
      <c r="R146" s="126" t="s">
        <v>35</v>
      </c>
      <c r="S146" s="132" t="s">
        <v>35</v>
      </c>
      <c r="T146" s="132" t="s">
        <v>35</v>
      </c>
      <c r="U146" s="132" t="s">
        <v>35</v>
      </c>
      <c r="V146" s="132" t="s">
        <v>35</v>
      </c>
      <c r="W146" s="132" t="s">
        <v>35</v>
      </c>
      <c r="X146" s="132" t="s">
        <v>35</v>
      </c>
      <c r="Y146" s="132" t="s">
        <v>35</v>
      </c>
      <c r="Z146" s="132" t="s">
        <v>35</v>
      </c>
      <c r="AA146" s="123" t="s">
        <v>35</v>
      </c>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4"/>
      <c r="BA146" s="1035"/>
      <c r="BB146" s="682" t="s">
        <v>66</v>
      </c>
      <c r="BC146" s="119" t="s">
        <v>35</v>
      </c>
      <c r="BD146" s="115" t="s">
        <v>35</v>
      </c>
      <c r="BE146" s="115" t="s">
        <v>35</v>
      </c>
      <c r="BF146" s="115" t="s">
        <v>35</v>
      </c>
      <c r="BG146" s="110" t="s">
        <v>35</v>
      </c>
      <c r="BH146" s="119" t="s">
        <v>35</v>
      </c>
      <c r="BI146" s="115" t="s">
        <v>35</v>
      </c>
      <c r="BJ146" s="115" t="s">
        <v>35</v>
      </c>
      <c r="BK146" s="115" t="s">
        <v>35</v>
      </c>
      <c r="BL146" s="110" t="s">
        <v>35</v>
      </c>
      <c r="BM146" s="119" t="s">
        <v>35</v>
      </c>
      <c r="BN146" s="115" t="s">
        <v>35</v>
      </c>
      <c r="BO146" s="115" t="s">
        <v>35</v>
      </c>
      <c r="BP146" s="115" t="s">
        <v>35</v>
      </c>
      <c r="BQ146" s="110" t="s">
        <v>35</v>
      </c>
      <c r="BR146" s="119" t="s">
        <v>35</v>
      </c>
      <c r="BS146" s="115" t="s">
        <v>35</v>
      </c>
      <c r="BT146" s="115" t="s">
        <v>35</v>
      </c>
      <c r="BU146" s="115" t="s">
        <v>35</v>
      </c>
      <c r="BV146" s="115" t="s">
        <v>35</v>
      </c>
      <c r="BW146" s="115" t="s">
        <v>35</v>
      </c>
      <c r="BX146" s="115" t="s">
        <v>35</v>
      </c>
      <c r="BY146" s="104" t="s">
        <v>35</v>
      </c>
      <c r="BZ146" s="104" t="s">
        <v>35</v>
      </c>
      <c r="CA146" s="104" t="s">
        <v>35</v>
      </c>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row>
    <row r="147" s="377" customFormat="true" ht="15" customHeight="true" x14ac:dyDescent="0.2">
      <c r="A147" s="1047"/>
      <c r="B147" s="447" t="s">
        <v>67</v>
      </c>
      <c r="C147" s="135" t="s">
        <v>35</v>
      </c>
      <c r="D147" s="132" t="s">
        <v>35</v>
      </c>
      <c r="E147" s="132" t="s">
        <v>35</v>
      </c>
      <c r="F147" s="132" t="s">
        <v>35</v>
      </c>
      <c r="G147" s="129" t="s">
        <v>35</v>
      </c>
      <c r="H147" s="126" t="s">
        <v>35</v>
      </c>
      <c r="I147" s="132" t="s">
        <v>35</v>
      </c>
      <c r="J147" s="132" t="s">
        <v>35</v>
      </c>
      <c r="K147" s="132" t="s">
        <v>35</v>
      </c>
      <c r="L147" s="123" t="s">
        <v>35</v>
      </c>
      <c r="M147" s="135" t="s">
        <v>35</v>
      </c>
      <c r="N147" s="132" t="s">
        <v>35</v>
      </c>
      <c r="O147" s="132" t="s">
        <v>35</v>
      </c>
      <c r="P147" s="132" t="s">
        <v>35</v>
      </c>
      <c r="Q147" s="129" t="s">
        <v>35</v>
      </c>
      <c r="R147" s="126" t="s">
        <v>35</v>
      </c>
      <c r="S147" s="132" t="s">
        <v>35</v>
      </c>
      <c r="T147" s="132" t="s">
        <v>35</v>
      </c>
      <c r="U147" s="132" t="s">
        <v>35</v>
      </c>
      <c r="V147" s="132" t="s">
        <v>35</v>
      </c>
      <c r="W147" s="132" t="s">
        <v>35</v>
      </c>
      <c r="X147" s="132" t="s">
        <v>35</v>
      </c>
      <c r="Y147" s="132" t="s">
        <v>35</v>
      </c>
      <c r="Z147" s="132" t="s">
        <v>35</v>
      </c>
      <c r="AA147" s="123" t="s">
        <v>35</v>
      </c>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4"/>
      <c r="BA147" s="1035"/>
      <c r="BB147" s="682" t="s">
        <v>67</v>
      </c>
      <c r="BC147" s="119" t="s">
        <v>35</v>
      </c>
      <c r="BD147" s="115" t="s">
        <v>35</v>
      </c>
      <c r="BE147" s="115" t="s">
        <v>35</v>
      </c>
      <c r="BF147" s="115" t="s">
        <v>35</v>
      </c>
      <c r="BG147" s="110" t="s">
        <v>35</v>
      </c>
      <c r="BH147" s="119" t="s">
        <v>35</v>
      </c>
      <c r="BI147" s="115" t="s">
        <v>35</v>
      </c>
      <c r="BJ147" s="115" t="s">
        <v>35</v>
      </c>
      <c r="BK147" s="115" t="s">
        <v>35</v>
      </c>
      <c r="BL147" s="110" t="s">
        <v>35</v>
      </c>
      <c r="BM147" s="119" t="s">
        <v>35</v>
      </c>
      <c r="BN147" s="115" t="s">
        <v>35</v>
      </c>
      <c r="BO147" s="115" t="s">
        <v>35</v>
      </c>
      <c r="BP147" s="115" t="s">
        <v>35</v>
      </c>
      <c r="BQ147" s="110" t="s">
        <v>35</v>
      </c>
      <c r="BR147" s="119" t="s">
        <v>35</v>
      </c>
      <c r="BS147" s="115" t="s">
        <v>35</v>
      </c>
      <c r="BT147" s="115" t="s">
        <v>35</v>
      </c>
      <c r="BU147" s="115" t="s">
        <v>35</v>
      </c>
      <c r="BV147" s="115" t="s">
        <v>35</v>
      </c>
      <c r="BW147" s="115" t="s">
        <v>35</v>
      </c>
      <c r="BX147" s="115" t="s">
        <v>35</v>
      </c>
      <c r="BY147" s="104" t="s">
        <v>35</v>
      </c>
      <c r="BZ147" s="104" t="s">
        <v>35</v>
      </c>
      <c r="CA147" s="104" t="s">
        <v>35</v>
      </c>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row>
    <row r="148" s="377" customFormat="true" ht="15" customHeight="true" x14ac:dyDescent="0.2">
      <c r="A148" s="1047" t="s">
        <v>109</v>
      </c>
      <c r="B148" s="447" t="s">
        <v>49</v>
      </c>
      <c r="C148" s="135" t="s">
        <v>35</v>
      </c>
      <c r="D148" s="132" t="s">
        <v>35</v>
      </c>
      <c r="E148" s="132" t="s">
        <v>35</v>
      </c>
      <c r="F148" s="132" t="s">
        <v>35</v>
      </c>
      <c r="G148" s="129" t="s">
        <v>35</v>
      </c>
      <c r="H148" s="126" t="s">
        <v>35</v>
      </c>
      <c r="I148" s="132" t="s">
        <v>35</v>
      </c>
      <c r="J148" s="132" t="s">
        <v>35</v>
      </c>
      <c r="K148" s="132" t="s">
        <v>35</v>
      </c>
      <c r="L148" s="123" t="s">
        <v>35</v>
      </c>
      <c r="M148" s="135" t="s">
        <v>35</v>
      </c>
      <c r="N148" s="132" t="s">
        <v>35</v>
      </c>
      <c r="O148" s="132" t="s">
        <v>35</v>
      </c>
      <c r="P148" s="132" t="s">
        <v>35</v>
      </c>
      <c r="Q148" s="129" t="s">
        <v>35</v>
      </c>
      <c r="R148" s="126" t="s">
        <v>35</v>
      </c>
      <c r="S148" s="132" t="s">
        <v>35</v>
      </c>
      <c r="T148" s="132" t="s">
        <v>35</v>
      </c>
      <c r="U148" s="132" t="s">
        <v>35</v>
      </c>
      <c r="V148" s="132" t="s">
        <v>35</v>
      </c>
      <c r="W148" s="132" t="s">
        <v>35</v>
      </c>
      <c r="X148" s="132" t="s">
        <v>35</v>
      </c>
      <c r="Y148" s="132" t="s">
        <v>35</v>
      </c>
      <c r="Z148" s="132" t="s">
        <v>35</v>
      </c>
      <c r="AA148" s="123" t="s">
        <v>35</v>
      </c>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414"/>
      <c r="BA148" s="1035" t="s">
        <v>109</v>
      </c>
      <c r="BB148" s="682" t="s">
        <v>49</v>
      </c>
      <c r="BC148" s="119" t="s">
        <v>35</v>
      </c>
      <c r="BD148" s="115" t="s">
        <v>35</v>
      </c>
      <c r="BE148" s="115" t="s">
        <v>35</v>
      </c>
      <c r="BF148" s="115" t="s">
        <v>35</v>
      </c>
      <c r="BG148" s="110" t="s">
        <v>35</v>
      </c>
      <c r="BH148" s="119" t="s">
        <v>35</v>
      </c>
      <c r="BI148" s="115" t="s">
        <v>35</v>
      </c>
      <c r="BJ148" s="115" t="s">
        <v>35</v>
      </c>
      <c r="BK148" s="115" t="s">
        <v>35</v>
      </c>
      <c r="BL148" s="110" t="s">
        <v>35</v>
      </c>
      <c r="BM148" s="119" t="s">
        <v>35</v>
      </c>
      <c r="BN148" s="115" t="s">
        <v>35</v>
      </c>
      <c r="BO148" s="115" t="s">
        <v>35</v>
      </c>
      <c r="BP148" s="115" t="s">
        <v>35</v>
      </c>
      <c r="BQ148" s="110" t="s">
        <v>35</v>
      </c>
      <c r="BR148" s="119" t="s">
        <v>35</v>
      </c>
      <c r="BS148" s="115" t="s">
        <v>35</v>
      </c>
      <c r="BT148" s="115" t="s">
        <v>35</v>
      </c>
      <c r="BU148" s="115" t="s">
        <v>35</v>
      </c>
      <c r="BV148" s="115" t="s">
        <v>35</v>
      </c>
      <c r="BW148" s="115" t="s">
        <v>35</v>
      </c>
      <c r="BX148" s="115" t="s">
        <v>35</v>
      </c>
      <c r="BY148" s="104" t="s">
        <v>35</v>
      </c>
      <c r="BZ148" s="104" t="s">
        <v>35</v>
      </c>
      <c r="CA148" s="104" t="s">
        <v>35</v>
      </c>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row>
    <row r="149" s="377" customFormat="true" ht="15" customHeight="true" x14ac:dyDescent="0.2">
      <c r="A149" s="1047"/>
      <c r="B149" s="447" t="s">
        <v>48</v>
      </c>
      <c r="C149" s="135" t="s">
        <v>35</v>
      </c>
      <c r="D149" s="132" t="s">
        <v>35</v>
      </c>
      <c r="E149" s="132" t="s">
        <v>35</v>
      </c>
      <c r="F149" s="132" t="s">
        <v>35</v>
      </c>
      <c r="G149" s="129" t="s">
        <v>35</v>
      </c>
      <c r="H149" s="126" t="s">
        <v>35</v>
      </c>
      <c r="I149" s="132" t="s">
        <v>35</v>
      </c>
      <c r="J149" s="132" t="s">
        <v>35</v>
      </c>
      <c r="K149" s="132" t="s">
        <v>35</v>
      </c>
      <c r="L149" s="123" t="s">
        <v>35</v>
      </c>
      <c r="M149" s="135" t="s">
        <v>35</v>
      </c>
      <c r="N149" s="132" t="s">
        <v>35</v>
      </c>
      <c r="O149" s="132" t="s">
        <v>35</v>
      </c>
      <c r="P149" s="132" t="s">
        <v>35</v>
      </c>
      <c r="Q149" s="129" t="s">
        <v>35</v>
      </c>
      <c r="R149" s="126" t="s">
        <v>35</v>
      </c>
      <c r="S149" s="132" t="s">
        <v>35</v>
      </c>
      <c r="T149" s="132" t="s">
        <v>35</v>
      </c>
      <c r="U149" s="132" t="s">
        <v>35</v>
      </c>
      <c r="V149" s="132" t="s">
        <v>35</v>
      </c>
      <c r="W149" s="132" t="s">
        <v>35</v>
      </c>
      <c r="X149" s="132" t="s">
        <v>35</v>
      </c>
      <c r="Y149" s="132" t="s">
        <v>35</v>
      </c>
      <c r="Z149" s="132" t="s">
        <v>35</v>
      </c>
      <c r="AA149" s="123" t="s">
        <v>35</v>
      </c>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414"/>
      <c r="BA149" s="1035"/>
      <c r="BB149" s="682" t="s">
        <v>48</v>
      </c>
      <c r="BC149" s="119" t="s">
        <v>35</v>
      </c>
      <c r="BD149" s="115" t="s">
        <v>35</v>
      </c>
      <c r="BE149" s="115" t="s">
        <v>35</v>
      </c>
      <c r="BF149" s="115" t="s">
        <v>35</v>
      </c>
      <c r="BG149" s="110" t="s">
        <v>35</v>
      </c>
      <c r="BH149" s="119" t="s">
        <v>35</v>
      </c>
      <c r="BI149" s="115" t="s">
        <v>35</v>
      </c>
      <c r="BJ149" s="115" t="s">
        <v>35</v>
      </c>
      <c r="BK149" s="115" t="s">
        <v>35</v>
      </c>
      <c r="BL149" s="110" t="s">
        <v>35</v>
      </c>
      <c r="BM149" s="119" t="s">
        <v>35</v>
      </c>
      <c r="BN149" s="115" t="s">
        <v>35</v>
      </c>
      <c r="BO149" s="115" t="s">
        <v>35</v>
      </c>
      <c r="BP149" s="115" t="s">
        <v>35</v>
      </c>
      <c r="BQ149" s="110" t="s">
        <v>35</v>
      </c>
      <c r="BR149" s="119" t="s">
        <v>35</v>
      </c>
      <c r="BS149" s="115" t="s">
        <v>35</v>
      </c>
      <c r="BT149" s="115" t="s">
        <v>35</v>
      </c>
      <c r="BU149" s="115" t="s">
        <v>35</v>
      </c>
      <c r="BV149" s="115" t="s">
        <v>35</v>
      </c>
      <c r="BW149" s="115" t="s">
        <v>35</v>
      </c>
      <c r="BX149" s="115" t="s">
        <v>35</v>
      </c>
      <c r="BY149" s="104" t="s">
        <v>35</v>
      </c>
      <c r="BZ149" s="104" t="s">
        <v>35</v>
      </c>
      <c r="CA149" s="104" t="s">
        <v>35</v>
      </c>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row>
    <row r="150" s="377" customFormat="true" ht="15" customHeight="true" x14ac:dyDescent="0.2">
      <c r="A150" s="1047"/>
      <c r="B150" s="447" t="s">
        <v>111</v>
      </c>
      <c r="C150" s="135" t="s">
        <v>35</v>
      </c>
      <c r="D150" s="132" t="s">
        <v>35</v>
      </c>
      <c r="E150" s="132" t="s">
        <v>35</v>
      </c>
      <c r="F150" s="132" t="s">
        <v>35</v>
      </c>
      <c r="G150" s="129" t="s">
        <v>35</v>
      </c>
      <c r="H150" s="126" t="s">
        <v>35</v>
      </c>
      <c r="I150" s="132" t="s">
        <v>35</v>
      </c>
      <c r="J150" s="132" t="s">
        <v>35</v>
      </c>
      <c r="K150" s="132" t="s">
        <v>35</v>
      </c>
      <c r="L150" s="123" t="s">
        <v>35</v>
      </c>
      <c r="M150" s="135" t="s">
        <v>35</v>
      </c>
      <c r="N150" s="132" t="s">
        <v>35</v>
      </c>
      <c r="O150" s="132" t="s">
        <v>35</v>
      </c>
      <c r="P150" s="132" t="s">
        <v>35</v>
      </c>
      <c r="Q150" s="129" t="s">
        <v>35</v>
      </c>
      <c r="R150" s="126" t="s">
        <v>35</v>
      </c>
      <c r="S150" s="132" t="s">
        <v>35</v>
      </c>
      <c r="T150" s="132" t="s">
        <v>35</v>
      </c>
      <c r="U150" s="132" t="s">
        <v>35</v>
      </c>
      <c r="V150" s="132" t="s">
        <v>35</v>
      </c>
      <c r="W150" s="132" t="s">
        <v>35</v>
      </c>
      <c r="X150" s="132" t="s">
        <v>35</v>
      </c>
      <c r="Y150" s="132" t="s">
        <v>35</v>
      </c>
      <c r="Z150" s="132" t="s">
        <v>35</v>
      </c>
      <c r="AA150" s="123" t="s">
        <v>35</v>
      </c>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414"/>
      <c r="BA150" s="1035"/>
      <c r="BB150" s="682" t="s">
        <v>111</v>
      </c>
      <c r="BC150" s="119" t="s">
        <v>35</v>
      </c>
      <c r="BD150" s="115" t="s">
        <v>35</v>
      </c>
      <c r="BE150" s="115" t="s">
        <v>35</v>
      </c>
      <c r="BF150" s="115" t="s">
        <v>35</v>
      </c>
      <c r="BG150" s="110" t="s">
        <v>35</v>
      </c>
      <c r="BH150" s="119" t="s">
        <v>35</v>
      </c>
      <c r="BI150" s="115" t="s">
        <v>35</v>
      </c>
      <c r="BJ150" s="115" t="s">
        <v>35</v>
      </c>
      <c r="BK150" s="115" t="s">
        <v>35</v>
      </c>
      <c r="BL150" s="110" t="s">
        <v>35</v>
      </c>
      <c r="BM150" s="119" t="s">
        <v>35</v>
      </c>
      <c r="BN150" s="115" t="s">
        <v>35</v>
      </c>
      <c r="BO150" s="115" t="s">
        <v>35</v>
      </c>
      <c r="BP150" s="115" t="s">
        <v>35</v>
      </c>
      <c r="BQ150" s="110" t="s">
        <v>35</v>
      </c>
      <c r="BR150" s="119" t="s">
        <v>35</v>
      </c>
      <c r="BS150" s="115" t="s">
        <v>35</v>
      </c>
      <c r="BT150" s="115" t="s">
        <v>35</v>
      </c>
      <c r="BU150" s="115" t="s">
        <v>35</v>
      </c>
      <c r="BV150" s="115" t="s">
        <v>35</v>
      </c>
      <c r="BW150" s="115" t="s">
        <v>35</v>
      </c>
      <c r="BX150" s="115" t="s">
        <v>35</v>
      </c>
      <c r="BY150" s="104" t="s">
        <v>35</v>
      </c>
      <c r="BZ150" s="104" t="s">
        <v>35</v>
      </c>
      <c r="CA150" s="104" t="s">
        <v>35</v>
      </c>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row>
    <row r="151" s="377" customFormat="true" ht="15" customHeight="true" x14ac:dyDescent="0.2">
      <c r="A151" s="1047" t="s">
        <v>110</v>
      </c>
      <c r="B151" s="447" t="s">
        <v>49</v>
      </c>
      <c r="C151" s="232">
        <v>13.751265219360789</v>
      </c>
      <c r="D151" s="231">
        <v>12.759613048356181</v>
      </c>
      <c r="E151" s="231">
        <v>16.512423475840539</v>
      </c>
      <c r="F151" s="231">
        <v>26.499317882015351</v>
      </c>
      <c r="G151" s="230">
        <v>22.129931642994332</v>
      </c>
      <c r="H151" s="220">
        <v>50.035868120767681</v>
      </c>
      <c r="I151" s="231">
        <v>55.529510086691523</v>
      </c>
      <c r="J151" s="231">
        <v>56.107776479275564</v>
      </c>
      <c r="K151" s="231">
        <v>42.284720254579341</v>
      </c>
      <c r="L151" s="224">
        <v>22.60113339046918</v>
      </c>
      <c r="M151" s="232">
        <v>13.751265219360789</v>
      </c>
      <c r="N151" s="231">
        <v>11.296224842568201</v>
      </c>
      <c r="O151" s="231">
        <v>10.94371593594345</v>
      </c>
      <c r="P151" s="231">
        <v>13.473730690406146</v>
      </c>
      <c r="Q151" s="230">
        <v>8.5929155399825508</v>
      </c>
      <c r="R151" s="220">
        <v>14.139470581704611</v>
      </c>
      <c r="S151" s="231">
        <v>13.030309316165178</v>
      </c>
      <c r="T151" s="231">
        <v>17.594346275749132</v>
      </c>
      <c r="U151" s="231">
        <v>16.906881815940398</v>
      </c>
      <c r="V151" s="231">
        <v>32.234771754649124</v>
      </c>
      <c r="W151" s="231">
        <v>18.481068249535063</v>
      </c>
      <c r="X151" s="231">
        <v>20.722730201348618</v>
      </c>
      <c r="Y151" s="231">
        <v>17.583528378424688</v>
      </c>
      <c r="Z151" s="231">
        <v>8.1645011582518148</v>
      </c>
      <c r="AA151" s="224">
        <v>7.1451897523167451</v>
      </c>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414"/>
      <c r="BA151" s="1035" t="s">
        <v>110</v>
      </c>
      <c r="BB151" s="682" t="s">
        <v>49</v>
      </c>
      <c r="BC151" s="119" t="s">
        <v>35</v>
      </c>
      <c r="BD151" s="115" t="s">
        <v>35</v>
      </c>
      <c r="BE151" s="115" t="s">
        <v>35</v>
      </c>
      <c r="BF151" s="115" t="s">
        <v>35</v>
      </c>
      <c r="BG151" s="110" t="s">
        <v>35</v>
      </c>
      <c r="BH151" s="119" t="s">
        <v>35</v>
      </c>
      <c r="BI151" s="115" t="s">
        <v>35</v>
      </c>
      <c r="BJ151" s="115" t="s">
        <v>35</v>
      </c>
      <c r="BK151" s="115" t="s">
        <v>35</v>
      </c>
      <c r="BL151" s="110" t="s">
        <v>35</v>
      </c>
      <c r="BM151" s="119" t="s">
        <v>35</v>
      </c>
      <c r="BN151" s="115" t="s">
        <v>35</v>
      </c>
      <c r="BO151" s="115" t="s">
        <v>35</v>
      </c>
      <c r="BP151" s="115" t="s">
        <v>35</v>
      </c>
      <c r="BQ151" s="110" t="s">
        <v>35</v>
      </c>
      <c r="BR151" s="119" t="s">
        <v>35</v>
      </c>
      <c r="BS151" s="115" t="s">
        <v>35</v>
      </c>
      <c r="BT151" s="115" t="s">
        <v>35</v>
      </c>
      <c r="BU151" s="115" t="s">
        <v>35</v>
      </c>
      <c r="BV151" s="115" t="s">
        <v>35</v>
      </c>
      <c r="BW151" s="115" t="s">
        <v>35</v>
      </c>
      <c r="BX151" s="115" t="s">
        <v>35</v>
      </c>
      <c r="BY151" s="104" t="s">
        <v>35</v>
      </c>
      <c r="BZ151" s="104" t="s">
        <v>35</v>
      </c>
      <c r="CA151" s="104" t="s">
        <v>35</v>
      </c>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row>
    <row r="152" s="377" customFormat="true" ht="15" customHeight="true" x14ac:dyDescent="0.2">
      <c r="A152" s="1047"/>
      <c r="B152" s="447" t="s">
        <v>48</v>
      </c>
      <c r="C152" s="232">
        <v>83.707414590880546</v>
      </c>
      <c r="D152" s="231">
        <v>85.63555494477562</v>
      </c>
      <c r="E152" s="231">
        <v>82.155970563192653</v>
      </c>
      <c r="F152" s="231">
        <v>72.241134401705352</v>
      </c>
      <c r="G152" s="230">
        <v>76.149712549906369</v>
      </c>
      <c r="H152" s="220">
        <v>49.03592976528715</v>
      </c>
      <c r="I152" s="231">
        <v>42.331967815802741</v>
      </c>
      <c r="J152" s="231">
        <v>42.214172183069401</v>
      </c>
      <c r="K152" s="231">
        <v>56.741245808639299</v>
      </c>
      <c r="L152" s="224">
        <v>75.562190884732388</v>
      </c>
      <c r="M152" s="232">
        <v>83.707414590880546</v>
      </c>
      <c r="N152" s="231">
        <v>86.867531114210834</v>
      </c>
      <c r="O152" s="231">
        <v>87.72691935640438</v>
      </c>
      <c r="P152" s="231">
        <v>85.263197699243705</v>
      </c>
      <c r="Q152" s="230">
        <v>89.825065303360248</v>
      </c>
      <c r="R152" s="220">
        <v>85.071737869528519</v>
      </c>
      <c r="S152" s="231">
        <v>85.223019840422566</v>
      </c>
      <c r="T152" s="231">
        <v>81.054466986681291</v>
      </c>
      <c r="U152" s="231">
        <v>82.36211252913678</v>
      </c>
      <c r="V152" s="231">
        <v>66.407112161248875</v>
      </c>
      <c r="W152" s="231">
        <v>79.996328195068784</v>
      </c>
      <c r="X152" s="231">
        <v>71.279233022033083</v>
      </c>
      <c r="Y152" s="231">
        <v>79.280406567525475</v>
      </c>
      <c r="Z152" s="231">
        <v>87.861360811268383</v>
      </c>
      <c r="AA152" s="224">
        <v>90.386433353807831</v>
      </c>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414"/>
      <c r="BA152" s="1035"/>
      <c r="BB152" s="682" t="s">
        <v>48</v>
      </c>
      <c r="BC152" s="119" t="s">
        <v>35</v>
      </c>
      <c r="BD152" s="115" t="s">
        <v>35</v>
      </c>
      <c r="BE152" s="115" t="s">
        <v>35</v>
      </c>
      <c r="BF152" s="115" t="s">
        <v>35</v>
      </c>
      <c r="BG152" s="110" t="s">
        <v>35</v>
      </c>
      <c r="BH152" s="119" t="s">
        <v>35</v>
      </c>
      <c r="BI152" s="115" t="s">
        <v>35</v>
      </c>
      <c r="BJ152" s="115" t="s">
        <v>35</v>
      </c>
      <c r="BK152" s="115" t="s">
        <v>35</v>
      </c>
      <c r="BL152" s="110" t="s">
        <v>35</v>
      </c>
      <c r="BM152" s="119" t="s">
        <v>35</v>
      </c>
      <c r="BN152" s="115" t="s">
        <v>35</v>
      </c>
      <c r="BO152" s="115" t="s">
        <v>35</v>
      </c>
      <c r="BP152" s="115" t="s">
        <v>35</v>
      </c>
      <c r="BQ152" s="110" t="s">
        <v>35</v>
      </c>
      <c r="BR152" s="119" t="s">
        <v>35</v>
      </c>
      <c r="BS152" s="115" t="s">
        <v>35</v>
      </c>
      <c r="BT152" s="115" t="s">
        <v>35</v>
      </c>
      <c r="BU152" s="115" t="s">
        <v>35</v>
      </c>
      <c r="BV152" s="115" t="s">
        <v>35</v>
      </c>
      <c r="BW152" s="115" t="s">
        <v>35</v>
      </c>
      <c r="BX152" s="115" t="s">
        <v>35</v>
      </c>
      <c r="BY152" s="104" t="s">
        <v>35</v>
      </c>
      <c r="BZ152" s="104" t="s">
        <v>35</v>
      </c>
      <c r="CA152" s="104" t="s">
        <v>35</v>
      </c>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row>
    <row r="153" s="599" customFormat="true" ht="15" customHeight="true" x14ac:dyDescent="0.2">
      <c r="A153" s="1047" t="s">
        <v>62</v>
      </c>
      <c r="B153" s="447" t="s">
        <v>374</v>
      </c>
      <c r="C153" s="191">
        <v>0</v>
      </c>
      <c r="D153" s="190">
        <v>0</v>
      </c>
      <c r="E153" s="190">
        <v>9.1651145077287138E-2</v>
      </c>
      <c r="F153" s="190">
        <v>5.799060602667469E-2</v>
      </c>
      <c r="G153" s="189">
        <v>7.8601263403310906</v>
      </c>
      <c r="H153" s="188">
        <v>0.35672616138398472</v>
      </c>
      <c r="I153" s="190">
        <v>0.14984492016670822</v>
      </c>
      <c r="J153" s="190">
        <v>2.0411887415353944</v>
      </c>
      <c r="K153" s="190">
        <v>2.4513243355163636</v>
      </c>
      <c r="L153" s="187">
        <v>35.966250558470556</v>
      </c>
      <c r="M153" s="191">
        <v>0</v>
      </c>
      <c r="N153" s="190">
        <v>0</v>
      </c>
      <c r="O153" s="190">
        <v>0</v>
      </c>
      <c r="P153" s="190">
        <v>7.0645688778622595E-2</v>
      </c>
      <c r="Q153" s="189">
        <v>0.68079073594137285</v>
      </c>
      <c r="R153" s="188">
        <v>0.14946406128961853</v>
      </c>
      <c r="S153" s="190">
        <v>0.58942910232509782</v>
      </c>
      <c r="T153" s="190">
        <v>1.0621302218179622</v>
      </c>
      <c r="U153" s="190">
        <v>0.27995077751462666</v>
      </c>
      <c r="V153" s="190">
        <v>4.847070259740919</v>
      </c>
      <c r="W153" s="190">
        <v>1.1658508607772538</v>
      </c>
      <c r="X153" s="190">
        <v>0.22853580652755301</v>
      </c>
      <c r="Y153" s="190">
        <v>0.74779948961308884</v>
      </c>
      <c r="Z153" s="190">
        <v>0.33615072373755861</v>
      </c>
      <c r="AA153" s="187">
        <v>0.21494575012555051</v>
      </c>
      <c r="AB153" s="909"/>
      <c r="AC153" s="909"/>
      <c r="AD153" s="909"/>
      <c r="AE153" s="909"/>
      <c r="AF153" s="909"/>
      <c r="AG153" s="909"/>
      <c r="AH153" s="909"/>
      <c r="AI153" s="909"/>
      <c r="AJ153" s="909"/>
      <c r="AK153" s="909"/>
      <c r="AL153" s="909"/>
      <c r="AM153" s="909"/>
      <c r="AN153" s="909"/>
      <c r="AO153" s="909"/>
      <c r="AP153" s="909"/>
      <c r="AQ153" s="909"/>
      <c r="AR153" s="909"/>
      <c r="AS153" s="909"/>
      <c r="AT153" s="909"/>
      <c r="AU153" s="909"/>
      <c r="AV153" s="909"/>
      <c r="AW153" s="909"/>
      <c r="AX153" s="909"/>
      <c r="AY153" s="909"/>
      <c r="AZ153" s="415"/>
      <c r="BA153" s="1038" t="s">
        <v>62</v>
      </c>
      <c r="BB153" s="683" t="s">
        <v>374</v>
      </c>
      <c r="BC153" s="516">
        <v>0</v>
      </c>
      <c r="BD153" s="501">
        <v>0</v>
      </c>
      <c r="BE153" s="501">
        <v>7.2239560000000003</v>
      </c>
      <c r="BF153" s="501">
        <v>4.5930630000000008</v>
      </c>
      <c r="BG153" s="518">
        <v>622.12639899999976</v>
      </c>
      <c r="BH153" s="516">
        <v>4.9169770000000002</v>
      </c>
      <c r="BI153" s="501">
        <v>2.2134480000000001</v>
      </c>
      <c r="BJ153" s="501">
        <v>26.895925999999999</v>
      </c>
      <c r="BK153" s="501">
        <v>33.058640000000004</v>
      </c>
      <c r="BL153" s="518">
        <v>517.95177799999999</v>
      </c>
      <c r="BM153" s="516">
        <v>0</v>
      </c>
      <c r="BN153" s="501">
        <v>0</v>
      </c>
      <c r="BO153" s="501">
        <v>0</v>
      </c>
      <c r="BP153" s="501">
        <v>4.6865939999999995</v>
      </c>
      <c r="BQ153" s="518">
        <v>44.220055000000002</v>
      </c>
      <c r="BR153" s="516">
        <v>6.5951760000000004</v>
      </c>
      <c r="BS153" s="501">
        <v>14.960224999999998</v>
      </c>
      <c r="BT153" s="501">
        <v>57.544316000000009</v>
      </c>
      <c r="BU153" s="501">
        <v>12.307332000000002</v>
      </c>
      <c r="BV153" s="501">
        <v>464.66331599999984</v>
      </c>
      <c r="BW153" s="501">
        <v>46.134804000000003</v>
      </c>
      <c r="BX153" s="501">
        <v>5.0036480000000001</v>
      </c>
      <c r="BY153" s="502">
        <v>11.651468999999999</v>
      </c>
      <c r="BZ153" s="502">
        <v>9.0154120000000013</v>
      </c>
      <c r="CA153" s="502">
        <v>6.0677199999999987</v>
      </c>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row>
    <row r="154" s="599" customFormat="true" ht="15" customHeight="true" x14ac:dyDescent="0.2">
      <c r="A154" s="1047"/>
      <c r="B154" s="447" t="s">
        <v>375</v>
      </c>
      <c r="C154" s="191">
        <v>8.7048996258807261</v>
      </c>
      <c r="D154" s="190">
        <v>18.946297804003649</v>
      </c>
      <c r="E154" s="190">
        <v>39.305711026995979</v>
      </c>
      <c r="F154" s="190">
        <v>52.25513796189496</v>
      </c>
      <c r="G154" s="189">
        <v>45.93205841388265</v>
      </c>
      <c r="H154" s="188">
        <v>55.395517751888548</v>
      </c>
      <c r="I154" s="190">
        <v>53.442032554833915</v>
      </c>
      <c r="J154" s="190">
        <v>46.225608168550053</v>
      </c>
      <c r="K154" s="190">
        <v>45.389701874546226</v>
      </c>
      <c r="L154" s="187">
        <v>24.771752843316083</v>
      </c>
      <c r="M154" s="191">
        <v>8.7048996258807261</v>
      </c>
      <c r="N154" s="190">
        <v>13.902041782348157</v>
      </c>
      <c r="O154" s="190">
        <v>33.886675266839397</v>
      </c>
      <c r="P154" s="190">
        <v>43.901172392723893</v>
      </c>
      <c r="Q154" s="189">
        <v>55.131159065618021</v>
      </c>
      <c r="R154" s="188">
        <v>43.998354567658083</v>
      </c>
      <c r="S154" s="190">
        <v>36.683950301428318</v>
      </c>
      <c r="T154" s="190">
        <v>41.646034884102157</v>
      </c>
      <c r="U154" s="190">
        <v>55.333243600311519</v>
      </c>
      <c r="V154" s="190">
        <v>39.386520448651559</v>
      </c>
      <c r="W154" s="190">
        <v>19.788879561433141</v>
      </c>
      <c r="X154" s="190">
        <v>3.9695771755804521</v>
      </c>
      <c r="Y154" s="190">
        <v>21.943153893310466</v>
      </c>
      <c r="Z154" s="190">
        <v>13.900899103553451</v>
      </c>
      <c r="AA154" s="187">
        <v>7.5616203325595475</v>
      </c>
      <c r="AB154" s="909"/>
      <c r="AC154" s="909"/>
      <c r="AD154" s="909"/>
      <c r="AE154" s="909"/>
      <c r="AF154" s="909"/>
      <c r="AG154" s="909"/>
      <c r="AH154" s="909"/>
      <c r="AI154" s="909"/>
      <c r="AJ154" s="909"/>
      <c r="AK154" s="909"/>
      <c r="AL154" s="909"/>
      <c r="AM154" s="909"/>
      <c r="AN154" s="909"/>
      <c r="AO154" s="909"/>
      <c r="AP154" s="909"/>
      <c r="AQ154" s="909"/>
      <c r="AR154" s="909"/>
      <c r="AS154" s="909"/>
      <c r="AT154" s="909"/>
      <c r="AU154" s="909"/>
      <c r="AV154" s="909"/>
      <c r="AW154" s="909"/>
      <c r="AX154" s="909"/>
      <c r="AY154" s="909"/>
      <c r="AZ154" s="415"/>
      <c r="BA154" s="1035"/>
      <c r="BB154" s="682" t="s">
        <v>375</v>
      </c>
      <c r="BC154" s="517">
        <v>627.93178999999986</v>
      </c>
      <c r="BD154" s="503">
        <v>1635.0431699999992</v>
      </c>
      <c r="BE154" s="503">
        <v>3098.0816089999958</v>
      </c>
      <c r="BF154" s="503">
        <v>4138.7934559999967</v>
      </c>
      <c r="BG154" s="521">
        <v>3635.5072249999962</v>
      </c>
      <c r="BH154" s="517">
        <v>763.55063399999949</v>
      </c>
      <c r="BI154" s="503">
        <v>789.42389199999957</v>
      </c>
      <c r="BJ154" s="503">
        <v>609.09631299999944</v>
      </c>
      <c r="BK154" s="503">
        <v>612.12700099999972</v>
      </c>
      <c r="BL154" s="521">
        <v>356.73925500000001</v>
      </c>
      <c r="BM154" s="517">
        <v>627.93178999999986</v>
      </c>
      <c r="BN154" s="503">
        <v>883.47620400000005</v>
      </c>
      <c r="BO154" s="503">
        <v>1999.6466959999998</v>
      </c>
      <c r="BP154" s="503">
        <v>2912.3783020000014</v>
      </c>
      <c r="BQ154" s="521">
        <v>3580.9871629999975</v>
      </c>
      <c r="BR154" s="517">
        <v>1941.4492660000003</v>
      </c>
      <c r="BS154" s="503">
        <v>931.07067199999972</v>
      </c>
      <c r="BT154" s="503">
        <v>2256.3076940000033</v>
      </c>
      <c r="BU154" s="503">
        <v>2432.5869199999943</v>
      </c>
      <c r="BV154" s="503">
        <v>3775.7800520000028</v>
      </c>
      <c r="BW154" s="503">
        <v>783.0813619999999</v>
      </c>
      <c r="BX154" s="503">
        <v>86.911400000000043</v>
      </c>
      <c r="BY154" s="504">
        <v>341.89643200000006</v>
      </c>
      <c r="BZ154" s="504">
        <v>372.81589400000036</v>
      </c>
      <c r="CA154" s="504">
        <v>213.45755800000003</v>
      </c>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row>
    <row r="155" s="599" customFormat="true" ht="15" customHeight="true" x14ac:dyDescent="0.2">
      <c r="A155" s="1047"/>
      <c r="B155" s="447" t="s">
        <v>376</v>
      </c>
      <c r="C155" s="191">
        <v>3.824055386256723</v>
      </c>
      <c r="D155" s="190">
        <v>10.237419559993517</v>
      </c>
      <c r="E155" s="190">
        <v>20.12825424974584</v>
      </c>
      <c r="F155" s="190">
        <v>28.716727450212922</v>
      </c>
      <c r="G155" s="189">
        <v>41.591540899873323</v>
      </c>
      <c r="H155" s="188">
        <v>22.804929946108679</v>
      </c>
      <c r="I155" s="190">
        <v>36.027668633443589</v>
      </c>
      <c r="J155" s="190">
        <v>47.851768729859032</v>
      </c>
      <c r="K155" s="190">
        <v>50.254564117679578</v>
      </c>
      <c r="L155" s="187">
        <v>38.680628440141902</v>
      </c>
      <c r="M155" s="191">
        <v>3.824055386256723</v>
      </c>
      <c r="N155" s="190">
        <v>7.989311462373756</v>
      </c>
      <c r="O155" s="190">
        <v>17.872324462809019</v>
      </c>
      <c r="P155" s="190">
        <v>23.934794522810023</v>
      </c>
      <c r="Q155" s="189">
        <v>33.476141888376965</v>
      </c>
      <c r="R155" s="188">
        <v>17.346817909206894</v>
      </c>
      <c r="S155" s="190">
        <v>29.24638117683509</v>
      </c>
      <c r="T155" s="190">
        <v>22.714092115874461</v>
      </c>
      <c r="U155" s="190">
        <v>17.215732122967488</v>
      </c>
      <c r="V155" s="190">
        <v>28.246302355998949</v>
      </c>
      <c r="W155" s="190">
        <v>20.233050485880341</v>
      </c>
      <c r="X155" s="190">
        <v>12.726317702274784</v>
      </c>
      <c r="Y155" s="190">
        <v>10.207686840962591</v>
      </c>
      <c r="Z155" s="190">
        <v>18.090152402635784</v>
      </c>
      <c r="AA155" s="187">
        <v>13.664563398065937</v>
      </c>
      <c r="AB155" s="909"/>
      <c r="AC155" s="909"/>
      <c r="AD155" s="909"/>
      <c r="AE155" s="909"/>
      <c r="AF155" s="909"/>
      <c r="AG155" s="909"/>
      <c r="AH155" s="909"/>
      <c r="AI155" s="909"/>
      <c r="AJ155" s="909"/>
      <c r="AK155" s="909"/>
      <c r="AL155" s="909"/>
      <c r="AM155" s="909"/>
      <c r="AN155" s="909"/>
      <c r="AO155" s="909"/>
      <c r="AP155" s="909"/>
      <c r="AQ155" s="909"/>
      <c r="AR155" s="909"/>
      <c r="AS155" s="909"/>
      <c r="AT155" s="909"/>
      <c r="AU155" s="909"/>
      <c r="AV155" s="909"/>
      <c r="AW155" s="909"/>
      <c r="AX155" s="909"/>
      <c r="AY155" s="909"/>
      <c r="AZ155" s="415"/>
      <c r="BA155" s="1035"/>
      <c r="BB155" s="682" t="s">
        <v>376</v>
      </c>
      <c r="BC155" s="517">
        <v>275.84992900000003</v>
      </c>
      <c r="BD155" s="503">
        <v>883.47724199999971</v>
      </c>
      <c r="BE155" s="503">
        <v>1586.5117990000017</v>
      </c>
      <c r="BF155" s="503">
        <v>2274.4673210000014</v>
      </c>
      <c r="BG155" s="521">
        <v>3291.9566999999984</v>
      </c>
      <c r="BH155" s="517">
        <v>314.33443400000033</v>
      </c>
      <c r="BI155" s="503">
        <v>532.18601599999965</v>
      </c>
      <c r="BJ155" s="503">
        <v>630.5235789999997</v>
      </c>
      <c r="BK155" s="503">
        <v>677.73469199999977</v>
      </c>
      <c r="BL155" s="521">
        <v>557.04166999999984</v>
      </c>
      <c r="BM155" s="517">
        <v>275.84992900000003</v>
      </c>
      <c r="BN155" s="503">
        <v>507.72157600000003</v>
      </c>
      <c r="BO155" s="503">
        <v>1054.6426960000003</v>
      </c>
      <c r="BP155" s="503">
        <v>1587.8203800000008</v>
      </c>
      <c r="BQ155" s="521">
        <v>2174.4080190000009</v>
      </c>
      <c r="BR155" s="517">
        <v>765.43696300000011</v>
      </c>
      <c r="BS155" s="503">
        <v>742.29867699999988</v>
      </c>
      <c r="BT155" s="503">
        <v>1230.6088910000021</v>
      </c>
      <c r="BU155" s="503">
        <v>756.8463739999994</v>
      </c>
      <c r="BV155" s="503">
        <v>2707.8255140000024</v>
      </c>
      <c r="BW155" s="503">
        <v>800.65800000000002</v>
      </c>
      <c r="BX155" s="503">
        <v>278.63473600000003</v>
      </c>
      <c r="BY155" s="504">
        <v>159.04603900000018</v>
      </c>
      <c r="BZ155" s="504">
        <v>485.16979300000003</v>
      </c>
      <c r="CA155" s="504">
        <v>385.73800400000016</v>
      </c>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row>
    <row r="156" s="599" customFormat="true" ht="15" customHeight="true" x14ac:dyDescent="0.2">
      <c r="A156" s="1047"/>
      <c r="B156" s="447" t="s">
        <v>377</v>
      </c>
      <c r="C156" s="191">
        <v>87.471044987862484</v>
      </c>
      <c r="D156" s="190">
        <v>70.816282636002796</v>
      </c>
      <c r="E156" s="190">
        <v>40.287472159656481</v>
      </c>
      <c r="F156" s="190">
        <v>18.970143981865466</v>
      </c>
      <c r="G156" s="189">
        <v>4.6162743459130633</v>
      </c>
      <c r="H156" s="188">
        <v>21.194743228225679</v>
      </c>
      <c r="I156" s="190">
        <v>10.380453891555666</v>
      </c>
      <c r="J156" s="190">
        <v>3.8814343600552776</v>
      </c>
      <c r="K156" s="190">
        <v>1.9044096722577701</v>
      </c>
      <c r="L156" s="187">
        <v>0.5813681580714446</v>
      </c>
      <c r="M156" s="191">
        <v>87.471044987862484</v>
      </c>
      <c r="N156" s="190">
        <v>78.108646755278031</v>
      </c>
      <c r="O156" s="190">
        <v>48.049288051918317</v>
      </c>
      <c r="P156" s="190">
        <v>32.093387395687401</v>
      </c>
      <c r="Q156" s="189">
        <v>10.711908310063679</v>
      </c>
      <c r="R156" s="188">
        <v>38.505363461845441</v>
      </c>
      <c r="S156" s="190">
        <v>33.345512767451439</v>
      </c>
      <c r="T156" s="190">
        <v>34.57774277820598</v>
      </c>
      <c r="U156" s="190">
        <v>26.913742643847176</v>
      </c>
      <c r="V156" s="190">
        <v>27.520106935608403</v>
      </c>
      <c r="W156" s="190">
        <v>58.812219091909569</v>
      </c>
      <c r="X156" s="190">
        <v>83.075569315617187</v>
      </c>
      <c r="Y156" s="190">
        <v>67.101359776114037</v>
      </c>
      <c r="Z156" s="190">
        <v>67.672797770073274</v>
      </c>
      <c r="AA156" s="187">
        <v>78.558870519249197</v>
      </c>
      <c r="AB156" s="909"/>
      <c r="AC156" s="909"/>
      <c r="AD156" s="909"/>
      <c r="AE156" s="909"/>
      <c r="AF156" s="909"/>
      <c r="AG156" s="909"/>
      <c r="AH156" s="909"/>
      <c r="AI156" s="909"/>
      <c r="AJ156" s="909"/>
      <c r="AK156" s="909"/>
      <c r="AL156" s="909"/>
      <c r="AM156" s="909"/>
      <c r="AN156" s="909"/>
      <c r="AO156" s="909"/>
      <c r="AP156" s="909"/>
      <c r="AQ156" s="909"/>
      <c r="AR156" s="909"/>
      <c r="AS156" s="909"/>
      <c r="AT156" s="909"/>
      <c r="AU156" s="909"/>
      <c r="AV156" s="909"/>
      <c r="AW156" s="909"/>
      <c r="AX156" s="909"/>
      <c r="AY156" s="909"/>
      <c r="AZ156" s="415"/>
      <c r="BA156" s="1035"/>
      <c r="BB156" s="682" t="s">
        <v>377</v>
      </c>
      <c r="BC156" s="517">
        <v>6309.7625720000005</v>
      </c>
      <c r="BD156" s="503">
        <v>6111.3617260000083</v>
      </c>
      <c r="BE156" s="503">
        <v>3175.4641579999993</v>
      </c>
      <c r="BF156" s="503">
        <v>1502.5031190000004</v>
      </c>
      <c r="BG156" s="521">
        <v>365.37658699999992</v>
      </c>
      <c r="BH156" s="517">
        <v>292.14023600000007</v>
      </c>
      <c r="BI156" s="503">
        <v>153.33582800000002</v>
      </c>
      <c r="BJ156" s="503">
        <v>51.144105000000003</v>
      </c>
      <c r="BK156" s="503">
        <v>25.682931</v>
      </c>
      <c r="BL156" s="521">
        <v>8.3723120000000009</v>
      </c>
      <c r="BM156" s="517">
        <v>6309.7625720000005</v>
      </c>
      <c r="BN156" s="503">
        <v>4963.8126410000004</v>
      </c>
      <c r="BO156" s="503">
        <v>2835.3799639999993</v>
      </c>
      <c r="BP156" s="503">
        <v>2129.056697</v>
      </c>
      <c r="BQ156" s="521">
        <v>695.78087599999981</v>
      </c>
      <c r="BR156" s="517">
        <v>1699.0683029999987</v>
      </c>
      <c r="BS156" s="503">
        <v>846.3382139999992</v>
      </c>
      <c r="BT156" s="503">
        <v>1873.3602680000056</v>
      </c>
      <c r="BU156" s="503">
        <v>1183.195021</v>
      </c>
      <c r="BV156" s="503">
        <v>2638.208951000001</v>
      </c>
      <c r="BW156" s="503">
        <v>2327.3047109999989</v>
      </c>
      <c r="BX156" s="503">
        <v>1818.8874319999982</v>
      </c>
      <c r="BY156" s="504">
        <v>1045.5067489999997</v>
      </c>
      <c r="BZ156" s="504">
        <v>1814.9541560000064</v>
      </c>
      <c r="CA156" s="504">
        <v>2217.6443569999979</v>
      </c>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row>
    <row r="157" s="599" customFormat="true" ht="15" customHeight="true" x14ac:dyDescent="0.2">
      <c r="A157" s="1047"/>
      <c r="B157" s="447" t="s">
        <v>46</v>
      </c>
      <c r="C157" s="191">
        <v>0</v>
      </c>
      <c r="D157" s="190">
        <v>0</v>
      </c>
      <c r="E157" s="190">
        <v>0.18691141852446275</v>
      </c>
      <c r="F157" s="190">
        <v>0</v>
      </c>
      <c r="G157" s="189">
        <v>0</v>
      </c>
      <c r="H157" s="188">
        <v>0.24808291239298211</v>
      </c>
      <c r="I157" s="190">
        <v>0</v>
      </c>
      <c r="J157" s="190">
        <v>0</v>
      </c>
      <c r="K157" s="190">
        <v>0</v>
      </c>
      <c r="L157" s="187">
        <v>0</v>
      </c>
      <c r="M157" s="191">
        <v>0</v>
      </c>
      <c r="N157" s="190">
        <v>0</v>
      </c>
      <c r="O157" s="190">
        <v>0.19171221843327491</v>
      </c>
      <c r="P157" s="190">
        <v>0</v>
      </c>
      <c r="Q157" s="189">
        <v>0</v>
      </c>
      <c r="R157" s="188">
        <v>0</v>
      </c>
      <c r="S157" s="190">
        <v>0.13472665196002237</v>
      </c>
      <c r="T157" s="190">
        <v>0</v>
      </c>
      <c r="U157" s="190">
        <v>0.25733085535909239</v>
      </c>
      <c r="V157" s="190">
        <v>0</v>
      </c>
      <c r="W157" s="190">
        <v>0</v>
      </c>
      <c r="X157" s="190">
        <v>0</v>
      </c>
      <c r="Y157" s="190">
        <v>0</v>
      </c>
      <c r="Z157" s="190">
        <v>0</v>
      </c>
      <c r="AA157" s="187">
        <v>0</v>
      </c>
      <c r="AB157" s="909"/>
      <c r="AC157" s="909"/>
      <c r="AD157" s="909"/>
      <c r="AE157" s="909"/>
      <c r="AF157" s="909"/>
      <c r="AG157" s="909"/>
      <c r="AH157" s="909"/>
      <c r="AI157" s="909"/>
      <c r="AJ157" s="909"/>
      <c r="AK157" s="909"/>
      <c r="AL157" s="909"/>
      <c r="AM157" s="909"/>
      <c r="AN157" s="909"/>
      <c r="AO157" s="909"/>
      <c r="AP157" s="909"/>
      <c r="AQ157" s="909"/>
      <c r="AR157" s="909"/>
      <c r="AS157" s="909"/>
      <c r="AT157" s="909"/>
      <c r="AU157" s="909"/>
      <c r="AV157" s="909"/>
      <c r="AW157" s="909"/>
      <c r="AX157" s="909"/>
      <c r="AY157" s="909"/>
      <c r="AZ157" s="415"/>
      <c r="BA157" s="1035"/>
      <c r="BB157" s="682" t="s">
        <v>46</v>
      </c>
      <c r="BC157" s="517">
        <v>0</v>
      </c>
      <c r="BD157" s="503">
        <v>0</v>
      </c>
      <c r="BE157" s="503">
        <v>14.732384</v>
      </c>
      <c r="BF157" s="503">
        <v>0</v>
      </c>
      <c r="BG157" s="521">
        <v>0</v>
      </c>
      <c r="BH157" s="517">
        <v>3.4194800000000001</v>
      </c>
      <c r="BI157" s="503">
        <v>0</v>
      </c>
      <c r="BJ157" s="503">
        <v>0</v>
      </c>
      <c r="BK157" s="503">
        <v>0</v>
      </c>
      <c r="BL157" s="521">
        <v>0</v>
      </c>
      <c r="BM157" s="517">
        <v>0</v>
      </c>
      <c r="BN157" s="503">
        <v>0</v>
      </c>
      <c r="BO157" s="503">
        <v>11.312904</v>
      </c>
      <c r="BP157" s="503">
        <v>0</v>
      </c>
      <c r="BQ157" s="521">
        <v>0</v>
      </c>
      <c r="BR157" s="517">
        <v>0</v>
      </c>
      <c r="BS157" s="503">
        <v>3.4194800000000001</v>
      </c>
      <c r="BT157" s="503">
        <v>0</v>
      </c>
      <c r="BU157" s="503">
        <v>11.312904</v>
      </c>
      <c r="BV157" s="503">
        <v>0</v>
      </c>
      <c r="BW157" s="503">
        <v>0</v>
      </c>
      <c r="BX157" s="503">
        <v>0</v>
      </c>
      <c r="BY157" s="504">
        <v>0</v>
      </c>
      <c r="BZ157" s="504">
        <v>0</v>
      </c>
      <c r="CA157" s="504">
        <v>0</v>
      </c>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row>
    <row r="158" s="441" customFormat="true" ht="15" customHeight="true" x14ac:dyDescent="0.2">
      <c r="A158" s="100"/>
      <c r="B158" s="94"/>
      <c r="C158" s="172"/>
      <c r="D158" s="174"/>
      <c r="E158" s="174"/>
      <c r="F158" s="174"/>
      <c r="G158" s="173"/>
      <c r="H158" s="171"/>
      <c r="I158" s="174"/>
      <c r="J158" s="174"/>
      <c r="K158" s="174"/>
      <c r="L158" s="170"/>
      <c r="M158" s="172"/>
      <c r="N158" s="174"/>
      <c r="O158" s="174"/>
      <c r="P158" s="174"/>
      <c r="Q158" s="173"/>
      <c r="R158" s="171"/>
      <c r="S158" s="174"/>
      <c r="T158" s="174"/>
      <c r="U158" s="174"/>
      <c r="V158" s="174"/>
      <c r="W158" s="174"/>
      <c r="X158" s="174"/>
      <c r="Y158" s="174"/>
      <c r="Z158" s="174"/>
      <c r="AA158" s="170"/>
      <c r="AB158" s="909"/>
      <c r="AC158" s="909"/>
      <c r="AD158" s="909"/>
      <c r="AE158" s="909"/>
      <c r="AF158" s="909"/>
      <c r="AG158" s="909"/>
      <c r="AH158" s="909"/>
      <c r="AI158" s="909"/>
      <c r="AJ158" s="909"/>
      <c r="AK158" s="909"/>
      <c r="AL158" s="909"/>
      <c r="AM158" s="909"/>
      <c r="AN158" s="909"/>
      <c r="AO158" s="909"/>
      <c r="AP158" s="909"/>
      <c r="AQ158" s="909"/>
      <c r="AR158" s="909"/>
      <c r="AS158" s="909"/>
      <c r="AT158" s="909"/>
      <c r="AU158" s="909"/>
      <c r="AV158" s="909"/>
      <c r="AW158" s="909"/>
      <c r="AX158" s="909"/>
      <c r="AY158" s="909"/>
      <c r="AZ158" s="415"/>
      <c r="BA158" s="1037"/>
      <c r="BB158" s="684" t="s">
        <v>195</v>
      </c>
      <c r="BC158" s="517">
        <v>7213.5442910000047</v>
      </c>
      <c r="BD158" s="503">
        <v>8629.8821380000099</v>
      </c>
      <c r="BE158" s="503">
        <v>7882.0139059999929</v>
      </c>
      <c r="BF158" s="503">
        <v>7920.356958999997</v>
      </c>
      <c r="BG158" s="521">
        <v>7914.9669109999841</v>
      </c>
      <c r="BH158" s="517">
        <v>1378.3617610000017</v>
      </c>
      <c r="BI158" s="503">
        <v>1477.159184000001</v>
      </c>
      <c r="BJ158" s="503">
        <v>1317.6599230000024</v>
      </c>
      <c r="BK158" s="503">
        <v>1348.6032640000003</v>
      </c>
      <c r="BL158" s="521">
        <v>1440.1050150000001</v>
      </c>
      <c r="BM158" s="517">
        <v>7213.5442910000047</v>
      </c>
      <c r="BN158" s="503">
        <v>6355.0104210000036</v>
      </c>
      <c r="BO158" s="503">
        <v>5900.9822599999989</v>
      </c>
      <c r="BP158" s="503">
        <v>6633.9419730000063</v>
      </c>
      <c r="BQ158" s="521">
        <v>6495.3961129999961</v>
      </c>
      <c r="BR158" s="517">
        <v>4412.5497079999977</v>
      </c>
      <c r="BS158" s="503">
        <v>2538.0872679999998</v>
      </c>
      <c r="BT158" s="503">
        <v>5417.8211689999807</v>
      </c>
      <c r="BU158" s="503">
        <v>4396.2485509999979</v>
      </c>
      <c r="BV158" s="503">
        <v>9586.4778330000227</v>
      </c>
      <c r="BW158" s="503">
        <v>3957.1788769999866</v>
      </c>
      <c r="BX158" s="503">
        <v>2189.4372159999989</v>
      </c>
      <c r="BY158" s="504">
        <v>1558.1006889999971</v>
      </c>
      <c r="BZ158" s="504">
        <v>2681.9552550000049</v>
      </c>
      <c r="CA158" s="504">
        <v>2822.9076389999914</v>
      </c>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row>
    <row r="159" s="441" customFormat="true" ht="15" customHeight="true" x14ac:dyDescent="0.2">
      <c r="A159" s="415"/>
      <c r="B159" s="943"/>
      <c r="C159" s="172"/>
      <c r="D159" s="174"/>
      <c r="E159" s="174"/>
      <c r="F159" s="174"/>
      <c r="G159" s="173"/>
      <c r="H159" s="171"/>
      <c r="I159" s="174"/>
      <c r="J159" s="174"/>
      <c r="K159" s="174"/>
      <c r="L159" s="170"/>
      <c r="M159" s="172"/>
      <c r="N159" s="174"/>
      <c r="O159" s="174"/>
      <c r="P159" s="174"/>
      <c r="Q159" s="173"/>
      <c r="R159" s="171"/>
      <c r="S159" s="174"/>
      <c r="T159" s="174"/>
      <c r="U159" s="174"/>
      <c r="V159" s="174"/>
      <c r="W159" s="174"/>
      <c r="X159" s="174"/>
      <c r="Y159" s="174"/>
      <c r="Z159" s="174"/>
      <c r="AA159" s="170"/>
      <c r="AB159" s="909"/>
      <c r="AC159" s="909"/>
      <c r="AD159" s="909"/>
      <c r="AE159" s="909"/>
      <c r="AF159" s="909"/>
      <c r="AG159" s="909"/>
      <c r="AH159" s="909"/>
      <c r="AI159" s="909"/>
      <c r="AJ159" s="909"/>
      <c r="AK159" s="909"/>
      <c r="AL159" s="909"/>
      <c r="AM159" s="909"/>
      <c r="AN159" s="909"/>
      <c r="AO159" s="909"/>
      <c r="AP159" s="909"/>
      <c r="AQ159" s="909"/>
      <c r="AR159" s="909"/>
      <c r="AS159" s="909"/>
      <c r="AT159" s="909"/>
      <c r="AU159" s="909"/>
      <c r="AV159" s="909"/>
      <c r="AW159" s="909"/>
      <c r="AX159" s="909"/>
      <c r="AY159" s="909"/>
      <c r="AZ159" s="415"/>
      <c r="BA159" s="947"/>
      <c r="BB159" s="682"/>
      <c r="BC159" s="517"/>
      <c r="BD159" s="503"/>
      <c r="BE159" s="503"/>
      <c r="BF159" s="503"/>
      <c r="BG159" s="521"/>
      <c r="BH159" s="517"/>
      <c r="BI159" s="503"/>
      <c r="BJ159" s="503"/>
      <c r="BK159" s="503"/>
      <c r="BL159" s="521"/>
      <c r="BM159" s="517"/>
      <c r="BN159" s="503"/>
      <c r="BO159" s="503"/>
      <c r="BP159" s="503"/>
      <c r="BQ159" s="521"/>
      <c r="BR159" s="517"/>
      <c r="BS159" s="503"/>
      <c r="BT159" s="503"/>
      <c r="BU159" s="503"/>
      <c r="BV159" s="503"/>
      <c r="BW159" s="503"/>
      <c r="BX159" s="503"/>
      <c r="BY159" s="504"/>
      <c r="BZ159" s="504"/>
      <c r="CA159" s="504"/>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row>
    <row r="160" s="441" customFormat="true" ht="15" customHeight="true" x14ac:dyDescent="0.2">
      <c r="A160" s="415"/>
      <c r="B160" s="943"/>
      <c r="C160" s="172"/>
      <c r="D160" s="174"/>
      <c r="E160" s="174"/>
      <c r="F160" s="174"/>
      <c r="G160" s="173"/>
      <c r="H160" s="171"/>
      <c r="I160" s="174"/>
      <c r="J160" s="174"/>
      <c r="K160" s="174"/>
      <c r="L160" s="170"/>
      <c r="M160" s="172"/>
      <c r="N160" s="174"/>
      <c r="O160" s="174"/>
      <c r="P160" s="174"/>
      <c r="Q160" s="173"/>
      <c r="R160" s="171"/>
      <c r="S160" s="174"/>
      <c r="T160" s="174"/>
      <c r="U160" s="174"/>
      <c r="V160" s="174"/>
      <c r="W160" s="174"/>
      <c r="X160" s="174"/>
      <c r="Y160" s="174"/>
      <c r="Z160" s="174"/>
      <c r="AA160" s="170"/>
      <c r="AB160" s="909"/>
      <c r="AC160" s="909"/>
      <c r="AD160" s="909"/>
      <c r="AE160" s="909"/>
      <c r="AF160" s="909"/>
      <c r="AG160" s="909"/>
      <c r="AH160" s="909"/>
      <c r="AI160" s="909"/>
      <c r="AJ160" s="909"/>
      <c r="AK160" s="909"/>
      <c r="AL160" s="909"/>
      <c r="AM160" s="909"/>
      <c r="AN160" s="909"/>
      <c r="AO160" s="909"/>
      <c r="AP160" s="909"/>
      <c r="AQ160" s="909"/>
      <c r="AR160" s="909"/>
      <c r="AS160" s="909"/>
      <c r="AT160" s="909"/>
      <c r="AU160" s="909"/>
      <c r="AV160" s="909"/>
      <c r="AW160" s="909"/>
      <c r="AX160" s="909"/>
      <c r="AY160" s="909"/>
      <c r="AZ160" s="415"/>
      <c r="BA160" s="947"/>
      <c r="BB160" s="682"/>
      <c r="BC160" s="517"/>
      <c r="BD160" s="503"/>
      <c r="BE160" s="503"/>
      <c r="BF160" s="503"/>
      <c r="BG160" s="521"/>
      <c r="BH160" s="517"/>
      <c r="BI160" s="503"/>
      <c r="BJ160" s="503"/>
      <c r="BK160" s="503"/>
      <c r="BL160" s="521"/>
      <c r="BM160" s="517"/>
      <c r="BN160" s="503"/>
      <c r="BO160" s="503"/>
      <c r="BP160" s="503"/>
      <c r="BQ160" s="521"/>
      <c r="BR160" s="517"/>
      <c r="BS160" s="503"/>
      <c r="BT160" s="503"/>
      <c r="BU160" s="503"/>
      <c r="BV160" s="503"/>
      <c r="BW160" s="503"/>
      <c r="BX160" s="503"/>
      <c r="BY160" s="504"/>
      <c r="BZ160" s="504"/>
      <c r="CA160" s="504"/>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row>
    <row r="161" s="599" customFormat="true" ht="15" customHeight="true" x14ac:dyDescent="0.2">
      <c r="A161" s="949"/>
      <c r="B161" s="945"/>
      <c r="C161" s="99"/>
      <c r="D161" s="98"/>
      <c r="E161" s="98"/>
      <c r="F161" s="98"/>
      <c r="G161" s="97"/>
      <c r="H161" s="96"/>
      <c r="I161" s="98"/>
      <c r="J161" s="98"/>
      <c r="K161" s="98"/>
      <c r="L161" s="95"/>
      <c r="M161" s="99"/>
      <c r="N161" s="98"/>
      <c r="O161" s="98"/>
      <c r="P161" s="98"/>
      <c r="Q161" s="97"/>
      <c r="R161" s="96"/>
      <c r="S161" s="98"/>
      <c r="T161" s="98"/>
      <c r="U161" s="98"/>
      <c r="V161" s="98"/>
      <c r="W161" s="98"/>
      <c r="X161" s="98"/>
      <c r="Y161" s="98"/>
      <c r="Z161" s="98"/>
      <c r="AA161" s="95"/>
      <c r="AB161" s="909"/>
      <c r="AC161" s="909"/>
      <c r="AD161" s="909"/>
      <c r="AE161" s="909"/>
      <c r="AF161" s="909"/>
      <c r="AG161" s="909"/>
      <c r="AH161" s="909"/>
      <c r="AI161" s="909"/>
      <c r="AJ161" s="909"/>
      <c r="AK161" s="909"/>
      <c r="AL161" s="909"/>
      <c r="AM161" s="909"/>
      <c r="AN161" s="909"/>
      <c r="AO161" s="909"/>
      <c r="AP161" s="909"/>
      <c r="AQ161" s="909"/>
      <c r="AR161" s="909"/>
      <c r="AS161" s="909"/>
      <c r="AT161" s="909"/>
      <c r="AU161" s="909"/>
      <c r="AV161" s="909"/>
      <c r="AW161" s="909"/>
      <c r="AX161" s="909"/>
      <c r="AY161" s="909"/>
      <c r="AZ161" s="415"/>
      <c r="BA161" s="947"/>
      <c r="BB161" s="682"/>
      <c r="BC161" s="517"/>
      <c r="BD161" s="503"/>
      <c r="BE161" s="503"/>
      <c r="BF161" s="503"/>
      <c r="BG161" s="521"/>
      <c r="BH161" s="517"/>
      <c r="BI161" s="503"/>
      <c r="BJ161" s="503"/>
      <c r="BK161" s="503"/>
      <c r="BL161" s="521"/>
      <c r="BM161" s="517"/>
      <c r="BN161" s="503"/>
      <c r="BO161" s="503"/>
      <c r="BP161" s="503"/>
      <c r="BQ161" s="521"/>
      <c r="BR161" s="517"/>
      <c r="BS161" s="503"/>
      <c r="BT161" s="503"/>
      <c r="BU161" s="503"/>
      <c r="BV161" s="503"/>
      <c r="BW161" s="503"/>
      <c r="BX161" s="503"/>
      <c r="BY161" s="504"/>
      <c r="BZ161" s="504"/>
      <c r="CA161" s="504"/>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row>
    <row r="162" s="599" customFormat="true" ht="15" customHeight="true" x14ac:dyDescent="0.2">
      <c r="A162" s="210"/>
      <c r="B162" s="136"/>
      <c r="C162" s="226"/>
      <c r="D162" s="225"/>
      <c r="E162" s="225"/>
      <c r="F162" s="225"/>
      <c r="G162" s="215"/>
      <c r="H162" s="218"/>
      <c r="I162" s="225"/>
      <c r="J162" s="225"/>
      <c r="K162" s="225"/>
      <c r="L162" s="221"/>
      <c r="M162" s="226"/>
      <c r="N162" s="225"/>
      <c r="O162" s="225"/>
      <c r="P162" s="225"/>
      <c r="Q162" s="215"/>
      <c r="R162" s="218"/>
      <c r="S162" s="225"/>
      <c r="T162" s="225"/>
      <c r="U162" s="225"/>
      <c r="V162" s="225"/>
      <c r="W162" s="225"/>
      <c r="X162" s="225"/>
      <c r="Y162" s="225"/>
      <c r="Z162" s="225"/>
      <c r="AA162" s="221"/>
      <c r="AB162" s="909"/>
      <c r="AC162" s="909"/>
      <c r="AD162" s="909"/>
      <c r="AE162" s="909"/>
      <c r="AF162" s="909"/>
      <c r="AG162" s="909"/>
      <c r="AH162" s="909"/>
      <c r="AI162" s="909"/>
      <c r="AJ162" s="909"/>
      <c r="AK162" s="909"/>
      <c r="AL162" s="909"/>
      <c r="AM162" s="909"/>
      <c r="AN162" s="909"/>
      <c r="AO162" s="909"/>
      <c r="AP162" s="909"/>
      <c r="AQ162" s="909"/>
      <c r="AR162" s="909"/>
      <c r="AS162" s="909"/>
      <c r="AT162" s="909"/>
      <c r="AU162" s="909"/>
      <c r="AV162" s="909"/>
      <c r="AW162" s="909"/>
      <c r="AX162" s="909"/>
      <c r="AY162" s="909"/>
      <c r="AZ162" s="415"/>
      <c r="BA162" s="947"/>
      <c r="BB162" s="682"/>
      <c r="BC162" s="517"/>
      <c r="BD162" s="503"/>
      <c r="BE162" s="503"/>
      <c r="BF162" s="503"/>
      <c r="BG162" s="521"/>
      <c r="BH162" s="517"/>
      <c r="BI162" s="503"/>
      <c r="BJ162" s="503"/>
      <c r="BK162" s="503"/>
      <c r="BL162" s="521"/>
      <c r="BM162" s="517"/>
      <c r="BN162" s="503"/>
      <c r="BO162" s="503"/>
      <c r="BP162" s="503"/>
      <c r="BQ162" s="521"/>
      <c r="BR162" s="517"/>
      <c r="BS162" s="503"/>
      <c r="BT162" s="503"/>
      <c r="BU162" s="503"/>
      <c r="BV162" s="503"/>
      <c r="BW162" s="503"/>
      <c r="BX162" s="503"/>
      <c r="BY162" s="504"/>
      <c r="BZ162" s="504"/>
      <c r="CA162" s="50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row>
    <row r="163" s="599" customFormat="true" ht="15" customHeight="true" x14ac:dyDescent="0.2">
      <c r="A163" s="214"/>
      <c r="B163" s="208"/>
      <c r="C163" s="226"/>
      <c r="D163" s="225"/>
      <c r="E163" s="225"/>
      <c r="F163" s="225"/>
      <c r="G163" s="215"/>
      <c r="H163" s="218"/>
      <c r="I163" s="225"/>
      <c r="J163" s="225"/>
      <c r="K163" s="225"/>
      <c r="L163" s="221"/>
      <c r="M163" s="226"/>
      <c r="N163" s="225"/>
      <c r="O163" s="225"/>
      <c r="P163" s="225"/>
      <c r="Q163" s="215"/>
      <c r="R163" s="218"/>
      <c r="S163" s="225"/>
      <c r="T163" s="225"/>
      <c r="U163" s="225"/>
      <c r="V163" s="225"/>
      <c r="W163" s="225"/>
      <c r="X163" s="225"/>
      <c r="Y163" s="225"/>
      <c r="Z163" s="225"/>
      <c r="AA163" s="221"/>
      <c r="AB163" s="909"/>
      <c r="AC163" s="909"/>
      <c r="AD163" s="909"/>
      <c r="AE163" s="909"/>
      <c r="AF163" s="909"/>
      <c r="AG163" s="909"/>
      <c r="AH163" s="909"/>
      <c r="AI163" s="909"/>
      <c r="AJ163" s="909"/>
      <c r="AK163" s="909"/>
      <c r="AL163" s="909"/>
      <c r="AM163" s="909"/>
      <c r="AN163" s="909"/>
      <c r="AO163" s="909"/>
      <c r="AP163" s="909"/>
      <c r="AQ163" s="909"/>
      <c r="AR163" s="909"/>
      <c r="AS163" s="909"/>
      <c r="AT163" s="909"/>
      <c r="AU163" s="909"/>
      <c r="AV163" s="909"/>
      <c r="AW163" s="909"/>
      <c r="AX163" s="909"/>
      <c r="AY163" s="909"/>
      <c r="AZ163" s="415"/>
      <c r="BA163" s="947"/>
      <c r="BB163" s="682"/>
      <c r="BC163" s="517"/>
      <c r="BD163" s="503"/>
      <c r="BE163" s="503"/>
      <c r="BF163" s="503"/>
      <c r="BG163" s="521"/>
      <c r="BH163" s="517"/>
      <c r="BI163" s="503"/>
      <c r="BJ163" s="503"/>
      <c r="BK163" s="503"/>
      <c r="BL163" s="521"/>
      <c r="BM163" s="517"/>
      <c r="BN163" s="503"/>
      <c r="BO163" s="503"/>
      <c r="BP163" s="503"/>
      <c r="BQ163" s="521"/>
      <c r="BR163" s="517"/>
      <c r="BS163" s="503"/>
      <c r="BT163" s="503"/>
      <c r="BU163" s="503"/>
      <c r="BV163" s="503"/>
      <c r="BW163" s="503"/>
      <c r="BX163" s="503"/>
      <c r="BY163" s="504"/>
      <c r="BZ163" s="504"/>
      <c r="CA163" s="50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row>
    <row r="164" s="599" customFormat="true" ht="15" customHeight="true" x14ac:dyDescent="0.2">
      <c r="A164" s="214"/>
      <c r="B164" s="208"/>
      <c r="C164" s="179"/>
      <c r="D164" s="178"/>
      <c r="E164" s="178"/>
      <c r="F164" s="178"/>
      <c r="G164" s="177"/>
      <c r="H164" s="176"/>
      <c r="I164" s="178"/>
      <c r="J164" s="178"/>
      <c r="K164" s="178"/>
      <c r="L164" s="175"/>
      <c r="M164" s="179"/>
      <c r="N164" s="178"/>
      <c r="O164" s="178"/>
      <c r="P164" s="178"/>
      <c r="Q164" s="177"/>
      <c r="R164" s="176"/>
      <c r="S164" s="178"/>
      <c r="T164" s="178"/>
      <c r="U164" s="178"/>
      <c r="V164" s="178"/>
      <c r="W164" s="178"/>
      <c r="X164" s="178"/>
      <c r="Y164" s="178"/>
      <c r="Z164" s="178"/>
      <c r="AA164" s="175"/>
      <c r="AB164" s="909"/>
      <c r="AC164" s="909"/>
      <c r="AD164" s="909"/>
      <c r="AE164" s="909"/>
      <c r="AF164" s="909"/>
      <c r="AG164" s="909"/>
      <c r="AH164" s="909"/>
      <c r="AI164" s="909"/>
      <c r="AJ164" s="909"/>
      <c r="AK164" s="909"/>
      <c r="AL164" s="909"/>
      <c r="AM164" s="909"/>
      <c r="AN164" s="909"/>
      <c r="AO164" s="909"/>
      <c r="AP164" s="909"/>
      <c r="AQ164" s="909"/>
      <c r="AR164" s="909"/>
      <c r="AS164" s="909"/>
      <c r="AT164" s="909"/>
      <c r="AU164" s="909"/>
      <c r="AV164" s="909"/>
      <c r="AW164" s="909"/>
      <c r="AX164" s="909"/>
      <c r="AY164" s="909"/>
      <c r="AZ164" s="415"/>
      <c r="BA164" s="947"/>
      <c r="BB164" s="682"/>
      <c r="BC164" s="517"/>
      <c r="BD164" s="503"/>
      <c r="BE164" s="503"/>
      <c r="BF164" s="503"/>
      <c r="BG164" s="521"/>
      <c r="BH164" s="517"/>
      <c r="BI164" s="503"/>
      <c r="BJ164" s="503"/>
      <c r="BK164" s="503"/>
      <c r="BL164" s="521"/>
      <c r="BM164" s="517"/>
      <c r="BN164" s="503"/>
      <c r="BO164" s="503"/>
      <c r="BP164" s="503"/>
      <c r="BQ164" s="521"/>
      <c r="BR164" s="517"/>
      <c r="BS164" s="503"/>
      <c r="BT164" s="503"/>
      <c r="BU164" s="503"/>
      <c r="BV164" s="503"/>
      <c r="BW164" s="503"/>
      <c r="BX164" s="503"/>
      <c r="BY164" s="504"/>
      <c r="BZ164" s="504"/>
      <c r="CA164" s="50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row>
    <row r="165" s="599" customFormat="true" ht="15" customHeight="true" x14ac:dyDescent="0.2">
      <c r="A165" s="214"/>
      <c r="B165" s="208"/>
      <c r="C165" s="179"/>
      <c r="D165" s="178"/>
      <c r="E165" s="178"/>
      <c r="F165" s="178"/>
      <c r="G165" s="177"/>
      <c r="H165" s="176"/>
      <c r="I165" s="178"/>
      <c r="J165" s="178"/>
      <c r="K165" s="178"/>
      <c r="L165" s="175"/>
      <c r="M165" s="179"/>
      <c r="N165" s="178"/>
      <c r="O165" s="178"/>
      <c r="P165" s="178"/>
      <c r="Q165" s="177"/>
      <c r="R165" s="176"/>
      <c r="S165" s="178"/>
      <c r="T165" s="178"/>
      <c r="U165" s="178"/>
      <c r="V165" s="178"/>
      <c r="W165" s="178"/>
      <c r="X165" s="178"/>
      <c r="Y165" s="178"/>
      <c r="Z165" s="178"/>
      <c r="AA165" s="175"/>
      <c r="AB165" s="909"/>
      <c r="AC165" s="909"/>
      <c r="AD165" s="909"/>
      <c r="AE165" s="909"/>
      <c r="AF165" s="909"/>
      <c r="AG165" s="909"/>
      <c r="AH165" s="909"/>
      <c r="AI165" s="909"/>
      <c r="AJ165" s="909"/>
      <c r="AK165" s="909"/>
      <c r="AL165" s="909"/>
      <c r="AM165" s="909"/>
      <c r="AN165" s="909"/>
      <c r="AO165" s="909"/>
      <c r="AP165" s="909"/>
      <c r="AQ165" s="909"/>
      <c r="AR165" s="909"/>
      <c r="AS165" s="909"/>
      <c r="AT165" s="909"/>
      <c r="AU165" s="909"/>
      <c r="AV165" s="909"/>
      <c r="AW165" s="909"/>
      <c r="AX165" s="909"/>
      <c r="AY165" s="909"/>
      <c r="AZ165" s="415"/>
      <c r="BA165" s="947"/>
      <c r="BB165" s="682"/>
      <c r="BC165" s="517"/>
      <c r="BD165" s="503"/>
      <c r="BE165" s="503"/>
      <c r="BF165" s="503"/>
      <c r="BG165" s="521"/>
      <c r="BH165" s="517"/>
      <c r="BI165" s="503"/>
      <c r="BJ165" s="503"/>
      <c r="BK165" s="503"/>
      <c r="BL165" s="521"/>
      <c r="BM165" s="517"/>
      <c r="BN165" s="503"/>
      <c r="BO165" s="503"/>
      <c r="BP165" s="503"/>
      <c r="BQ165" s="521"/>
      <c r="BR165" s="517"/>
      <c r="BS165" s="503"/>
      <c r="BT165" s="503"/>
      <c r="BU165" s="503"/>
      <c r="BV165" s="503"/>
      <c r="BW165" s="503"/>
      <c r="BX165" s="503"/>
      <c r="BY165" s="504"/>
      <c r="BZ165" s="504"/>
      <c r="CA165" s="50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row>
    <row r="166" s="599" customFormat="true" ht="15" customHeight="true" x14ac:dyDescent="0.2">
      <c r="A166" s="214"/>
      <c r="B166" s="208"/>
      <c r="C166" s="179"/>
      <c r="D166" s="178"/>
      <c r="E166" s="178"/>
      <c r="F166" s="178"/>
      <c r="G166" s="177"/>
      <c r="H166" s="176"/>
      <c r="I166" s="178"/>
      <c r="J166" s="178"/>
      <c r="K166" s="178"/>
      <c r="L166" s="175"/>
      <c r="M166" s="179"/>
      <c r="N166" s="178"/>
      <c r="O166" s="178"/>
      <c r="P166" s="178"/>
      <c r="Q166" s="177"/>
      <c r="R166" s="176"/>
      <c r="S166" s="178"/>
      <c r="T166" s="178"/>
      <c r="U166" s="178"/>
      <c r="V166" s="178"/>
      <c r="W166" s="178"/>
      <c r="X166" s="178"/>
      <c r="Y166" s="178"/>
      <c r="Z166" s="178"/>
      <c r="AA166" s="175"/>
      <c r="AB166" s="909"/>
      <c r="AC166" s="909"/>
      <c r="AD166" s="909"/>
      <c r="AE166" s="909"/>
      <c r="AF166" s="909"/>
      <c r="AG166" s="909"/>
      <c r="AH166" s="909"/>
      <c r="AI166" s="909"/>
      <c r="AJ166" s="909"/>
      <c r="AK166" s="909"/>
      <c r="AL166" s="909"/>
      <c r="AM166" s="909"/>
      <c r="AN166" s="909"/>
      <c r="AO166" s="909"/>
      <c r="AP166" s="909"/>
      <c r="AQ166" s="909"/>
      <c r="AR166" s="909"/>
      <c r="AS166" s="909"/>
      <c r="AT166" s="909"/>
      <c r="AU166" s="909"/>
      <c r="AV166" s="909"/>
      <c r="AW166" s="909"/>
      <c r="AX166" s="909"/>
      <c r="AY166" s="909"/>
      <c r="AZ166" s="415"/>
      <c r="BA166" s="947"/>
      <c r="BB166" s="682"/>
      <c r="BC166" s="517"/>
      <c r="BD166" s="503"/>
      <c r="BE166" s="503"/>
      <c r="BF166" s="503"/>
      <c r="BG166" s="521"/>
      <c r="BH166" s="517"/>
      <c r="BI166" s="503"/>
      <c r="BJ166" s="503"/>
      <c r="BK166" s="503"/>
      <c r="BL166" s="521"/>
      <c r="BM166" s="517"/>
      <c r="BN166" s="503"/>
      <c r="BO166" s="503"/>
      <c r="BP166" s="503"/>
      <c r="BQ166" s="521"/>
      <c r="BR166" s="517"/>
      <c r="BS166" s="503"/>
      <c r="BT166" s="503"/>
      <c r="BU166" s="503"/>
      <c r="BV166" s="503"/>
      <c r="BW166" s="503"/>
      <c r="BX166" s="503"/>
      <c r="BY166" s="504"/>
      <c r="BZ166" s="504"/>
      <c r="CA166" s="50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row>
    <row r="167" s="599" customFormat="true" ht="15" customHeight="true" x14ac:dyDescent="0.2">
      <c r="A167" s="214"/>
      <c r="B167" s="208"/>
      <c r="C167" s="179"/>
      <c r="D167" s="178"/>
      <c r="E167" s="178"/>
      <c r="F167" s="178"/>
      <c r="G167" s="177"/>
      <c r="H167" s="176"/>
      <c r="I167" s="178"/>
      <c r="J167" s="178"/>
      <c r="K167" s="178"/>
      <c r="L167" s="175"/>
      <c r="M167" s="179"/>
      <c r="N167" s="178"/>
      <c r="O167" s="178"/>
      <c r="P167" s="178"/>
      <c r="Q167" s="177"/>
      <c r="R167" s="176"/>
      <c r="S167" s="178"/>
      <c r="T167" s="178"/>
      <c r="U167" s="178"/>
      <c r="V167" s="178"/>
      <c r="W167" s="178"/>
      <c r="X167" s="178"/>
      <c r="Y167" s="178"/>
      <c r="Z167" s="178"/>
      <c r="AA167" s="175"/>
      <c r="AB167" s="909"/>
      <c r="AC167" s="909"/>
      <c r="AD167" s="909"/>
      <c r="AE167" s="909"/>
      <c r="AF167" s="909"/>
      <c r="AG167" s="909"/>
      <c r="AH167" s="909"/>
      <c r="AI167" s="909"/>
      <c r="AJ167" s="909"/>
      <c r="AK167" s="909"/>
      <c r="AL167" s="909"/>
      <c r="AM167" s="909"/>
      <c r="AN167" s="909"/>
      <c r="AO167" s="909"/>
      <c r="AP167" s="909"/>
      <c r="AQ167" s="909"/>
      <c r="AR167" s="909"/>
      <c r="AS167" s="909"/>
      <c r="AT167" s="909"/>
      <c r="AU167" s="909"/>
      <c r="AV167" s="909"/>
      <c r="AW167" s="909"/>
      <c r="AX167" s="909"/>
      <c r="AY167" s="909"/>
      <c r="AZ167" s="415"/>
      <c r="BA167" s="947"/>
      <c r="BB167" s="682"/>
      <c r="BC167" s="517"/>
      <c r="BD167" s="503"/>
      <c r="BE167" s="503"/>
      <c r="BF167" s="503"/>
      <c r="BG167" s="521"/>
      <c r="BH167" s="517"/>
      <c r="BI167" s="503"/>
      <c r="BJ167" s="503"/>
      <c r="BK167" s="503"/>
      <c r="BL167" s="521"/>
      <c r="BM167" s="517"/>
      <c r="BN167" s="503"/>
      <c r="BO167" s="503"/>
      <c r="BP167" s="503"/>
      <c r="BQ167" s="521"/>
      <c r="BR167" s="517"/>
      <c r="BS167" s="503"/>
      <c r="BT167" s="503"/>
      <c r="BU167" s="503"/>
      <c r="BV167" s="503"/>
      <c r="BW167" s="503"/>
      <c r="BX167" s="503"/>
      <c r="BY167" s="504"/>
      <c r="BZ167" s="504"/>
      <c r="CA167" s="50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row>
    <row r="168" s="599" customFormat="true" ht="15" customHeight="true" x14ac:dyDescent="0.2">
      <c r="A168" s="214"/>
      <c r="B168" s="208"/>
      <c r="C168" s="179"/>
      <c r="D168" s="178"/>
      <c r="E168" s="178"/>
      <c r="F168" s="178"/>
      <c r="G168" s="177"/>
      <c r="H168" s="176"/>
      <c r="I168" s="178"/>
      <c r="J168" s="178"/>
      <c r="K168" s="178"/>
      <c r="L168" s="175"/>
      <c r="M168" s="179"/>
      <c r="N168" s="178"/>
      <c r="O168" s="178"/>
      <c r="P168" s="178"/>
      <c r="Q168" s="177"/>
      <c r="R168" s="176"/>
      <c r="S168" s="178"/>
      <c r="T168" s="178"/>
      <c r="U168" s="178"/>
      <c r="V168" s="178"/>
      <c r="W168" s="178"/>
      <c r="X168" s="178"/>
      <c r="Y168" s="178"/>
      <c r="Z168" s="178"/>
      <c r="AA168" s="175"/>
      <c r="AB168" s="909"/>
      <c r="AC168" s="909"/>
      <c r="AD168" s="909"/>
      <c r="AE168" s="909"/>
      <c r="AF168" s="909"/>
      <c r="AG168" s="909"/>
      <c r="AH168" s="909"/>
      <c r="AI168" s="909"/>
      <c r="AJ168" s="909"/>
      <c r="AK168" s="909"/>
      <c r="AL168" s="909"/>
      <c r="AM168" s="909"/>
      <c r="AN168" s="909"/>
      <c r="AO168" s="909"/>
      <c r="AP168" s="909"/>
      <c r="AQ168" s="909"/>
      <c r="AR168" s="909"/>
      <c r="AS168" s="909"/>
      <c r="AT168" s="909"/>
      <c r="AU168" s="909"/>
      <c r="AV168" s="909"/>
      <c r="AW168" s="909"/>
      <c r="AX168" s="909"/>
      <c r="AY168" s="909"/>
      <c r="AZ168" s="415"/>
      <c r="BA168" s="947"/>
      <c r="BB168" s="682"/>
      <c r="BC168" s="517"/>
      <c r="BD168" s="503"/>
      <c r="BE168" s="503"/>
      <c r="BF168" s="503"/>
      <c r="BG168" s="521"/>
      <c r="BH168" s="517"/>
      <c r="BI168" s="503"/>
      <c r="BJ168" s="503"/>
      <c r="BK168" s="503"/>
      <c r="BL168" s="521"/>
      <c r="BM168" s="517"/>
      <c r="BN168" s="503"/>
      <c r="BO168" s="503"/>
      <c r="BP168" s="503"/>
      <c r="BQ168" s="521"/>
      <c r="BR168" s="517"/>
      <c r="BS168" s="503"/>
      <c r="BT168" s="503"/>
      <c r="BU168" s="503"/>
      <c r="BV168" s="503"/>
      <c r="BW168" s="503"/>
      <c r="BX168" s="503"/>
      <c r="BY168" s="504"/>
      <c r="BZ168" s="504"/>
      <c r="CA168" s="50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row>
    <row r="169" s="599" customFormat="true" ht="15" customHeight="true" x14ac:dyDescent="0.2">
      <c r="A169" s="214"/>
      <c r="B169" s="208"/>
      <c r="C169" s="179"/>
      <c r="D169" s="178"/>
      <c r="E169" s="178"/>
      <c r="F169" s="178"/>
      <c r="G169" s="177"/>
      <c r="H169" s="176"/>
      <c r="I169" s="178"/>
      <c r="J169" s="178"/>
      <c r="K169" s="178"/>
      <c r="L169" s="175"/>
      <c r="M169" s="179"/>
      <c r="N169" s="178"/>
      <c r="O169" s="178"/>
      <c r="P169" s="178"/>
      <c r="Q169" s="177"/>
      <c r="R169" s="176"/>
      <c r="S169" s="178"/>
      <c r="T169" s="178"/>
      <c r="U169" s="178"/>
      <c r="V169" s="178"/>
      <c r="W169" s="178"/>
      <c r="X169" s="178"/>
      <c r="Y169" s="178"/>
      <c r="Z169" s="178"/>
      <c r="AA169" s="175"/>
      <c r="AB169" s="909"/>
      <c r="AC169" s="909"/>
      <c r="AD169" s="909"/>
      <c r="AE169" s="909"/>
      <c r="AF169" s="909"/>
      <c r="AG169" s="909"/>
      <c r="AH169" s="909"/>
      <c r="AI169" s="909"/>
      <c r="AJ169" s="909"/>
      <c r="AK169" s="909"/>
      <c r="AL169" s="909"/>
      <c r="AM169" s="909"/>
      <c r="AN169" s="909"/>
      <c r="AO169" s="909"/>
      <c r="AP169" s="909"/>
      <c r="AQ169" s="909"/>
      <c r="AR169" s="909"/>
      <c r="AS169" s="909"/>
      <c r="AT169" s="909"/>
      <c r="AU169" s="909"/>
      <c r="AV169" s="909"/>
      <c r="AW169" s="909"/>
      <c r="AX169" s="909"/>
      <c r="AY169" s="909"/>
      <c r="AZ169" s="415"/>
      <c r="BA169" s="947"/>
      <c r="BB169" s="682"/>
      <c r="BC169" s="517"/>
      <c r="BD169" s="503"/>
      <c r="BE169" s="503"/>
      <c r="BF169" s="503"/>
      <c r="BG169" s="521"/>
      <c r="BH169" s="517"/>
      <c r="BI169" s="503"/>
      <c r="BJ169" s="503"/>
      <c r="BK169" s="503"/>
      <c r="BL169" s="521"/>
      <c r="BM169" s="517"/>
      <c r="BN169" s="503"/>
      <c r="BO169" s="503"/>
      <c r="BP169" s="503"/>
      <c r="BQ169" s="521"/>
      <c r="BR169" s="517"/>
      <c r="BS169" s="503"/>
      <c r="BT169" s="503"/>
      <c r="BU169" s="503"/>
      <c r="BV169" s="503"/>
      <c r="BW169" s="503"/>
      <c r="BX169" s="503"/>
      <c r="BY169" s="504"/>
      <c r="BZ169" s="504"/>
      <c r="CA169" s="50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row>
    <row r="170" s="599" customFormat="true" ht="15" customHeight="true" x14ac:dyDescent="0.2">
      <c r="A170" s="214"/>
      <c r="B170" s="208"/>
      <c r="C170" s="226"/>
      <c r="D170" s="225"/>
      <c r="E170" s="225"/>
      <c r="F170" s="225"/>
      <c r="G170" s="215"/>
      <c r="H170" s="218"/>
      <c r="I170" s="225"/>
      <c r="J170" s="225"/>
      <c r="K170" s="225"/>
      <c r="L170" s="221"/>
      <c r="M170" s="226"/>
      <c r="N170" s="225"/>
      <c r="O170" s="225"/>
      <c r="P170" s="225"/>
      <c r="Q170" s="215"/>
      <c r="R170" s="218"/>
      <c r="S170" s="225"/>
      <c r="T170" s="225"/>
      <c r="U170" s="225"/>
      <c r="V170" s="225"/>
      <c r="W170" s="225"/>
      <c r="X170" s="225"/>
      <c r="Y170" s="225"/>
      <c r="Z170" s="225"/>
      <c r="AA170" s="221"/>
      <c r="AB170" s="909"/>
      <c r="AC170" s="909"/>
      <c r="AD170" s="909"/>
      <c r="AE170" s="909"/>
      <c r="AF170" s="909"/>
      <c r="AG170" s="909"/>
      <c r="AH170" s="909"/>
      <c r="AI170" s="909"/>
      <c r="AJ170" s="909"/>
      <c r="AK170" s="909"/>
      <c r="AL170" s="909"/>
      <c r="AM170" s="909"/>
      <c r="AN170" s="909"/>
      <c r="AO170" s="909"/>
      <c r="AP170" s="909"/>
      <c r="AQ170" s="909"/>
      <c r="AR170" s="909"/>
      <c r="AS170" s="909"/>
      <c r="AT170" s="909"/>
      <c r="AU170" s="909"/>
      <c r="AV170" s="909"/>
      <c r="AW170" s="909"/>
      <c r="AX170" s="909"/>
      <c r="AY170" s="909"/>
      <c r="AZ170" s="415"/>
      <c r="BA170" s="947"/>
      <c r="BB170" s="682"/>
      <c r="BC170" s="517"/>
      <c r="BD170" s="503"/>
      <c r="BE170" s="503"/>
      <c r="BF170" s="503"/>
      <c r="BG170" s="521"/>
      <c r="BH170" s="517"/>
      <c r="BI170" s="503"/>
      <c r="BJ170" s="503"/>
      <c r="BK170" s="503"/>
      <c r="BL170" s="521"/>
      <c r="BM170" s="517"/>
      <c r="BN170" s="503"/>
      <c r="BO170" s="503"/>
      <c r="BP170" s="503"/>
      <c r="BQ170" s="521"/>
      <c r="BR170" s="517"/>
      <c r="BS170" s="503"/>
      <c r="BT170" s="503"/>
      <c r="BU170" s="503"/>
      <c r="BV170" s="503"/>
      <c r="BW170" s="503"/>
      <c r="BX170" s="503"/>
      <c r="BY170" s="504"/>
      <c r="BZ170" s="504"/>
      <c r="CA170" s="50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row>
    <row r="171" s="599" customFormat="true" ht="15" customHeight="true" x14ac:dyDescent="0.2">
      <c r="A171" s="214"/>
      <c r="B171" s="208"/>
      <c r="C171" s="155"/>
      <c r="D171" s="154"/>
      <c r="E171" s="154"/>
      <c r="F171" s="154"/>
      <c r="G171" s="153"/>
      <c r="H171" s="152"/>
      <c r="I171" s="154"/>
      <c r="J171" s="154"/>
      <c r="K171" s="154"/>
      <c r="L171" s="151"/>
      <c r="M171" s="155"/>
      <c r="N171" s="154"/>
      <c r="O171" s="154"/>
      <c r="P171" s="154"/>
      <c r="Q171" s="153"/>
      <c r="R171" s="152"/>
      <c r="S171" s="154"/>
      <c r="T171" s="154"/>
      <c r="U171" s="154"/>
      <c r="V171" s="154"/>
      <c r="W171" s="154"/>
      <c r="X171" s="154"/>
      <c r="Y171" s="154"/>
      <c r="Z171" s="154"/>
      <c r="AA171" s="151"/>
      <c r="AB171" s="909"/>
      <c r="AC171" s="909"/>
      <c r="AD171" s="909"/>
      <c r="AE171" s="909"/>
      <c r="AF171" s="909"/>
      <c r="AG171" s="909"/>
      <c r="AH171" s="909"/>
      <c r="AI171" s="909"/>
      <c r="AJ171" s="909"/>
      <c r="AK171" s="909"/>
      <c r="AL171" s="909"/>
      <c r="AM171" s="909"/>
      <c r="AN171" s="909"/>
      <c r="AO171" s="909"/>
      <c r="AP171" s="909"/>
      <c r="AQ171" s="909"/>
      <c r="AR171" s="909"/>
      <c r="AS171" s="909"/>
      <c r="AT171" s="909"/>
      <c r="AU171" s="909"/>
      <c r="AV171" s="909"/>
      <c r="AW171" s="909"/>
      <c r="AX171" s="909"/>
      <c r="AY171" s="909"/>
      <c r="AZ171" s="415"/>
      <c r="BA171" s="947"/>
      <c r="BB171" s="682"/>
      <c r="BC171" s="517"/>
      <c r="BD171" s="503"/>
      <c r="BE171" s="503"/>
      <c r="BF171" s="503"/>
      <c r="BG171" s="521"/>
      <c r="BH171" s="517"/>
      <c r="BI171" s="503"/>
      <c r="BJ171" s="503"/>
      <c r="BK171" s="503"/>
      <c r="BL171" s="521"/>
      <c r="BM171" s="517"/>
      <c r="BN171" s="503"/>
      <c r="BO171" s="503"/>
      <c r="BP171" s="503"/>
      <c r="BQ171" s="521"/>
      <c r="BR171" s="517"/>
      <c r="BS171" s="503"/>
      <c r="BT171" s="503"/>
      <c r="BU171" s="503"/>
      <c r="BV171" s="503"/>
      <c r="BW171" s="503"/>
      <c r="BX171" s="503"/>
      <c r="BY171" s="504"/>
      <c r="BZ171" s="504"/>
      <c r="CA171" s="50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row>
    <row r="172" s="599" customFormat="true" ht="15" customHeight="true" x14ac:dyDescent="0.2">
      <c r="A172" s="214"/>
      <c r="B172" s="208"/>
      <c r="C172" s="155"/>
      <c r="D172" s="154"/>
      <c r="E172" s="154"/>
      <c r="F172" s="154"/>
      <c r="G172" s="153"/>
      <c r="H172" s="152"/>
      <c r="I172" s="154"/>
      <c r="J172" s="154"/>
      <c r="K172" s="154"/>
      <c r="L172" s="151"/>
      <c r="M172" s="155"/>
      <c r="N172" s="154"/>
      <c r="O172" s="154"/>
      <c r="P172" s="154"/>
      <c r="Q172" s="153"/>
      <c r="R172" s="152"/>
      <c r="S172" s="154"/>
      <c r="T172" s="154"/>
      <c r="U172" s="154"/>
      <c r="V172" s="154"/>
      <c r="W172" s="154"/>
      <c r="X172" s="154"/>
      <c r="Y172" s="154"/>
      <c r="Z172" s="154"/>
      <c r="AA172" s="151"/>
      <c r="AB172" s="909"/>
      <c r="AC172" s="909"/>
      <c r="AD172" s="909"/>
      <c r="AE172" s="909"/>
      <c r="AF172" s="909"/>
      <c r="AG172" s="909"/>
      <c r="AH172" s="909"/>
      <c r="AI172" s="909"/>
      <c r="AJ172" s="909"/>
      <c r="AK172" s="909"/>
      <c r="AL172" s="909"/>
      <c r="AM172" s="909"/>
      <c r="AN172" s="909"/>
      <c r="AO172" s="909"/>
      <c r="AP172" s="909"/>
      <c r="AQ172" s="909"/>
      <c r="AR172" s="909"/>
      <c r="AS172" s="909"/>
      <c r="AT172" s="909"/>
      <c r="AU172" s="909"/>
      <c r="AV172" s="909"/>
      <c r="AW172" s="909"/>
      <c r="AX172" s="909"/>
      <c r="AY172" s="909"/>
      <c r="AZ172" s="415"/>
      <c r="BA172" s="947"/>
      <c r="BB172" s="682"/>
      <c r="BC172" s="517"/>
      <c r="BD172" s="503"/>
      <c r="BE172" s="503"/>
      <c r="BF172" s="503"/>
      <c r="BG172" s="521"/>
      <c r="BH172" s="517"/>
      <c r="BI172" s="503"/>
      <c r="BJ172" s="503"/>
      <c r="BK172" s="503"/>
      <c r="BL172" s="521"/>
      <c r="BM172" s="517"/>
      <c r="BN172" s="503"/>
      <c r="BO172" s="503"/>
      <c r="BP172" s="503"/>
      <c r="BQ172" s="521"/>
      <c r="BR172" s="517"/>
      <c r="BS172" s="503"/>
      <c r="BT172" s="503"/>
      <c r="BU172" s="503"/>
      <c r="BV172" s="503"/>
      <c r="BW172" s="503"/>
      <c r="BX172" s="503"/>
      <c r="BY172" s="504"/>
      <c r="BZ172" s="504"/>
      <c r="CA172" s="50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row>
    <row r="173" s="599" customFormat="true" ht="15" customHeight="true" x14ac:dyDescent="0.2">
      <c r="A173" s="212"/>
      <c r="B173" s="203"/>
      <c r="C173" s="155"/>
      <c r="D173" s="154"/>
      <c r="E173" s="154"/>
      <c r="F173" s="154"/>
      <c r="G173" s="153"/>
      <c r="H173" s="152"/>
      <c r="I173" s="154"/>
      <c r="J173" s="154"/>
      <c r="K173" s="154"/>
      <c r="L173" s="151"/>
      <c r="M173" s="155"/>
      <c r="N173" s="154"/>
      <c r="O173" s="154"/>
      <c r="P173" s="154"/>
      <c r="Q173" s="153"/>
      <c r="R173" s="152"/>
      <c r="S173" s="154"/>
      <c r="T173" s="154"/>
      <c r="U173" s="154"/>
      <c r="V173" s="154"/>
      <c r="W173" s="154"/>
      <c r="X173" s="154"/>
      <c r="Y173" s="154"/>
      <c r="Z173" s="154"/>
      <c r="AA173" s="151"/>
      <c r="AB173" s="909"/>
      <c r="AC173" s="909"/>
      <c r="AD173" s="909"/>
      <c r="AE173" s="909"/>
      <c r="AF173" s="909"/>
      <c r="AG173" s="909"/>
      <c r="AH173" s="909"/>
      <c r="AI173" s="909"/>
      <c r="AJ173" s="909"/>
      <c r="AK173" s="909"/>
      <c r="AL173" s="909"/>
      <c r="AM173" s="909"/>
      <c r="AN173" s="909"/>
      <c r="AO173" s="909"/>
      <c r="AP173" s="909"/>
      <c r="AQ173" s="909"/>
      <c r="AR173" s="909"/>
      <c r="AS173" s="909"/>
      <c r="AT173" s="909"/>
      <c r="AU173" s="909"/>
      <c r="AV173" s="909"/>
      <c r="AW173" s="909"/>
      <c r="AX173" s="909"/>
      <c r="AY173" s="909"/>
      <c r="AZ173" s="415"/>
      <c r="BA173" s="947"/>
      <c r="BB173" s="682"/>
      <c r="BC173" s="517"/>
      <c r="BD173" s="503"/>
      <c r="BE173" s="503"/>
      <c r="BF173" s="503"/>
      <c r="BG173" s="521"/>
      <c r="BH173" s="517"/>
      <c r="BI173" s="503"/>
      <c r="BJ173" s="503"/>
      <c r="BK173" s="503"/>
      <c r="BL173" s="521"/>
      <c r="BM173" s="517"/>
      <c r="BN173" s="503"/>
      <c r="BO173" s="503"/>
      <c r="BP173" s="503"/>
      <c r="BQ173" s="521"/>
      <c r="BR173" s="517"/>
      <c r="BS173" s="503"/>
      <c r="BT173" s="503"/>
      <c r="BU173" s="503"/>
      <c r="BV173" s="503"/>
      <c r="BW173" s="503"/>
      <c r="BX173" s="503"/>
      <c r="BY173" s="504"/>
      <c r="BZ173" s="504"/>
      <c r="CA173" s="50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row>
    <row r="174" s="599" customFormat="true" ht="15" customHeight="true" x14ac:dyDescent="0.2">
      <c r="A174" s="212"/>
      <c r="B174" s="203"/>
      <c r="C174" s="155"/>
      <c r="D174" s="154"/>
      <c r="E174" s="154"/>
      <c r="F174" s="154"/>
      <c r="G174" s="153"/>
      <c r="H174" s="152"/>
      <c r="I174" s="154"/>
      <c r="J174" s="154"/>
      <c r="K174" s="154"/>
      <c r="L174" s="151"/>
      <c r="M174" s="155"/>
      <c r="N174" s="154"/>
      <c r="O174" s="154"/>
      <c r="P174" s="154"/>
      <c r="Q174" s="153"/>
      <c r="R174" s="152"/>
      <c r="S174" s="154"/>
      <c r="T174" s="154"/>
      <c r="U174" s="154"/>
      <c r="V174" s="154"/>
      <c r="W174" s="154"/>
      <c r="X174" s="154"/>
      <c r="Y174" s="154"/>
      <c r="Z174" s="154"/>
      <c r="AA174" s="151"/>
      <c r="AB174" s="909"/>
      <c r="AC174" s="909"/>
      <c r="AD174" s="909"/>
      <c r="AE174" s="909"/>
      <c r="AF174" s="909"/>
      <c r="AG174" s="909"/>
      <c r="AH174" s="909"/>
      <c r="AI174" s="909"/>
      <c r="AJ174" s="909"/>
      <c r="AK174" s="909"/>
      <c r="AL174" s="909"/>
      <c r="AM174" s="909"/>
      <c r="AN174" s="909"/>
      <c r="AO174" s="909"/>
      <c r="AP174" s="909"/>
      <c r="AQ174" s="909"/>
      <c r="AR174" s="909"/>
      <c r="AS174" s="909"/>
      <c r="AT174" s="909"/>
      <c r="AU174" s="909"/>
      <c r="AV174" s="909"/>
      <c r="AW174" s="909"/>
      <c r="AX174" s="909"/>
      <c r="AY174" s="909"/>
      <c r="AZ174" s="415"/>
      <c r="BA174" s="947"/>
      <c r="BB174" s="682"/>
      <c r="BC174" s="517"/>
      <c r="BD174" s="503"/>
      <c r="BE174" s="503"/>
      <c r="BF174" s="503"/>
      <c r="BG174" s="521"/>
      <c r="BH174" s="517"/>
      <c r="BI174" s="503"/>
      <c r="BJ174" s="503"/>
      <c r="BK174" s="503"/>
      <c r="BL174" s="521"/>
      <c r="BM174" s="517"/>
      <c r="BN174" s="503"/>
      <c r="BO174" s="503"/>
      <c r="BP174" s="503"/>
      <c r="BQ174" s="521"/>
      <c r="BR174" s="517"/>
      <c r="BS174" s="503"/>
      <c r="BT174" s="503"/>
      <c r="BU174" s="503"/>
      <c r="BV174" s="503"/>
      <c r="BW174" s="503"/>
      <c r="BX174" s="503"/>
      <c r="BY174" s="504"/>
      <c r="BZ174" s="504"/>
      <c r="CA174" s="50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row>
    <row r="175" s="599" customFormat="true" ht="15" customHeight="true" x14ac:dyDescent="0.2">
      <c r="A175" s="212"/>
      <c r="B175" s="203"/>
      <c r="C175" s="155"/>
      <c r="D175" s="154"/>
      <c r="E175" s="154"/>
      <c r="F175" s="154"/>
      <c r="G175" s="153"/>
      <c r="H175" s="152"/>
      <c r="I175" s="154"/>
      <c r="J175" s="154"/>
      <c r="K175" s="154"/>
      <c r="L175" s="151"/>
      <c r="M175" s="155"/>
      <c r="N175" s="154"/>
      <c r="O175" s="154"/>
      <c r="P175" s="154"/>
      <c r="Q175" s="153"/>
      <c r="R175" s="152"/>
      <c r="S175" s="154"/>
      <c r="T175" s="154"/>
      <c r="U175" s="154"/>
      <c r="V175" s="154"/>
      <c r="W175" s="154"/>
      <c r="X175" s="154"/>
      <c r="Y175" s="154"/>
      <c r="Z175" s="154"/>
      <c r="AA175" s="151"/>
      <c r="AB175" s="909"/>
      <c r="AC175" s="909"/>
      <c r="AD175" s="909"/>
      <c r="AE175" s="909"/>
      <c r="AF175" s="909"/>
      <c r="AG175" s="909"/>
      <c r="AH175" s="909"/>
      <c r="AI175" s="909"/>
      <c r="AJ175" s="909"/>
      <c r="AK175" s="909"/>
      <c r="AL175" s="909"/>
      <c r="AM175" s="909"/>
      <c r="AN175" s="909"/>
      <c r="AO175" s="909"/>
      <c r="AP175" s="909"/>
      <c r="AQ175" s="909"/>
      <c r="AR175" s="909"/>
      <c r="AS175" s="909"/>
      <c r="AT175" s="909"/>
      <c r="AU175" s="909"/>
      <c r="AV175" s="909"/>
      <c r="AW175" s="909"/>
      <c r="AX175" s="909"/>
      <c r="AY175" s="909"/>
      <c r="AZ175" s="415"/>
      <c r="BA175" s="947"/>
      <c r="BB175" s="682"/>
      <c r="BC175" s="517"/>
      <c r="BD175" s="503"/>
      <c r="BE175" s="503"/>
      <c r="BF175" s="503"/>
      <c r="BG175" s="521"/>
      <c r="BH175" s="517"/>
      <c r="BI175" s="503"/>
      <c r="BJ175" s="503"/>
      <c r="BK175" s="503"/>
      <c r="BL175" s="521"/>
      <c r="BM175" s="517"/>
      <c r="BN175" s="503"/>
      <c r="BO175" s="503"/>
      <c r="BP175" s="503"/>
      <c r="BQ175" s="521"/>
      <c r="BR175" s="517"/>
      <c r="BS175" s="503"/>
      <c r="BT175" s="503"/>
      <c r="BU175" s="503"/>
      <c r="BV175" s="503"/>
      <c r="BW175" s="503"/>
      <c r="BX175" s="503"/>
      <c r="BY175" s="504"/>
      <c r="BZ175" s="504"/>
      <c r="CA175" s="50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row>
    <row r="176" s="599" customFormat="true" ht="15" customHeight="true" x14ac:dyDescent="0.2">
      <c r="A176" s="212"/>
      <c r="B176" s="203"/>
      <c r="C176" s="155"/>
      <c r="D176" s="154"/>
      <c r="E176" s="154"/>
      <c r="F176" s="154"/>
      <c r="G176" s="153"/>
      <c r="H176" s="152"/>
      <c r="I176" s="154"/>
      <c r="J176" s="154"/>
      <c r="K176" s="154"/>
      <c r="L176" s="151"/>
      <c r="M176" s="155"/>
      <c r="N176" s="154"/>
      <c r="O176" s="154"/>
      <c r="P176" s="154"/>
      <c r="Q176" s="153"/>
      <c r="R176" s="152"/>
      <c r="S176" s="154"/>
      <c r="T176" s="154"/>
      <c r="U176" s="154"/>
      <c r="V176" s="154"/>
      <c r="W176" s="154"/>
      <c r="X176" s="154"/>
      <c r="Y176" s="154"/>
      <c r="Z176" s="154"/>
      <c r="AA176" s="151"/>
      <c r="AB176" s="909"/>
      <c r="AC176" s="909"/>
      <c r="AD176" s="909"/>
      <c r="AE176" s="909"/>
      <c r="AF176" s="909"/>
      <c r="AG176" s="909"/>
      <c r="AH176" s="909"/>
      <c r="AI176" s="909"/>
      <c r="AJ176" s="909"/>
      <c r="AK176" s="909"/>
      <c r="AL176" s="909"/>
      <c r="AM176" s="909"/>
      <c r="AN176" s="909"/>
      <c r="AO176" s="909"/>
      <c r="AP176" s="909"/>
      <c r="AQ176" s="909"/>
      <c r="AR176" s="909"/>
      <c r="AS176" s="909"/>
      <c r="AT176" s="909"/>
      <c r="AU176" s="909"/>
      <c r="AV176" s="909"/>
      <c r="AW176" s="909"/>
      <c r="AX176" s="909"/>
      <c r="AY176" s="909"/>
      <c r="AZ176" s="415"/>
      <c r="BA176" s="947"/>
      <c r="BB176" s="682"/>
      <c r="BC176" s="517"/>
      <c r="BD176" s="503"/>
      <c r="BE176" s="503"/>
      <c r="BF176" s="503"/>
      <c r="BG176" s="521"/>
      <c r="BH176" s="517"/>
      <c r="BI176" s="503"/>
      <c r="BJ176" s="503"/>
      <c r="BK176" s="503"/>
      <c r="BL176" s="521"/>
      <c r="BM176" s="517"/>
      <c r="BN176" s="503"/>
      <c r="BO176" s="503"/>
      <c r="BP176" s="503"/>
      <c r="BQ176" s="521"/>
      <c r="BR176" s="517"/>
      <c r="BS176" s="503"/>
      <c r="BT176" s="503"/>
      <c r="BU176" s="503"/>
      <c r="BV176" s="503"/>
      <c r="BW176" s="503"/>
      <c r="BX176" s="503"/>
      <c r="BY176" s="504"/>
      <c r="BZ176" s="504"/>
      <c r="CA176" s="50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row>
    <row r="177" s="599" customFormat="true" ht="15" customHeight="true" x14ac:dyDescent="0.2">
      <c r="A177" s="212"/>
      <c r="B177" s="203"/>
      <c r="C177" s="155"/>
      <c r="D177" s="154"/>
      <c r="E177" s="154"/>
      <c r="F177" s="154"/>
      <c r="G177" s="153"/>
      <c r="H177" s="152"/>
      <c r="I177" s="154"/>
      <c r="J177" s="154"/>
      <c r="K177" s="154"/>
      <c r="L177" s="151"/>
      <c r="M177" s="155"/>
      <c r="N177" s="154"/>
      <c r="O177" s="154"/>
      <c r="P177" s="154"/>
      <c r="Q177" s="153"/>
      <c r="R177" s="152"/>
      <c r="S177" s="154"/>
      <c r="T177" s="154"/>
      <c r="U177" s="154"/>
      <c r="V177" s="154"/>
      <c r="W177" s="154"/>
      <c r="X177" s="154"/>
      <c r="Y177" s="154"/>
      <c r="Z177" s="154"/>
      <c r="AA177" s="151"/>
      <c r="AB177" s="909"/>
      <c r="AC177" s="909"/>
      <c r="AD177" s="909"/>
      <c r="AE177" s="909"/>
      <c r="AF177" s="909"/>
      <c r="AG177" s="909"/>
      <c r="AH177" s="909"/>
      <c r="AI177" s="909"/>
      <c r="AJ177" s="909"/>
      <c r="AK177" s="909"/>
      <c r="AL177" s="909"/>
      <c r="AM177" s="909"/>
      <c r="AN177" s="909"/>
      <c r="AO177" s="909"/>
      <c r="AP177" s="909"/>
      <c r="AQ177" s="909"/>
      <c r="AR177" s="909"/>
      <c r="AS177" s="909"/>
      <c r="AT177" s="909"/>
      <c r="AU177" s="909"/>
      <c r="AV177" s="909"/>
      <c r="AW177" s="909"/>
      <c r="AX177" s="909"/>
      <c r="AY177" s="909"/>
      <c r="AZ177" s="415"/>
      <c r="BA177" s="947"/>
      <c r="BB177" s="682"/>
      <c r="BC177" s="517"/>
      <c r="BD177" s="503"/>
      <c r="BE177" s="503"/>
      <c r="BF177" s="503"/>
      <c r="BG177" s="521"/>
      <c r="BH177" s="517"/>
      <c r="BI177" s="503"/>
      <c r="BJ177" s="503"/>
      <c r="BK177" s="503"/>
      <c r="BL177" s="521"/>
      <c r="BM177" s="517"/>
      <c r="BN177" s="503"/>
      <c r="BO177" s="503"/>
      <c r="BP177" s="503"/>
      <c r="BQ177" s="521"/>
      <c r="BR177" s="517"/>
      <c r="BS177" s="503"/>
      <c r="BT177" s="503"/>
      <c r="BU177" s="503"/>
      <c r="BV177" s="503"/>
      <c r="BW177" s="503"/>
      <c r="BX177" s="503"/>
      <c r="BY177" s="504"/>
      <c r="BZ177" s="504"/>
      <c r="CA177" s="50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row>
    <row r="178" s="599" customFormat="true" ht="15" customHeight="true" x14ac:dyDescent="0.2">
      <c r="A178" s="212"/>
      <c r="B178" s="203"/>
      <c r="C178" s="155"/>
      <c r="D178" s="154"/>
      <c r="E178" s="154"/>
      <c r="F178" s="154"/>
      <c r="G178" s="153"/>
      <c r="H178" s="152"/>
      <c r="I178" s="154"/>
      <c r="J178" s="154"/>
      <c r="K178" s="154"/>
      <c r="L178" s="151"/>
      <c r="M178" s="155"/>
      <c r="N178" s="154"/>
      <c r="O178" s="154"/>
      <c r="P178" s="154"/>
      <c r="Q178" s="153"/>
      <c r="R178" s="152"/>
      <c r="S178" s="154"/>
      <c r="T178" s="154"/>
      <c r="U178" s="154"/>
      <c r="V178" s="154"/>
      <c r="W178" s="154"/>
      <c r="X178" s="154"/>
      <c r="Y178" s="154"/>
      <c r="Z178" s="154"/>
      <c r="AA178" s="151"/>
      <c r="AB178" s="909"/>
      <c r="AC178" s="909"/>
      <c r="AD178" s="909"/>
      <c r="AE178" s="909"/>
      <c r="AF178" s="909"/>
      <c r="AG178" s="909"/>
      <c r="AH178" s="909"/>
      <c r="AI178" s="909"/>
      <c r="AJ178" s="909"/>
      <c r="AK178" s="909"/>
      <c r="AL178" s="909"/>
      <c r="AM178" s="909"/>
      <c r="AN178" s="909"/>
      <c r="AO178" s="909"/>
      <c r="AP178" s="909"/>
      <c r="AQ178" s="909"/>
      <c r="AR178" s="909"/>
      <c r="AS178" s="909"/>
      <c r="AT178" s="909"/>
      <c r="AU178" s="909"/>
      <c r="AV178" s="909"/>
      <c r="AW178" s="909"/>
      <c r="AX178" s="909"/>
      <c r="AY178" s="909"/>
      <c r="AZ178" s="415"/>
      <c r="BA178" s="947"/>
      <c r="BB178" s="682"/>
      <c r="BC178" s="517"/>
      <c r="BD178" s="503"/>
      <c r="BE178" s="503"/>
      <c r="BF178" s="503"/>
      <c r="BG178" s="521"/>
      <c r="BH178" s="517"/>
      <c r="BI178" s="503"/>
      <c r="BJ178" s="503"/>
      <c r="BK178" s="503"/>
      <c r="BL178" s="521"/>
      <c r="BM178" s="517"/>
      <c r="BN178" s="503"/>
      <c r="BO178" s="503"/>
      <c r="BP178" s="503"/>
      <c r="BQ178" s="521"/>
      <c r="BR178" s="517"/>
      <c r="BS178" s="503"/>
      <c r="BT178" s="503"/>
      <c r="BU178" s="503"/>
      <c r="BV178" s="503"/>
      <c r="BW178" s="503"/>
      <c r="BX178" s="503"/>
      <c r="BY178" s="504"/>
      <c r="BZ178" s="504"/>
      <c r="CA178" s="50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row>
    <row r="179" s="599" customFormat="true" ht="15" customHeight="true" x14ac:dyDescent="0.2">
      <c r="A179" s="212"/>
      <c r="B179" s="203"/>
      <c r="C179" s="155"/>
      <c r="D179" s="154"/>
      <c r="E179" s="154"/>
      <c r="F179" s="154"/>
      <c r="G179" s="153"/>
      <c r="H179" s="152"/>
      <c r="I179" s="154"/>
      <c r="J179" s="154"/>
      <c r="K179" s="154"/>
      <c r="L179" s="151"/>
      <c r="M179" s="155"/>
      <c r="N179" s="154"/>
      <c r="O179" s="154"/>
      <c r="P179" s="154"/>
      <c r="Q179" s="153"/>
      <c r="R179" s="152"/>
      <c r="S179" s="154"/>
      <c r="T179" s="154"/>
      <c r="U179" s="154"/>
      <c r="V179" s="154"/>
      <c r="W179" s="154"/>
      <c r="X179" s="154"/>
      <c r="Y179" s="154"/>
      <c r="Z179" s="154"/>
      <c r="AA179" s="151"/>
      <c r="AB179" s="909"/>
      <c r="AC179" s="909"/>
      <c r="AD179" s="909"/>
      <c r="AE179" s="909"/>
      <c r="AF179" s="909"/>
      <c r="AG179" s="909"/>
      <c r="AH179" s="909"/>
      <c r="AI179" s="909"/>
      <c r="AJ179" s="909"/>
      <c r="AK179" s="909"/>
      <c r="AL179" s="909"/>
      <c r="AM179" s="909"/>
      <c r="AN179" s="909"/>
      <c r="AO179" s="909"/>
      <c r="AP179" s="909"/>
      <c r="AQ179" s="909"/>
      <c r="AR179" s="909"/>
      <c r="AS179" s="909"/>
      <c r="AT179" s="909"/>
      <c r="AU179" s="909"/>
      <c r="AV179" s="909"/>
      <c r="AW179" s="909"/>
      <c r="AX179" s="909"/>
      <c r="AY179" s="909"/>
      <c r="AZ179" s="415"/>
      <c r="BA179" s="947"/>
      <c r="BB179" s="682"/>
      <c r="BC179" s="517"/>
      <c r="BD179" s="503"/>
      <c r="BE179" s="503"/>
      <c r="BF179" s="503"/>
      <c r="BG179" s="521"/>
      <c r="BH179" s="517"/>
      <c r="BI179" s="503"/>
      <c r="BJ179" s="503"/>
      <c r="BK179" s="503"/>
      <c r="BL179" s="521"/>
      <c r="BM179" s="517"/>
      <c r="BN179" s="503"/>
      <c r="BO179" s="503"/>
      <c r="BP179" s="503"/>
      <c r="BQ179" s="521"/>
      <c r="BR179" s="517"/>
      <c r="BS179" s="503"/>
      <c r="BT179" s="503"/>
      <c r="BU179" s="503"/>
      <c r="BV179" s="503"/>
      <c r="BW179" s="503"/>
      <c r="BX179" s="503"/>
      <c r="BY179" s="504"/>
      <c r="BZ179" s="504"/>
      <c r="CA179" s="50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row>
    <row r="180" s="599" customFormat="true" ht="15" customHeight="true" x14ac:dyDescent="0.2">
      <c r="A180" s="212"/>
      <c r="B180" s="203"/>
      <c r="C180" s="155"/>
      <c r="D180" s="154"/>
      <c r="E180" s="154"/>
      <c r="F180" s="154"/>
      <c r="G180" s="153"/>
      <c r="H180" s="152"/>
      <c r="I180" s="154"/>
      <c r="J180" s="154"/>
      <c r="K180" s="154"/>
      <c r="L180" s="151"/>
      <c r="M180" s="155"/>
      <c r="N180" s="154"/>
      <c r="O180" s="154"/>
      <c r="P180" s="154"/>
      <c r="Q180" s="153"/>
      <c r="R180" s="152"/>
      <c r="S180" s="154"/>
      <c r="T180" s="154"/>
      <c r="U180" s="154"/>
      <c r="V180" s="154"/>
      <c r="W180" s="154"/>
      <c r="X180" s="154"/>
      <c r="Y180" s="154"/>
      <c r="Z180" s="154"/>
      <c r="AA180" s="151"/>
      <c r="AB180" s="909"/>
      <c r="AC180" s="909"/>
      <c r="AD180" s="909"/>
      <c r="AE180" s="909"/>
      <c r="AF180" s="909"/>
      <c r="AG180" s="909"/>
      <c r="AH180" s="909"/>
      <c r="AI180" s="909"/>
      <c r="AJ180" s="909"/>
      <c r="AK180" s="909"/>
      <c r="AL180" s="909"/>
      <c r="AM180" s="909"/>
      <c r="AN180" s="909"/>
      <c r="AO180" s="909"/>
      <c r="AP180" s="909"/>
      <c r="AQ180" s="909"/>
      <c r="AR180" s="909"/>
      <c r="AS180" s="909"/>
      <c r="AT180" s="909"/>
      <c r="AU180" s="909"/>
      <c r="AV180" s="909"/>
      <c r="AW180" s="909"/>
      <c r="AX180" s="909"/>
      <c r="AY180" s="909"/>
      <c r="AZ180" s="415"/>
      <c r="BA180" s="947"/>
      <c r="BB180" s="682"/>
      <c r="BC180" s="517"/>
      <c r="BD180" s="503"/>
      <c r="BE180" s="503"/>
      <c r="BF180" s="503"/>
      <c r="BG180" s="521"/>
      <c r="BH180" s="517"/>
      <c r="BI180" s="503"/>
      <c r="BJ180" s="503"/>
      <c r="BK180" s="503"/>
      <c r="BL180" s="521"/>
      <c r="BM180" s="517"/>
      <c r="BN180" s="503"/>
      <c r="BO180" s="503"/>
      <c r="BP180" s="503"/>
      <c r="BQ180" s="521"/>
      <c r="BR180" s="517"/>
      <c r="BS180" s="503"/>
      <c r="BT180" s="503"/>
      <c r="BU180" s="503"/>
      <c r="BV180" s="503"/>
      <c r="BW180" s="503"/>
      <c r="BX180" s="503"/>
      <c r="BY180" s="504"/>
      <c r="BZ180" s="504"/>
      <c r="CA180" s="50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row>
    <row r="181" s="599" customFormat="true" ht="15" customHeight="true" x14ac:dyDescent="0.2">
      <c r="A181" s="212"/>
      <c r="B181" s="203"/>
      <c r="C181" s="155"/>
      <c r="D181" s="154"/>
      <c r="E181" s="154"/>
      <c r="F181" s="154"/>
      <c r="G181" s="153"/>
      <c r="H181" s="152"/>
      <c r="I181" s="154"/>
      <c r="J181" s="154"/>
      <c r="K181" s="154"/>
      <c r="L181" s="151"/>
      <c r="M181" s="155"/>
      <c r="N181" s="154"/>
      <c r="O181" s="154"/>
      <c r="P181" s="154"/>
      <c r="Q181" s="153"/>
      <c r="R181" s="152"/>
      <c r="S181" s="154"/>
      <c r="T181" s="154"/>
      <c r="U181" s="154"/>
      <c r="V181" s="154"/>
      <c r="W181" s="154"/>
      <c r="X181" s="154"/>
      <c r="Y181" s="154"/>
      <c r="Z181" s="154"/>
      <c r="AA181" s="151"/>
      <c r="AB181" s="909"/>
      <c r="AC181" s="909"/>
      <c r="AD181" s="909"/>
      <c r="AE181" s="909"/>
      <c r="AF181" s="909"/>
      <c r="AG181" s="909"/>
      <c r="AH181" s="909"/>
      <c r="AI181" s="909"/>
      <c r="AJ181" s="909"/>
      <c r="AK181" s="909"/>
      <c r="AL181" s="909"/>
      <c r="AM181" s="909"/>
      <c r="AN181" s="909"/>
      <c r="AO181" s="909"/>
      <c r="AP181" s="909"/>
      <c r="AQ181" s="909"/>
      <c r="AR181" s="909"/>
      <c r="AS181" s="909"/>
      <c r="AT181" s="909"/>
      <c r="AU181" s="909"/>
      <c r="AV181" s="909"/>
      <c r="AW181" s="909"/>
      <c r="AX181" s="909"/>
      <c r="AY181" s="909"/>
      <c r="AZ181" s="415"/>
      <c r="BA181" s="947"/>
      <c r="BB181" s="682"/>
      <c r="BC181" s="517"/>
      <c r="BD181" s="503"/>
      <c r="BE181" s="503"/>
      <c r="BF181" s="503"/>
      <c r="BG181" s="521"/>
      <c r="BH181" s="517"/>
      <c r="BI181" s="503"/>
      <c r="BJ181" s="503"/>
      <c r="BK181" s="503"/>
      <c r="BL181" s="521"/>
      <c r="BM181" s="517"/>
      <c r="BN181" s="503"/>
      <c r="BO181" s="503"/>
      <c r="BP181" s="503"/>
      <c r="BQ181" s="521"/>
      <c r="BR181" s="517"/>
      <c r="BS181" s="503"/>
      <c r="BT181" s="503"/>
      <c r="BU181" s="503"/>
      <c r="BV181" s="503"/>
      <c r="BW181" s="503"/>
      <c r="BX181" s="503"/>
      <c r="BY181" s="504"/>
      <c r="BZ181" s="504"/>
      <c r="CA181" s="50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row>
    <row r="182" s="599" customFormat="true" ht="15" customHeight="true" x14ac:dyDescent="0.2">
      <c r="A182" s="212"/>
      <c r="B182" s="203"/>
      <c r="C182" s="155"/>
      <c r="D182" s="154"/>
      <c r="E182" s="154"/>
      <c r="F182" s="154"/>
      <c r="G182" s="153"/>
      <c r="H182" s="152"/>
      <c r="I182" s="154"/>
      <c r="J182" s="154"/>
      <c r="K182" s="154"/>
      <c r="L182" s="151"/>
      <c r="M182" s="155"/>
      <c r="N182" s="154"/>
      <c r="O182" s="154"/>
      <c r="P182" s="154"/>
      <c r="Q182" s="153"/>
      <c r="R182" s="152"/>
      <c r="S182" s="154"/>
      <c r="T182" s="154"/>
      <c r="U182" s="154"/>
      <c r="V182" s="154"/>
      <c r="W182" s="154"/>
      <c r="X182" s="154"/>
      <c r="Y182" s="154"/>
      <c r="Z182" s="154"/>
      <c r="AA182" s="151"/>
      <c r="AB182" s="909"/>
      <c r="AC182" s="909"/>
      <c r="AD182" s="909"/>
      <c r="AE182" s="909"/>
      <c r="AF182" s="909"/>
      <c r="AG182" s="909"/>
      <c r="AH182" s="909"/>
      <c r="AI182" s="909"/>
      <c r="AJ182" s="909"/>
      <c r="AK182" s="909"/>
      <c r="AL182" s="909"/>
      <c r="AM182" s="909"/>
      <c r="AN182" s="909"/>
      <c r="AO182" s="909"/>
      <c r="AP182" s="909"/>
      <c r="AQ182" s="909"/>
      <c r="AR182" s="909"/>
      <c r="AS182" s="909"/>
      <c r="AT182" s="909"/>
      <c r="AU182" s="909"/>
      <c r="AV182" s="909"/>
      <c r="AW182" s="909"/>
      <c r="AX182" s="909"/>
      <c r="AY182" s="909"/>
      <c r="AZ182" s="415"/>
      <c r="BA182" s="947"/>
      <c r="BB182" s="682"/>
      <c r="BC182" s="517"/>
      <c r="BD182" s="503"/>
      <c r="BE182" s="503"/>
      <c r="BF182" s="503"/>
      <c r="BG182" s="521"/>
      <c r="BH182" s="517"/>
      <c r="BI182" s="503"/>
      <c r="BJ182" s="503"/>
      <c r="BK182" s="503"/>
      <c r="BL182" s="521"/>
      <c r="BM182" s="517"/>
      <c r="BN182" s="503"/>
      <c r="BO182" s="503"/>
      <c r="BP182" s="503"/>
      <c r="BQ182" s="521"/>
      <c r="BR182" s="517"/>
      <c r="BS182" s="503"/>
      <c r="BT182" s="503"/>
      <c r="BU182" s="503"/>
      <c r="BV182" s="503"/>
      <c r="BW182" s="503"/>
      <c r="BX182" s="503"/>
      <c r="BY182" s="504"/>
      <c r="BZ182" s="504"/>
      <c r="CA182" s="50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row>
    <row r="183" s="599" customFormat="true" ht="15" customHeight="true" x14ac:dyDescent="0.2">
      <c r="A183" s="212"/>
      <c r="B183" s="203"/>
      <c r="C183" s="155"/>
      <c r="D183" s="154"/>
      <c r="E183" s="154"/>
      <c r="F183" s="154"/>
      <c r="G183" s="153"/>
      <c r="H183" s="152"/>
      <c r="I183" s="154"/>
      <c r="J183" s="154"/>
      <c r="K183" s="154"/>
      <c r="L183" s="151"/>
      <c r="M183" s="155"/>
      <c r="N183" s="154"/>
      <c r="O183" s="154"/>
      <c r="P183" s="154"/>
      <c r="Q183" s="153"/>
      <c r="R183" s="152"/>
      <c r="S183" s="154"/>
      <c r="T183" s="154"/>
      <c r="U183" s="154"/>
      <c r="V183" s="154"/>
      <c r="W183" s="154"/>
      <c r="X183" s="154"/>
      <c r="Y183" s="154"/>
      <c r="Z183" s="154"/>
      <c r="AA183" s="151"/>
      <c r="AB183" s="909"/>
      <c r="AC183" s="909"/>
      <c r="AD183" s="909"/>
      <c r="AE183" s="909"/>
      <c r="AF183" s="909"/>
      <c r="AG183" s="909"/>
      <c r="AH183" s="909"/>
      <c r="AI183" s="909"/>
      <c r="AJ183" s="909"/>
      <c r="AK183" s="909"/>
      <c r="AL183" s="909"/>
      <c r="AM183" s="909"/>
      <c r="AN183" s="909"/>
      <c r="AO183" s="909"/>
      <c r="AP183" s="909"/>
      <c r="AQ183" s="909"/>
      <c r="AR183" s="909"/>
      <c r="AS183" s="909"/>
      <c r="AT183" s="909"/>
      <c r="AU183" s="909"/>
      <c r="AV183" s="909"/>
      <c r="AW183" s="909"/>
      <c r="AX183" s="909"/>
      <c r="AY183" s="909"/>
      <c r="AZ183" s="415"/>
      <c r="BA183" s="947"/>
      <c r="BB183" s="682"/>
      <c r="BC183" s="517"/>
      <c r="BD183" s="503"/>
      <c r="BE183" s="503"/>
      <c r="BF183" s="503"/>
      <c r="BG183" s="521"/>
      <c r="BH183" s="517"/>
      <c r="BI183" s="503"/>
      <c r="BJ183" s="503"/>
      <c r="BK183" s="503"/>
      <c r="BL183" s="521"/>
      <c r="BM183" s="517"/>
      <c r="BN183" s="503"/>
      <c r="BO183" s="503"/>
      <c r="BP183" s="503"/>
      <c r="BQ183" s="521"/>
      <c r="BR183" s="517"/>
      <c r="BS183" s="503"/>
      <c r="BT183" s="503"/>
      <c r="BU183" s="503"/>
      <c r="BV183" s="503"/>
      <c r="BW183" s="503"/>
      <c r="BX183" s="503"/>
      <c r="BY183" s="504"/>
      <c r="BZ183" s="504"/>
      <c r="CA183" s="50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row>
    <row r="184" s="599" customFormat="true" ht="15" customHeight="true" x14ac:dyDescent="0.2">
      <c r="A184" s="212"/>
      <c r="B184" s="203"/>
      <c r="C184" s="155"/>
      <c r="D184" s="154"/>
      <c r="E184" s="154"/>
      <c r="F184" s="154"/>
      <c r="G184" s="153"/>
      <c r="H184" s="152"/>
      <c r="I184" s="154"/>
      <c r="J184" s="154"/>
      <c r="K184" s="154"/>
      <c r="L184" s="151"/>
      <c r="M184" s="155"/>
      <c r="N184" s="154"/>
      <c r="O184" s="154"/>
      <c r="P184" s="154"/>
      <c r="Q184" s="153"/>
      <c r="R184" s="152"/>
      <c r="S184" s="154"/>
      <c r="T184" s="154"/>
      <c r="U184" s="154"/>
      <c r="V184" s="154"/>
      <c r="W184" s="154"/>
      <c r="X184" s="154"/>
      <c r="Y184" s="154"/>
      <c r="Z184" s="154"/>
      <c r="AA184" s="151"/>
      <c r="AB184" s="909"/>
      <c r="AC184" s="909"/>
      <c r="AD184" s="909"/>
      <c r="AE184" s="909"/>
      <c r="AF184" s="909"/>
      <c r="AG184" s="909"/>
      <c r="AH184" s="909"/>
      <c r="AI184" s="909"/>
      <c r="AJ184" s="909"/>
      <c r="AK184" s="909"/>
      <c r="AL184" s="909"/>
      <c r="AM184" s="909"/>
      <c r="AN184" s="909"/>
      <c r="AO184" s="909"/>
      <c r="AP184" s="909"/>
      <c r="AQ184" s="909"/>
      <c r="AR184" s="909"/>
      <c r="AS184" s="909"/>
      <c r="AT184" s="909"/>
      <c r="AU184" s="909"/>
      <c r="AV184" s="909"/>
      <c r="AW184" s="909"/>
      <c r="AX184" s="909"/>
      <c r="AY184" s="909"/>
      <c r="AZ184" s="415"/>
      <c r="BA184" s="947"/>
      <c r="BB184" s="682"/>
      <c r="BC184" s="517"/>
      <c r="BD184" s="503"/>
      <c r="BE184" s="503"/>
      <c r="BF184" s="503"/>
      <c r="BG184" s="521"/>
      <c r="BH184" s="517"/>
      <c r="BI184" s="503"/>
      <c r="BJ184" s="503"/>
      <c r="BK184" s="503"/>
      <c r="BL184" s="521"/>
      <c r="BM184" s="517"/>
      <c r="BN184" s="503"/>
      <c r="BO184" s="503"/>
      <c r="BP184" s="503"/>
      <c r="BQ184" s="521"/>
      <c r="BR184" s="517"/>
      <c r="BS184" s="503"/>
      <c r="BT184" s="503"/>
      <c r="BU184" s="503"/>
      <c r="BV184" s="503"/>
      <c r="BW184" s="503"/>
      <c r="BX184" s="503"/>
      <c r="BY184" s="504"/>
      <c r="BZ184" s="504"/>
      <c r="CA184" s="50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row>
    <row r="185" s="599" customFormat="true" ht="15" customHeight="true" x14ac:dyDescent="0.2">
      <c r="A185" s="212"/>
      <c r="B185" s="203"/>
      <c r="C185" s="155"/>
      <c r="D185" s="154"/>
      <c r="E185" s="154"/>
      <c r="F185" s="154"/>
      <c r="G185" s="153"/>
      <c r="H185" s="152"/>
      <c r="I185" s="154"/>
      <c r="J185" s="154"/>
      <c r="K185" s="154"/>
      <c r="L185" s="151"/>
      <c r="M185" s="155"/>
      <c r="N185" s="154"/>
      <c r="O185" s="154"/>
      <c r="P185" s="154"/>
      <c r="Q185" s="153"/>
      <c r="R185" s="152"/>
      <c r="S185" s="154"/>
      <c r="T185" s="154"/>
      <c r="U185" s="154"/>
      <c r="V185" s="154"/>
      <c r="W185" s="154"/>
      <c r="X185" s="154"/>
      <c r="Y185" s="154"/>
      <c r="Z185" s="154"/>
      <c r="AA185" s="151"/>
      <c r="AB185" s="909"/>
      <c r="AC185" s="909"/>
      <c r="AD185" s="909"/>
      <c r="AE185" s="909"/>
      <c r="AF185" s="909"/>
      <c r="AG185" s="909"/>
      <c r="AH185" s="909"/>
      <c r="AI185" s="909"/>
      <c r="AJ185" s="909"/>
      <c r="AK185" s="909"/>
      <c r="AL185" s="909"/>
      <c r="AM185" s="909"/>
      <c r="AN185" s="909"/>
      <c r="AO185" s="909"/>
      <c r="AP185" s="909"/>
      <c r="AQ185" s="909"/>
      <c r="AR185" s="909"/>
      <c r="AS185" s="909"/>
      <c r="AT185" s="909"/>
      <c r="AU185" s="909"/>
      <c r="AV185" s="909"/>
      <c r="AW185" s="909"/>
      <c r="AX185" s="909"/>
      <c r="AY185" s="909"/>
      <c r="AZ185" s="415"/>
      <c r="BA185" s="947"/>
      <c r="BB185" s="682"/>
      <c r="BC185" s="517"/>
      <c r="BD185" s="503"/>
      <c r="BE185" s="503"/>
      <c r="BF185" s="503"/>
      <c r="BG185" s="521"/>
      <c r="BH185" s="517"/>
      <c r="BI185" s="503"/>
      <c r="BJ185" s="503"/>
      <c r="BK185" s="503"/>
      <c r="BL185" s="521"/>
      <c r="BM185" s="517"/>
      <c r="BN185" s="503"/>
      <c r="BO185" s="503"/>
      <c r="BP185" s="503"/>
      <c r="BQ185" s="521"/>
      <c r="BR185" s="517"/>
      <c r="BS185" s="503"/>
      <c r="BT185" s="503"/>
      <c r="BU185" s="503"/>
      <c r="BV185" s="503"/>
      <c r="BW185" s="503"/>
      <c r="BX185" s="503"/>
      <c r="BY185" s="504"/>
      <c r="BZ185" s="504"/>
      <c r="CA185" s="50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row>
    <row r="186" s="599" customFormat="true" ht="15" customHeight="true" x14ac:dyDescent="0.2">
      <c r="A186" s="212"/>
      <c r="B186" s="203"/>
      <c r="C186" s="155"/>
      <c r="D186" s="154"/>
      <c r="E186" s="154"/>
      <c r="F186" s="154"/>
      <c r="G186" s="153"/>
      <c r="H186" s="152"/>
      <c r="I186" s="154"/>
      <c r="J186" s="154"/>
      <c r="K186" s="154"/>
      <c r="L186" s="151"/>
      <c r="M186" s="155"/>
      <c r="N186" s="154"/>
      <c r="O186" s="154"/>
      <c r="P186" s="154"/>
      <c r="Q186" s="153"/>
      <c r="R186" s="152"/>
      <c r="S186" s="154"/>
      <c r="T186" s="154"/>
      <c r="U186" s="154"/>
      <c r="V186" s="154"/>
      <c r="W186" s="154"/>
      <c r="X186" s="154"/>
      <c r="Y186" s="154"/>
      <c r="Z186" s="154"/>
      <c r="AA186" s="151"/>
      <c r="AB186" s="909"/>
      <c r="AC186" s="909"/>
      <c r="AD186" s="909"/>
      <c r="AE186" s="909"/>
      <c r="AF186" s="909"/>
      <c r="AG186" s="909"/>
      <c r="AH186" s="909"/>
      <c r="AI186" s="909"/>
      <c r="AJ186" s="909"/>
      <c r="AK186" s="909"/>
      <c r="AL186" s="909"/>
      <c r="AM186" s="909"/>
      <c r="AN186" s="909"/>
      <c r="AO186" s="909"/>
      <c r="AP186" s="909"/>
      <c r="AQ186" s="909"/>
      <c r="AR186" s="909"/>
      <c r="AS186" s="909"/>
      <c r="AT186" s="909"/>
      <c r="AU186" s="909"/>
      <c r="AV186" s="909"/>
      <c r="AW186" s="909"/>
      <c r="AX186" s="909"/>
      <c r="AY186" s="909"/>
      <c r="AZ186" s="415"/>
      <c r="BA186" s="947"/>
      <c r="BB186" s="682"/>
      <c r="BC186" s="517"/>
      <c r="BD186" s="503"/>
      <c r="BE186" s="503"/>
      <c r="BF186" s="503"/>
      <c r="BG186" s="521"/>
      <c r="BH186" s="517"/>
      <c r="BI186" s="503"/>
      <c r="BJ186" s="503"/>
      <c r="BK186" s="503"/>
      <c r="BL186" s="521"/>
      <c r="BM186" s="517"/>
      <c r="BN186" s="503"/>
      <c r="BO186" s="503"/>
      <c r="BP186" s="503"/>
      <c r="BQ186" s="521"/>
      <c r="BR186" s="517"/>
      <c r="BS186" s="503"/>
      <c r="BT186" s="503"/>
      <c r="BU186" s="503"/>
      <c r="BV186" s="503"/>
      <c r="BW186" s="503"/>
      <c r="BX186" s="503"/>
      <c r="BY186" s="504"/>
      <c r="BZ186" s="504"/>
      <c r="CA186" s="50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row>
    <row r="187" s="599" customFormat="true" ht="15" customHeight="true" x14ac:dyDescent="0.2">
      <c r="A187" s="212"/>
      <c r="B187" s="203"/>
      <c r="C187" s="155"/>
      <c r="D187" s="154"/>
      <c r="E187" s="154"/>
      <c r="F187" s="154"/>
      <c r="G187" s="153"/>
      <c r="H187" s="152"/>
      <c r="I187" s="154"/>
      <c r="J187" s="154"/>
      <c r="K187" s="154"/>
      <c r="L187" s="151"/>
      <c r="M187" s="155"/>
      <c r="N187" s="154"/>
      <c r="O187" s="154"/>
      <c r="P187" s="154"/>
      <c r="Q187" s="153"/>
      <c r="R187" s="152"/>
      <c r="S187" s="154"/>
      <c r="T187" s="154"/>
      <c r="U187" s="154"/>
      <c r="V187" s="154"/>
      <c r="W187" s="154"/>
      <c r="X187" s="154"/>
      <c r="Y187" s="154"/>
      <c r="Z187" s="154"/>
      <c r="AA187" s="151"/>
      <c r="AB187" s="909"/>
      <c r="AC187" s="909"/>
      <c r="AD187" s="909"/>
      <c r="AE187" s="909"/>
      <c r="AF187" s="909"/>
      <c r="AG187" s="909"/>
      <c r="AH187" s="909"/>
      <c r="AI187" s="909"/>
      <c r="AJ187" s="909"/>
      <c r="AK187" s="909"/>
      <c r="AL187" s="909"/>
      <c r="AM187" s="909"/>
      <c r="AN187" s="909"/>
      <c r="AO187" s="909"/>
      <c r="AP187" s="909"/>
      <c r="AQ187" s="909"/>
      <c r="AR187" s="909"/>
      <c r="AS187" s="909"/>
      <c r="AT187" s="909"/>
      <c r="AU187" s="909"/>
      <c r="AV187" s="909"/>
      <c r="AW187" s="909"/>
      <c r="AX187" s="909"/>
      <c r="AY187" s="909"/>
      <c r="AZ187" s="415"/>
      <c r="BA187" s="947"/>
      <c r="BB187" s="682"/>
      <c r="BC187" s="517"/>
      <c r="BD187" s="503"/>
      <c r="BE187" s="503"/>
      <c r="BF187" s="503"/>
      <c r="BG187" s="521"/>
      <c r="BH187" s="517"/>
      <c r="BI187" s="503"/>
      <c r="BJ187" s="503"/>
      <c r="BK187" s="503"/>
      <c r="BL187" s="521"/>
      <c r="BM187" s="517"/>
      <c r="BN187" s="503"/>
      <c r="BO187" s="503"/>
      <c r="BP187" s="503"/>
      <c r="BQ187" s="521"/>
      <c r="BR187" s="517"/>
      <c r="BS187" s="503"/>
      <c r="BT187" s="503"/>
      <c r="BU187" s="503"/>
      <c r="BV187" s="503"/>
      <c r="BW187" s="503"/>
      <c r="BX187" s="503"/>
      <c r="BY187" s="504"/>
      <c r="BZ187" s="504"/>
      <c r="CA187" s="50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row>
    <row r="188" s="599" customFormat="true" ht="15" customHeight="true" x14ac:dyDescent="0.2">
      <c r="A188" s="212"/>
      <c r="B188" s="203"/>
      <c r="C188" s="155"/>
      <c r="D188" s="154"/>
      <c r="E188" s="154"/>
      <c r="F188" s="154"/>
      <c r="G188" s="153"/>
      <c r="H188" s="152"/>
      <c r="I188" s="154"/>
      <c r="J188" s="154"/>
      <c r="K188" s="154"/>
      <c r="L188" s="151"/>
      <c r="M188" s="155"/>
      <c r="N188" s="154"/>
      <c r="O188" s="154"/>
      <c r="P188" s="154"/>
      <c r="Q188" s="153"/>
      <c r="R188" s="152"/>
      <c r="S188" s="154"/>
      <c r="T188" s="154"/>
      <c r="U188" s="154"/>
      <c r="V188" s="154"/>
      <c r="W188" s="154"/>
      <c r="X188" s="154"/>
      <c r="Y188" s="154"/>
      <c r="Z188" s="154"/>
      <c r="AA188" s="151"/>
      <c r="AB188" s="909"/>
      <c r="AC188" s="909"/>
      <c r="AD188" s="909"/>
      <c r="AE188" s="909"/>
      <c r="AF188" s="909"/>
      <c r="AG188" s="909"/>
      <c r="AH188" s="909"/>
      <c r="AI188" s="909"/>
      <c r="AJ188" s="909"/>
      <c r="AK188" s="909"/>
      <c r="AL188" s="909"/>
      <c r="AM188" s="909"/>
      <c r="AN188" s="909"/>
      <c r="AO188" s="909"/>
      <c r="AP188" s="909"/>
      <c r="AQ188" s="909"/>
      <c r="AR188" s="909"/>
      <c r="AS188" s="909"/>
      <c r="AT188" s="909"/>
      <c r="AU188" s="909"/>
      <c r="AV188" s="909"/>
      <c r="AW188" s="909"/>
      <c r="AX188" s="909"/>
      <c r="AY188" s="909"/>
      <c r="AZ188" s="415"/>
      <c r="BA188" s="947"/>
      <c r="BB188" s="682"/>
      <c r="BC188" s="517"/>
      <c r="BD188" s="503"/>
      <c r="BE188" s="503"/>
      <c r="BF188" s="503"/>
      <c r="BG188" s="521"/>
      <c r="BH188" s="517"/>
      <c r="BI188" s="503"/>
      <c r="BJ188" s="503"/>
      <c r="BK188" s="503"/>
      <c r="BL188" s="521"/>
      <c r="BM188" s="517"/>
      <c r="BN188" s="503"/>
      <c r="BO188" s="503"/>
      <c r="BP188" s="503"/>
      <c r="BQ188" s="521"/>
      <c r="BR188" s="517"/>
      <c r="BS188" s="503"/>
      <c r="BT188" s="503"/>
      <c r="BU188" s="503"/>
      <c r="BV188" s="503"/>
      <c r="BW188" s="503"/>
      <c r="BX188" s="503"/>
      <c r="BY188" s="504"/>
      <c r="BZ188" s="504"/>
      <c r="CA188" s="50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row>
    <row r="189" s="599" customFormat="true" ht="15" customHeight="true" x14ac:dyDescent="0.2">
      <c r="A189" s="212"/>
      <c r="B189" s="203"/>
      <c r="C189" s="155"/>
      <c r="D189" s="154"/>
      <c r="E189" s="154"/>
      <c r="F189" s="154"/>
      <c r="G189" s="153"/>
      <c r="H189" s="152"/>
      <c r="I189" s="154"/>
      <c r="J189" s="154"/>
      <c r="K189" s="154"/>
      <c r="L189" s="151"/>
      <c r="M189" s="155"/>
      <c r="N189" s="154"/>
      <c r="O189" s="154"/>
      <c r="P189" s="154"/>
      <c r="Q189" s="153"/>
      <c r="R189" s="152"/>
      <c r="S189" s="154"/>
      <c r="T189" s="154"/>
      <c r="U189" s="154"/>
      <c r="V189" s="154"/>
      <c r="W189" s="154"/>
      <c r="X189" s="154"/>
      <c r="Y189" s="154"/>
      <c r="Z189" s="154"/>
      <c r="AA189" s="151"/>
      <c r="AB189" s="909"/>
      <c r="AC189" s="909"/>
      <c r="AD189" s="909"/>
      <c r="AE189" s="909"/>
      <c r="AF189" s="909"/>
      <c r="AG189" s="909"/>
      <c r="AH189" s="909"/>
      <c r="AI189" s="909"/>
      <c r="AJ189" s="909"/>
      <c r="AK189" s="909"/>
      <c r="AL189" s="909"/>
      <c r="AM189" s="909"/>
      <c r="AN189" s="909"/>
      <c r="AO189" s="909"/>
      <c r="AP189" s="909"/>
      <c r="AQ189" s="909"/>
      <c r="AR189" s="909"/>
      <c r="AS189" s="909"/>
      <c r="AT189" s="909"/>
      <c r="AU189" s="909"/>
      <c r="AV189" s="909"/>
      <c r="AW189" s="909"/>
      <c r="AX189" s="909"/>
      <c r="AY189" s="909"/>
      <c r="AZ189" s="415"/>
      <c r="BA189" s="947"/>
      <c r="BB189" s="682"/>
      <c r="BC189" s="517"/>
      <c r="BD189" s="503"/>
      <c r="BE189" s="503"/>
      <c r="BF189" s="503"/>
      <c r="BG189" s="521"/>
      <c r="BH189" s="517"/>
      <c r="BI189" s="503"/>
      <c r="BJ189" s="503"/>
      <c r="BK189" s="503"/>
      <c r="BL189" s="521"/>
      <c r="BM189" s="517"/>
      <c r="BN189" s="503"/>
      <c r="BO189" s="503"/>
      <c r="BP189" s="503"/>
      <c r="BQ189" s="521"/>
      <c r="BR189" s="517"/>
      <c r="BS189" s="503"/>
      <c r="BT189" s="503"/>
      <c r="BU189" s="503"/>
      <c r="BV189" s="503"/>
      <c r="BW189" s="503"/>
      <c r="BX189" s="503"/>
      <c r="BY189" s="504"/>
      <c r="BZ189" s="504"/>
      <c r="CA189" s="50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row>
    <row r="190" s="599" customFormat="true" ht="15" customHeight="true" x14ac:dyDescent="0.2">
      <c r="A190" s="212"/>
      <c r="B190" s="203"/>
      <c r="C190" s="155"/>
      <c r="D190" s="154"/>
      <c r="E190" s="154"/>
      <c r="F190" s="154"/>
      <c r="G190" s="153"/>
      <c r="H190" s="152"/>
      <c r="I190" s="154"/>
      <c r="J190" s="154"/>
      <c r="K190" s="154"/>
      <c r="L190" s="151"/>
      <c r="M190" s="155"/>
      <c r="N190" s="154"/>
      <c r="O190" s="154"/>
      <c r="P190" s="154"/>
      <c r="Q190" s="153"/>
      <c r="R190" s="152"/>
      <c r="S190" s="154"/>
      <c r="T190" s="154"/>
      <c r="U190" s="154"/>
      <c r="V190" s="154"/>
      <c r="W190" s="154"/>
      <c r="X190" s="154"/>
      <c r="Y190" s="154"/>
      <c r="Z190" s="154"/>
      <c r="AA190" s="151"/>
      <c r="AB190" s="909"/>
      <c r="AC190" s="909"/>
      <c r="AD190" s="909"/>
      <c r="AE190" s="909"/>
      <c r="AF190" s="909"/>
      <c r="AG190" s="909"/>
      <c r="AH190" s="909"/>
      <c r="AI190" s="909"/>
      <c r="AJ190" s="909"/>
      <c r="AK190" s="909"/>
      <c r="AL190" s="909"/>
      <c r="AM190" s="909"/>
      <c r="AN190" s="909"/>
      <c r="AO190" s="909"/>
      <c r="AP190" s="909"/>
      <c r="AQ190" s="909"/>
      <c r="AR190" s="909"/>
      <c r="AS190" s="909"/>
      <c r="AT190" s="909"/>
      <c r="AU190" s="909"/>
      <c r="AV190" s="909"/>
      <c r="AW190" s="909"/>
      <c r="AX190" s="909"/>
      <c r="AY190" s="909"/>
      <c r="AZ190" s="415"/>
      <c r="BA190" s="947"/>
      <c r="BB190" s="682"/>
      <c r="BC190" s="517"/>
      <c r="BD190" s="503"/>
      <c r="BE190" s="503"/>
      <c r="BF190" s="503"/>
      <c r="BG190" s="521"/>
      <c r="BH190" s="517"/>
      <c r="BI190" s="503"/>
      <c r="BJ190" s="503"/>
      <c r="BK190" s="503"/>
      <c r="BL190" s="521"/>
      <c r="BM190" s="517"/>
      <c r="BN190" s="503"/>
      <c r="BO190" s="503"/>
      <c r="BP190" s="503"/>
      <c r="BQ190" s="521"/>
      <c r="BR190" s="517"/>
      <c r="BS190" s="503"/>
      <c r="BT190" s="503"/>
      <c r="BU190" s="503"/>
      <c r="BV190" s="503"/>
      <c r="BW190" s="503"/>
      <c r="BX190" s="503"/>
      <c r="BY190" s="504"/>
      <c r="BZ190" s="504"/>
      <c r="CA190" s="50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row>
    <row r="191" s="599" customFormat="true" ht="15" customHeight="true" x14ac:dyDescent="0.2">
      <c r="A191" s="212"/>
      <c r="B191" s="203"/>
      <c r="C191" s="155"/>
      <c r="D191" s="154"/>
      <c r="E191" s="154"/>
      <c r="F191" s="154"/>
      <c r="G191" s="153"/>
      <c r="H191" s="152"/>
      <c r="I191" s="154"/>
      <c r="J191" s="154"/>
      <c r="K191" s="154"/>
      <c r="L191" s="151"/>
      <c r="M191" s="155"/>
      <c r="N191" s="154"/>
      <c r="O191" s="154"/>
      <c r="P191" s="154"/>
      <c r="Q191" s="153"/>
      <c r="R191" s="152"/>
      <c r="S191" s="154"/>
      <c r="T191" s="154"/>
      <c r="U191" s="154"/>
      <c r="V191" s="154"/>
      <c r="W191" s="154"/>
      <c r="X191" s="154"/>
      <c r="Y191" s="154"/>
      <c r="Z191" s="154"/>
      <c r="AA191" s="151"/>
      <c r="AB191" s="909"/>
      <c r="AC191" s="909"/>
      <c r="AD191" s="909"/>
      <c r="AE191" s="909"/>
      <c r="AF191" s="909"/>
      <c r="AG191" s="909"/>
      <c r="AH191" s="909"/>
      <c r="AI191" s="909"/>
      <c r="AJ191" s="909"/>
      <c r="AK191" s="909"/>
      <c r="AL191" s="909"/>
      <c r="AM191" s="909"/>
      <c r="AN191" s="909"/>
      <c r="AO191" s="909"/>
      <c r="AP191" s="909"/>
      <c r="AQ191" s="909"/>
      <c r="AR191" s="909"/>
      <c r="AS191" s="909"/>
      <c r="AT191" s="909"/>
      <c r="AU191" s="909"/>
      <c r="AV191" s="909"/>
      <c r="AW191" s="909"/>
      <c r="AX191" s="909"/>
      <c r="AY191" s="909"/>
      <c r="AZ191" s="415"/>
      <c r="BA191" s="947"/>
      <c r="BB191" s="682"/>
      <c r="BC191" s="517"/>
      <c r="BD191" s="503"/>
      <c r="BE191" s="503"/>
      <c r="BF191" s="503"/>
      <c r="BG191" s="521"/>
      <c r="BH191" s="517"/>
      <c r="BI191" s="503"/>
      <c r="BJ191" s="503"/>
      <c r="BK191" s="503"/>
      <c r="BL191" s="521"/>
      <c r="BM191" s="517"/>
      <c r="BN191" s="503"/>
      <c r="BO191" s="503"/>
      <c r="BP191" s="503"/>
      <c r="BQ191" s="521"/>
      <c r="BR191" s="517"/>
      <c r="BS191" s="503"/>
      <c r="BT191" s="503"/>
      <c r="BU191" s="503"/>
      <c r="BV191" s="503"/>
      <c r="BW191" s="503"/>
      <c r="BX191" s="503"/>
      <c r="BY191" s="504"/>
      <c r="BZ191" s="504"/>
      <c r="CA191" s="50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row>
    <row r="192" s="599" customFormat="true" ht="15" customHeight="true" x14ac:dyDescent="0.2">
      <c r="A192" s="212"/>
      <c r="B192" s="203"/>
      <c r="C192" s="155"/>
      <c r="D192" s="154"/>
      <c r="E192" s="154"/>
      <c r="F192" s="154"/>
      <c r="G192" s="153"/>
      <c r="H192" s="152"/>
      <c r="I192" s="154"/>
      <c r="J192" s="154"/>
      <c r="K192" s="154"/>
      <c r="L192" s="151"/>
      <c r="M192" s="155"/>
      <c r="N192" s="154"/>
      <c r="O192" s="154"/>
      <c r="P192" s="154"/>
      <c r="Q192" s="153"/>
      <c r="R192" s="152"/>
      <c r="S192" s="154"/>
      <c r="T192" s="154"/>
      <c r="U192" s="154"/>
      <c r="V192" s="154"/>
      <c r="W192" s="154"/>
      <c r="X192" s="154"/>
      <c r="Y192" s="154"/>
      <c r="Z192" s="154"/>
      <c r="AA192" s="151"/>
      <c r="AB192" s="909"/>
      <c r="AC192" s="909"/>
      <c r="AD192" s="909"/>
      <c r="AE192" s="909"/>
      <c r="AF192" s="909"/>
      <c r="AG192" s="909"/>
      <c r="AH192" s="909"/>
      <c r="AI192" s="909"/>
      <c r="AJ192" s="909"/>
      <c r="AK192" s="909"/>
      <c r="AL192" s="909"/>
      <c r="AM192" s="909"/>
      <c r="AN192" s="909"/>
      <c r="AO192" s="909"/>
      <c r="AP192" s="909"/>
      <c r="AQ192" s="909"/>
      <c r="AR192" s="909"/>
      <c r="AS192" s="909"/>
      <c r="AT192" s="909"/>
      <c r="AU192" s="909"/>
      <c r="AV192" s="909"/>
      <c r="AW192" s="909"/>
      <c r="AX192" s="909"/>
      <c r="AY192" s="909"/>
      <c r="AZ192" s="415"/>
      <c r="BA192" s="947"/>
      <c r="BB192" s="682"/>
      <c r="BC192" s="517"/>
      <c r="BD192" s="503"/>
      <c r="BE192" s="503"/>
      <c r="BF192" s="503"/>
      <c r="BG192" s="521"/>
      <c r="BH192" s="517"/>
      <c r="BI192" s="503"/>
      <c r="BJ192" s="503"/>
      <c r="BK192" s="503"/>
      <c r="BL192" s="521"/>
      <c r="BM192" s="517"/>
      <c r="BN192" s="503"/>
      <c r="BO192" s="503"/>
      <c r="BP192" s="503"/>
      <c r="BQ192" s="521"/>
      <c r="BR192" s="517"/>
      <c r="BS192" s="503"/>
      <c r="BT192" s="503"/>
      <c r="BU192" s="503"/>
      <c r="BV192" s="503"/>
      <c r="BW192" s="503"/>
      <c r="BX192" s="503"/>
      <c r="BY192" s="504"/>
      <c r="BZ192" s="504"/>
      <c r="CA192" s="50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row>
    <row r="193" s="599" customFormat="true" ht="15" customHeight="true" x14ac:dyDescent="0.2">
      <c r="A193" s="235"/>
      <c r="B193" s="202"/>
      <c r="C193" s="172"/>
      <c r="D193" s="174"/>
      <c r="E193" s="174"/>
      <c r="F193" s="174"/>
      <c r="G193" s="173"/>
      <c r="H193" s="171"/>
      <c r="I193" s="174"/>
      <c r="J193" s="174"/>
      <c r="K193" s="174"/>
      <c r="L193" s="170"/>
      <c r="M193" s="172"/>
      <c r="N193" s="174"/>
      <c r="O193" s="174"/>
      <c r="P193" s="174"/>
      <c r="Q193" s="173"/>
      <c r="R193" s="171"/>
      <c r="S193" s="174"/>
      <c r="T193" s="174"/>
      <c r="U193" s="174"/>
      <c r="V193" s="174"/>
      <c r="W193" s="174"/>
      <c r="X193" s="174"/>
      <c r="Y193" s="174"/>
      <c r="Z193" s="174"/>
      <c r="AA193" s="170"/>
      <c r="AB193" s="909"/>
      <c r="AC193" s="909"/>
      <c r="AD193" s="909"/>
      <c r="AE193" s="909"/>
      <c r="AF193" s="909"/>
      <c r="AG193" s="909"/>
      <c r="AH193" s="909"/>
      <c r="AI193" s="909"/>
      <c r="AJ193" s="909"/>
      <c r="AK193" s="909"/>
      <c r="AL193" s="909"/>
      <c r="AM193" s="909"/>
      <c r="AN193" s="909"/>
      <c r="AO193" s="909"/>
      <c r="AP193" s="909"/>
      <c r="AQ193" s="909"/>
      <c r="AR193" s="909"/>
      <c r="AS193" s="909"/>
      <c r="AT193" s="909"/>
      <c r="AU193" s="909"/>
      <c r="AV193" s="909"/>
      <c r="AW193" s="909"/>
      <c r="AX193" s="909"/>
      <c r="AY193" s="909"/>
      <c r="AZ193" s="415"/>
      <c r="BA193" s="947"/>
      <c r="BB193" s="682"/>
      <c r="BC193" s="517"/>
      <c r="BD193" s="503"/>
      <c r="BE193" s="503"/>
      <c r="BF193" s="503"/>
      <c r="BG193" s="521"/>
      <c r="BH193" s="517"/>
      <c r="BI193" s="503"/>
      <c r="BJ193" s="503"/>
      <c r="BK193" s="503"/>
      <c r="BL193" s="521"/>
      <c r="BM193" s="517"/>
      <c r="BN193" s="503"/>
      <c r="BO193" s="503"/>
      <c r="BP193" s="503"/>
      <c r="BQ193" s="521"/>
      <c r="BR193" s="517"/>
      <c r="BS193" s="503"/>
      <c r="BT193" s="503"/>
      <c r="BU193" s="503"/>
      <c r="BV193" s="503"/>
      <c r="BW193" s="503"/>
      <c r="BX193" s="503"/>
      <c r="BY193" s="504"/>
      <c r="BZ193" s="504"/>
      <c r="CA193" s="50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row>
    <row r="194" s="378" customFormat="true" ht="15" customHeight="true" x14ac:dyDescent="0.2">
      <c r="A194" s="234"/>
      <c r="B194" s="201"/>
      <c r="C194" s="172"/>
      <c r="D194" s="174"/>
      <c r="E194" s="174"/>
      <c r="F194" s="174"/>
      <c r="G194" s="173"/>
      <c r="H194" s="171"/>
      <c r="I194" s="174"/>
      <c r="J194" s="174"/>
      <c r="K194" s="174"/>
      <c r="L194" s="170"/>
      <c r="M194" s="172"/>
      <c r="N194" s="174"/>
      <c r="O194" s="174"/>
      <c r="P194" s="174"/>
      <c r="Q194" s="173"/>
      <c r="R194" s="171"/>
      <c r="S194" s="174"/>
      <c r="T194" s="174"/>
      <c r="U194" s="174"/>
      <c r="V194" s="174"/>
      <c r="W194" s="174"/>
      <c r="X194" s="174"/>
      <c r="Y194" s="174"/>
      <c r="Z194" s="174"/>
      <c r="AA194" s="170"/>
      <c r="AB194" s="909"/>
      <c r="AC194" s="909"/>
      <c r="AD194" s="909"/>
      <c r="AE194" s="909"/>
      <c r="AF194" s="909"/>
      <c r="AG194" s="909"/>
      <c r="AH194" s="909"/>
      <c r="AI194" s="909"/>
      <c r="AJ194" s="909"/>
      <c r="AK194" s="909"/>
      <c r="AL194" s="909"/>
      <c r="AM194" s="909"/>
      <c r="AN194" s="909"/>
      <c r="AO194" s="909"/>
      <c r="AP194" s="909"/>
      <c r="AQ194" s="909"/>
      <c r="AR194" s="909"/>
      <c r="AS194" s="909"/>
      <c r="AT194" s="909"/>
      <c r="AU194" s="909"/>
      <c r="AV194" s="909"/>
      <c r="AW194" s="909"/>
      <c r="AX194" s="909"/>
      <c r="AY194" s="909"/>
      <c r="AZ194" s="415"/>
      <c r="BA194" s="947"/>
      <c r="BB194" s="682"/>
      <c r="BC194" s="517"/>
      <c r="BD194" s="503"/>
      <c r="BE194" s="503"/>
      <c r="BF194" s="503"/>
      <c r="BG194" s="521"/>
      <c r="BH194" s="517"/>
      <c r="BI194" s="503"/>
      <c r="BJ194" s="503"/>
      <c r="BK194" s="503"/>
      <c r="BL194" s="521"/>
      <c r="BM194" s="517"/>
      <c r="BN194" s="503"/>
      <c r="BO194" s="503"/>
      <c r="BP194" s="503"/>
      <c r="BQ194" s="521"/>
      <c r="BR194" s="517"/>
      <c r="BS194" s="503"/>
      <c r="BT194" s="503"/>
      <c r="BU194" s="503"/>
      <c r="BV194" s="503"/>
      <c r="BW194" s="503"/>
      <c r="BX194" s="503"/>
      <c r="BY194" s="504"/>
      <c r="BZ194" s="504"/>
      <c r="CA194" s="50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row>
    <row r="195" s="378" customFormat="true" ht="15" customHeight="true" x14ac:dyDescent="0.2">
      <c r="A195" s="234"/>
      <c r="B195" s="201"/>
      <c r="C195" s="172"/>
      <c r="D195" s="174"/>
      <c r="E195" s="174"/>
      <c r="F195" s="174"/>
      <c r="G195" s="173"/>
      <c r="H195" s="171"/>
      <c r="I195" s="174"/>
      <c r="J195" s="174"/>
      <c r="K195" s="174"/>
      <c r="L195" s="170"/>
      <c r="M195" s="172"/>
      <c r="N195" s="174"/>
      <c r="O195" s="174"/>
      <c r="P195" s="174"/>
      <c r="Q195" s="173"/>
      <c r="R195" s="171"/>
      <c r="S195" s="174"/>
      <c r="T195" s="174"/>
      <c r="U195" s="174"/>
      <c r="V195" s="174"/>
      <c r="W195" s="174"/>
      <c r="X195" s="174"/>
      <c r="Y195" s="174"/>
      <c r="Z195" s="174"/>
      <c r="AA195" s="170"/>
      <c r="AB195" s="909"/>
      <c r="AC195" s="909"/>
      <c r="AD195" s="909"/>
      <c r="AE195" s="909"/>
      <c r="AF195" s="909"/>
      <c r="AG195" s="909"/>
      <c r="AH195" s="909"/>
      <c r="AI195" s="909"/>
      <c r="AJ195" s="909"/>
      <c r="AK195" s="909"/>
      <c r="AL195" s="909"/>
      <c r="AM195" s="909"/>
      <c r="AN195" s="909"/>
      <c r="AO195" s="909"/>
      <c r="AP195" s="909"/>
      <c r="AQ195" s="909"/>
      <c r="AR195" s="909"/>
      <c r="AS195" s="909"/>
      <c r="AT195" s="909"/>
      <c r="AU195" s="909"/>
      <c r="AV195" s="909"/>
      <c r="AW195" s="909"/>
      <c r="AX195" s="909"/>
      <c r="AY195" s="909"/>
      <c r="AZ195" s="415"/>
      <c r="BA195" s="947"/>
      <c r="BB195" s="682"/>
      <c r="BC195" s="517"/>
      <c r="BD195" s="503"/>
      <c r="BE195" s="503"/>
      <c r="BF195" s="503"/>
      <c r="BG195" s="521"/>
      <c r="BH195" s="517"/>
      <c r="BI195" s="503"/>
      <c r="BJ195" s="503"/>
      <c r="BK195" s="503"/>
      <c r="BL195" s="521"/>
      <c r="BM195" s="517"/>
      <c r="BN195" s="503"/>
      <c r="BO195" s="503"/>
      <c r="BP195" s="503"/>
      <c r="BQ195" s="521"/>
      <c r="BR195" s="517"/>
      <c r="BS195" s="503"/>
      <c r="BT195" s="503"/>
      <c r="BU195" s="503"/>
      <c r="BV195" s="503"/>
      <c r="BW195" s="503"/>
      <c r="BX195" s="503"/>
      <c r="BY195" s="504"/>
      <c r="BZ195" s="504"/>
      <c r="CA195" s="50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row>
    <row r="196" s="378" customFormat="true" ht="15" customHeight="true" x14ac:dyDescent="0.2">
      <c r="A196" s="234"/>
      <c r="B196" s="201"/>
      <c r="C196" s="172"/>
      <c r="D196" s="174"/>
      <c r="E196" s="174"/>
      <c r="F196" s="174"/>
      <c r="G196" s="173"/>
      <c r="H196" s="171"/>
      <c r="I196" s="174"/>
      <c r="J196" s="174"/>
      <c r="K196" s="174"/>
      <c r="L196" s="170"/>
      <c r="M196" s="172"/>
      <c r="N196" s="174"/>
      <c r="O196" s="174"/>
      <c r="P196" s="174"/>
      <c r="Q196" s="173"/>
      <c r="R196" s="171"/>
      <c r="S196" s="174"/>
      <c r="T196" s="174"/>
      <c r="U196" s="174"/>
      <c r="V196" s="174"/>
      <c r="W196" s="174"/>
      <c r="X196" s="174"/>
      <c r="Y196" s="174"/>
      <c r="Z196" s="174"/>
      <c r="AA196" s="170"/>
      <c r="AB196" s="909"/>
      <c r="AC196" s="909"/>
      <c r="AD196" s="909"/>
      <c r="AE196" s="909"/>
      <c r="AF196" s="909"/>
      <c r="AG196" s="909"/>
      <c r="AH196" s="909"/>
      <c r="AI196" s="909"/>
      <c r="AJ196" s="909"/>
      <c r="AK196" s="909"/>
      <c r="AL196" s="909"/>
      <c r="AM196" s="909"/>
      <c r="AN196" s="909"/>
      <c r="AO196" s="909"/>
      <c r="AP196" s="909"/>
      <c r="AQ196" s="909"/>
      <c r="AR196" s="909"/>
      <c r="AS196" s="909"/>
      <c r="AT196" s="909"/>
      <c r="AU196" s="909"/>
      <c r="AV196" s="909"/>
      <c r="AW196" s="909"/>
      <c r="AX196" s="909"/>
      <c r="AY196" s="909"/>
      <c r="AZ196" s="415"/>
      <c r="BA196" s="947"/>
      <c r="BB196" s="682"/>
      <c r="BC196" s="517"/>
      <c r="BD196" s="503"/>
      <c r="BE196" s="503"/>
      <c r="BF196" s="503"/>
      <c r="BG196" s="521"/>
      <c r="BH196" s="517"/>
      <c r="BI196" s="503"/>
      <c r="BJ196" s="503"/>
      <c r="BK196" s="503"/>
      <c r="BL196" s="521"/>
      <c r="BM196" s="517"/>
      <c r="BN196" s="503"/>
      <c r="BO196" s="503"/>
      <c r="BP196" s="503"/>
      <c r="BQ196" s="521"/>
      <c r="BR196" s="517"/>
      <c r="BS196" s="503"/>
      <c r="BT196" s="503"/>
      <c r="BU196" s="503"/>
      <c r="BV196" s="503"/>
      <c r="BW196" s="503"/>
      <c r="BX196" s="503"/>
      <c r="BY196" s="504"/>
      <c r="BZ196" s="504"/>
      <c r="CA196" s="50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row>
    <row r="197" s="378" customFormat="true" ht="15" customHeight="true" x14ac:dyDescent="0.2">
      <c r="A197" s="234"/>
      <c r="B197" s="201"/>
      <c r="C197" s="172"/>
      <c r="D197" s="174"/>
      <c r="E197" s="174"/>
      <c r="F197" s="174"/>
      <c r="G197" s="173"/>
      <c r="H197" s="171"/>
      <c r="I197" s="174"/>
      <c r="J197" s="174"/>
      <c r="K197" s="174"/>
      <c r="L197" s="170"/>
      <c r="M197" s="172"/>
      <c r="N197" s="174"/>
      <c r="O197" s="174"/>
      <c r="P197" s="174"/>
      <c r="Q197" s="173"/>
      <c r="R197" s="171"/>
      <c r="S197" s="174"/>
      <c r="T197" s="174"/>
      <c r="U197" s="174"/>
      <c r="V197" s="174"/>
      <c r="W197" s="174"/>
      <c r="X197" s="174"/>
      <c r="Y197" s="174"/>
      <c r="Z197" s="174"/>
      <c r="AA197" s="170"/>
      <c r="AB197" s="909"/>
      <c r="AC197" s="909"/>
      <c r="AD197" s="909"/>
      <c r="AE197" s="909"/>
      <c r="AF197" s="909"/>
      <c r="AG197" s="909"/>
      <c r="AH197" s="909"/>
      <c r="AI197" s="909"/>
      <c r="AJ197" s="909"/>
      <c r="AK197" s="909"/>
      <c r="AL197" s="909"/>
      <c r="AM197" s="909"/>
      <c r="AN197" s="909"/>
      <c r="AO197" s="909"/>
      <c r="AP197" s="909"/>
      <c r="AQ197" s="909"/>
      <c r="AR197" s="909"/>
      <c r="AS197" s="909"/>
      <c r="AT197" s="909"/>
      <c r="AU197" s="909"/>
      <c r="AV197" s="909"/>
      <c r="AW197" s="909"/>
      <c r="AX197" s="909"/>
      <c r="AY197" s="909"/>
      <c r="AZ197" s="415"/>
      <c r="BA197" s="947"/>
      <c r="BB197" s="682"/>
      <c r="BC197" s="517"/>
      <c r="BD197" s="503"/>
      <c r="BE197" s="503"/>
      <c r="BF197" s="503"/>
      <c r="BG197" s="521"/>
      <c r="BH197" s="517"/>
      <c r="BI197" s="503"/>
      <c r="BJ197" s="503"/>
      <c r="BK197" s="503"/>
      <c r="BL197" s="521"/>
      <c r="BM197" s="517"/>
      <c r="BN197" s="503"/>
      <c r="BO197" s="503"/>
      <c r="BP197" s="503"/>
      <c r="BQ197" s="521"/>
      <c r="BR197" s="517"/>
      <c r="BS197" s="503"/>
      <c r="BT197" s="503"/>
      <c r="BU197" s="503"/>
      <c r="BV197" s="503"/>
      <c r="BW197" s="503"/>
      <c r="BX197" s="503"/>
      <c r="BY197" s="504"/>
      <c r="BZ197" s="504"/>
      <c r="CA197" s="50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row>
    <row r="198" s="378" customFormat="true" ht="15" customHeight="true" x14ac:dyDescent="0.2">
      <c r="A198" s="234"/>
      <c r="B198" s="201"/>
      <c r="C198" s="172"/>
      <c r="D198" s="174"/>
      <c r="E198" s="174"/>
      <c r="F198" s="174"/>
      <c r="G198" s="173"/>
      <c r="H198" s="171"/>
      <c r="I198" s="174"/>
      <c r="J198" s="174"/>
      <c r="K198" s="174"/>
      <c r="L198" s="170"/>
      <c r="M198" s="172"/>
      <c r="N198" s="174"/>
      <c r="O198" s="174"/>
      <c r="P198" s="174"/>
      <c r="Q198" s="173"/>
      <c r="R198" s="171"/>
      <c r="S198" s="174"/>
      <c r="T198" s="174"/>
      <c r="U198" s="174"/>
      <c r="V198" s="174"/>
      <c r="W198" s="174"/>
      <c r="X198" s="174"/>
      <c r="Y198" s="174"/>
      <c r="Z198" s="174"/>
      <c r="AA198" s="170"/>
      <c r="AB198" s="909"/>
      <c r="AC198" s="909"/>
      <c r="AD198" s="909"/>
      <c r="AE198" s="909"/>
      <c r="AF198" s="909"/>
      <c r="AG198" s="909"/>
      <c r="AH198" s="909"/>
      <c r="AI198" s="909"/>
      <c r="AJ198" s="909"/>
      <c r="AK198" s="909"/>
      <c r="AL198" s="909"/>
      <c r="AM198" s="909"/>
      <c r="AN198" s="909"/>
      <c r="AO198" s="909"/>
      <c r="AP198" s="909"/>
      <c r="AQ198" s="909"/>
      <c r="AR198" s="909"/>
      <c r="AS198" s="909"/>
      <c r="AT198" s="909"/>
      <c r="AU198" s="909"/>
      <c r="AV198" s="909"/>
      <c r="AW198" s="909"/>
      <c r="AX198" s="909"/>
      <c r="AY198" s="909"/>
      <c r="AZ198" s="415"/>
      <c r="BA198" s="947"/>
      <c r="BB198" s="682"/>
      <c r="BC198" s="517"/>
      <c r="BD198" s="503"/>
      <c r="BE198" s="503"/>
      <c r="BF198" s="503"/>
      <c r="BG198" s="521"/>
      <c r="BH198" s="517"/>
      <c r="BI198" s="503"/>
      <c r="BJ198" s="503"/>
      <c r="BK198" s="503"/>
      <c r="BL198" s="521"/>
      <c r="BM198" s="517"/>
      <c r="BN198" s="503"/>
      <c r="BO198" s="503"/>
      <c r="BP198" s="503"/>
      <c r="BQ198" s="521"/>
      <c r="BR198" s="517"/>
      <c r="BS198" s="503"/>
      <c r="BT198" s="503"/>
      <c r="BU198" s="503"/>
      <c r="BV198" s="503"/>
      <c r="BW198" s="503"/>
      <c r="BX198" s="503"/>
      <c r="BY198" s="504"/>
      <c r="BZ198" s="504"/>
      <c r="CA198" s="50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row>
    <row r="199" s="378" customFormat="true" ht="15" customHeight="true" x14ac:dyDescent="0.2">
      <c r="A199" s="234"/>
      <c r="B199" s="201"/>
      <c r="C199" s="172"/>
      <c r="D199" s="174"/>
      <c r="E199" s="174"/>
      <c r="F199" s="174"/>
      <c r="G199" s="173"/>
      <c r="H199" s="171"/>
      <c r="I199" s="174"/>
      <c r="J199" s="174"/>
      <c r="K199" s="174"/>
      <c r="L199" s="170"/>
      <c r="M199" s="172"/>
      <c r="N199" s="174"/>
      <c r="O199" s="174"/>
      <c r="P199" s="174"/>
      <c r="Q199" s="173"/>
      <c r="R199" s="171"/>
      <c r="S199" s="174"/>
      <c r="T199" s="174"/>
      <c r="U199" s="174"/>
      <c r="V199" s="174"/>
      <c r="W199" s="174"/>
      <c r="X199" s="174"/>
      <c r="Y199" s="174"/>
      <c r="Z199" s="174"/>
      <c r="AA199" s="170"/>
      <c r="AB199" s="909"/>
      <c r="AC199" s="909"/>
      <c r="AD199" s="909"/>
      <c r="AE199" s="909"/>
      <c r="AF199" s="909"/>
      <c r="AG199" s="909"/>
      <c r="AH199" s="909"/>
      <c r="AI199" s="909"/>
      <c r="AJ199" s="909"/>
      <c r="AK199" s="909"/>
      <c r="AL199" s="909"/>
      <c r="AM199" s="909"/>
      <c r="AN199" s="909"/>
      <c r="AO199" s="909"/>
      <c r="AP199" s="909"/>
      <c r="AQ199" s="909"/>
      <c r="AR199" s="909"/>
      <c r="AS199" s="909"/>
      <c r="AT199" s="909"/>
      <c r="AU199" s="909"/>
      <c r="AV199" s="909"/>
      <c r="AW199" s="909"/>
      <c r="AX199" s="909"/>
      <c r="AY199" s="909"/>
      <c r="AZ199" s="415"/>
      <c r="BA199" s="947"/>
      <c r="BB199" s="682"/>
      <c r="BC199" s="517"/>
      <c r="BD199" s="503"/>
      <c r="BE199" s="503"/>
      <c r="BF199" s="503"/>
      <c r="BG199" s="521"/>
      <c r="BH199" s="517"/>
      <c r="BI199" s="503"/>
      <c r="BJ199" s="503"/>
      <c r="BK199" s="503"/>
      <c r="BL199" s="521"/>
      <c r="BM199" s="517"/>
      <c r="BN199" s="503"/>
      <c r="BO199" s="503"/>
      <c r="BP199" s="503"/>
      <c r="BQ199" s="521"/>
      <c r="BR199" s="517"/>
      <c r="BS199" s="503"/>
      <c r="BT199" s="503"/>
      <c r="BU199" s="503"/>
      <c r="BV199" s="503"/>
      <c r="BW199" s="503"/>
      <c r="BX199" s="503"/>
      <c r="BY199" s="504"/>
      <c r="BZ199" s="504"/>
      <c r="CA199" s="50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row>
    <row r="200" s="378" customFormat="true" ht="15" customHeight="true" x14ac:dyDescent="0.2">
      <c r="A200" s="234"/>
      <c r="B200" s="201"/>
      <c r="C200" s="172"/>
      <c r="D200" s="174"/>
      <c r="E200" s="174"/>
      <c r="F200" s="174"/>
      <c r="G200" s="173"/>
      <c r="H200" s="171"/>
      <c r="I200" s="174"/>
      <c r="J200" s="174"/>
      <c r="K200" s="174"/>
      <c r="L200" s="170"/>
      <c r="M200" s="172"/>
      <c r="N200" s="174"/>
      <c r="O200" s="174"/>
      <c r="P200" s="174"/>
      <c r="Q200" s="173"/>
      <c r="R200" s="171"/>
      <c r="S200" s="174"/>
      <c r="T200" s="174"/>
      <c r="U200" s="174"/>
      <c r="V200" s="174"/>
      <c r="W200" s="174"/>
      <c r="X200" s="174"/>
      <c r="Y200" s="174"/>
      <c r="Z200" s="174"/>
      <c r="AA200" s="170"/>
      <c r="AB200" s="909"/>
      <c r="AC200" s="909"/>
      <c r="AD200" s="909"/>
      <c r="AE200" s="909"/>
      <c r="AF200" s="909"/>
      <c r="AG200" s="909"/>
      <c r="AH200" s="909"/>
      <c r="AI200" s="909"/>
      <c r="AJ200" s="909"/>
      <c r="AK200" s="909"/>
      <c r="AL200" s="909"/>
      <c r="AM200" s="909"/>
      <c r="AN200" s="909"/>
      <c r="AO200" s="909"/>
      <c r="AP200" s="909"/>
      <c r="AQ200" s="909"/>
      <c r="AR200" s="909"/>
      <c r="AS200" s="909"/>
      <c r="AT200" s="909"/>
      <c r="AU200" s="909"/>
      <c r="AV200" s="909"/>
      <c r="AW200" s="909"/>
      <c r="AX200" s="909"/>
      <c r="AY200" s="909"/>
      <c r="AZ200" s="415"/>
      <c r="BA200" s="947"/>
      <c r="BB200" s="682"/>
      <c r="BC200" s="517"/>
      <c r="BD200" s="503"/>
      <c r="BE200" s="503"/>
      <c r="BF200" s="503"/>
      <c r="BG200" s="521"/>
      <c r="BH200" s="517"/>
      <c r="BI200" s="503"/>
      <c r="BJ200" s="503"/>
      <c r="BK200" s="503"/>
      <c r="BL200" s="521"/>
      <c r="BM200" s="517"/>
      <c r="BN200" s="503"/>
      <c r="BO200" s="503"/>
      <c r="BP200" s="503"/>
      <c r="BQ200" s="521"/>
      <c r="BR200" s="517"/>
      <c r="BS200" s="503"/>
      <c r="BT200" s="503"/>
      <c r="BU200" s="503"/>
      <c r="BV200" s="503"/>
      <c r="BW200" s="503"/>
      <c r="BX200" s="503"/>
      <c r="BY200" s="504"/>
      <c r="BZ200" s="504"/>
      <c r="CA200" s="50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row>
    <row r="201" s="378" customFormat="true" ht="15" customHeight="true" x14ac:dyDescent="0.2">
      <c r="A201" s="234"/>
      <c r="B201" s="201"/>
      <c r="C201" s="172"/>
      <c r="D201" s="174"/>
      <c r="E201" s="174"/>
      <c r="F201" s="174"/>
      <c r="G201" s="173"/>
      <c r="H201" s="171"/>
      <c r="I201" s="174"/>
      <c r="J201" s="174"/>
      <c r="K201" s="174"/>
      <c r="L201" s="170"/>
      <c r="M201" s="172"/>
      <c r="N201" s="174"/>
      <c r="O201" s="174"/>
      <c r="P201" s="174"/>
      <c r="Q201" s="173"/>
      <c r="R201" s="171"/>
      <c r="S201" s="174"/>
      <c r="T201" s="174"/>
      <c r="U201" s="174"/>
      <c r="V201" s="174"/>
      <c r="W201" s="174"/>
      <c r="X201" s="174"/>
      <c r="Y201" s="174"/>
      <c r="Z201" s="174"/>
      <c r="AA201" s="170"/>
      <c r="AB201" s="909"/>
      <c r="AC201" s="909"/>
      <c r="AD201" s="909"/>
      <c r="AE201" s="909"/>
      <c r="AF201" s="909"/>
      <c r="AG201" s="909"/>
      <c r="AH201" s="909"/>
      <c r="AI201" s="909"/>
      <c r="AJ201" s="909"/>
      <c r="AK201" s="909"/>
      <c r="AL201" s="909"/>
      <c r="AM201" s="909"/>
      <c r="AN201" s="909"/>
      <c r="AO201" s="909"/>
      <c r="AP201" s="909"/>
      <c r="AQ201" s="909"/>
      <c r="AR201" s="909"/>
      <c r="AS201" s="909"/>
      <c r="AT201" s="909"/>
      <c r="AU201" s="909"/>
      <c r="AV201" s="909"/>
      <c r="AW201" s="909"/>
      <c r="AX201" s="909"/>
      <c r="AY201" s="909"/>
      <c r="AZ201" s="415"/>
      <c r="BA201" s="947"/>
      <c r="BB201" s="682"/>
      <c r="BC201" s="517"/>
      <c r="BD201" s="503"/>
      <c r="BE201" s="503"/>
      <c r="BF201" s="503"/>
      <c r="BG201" s="521"/>
      <c r="BH201" s="517"/>
      <c r="BI201" s="503"/>
      <c r="BJ201" s="503"/>
      <c r="BK201" s="503"/>
      <c r="BL201" s="521"/>
      <c r="BM201" s="517"/>
      <c r="BN201" s="503"/>
      <c r="BO201" s="503"/>
      <c r="BP201" s="503"/>
      <c r="BQ201" s="521"/>
      <c r="BR201" s="517"/>
      <c r="BS201" s="503"/>
      <c r="BT201" s="503"/>
      <c r="BU201" s="503"/>
      <c r="BV201" s="503"/>
      <c r="BW201" s="503"/>
      <c r="BX201" s="503"/>
      <c r="BY201" s="504"/>
      <c r="BZ201" s="504"/>
      <c r="CA201" s="50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row>
    <row r="202" s="599" customFormat="true" ht="15" customHeight="true" x14ac:dyDescent="0.2">
      <c r="A202" s="1079"/>
      <c r="B202" s="203"/>
      <c r="C202" s="191"/>
      <c r="D202" s="190"/>
      <c r="E202" s="190"/>
      <c r="F202" s="190"/>
      <c r="G202" s="189"/>
      <c r="H202" s="188"/>
      <c r="I202" s="190"/>
      <c r="J202" s="190"/>
      <c r="K202" s="190"/>
      <c r="L202" s="187"/>
      <c r="M202" s="191"/>
      <c r="N202" s="190"/>
      <c r="O202" s="190"/>
      <c r="P202" s="190"/>
      <c r="Q202" s="189"/>
      <c r="R202" s="188"/>
      <c r="S202" s="190"/>
      <c r="T202" s="190"/>
      <c r="U202" s="190"/>
      <c r="V202" s="190"/>
      <c r="W202" s="190"/>
      <c r="X202" s="190"/>
      <c r="Y202" s="190"/>
      <c r="Z202" s="190"/>
      <c r="AA202" s="187"/>
      <c r="AB202" s="909"/>
      <c r="AC202" s="909"/>
      <c r="AD202" s="909"/>
      <c r="AE202" s="909"/>
      <c r="AF202" s="909"/>
      <c r="AG202" s="909"/>
      <c r="AH202" s="909"/>
      <c r="AI202" s="909"/>
      <c r="AJ202" s="909"/>
      <c r="AK202" s="909"/>
      <c r="AL202" s="909"/>
      <c r="AM202" s="909"/>
      <c r="AN202" s="909"/>
      <c r="AO202" s="909"/>
      <c r="AP202" s="909"/>
      <c r="AQ202" s="909"/>
      <c r="AR202" s="909"/>
      <c r="AS202" s="909"/>
      <c r="AT202" s="909"/>
      <c r="AU202" s="909"/>
      <c r="AV202" s="909"/>
      <c r="AW202" s="909"/>
      <c r="AX202" s="909"/>
      <c r="AY202" s="909"/>
      <c r="AZ202" s="415"/>
      <c r="BA202" s="947"/>
      <c r="BB202" s="682"/>
      <c r="BC202" s="517"/>
      <c r="BD202" s="503"/>
      <c r="BE202" s="503"/>
      <c r="BF202" s="503"/>
      <c r="BG202" s="521"/>
      <c r="BH202" s="517"/>
      <c r="BI202" s="503"/>
      <c r="BJ202" s="503"/>
      <c r="BK202" s="503"/>
      <c r="BL202" s="521"/>
      <c r="BM202" s="517"/>
      <c r="BN202" s="503"/>
      <c r="BO202" s="503"/>
      <c r="BP202" s="503"/>
      <c r="BQ202" s="521"/>
      <c r="BR202" s="517"/>
      <c r="BS202" s="503"/>
      <c r="BT202" s="503"/>
      <c r="BU202" s="503"/>
      <c r="BV202" s="503"/>
      <c r="BW202" s="503"/>
      <c r="BX202" s="503"/>
      <c r="BY202" s="504"/>
      <c r="BZ202" s="504"/>
      <c r="CA202" s="50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row>
    <row r="203" s="599" customFormat="true" ht="15" customHeight="true" x14ac:dyDescent="0.2">
      <c r="A203" s="1079"/>
      <c r="B203" s="203"/>
      <c r="C203" s="191"/>
      <c r="D203" s="190"/>
      <c r="E203" s="190"/>
      <c r="F203" s="190"/>
      <c r="G203" s="189"/>
      <c r="H203" s="188"/>
      <c r="I203" s="190"/>
      <c r="J203" s="190"/>
      <c r="K203" s="190"/>
      <c r="L203" s="187"/>
      <c r="M203" s="191"/>
      <c r="N203" s="190"/>
      <c r="O203" s="190"/>
      <c r="P203" s="190"/>
      <c r="Q203" s="189"/>
      <c r="R203" s="188"/>
      <c r="S203" s="190"/>
      <c r="T203" s="190"/>
      <c r="U203" s="190"/>
      <c r="V203" s="190"/>
      <c r="W203" s="190"/>
      <c r="X203" s="190"/>
      <c r="Y203" s="190"/>
      <c r="Z203" s="190"/>
      <c r="AA203" s="187"/>
      <c r="AB203" s="909"/>
      <c r="AC203" s="909"/>
      <c r="AD203" s="909"/>
      <c r="AE203" s="909"/>
      <c r="AF203" s="909"/>
      <c r="AG203" s="909"/>
      <c r="AH203" s="909"/>
      <c r="AI203" s="909"/>
      <c r="AJ203" s="909"/>
      <c r="AK203" s="909"/>
      <c r="AL203" s="909"/>
      <c r="AM203" s="909"/>
      <c r="AN203" s="909"/>
      <c r="AO203" s="909"/>
      <c r="AP203" s="909"/>
      <c r="AQ203" s="909"/>
      <c r="AR203" s="909"/>
      <c r="AS203" s="909"/>
      <c r="AT203" s="909"/>
      <c r="AU203" s="909"/>
      <c r="AV203" s="909"/>
      <c r="AW203" s="909"/>
      <c r="AX203" s="909"/>
      <c r="AY203" s="909"/>
      <c r="AZ203" s="415"/>
      <c r="BA203" s="947"/>
      <c r="BB203" s="682"/>
      <c r="BC203" s="517"/>
      <c r="BD203" s="503"/>
      <c r="BE203" s="503"/>
      <c r="BF203" s="503"/>
      <c r="BG203" s="521"/>
      <c r="BH203" s="517"/>
      <c r="BI203" s="503"/>
      <c r="BJ203" s="503"/>
      <c r="BK203" s="503"/>
      <c r="BL203" s="521"/>
      <c r="BM203" s="517"/>
      <c r="BN203" s="503"/>
      <c r="BO203" s="503"/>
      <c r="BP203" s="503"/>
      <c r="BQ203" s="521"/>
      <c r="BR203" s="517"/>
      <c r="BS203" s="503"/>
      <c r="BT203" s="503"/>
      <c r="BU203" s="503"/>
      <c r="BV203" s="503"/>
      <c r="BW203" s="503"/>
      <c r="BX203" s="503"/>
      <c r="BY203" s="504"/>
      <c r="BZ203" s="504"/>
      <c r="CA203" s="50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row>
    <row r="204" s="599" customFormat="true" ht="15" customHeight="true" x14ac:dyDescent="0.2">
      <c r="A204" s="1079"/>
      <c r="B204" s="203"/>
      <c r="C204" s="191"/>
      <c r="D204" s="190"/>
      <c r="E204" s="190"/>
      <c r="F204" s="190"/>
      <c r="G204" s="189"/>
      <c r="H204" s="188"/>
      <c r="I204" s="190"/>
      <c r="J204" s="190"/>
      <c r="K204" s="190"/>
      <c r="L204" s="187"/>
      <c r="M204" s="191"/>
      <c r="N204" s="190"/>
      <c r="O204" s="190"/>
      <c r="P204" s="190"/>
      <c r="Q204" s="189"/>
      <c r="R204" s="188"/>
      <c r="S204" s="190"/>
      <c r="T204" s="190"/>
      <c r="U204" s="190"/>
      <c r="V204" s="190"/>
      <c r="W204" s="190"/>
      <c r="X204" s="190"/>
      <c r="Y204" s="190"/>
      <c r="Z204" s="190"/>
      <c r="AA204" s="187"/>
      <c r="AB204" s="909"/>
      <c r="AC204" s="909"/>
      <c r="AD204" s="909"/>
      <c r="AE204" s="909"/>
      <c r="AF204" s="909"/>
      <c r="AG204" s="909"/>
      <c r="AH204" s="909"/>
      <c r="AI204" s="909"/>
      <c r="AJ204" s="909"/>
      <c r="AK204" s="909"/>
      <c r="AL204" s="909"/>
      <c r="AM204" s="909"/>
      <c r="AN204" s="909"/>
      <c r="AO204" s="909"/>
      <c r="AP204" s="909"/>
      <c r="AQ204" s="909"/>
      <c r="AR204" s="909"/>
      <c r="AS204" s="909"/>
      <c r="AT204" s="909"/>
      <c r="AU204" s="909"/>
      <c r="AV204" s="909"/>
      <c r="AW204" s="909"/>
      <c r="AX204" s="909"/>
      <c r="AY204" s="909"/>
      <c r="AZ204" s="415"/>
      <c r="BA204" s="947"/>
      <c r="BB204" s="682"/>
      <c r="BC204" s="517"/>
      <c r="BD204" s="503"/>
      <c r="BE204" s="503"/>
      <c r="BF204" s="503"/>
      <c r="BG204" s="521"/>
      <c r="BH204" s="517"/>
      <c r="BI204" s="503"/>
      <c r="BJ204" s="503"/>
      <c r="BK204" s="503"/>
      <c r="BL204" s="521"/>
      <c r="BM204" s="517"/>
      <c r="BN204" s="503"/>
      <c r="BO204" s="503"/>
      <c r="BP204" s="503"/>
      <c r="BQ204" s="521"/>
      <c r="BR204" s="517"/>
      <c r="BS204" s="503"/>
      <c r="BT204" s="503"/>
      <c r="BU204" s="503"/>
      <c r="BV204" s="503"/>
      <c r="BW204" s="503"/>
      <c r="BX204" s="503"/>
      <c r="BY204" s="504"/>
      <c r="BZ204" s="504"/>
      <c r="CA204" s="50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row>
    <row r="205" s="378" customFormat="true" ht="15" customHeight="true" x14ac:dyDescent="0.2">
      <c r="A205" s="233"/>
      <c r="B205" s="199"/>
      <c r="C205" s="145"/>
      <c r="D205" s="159"/>
      <c r="E205" s="159"/>
      <c r="F205" s="159"/>
      <c r="G205" s="158"/>
      <c r="H205" s="144"/>
      <c r="I205" s="159"/>
      <c r="J205" s="159"/>
      <c r="K205" s="159"/>
      <c r="L205" s="143"/>
      <c r="M205" s="145"/>
      <c r="N205" s="159"/>
      <c r="O205" s="159"/>
      <c r="P205" s="159"/>
      <c r="Q205" s="158"/>
      <c r="R205" s="144"/>
      <c r="S205" s="159"/>
      <c r="T205" s="159"/>
      <c r="U205" s="159"/>
      <c r="V205" s="159"/>
      <c r="W205" s="159"/>
      <c r="X205" s="159"/>
      <c r="Y205" s="159"/>
      <c r="Z205" s="159"/>
      <c r="AA205" s="143"/>
      <c r="AB205" s="909"/>
      <c r="AC205" s="909"/>
      <c r="AD205" s="909"/>
      <c r="AE205" s="909"/>
      <c r="AF205" s="909"/>
      <c r="AG205" s="909"/>
      <c r="AH205" s="909"/>
      <c r="AI205" s="909"/>
      <c r="AJ205" s="909"/>
      <c r="AK205" s="909"/>
      <c r="AL205" s="909"/>
      <c r="AM205" s="909"/>
      <c r="AN205" s="909"/>
      <c r="AO205" s="909"/>
      <c r="AP205" s="909"/>
      <c r="AQ205" s="909"/>
      <c r="AR205" s="909"/>
      <c r="AS205" s="909"/>
      <c r="AT205" s="909"/>
      <c r="AU205" s="909"/>
      <c r="AV205" s="909"/>
      <c r="AW205" s="909"/>
      <c r="AX205" s="909"/>
      <c r="AY205" s="909"/>
      <c r="AZ205" s="415"/>
      <c r="BA205" s="947"/>
      <c r="BB205" s="682"/>
      <c r="BC205" s="520"/>
      <c r="BD205" s="519"/>
      <c r="BE205" s="519"/>
      <c r="BF205" s="519"/>
      <c r="BG205" s="523"/>
      <c r="BH205" s="520"/>
      <c r="BI205" s="519"/>
      <c r="BJ205" s="519"/>
      <c r="BK205" s="519"/>
      <c r="BL205" s="523"/>
      <c r="BM205" s="520"/>
      <c r="BN205" s="519"/>
      <c r="BO205" s="519"/>
      <c r="BP205" s="519"/>
      <c r="BQ205" s="523"/>
      <c r="BR205" s="520"/>
      <c r="BS205" s="519"/>
      <c r="BT205" s="519"/>
      <c r="BU205" s="519"/>
      <c r="BV205" s="519"/>
      <c r="BW205" s="519"/>
      <c r="BX205" s="519"/>
      <c r="BY205" s="522"/>
      <c r="BZ205" s="522"/>
      <c r="CA205" s="522"/>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row>
    <row r="206" s="378" customFormat="true" ht="250.15" customHeight="true" x14ac:dyDescent="0.2">
      <c r="B206" s="380"/>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7"/>
      <c r="BV206" s="377"/>
      <c r="BW206" s="377"/>
      <c r="BX206" s="377"/>
      <c r="BY206" s="379"/>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1060" t="str">
        <f>A1026</f>
        <v>Lesotho</v>
      </c>
      <c r="B208" s="1061"/>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2004</v>
      </c>
      <c r="B209" s="386"/>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75" t="s">
        <v>112</v>
      </c>
      <c r="B210" s="388"/>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79" t="s">
        <v>98</v>
      </c>
      <c r="B212" s="423"/>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DHS04</v>
      </c>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599" customFormat="true" ht="15" customHeight="true" x14ac:dyDescent="0.2">
      <c r="A220" s="361" t="s">
        <v>86</v>
      </c>
      <c r="B220" s="405"/>
      <c r="C220" s="1049" t="s">
        <v>115</v>
      </c>
      <c r="D220" s="1050"/>
      <c r="E220" s="1050"/>
      <c r="F220" s="1050"/>
      <c r="G220" s="1051"/>
      <c r="H220" s="1052" t="s">
        <v>38</v>
      </c>
      <c r="I220" s="1044"/>
      <c r="J220" s="1044"/>
      <c r="K220" s="1044"/>
      <c r="L220" s="1046"/>
      <c r="M220" s="1039" t="s">
        <v>37</v>
      </c>
      <c r="N220" s="1040"/>
      <c r="O220" s="1040"/>
      <c r="P220" s="1040"/>
      <c r="Q220" s="1042"/>
      <c r="R220" s="87" t="s">
        <v>142</v>
      </c>
      <c r="S220" s="495"/>
      <c r="T220" s="495"/>
      <c r="U220" s="495"/>
      <c r="V220" s="495"/>
      <c r="W220" s="495"/>
      <c r="X220" s="495"/>
      <c r="Y220" s="495"/>
      <c r="Z220" s="495"/>
      <c r="AA220" s="495"/>
      <c r="AB220" s="909"/>
      <c r="AC220" s="909"/>
      <c r="AD220" s="909"/>
      <c r="AE220" s="909"/>
      <c r="AF220" s="909"/>
      <c r="AG220" s="909"/>
      <c r="AH220" s="909"/>
      <c r="AI220" s="909"/>
      <c r="AJ220" s="909"/>
      <c r="AK220" s="909"/>
      <c r="AL220" s="909"/>
      <c r="AM220" s="909"/>
      <c r="AN220" s="909"/>
      <c r="AO220" s="909"/>
      <c r="AP220" s="909"/>
      <c r="AQ220" s="909"/>
      <c r="AR220" s="909"/>
      <c r="AS220" s="909"/>
      <c r="AT220" s="909"/>
      <c r="AU220" s="909"/>
      <c r="AV220" s="909"/>
      <c r="AW220" s="909"/>
      <c r="AX220" s="909"/>
      <c r="AY220" s="909"/>
      <c r="AZ220" s="415"/>
      <c r="BA220" s="416" t="s">
        <v>131</v>
      </c>
      <c r="BB220" s="361" t="s">
        <v>86</v>
      </c>
      <c r="BC220" s="1039" t="s">
        <v>115</v>
      </c>
      <c r="BD220" s="1040"/>
      <c r="BE220" s="1040"/>
      <c r="BF220" s="1040"/>
      <c r="BG220" s="1041"/>
      <c r="BH220" s="1039" t="s">
        <v>38</v>
      </c>
      <c r="BI220" s="1040"/>
      <c r="BJ220" s="1040"/>
      <c r="BK220" s="1040"/>
      <c r="BL220" s="1041"/>
      <c r="BM220" s="1039" t="s">
        <v>37</v>
      </c>
      <c r="BN220" s="1040"/>
      <c r="BO220" s="1040"/>
      <c r="BP220" s="1040"/>
      <c r="BQ220" s="1042"/>
      <c r="BR220" s="86" t="s">
        <v>142</v>
      </c>
      <c r="BS220" s="495"/>
      <c r="BT220" s="495"/>
      <c r="BU220" s="495"/>
      <c r="BV220" s="495"/>
      <c r="BW220" s="495"/>
      <c r="BX220" s="495"/>
      <c r="BY220" s="495"/>
      <c r="BZ220" s="509"/>
      <c r="CA220" s="509"/>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599" customFormat="true" ht="12.75" x14ac:dyDescent="0.2">
      <c r="A221" s="402" t="s">
        <v>87</v>
      </c>
      <c r="B221" s="444"/>
      <c r="C221" s="486" t="s">
        <v>0</v>
      </c>
      <c r="D221" s="673" t="s">
        <v>1</v>
      </c>
      <c r="E221" s="673" t="s">
        <v>2</v>
      </c>
      <c r="F221" s="673" t="s">
        <v>3</v>
      </c>
      <c r="G221" s="674" t="s">
        <v>4</v>
      </c>
      <c r="H221" s="449" t="s">
        <v>0</v>
      </c>
      <c r="I221" s="677" t="s">
        <v>1</v>
      </c>
      <c r="J221" s="677" t="s">
        <v>2</v>
      </c>
      <c r="K221" s="677" t="s">
        <v>3</v>
      </c>
      <c r="L221" s="678" t="s">
        <v>4</v>
      </c>
      <c r="M221" s="450" t="s">
        <v>0</v>
      </c>
      <c r="N221" s="677" t="s">
        <v>1</v>
      </c>
      <c r="O221" s="677" t="s">
        <v>2</v>
      </c>
      <c r="P221" s="677" t="s">
        <v>3</v>
      </c>
      <c r="Q221" s="671" t="s">
        <v>4</v>
      </c>
      <c r="R221" s="449" t="s">
        <v>250</v>
      </c>
      <c r="S221" s="677" t="s">
        <v>354</v>
      </c>
      <c r="T221" s="677" t="s">
        <v>252</v>
      </c>
      <c r="U221" s="677" t="s">
        <v>253</v>
      </c>
      <c r="V221" s="677" t="s">
        <v>254</v>
      </c>
      <c r="W221" s="677" t="s">
        <v>255</v>
      </c>
      <c r="X221" s="677" t="s">
        <v>256</v>
      </c>
      <c r="Y221" s="677" t="s">
        <v>355</v>
      </c>
      <c r="Z221" s="677" t="s">
        <v>258</v>
      </c>
      <c r="AA221" s="678" t="s">
        <v>356</v>
      </c>
      <c r="AB221" s="909"/>
      <c r="AC221" s="909"/>
      <c r="AD221" s="909"/>
      <c r="AE221" s="909"/>
      <c r="AF221" s="909"/>
      <c r="AG221" s="909"/>
      <c r="AH221" s="909"/>
      <c r="AI221" s="909"/>
      <c r="AJ221" s="909"/>
      <c r="AK221" s="909"/>
      <c r="AL221" s="909"/>
      <c r="AM221" s="909"/>
      <c r="AN221" s="909"/>
      <c r="AO221" s="909"/>
      <c r="AP221" s="909"/>
      <c r="AQ221" s="909"/>
      <c r="AR221" s="909"/>
      <c r="AS221" s="909"/>
      <c r="AT221" s="909"/>
      <c r="AU221" s="909"/>
      <c r="AV221" s="909"/>
      <c r="AW221" s="909"/>
      <c r="AX221" s="909"/>
      <c r="AY221" s="909"/>
      <c r="AZ221" s="415"/>
      <c r="BA221" s="402" t="s">
        <v>118</v>
      </c>
      <c r="BB221" s="401"/>
      <c r="BC221" s="525" t="s">
        <v>0</v>
      </c>
      <c r="BD221" s="647" t="s">
        <v>1</v>
      </c>
      <c r="BE221" s="647" t="s">
        <v>2</v>
      </c>
      <c r="BF221" s="647" t="s">
        <v>3</v>
      </c>
      <c r="BG221" s="526" t="s">
        <v>4</v>
      </c>
      <c r="BH221" s="525" t="s">
        <v>0</v>
      </c>
      <c r="BI221" s="647" t="s">
        <v>1</v>
      </c>
      <c r="BJ221" s="647" t="s">
        <v>2</v>
      </c>
      <c r="BK221" s="647" t="s">
        <v>3</v>
      </c>
      <c r="BL221" s="526" t="s">
        <v>4</v>
      </c>
      <c r="BM221" s="525" t="s">
        <v>0</v>
      </c>
      <c r="BN221" s="647" t="s">
        <v>1</v>
      </c>
      <c r="BO221" s="647" t="s">
        <v>2</v>
      </c>
      <c r="BP221" s="647" t="s">
        <v>3</v>
      </c>
      <c r="BQ221" s="526" t="s">
        <v>4</v>
      </c>
      <c r="BR221" s="525" t="s">
        <v>250</v>
      </c>
      <c r="BS221" s="647" t="s">
        <v>354</v>
      </c>
      <c r="BT221" s="647" t="s">
        <v>252</v>
      </c>
      <c r="BU221" s="647" t="s">
        <v>253</v>
      </c>
      <c r="BV221" s="647" t="s">
        <v>254</v>
      </c>
      <c r="BW221" s="647" t="s">
        <v>255</v>
      </c>
      <c r="BX221" s="647" t="s">
        <v>256</v>
      </c>
      <c r="BY221" s="648" t="s">
        <v>355</v>
      </c>
      <c r="BZ221" s="648" t="s">
        <v>258</v>
      </c>
      <c r="CA221" s="648" t="s">
        <v>356</v>
      </c>
      <c r="CB221" s="948"/>
      <c r="CC221" s="948"/>
      <c r="CD221" s="948"/>
      <c r="CE221" s="948"/>
      <c r="CF221" s="948"/>
      <c r="CG221" s="948"/>
      <c r="CH221" s="948"/>
      <c r="CI221" s="948"/>
      <c r="CJ221" s="948"/>
      <c r="CK221" s="948"/>
      <c r="CL221" s="948"/>
      <c r="CM221" s="948"/>
      <c r="CN221" s="948"/>
      <c r="CO221" s="948"/>
      <c r="CP221" s="948"/>
      <c r="CQ221" s="948"/>
      <c r="CR221" s="948"/>
      <c r="CS221" s="948"/>
      <c r="CT221" s="948"/>
      <c r="CU221" s="948"/>
      <c r="CV221" s="948"/>
      <c r="CW221" s="948"/>
      <c r="CX221" s="948"/>
      <c r="CY221" s="948"/>
      <c r="CZ221" s="948"/>
    </row>
    <row r="222" s="599" customFormat="true" ht="15" customHeight="true" x14ac:dyDescent="0.2">
      <c r="A222" s="1053" t="s">
        <v>36</v>
      </c>
      <c r="B222" s="446" t="s">
        <v>15</v>
      </c>
      <c r="C222" s="133" t="s">
        <v>35</v>
      </c>
      <c r="D222" s="130" t="s">
        <v>35</v>
      </c>
      <c r="E222" s="130" t="s">
        <v>35</v>
      </c>
      <c r="F222" s="130" t="s">
        <v>35</v>
      </c>
      <c r="G222" s="127" t="s">
        <v>35</v>
      </c>
      <c r="H222" s="124" t="s">
        <v>35</v>
      </c>
      <c r="I222" s="130" t="s">
        <v>35</v>
      </c>
      <c r="J222" s="130" t="s">
        <v>35</v>
      </c>
      <c r="K222" s="130" t="s">
        <v>35</v>
      </c>
      <c r="L222" s="121" t="s">
        <v>35</v>
      </c>
      <c r="M222" s="133" t="s">
        <v>35</v>
      </c>
      <c r="N222" s="130" t="s">
        <v>35</v>
      </c>
      <c r="O222" s="130" t="s">
        <v>35</v>
      </c>
      <c r="P222" s="130" t="s">
        <v>35</v>
      </c>
      <c r="Q222" s="127" t="s">
        <v>35</v>
      </c>
      <c r="R222" s="124" t="s">
        <v>35</v>
      </c>
      <c r="S222" s="130" t="s">
        <v>35</v>
      </c>
      <c r="T222" s="130" t="s">
        <v>35</v>
      </c>
      <c r="U222" s="130" t="s">
        <v>35</v>
      </c>
      <c r="V222" s="130" t="s">
        <v>35</v>
      </c>
      <c r="W222" s="130" t="s">
        <v>35</v>
      </c>
      <c r="X222" s="130" t="s">
        <v>35</v>
      </c>
      <c r="Y222" s="130" t="s">
        <v>35</v>
      </c>
      <c r="Z222" s="130" t="s">
        <v>35</v>
      </c>
      <c r="AA222" s="121" t="s">
        <v>35</v>
      </c>
      <c r="AB222" s="909"/>
      <c r="AC222" s="909"/>
      <c r="AD222" s="909"/>
      <c r="AE222" s="909"/>
      <c r="AF222" s="909"/>
      <c r="AG222" s="909"/>
      <c r="AH222" s="909"/>
      <c r="AI222" s="909"/>
      <c r="AJ222" s="909"/>
      <c r="AK222" s="909"/>
      <c r="AL222" s="909"/>
      <c r="AM222" s="909"/>
      <c r="AN222" s="909"/>
      <c r="AO222" s="909"/>
      <c r="AP222" s="909"/>
      <c r="AQ222" s="909"/>
      <c r="AR222" s="909"/>
      <c r="AS222" s="909"/>
      <c r="AT222" s="909"/>
      <c r="AU222" s="909"/>
      <c r="AV222" s="909"/>
      <c r="AW222" s="909"/>
      <c r="AX222" s="909"/>
      <c r="AY222" s="909"/>
      <c r="AZ222" s="415"/>
      <c r="BA222" s="1038" t="s">
        <v>36</v>
      </c>
      <c r="BB222" s="683" t="s">
        <v>15</v>
      </c>
      <c r="BC222" s="120" t="s">
        <v>35</v>
      </c>
      <c r="BD222" s="116" t="s">
        <v>35</v>
      </c>
      <c r="BE222" s="116" t="s">
        <v>35</v>
      </c>
      <c r="BF222" s="116" t="s">
        <v>35</v>
      </c>
      <c r="BG222" s="111" t="s">
        <v>35</v>
      </c>
      <c r="BH222" s="120" t="s">
        <v>35</v>
      </c>
      <c r="BI222" s="116" t="s">
        <v>35</v>
      </c>
      <c r="BJ222" s="116" t="s">
        <v>35</v>
      </c>
      <c r="BK222" s="116" t="s">
        <v>35</v>
      </c>
      <c r="BL222" s="111" t="s">
        <v>35</v>
      </c>
      <c r="BM222" s="120" t="s">
        <v>35</v>
      </c>
      <c r="BN222" s="116" t="s">
        <v>35</v>
      </c>
      <c r="BO222" s="116" t="s">
        <v>35</v>
      </c>
      <c r="BP222" s="116" t="s">
        <v>35</v>
      </c>
      <c r="BQ222" s="111" t="s">
        <v>35</v>
      </c>
      <c r="BR222" s="120" t="s">
        <v>35</v>
      </c>
      <c r="BS222" s="116" t="s">
        <v>35</v>
      </c>
      <c r="BT222" s="116" t="s">
        <v>35</v>
      </c>
      <c r="BU222" s="116" t="s">
        <v>35</v>
      </c>
      <c r="BV222" s="116" t="s">
        <v>35</v>
      </c>
      <c r="BW222" s="116" t="s">
        <v>35</v>
      </c>
      <c r="BX222" s="116" t="s">
        <v>35</v>
      </c>
      <c r="BY222" s="105" t="s">
        <v>35</v>
      </c>
      <c r="BZ222" s="105" t="s">
        <v>35</v>
      </c>
      <c r="CA222" s="105" t="s">
        <v>35</v>
      </c>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5"/>
    </row>
    <row r="223" s="599" customFormat="true" ht="15" customHeight="true" x14ac:dyDescent="0.2">
      <c r="A223" s="1047"/>
      <c r="B223" s="447" t="s">
        <v>16</v>
      </c>
      <c r="C223" s="135" t="s">
        <v>35</v>
      </c>
      <c r="D223" s="132" t="s">
        <v>35</v>
      </c>
      <c r="E223" s="132" t="s">
        <v>35</v>
      </c>
      <c r="F223" s="132" t="s">
        <v>35</v>
      </c>
      <c r="G223" s="129" t="s">
        <v>35</v>
      </c>
      <c r="H223" s="126" t="s">
        <v>35</v>
      </c>
      <c r="I223" s="132" t="s">
        <v>35</v>
      </c>
      <c r="J223" s="132" t="s">
        <v>35</v>
      </c>
      <c r="K223" s="132" t="s">
        <v>35</v>
      </c>
      <c r="L223" s="123" t="s">
        <v>35</v>
      </c>
      <c r="M223" s="135" t="s">
        <v>35</v>
      </c>
      <c r="N223" s="132" t="s">
        <v>35</v>
      </c>
      <c r="O223" s="132" t="s">
        <v>35</v>
      </c>
      <c r="P223" s="132" t="s">
        <v>35</v>
      </c>
      <c r="Q223" s="129" t="s">
        <v>35</v>
      </c>
      <c r="R223" s="126" t="s">
        <v>35</v>
      </c>
      <c r="S223" s="132" t="s">
        <v>35</v>
      </c>
      <c r="T223" s="132" t="s">
        <v>35</v>
      </c>
      <c r="U223" s="132" t="s">
        <v>35</v>
      </c>
      <c r="V223" s="132" t="s">
        <v>35</v>
      </c>
      <c r="W223" s="132" t="s">
        <v>35</v>
      </c>
      <c r="X223" s="132" t="s">
        <v>35</v>
      </c>
      <c r="Y223" s="132" t="s">
        <v>35</v>
      </c>
      <c r="Z223" s="132" t="s">
        <v>35</v>
      </c>
      <c r="AA223" s="123" t="s">
        <v>35</v>
      </c>
      <c r="AB223" s="909"/>
      <c r="AC223" s="909"/>
      <c r="AD223" s="909"/>
      <c r="AE223" s="909"/>
      <c r="AF223" s="909"/>
      <c r="AG223" s="909"/>
      <c r="AH223" s="909"/>
      <c r="AI223" s="909"/>
      <c r="AJ223" s="909"/>
      <c r="AK223" s="909"/>
      <c r="AL223" s="909"/>
      <c r="AM223" s="909"/>
      <c r="AN223" s="909"/>
      <c r="AO223" s="909"/>
      <c r="AP223" s="909"/>
      <c r="AQ223" s="909"/>
      <c r="AR223" s="909"/>
      <c r="AS223" s="909"/>
      <c r="AT223" s="909"/>
      <c r="AU223" s="909"/>
      <c r="AV223" s="909"/>
      <c r="AW223" s="909"/>
      <c r="AX223" s="909"/>
      <c r="AY223" s="909"/>
      <c r="AZ223" s="415"/>
      <c r="BA223" s="1035"/>
      <c r="BB223" s="682" t="s">
        <v>16</v>
      </c>
      <c r="BC223" s="119" t="s">
        <v>35</v>
      </c>
      <c r="BD223" s="115" t="s">
        <v>35</v>
      </c>
      <c r="BE223" s="115" t="s">
        <v>35</v>
      </c>
      <c r="BF223" s="115" t="s">
        <v>35</v>
      </c>
      <c r="BG223" s="110" t="s">
        <v>35</v>
      </c>
      <c r="BH223" s="119" t="s">
        <v>35</v>
      </c>
      <c r="BI223" s="115" t="s">
        <v>35</v>
      </c>
      <c r="BJ223" s="115" t="s">
        <v>35</v>
      </c>
      <c r="BK223" s="115" t="s">
        <v>35</v>
      </c>
      <c r="BL223" s="110" t="s">
        <v>35</v>
      </c>
      <c r="BM223" s="119" t="s">
        <v>35</v>
      </c>
      <c r="BN223" s="115" t="s">
        <v>35</v>
      </c>
      <c r="BO223" s="115" t="s">
        <v>35</v>
      </c>
      <c r="BP223" s="115" t="s">
        <v>35</v>
      </c>
      <c r="BQ223" s="110" t="s">
        <v>35</v>
      </c>
      <c r="BR223" s="119" t="s">
        <v>35</v>
      </c>
      <c r="BS223" s="115" t="s">
        <v>35</v>
      </c>
      <c r="BT223" s="115" t="s">
        <v>35</v>
      </c>
      <c r="BU223" s="115" t="s">
        <v>35</v>
      </c>
      <c r="BV223" s="115" t="s">
        <v>35</v>
      </c>
      <c r="BW223" s="115" t="s">
        <v>35</v>
      </c>
      <c r="BX223" s="115" t="s">
        <v>35</v>
      </c>
      <c r="BY223" s="104" t="s">
        <v>35</v>
      </c>
      <c r="BZ223" s="104" t="s">
        <v>35</v>
      </c>
      <c r="CA223" s="104" t="s">
        <v>35</v>
      </c>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5"/>
    </row>
    <row r="224" s="599" customFormat="true" ht="15" customHeight="true" x14ac:dyDescent="0.2">
      <c r="A224" s="1048"/>
      <c r="B224" s="448" t="s">
        <v>20</v>
      </c>
      <c r="C224" s="135" t="s">
        <v>35</v>
      </c>
      <c r="D224" s="132" t="s">
        <v>35</v>
      </c>
      <c r="E224" s="132" t="s">
        <v>35</v>
      </c>
      <c r="F224" s="132" t="s">
        <v>35</v>
      </c>
      <c r="G224" s="129" t="s">
        <v>35</v>
      </c>
      <c r="H224" s="126" t="s">
        <v>35</v>
      </c>
      <c r="I224" s="132" t="s">
        <v>35</v>
      </c>
      <c r="J224" s="132" t="s">
        <v>35</v>
      </c>
      <c r="K224" s="132" t="s">
        <v>35</v>
      </c>
      <c r="L224" s="123" t="s">
        <v>35</v>
      </c>
      <c r="M224" s="135" t="s">
        <v>35</v>
      </c>
      <c r="N224" s="132" t="s">
        <v>35</v>
      </c>
      <c r="O224" s="132" t="s">
        <v>35</v>
      </c>
      <c r="P224" s="132" t="s">
        <v>35</v>
      </c>
      <c r="Q224" s="129" t="s">
        <v>35</v>
      </c>
      <c r="R224" s="126" t="s">
        <v>35</v>
      </c>
      <c r="S224" s="132" t="s">
        <v>35</v>
      </c>
      <c r="T224" s="132" t="s">
        <v>35</v>
      </c>
      <c r="U224" s="132" t="s">
        <v>35</v>
      </c>
      <c r="V224" s="132" t="s">
        <v>35</v>
      </c>
      <c r="W224" s="132" t="s">
        <v>35</v>
      </c>
      <c r="X224" s="132" t="s">
        <v>35</v>
      </c>
      <c r="Y224" s="132" t="s">
        <v>35</v>
      </c>
      <c r="Z224" s="132" t="s">
        <v>35</v>
      </c>
      <c r="AA224" s="123" t="s">
        <v>35</v>
      </c>
      <c r="AB224" s="909"/>
      <c r="AC224" s="909"/>
      <c r="AD224" s="909"/>
      <c r="AE224" s="909"/>
      <c r="AF224" s="909"/>
      <c r="AG224" s="909"/>
      <c r="AH224" s="909"/>
      <c r="AI224" s="909"/>
      <c r="AJ224" s="909"/>
      <c r="AK224" s="909"/>
      <c r="AL224" s="909"/>
      <c r="AM224" s="909"/>
      <c r="AN224" s="909"/>
      <c r="AO224" s="909"/>
      <c r="AP224" s="909"/>
      <c r="AQ224" s="909"/>
      <c r="AR224" s="909"/>
      <c r="AS224" s="909"/>
      <c r="AT224" s="909"/>
      <c r="AU224" s="909"/>
      <c r="AV224" s="909"/>
      <c r="AW224" s="909"/>
      <c r="AX224" s="909"/>
      <c r="AY224" s="909"/>
      <c r="AZ224" s="415"/>
      <c r="BA224" s="1035"/>
      <c r="BB224" s="682" t="s">
        <v>20</v>
      </c>
      <c r="BC224" s="119" t="s">
        <v>35</v>
      </c>
      <c r="BD224" s="115" t="s">
        <v>35</v>
      </c>
      <c r="BE224" s="115" t="s">
        <v>35</v>
      </c>
      <c r="BF224" s="115" t="s">
        <v>35</v>
      </c>
      <c r="BG224" s="110" t="s">
        <v>35</v>
      </c>
      <c r="BH224" s="119" t="s">
        <v>35</v>
      </c>
      <c r="BI224" s="115" t="s">
        <v>35</v>
      </c>
      <c r="BJ224" s="115" t="s">
        <v>35</v>
      </c>
      <c r="BK224" s="115" t="s">
        <v>35</v>
      </c>
      <c r="BL224" s="110" t="s">
        <v>35</v>
      </c>
      <c r="BM224" s="119" t="s">
        <v>35</v>
      </c>
      <c r="BN224" s="115" t="s">
        <v>35</v>
      </c>
      <c r="BO224" s="115" t="s">
        <v>35</v>
      </c>
      <c r="BP224" s="115" t="s">
        <v>35</v>
      </c>
      <c r="BQ224" s="110" t="s">
        <v>35</v>
      </c>
      <c r="BR224" s="119" t="s">
        <v>35</v>
      </c>
      <c r="BS224" s="115" t="s">
        <v>35</v>
      </c>
      <c r="BT224" s="115" t="s">
        <v>35</v>
      </c>
      <c r="BU224" s="115" t="s">
        <v>35</v>
      </c>
      <c r="BV224" s="115" t="s">
        <v>35</v>
      </c>
      <c r="BW224" s="115" t="s">
        <v>35</v>
      </c>
      <c r="BX224" s="115" t="s">
        <v>35</v>
      </c>
      <c r="BY224" s="104" t="s">
        <v>35</v>
      </c>
      <c r="BZ224" s="104" t="s">
        <v>35</v>
      </c>
      <c r="CA224" s="104" t="s">
        <v>35</v>
      </c>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5"/>
    </row>
    <row r="225" s="599" customFormat="true" ht="15" customHeight="true" x14ac:dyDescent="0.2">
      <c r="A225" s="210"/>
      <c r="B225" s="136"/>
      <c r="C225" s="99"/>
      <c r="D225" s="98"/>
      <c r="E225" s="98"/>
      <c r="F225" s="98"/>
      <c r="G225" s="97"/>
      <c r="H225" s="96"/>
      <c r="I225" s="98"/>
      <c r="J225" s="98"/>
      <c r="K225" s="98"/>
      <c r="L225" s="95"/>
      <c r="M225" s="99"/>
      <c r="N225" s="98"/>
      <c r="O225" s="98"/>
      <c r="P225" s="98"/>
      <c r="Q225" s="97"/>
      <c r="R225" s="96"/>
      <c r="S225" s="98"/>
      <c r="T225" s="98"/>
      <c r="U225" s="98"/>
      <c r="V225" s="98"/>
      <c r="W225" s="98"/>
      <c r="X225" s="98"/>
      <c r="Y225" s="98"/>
      <c r="Z225" s="98"/>
      <c r="AA225" s="95"/>
      <c r="AB225" s="909"/>
      <c r="AC225" s="909"/>
      <c r="AD225" s="909"/>
      <c r="AE225" s="909"/>
      <c r="AF225" s="909"/>
      <c r="AG225" s="909"/>
      <c r="AH225" s="909"/>
      <c r="AI225" s="909"/>
      <c r="AJ225" s="909"/>
      <c r="AK225" s="909"/>
      <c r="AL225" s="909"/>
      <c r="AM225" s="909"/>
      <c r="AN225" s="909"/>
      <c r="AO225" s="909"/>
      <c r="AP225" s="909"/>
      <c r="AQ225" s="909"/>
      <c r="AR225" s="909"/>
      <c r="AS225" s="909"/>
      <c r="AT225" s="909"/>
      <c r="AU225" s="909"/>
      <c r="AV225" s="909"/>
      <c r="AW225" s="909"/>
      <c r="AX225" s="909"/>
      <c r="AY225" s="909"/>
      <c r="AZ225" s="415"/>
      <c r="BA225" s="1035" t="s">
        <v>70</v>
      </c>
      <c r="BB225" s="682" t="s">
        <v>71</v>
      </c>
      <c r="BC225" s="119" t="s">
        <v>35</v>
      </c>
      <c r="BD225" s="115" t="s">
        <v>35</v>
      </c>
      <c r="BE225" s="115" t="s">
        <v>35</v>
      </c>
      <c r="BF225" s="115" t="s">
        <v>35</v>
      </c>
      <c r="BG225" s="110" t="s">
        <v>35</v>
      </c>
      <c r="BH225" s="119" t="s">
        <v>35</v>
      </c>
      <c r="BI225" s="115" t="s">
        <v>35</v>
      </c>
      <c r="BJ225" s="115" t="s">
        <v>35</v>
      </c>
      <c r="BK225" s="115" t="s">
        <v>35</v>
      </c>
      <c r="BL225" s="110" t="s">
        <v>35</v>
      </c>
      <c r="BM225" s="119" t="s">
        <v>35</v>
      </c>
      <c r="BN225" s="115" t="s">
        <v>35</v>
      </c>
      <c r="BO225" s="115" t="s">
        <v>35</v>
      </c>
      <c r="BP225" s="115" t="s">
        <v>35</v>
      </c>
      <c r="BQ225" s="110" t="s">
        <v>35</v>
      </c>
      <c r="BR225" s="119" t="s">
        <v>35</v>
      </c>
      <c r="BS225" s="115" t="s">
        <v>35</v>
      </c>
      <c r="BT225" s="115" t="s">
        <v>35</v>
      </c>
      <c r="BU225" s="115" t="s">
        <v>35</v>
      </c>
      <c r="BV225" s="115" t="s">
        <v>35</v>
      </c>
      <c r="BW225" s="115" t="s">
        <v>35</v>
      </c>
      <c r="BX225" s="115" t="s">
        <v>35</v>
      </c>
      <c r="BY225" s="104" t="s">
        <v>35</v>
      </c>
      <c r="BZ225" s="104" t="s">
        <v>35</v>
      </c>
      <c r="CA225" s="104" t="s">
        <v>35</v>
      </c>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row>
    <row r="226" s="599" customFormat="true" ht="15" customHeight="true" x14ac:dyDescent="0.2">
      <c r="A226" s="214"/>
      <c r="B226" s="208"/>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1"/>
      <c r="AB226" s="909"/>
      <c r="AC226" s="909"/>
      <c r="AD226" s="909"/>
      <c r="AE226" s="909"/>
      <c r="AF226" s="909"/>
      <c r="AG226" s="909"/>
      <c r="AH226" s="909"/>
      <c r="AI226" s="909"/>
      <c r="AJ226" s="909"/>
      <c r="AK226" s="909"/>
      <c r="AL226" s="909"/>
      <c r="AM226" s="909"/>
      <c r="AN226" s="909"/>
      <c r="AO226" s="909"/>
      <c r="AP226" s="909"/>
      <c r="AQ226" s="909"/>
      <c r="AR226" s="909"/>
      <c r="AS226" s="909"/>
      <c r="AT226" s="909"/>
      <c r="AU226" s="909"/>
      <c r="AV226" s="909"/>
      <c r="AW226" s="909"/>
      <c r="AX226" s="909"/>
      <c r="AY226" s="909"/>
      <c r="AZ226" s="415"/>
      <c r="BA226" s="1035"/>
      <c r="BB226" s="682" t="s">
        <v>72</v>
      </c>
      <c r="BC226" s="119" t="s">
        <v>35</v>
      </c>
      <c r="BD226" s="115" t="s">
        <v>35</v>
      </c>
      <c r="BE226" s="115" t="s">
        <v>35</v>
      </c>
      <c r="BF226" s="115" t="s">
        <v>35</v>
      </c>
      <c r="BG226" s="110" t="s">
        <v>35</v>
      </c>
      <c r="BH226" s="119" t="s">
        <v>35</v>
      </c>
      <c r="BI226" s="115" t="s">
        <v>35</v>
      </c>
      <c r="BJ226" s="115" t="s">
        <v>35</v>
      </c>
      <c r="BK226" s="115" t="s">
        <v>35</v>
      </c>
      <c r="BL226" s="110" t="s">
        <v>35</v>
      </c>
      <c r="BM226" s="119" t="s">
        <v>35</v>
      </c>
      <c r="BN226" s="115" t="s">
        <v>35</v>
      </c>
      <c r="BO226" s="115" t="s">
        <v>35</v>
      </c>
      <c r="BP226" s="115" t="s">
        <v>35</v>
      </c>
      <c r="BQ226" s="110" t="s">
        <v>35</v>
      </c>
      <c r="BR226" s="119" t="s">
        <v>35</v>
      </c>
      <c r="BS226" s="115" t="s">
        <v>35</v>
      </c>
      <c r="BT226" s="115" t="s">
        <v>35</v>
      </c>
      <c r="BU226" s="115" t="s">
        <v>35</v>
      </c>
      <c r="BV226" s="115" t="s">
        <v>35</v>
      </c>
      <c r="BW226" s="115" t="s">
        <v>35</v>
      </c>
      <c r="BX226" s="115" t="s">
        <v>35</v>
      </c>
      <c r="BY226" s="104" t="s">
        <v>35</v>
      </c>
      <c r="BZ226" s="104" t="s">
        <v>35</v>
      </c>
      <c r="CA226" s="104" t="s">
        <v>35</v>
      </c>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row>
    <row r="227" s="599" customFormat="true" ht="15" customHeight="true" x14ac:dyDescent="0.2">
      <c r="A227" s="214"/>
      <c r="B227" s="208"/>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1"/>
      <c r="AB227" s="909"/>
      <c r="AC227" s="909"/>
      <c r="AD227" s="909"/>
      <c r="AE227" s="909"/>
      <c r="AF227" s="909"/>
      <c r="AG227" s="909"/>
      <c r="AH227" s="909"/>
      <c r="AI227" s="909"/>
      <c r="AJ227" s="909"/>
      <c r="AK227" s="909"/>
      <c r="AL227" s="909"/>
      <c r="AM227" s="909"/>
      <c r="AN227" s="909"/>
      <c r="AO227" s="909"/>
      <c r="AP227" s="909"/>
      <c r="AQ227" s="909"/>
      <c r="AR227" s="909"/>
      <c r="AS227" s="909"/>
      <c r="AT227" s="909"/>
      <c r="AU227" s="909"/>
      <c r="AV227" s="909"/>
      <c r="AW227" s="909"/>
      <c r="AX227" s="909"/>
      <c r="AY227" s="909"/>
      <c r="AZ227" s="415"/>
      <c r="BA227" s="1035" t="s">
        <v>95</v>
      </c>
      <c r="BB227" s="682" t="s">
        <v>61</v>
      </c>
      <c r="BC227" s="119" t="s">
        <v>35</v>
      </c>
      <c r="BD227" s="115" t="s">
        <v>35</v>
      </c>
      <c r="BE227" s="115" t="s">
        <v>35</v>
      </c>
      <c r="BF227" s="115" t="s">
        <v>35</v>
      </c>
      <c r="BG227" s="110" t="s">
        <v>35</v>
      </c>
      <c r="BH227" s="119" t="s">
        <v>35</v>
      </c>
      <c r="BI227" s="115" t="s">
        <v>35</v>
      </c>
      <c r="BJ227" s="115" t="s">
        <v>35</v>
      </c>
      <c r="BK227" s="115" t="s">
        <v>35</v>
      </c>
      <c r="BL227" s="110" t="s">
        <v>35</v>
      </c>
      <c r="BM227" s="119" t="s">
        <v>35</v>
      </c>
      <c r="BN227" s="115" t="s">
        <v>35</v>
      </c>
      <c r="BO227" s="115" t="s">
        <v>35</v>
      </c>
      <c r="BP227" s="115" t="s">
        <v>35</v>
      </c>
      <c r="BQ227" s="110" t="s">
        <v>35</v>
      </c>
      <c r="BR227" s="119" t="s">
        <v>35</v>
      </c>
      <c r="BS227" s="115" t="s">
        <v>35</v>
      </c>
      <c r="BT227" s="115" t="s">
        <v>35</v>
      </c>
      <c r="BU227" s="115" t="s">
        <v>35</v>
      </c>
      <c r="BV227" s="115" t="s">
        <v>35</v>
      </c>
      <c r="BW227" s="115" t="s">
        <v>35</v>
      </c>
      <c r="BX227" s="115" t="s">
        <v>35</v>
      </c>
      <c r="BY227" s="104" t="s">
        <v>35</v>
      </c>
      <c r="BZ227" s="104" t="s">
        <v>35</v>
      </c>
      <c r="CA227" s="104" t="s">
        <v>35</v>
      </c>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row>
    <row r="228" s="599" customFormat="true" ht="15" customHeight="true" x14ac:dyDescent="0.2">
      <c r="A228" s="214"/>
      <c r="B228" s="208"/>
      <c r="C228" s="191"/>
      <c r="D228" s="190"/>
      <c r="E228" s="190"/>
      <c r="F228" s="190"/>
      <c r="G228" s="189"/>
      <c r="H228" s="188"/>
      <c r="I228" s="190"/>
      <c r="J228" s="190"/>
      <c r="K228" s="190"/>
      <c r="L228" s="187"/>
      <c r="M228" s="191"/>
      <c r="N228" s="190"/>
      <c r="O228" s="190"/>
      <c r="P228" s="190"/>
      <c r="Q228" s="189"/>
      <c r="R228" s="188"/>
      <c r="S228" s="190"/>
      <c r="T228" s="190"/>
      <c r="U228" s="190"/>
      <c r="V228" s="190"/>
      <c r="W228" s="190"/>
      <c r="X228" s="190"/>
      <c r="Y228" s="190"/>
      <c r="Z228" s="190"/>
      <c r="AA228" s="187"/>
      <c r="AB228" s="909"/>
      <c r="AC228" s="909"/>
      <c r="AD228" s="909"/>
      <c r="AE228" s="909"/>
      <c r="AF228" s="909"/>
      <c r="AG228" s="909"/>
      <c r="AH228" s="909"/>
      <c r="AI228" s="909"/>
      <c r="AJ228" s="909"/>
      <c r="AK228" s="909"/>
      <c r="AL228" s="909"/>
      <c r="AM228" s="909"/>
      <c r="AN228" s="909"/>
      <c r="AO228" s="909"/>
      <c r="AP228" s="909"/>
      <c r="AQ228" s="909"/>
      <c r="AR228" s="909"/>
      <c r="AS228" s="909"/>
      <c r="AT228" s="909"/>
      <c r="AU228" s="909"/>
      <c r="AV228" s="909"/>
      <c r="AW228" s="909"/>
      <c r="AX228" s="909"/>
      <c r="AY228" s="909"/>
      <c r="AZ228" s="415"/>
      <c r="BA228" s="1035"/>
      <c r="BB228" s="682" t="s">
        <v>92</v>
      </c>
      <c r="BC228" s="119" t="s">
        <v>35</v>
      </c>
      <c r="BD228" s="115" t="s">
        <v>35</v>
      </c>
      <c r="BE228" s="115" t="s">
        <v>35</v>
      </c>
      <c r="BF228" s="115" t="s">
        <v>35</v>
      </c>
      <c r="BG228" s="110" t="s">
        <v>35</v>
      </c>
      <c r="BH228" s="119" t="s">
        <v>35</v>
      </c>
      <c r="BI228" s="115" t="s">
        <v>35</v>
      </c>
      <c r="BJ228" s="115" t="s">
        <v>35</v>
      </c>
      <c r="BK228" s="115" t="s">
        <v>35</v>
      </c>
      <c r="BL228" s="110" t="s">
        <v>35</v>
      </c>
      <c r="BM228" s="119" t="s">
        <v>35</v>
      </c>
      <c r="BN228" s="115" t="s">
        <v>35</v>
      </c>
      <c r="BO228" s="115" t="s">
        <v>35</v>
      </c>
      <c r="BP228" s="115" t="s">
        <v>35</v>
      </c>
      <c r="BQ228" s="110" t="s">
        <v>35</v>
      </c>
      <c r="BR228" s="119" t="s">
        <v>35</v>
      </c>
      <c r="BS228" s="115" t="s">
        <v>35</v>
      </c>
      <c r="BT228" s="115" t="s">
        <v>35</v>
      </c>
      <c r="BU228" s="115" t="s">
        <v>35</v>
      </c>
      <c r="BV228" s="115" t="s">
        <v>35</v>
      </c>
      <c r="BW228" s="115" t="s">
        <v>35</v>
      </c>
      <c r="BX228" s="115" t="s">
        <v>35</v>
      </c>
      <c r="BY228" s="104" t="s">
        <v>35</v>
      </c>
      <c r="BZ228" s="104" t="s">
        <v>35</v>
      </c>
      <c r="CA228" s="104" t="s">
        <v>35</v>
      </c>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row>
    <row r="229" s="599" customFormat="true" ht="15" customHeight="true" x14ac:dyDescent="0.2">
      <c r="A229" s="214"/>
      <c r="B229" s="208"/>
      <c r="C229" s="191"/>
      <c r="D229" s="190"/>
      <c r="E229" s="190"/>
      <c r="F229" s="190"/>
      <c r="G229" s="189"/>
      <c r="H229" s="188"/>
      <c r="I229" s="190"/>
      <c r="J229" s="190"/>
      <c r="K229" s="190"/>
      <c r="L229" s="187"/>
      <c r="M229" s="191"/>
      <c r="N229" s="190"/>
      <c r="O229" s="190"/>
      <c r="P229" s="190"/>
      <c r="Q229" s="189"/>
      <c r="R229" s="188"/>
      <c r="S229" s="190"/>
      <c r="T229" s="190"/>
      <c r="U229" s="190"/>
      <c r="V229" s="190"/>
      <c r="W229" s="190"/>
      <c r="X229" s="190"/>
      <c r="Y229" s="190"/>
      <c r="Z229" s="190"/>
      <c r="AA229" s="187"/>
      <c r="AB229" s="909"/>
      <c r="AC229" s="909"/>
      <c r="AD229" s="909"/>
      <c r="AE229" s="909"/>
      <c r="AF229" s="909"/>
      <c r="AG229" s="909"/>
      <c r="AH229" s="909"/>
      <c r="AI229" s="909"/>
      <c r="AJ229" s="909"/>
      <c r="AK229" s="909"/>
      <c r="AL229" s="909"/>
      <c r="AM229" s="909"/>
      <c r="AN229" s="909"/>
      <c r="AO229" s="909"/>
      <c r="AP229" s="909"/>
      <c r="AQ229" s="909"/>
      <c r="AR229" s="909"/>
      <c r="AS229" s="909"/>
      <c r="AT229" s="909"/>
      <c r="AU229" s="909"/>
      <c r="AV229" s="909"/>
      <c r="AW229" s="909"/>
      <c r="AX229" s="909"/>
      <c r="AY229" s="909"/>
      <c r="AZ229" s="415"/>
      <c r="BA229" s="1035"/>
      <c r="BB229" s="682" t="s">
        <v>93</v>
      </c>
      <c r="BC229" s="119" t="s">
        <v>35</v>
      </c>
      <c r="BD229" s="115" t="s">
        <v>35</v>
      </c>
      <c r="BE229" s="115" t="s">
        <v>35</v>
      </c>
      <c r="BF229" s="115" t="s">
        <v>35</v>
      </c>
      <c r="BG229" s="110" t="s">
        <v>35</v>
      </c>
      <c r="BH229" s="119" t="s">
        <v>35</v>
      </c>
      <c r="BI229" s="115" t="s">
        <v>35</v>
      </c>
      <c r="BJ229" s="115" t="s">
        <v>35</v>
      </c>
      <c r="BK229" s="115" t="s">
        <v>35</v>
      </c>
      <c r="BL229" s="110" t="s">
        <v>35</v>
      </c>
      <c r="BM229" s="119" t="s">
        <v>35</v>
      </c>
      <c r="BN229" s="115" t="s">
        <v>35</v>
      </c>
      <c r="BO229" s="115" t="s">
        <v>35</v>
      </c>
      <c r="BP229" s="115" t="s">
        <v>35</v>
      </c>
      <c r="BQ229" s="110" t="s">
        <v>35</v>
      </c>
      <c r="BR229" s="119" t="s">
        <v>35</v>
      </c>
      <c r="BS229" s="115" t="s">
        <v>35</v>
      </c>
      <c r="BT229" s="115" t="s">
        <v>35</v>
      </c>
      <c r="BU229" s="115" t="s">
        <v>35</v>
      </c>
      <c r="BV229" s="115" t="s">
        <v>35</v>
      </c>
      <c r="BW229" s="115" t="s">
        <v>35</v>
      </c>
      <c r="BX229" s="115" t="s">
        <v>35</v>
      </c>
      <c r="BY229" s="104" t="s">
        <v>35</v>
      </c>
      <c r="BZ229" s="104" t="s">
        <v>35</v>
      </c>
      <c r="CA229" s="104" t="s">
        <v>35</v>
      </c>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row>
    <row r="230" s="599" customFormat="true" ht="15" customHeight="true" x14ac:dyDescent="0.2">
      <c r="A230" s="214"/>
      <c r="B230" s="208"/>
      <c r="C230" s="191"/>
      <c r="D230" s="190"/>
      <c r="E230" s="190"/>
      <c r="F230" s="190"/>
      <c r="G230" s="189"/>
      <c r="H230" s="188"/>
      <c r="I230" s="190"/>
      <c r="J230" s="190"/>
      <c r="K230" s="190"/>
      <c r="L230" s="187"/>
      <c r="M230" s="191"/>
      <c r="N230" s="190"/>
      <c r="O230" s="190"/>
      <c r="P230" s="190"/>
      <c r="Q230" s="189"/>
      <c r="R230" s="188"/>
      <c r="S230" s="190"/>
      <c r="T230" s="190"/>
      <c r="U230" s="190"/>
      <c r="V230" s="190"/>
      <c r="W230" s="190"/>
      <c r="X230" s="190"/>
      <c r="Y230" s="190"/>
      <c r="Z230" s="190"/>
      <c r="AA230" s="187"/>
      <c r="AB230" s="909"/>
      <c r="AC230" s="909"/>
      <c r="AD230" s="909"/>
      <c r="AE230" s="909"/>
      <c r="AF230" s="909"/>
      <c r="AG230" s="909"/>
      <c r="AH230" s="909"/>
      <c r="AI230" s="909"/>
      <c r="AJ230" s="909"/>
      <c r="AK230" s="909"/>
      <c r="AL230" s="909"/>
      <c r="AM230" s="909"/>
      <c r="AN230" s="909"/>
      <c r="AO230" s="909"/>
      <c r="AP230" s="909"/>
      <c r="AQ230" s="909"/>
      <c r="AR230" s="909"/>
      <c r="AS230" s="909"/>
      <c r="AT230" s="909"/>
      <c r="AU230" s="909"/>
      <c r="AV230" s="909"/>
      <c r="AW230" s="909"/>
      <c r="AX230" s="909"/>
      <c r="AY230" s="909"/>
      <c r="AZ230" s="415"/>
      <c r="BA230" s="1035"/>
      <c r="BB230" s="682" t="s">
        <v>94</v>
      </c>
      <c r="BC230" s="119" t="s">
        <v>35</v>
      </c>
      <c r="BD230" s="115" t="s">
        <v>35</v>
      </c>
      <c r="BE230" s="115" t="s">
        <v>35</v>
      </c>
      <c r="BF230" s="115" t="s">
        <v>35</v>
      </c>
      <c r="BG230" s="110" t="s">
        <v>35</v>
      </c>
      <c r="BH230" s="119" t="s">
        <v>35</v>
      </c>
      <c r="BI230" s="115" t="s">
        <v>35</v>
      </c>
      <c r="BJ230" s="115" t="s">
        <v>35</v>
      </c>
      <c r="BK230" s="115" t="s">
        <v>35</v>
      </c>
      <c r="BL230" s="110" t="s">
        <v>35</v>
      </c>
      <c r="BM230" s="119" t="s">
        <v>35</v>
      </c>
      <c r="BN230" s="115" t="s">
        <v>35</v>
      </c>
      <c r="BO230" s="115" t="s">
        <v>35</v>
      </c>
      <c r="BP230" s="115" t="s">
        <v>35</v>
      </c>
      <c r="BQ230" s="110" t="s">
        <v>35</v>
      </c>
      <c r="BR230" s="119" t="s">
        <v>35</v>
      </c>
      <c r="BS230" s="115" t="s">
        <v>35</v>
      </c>
      <c r="BT230" s="115" t="s">
        <v>35</v>
      </c>
      <c r="BU230" s="115" t="s">
        <v>35</v>
      </c>
      <c r="BV230" s="115" t="s">
        <v>35</v>
      </c>
      <c r="BW230" s="115" t="s">
        <v>35</v>
      </c>
      <c r="BX230" s="115" t="s">
        <v>35</v>
      </c>
      <c r="BY230" s="104" t="s">
        <v>35</v>
      </c>
      <c r="BZ230" s="104" t="s">
        <v>35</v>
      </c>
      <c r="CA230" s="104" t="s">
        <v>35</v>
      </c>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row>
    <row r="231" s="599" customFormat="true" ht="15" customHeight="true" x14ac:dyDescent="0.2">
      <c r="A231" s="214"/>
      <c r="B231" s="208"/>
      <c r="C231" s="226"/>
      <c r="D231" s="225"/>
      <c r="E231" s="225"/>
      <c r="F231" s="225"/>
      <c r="G231" s="215"/>
      <c r="H231" s="218"/>
      <c r="I231" s="225"/>
      <c r="J231" s="225"/>
      <c r="K231" s="225"/>
      <c r="L231" s="221"/>
      <c r="M231" s="226"/>
      <c r="N231" s="225"/>
      <c r="O231" s="225"/>
      <c r="P231" s="225"/>
      <c r="Q231" s="215"/>
      <c r="R231" s="218"/>
      <c r="S231" s="225"/>
      <c r="T231" s="225"/>
      <c r="U231" s="225"/>
      <c r="V231" s="225"/>
      <c r="W231" s="225"/>
      <c r="X231" s="225"/>
      <c r="Y231" s="225"/>
      <c r="Z231" s="225"/>
      <c r="AA231" s="221"/>
      <c r="AB231" s="909"/>
      <c r="AC231" s="909"/>
      <c r="AD231" s="909"/>
      <c r="AE231" s="909"/>
      <c r="AF231" s="909"/>
      <c r="AG231" s="909"/>
      <c r="AH231" s="909"/>
      <c r="AI231" s="909"/>
      <c r="AJ231" s="909"/>
      <c r="AK231" s="909"/>
      <c r="AL231" s="909"/>
      <c r="AM231" s="909"/>
      <c r="AN231" s="909"/>
      <c r="AO231" s="909"/>
      <c r="AP231" s="909"/>
      <c r="AQ231" s="909"/>
      <c r="AR231" s="909"/>
      <c r="AS231" s="909"/>
      <c r="AT231" s="909"/>
      <c r="AU231" s="909"/>
      <c r="AV231" s="909"/>
      <c r="AW231" s="909"/>
      <c r="AX231" s="909"/>
      <c r="AY231" s="909"/>
      <c r="AZ231" s="415"/>
      <c r="BA231" s="616"/>
      <c r="BB231" s="682"/>
      <c r="BC231" s="517"/>
      <c r="BD231" s="503"/>
      <c r="BE231" s="503"/>
      <c r="BF231" s="503"/>
      <c r="BG231" s="521"/>
      <c r="BH231" s="517"/>
      <c r="BI231" s="503"/>
      <c r="BJ231" s="503"/>
      <c r="BK231" s="503"/>
      <c r="BL231" s="521"/>
      <c r="BM231" s="517"/>
      <c r="BN231" s="503"/>
      <c r="BO231" s="503"/>
      <c r="BP231" s="503"/>
      <c r="BQ231" s="521"/>
      <c r="BR231" s="517"/>
      <c r="BS231" s="503"/>
      <c r="BT231" s="503"/>
      <c r="BU231" s="503"/>
      <c r="BV231" s="503"/>
      <c r="BW231" s="503"/>
      <c r="BX231" s="503"/>
      <c r="BY231" s="504"/>
      <c r="BZ231" s="504"/>
      <c r="CA231" s="50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row>
    <row r="232" s="599" customFormat="true" ht="15" customHeight="true" x14ac:dyDescent="0.2">
      <c r="A232" s="214"/>
      <c r="B232" s="208"/>
      <c r="C232" s="226"/>
      <c r="D232" s="225"/>
      <c r="E232" s="225"/>
      <c r="F232" s="225"/>
      <c r="G232" s="215"/>
      <c r="H232" s="218"/>
      <c r="I232" s="225"/>
      <c r="J232" s="225"/>
      <c r="K232" s="225"/>
      <c r="L232" s="221"/>
      <c r="M232" s="226"/>
      <c r="N232" s="225"/>
      <c r="O232" s="225"/>
      <c r="P232" s="225"/>
      <c r="Q232" s="215"/>
      <c r="R232" s="218"/>
      <c r="S232" s="225"/>
      <c r="T232" s="225"/>
      <c r="U232" s="225"/>
      <c r="V232" s="225"/>
      <c r="W232" s="225"/>
      <c r="X232" s="225"/>
      <c r="Y232" s="225"/>
      <c r="Z232" s="225"/>
      <c r="AA232" s="221"/>
      <c r="AB232" s="909"/>
      <c r="AC232" s="909"/>
      <c r="AD232" s="909"/>
      <c r="AE232" s="909"/>
      <c r="AF232" s="909"/>
      <c r="AG232" s="909"/>
      <c r="AH232" s="909"/>
      <c r="AI232" s="909"/>
      <c r="AJ232" s="909"/>
      <c r="AK232" s="909"/>
      <c r="AL232" s="909"/>
      <c r="AM232" s="909"/>
      <c r="AN232" s="909"/>
      <c r="AO232" s="909"/>
      <c r="AP232" s="909"/>
      <c r="AQ232" s="909"/>
      <c r="AR232" s="909"/>
      <c r="AS232" s="909"/>
      <c r="AT232" s="909"/>
      <c r="AU232" s="909"/>
      <c r="AV232" s="909"/>
      <c r="AW232" s="909"/>
      <c r="AX232" s="909"/>
      <c r="AY232" s="909"/>
      <c r="AZ232" s="415"/>
      <c r="BA232" s="947"/>
      <c r="BB232" s="682"/>
      <c r="BC232" s="517"/>
      <c r="BD232" s="503"/>
      <c r="BE232" s="503"/>
      <c r="BF232" s="503"/>
      <c r="BG232" s="521"/>
      <c r="BH232" s="517"/>
      <c r="BI232" s="503"/>
      <c r="BJ232" s="503"/>
      <c r="BK232" s="503"/>
      <c r="BL232" s="521"/>
      <c r="BM232" s="517"/>
      <c r="BN232" s="503"/>
      <c r="BO232" s="503"/>
      <c r="BP232" s="503"/>
      <c r="BQ232" s="521"/>
      <c r="BR232" s="517"/>
      <c r="BS232" s="503"/>
      <c r="BT232" s="503"/>
      <c r="BU232" s="503"/>
      <c r="BV232" s="503"/>
      <c r="BW232" s="503"/>
      <c r="BX232" s="503"/>
      <c r="BY232" s="504"/>
      <c r="BZ232" s="504"/>
      <c r="CA232" s="50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row>
    <row r="233" s="599" customFormat="true" ht="15" customHeight="true" x14ac:dyDescent="0.2">
      <c r="A233" s="214"/>
      <c r="B233" s="208"/>
      <c r="C233" s="155"/>
      <c r="D233" s="154"/>
      <c r="E233" s="154"/>
      <c r="F233" s="154"/>
      <c r="G233" s="153"/>
      <c r="H233" s="152"/>
      <c r="I233" s="154"/>
      <c r="J233" s="154"/>
      <c r="K233" s="154"/>
      <c r="L233" s="151"/>
      <c r="M233" s="155"/>
      <c r="N233" s="154"/>
      <c r="O233" s="154"/>
      <c r="P233" s="154"/>
      <c r="Q233" s="153"/>
      <c r="R233" s="152"/>
      <c r="S233" s="154"/>
      <c r="T233" s="154"/>
      <c r="U233" s="154"/>
      <c r="V233" s="154"/>
      <c r="W233" s="154"/>
      <c r="X233" s="154"/>
      <c r="Y233" s="154"/>
      <c r="Z233" s="154"/>
      <c r="AA233" s="151"/>
      <c r="AB233" s="909"/>
      <c r="AC233" s="909"/>
      <c r="AD233" s="909"/>
      <c r="AE233" s="909"/>
      <c r="AF233" s="909"/>
      <c r="AG233" s="909"/>
      <c r="AH233" s="909"/>
      <c r="AI233" s="909"/>
      <c r="AJ233" s="909"/>
      <c r="AK233" s="909"/>
      <c r="AL233" s="909"/>
      <c r="AM233" s="909"/>
      <c r="AN233" s="909"/>
      <c r="AO233" s="909"/>
      <c r="AP233" s="909"/>
      <c r="AQ233" s="909"/>
      <c r="AR233" s="909"/>
      <c r="AS233" s="909"/>
      <c r="AT233" s="909"/>
      <c r="AU233" s="909"/>
      <c r="AV233" s="909"/>
      <c r="AW233" s="909"/>
      <c r="AX233" s="909"/>
      <c r="AY233" s="909"/>
      <c r="AZ233" s="415"/>
      <c r="BA233" s="947"/>
      <c r="BB233" s="682"/>
      <c r="BC233" s="517"/>
      <c r="BD233" s="503"/>
      <c r="BE233" s="503"/>
      <c r="BF233" s="503"/>
      <c r="BG233" s="521"/>
      <c r="BH233" s="517"/>
      <c r="BI233" s="503"/>
      <c r="BJ233" s="503"/>
      <c r="BK233" s="503"/>
      <c r="BL233" s="521"/>
      <c r="BM233" s="517"/>
      <c r="BN233" s="503"/>
      <c r="BO233" s="503"/>
      <c r="BP233" s="503"/>
      <c r="BQ233" s="521"/>
      <c r="BR233" s="517"/>
      <c r="BS233" s="503"/>
      <c r="BT233" s="503"/>
      <c r="BU233" s="503"/>
      <c r="BV233" s="503"/>
      <c r="BW233" s="503"/>
      <c r="BX233" s="503"/>
      <c r="BY233" s="504"/>
      <c r="BZ233" s="504"/>
      <c r="CA233" s="50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row>
    <row r="234" s="599" customFormat="true" ht="15" customHeight="true" x14ac:dyDescent="0.2">
      <c r="A234" s="214"/>
      <c r="B234" s="208"/>
      <c r="C234" s="155"/>
      <c r="D234" s="154"/>
      <c r="E234" s="154"/>
      <c r="F234" s="154"/>
      <c r="G234" s="153"/>
      <c r="H234" s="152"/>
      <c r="I234" s="154"/>
      <c r="J234" s="154"/>
      <c r="K234" s="154"/>
      <c r="L234" s="151"/>
      <c r="M234" s="155"/>
      <c r="N234" s="154"/>
      <c r="O234" s="154"/>
      <c r="P234" s="154"/>
      <c r="Q234" s="153"/>
      <c r="R234" s="152"/>
      <c r="S234" s="154"/>
      <c r="T234" s="154"/>
      <c r="U234" s="154"/>
      <c r="V234" s="154"/>
      <c r="W234" s="154"/>
      <c r="X234" s="154"/>
      <c r="Y234" s="154"/>
      <c r="Z234" s="154"/>
      <c r="AA234" s="151"/>
      <c r="AB234" s="909"/>
      <c r="AC234" s="909"/>
      <c r="AD234" s="909"/>
      <c r="AE234" s="909"/>
      <c r="AF234" s="909"/>
      <c r="AG234" s="909"/>
      <c r="AH234" s="909"/>
      <c r="AI234" s="909"/>
      <c r="AJ234" s="909"/>
      <c r="AK234" s="909"/>
      <c r="AL234" s="909"/>
      <c r="AM234" s="909"/>
      <c r="AN234" s="909"/>
      <c r="AO234" s="909"/>
      <c r="AP234" s="909"/>
      <c r="AQ234" s="909"/>
      <c r="AR234" s="909"/>
      <c r="AS234" s="909"/>
      <c r="AT234" s="909"/>
      <c r="AU234" s="909"/>
      <c r="AV234" s="909"/>
      <c r="AW234" s="909"/>
      <c r="AX234" s="909"/>
      <c r="AY234" s="909"/>
      <c r="AZ234" s="415"/>
      <c r="BA234" s="947"/>
      <c r="BB234" s="682"/>
      <c r="BC234" s="517"/>
      <c r="BD234" s="503"/>
      <c r="BE234" s="503"/>
      <c r="BF234" s="503"/>
      <c r="BG234" s="521"/>
      <c r="BH234" s="517"/>
      <c r="BI234" s="503"/>
      <c r="BJ234" s="503"/>
      <c r="BK234" s="503"/>
      <c r="BL234" s="521"/>
      <c r="BM234" s="517"/>
      <c r="BN234" s="503"/>
      <c r="BO234" s="503"/>
      <c r="BP234" s="503"/>
      <c r="BQ234" s="521"/>
      <c r="BR234" s="517"/>
      <c r="BS234" s="503"/>
      <c r="BT234" s="503"/>
      <c r="BU234" s="503"/>
      <c r="BV234" s="503"/>
      <c r="BW234" s="503"/>
      <c r="BX234" s="503"/>
      <c r="BY234" s="504"/>
      <c r="BZ234" s="504"/>
      <c r="CA234" s="50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row>
    <row r="235" s="599" customFormat="true" ht="15" customHeight="true" x14ac:dyDescent="0.2">
      <c r="A235" s="214"/>
      <c r="B235" s="208"/>
      <c r="C235" s="155"/>
      <c r="D235" s="154"/>
      <c r="E235" s="154"/>
      <c r="F235" s="154"/>
      <c r="G235" s="153"/>
      <c r="H235" s="152"/>
      <c r="I235" s="154"/>
      <c r="J235" s="154"/>
      <c r="K235" s="154"/>
      <c r="L235" s="151"/>
      <c r="M235" s="155"/>
      <c r="N235" s="154"/>
      <c r="O235" s="154"/>
      <c r="P235" s="154"/>
      <c r="Q235" s="153"/>
      <c r="R235" s="152"/>
      <c r="S235" s="154"/>
      <c r="T235" s="154"/>
      <c r="U235" s="154"/>
      <c r="V235" s="154"/>
      <c r="W235" s="154"/>
      <c r="X235" s="154"/>
      <c r="Y235" s="154"/>
      <c r="Z235" s="154"/>
      <c r="AA235" s="151"/>
      <c r="AB235" s="909"/>
      <c r="AC235" s="909"/>
      <c r="AD235" s="909"/>
      <c r="AE235" s="909"/>
      <c r="AF235" s="909"/>
      <c r="AG235" s="909"/>
      <c r="AH235" s="909"/>
      <c r="AI235" s="909"/>
      <c r="AJ235" s="909"/>
      <c r="AK235" s="909"/>
      <c r="AL235" s="909"/>
      <c r="AM235" s="909"/>
      <c r="AN235" s="909"/>
      <c r="AO235" s="909"/>
      <c r="AP235" s="909"/>
      <c r="AQ235" s="909"/>
      <c r="AR235" s="909"/>
      <c r="AS235" s="909"/>
      <c r="AT235" s="909"/>
      <c r="AU235" s="909"/>
      <c r="AV235" s="909"/>
      <c r="AW235" s="909"/>
      <c r="AX235" s="909"/>
      <c r="AY235" s="909"/>
      <c r="AZ235" s="415"/>
      <c r="BA235" s="947"/>
      <c r="BB235" s="682"/>
      <c r="BC235" s="517"/>
      <c r="BD235" s="503"/>
      <c r="BE235" s="503"/>
      <c r="BF235" s="503"/>
      <c r="BG235" s="521"/>
      <c r="BH235" s="517"/>
      <c r="BI235" s="503"/>
      <c r="BJ235" s="503"/>
      <c r="BK235" s="503"/>
      <c r="BL235" s="521"/>
      <c r="BM235" s="517"/>
      <c r="BN235" s="503"/>
      <c r="BO235" s="503"/>
      <c r="BP235" s="503"/>
      <c r="BQ235" s="521"/>
      <c r="BR235" s="517"/>
      <c r="BS235" s="503"/>
      <c r="BT235" s="503"/>
      <c r="BU235" s="503"/>
      <c r="BV235" s="503"/>
      <c r="BW235" s="503"/>
      <c r="BX235" s="503"/>
      <c r="BY235" s="504"/>
      <c r="BZ235" s="504"/>
      <c r="CA235" s="50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row>
    <row r="236" s="599" customFormat="true" ht="15" customHeight="true" x14ac:dyDescent="0.2">
      <c r="A236" s="214"/>
      <c r="B236" s="208"/>
      <c r="C236" s="155"/>
      <c r="D236" s="154"/>
      <c r="E236" s="154"/>
      <c r="F236" s="154"/>
      <c r="G236" s="153"/>
      <c r="H236" s="152"/>
      <c r="I236" s="154"/>
      <c r="J236" s="154"/>
      <c r="K236" s="154"/>
      <c r="L236" s="151"/>
      <c r="M236" s="155"/>
      <c r="N236" s="154"/>
      <c r="O236" s="154"/>
      <c r="P236" s="154"/>
      <c r="Q236" s="153"/>
      <c r="R236" s="152"/>
      <c r="S236" s="154"/>
      <c r="T236" s="154"/>
      <c r="U236" s="154"/>
      <c r="V236" s="154"/>
      <c r="W236" s="154"/>
      <c r="X236" s="154"/>
      <c r="Y236" s="154"/>
      <c r="Z236" s="154"/>
      <c r="AA236" s="151"/>
      <c r="AB236" s="909"/>
      <c r="AC236" s="909"/>
      <c r="AD236" s="909"/>
      <c r="AE236" s="909"/>
      <c r="AF236" s="909"/>
      <c r="AG236" s="909"/>
      <c r="AH236" s="909"/>
      <c r="AI236" s="909"/>
      <c r="AJ236" s="909"/>
      <c r="AK236" s="909"/>
      <c r="AL236" s="909"/>
      <c r="AM236" s="909"/>
      <c r="AN236" s="909"/>
      <c r="AO236" s="909"/>
      <c r="AP236" s="909"/>
      <c r="AQ236" s="909"/>
      <c r="AR236" s="909"/>
      <c r="AS236" s="909"/>
      <c r="AT236" s="909"/>
      <c r="AU236" s="909"/>
      <c r="AV236" s="909"/>
      <c r="AW236" s="909"/>
      <c r="AX236" s="909"/>
      <c r="AY236" s="909"/>
      <c r="AZ236" s="415"/>
      <c r="BA236" s="947"/>
      <c r="BB236" s="682"/>
      <c r="BC236" s="517"/>
      <c r="BD236" s="503"/>
      <c r="BE236" s="503"/>
      <c r="BF236" s="503"/>
      <c r="BG236" s="521"/>
      <c r="BH236" s="517"/>
      <c r="BI236" s="503"/>
      <c r="BJ236" s="503"/>
      <c r="BK236" s="503"/>
      <c r="BL236" s="521"/>
      <c r="BM236" s="517"/>
      <c r="BN236" s="503"/>
      <c r="BO236" s="503"/>
      <c r="BP236" s="503"/>
      <c r="BQ236" s="521"/>
      <c r="BR236" s="517"/>
      <c r="BS236" s="503"/>
      <c r="BT236" s="503"/>
      <c r="BU236" s="503"/>
      <c r="BV236" s="503"/>
      <c r="BW236" s="503"/>
      <c r="BX236" s="503"/>
      <c r="BY236" s="504"/>
      <c r="BZ236" s="504"/>
      <c r="CA236" s="50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row>
    <row r="237" s="599" customFormat="true" ht="15" customHeight="true" x14ac:dyDescent="0.2">
      <c r="A237" s="214"/>
      <c r="B237" s="208"/>
      <c r="C237" s="155"/>
      <c r="D237" s="154"/>
      <c r="E237" s="154"/>
      <c r="F237" s="154"/>
      <c r="G237" s="153"/>
      <c r="H237" s="152"/>
      <c r="I237" s="154"/>
      <c r="J237" s="154"/>
      <c r="K237" s="154"/>
      <c r="L237" s="151"/>
      <c r="M237" s="155"/>
      <c r="N237" s="154"/>
      <c r="O237" s="154"/>
      <c r="P237" s="154"/>
      <c r="Q237" s="153"/>
      <c r="R237" s="152"/>
      <c r="S237" s="154"/>
      <c r="T237" s="154"/>
      <c r="U237" s="154"/>
      <c r="V237" s="154"/>
      <c r="W237" s="154"/>
      <c r="X237" s="154"/>
      <c r="Y237" s="154"/>
      <c r="Z237" s="154"/>
      <c r="AA237" s="151"/>
      <c r="AB237" s="909"/>
      <c r="AC237" s="909"/>
      <c r="AD237" s="909"/>
      <c r="AE237" s="909"/>
      <c r="AF237" s="909"/>
      <c r="AG237" s="909"/>
      <c r="AH237" s="909"/>
      <c r="AI237" s="909"/>
      <c r="AJ237" s="909"/>
      <c r="AK237" s="909"/>
      <c r="AL237" s="909"/>
      <c r="AM237" s="909"/>
      <c r="AN237" s="909"/>
      <c r="AO237" s="909"/>
      <c r="AP237" s="909"/>
      <c r="AQ237" s="909"/>
      <c r="AR237" s="909"/>
      <c r="AS237" s="909"/>
      <c r="AT237" s="909"/>
      <c r="AU237" s="909"/>
      <c r="AV237" s="909"/>
      <c r="AW237" s="909"/>
      <c r="AX237" s="909"/>
      <c r="AY237" s="909"/>
      <c r="AZ237" s="415"/>
      <c r="BA237" s="947"/>
      <c r="BB237" s="682"/>
      <c r="BC237" s="517"/>
      <c r="BD237" s="503"/>
      <c r="BE237" s="503"/>
      <c r="BF237" s="503"/>
      <c r="BG237" s="521"/>
      <c r="BH237" s="517"/>
      <c r="BI237" s="503"/>
      <c r="BJ237" s="503"/>
      <c r="BK237" s="503"/>
      <c r="BL237" s="521"/>
      <c r="BM237" s="517"/>
      <c r="BN237" s="503"/>
      <c r="BO237" s="503"/>
      <c r="BP237" s="503"/>
      <c r="BQ237" s="521"/>
      <c r="BR237" s="517"/>
      <c r="BS237" s="503"/>
      <c r="BT237" s="503"/>
      <c r="BU237" s="503"/>
      <c r="BV237" s="503"/>
      <c r="BW237" s="503"/>
      <c r="BX237" s="503"/>
      <c r="BY237" s="504"/>
      <c r="BZ237" s="504"/>
      <c r="CA237" s="50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row>
    <row r="238" s="599" customFormat="true" ht="15" customHeight="true" x14ac:dyDescent="0.2">
      <c r="A238" s="214"/>
      <c r="B238" s="208"/>
      <c r="C238" s="155"/>
      <c r="D238" s="154"/>
      <c r="E238" s="154"/>
      <c r="F238" s="154"/>
      <c r="G238" s="153"/>
      <c r="H238" s="152"/>
      <c r="I238" s="154"/>
      <c r="J238" s="154"/>
      <c r="K238" s="154"/>
      <c r="L238" s="151"/>
      <c r="M238" s="155"/>
      <c r="N238" s="154"/>
      <c r="O238" s="154"/>
      <c r="P238" s="154"/>
      <c r="Q238" s="153"/>
      <c r="R238" s="152"/>
      <c r="S238" s="154"/>
      <c r="T238" s="154"/>
      <c r="U238" s="154"/>
      <c r="V238" s="154"/>
      <c r="W238" s="154"/>
      <c r="X238" s="154"/>
      <c r="Y238" s="154"/>
      <c r="Z238" s="154"/>
      <c r="AA238" s="151"/>
      <c r="AB238" s="909"/>
      <c r="AC238" s="909"/>
      <c r="AD238" s="909"/>
      <c r="AE238" s="909"/>
      <c r="AF238" s="909"/>
      <c r="AG238" s="909"/>
      <c r="AH238" s="909"/>
      <c r="AI238" s="909"/>
      <c r="AJ238" s="909"/>
      <c r="AK238" s="909"/>
      <c r="AL238" s="909"/>
      <c r="AM238" s="909"/>
      <c r="AN238" s="909"/>
      <c r="AO238" s="909"/>
      <c r="AP238" s="909"/>
      <c r="AQ238" s="909"/>
      <c r="AR238" s="909"/>
      <c r="AS238" s="909"/>
      <c r="AT238" s="909"/>
      <c r="AU238" s="909"/>
      <c r="AV238" s="909"/>
      <c r="AW238" s="909"/>
      <c r="AX238" s="909"/>
      <c r="AY238" s="909"/>
      <c r="AZ238" s="415"/>
      <c r="BA238" s="947"/>
      <c r="BB238" s="682"/>
      <c r="BC238" s="517"/>
      <c r="BD238" s="503"/>
      <c r="BE238" s="503"/>
      <c r="BF238" s="503"/>
      <c r="BG238" s="521"/>
      <c r="BH238" s="517"/>
      <c r="BI238" s="503"/>
      <c r="BJ238" s="503"/>
      <c r="BK238" s="503"/>
      <c r="BL238" s="521"/>
      <c r="BM238" s="517"/>
      <c r="BN238" s="503"/>
      <c r="BO238" s="503"/>
      <c r="BP238" s="503"/>
      <c r="BQ238" s="521"/>
      <c r="BR238" s="517"/>
      <c r="BS238" s="503"/>
      <c r="BT238" s="503"/>
      <c r="BU238" s="503"/>
      <c r="BV238" s="503"/>
      <c r="BW238" s="503"/>
      <c r="BX238" s="503"/>
      <c r="BY238" s="504"/>
      <c r="BZ238" s="504"/>
      <c r="CA238" s="50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row>
    <row r="239" s="599" customFormat="true" ht="15" customHeight="true" x14ac:dyDescent="0.2">
      <c r="A239" s="214"/>
      <c r="B239" s="208"/>
      <c r="C239" s="155"/>
      <c r="D239" s="154"/>
      <c r="E239" s="154"/>
      <c r="F239" s="154"/>
      <c r="G239" s="153"/>
      <c r="H239" s="152"/>
      <c r="I239" s="154"/>
      <c r="J239" s="154"/>
      <c r="K239" s="154"/>
      <c r="L239" s="151"/>
      <c r="M239" s="155"/>
      <c r="N239" s="154"/>
      <c r="O239" s="154"/>
      <c r="P239" s="154"/>
      <c r="Q239" s="153"/>
      <c r="R239" s="152"/>
      <c r="S239" s="154"/>
      <c r="T239" s="154"/>
      <c r="U239" s="154"/>
      <c r="V239" s="154"/>
      <c r="W239" s="154"/>
      <c r="X239" s="154"/>
      <c r="Y239" s="154"/>
      <c r="Z239" s="154"/>
      <c r="AA239" s="151"/>
      <c r="AB239" s="909"/>
      <c r="AC239" s="909"/>
      <c r="AD239" s="909"/>
      <c r="AE239" s="909"/>
      <c r="AF239" s="909"/>
      <c r="AG239" s="909"/>
      <c r="AH239" s="909"/>
      <c r="AI239" s="909"/>
      <c r="AJ239" s="909"/>
      <c r="AK239" s="909"/>
      <c r="AL239" s="909"/>
      <c r="AM239" s="909"/>
      <c r="AN239" s="909"/>
      <c r="AO239" s="909"/>
      <c r="AP239" s="909"/>
      <c r="AQ239" s="909"/>
      <c r="AR239" s="909"/>
      <c r="AS239" s="909"/>
      <c r="AT239" s="909"/>
      <c r="AU239" s="909"/>
      <c r="AV239" s="909"/>
      <c r="AW239" s="909"/>
      <c r="AX239" s="909"/>
      <c r="AY239" s="909"/>
      <c r="AZ239" s="415"/>
      <c r="BA239" s="947"/>
      <c r="BB239" s="682"/>
      <c r="BC239" s="517"/>
      <c r="BD239" s="503"/>
      <c r="BE239" s="503"/>
      <c r="BF239" s="503"/>
      <c r="BG239" s="521"/>
      <c r="BH239" s="517"/>
      <c r="BI239" s="503"/>
      <c r="BJ239" s="503"/>
      <c r="BK239" s="503"/>
      <c r="BL239" s="521"/>
      <c r="BM239" s="517"/>
      <c r="BN239" s="503"/>
      <c r="BO239" s="503"/>
      <c r="BP239" s="503"/>
      <c r="BQ239" s="521"/>
      <c r="BR239" s="517"/>
      <c r="BS239" s="503"/>
      <c r="BT239" s="503"/>
      <c r="BU239" s="503"/>
      <c r="BV239" s="503"/>
      <c r="BW239" s="503"/>
      <c r="BX239" s="503"/>
      <c r="BY239" s="504"/>
      <c r="BZ239" s="504"/>
      <c r="CA239" s="50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row>
    <row r="240" s="599" customFormat="true" ht="15" customHeight="true" x14ac:dyDescent="0.2">
      <c r="A240" s="214"/>
      <c r="B240" s="208"/>
      <c r="C240" s="155"/>
      <c r="D240" s="154"/>
      <c r="E240" s="154"/>
      <c r="F240" s="154"/>
      <c r="G240" s="153"/>
      <c r="H240" s="152"/>
      <c r="I240" s="154"/>
      <c r="J240" s="154"/>
      <c r="K240" s="154"/>
      <c r="L240" s="151"/>
      <c r="M240" s="155"/>
      <c r="N240" s="154"/>
      <c r="O240" s="154"/>
      <c r="P240" s="154"/>
      <c r="Q240" s="153"/>
      <c r="R240" s="152"/>
      <c r="S240" s="154"/>
      <c r="T240" s="154"/>
      <c r="U240" s="154"/>
      <c r="V240" s="154"/>
      <c r="W240" s="154"/>
      <c r="X240" s="154"/>
      <c r="Y240" s="154"/>
      <c r="Z240" s="154"/>
      <c r="AA240" s="151"/>
      <c r="AB240" s="909"/>
      <c r="AC240" s="909"/>
      <c r="AD240" s="909"/>
      <c r="AE240" s="909"/>
      <c r="AF240" s="909"/>
      <c r="AG240" s="909"/>
      <c r="AH240" s="909"/>
      <c r="AI240" s="909"/>
      <c r="AJ240" s="909"/>
      <c r="AK240" s="909"/>
      <c r="AL240" s="909"/>
      <c r="AM240" s="909"/>
      <c r="AN240" s="909"/>
      <c r="AO240" s="909"/>
      <c r="AP240" s="909"/>
      <c r="AQ240" s="909"/>
      <c r="AR240" s="909"/>
      <c r="AS240" s="909"/>
      <c r="AT240" s="909"/>
      <c r="AU240" s="909"/>
      <c r="AV240" s="909"/>
      <c r="AW240" s="909"/>
      <c r="AX240" s="909"/>
      <c r="AY240" s="909"/>
      <c r="AZ240" s="415"/>
      <c r="BA240" s="947"/>
      <c r="BB240" s="682"/>
      <c r="BC240" s="517"/>
      <c r="BD240" s="503"/>
      <c r="BE240" s="503"/>
      <c r="BF240" s="503"/>
      <c r="BG240" s="521"/>
      <c r="BH240" s="517"/>
      <c r="BI240" s="503"/>
      <c r="BJ240" s="503"/>
      <c r="BK240" s="503"/>
      <c r="BL240" s="521"/>
      <c r="BM240" s="517"/>
      <c r="BN240" s="503"/>
      <c r="BO240" s="503"/>
      <c r="BP240" s="503"/>
      <c r="BQ240" s="521"/>
      <c r="BR240" s="517"/>
      <c r="BS240" s="503"/>
      <c r="BT240" s="503"/>
      <c r="BU240" s="503"/>
      <c r="BV240" s="503"/>
      <c r="BW240" s="503"/>
      <c r="BX240" s="503"/>
      <c r="BY240" s="504"/>
      <c r="BZ240" s="504"/>
      <c r="CA240" s="50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row>
    <row r="241" s="599" customFormat="true" ht="15" customHeight="true" x14ac:dyDescent="0.2">
      <c r="A241" s="214"/>
      <c r="B241" s="208"/>
      <c r="C241" s="155"/>
      <c r="D241" s="154"/>
      <c r="E241" s="154"/>
      <c r="F241" s="154"/>
      <c r="G241" s="153"/>
      <c r="H241" s="152"/>
      <c r="I241" s="154"/>
      <c r="J241" s="154"/>
      <c r="K241" s="154"/>
      <c r="L241" s="151"/>
      <c r="M241" s="155"/>
      <c r="N241" s="154"/>
      <c r="O241" s="154"/>
      <c r="P241" s="154"/>
      <c r="Q241" s="153"/>
      <c r="R241" s="152"/>
      <c r="S241" s="154"/>
      <c r="T241" s="154"/>
      <c r="U241" s="154"/>
      <c r="V241" s="154"/>
      <c r="W241" s="154"/>
      <c r="X241" s="154"/>
      <c r="Y241" s="154"/>
      <c r="Z241" s="154"/>
      <c r="AA241" s="151"/>
      <c r="AB241" s="909"/>
      <c r="AC241" s="909"/>
      <c r="AD241" s="909"/>
      <c r="AE241" s="909"/>
      <c r="AF241" s="909"/>
      <c r="AG241" s="909"/>
      <c r="AH241" s="909"/>
      <c r="AI241" s="909"/>
      <c r="AJ241" s="909"/>
      <c r="AK241" s="909"/>
      <c r="AL241" s="909"/>
      <c r="AM241" s="909"/>
      <c r="AN241" s="909"/>
      <c r="AO241" s="909"/>
      <c r="AP241" s="909"/>
      <c r="AQ241" s="909"/>
      <c r="AR241" s="909"/>
      <c r="AS241" s="909"/>
      <c r="AT241" s="909"/>
      <c r="AU241" s="909"/>
      <c r="AV241" s="909"/>
      <c r="AW241" s="909"/>
      <c r="AX241" s="909"/>
      <c r="AY241" s="909"/>
      <c r="AZ241" s="415"/>
      <c r="BA241" s="947"/>
      <c r="BB241" s="682"/>
      <c r="BC241" s="517"/>
      <c r="BD241" s="503"/>
      <c r="BE241" s="503"/>
      <c r="BF241" s="503"/>
      <c r="BG241" s="521"/>
      <c r="BH241" s="517"/>
      <c r="BI241" s="503"/>
      <c r="BJ241" s="503"/>
      <c r="BK241" s="503"/>
      <c r="BL241" s="521"/>
      <c r="BM241" s="517"/>
      <c r="BN241" s="503"/>
      <c r="BO241" s="503"/>
      <c r="BP241" s="503"/>
      <c r="BQ241" s="521"/>
      <c r="BR241" s="517"/>
      <c r="BS241" s="503"/>
      <c r="BT241" s="503"/>
      <c r="BU241" s="503"/>
      <c r="BV241" s="503"/>
      <c r="BW241" s="503"/>
      <c r="BX241" s="503"/>
      <c r="BY241" s="504"/>
      <c r="BZ241" s="504"/>
      <c r="CA241" s="50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row>
    <row r="242" s="599" customFormat="true" ht="15" customHeight="true" x14ac:dyDescent="0.2">
      <c r="A242" s="236"/>
      <c r="B242" s="207"/>
      <c r="C242" s="172"/>
      <c r="D242" s="174"/>
      <c r="E242" s="174"/>
      <c r="F242" s="174"/>
      <c r="G242" s="173"/>
      <c r="H242" s="171"/>
      <c r="I242" s="174"/>
      <c r="J242" s="174"/>
      <c r="K242" s="174"/>
      <c r="L242" s="170"/>
      <c r="M242" s="172"/>
      <c r="N242" s="174"/>
      <c r="O242" s="174"/>
      <c r="P242" s="174"/>
      <c r="Q242" s="173"/>
      <c r="R242" s="171"/>
      <c r="S242" s="174"/>
      <c r="T242" s="174"/>
      <c r="U242" s="174"/>
      <c r="V242" s="174"/>
      <c r="W242" s="174"/>
      <c r="X242" s="174"/>
      <c r="Y242" s="174"/>
      <c r="Z242" s="174"/>
      <c r="AA242" s="170"/>
      <c r="AB242" s="909"/>
      <c r="AC242" s="909"/>
      <c r="AD242" s="909"/>
      <c r="AE242" s="909"/>
      <c r="AF242" s="909"/>
      <c r="AG242" s="909"/>
      <c r="AH242" s="909"/>
      <c r="AI242" s="909"/>
      <c r="AJ242" s="909"/>
      <c r="AK242" s="909"/>
      <c r="AL242" s="909"/>
      <c r="AM242" s="909"/>
      <c r="AN242" s="909"/>
      <c r="AO242" s="909"/>
      <c r="AP242" s="909"/>
      <c r="AQ242" s="909"/>
      <c r="AR242" s="909"/>
      <c r="AS242" s="909"/>
      <c r="AT242" s="909"/>
      <c r="AU242" s="909"/>
      <c r="AV242" s="909"/>
      <c r="AW242" s="909"/>
      <c r="AX242" s="909"/>
      <c r="AY242" s="909"/>
      <c r="AZ242" s="415"/>
      <c r="BA242" s="947"/>
      <c r="BB242" s="682"/>
      <c r="BC242" s="517"/>
      <c r="BD242" s="503"/>
      <c r="BE242" s="503"/>
      <c r="BF242" s="503"/>
      <c r="BG242" s="521"/>
      <c r="BH242" s="517"/>
      <c r="BI242" s="503"/>
      <c r="BJ242" s="503"/>
      <c r="BK242" s="503"/>
      <c r="BL242" s="521"/>
      <c r="BM242" s="517"/>
      <c r="BN242" s="503"/>
      <c r="BO242" s="503"/>
      <c r="BP242" s="503"/>
      <c r="BQ242" s="521"/>
      <c r="BR242" s="517"/>
      <c r="BS242" s="503"/>
      <c r="BT242" s="503"/>
      <c r="BU242" s="503"/>
      <c r="BV242" s="503"/>
      <c r="BW242" s="503"/>
      <c r="BX242" s="503"/>
      <c r="BY242" s="504"/>
      <c r="BZ242" s="504"/>
      <c r="CA242" s="50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row>
    <row r="243" s="599" customFormat="true" ht="15" customHeight="true" x14ac:dyDescent="0.2">
      <c r="A243" s="236"/>
      <c r="B243" s="207"/>
      <c r="C243" s="172"/>
      <c r="D243" s="174"/>
      <c r="E243" s="174"/>
      <c r="F243" s="174"/>
      <c r="G243" s="173"/>
      <c r="H243" s="171"/>
      <c r="I243" s="174"/>
      <c r="J243" s="174"/>
      <c r="K243" s="174"/>
      <c r="L243" s="170"/>
      <c r="M243" s="172"/>
      <c r="N243" s="174"/>
      <c r="O243" s="174"/>
      <c r="P243" s="174"/>
      <c r="Q243" s="173"/>
      <c r="R243" s="171"/>
      <c r="S243" s="174"/>
      <c r="T243" s="174"/>
      <c r="U243" s="174"/>
      <c r="V243" s="174"/>
      <c r="W243" s="174"/>
      <c r="X243" s="174"/>
      <c r="Y243" s="174"/>
      <c r="Z243" s="174"/>
      <c r="AA243" s="170"/>
      <c r="AB243" s="909"/>
      <c r="AC243" s="909"/>
      <c r="AD243" s="909"/>
      <c r="AE243" s="909"/>
      <c r="AF243" s="909"/>
      <c r="AG243" s="909"/>
      <c r="AH243" s="909"/>
      <c r="AI243" s="909"/>
      <c r="AJ243" s="909"/>
      <c r="AK243" s="909"/>
      <c r="AL243" s="909"/>
      <c r="AM243" s="909"/>
      <c r="AN243" s="909"/>
      <c r="AO243" s="909"/>
      <c r="AP243" s="909"/>
      <c r="AQ243" s="909"/>
      <c r="AR243" s="909"/>
      <c r="AS243" s="909"/>
      <c r="AT243" s="909"/>
      <c r="AU243" s="909"/>
      <c r="AV243" s="909"/>
      <c r="AW243" s="909"/>
      <c r="AX243" s="909"/>
      <c r="AY243" s="909"/>
      <c r="AZ243" s="415"/>
      <c r="BA243" s="947"/>
      <c r="BB243" s="682"/>
      <c r="BC243" s="517"/>
      <c r="BD243" s="503"/>
      <c r="BE243" s="503"/>
      <c r="BF243" s="503"/>
      <c r="BG243" s="521"/>
      <c r="BH243" s="517"/>
      <c r="BI243" s="503"/>
      <c r="BJ243" s="503"/>
      <c r="BK243" s="503"/>
      <c r="BL243" s="521"/>
      <c r="BM243" s="517"/>
      <c r="BN243" s="503"/>
      <c r="BO243" s="503"/>
      <c r="BP243" s="503"/>
      <c r="BQ243" s="521"/>
      <c r="BR243" s="517"/>
      <c r="BS243" s="503"/>
      <c r="BT243" s="503"/>
      <c r="BU243" s="503"/>
      <c r="BV243" s="503"/>
      <c r="BW243" s="503"/>
      <c r="BX243" s="503"/>
      <c r="BY243" s="504"/>
      <c r="BZ243" s="504"/>
      <c r="CA243" s="50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row>
    <row r="244" s="599" customFormat="true" ht="15" customHeight="true" x14ac:dyDescent="0.2">
      <c r="A244" s="236"/>
      <c r="B244" s="207"/>
      <c r="C244" s="172"/>
      <c r="D244" s="174"/>
      <c r="E244" s="174"/>
      <c r="F244" s="174"/>
      <c r="G244" s="173"/>
      <c r="H244" s="171"/>
      <c r="I244" s="174"/>
      <c r="J244" s="174"/>
      <c r="K244" s="174"/>
      <c r="L244" s="170"/>
      <c r="M244" s="172"/>
      <c r="N244" s="174"/>
      <c r="O244" s="174"/>
      <c r="P244" s="174"/>
      <c r="Q244" s="173"/>
      <c r="R244" s="171"/>
      <c r="S244" s="174"/>
      <c r="T244" s="174"/>
      <c r="U244" s="174"/>
      <c r="V244" s="174"/>
      <c r="W244" s="174"/>
      <c r="X244" s="174"/>
      <c r="Y244" s="174"/>
      <c r="Z244" s="174"/>
      <c r="AA244" s="170"/>
      <c r="AB244" s="909"/>
      <c r="AC244" s="909"/>
      <c r="AD244" s="909"/>
      <c r="AE244" s="909"/>
      <c r="AF244" s="909"/>
      <c r="AG244" s="909"/>
      <c r="AH244" s="909"/>
      <c r="AI244" s="909"/>
      <c r="AJ244" s="909"/>
      <c r="AK244" s="909"/>
      <c r="AL244" s="909"/>
      <c r="AM244" s="909"/>
      <c r="AN244" s="909"/>
      <c r="AO244" s="909"/>
      <c r="AP244" s="909"/>
      <c r="AQ244" s="909"/>
      <c r="AR244" s="909"/>
      <c r="AS244" s="909"/>
      <c r="AT244" s="909"/>
      <c r="AU244" s="909"/>
      <c r="AV244" s="909"/>
      <c r="AW244" s="909"/>
      <c r="AX244" s="909"/>
      <c r="AY244" s="909"/>
      <c r="AZ244" s="415"/>
      <c r="BA244" s="947"/>
      <c r="BB244" s="682"/>
      <c r="BC244" s="517"/>
      <c r="BD244" s="503"/>
      <c r="BE244" s="503"/>
      <c r="BF244" s="503"/>
      <c r="BG244" s="521"/>
      <c r="BH244" s="517"/>
      <c r="BI244" s="503"/>
      <c r="BJ244" s="503"/>
      <c r="BK244" s="503"/>
      <c r="BL244" s="521"/>
      <c r="BM244" s="517"/>
      <c r="BN244" s="503"/>
      <c r="BO244" s="503"/>
      <c r="BP244" s="503"/>
      <c r="BQ244" s="521"/>
      <c r="BR244" s="517"/>
      <c r="BS244" s="503"/>
      <c r="BT244" s="503"/>
      <c r="BU244" s="503"/>
      <c r="BV244" s="503"/>
      <c r="BW244" s="503"/>
      <c r="BX244" s="503"/>
      <c r="BY244" s="504"/>
      <c r="BZ244" s="504"/>
      <c r="CA244" s="50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row>
    <row r="245" s="599" customFormat="true" ht="15" customHeight="true" x14ac:dyDescent="0.2">
      <c r="A245" s="236"/>
      <c r="B245" s="207"/>
      <c r="C245" s="172"/>
      <c r="D245" s="174"/>
      <c r="E245" s="174"/>
      <c r="F245" s="174"/>
      <c r="G245" s="173"/>
      <c r="H245" s="171"/>
      <c r="I245" s="174"/>
      <c r="J245" s="174"/>
      <c r="K245" s="174"/>
      <c r="L245" s="170"/>
      <c r="M245" s="172"/>
      <c r="N245" s="174"/>
      <c r="O245" s="174"/>
      <c r="P245" s="174"/>
      <c r="Q245" s="173"/>
      <c r="R245" s="171"/>
      <c r="S245" s="174"/>
      <c r="T245" s="174"/>
      <c r="U245" s="174"/>
      <c r="V245" s="174"/>
      <c r="W245" s="174"/>
      <c r="X245" s="174"/>
      <c r="Y245" s="174"/>
      <c r="Z245" s="174"/>
      <c r="AA245" s="170"/>
      <c r="AB245" s="909"/>
      <c r="AC245" s="909"/>
      <c r="AD245" s="909"/>
      <c r="AE245" s="909"/>
      <c r="AF245" s="909"/>
      <c r="AG245" s="909"/>
      <c r="AH245" s="909"/>
      <c r="AI245" s="909"/>
      <c r="AJ245" s="909"/>
      <c r="AK245" s="909"/>
      <c r="AL245" s="909"/>
      <c r="AM245" s="909"/>
      <c r="AN245" s="909"/>
      <c r="AO245" s="909"/>
      <c r="AP245" s="909"/>
      <c r="AQ245" s="909"/>
      <c r="AR245" s="909"/>
      <c r="AS245" s="909"/>
      <c r="AT245" s="909"/>
      <c r="AU245" s="909"/>
      <c r="AV245" s="909"/>
      <c r="AW245" s="909"/>
      <c r="AX245" s="909"/>
      <c r="AY245" s="909"/>
      <c r="AZ245" s="415"/>
      <c r="BA245" s="947"/>
      <c r="BB245" s="682"/>
      <c r="BC245" s="517"/>
      <c r="BD245" s="503"/>
      <c r="BE245" s="503"/>
      <c r="BF245" s="503"/>
      <c r="BG245" s="521"/>
      <c r="BH245" s="517"/>
      <c r="BI245" s="503"/>
      <c r="BJ245" s="503"/>
      <c r="BK245" s="503"/>
      <c r="BL245" s="521"/>
      <c r="BM245" s="517"/>
      <c r="BN245" s="503"/>
      <c r="BO245" s="503"/>
      <c r="BP245" s="503"/>
      <c r="BQ245" s="521"/>
      <c r="BR245" s="517"/>
      <c r="BS245" s="503"/>
      <c r="BT245" s="503"/>
      <c r="BU245" s="503"/>
      <c r="BV245" s="503"/>
      <c r="BW245" s="503"/>
      <c r="BX245" s="503"/>
      <c r="BY245" s="504"/>
      <c r="BZ245" s="504"/>
      <c r="CA245" s="50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row>
    <row r="246" s="599" customFormat="true" ht="15" customHeight="true" x14ac:dyDescent="0.2">
      <c r="A246" s="236"/>
      <c r="B246" s="207"/>
      <c r="C246" s="172"/>
      <c r="D246" s="174"/>
      <c r="E246" s="174"/>
      <c r="F246" s="174"/>
      <c r="G246" s="173"/>
      <c r="H246" s="171"/>
      <c r="I246" s="174"/>
      <c r="J246" s="174"/>
      <c r="K246" s="174"/>
      <c r="L246" s="170"/>
      <c r="M246" s="172"/>
      <c r="N246" s="174"/>
      <c r="O246" s="174"/>
      <c r="P246" s="174"/>
      <c r="Q246" s="173"/>
      <c r="R246" s="171"/>
      <c r="S246" s="174"/>
      <c r="T246" s="174"/>
      <c r="U246" s="174"/>
      <c r="V246" s="174"/>
      <c r="W246" s="174"/>
      <c r="X246" s="174"/>
      <c r="Y246" s="174"/>
      <c r="Z246" s="174"/>
      <c r="AA246" s="170"/>
      <c r="AB246" s="909"/>
      <c r="AC246" s="909"/>
      <c r="AD246" s="909"/>
      <c r="AE246" s="909"/>
      <c r="AF246" s="909"/>
      <c r="AG246" s="909"/>
      <c r="AH246" s="909"/>
      <c r="AI246" s="909"/>
      <c r="AJ246" s="909"/>
      <c r="AK246" s="909"/>
      <c r="AL246" s="909"/>
      <c r="AM246" s="909"/>
      <c r="AN246" s="909"/>
      <c r="AO246" s="909"/>
      <c r="AP246" s="909"/>
      <c r="AQ246" s="909"/>
      <c r="AR246" s="909"/>
      <c r="AS246" s="909"/>
      <c r="AT246" s="909"/>
      <c r="AU246" s="909"/>
      <c r="AV246" s="909"/>
      <c r="AW246" s="909"/>
      <c r="AX246" s="909"/>
      <c r="AY246" s="909"/>
      <c r="AZ246" s="415"/>
      <c r="BA246" s="947"/>
      <c r="BB246" s="682"/>
      <c r="BC246" s="517"/>
      <c r="BD246" s="503"/>
      <c r="BE246" s="503"/>
      <c r="BF246" s="503"/>
      <c r="BG246" s="521"/>
      <c r="BH246" s="517"/>
      <c r="BI246" s="503"/>
      <c r="BJ246" s="503"/>
      <c r="BK246" s="503"/>
      <c r="BL246" s="521"/>
      <c r="BM246" s="517"/>
      <c r="BN246" s="503"/>
      <c r="BO246" s="503"/>
      <c r="BP246" s="503"/>
      <c r="BQ246" s="521"/>
      <c r="BR246" s="517"/>
      <c r="BS246" s="503"/>
      <c r="BT246" s="503"/>
      <c r="BU246" s="503"/>
      <c r="BV246" s="503"/>
      <c r="BW246" s="503"/>
      <c r="BX246" s="503"/>
      <c r="BY246" s="504"/>
      <c r="BZ246" s="504"/>
      <c r="CA246" s="50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row>
    <row r="247" s="599" customFormat="true" ht="15" customHeight="true" x14ac:dyDescent="0.2">
      <c r="A247" s="236"/>
      <c r="B247" s="207"/>
      <c r="C247" s="172"/>
      <c r="D247" s="174"/>
      <c r="E247" s="174"/>
      <c r="F247" s="174"/>
      <c r="G247" s="173"/>
      <c r="H247" s="171"/>
      <c r="I247" s="174"/>
      <c r="J247" s="174"/>
      <c r="K247" s="174"/>
      <c r="L247" s="170"/>
      <c r="M247" s="172"/>
      <c r="N247" s="174"/>
      <c r="O247" s="174"/>
      <c r="P247" s="174"/>
      <c r="Q247" s="173"/>
      <c r="R247" s="171"/>
      <c r="S247" s="174"/>
      <c r="T247" s="174"/>
      <c r="U247" s="174"/>
      <c r="V247" s="174"/>
      <c r="W247" s="174"/>
      <c r="X247" s="174"/>
      <c r="Y247" s="174"/>
      <c r="Z247" s="174"/>
      <c r="AA247" s="170"/>
      <c r="AB247" s="909"/>
      <c r="AC247" s="909"/>
      <c r="AD247" s="909"/>
      <c r="AE247" s="909"/>
      <c r="AF247" s="909"/>
      <c r="AG247" s="909"/>
      <c r="AH247" s="909"/>
      <c r="AI247" s="909"/>
      <c r="AJ247" s="909"/>
      <c r="AK247" s="909"/>
      <c r="AL247" s="909"/>
      <c r="AM247" s="909"/>
      <c r="AN247" s="909"/>
      <c r="AO247" s="909"/>
      <c r="AP247" s="909"/>
      <c r="AQ247" s="909"/>
      <c r="AR247" s="909"/>
      <c r="AS247" s="909"/>
      <c r="AT247" s="909"/>
      <c r="AU247" s="909"/>
      <c r="AV247" s="909"/>
      <c r="AW247" s="909"/>
      <c r="AX247" s="909"/>
      <c r="AY247" s="909"/>
      <c r="AZ247" s="415"/>
      <c r="BA247" s="947"/>
      <c r="BB247" s="682"/>
      <c r="BC247" s="517"/>
      <c r="BD247" s="503"/>
      <c r="BE247" s="503"/>
      <c r="BF247" s="503"/>
      <c r="BG247" s="521"/>
      <c r="BH247" s="517"/>
      <c r="BI247" s="503"/>
      <c r="BJ247" s="503"/>
      <c r="BK247" s="503"/>
      <c r="BL247" s="521"/>
      <c r="BM247" s="517"/>
      <c r="BN247" s="503"/>
      <c r="BO247" s="503"/>
      <c r="BP247" s="503"/>
      <c r="BQ247" s="521"/>
      <c r="BR247" s="517"/>
      <c r="BS247" s="503"/>
      <c r="BT247" s="503"/>
      <c r="BU247" s="503"/>
      <c r="BV247" s="503"/>
      <c r="BW247" s="503"/>
      <c r="BX247" s="503"/>
      <c r="BY247" s="504"/>
      <c r="BZ247" s="504"/>
      <c r="CA247" s="50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row>
    <row r="248" s="599" customFormat="true" ht="15" customHeight="true" x14ac:dyDescent="0.2">
      <c r="A248" s="138"/>
      <c r="B248" s="197"/>
      <c r="C248" s="145"/>
      <c r="D248" s="159"/>
      <c r="E248" s="159"/>
      <c r="F248" s="159"/>
      <c r="G248" s="158"/>
      <c r="H248" s="144"/>
      <c r="I248" s="159"/>
      <c r="J248" s="159"/>
      <c r="K248" s="159"/>
      <c r="L248" s="143"/>
      <c r="M248" s="145"/>
      <c r="N248" s="159"/>
      <c r="O248" s="159"/>
      <c r="P248" s="159"/>
      <c r="Q248" s="158"/>
      <c r="R248" s="144"/>
      <c r="S248" s="159"/>
      <c r="T248" s="159"/>
      <c r="U248" s="159"/>
      <c r="V248" s="159"/>
      <c r="W248" s="159"/>
      <c r="X248" s="159"/>
      <c r="Y248" s="159"/>
      <c r="Z248" s="159"/>
      <c r="AA248" s="143"/>
      <c r="AB248" s="909"/>
      <c r="AC248" s="909"/>
      <c r="AD248" s="909"/>
      <c r="AE248" s="909"/>
      <c r="AF248" s="909"/>
      <c r="AG248" s="909"/>
      <c r="AH248" s="909"/>
      <c r="AI248" s="909"/>
      <c r="AJ248" s="909"/>
      <c r="AK248" s="909"/>
      <c r="AL248" s="909"/>
      <c r="AM248" s="909"/>
      <c r="AN248" s="909"/>
      <c r="AO248" s="909"/>
      <c r="AP248" s="909"/>
      <c r="AQ248" s="909"/>
      <c r="AR248" s="909"/>
      <c r="AS248" s="909"/>
      <c r="AT248" s="909"/>
      <c r="AU248" s="909"/>
      <c r="AV248" s="909"/>
      <c r="AW248" s="909"/>
      <c r="AX248" s="909"/>
      <c r="AY248" s="909"/>
      <c r="AZ248" s="415"/>
      <c r="BA248" s="947"/>
      <c r="BB248" s="682"/>
      <c r="BC248" s="520"/>
      <c r="BD248" s="519"/>
      <c r="BE248" s="519"/>
      <c r="BF248" s="519"/>
      <c r="BG248" s="523"/>
      <c r="BH248" s="520"/>
      <c r="BI248" s="519"/>
      <c r="BJ248" s="519"/>
      <c r="BK248" s="519"/>
      <c r="BL248" s="523"/>
      <c r="BM248" s="520"/>
      <c r="BN248" s="519"/>
      <c r="BO248" s="519"/>
      <c r="BP248" s="519"/>
      <c r="BQ248" s="523"/>
      <c r="BR248" s="520"/>
      <c r="BS248" s="519"/>
      <c r="BT248" s="519"/>
      <c r="BU248" s="519"/>
      <c r="BV248" s="519"/>
      <c r="BW248" s="519"/>
      <c r="BX248" s="519"/>
      <c r="BY248" s="522"/>
      <c r="BZ248" s="522"/>
      <c r="CA248" s="522"/>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row>
    <row r="249" s="599" customFormat="true" ht="250.15" customHeight="true" x14ac:dyDescent="0.2">
      <c r="B249" s="615"/>
      <c r="AB249" s="415"/>
      <c r="AC249" s="415"/>
      <c r="AD249" s="415"/>
      <c r="AE249" s="415"/>
      <c r="AF249" s="415"/>
      <c r="AG249" s="415"/>
      <c r="AH249" s="415"/>
      <c r="AI249" s="415"/>
      <c r="AJ249" s="415"/>
      <c r="AK249" s="415"/>
      <c r="AL249" s="415"/>
      <c r="AM249" s="415"/>
      <c r="AN249" s="415"/>
      <c r="AO249" s="415"/>
      <c r="AP249" s="415"/>
      <c r="AQ249" s="415"/>
      <c r="AR249" s="415"/>
      <c r="AS249" s="415"/>
      <c r="AT249" s="415"/>
      <c r="AU249" s="415"/>
      <c r="AV249" s="415"/>
      <c r="AW249" s="415"/>
      <c r="AX249" s="415"/>
      <c r="AY249" s="415"/>
      <c r="AZ249" s="415"/>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7"/>
      <c r="BV249" s="377"/>
      <c r="BW249" s="377"/>
      <c r="BX249" s="377"/>
      <c r="BY249" s="379"/>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417" customFormat="true" ht="19.15" customHeight="true" x14ac:dyDescent="0.2">
      <c r="B250" s="579"/>
      <c r="AB250" s="410"/>
      <c r="AC250" s="410"/>
      <c r="AD250" s="410"/>
      <c r="AE250" s="410"/>
      <c r="AF250" s="410"/>
      <c r="AG250" s="410"/>
      <c r="AH250" s="410"/>
      <c r="AI250" s="410"/>
      <c r="AJ250" s="410"/>
      <c r="AK250" s="410"/>
      <c r="AL250" s="410"/>
      <c r="AM250" s="410"/>
      <c r="AN250" s="410"/>
      <c r="AO250" s="410"/>
      <c r="AP250" s="410"/>
      <c r="AQ250" s="410"/>
      <c r="AR250" s="410"/>
      <c r="AS250" s="410"/>
      <c r="AT250" s="410"/>
      <c r="AU250" s="410"/>
      <c r="AV250" s="410"/>
      <c r="AW250" s="410"/>
      <c r="AX250" s="410"/>
      <c r="AY250" s="410"/>
      <c r="AZ250" s="410"/>
      <c r="BA250" s="577"/>
      <c r="BB250" s="437"/>
      <c r="BC250" s="577"/>
      <c r="BD250" s="577"/>
      <c r="BE250" s="577"/>
      <c r="BF250" s="577"/>
      <c r="BG250" s="577"/>
      <c r="BH250" s="577"/>
      <c r="BI250" s="577"/>
      <c r="BJ250" s="577"/>
      <c r="BK250" s="577"/>
      <c r="BL250" s="577"/>
      <c r="BM250" s="577"/>
      <c r="BN250" s="577"/>
      <c r="BO250" s="577"/>
      <c r="BP250" s="577"/>
      <c r="BQ250" s="577"/>
      <c r="BR250" s="577"/>
      <c r="BS250" s="577"/>
      <c r="BT250" s="577"/>
      <c r="BU250" s="577"/>
      <c r="BV250" s="577"/>
      <c r="BW250" s="577"/>
      <c r="BX250" s="577"/>
      <c r="BY250" s="577"/>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417" customFormat="true" ht="15" customHeight="true" x14ac:dyDescent="0.2">
      <c r="B251" s="579"/>
      <c r="AB251" s="410"/>
      <c r="AC251" s="410"/>
      <c r="AD251" s="410"/>
      <c r="AE251" s="410"/>
      <c r="AF251" s="410"/>
      <c r="AG251" s="410"/>
      <c r="AH251" s="410"/>
      <c r="AI251" s="410"/>
      <c r="AJ251" s="410"/>
      <c r="AK251" s="410"/>
      <c r="AL251" s="410"/>
      <c r="AM251" s="410"/>
      <c r="AN251" s="410"/>
      <c r="AO251" s="410"/>
      <c r="AP251" s="410"/>
      <c r="AQ251" s="410"/>
      <c r="AR251" s="410"/>
      <c r="AS251" s="410"/>
      <c r="AT251" s="410"/>
      <c r="AU251" s="410"/>
      <c r="AV251" s="410"/>
      <c r="AW251" s="410"/>
      <c r="AX251" s="410"/>
      <c r="AY251" s="410"/>
      <c r="AZ251" s="410"/>
      <c r="BA251" s="577"/>
      <c r="BB251" s="437"/>
      <c r="BC251" s="577"/>
      <c r="BD251" s="577"/>
      <c r="BE251" s="577"/>
      <c r="BF251" s="577"/>
      <c r="BG251" s="577"/>
      <c r="BH251" s="577"/>
      <c r="BI251" s="577"/>
      <c r="BJ251" s="577"/>
      <c r="BK251" s="577"/>
      <c r="BL251" s="577"/>
      <c r="BM251" s="577"/>
      <c r="BN251" s="577"/>
      <c r="BO251" s="577"/>
      <c r="BP251" s="577"/>
      <c r="BQ251" s="577"/>
      <c r="BR251" s="577"/>
      <c r="BS251" s="577"/>
      <c r="BT251" s="577"/>
      <c r="BU251" s="577"/>
      <c r="BV251" s="577"/>
      <c r="BW251" s="577"/>
      <c r="BX251" s="577"/>
      <c r="BY251" s="577"/>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417" customFormat="true" ht="15" customHeight="true" x14ac:dyDescent="0.2">
      <c r="B252" s="579"/>
      <c r="AB252" s="410"/>
      <c r="AC252" s="410"/>
      <c r="AD252" s="410"/>
      <c r="AE252" s="410"/>
      <c r="AF252" s="410"/>
      <c r="AG252" s="410"/>
      <c r="AH252" s="410"/>
      <c r="AI252" s="410"/>
      <c r="AJ252" s="410"/>
      <c r="AK252" s="410"/>
      <c r="AL252" s="410"/>
      <c r="AM252" s="410"/>
      <c r="AN252" s="410"/>
      <c r="AO252" s="410"/>
      <c r="AP252" s="410"/>
      <c r="AQ252" s="410"/>
      <c r="AR252" s="410"/>
      <c r="AS252" s="410"/>
      <c r="AT252" s="410"/>
      <c r="AU252" s="410"/>
      <c r="AV252" s="410"/>
      <c r="AW252" s="410"/>
      <c r="AX252" s="410"/>
      <c r="AY252" s="410"/>
      <c r="AZ252" s="410"/>
      <c r="BA252" s="577"/>
      <c r="BB252" s="437"/>
      <c r="BC252" s="577"/>
      <c r="BD252" s="577"/>
      <c r="BE252" s="577"/>
      <c r="BF252" s="577"/>
      <c r="BG252" s="577"/>
      <c r="BH252" s="577"/>
      <c r="BI252" s="577"/>
      <c r="BJ252" s="577"/>
      <c r="BK252" s="577"/>
      <c r="BL252" s="577"/>
      <c r="BM252" s="577"/>
      <c r="BN252" s="577"/>
      <c r="BO252" s="577"/>
      <c r="BP252" s="577"/>
      <c r="BQ252" s="577"/>
      <c r="BR252" s="577"/>
      <c r="BS252" s="577"/>
      <c r="BT252" s="577"/>
      <c r="BU252" s="577"/>
      <c r="BV252" s="577"/>
      <c r="BW252" s="577"/>
      <c r="BX252" s="577"/>
      <c r="BY252" s="577"/>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417" customFormat="true" ht="15" customHeight="true" x14ac:dyDescent="0.2">
      <c r="B253" s="579"/>
      <c r="AB253" s="410"/>
      <c r="AC253" s="410"/>
      <c r="AD253" s="410"/>
      <c r="AE253" s="410"/>
      <c r="AF253" s="410"/>
      <c r="AG253" s="410"/>
      <c r="AH253" s="410"/>
      <c r="AI253" s="410"/>
      <c r="AJ253" s="410"/>
      <c r="AK253" s="410"/>
      <c r="AL253" s="410"/>
      <c r="AM253" s="410"/>
      <c r="AN253" s="410"/>
      <c r="AO253" s="410"/>
      <c r="AP253" s="410"/>
      <c r="AQ253" s="410"/>
      <c r="AR253" s="410"/>
      <c r="AS253" s="410"/>
      <c r="AT253" s="410"/>
      <c r="AU253" s="410"/>
      <c r="AV253" s="410"/>
      <c r="AW253" s="410"/>
      <c r="AX253" s="410"/>
      <c r="AY253" s="410"/>
      <c r="AZ253" s="410"/>
      <c r="BA253" s="577"/>
      <c r="BB253" s="437"/>
      <c r="BC253" s="577"/>
      <c r="BD253" s="577"/>
      <c r="BE253" s="577"/>
      <c r="BF253" s="577"/>
      <c r="BG253" s="577"/>
      <c r="BH253" s="577"/>
      <c r="BI253" s="577"/>
      <c r="BJ253" s="577"/>
      <c r="BK253" s="577"/>
      <c r="BL253" s="577"/>
      <c r="BM253" s="577"/>
      <c r="BN253" s="577"/>
      <c r="BO253" s="577"/>
      <c r="BP253" s="577"/>
      <c r="BQ253" s="577"/>
      <c r="BR253" s="577"/>
      <c r="BS253" s="577"/>
      <c r="BT253" s="577"/>
      <c r="BU253" s="577"/>
      <c r="BV253" s="577"/>
      <c r="BW253" s="577"/>
      <c r="BX253" s="577"/>
      <c r="BY253" s="577"/>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417" customFormat="true" ht="15" customHeight="true" x14ac:dyDescent="0.2">
      <c r="B254" s="579"/>
      <c r="AB254" s="410"/>
      <c r="AC254" s="410"/>
      <c r="AD254" s="410"/>
      <c r="AE254" s="410"/>
      <c r="AF254" s="410"/>
      <c r="AG254" s="410"/>
      <c r="AH254" s="410"/>
      <c r="AI254" s="410"/>
      <c r="AJ254" s="410"/>
      <c r="AK254" s="410"/>
      <c r="AL254" s="410"/>
      <c r="AM254" s="410"/>
      <c r="AN254" s="410"/>
      <c r="AO254" s="410"/>
      <c r="AP254" s="410"/>
      <c r="AQ254" s="410"/>
      <c r="AR254" s="410"/>
      <c r="AS254" s="410"/>
      <c r="AT254" s="410"/>
      <c r="AU254" s="410"/>
      <c r="AV254" s="410"/>
      <c r="AW254" s="410"/>
      <c r="AX254" s="410"/>
      <c r="AY254" s="410"/>
      <c r="AZ254" s="410"/>
      <c r="BA254" s="577"/>
      <c r="BB254" s="437"/>
      <c r="BC254" s="577"/>
      <c r="BD254" s="577"/>
      <c r="BE254" s="577"/>
      <c r="BF254" s="577"/>
      <c r="BG254" s="577"/>
      <c r="BH254" s="577"/>
      <c r="BI254" s="577"/>
      <c r="BJ254" s="577"/>
      <c r="BK254" s="577"/>
      <c r="BL254" s="577"/>
      <c r="BM254" s="577"/>
      <c r="BN254" s="577"/>
      <c r="BO254" s="577"/>
      <c r="BP254" s="577"/>
      <c r="BQ254" s="577"/>
      <c r="BR254" s="577"/>
      <c r="BS254" s="577"/>
      <c r="BT254" s="577"/>
      <c r="BU254" s="577"/>
      <c r="BV254" s="577"/>
      <c r="BW254" s="577"/>
      <c r="BX254" s="577"/>
      <c r="BY254" s="577"/>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417" customFormat="true" ht="15" customHeight="true" x14ac:dyDescent="0.2">
      <c r="B255" s="579"/>
      <c r="AB255" s="410"/>
      <c r="AC255" s="410"/>
      <c r="AD255" s="410"/>
      <c r="AE255" s="410"/>
      <c r="AF255" s="410"/>
      <c r="AG255" s="410"/>
      <c r="AH255" s="410"/>
      <c r="AI255" s="410"/>
      <c r="AJ255" s="410"/>
      <c r="AK255" s="410"/>
      <c r="AL255" s="410"/>
      <c r="AM255" s="410"/>
      <c r="AN255" s="410"/>
      <c r="AO255" s="410"/>
      <c r="AP255" s="410"/>
      <c r="AQ255" s="410"/>
      <c r="AR255" s="410"/>
      <c r="AS255" s="410"/>
      <c r="AT255" s="410"/>
      <c r="AU255" s="410"/>
      <c r="AV255" s="410"/>
      <c r="AW255" s="410"/>
      <c r="AX255" s="410"/>
      <c r="AY255" s="410"/>
      <c r="AZ255" s="410"/>
      <c r="BA255" s="577"/>
      <c r="BB255" s="437"/>
      <c r="BC255" s="577"/>
      <c r="BD255" s="577"/>
      <c r="BE255" s="577"/>
      <c r="BF255" s="577"/>
      <c r="BG255" s="577"/>
      <c r="BH255" s="577"/>
      <c r="BI255" s="577"/>
      <c r="BJ255" s="577"/>
      <c r="BK255" s="577"/>
      <c r="BL255" s="577"/>
      <c r="BM255" s="577"/>
      <c r="BN255" s="577"/>
      <c r="BO255" s="577"/>
      <c r="BP255" s="577"/>
      <c r="BQ255" s="577"/>
      <c r="BR255" s="577"/>
      <c r="BS255" s="577"/>
      <c r="BT255" s="577"/>
      <c r="BU255" s="577"/>
      <c r="BV255" s="577"/>
      <c r="BW255" s="577"/>
      <c r="BX255" s="577"/>
      <c r="BY255" s="577"/>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417" customFormat="true" ht="15" customHeight="true" x14ac:dyDescent="0.2">
      <c r="B256" s="579"/>
      <c r="AB256" s="410"/>
      <c r="AC256" s="410"/>
      <c r="AD256" s="410"/>
      <c r="AE256" s="410"/>
      <c r="AF256" s="410"/>
      <c r="AG256" s="410"/>
      <c r="AH256" s="410"/>
      <c r="AI256" s="410"/>
      <c r="AJ256" s="410"/>
      <c r="AK256" s="410"/>
      <c r="AL256" s="410"/>
      <c r="AM256" s="410"/>
      <c r="AN256" s="410"/>
      <c r="AO256" s="410"/>
      <c r="AP256" s="410"/>
      <c r="AQ256" s="410"/>
      <c r="AR256" s="410"/>
      <c r="AS256" s="410"/>
      <c r="AT256" s="410"/>
      <c r="AU256" s="410"/>
      <c r="AV256" s="410"/>
      <c r="AW256" s="410"/>
      <c r="AX256" s="410"/>
      <c r="AY256" s="410"/>
      <c r="AZ256" s="410"/>
      <c r="BA256" s="577"/>
      <c r="BB256" s="437"/>
      <c r="BC256" s="577"/>
      <c r="BD256" s="577"/>
      <c r="BE256" s="577"/>
      <c r="BF256" s="577"/>
      <c r="BG256" s="577"/>
      <c r="BH256" s="577"/>
      <c r="BI256" s="577"/>
      <c r="BJ256" s="577"/>
      <c r="BK256" s="577"/>
      <c r="BL256" s="577"/>
      <c r="BM256" s="577"/>
      <c r="BN256" s="577"/>
      <c r="BO256" s="577"/>
      <c r="BP256" s="577"/>
      <c r="BQ256" s="577"/>
      <c r="BR256" s="577"/>
      <c r="BS256" s="577"/>
      <c r="BT256" s="577"/>
      <c r="BU256" s="577"/>
      <c r="BV256" s="577"/>
      <c r="BW256" s="577"/>
      <c r="BX256" s="577"/>
      <c r="BY256" s="577"/>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417" customFormat="true" ht="18" customHeight="true" x14ac:dyDescent="0.2">
      <c r="B257" s="579"/>
      <c r="AB257" s="410"/>
      <c r="AC257" s="410"/>
      <c r="AD257" s="410"/>
      <c r="AE257" s="410"/>
      <c r="AF257" s="410"/>
      <c r="AG257" s="410"/>
      <c r="AH257" s="410"/>
      <c r="AI257" s="410"/>
      <c r="AJ257" s="410"/>
      <c r="AK257" s="410"/>
      <c r="AL257" s="410"/>
      <c r="AM257" s="410"/>
      <c r="AN257" s="410"/>
      <c r="AO257" s="410"/>
      <c r="AP257" s="410"/>
      <c r="AQ257" s="410"/>
      <c r="AR257" s="410"/>
      <c r="AS257" s="410"/>
      <c r="AT257" s="410"/>
      <c r="AU257" s="410"/>
      <c r="AV257" s="410"/>
      <c r="AW257" s="410"/>
      <c r="AX257" s="410"/>
      <c r="AY257" s="410"/>
      <c r="AZ257" s="410"/>
      <c r="BA257" s="577"/>
      <c r="BB257" s="437"/>
      <c r="BC257" s="577"/>
      <c r="BD257" s="577"/>
      <c r="BE257" s="577"/>
      <c r="BF257" s="577"/>
      <c r="BG257" s="577"/>
      <c r="BH257" s="577"/>
      <c r="BI257" s="577"/>
      <c r="BJ257" s="577"/>
      <c r="BK257" s="577"/>
      <c r="BL257" s="577"/>
      <c r="BM257" s="577"/>
      <c r="BN257" s="577"/>
      <c r="BO257" s="577"/>
      <c r="BP257" s="577"/>
      <c r="BQ257" s="577"/>
      <c r="BR257" s="577"/>
      <c r="BS257" s="577"/>
      <c r="BT257" s="577"/>
      <c r="BU257" s="577"/>
      <c r="BV257" s="577"/>
      <c r="BW257" s="577"/>
      <c r="BX257" s="577"/>
      <c r="BY257" s="577"/>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417" customFormat="true" ht="18" customHeight="true" x14ac:dyDescent="0.2">
      <c r="B258" s="579"/>
      <c r="AB258" s="410"/>
      <c r="AC258" s="410"/>
      <c r="AD258" s="410"/>
      <c r="AE258" s="410"/>
      <c r="AF258" s="410"/>
      <c r="AG258" s="410"/>
      <c r="AH258" s="410"/>
      <c r="AI258" s="410"/>
      <c r="AJ258" s="410"/>
      <c r="AK258" s="410"/>
      <c r="AL258" s="410"/>
      <c r="AM258" s="410"/>
      <c r="AN258" s="410"/>
      <c r="AO258" s="410"/>
      <c r="AP258" s="410"/>
      <c r="AQ258" s="410"/>
      <c r="AR258" s="410"/>
      <c r="AS258" s="410"/>
      <c r="AT258" s="410"/>
      <c r="AU258" s="410"/>
      <c r="AV258" s="410"/>
      <c r="AW258" s="410"/>
      <c r="AX258" s="410"/>
      <c r="AY258" s="410"/>
      <c r="AZ258" s="410"/>
      <c r="BA258" s="577"/>
      <c r="BB258" s="437"/>
      <c r="BC258" s="577"/>
      <c r="BD258" s="577"/>
      <c r="BE258" s="577"/>
      <c r="BF258" s="577"/>
      <c r="BG258" s="577"/>
      <c r="BH258" s="577"/>
      <c r="BI258" s="577"/>
      <c r="BJ258" s="577"/>
      <c r="BK258" s="577"/>
      <c r="BL258" s="577"/>
      <c r="BM258" s="577"/>
      <c r="BN258" s="577"/>
      <c r="BO258" s="577"/>
      <c r="BP258" s="577"/>
      <c r="BQ258" s="577"/>
      <c r="BR258" s="577"/>
      <c r="BS258" s="577"/>
      <c r="BT258" s="577"/>
      <c r="BU258" s="577"/>
      <c r="BV258" s="577"/>
      <c r="BW258" s="577"/>
      <c r="BX258" s="577"/>
      <c r="BY258" s="577"/>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599" customFormat="true" ht="15" customHeight="true" x14ac:dyDescent="0.2">
      <c r="B259" s="615"/>
      <c r="AB259" s="415"/>
      <c r="AC259" s="415"/>
      <c r="AD259" s="415"/>
      <c r="AE259" s="415"/>
      <c r="AF259" s="415"/>
      <c r="AG259" s="415"/>
      <c r="AH259" s="415"/>
      <c r="AI259" s="415"/>
      <c r="AJ259" s="415"/>
      <c r="AK259" s="415"/>
      <c r="AL259" s="415"/>
      <c r="AM259" s="415"/>
      <c r="AN259" s="415"/>
      <c r="AO259" s="415"/>
      <c r="AP259" s="415"/>
      <c r="AQ259" s="415"/>
      <c r="AR259" s="415"/>
      <c r="AS259" s="415"/>
      <c r="AT259" s="415"/>
      <c r="AU259" s="415"/>
      <c r="AV259" s="415"/>
      <c r="AW259" s="415"/>
      <c r="AX259" s="415"/>
      <c r="AY259" s="415"/>
      <c r="AZ259" s="415"/>
      <c r="BA259" s="416" t="s">
        <v>131</v>
      </c>
      <c r="BB259" s="384" t="s">
        <v>85</v>
      </c>
      <c r="BC259" s="1039" t="s">
        <v>115</v>
      </c>
      <c r="BD259" s="1040"/>
      <c r="BE259" s="1040"/>
      <c r="BF259" s="1040"/>
      <c r="BG259" s="1041"/>
      <c r="BH259" s="1039" t="s">
        <v>38</v>
      </c>
      <c r="BI259" s="1040"/>
      <c r="BJ259" s="1040"/>
      <c r="BK259" s="1040"/>
      <c r="BL259" s="1041"/>
      <c r="BM259" s="1039" t="s">
        <v>37</v>
      </c>
      <c r="BN259" s="1040"/>
      <c r="BO259" s="1040"/>
      <c r="BP259" s="1040"/>
      <c r="BQ259" s="1042"/>
      <c r="BR259" s="86" t="s">
        <v>142</v>
      </c>
      <c r="BS259" s="495"/>
      <c r="BT259" s="495"/>
      <c r="BU259" s="495"/>
      <c r="BV259" s="495"/>
      <c r="BW259" s="495"/>
      <c r="BX259" s="495"/>
      <c r="BY259" s="495"/>
      <c r="BZ259" s="509"/>
      <c r="CA259" s="509"/>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599" customFormat="true" ht="12.75" x14ac:dyDescent="0.2">
      <c r="B260" s="615"/>
      <c r="AB260" s="415"/>
      <c r="AC260" s="415"/>
      <c r="AD260" s="415"/>
      <c r="AE260" s="415"/>
      <c r="AF260" s="415"/>
      <c r="AG260" s="415"/>
      <c r="AH260" s="415"/>
      <c r="AI260" s="415"/>
      <c r="AJ260" s="415"/>
      <c r="AK260" s="415"/>
      <c r="AL260" s="415"/>
      <c r="AM260" s="415"/>
      <c r="AN260" s="415"/>
      <c r="AO260" s="415"/>
      <c r="AP260" s="415"/>
      <c r="AQ260" s="415"/>
      <c r="AR260" s="415"/>
      <c r="AS260" s="415"/>
      <c r="AT260" s="415"/>
      <c r="AU260" s="415"/>
      <c r="AV260" s="415"/>
      <c r="AW260" s="415"/>
      <c r="AX260" s="415"/>
      <c r="AY260" s="415"/>
      <c r="AZ260" s="415"/>
      <c r="BA260" s="402" t="s">
        <v>119</v>
      </c>
      <c r="BB260" s="401"/>
      <c r="BC260" s="525" t="s">
        <v>0</v>
      </c>
      <c r="BD260" s="647" t="s">
        <v>1</v>
      </c>
      <c r="BE260" s="647" t="s">
        <v>2</v>
      </c>
      <c r="BF260" s="647" t="s">
        <v>3</v>
      </c>
      <c r="BG260" s="526" t="s">
        <v>4</v>
      </c>
      <c r="BH260" s="525" t="s">
        <v>0</v>
      </c>
      <c r="BI260" s="647" t="s">
        <v>1</v>
      </c>
      <c r="BJ260" s="647" t="s">
        <v>2</v>
      </c>
      <c r="BK260" s="647" t="s">
        <v>3</v>
      </c>
      <c r="BL260" s="526" t="s">
        <v>4</v>
      </c>
      <c r="BM260" s="525" t="s">
        <v>0</v>
      </c>
      <c r="BN260" s="647" t="s">
        <v>1</v>
      </c>
      <c r="BO260" s="647" t="s">
        <v>2</v>
      </c>
      <c r="BP260" s="647" t="s">
        <v>3</v>
      </c>
      <c r="BQ260" s="526" t="s">
        <v>4</v>
      </c>
      <c r="BR260" s="525" t="s">
        <v>250</v>
      </c>
      <c r="BS260" s="647" t="s">
        <v>354</v>
      </c>
      <c r="BT260" s="647" t="s">
        <v>252</v>
      </c>
      <c r="BU260" s="647" t="s">
        <v>253</v>
      </c>
      <c r="BV260" s="647" t="s">
        <v>254</v>
      </c>
      <c r="BW260" s="647" t="s">
        <v>255</v>
      </c>
      <c r="BX260" s="647" t="s">
        <v>256</v>
      </c>
      <c r="BY260" s="648" t="s">
        <v>355</v>
      </c>
      <c r="BZ260" s="648" t="s">
        <v>258</v>
      </c>
      <c r="CA260" s="648" t="s">
        <v>356</v>
      </c>
      <c r="CB260" s="948"/>
      <c r="CC260" s="948"/>
      <c r="CD260" s="948"/>
      <c r="CE260" s="948"/>
      <c r="CF260" s="948"/>
      <c r="CG260" s="948"/>
      <c r="CH260" s="948"/>
      <c r="CI260" s="948"/>
      <c r="CJ260" s="948"/>
      <c r="CK260" s="948"/>
      <c r="CL260" s="948"/>
      <c r="CM260" s="948"/>
      <c r="CN260" s="948"/>
      <c r="CO260" s="948"/>
      <c r="CP260" s="948"/>
      <c r="CQ260" s="948"/>
      <c r="CR260" s="948"/>
      <c r="CS260" s="948"/>
      <c r="CT260" s="948"/>
      <c r="CU260" s="948"/>
      <c r="CV260" s="948"/>
      <c r="CW260" s="948"/>
      <c r="CX260" s="948"/>
      <c r="CY260" s="948"/>
      <c r="CZ260" s="948"/>
    </row>
    <row r="261" s="599" customFormat="true" ht="15" customHeight="true" x14ac:dyDescent="0.2">
      <c r="B261" s="615"/>
      <c r="AB261" s="415"/>
      <c r="AC261" s="415"/>
      <c r="AD261" s="415"/>
      <c r="AE261" s="415"/>
      <c r="AF261" s="415"/>
      <c r="AG261" s="415"/>
      <c r="AH261" s="415"/>
      <c r="AI261" s="415"/>
      <c r="AJ261" s="415"/>
      <c r="AK261" s="415"/>
      <c r="AL261" s="415"/>
      <c r="AM261" s="415"/>
      <c r="AN261" s="415"/>
      <c r="AO261" s="415"/>
      <c r="AP261" s="415"/>
      <c r="AQ261" s="415"/>
      <c r="AR261" s="415"/>
      <c r="AS261" s="415"/>
      <c r="AT261" s="415"/>
      <c r="AU261" s="415"/>
      <c r="AV261" s="415"/>
      <c r="AW261" s="415"/>
      <c r="AX261" s="415"/>
      <c r="AY261" s="415"/>
      <c r="AZ261" s="415"/>
      <c r="BA261" s="1038" t="s">
        <v>73</v>
      </c>
      <c r="BB261" s="683" t="s">
        <v>49</v>
      </c>
      <c r="BC261" s="120" t="s">
        <v>35</v>
      </c>
      <c r="BD261" s="116" t="s">
        <v>35</v>
      </c>
      <c r="BE261" s="116" t="s">
        <v>35</v>
      </c>
      <c r="BF261" s="116" t="s">
        <v>35</v>
      </c>
      <c r="BG261" s="111" t="s">
        <v>35</v>
      </c>
      <c r="BH261" s="120" t="s">
        <v>35</v>
      </c>
      <c r="BI261" s="116" t="s">
        <v>35</v>
      </c>
      <c r="BJ261" s="116" t="s">
        <v>35</v>
      </c>
      <c r="BK261" s="116" t="s">
        <v>35</v>
      </c>
      <c r="BL261" s="111" t="s">
        <v>35</v>
      </c>
      <c r="BM261" s="120" t="s">
        <v>35</v>
      </c>
      <c r="BN261" s="116" t="s">
        <v>35</v>
      </c>
      <c r="BO261" s="116" t="s">
        <v>35</v>
      </c>
      <c r="BP261" s="116" t="s">
        <v>35</v>
      </c>
      <c r="BQ261" s="111" t="s">
        <v>35</v>
      </c>
      <c r="BR261" s="120" t="s">
        <v>35</v>
      </c>
      <c r="BS261" s="116" t="s">
        <v>35</v>
      </c>
      <c r="BT261" s="116" t="s">
        <v>35</v>
      </c>
      <c r="BU261" s="116" t="s">
        <v>35</v>
      </c>
      <c r="BV261" s="116" t="s">
        <v>35</v>
      </c>
      <c r="BW261" s="116" t="s">
        <v>35</v>
      </c>
      <c r="BX261" s="116" t="s">
        <v>35</v>
      </c>
      <c r="BY261" s="105" t="s">
        <v>35</v>
      </c>
      <c r="BZ261" s="105" t="s">
        <v>35</v>
      </c>
      <c r="CA261" s="105" t="s">
        <v>35</v>
      </c>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row>
    <row r="262" s="599" customFormat="true" ht="15" customHeight="true" x14ac:dyDescent="0.2">
      <c r="B262" s="615"/>
      <c r="AB262" s="415"/>
      <c r="AC262" s="415"/>
      <c r="AD262" s="415"/>
      <c r="AE262" s="415"/>
      <c r="AF262" s="415"/>
      <c r="AG262" s="415"/>
      <c r="AH262" s="415"/>
      <c r="AI262" s="415"/>
      <c r="AJ262" s="415"/>
      <c r="AK262" s="415"/>
      <c r="AL262" s="415"/>
      <c r="AM262" s="415"/>
      <c r="AN262" s="415"/>
      <c r="AO262" s="415"/>
      <c r="AP262" s="415"/>
      <c r="AQ262" s="415"/>
      <c r="AR262" s="415"/>
      <c r="AS262" s="415"/>
      <c r="AT262" s="415"/>
      <c r="AU262" s="415"/>
      <c r="AV262" s="415"/>
      <c r="AW262" s="415"/>
      <c r="AX262" s="415"/>
      <c r="AY262" s="415"/>
      <c r="AZ262" s="415"/>
      <c r="BA262" s="1035"/>
      <c r="BB262" s="682" t="s">
        <v>48</v>
      </c>
      <c r="BC262" s="119" t="s">
        <v>35</v>
      </c>
      <c r="BD262" s="115" t="s">
        <v>35</v>
      </c>
      <c r="BE262" s="115" t="s">
        <v>35</v>
      </c>
      <c r="BF262" s="115" t="s">
        <v>35</v>
      </c>
      <c r="BG262" s="110" t="s">
        <v>35</v>
      </c>
      <c r="BH262" s="119" t="s">
        <v>35</v>
      </c>
      <c r="BI262" s="115" t="s">
        <v>35</v>
      </c>
      <c r="BJ262" s="115" t="s">
        <v>35</v>
      </c>
      <c r="BK262" s="115" t="s">
        <v>35</v>
      </c>
      <c r="BL262" s="110" t="s">
        <v>35</v>
      </c>
      <c r="BM262" s="119" t="s">
        <v>35</v>
      </c>
      <c r="BN262" s="115" t="s">
        <v>35</v>
      </c>
      <c r="BO262" s="115" t="s">
        <v>35</v>
      </c>
      <c r="BP262" s="115" t="s">
        <v>35</v>
      </c>
      <c r="BQ262" s="110" t="s">
        <v>35</v>
      </c>
      <c r="BR262" s="119" t="s">
        <v>35</v>
      </c>
      <c r="BS262" s="115" t="s">
        <v>35</v>
      </c>
      <c r="BT262" s="115" t="s">
        <v>35</v>
      </c>
      <c r="BU262" s="115" t="s">
        <v>35</v>
      </c>
      <c r="BV262" s="115" t="s">
        <v>35</v>
      </c>
      <c r="BW262" s="115" t="s">
        <v>35</v>
      </c>
      <c r="BX262" s="115" t="s">
        <v>35</v>
      </c>
      <c r="BY262" s="104" t="s">
        <v>35</v>
      </c>
      <c r="BZ262" s="104" t="s">
        <v>35</v>
      </c>
      <c r="CA262" s="104" t="s">
        <v>35</v>
      </c>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row>
    <row r="263" s="599" customFormat="true" ht="15" customHeight="true" x14ac:dyDescent="0.2">
      <c r="B263" s="615"/>
      <c r="AB263" s="415"/>
      <c r="AC263" s="415"/>
      <c r="AD263" s="415"/>
      <c r="AE263" s="415"/>
      <c r="AF263" s="415"/>
      <c r="AG263" s="415"/>
      <c r="AH263" s="415"/>
      <c r="AI263" s="415"/>
      <c r="AJ263" s="415"/>
      <c r="AK263" s="415"/>
      <c r="AL263" s="415"/>
      <c r="AM263" s="415"/>
      <c r="AN263" s="415"/>
      <c r="AO263" s="415"/>
      <c r="AP263" s="415"/>
      <c r="AQ263" s="415"/>
      <c r="AR263" s="415"/>
      <c r="AS263" s="415"/>
      <c r="AT263" s="415"/>
      <c r="AU263" s="415"/>
      <c r="AV263" s="415"/>
      <c r="AW263" s="415"/>
      <c r="AX263" s="415"/>
      <c r="AY263" s="415"/>
      <c r="AZ263" s="415"/>
      <c r="BA263" s="1035"/>
      <c r="BB263" s="682" t="s">
        <v>113</v>
      </c>
      <c r="BC263" s="119" t="s">
        <v>35</v>
      </c>
      <c r="BD263" s="115" t="s">
        <v>35</v>
      </c>
      <c r="BE263" s="115" t="s">
        <v>35</v>
      </c>
      <c r="BF263" s="115" t="s">
        <v>35</v>
      </c>
      <c r="BG263" s="110" t="s">
        <v>35</v>
      </c>
      <c r="BH263" s="119" t="s">
        <v>35</v>
      </c>
      <c r="BI263" s="115" t="s">
        <v>35</v>
      </c>
      <c r="BJ263" s="115" t="s">
        <v>35</v>
      </c>
      <c r="BK263" s="115" t="s">
        <v>35</v>
      </c>
      <c r="BL263" s="110" t="s">
        <v>35</v>
      </c>
      <c r="BM263" s="119" t="s">
        <v>35</v>
      </c>
      <c r="BN263" s="115" t="s">
        <v>35</v>
      </c>
      <c r="BO263" s="115" t="s">
        <v>35</v>
      </c>
      <c r="BP263" s="115" t="s">
        <v>35</v>
      </c>
      <c r="BQ263" s="110" t="s">
        <v>35</v>
      </c>
      <c r="BR263" s="119" t="s">
        <v>35</v>
      </c>
      <c r="BS263" s="115" t="s">
        <v>35</v>
      </c>
      <c r="BT263" s="115" t="s">
        <v>35</v>
      </c>
      <c r="BU263" s="115" t="s">
        <v>35</v>
      </c>
      <c r="BV263" s="115" t="s">
        <v>35</v>
      </c>
      <c r="BW263" s="115" t="s">
        <v>35</v>
      </c>
      <c r="BX263" s="115" t="s">
        <v>35</v>
      </c>
      <c r="BY263" s="104" t="s">
        <v>35</v>
      </c>
      <c r="BZ263" s="104" t="s">
        <v>35</v>
      </c>
      <c r="CA263" s="104" t="s">
        <v>35</v>
      </c>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row>
    <row r="264" s="599" customFormat="true" ht="15" customHeight="true" x14ac:dyDescent="0.2">
      <c r="B264" s="615"/>
      <c r="AB264" s="415"/>
      <c r="AC264" s="415"/>
      <c r="AD264" s="415"/>
      <c r="AE264" s="415"/>
      <c r="AF264" s="415"/>
      <c r="AG264" s="415"/>
      <c r="AH264" s="415"/>
      <c r="AI264" s="415"/>
      <c r="AJ264" s="415"/>
      <c r="AK264" s="415"/>
      <c r="AL264" s="415"/>
      <c r="AM264" s="415"/>
      <c r="AN264" s="415"/>
      <c r="AO264" s="415"/>
      <c r="AP264" s="415"/>
      <c r="AQ264" s="415"/>
      <c r="AR264" s="415"/>
      <c r="AS264" s="415"/>
      <c r="AT264" s="415"/>
      <c r="AU264" s="415"/>
      <c r="AV264" s="415"/>
      <c r="AW264" s="415"/>
      <c r="AX264" s="415"/>
      <c r="AY264" s="415"/>
      <c r="AZ264" s="415"/>
      <c r="BA264" s="1035" t="s">
        <v>74</v>
      </c>
      <c r="BB264" s="682" t="s">
        <v>89</v>
      </c>
      <c r="BC264" s="119" t="s">
        <v>35</v>
      </c>
      <c r="BD264" s="115" t="s">
        <v>35</v>
      </c>
      <c r="BE264" s="115" t="s">
        <v>35</v>
      </c>
      <c r="BF264" s="115" t="s">
        <v>35</v>
      </c>
      <c r="BG264" s="110" t="s">
        <v>35</v>
      </c>
      <c r="BH264" s="119" t="s">
        <v>35</v>
      </c>
      <c r="BI264" s="115" t="s">
        <v>35</v>
      </c>
      <c r="BJ264" s="115" t="s">
        <v>35</v>
      </c>
      <c r="BK264" s="115" t="s">
        <v>35</v>
      </c>
      <c r="BL264" s="110" t="s">
        <v>35</v>
      </c>
      <c r="BM264" s="119" t="s">
        <v>35</v>
      </c>
      <c r="BN264" s="115" t="s">
        <v>35</v>
      </c>
      <c r="BO264" s="115" t="s">
        <v>35</v>
      </c>
      <c r="BP264" s="115" t="s">
        <v>35</v>
      </c>
      <c r="BQ264" s="110" t="s">
        <v>35</v>
      </c>
      <c r="BR264" s="119" t="s">
        <v>35</v>
      </c>
      <c r="BS264" s="115" t="s">
        <v>35</v>
      </c>
      <c r="BT264" s="115" t="s">
        <v>35</v>
      </c>
      <c r="BU264" s="115" t="s">
        <v>35</v>
      </c>
      <c r="BV264" s="115" t="s">
        <v>35</v>
      </c>
      <c r="BW264" s="115" t="s">
        <v>35</v>
      </c>
      <c r="BX264" s="115" t="s">
        <v>35</v>
      </c>
      <c r="BY264" s="104" t="s">
        <v>35</v>
      </c>
      <c r="BZ264" s="104" t="s">
        <v>35</v>
      </c>
      <c r="CA264" s="104" t="s">
        <v>35</v>
      </c>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row>
    <row r="265" s="599" customFormat="true" ht="15" customHeight="true" x14ac:dyDescent="0.2">
      <c r="B265" s="615"/>
      <c r="AB265" s="415"/>
      <c r="AC265" s="415"/>
      <c r="AD265" s="415"/>
      <c r="AE265" s="415"/>
      <c r="AF265" s="415"/>
      <c r="AG265" s="415"/>
      <c r="AH265" s="415"/>
      <c r="AI265" s="415"/>
      <c r="AJ265" s="415"/>
      <c r="AK265" s="415"/>
      <c r="AL265" s="415"/>
      <c r="AM265" s="415"/>
      <c r="AN265" s="415"/>
      <c r="AO265" s="415"/>
      <c r="AP265" s="415"/>
      <c r="AQ265" s="415"/>
      <c r="AR265" s="415"/>
      <c r="AS265" s="415"/>
      <c r="AT265" s="415"/>
      <c r="AU265" s="415"/>
      <c r="AV265" s="415"/>
      <c r="AW265" s="415"/>
      <c r="AX265" s="415"/>
      <c r="AY265" s="415"/>
      <c r="AZ265" s="415"/>
      <c r="BA265" s="1035"/>
      <c r="BB265" s="682" t="s">
        <v>90</v>
      </c>
      <c r="BC265" s="119" t="s">
        <v>35</v>
      </c>
      <c r="BD265" s="115" t="s">
        <v>35</v>
      </c>
      <c r="BE265" s="115" t="s">
        <v>35</v>
      </c>
      <c r="BF265" s="115" t="s">
        <v>35</v>
      </c>
      <c r="BG265" s="110" t="s">
        <v>35</v>
      </c>
      <c r="BH265" s="119" t="s">
        <v>35</v>
      </c>
      <c r="BI265" s="115" t="s">
        <v>35</v>
      </c>
      <c r="BJ265" s="115" t="s">
        <v>35</v>
      </c>
      <c r="BK265" s="115" t="s">
        <v>35</v>
      </c>
      <c r="BL265" s="110" t="s">
        <v>35</v>
      </c>
      <c r="BM265" s="119" t="s">
        <v>35</v>
      </c>
      <c r="BN265" s="115" t="s">
        <v>35</v>
      </c>
      <c r="BO265" s="115" t="s">
        <v>35</v>
      </c>
      <c r="BP265" s="115" t="s">
        <v>35</v>
      </c>
      <c r="BQ265" s="110" t="s">
        <v>35</v>
      </c>
      <c r="BR265" s="119" t="s">
        <v>35</v>
      </c>
      <c r="BS265" s="115" t="s">
        <v>35</v>
      </c>
      <c r="BT265" s="115" t="s">
        <v>35</v>
      </c>
      <c r="BU265" s="115" t="s">
        <v>35</v>
      </c>
      <c r="BV265" s="115" t="s">
        <v>35</v>
      </c>
      <c r="BW265" s="115" t="s">
        <v>35</v>
      </c>
      <c r="BX265" s="115" t="s">
        <v>35</v>
      </c>
      <c r="BY265" s="104" t="s">
        <v>35</v>
      </c>
      <c r="BZ265" s="104" t="s">
        <v>35</v>
      </c>
      <c r="CA265" s="104" t="s">
        <v>35</v>
      </c>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row>
    <row r="266" s="599" customFormat="true" ht="15" customHeight="true" x14ac:dyDescent="0.2">
      <c r="B266" s="615"/>
      <c r="AB266" s="415"/>
      <c r="AC266" s="415"/>
      <c r="AD266" s="415"/>
      <c r="AE266" s="415"/>
      <c r="AF266" s="415"/>
      <c r="AG266" s="415"/>
      <c r="AH266" s="415"/>
      <c r="AI266" s="415"/>
      <c r="AJ266" s="415"/>
      <c r="AK266" s="415"/>
      <c r="AL266" s="415"/>
      <c r="AM266" s="415"/>
      <c r="AN266" s="415"/>
      <c r="AO266" s="415"/>
      <c r="AP266" s="415"/>
      <c r="AQ266" s="415"/>
      <c r="AR266" s="415"/>
      <c r="AS266" s="415"/>
      <c r="AT266" s="415"/>
      <c r="AU266" s="415"/>
      <c r="AV266" s="415"/>
      <c r="AW266" s="415"/>
      <c r="AX266" s="415"/>
      <c r="AY266" s="415"/>
      <c r="AZ266" s="415"/>
      <c r="BA266" s="1035"/>
      <c r="BB266" s="682" t="s">
        <v>91</v>
      </c>
      <c r="BC266" s="119" t="s">
        <v>35</v>
      </c>
      <c r="BD266" s="115" t="s">
        <v>35</v>
      </c>
      <c r="BE266" s="115" t="s">
        <v>35</v>
      </c>
      <c r="BF266" s="115" t="s">
        <v>35</v>
      </c>
      <c r="BG266" s="110" t="s">
        <v>35</v>
      </c>
      <c r="BH266" s="119" t="s">
        <v>35</v>
      </c>
      <c r="BI266" s="115" t="s">
        <v>35</v>
      </c>
      <c r="BJ266" s="115" t="s">
        <v>35</v>
      </c>
      <c r="BK266" s="115" t="s">
        <v>35</v>
      </c>
      <c r="BL266" s="110" t="s">
        <v>35</v>
      </c>
      <c r="BM266" s="119" t="s">
        <v>35</v>
      </c>
      <c r="BN266" s="115" t="s">
        <v>35</v>
      </c>
      <c r="BO266" s="115" t="s">
        <v>35</v>
      </c>
      <c r="BP266" s="115" t="s">
        <v>35</v>
      </c>
      <c r="BQ266" s="110" t="s">
        <v>35</v>
      </c>
      <c r="BR266" s="119" t="s">
        <v>35</v>
      </c>
      <c r="BS266" s="115" t="s">
        <v>35</v>
      </c>
      <c r="BT266" s="115" t="s">
        <v>35</v>
      </c>
      <c r="BU266" s="115" t="s">
        <v>35</v>
      </c>
      <c r="BV266" s="115" t="s">
        <v>35</v>
      </c>
      <c r="BW266" s="115" t="s">
        <v>35</v>
      </c>
      <c r="BX266" s="115" t="s">
        <v>35</v>
      </c>
      <c r="BY266" s="104" t="s">
        <v>35</v>
      </c>
      <c r="BZ266" s="104" t="s">
        <v>35</v>
      </c>
      <c r="CA266" s="104" t="s">
        <v>35</v>
      </c>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row>
    <row r="267" s="599" customFormat="true" ht="15" customHeight="true" x14ac:dyDescent="0.2">
      <c r="B267" s="615"/>
      <c r="AB267" s="415"/>
      <c r="AC267" s="415"/>
      <c r="AD267" s="415"/>
      <c r="AE267" s="415"/>
      <c r="AF267" s="415"/>
      <c r="AG267" s="415"/>
      <c r="AH267" s="415"/>
      <c r="AI267" s="415"/>
      <c r="AJ267" s="415"/>
      <c r="AK267" s="415"/>
      <c r="AL267" s="415"/>
      <c r="AM267" s="415"/>
      <c r="AN267" s="415"/>
      <c r="AO267" s="415"/>
      <c r="AP267" s="415"/>
      <c r="AQ267" s="415"/>
      <c r="AR267" s="415"/>
      <c r="AS267" s="415"/>
      <c r="AT267" s="415"/>
      <c r="AU267" s="415"/>
      <c r="AV267" s="415"/>
      <c r="AW267" s="415"/>
      <c r="AX267" s="415"/>
      <c r="AY267" s="415"/>
      <c r="AZ267" s="415"/>
      <c r="BA267" s="1035"/>
      <c r="BB267" s="682" t="s">
        <v>113</v>
      </c>
      <c r="BC267" s="119" t="s">
        <v>35</v>
      </c>
      <c r="BD267" s="115" t="s">
        <v>35</v>
      </c>
      <c r="BE267" s="115" t="s">
        <v>35</v>
      </c>
      <c r="BF267" s="115" t="s">
        <v>35</v>
      </c>
      <c r="BG267" s="110" t="s">
        <v>35</v>
      </c>
      <c r="BH267" s="119" t="s">
        <v>35</v>
      </c>
      <c r="BI267" s="115" t="s">
        <v>35</v>
      </c>
      <c r="BJ267" s="115" t="s">
        <v>35</v>
      </c>
      <c r="BK267" s="115" t="s">
        <v>35</v>
      </c>
      <c r="BL267" s="110" t="s">
        <v>35</v>
      </c>
      <c r="BM267" s="119" t="s">
        <v>35</v>
      </c>
      <c r="BN267" s="115" t="s">
        <v>35</v>
      </c>
      <c r="BO267" s="115" t="s">
        <v>35</v>
      </c>
      <c r="BP267" s="115" t="s">
        <v>35</v>
      </c>
      <c r="BQ267" s="110" t="s">
        <v>35</v>
      </c>
      <c r="BR267" s="119" t="s">
        <v>35</v>
      </c>
      <c r="BS267" s="115" t="s">
        <v>35</v>
      </c>
      <c r="BT267" s="115" t="s">
        <v>35</v>
      </c>
      <c r="BU267" s="115" t="s">
        <v>35</v>
      </c>
      <c r="BV267" s="115" t="s">
        <v>35</v>
      </c>
      <c r="BW267" s="115" t="s">
        <v>35</v>
      </c>
      <c r="BX267" s="115" t="s">
        <v>35</v>
      </c>
      <c r="BY267" s="104" t="s">
        <v>35</v>
      </c>
      <c r="BZ267" s="104" t="s">
        <v>35</v>
      </c>
      <c r="CA267" s="104" t="s">
        <v>35</v>
      </c>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row>
    <row r="268" s="599" customFormat="true" ht="15" customHeight="true" x14ac:dyDescent="0.2">
      <c r="B268" s="615"/>
      <c r="AB268" s="415"/>
      <c r="AC268" s="415"/>
      <c r="AD268" s="415"/>
      <c r="AE268" s="415"/>
      <c r="AF268" s="415"/>
      <c r="AG268" s="415"/>
      <c r="AH268" s="415"/>
      <c r="AI268" s="415"/>
      <c r="AJ268" s="415"/>
      <c r="AK268" s="415"/>
      <c r="AL268" s="415"/>
      <c r="AM268" s="415"/>
      <c r="AN268" s="415"/>
      <c r="AO268" s="415"/>
      <c r="AP268" s="415"/>
      <c r="AQ268" s="415"/>
      <c r="AR268" s="415"/>
      <c r="AS268" s="415"/>
      <c r="AT268" s="415"/>
      <c r="AU268" s="415"/>
      <c r="AV268" s="415"/>
      <c r="AW268" s="415"/>
      <c r="AX268" s="415"/>
      <c r="AY268" s="415"/>
      <c r="AZ268" s="415"/>
      <c r="BA268" s="1035" t="s">
        <v>116</v>
      </c>
      <c r="BB268" s="682" t="s">
        <v>89</v>
      </c>
      <c r="BC268" s="119" t="s">
        <v>35</v>
      </c>
      <c r="BD268" s="115" t="s">
        <v>35</v>
      </c>
      <c r="BE268" s="115" t="s">
        <v>35</v>
      </c>
      <c r="BF268" s="115" t="s">
        <v>35</v>
      </c>
      <c r="BG268" s="110" t="s">
        <v>35</v>
      </c>
      <c r="BH268" s="119" t="s">
        <v>35</v>
      </c>
      <c r="BI268" s="115" t="s">
        <v>35</v>
      </c>
      <c r="BJ268" s="115" t="s">
        <v>35</v>
      </c>
      <c r="BK268" s="115" t="s">
        <v>35</v>
      </c>
      <c r="BL268" s="110" t="s">
        <v>35</v>
      </c>
      <c r="BM268" s="119" t="s">
        <v>35</v>
      </c>
      <c r="BN268" s="115" t="s">
        <v>35</v>
      </c>
      <c r="BO268" s="115" t="s">
        <v>35</v>
      </c>
      <c r="BP268" s="115" t="s">
        <v>35</v>
      </c>
      <c r="BQ268" s="110" t="s">
        <v>35</v>
      </c>
      <c r="BR268" s="119" t="s">
        <v>35</v>
      </c>
      <c r="BS268" s="115" t="s">
        <v>35</v>
      </c>
      <c r="BT268" s="115" t="s">
        <v>35</v>
      </c>
      <c r="BU268" s="115" t="s">
        <v>35</v>
      </c>
      <c r="BV268" s="115" t="s">
        <v>35</v>
      </c>
      <c r="BW268" s="115" t="s">
        <v>35</v>
      </c>
      <c r="BX268" s="115" t="s">
        <v>35</v>
      </c>
      <c r="BY268" s="104" t="s">
        <v>35</v>
      </c>
      <c r="BZ268" s="104" t="s">
        <v>35</v>
      </c>
      <c r="CA268" s="104" t="s">
        <v>35</v>
      </c>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row>
    <row r="269" s="599" customFormat="true" ht="15" customHeight="true" x14ac:dyDescent="0.2">
      <c r="B269" s="615"/>
      <c r="AB269" s="415"/>
      <c r="AC269" s="415"/>
      <c r="AD269" s="415"/>
      <c r="AE269" s="415"/>
      <c r="AF269" s="415"/>
      <c r="AG269" s="415"/>
      <c r="AH269" s="415"/>
      <c r="AI269" s="415"/>
      <c r="AJ269" s="415"/>
      <c r="AK269" s="415"/>
      <c r="AL269" s="415"/>
      <c r="AM269" s="415"/>
      <c r="AN269" s="415"/>
      <c r="AO269" s="415"/>
      <c r="AP269" s="415"/>
      <c r="AQ269" s="415"/>
      <c r="AR269" s="415"/>
      <c r="AS269" s="415"/>
      <c r="AT269" s="415"/>
      <c r="AU269" s="415"/>
      <c r="AV269" s="415"/>
      <c r="AW269" s="415"/>
      <c r="AX269" s="415"/>
      <c r="AY269" s="415"/>
      <c r="AZ269" s="415"/>
      <c r="BA269" s="1035"/>
      <c r="BB269" s="682" t="s">
        <v>90</v>
      </c>
      <c r="BC269" s="119" t="s">
        <v>35</v>
      </c>
      <c r="BD269" s="115" t="s">
        <v>35</v>
      </c>
      <c r="BE269" s="115" t="s">
        <v>35</v>
      </c>
      <c r="BF269" s="115" t="s">
        <v>35</v>
      </c>
      <c r="BG269" s="110" t="s">
        <v>35</v>
      </c>
      <c r="BH269" s="119" t="s">
        <v>35</v>
      </c>
      <c r="BI269" s="115" t="s">
        <v>35</v>
      </c>
      <c r="BJ269" s="115" t="s">
        <v>35</v>
      </c>
      <c r="BK269" s="115" t="s">
        <v>35</v>
      </c>
      <c r="BL269" s="110" t="s">
        <v>35</v>
      </c>
      <c r="BM269" s="119" t="s">
        <v>35</v>
      </c>
      <c r="BN269" s="115" t="s">
        <v>35</v>
      </c>
      <c r="BO269" s="115" t="s">
        <v>35</v>
      </c>
      <c r="BP269" s="115" t="s">
        <v>35</v>
      </c>
      <c r="BQ269" s="110" t="s">
        <v>35</v>
      </c>
      <c r="BR269" s="119" t="s">
        <v>35</v>
      </c>
      <c r="BS269" s="115" t="s">
        <v>35</v>
      </c>
      <c r="BT269" s="115" t="s">
        <v>35</v>
      </c>
      <c r="BU269" s="115" t="s">
        <v>35</v>
      </c>
      <c r="BV269" s="115" t="s">
        <v>35</v>
      </c>
      <c r="BW269" s="115" t="s">
        <v>35</v>
      </c>
      <c r="BX269" s="115" t="s">
        <v>35</v>
      </c>
      <c r="BY269" s="104" t="s">
        <v>35</v>
      </c>
      <c r="BZ269" s="104" t="s">
        <v>35</v>
      </c>
      <c r="CA269" s="104" t="s">
        <v>35</v>
      </c>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row>
    <row r="270" s="599" customFormat="true" ht="15" customHeight="true" x14ac:dyDescent="0.2">
      <c r="B270" s="615"/>
      <c r="AB270" s="415"/>
      <c r="AC270" s="415"/>
      <c r="AD270" s="415"/>
      <c r="AE270" s="415"/>
      <c r="AF270" s="415"/>
      <c r="AG270" s="415"/>
      <c r="AH270" s="415"/>
      <c r="AI270" s="415"/>
      <c r="AJ270" s="415"/>
      <c r="AK270" s="415"/>
      <c r="AL270" s="415"/>
      <c r="AM270" s="415"/>
      <c r="AN270" s="415"/>
      <c r="AO270" s="415"/>
      <c r="AP270" s="415"/>
      <c r="AQ270" s="415"/>
      <c r="AR270" s="415"/>
      <c r="AS270" s="415"/>
      <c r="AT270" s="415"/>
      <c r="AU270" s="415"/>
      <c r="AV270" s="415"/>
      <c r="AW270" s="415"/>
      <c r="AX270" s="415"/>
      <c r="AY270" s="415"/>
      <c r="AZ270" s="415"/>
      <c r="BA270" s="1035"/>
      <c r="BB270" s="682" t="s">
        <v>91</v>
      </c>
      <c r="BC270" s="119" t="s">
        <v>35</v>
      </c>
      <c r="BD270" s="115" t="s">
        <v>35</v>
      </c>
      <c r="BE270" s="115" t="s">
        <v>35</v>
      </c>
      <c r="BF270" s="115" t="s">
        <v>35</v>
      </c>
      <c r="BG270" s="110" t="s">
        <v>35</v>
      </c>
      <c r="BH270" s="119" t="s">
        <v>35</v>
      </c>
      <c r="BI270" s="115" t="s">
        <v>35</v>
      </c>
      <c r="BJ270" s="115" t="s">
        <v>35</v>
      </c>
      <c r="BK270" s="115" t="s">
        <v>35</v>
      </c>
      <c r="BL270" s="110" t="s">
        <v>35</v>
      </c>
      <c r="BM270" s="119" t="s">
        <v>35</v>
      </c>
      <c r="BN270" s="115" t="s">
        <v>35</v>
      </c>
      <c r="BO270" s="115" t="s">
        <v>35</v>
      </c>
      <c r="BP270" s="115" t="s">
        <v>35</v>
      </c>
      <c r="BQ270" s="110" t="s">
        <v>35</v>
      </c>
      <c r="BR270" s="119" t="s">
        <v>35</v>
      </c>
      <c r="BS270" s="115" t="s">
        <v>35</v>
      </c>
      <c r="BT270" s="115" t="s">
        <v>35</v>
      </c>
      <c r="BU270" s="115" t="s">
        <v>35</v>
      </c>
      <c r="BV270" s="115" t="s">
        <v>35</v>
      </c>
      <c r="BW270" s="115" t="s">
        <v>35</v>
      </c>
      <c r="BX270" s="115" t="s">
        <v>35</v>
      </c>
      <c r="BY270" s="104" t="s">
        <v>35</v>
      </c>
      <c r="BZ270" s="104" t="s">
        <v>35</v>
      </c>
      <c r="CA270" s="104" t="s">
        <v>35</v>
      </c>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row>
    <row r="271" s="599" customFormat="true" ht="15" customHeight="true" x14ac:dyDescent="0.2">
      <c r="B271" s="615"/>
      <c r="AB271" s="415"/>
      <c r="AC271" s="415"/>
      <c r="AD271" s="415"/>
      <c r="AE271" s="415"/>
      <c r="AF271" s="415"/>
      <c r="AG271" s="415"/>
      <c r="AH271" s="415"/>
      <c r="AI271" s="415"/>
      <c r="AJ271" s="415"/>
      <c r="AK271" s="415"/>
      <c r="AL271" s="415"/>
      <c r="AM271" s="415"/>
      <c r="AN271" s="415"/>
      <c r="AO271" s="415"/>
      <c r="AP271" s="415"/>
      <c r="AQ271" s="415"/>
      <c r="AR271" s="415"/>
      <c r="AS271" s="415"/>
      <c r="AT271" s="415"/>
      <c r="AU271" s="415"/>
      <c r="AV271" s="415"/>
      <c r="AW271" s="415"/>
      <c r="AX271" s="415"/>
      <c r="AY271" s="415"/>
      <c r="AZ271" s="415"/>
      <c r="BA271" s="1035" t="s">
        <v>75</v>
      </c>
      <c r="BB271" s="682" t="s">
        <v>49</v>
      </c>
      <c r="BC271" s="119" t="s">
        <v>35</v>
      </c>
      <c r="BD271" s="112" t="s">
        <v>35</v>
      </c>
      <c r="BE271" s="112" t="s">
        <v>35</v>
      </c>
      <c r="BF271" s="112" t="s">
        <v>35</v>
      </c>
      <c r="BG271" s="107" t="s">
        <v>35</v>
      </c>
      <c r="BH271" s="119" t="s">
        <v>35</v>
      </c>
      <c r="BI271" s="112" t="s">
        <v>35</v>
      </c>
      <c r="BJ271" s="112" t="s">
        <v>35</v>
      </c>
      <c r="BK271" s="112" t="s">
        <v>35</v>
      </c>
      <c r="BL271" s="107" t="s">
        <v>35</v>
      </c>
      <c r="BM271" s="119" t="s">
        <v>35</v>
      </c>
      <c r="BN271" s="112" t="s">
        <v>35</v>
      </c>
      <c r="BO271" s="112" t="s">
        <v>35</v>
      </c>
      <c r="BP271" s="112" t="s">
        <v>35</v>
      </c>
      <c r="BQ271" s="107" t="s">
        <v>35</v>
      </c>
      <c r="BR271" s="119" t="s">
        <v>35</v>
      </c>
      <c r="BS271" s="112" t="s">
        <v>35</v>
      </c>
      <c r="BT271" s="112" t="s">
        <v>35</v>
      </c>
      <c r="BU271" s="112" t="s">
        <v>35</v>
      </c>
      <c r="BV271" s="112" t="s">
        <v>35</v>
      </c>
      <c r="BW271" s="112" t="s">
        <v>35</v>
      </c>
      <c r="BX271" s="112" t="s">
        <v>35</v>
      </c>
      <c r="BY271" s="102" t="s">
        <v>35</v>
      </c>
      <c r="BZ271" s="102" t="s">
        <v>35</v>
      </c>
      <c r="CA271" s="102" t="s">
        <v>35</v>
      </c>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row>
    <row r="272" s="599" customFormat="true" ht="15" customHeight="true" x14ac:dyDescent="0.2">
      <c r="B272" s="615"/>
      <c r="AB272" s="415"/>
      <c r="AC272" s="415"/>
      <c r="AD272" s="415"/>
      <c r="AE272" s="415"/>
      <c r="AF272" s="415"/>
      <c r="AG272" s="415"/>
      <c r="AH272" s="415"/>
      <c r="AI272" s="415"/>
      <c r="AJ272" s="415"/>
      <c r="AK272" s="415"/>
      <c r="AL272" s="415"/>
      <c r="AM272" s="415"/>
      <c r="AN272" s="415"/>
      <c r="AO272" s="415"/>
      <c r="AP272" s="415"/>
      <c r="AQ272" s="415"/>
      <c r="AR272" s="415"/>
      <c r="AS272" s="415"/>
      <c r="AT272" s="415"/>
      <c r="AU272" s="415"/>
      <c r="AV272" s="415"/>
      <c r="AW272" s="415"/>
      <c r="AX272" s="415"/>
      <c r="AY272" s="415"/>
      <c r="AZ272" s="415"/>
      <c r="BA272" s="1035"/>
      <c r="BB272" s="682" t="s">
        <v>48</v>
      </c>
      <c r="BC272" s="119" t="s">
        <v>35</v>
      </c>
      <c r="BD272" s="112" t="s">
        <v>35</v>
      </c>
      <c r="BE272" s="112" t="s">
        <v>35</v>
      </c>
      <c r="BF272" s="112" t="s">
        <v>35</v>
      </c>
      <c r="BG272" s="107" t="s">
        <v>35</v>
      </c>
      <c r="BH272" s="119" t="s">
        <v>35</v>
      </c>
      <c r="BI272" s="112" t="s">
        <v>35</v>
      </c>
      <c r="BJ272" s="112" t="s">
        <v>35</v>
      </c>
      <c r="BK272" s="112" t="s">
        <v>35</v>
      </c>
      <c r="BL272" s="107" t="s">
        <v>35</v>
      </c>
      <c r="BM272" s="119" t="s">
        <v>35</v>
      </c>
      <c r="BN272" s="112" t="s">
        <v>35</v>
      </c>
      <c r="BO272" s="112" t="s">
        <v>35</v>
      </c>
      <c r="BP272" s="112" t="s">
        <v>35</v>
      </c>
      <c r="BQ272" s="107" t="s">
        <v>35</v>
      </c>
      <c r="BR272" s="119" t="s">
        <v>35</v>
      </c>
      <c r="BS272" s="112" t="s">
        <v>35</v>
      </c>
      <c r="BT272" s="112" t="s">
        <v>35</v>
      </c>
      <c r="BU272" s="112" t="s">
        <v>35</v>
      </c>
      <c r="BV272" s="112" t="s">
        <v>35</v>
      </c>
      <c r="BW272" s="112" t="s">
        <v>35</v>
      </c>
      <c r="BX272" s="112" t="s">
        <v>35</v>
      </c>
      <c r="BY272" s="102" t="s">
        <v>35</v>
      </c>
      <c r="BZ272" s="102" t="s">
        <v>35</v>
      </c>
      <c r="CA272" s="102" t="s">
        <v>35</v>
      </c>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row>
    <row r="273" s="599" customFormat="true" ht="15" customHeight="true" x14ac:dyDescent="0.2">
      <c r="B273" s="615"/>
      <c r="AB273" s="415"/>
      <c r="AC273" s="415"/>
      <c r="AD273" s="415"/>
      <c r="AE273" s="415"/>
      <c r="AF273" s="415"/>
      <c r="AG273" s="415"/>
      <c r="AH273" s="415"/>
      <c r="AI273" s="415"/>
      <c r="AJ273" s="415"/>
      <c r="AK273" s="415"/>
      <c r="AL273" s="415"/>
      <c r="AM273" s="415"/>
      <c r="AN273" s="415"/>
      <c r="AO273" s="415"/>
      <c r="AP273" s="415"/>
      <c r="AQ273" s="415"/>
      <c r="AR273" s="415"/>
      <c r="AS273" s="415"/>
      <c r="AT273" s="415"/>
      <c r="AU273" s="415"/>
      <c r="AV273" s="415"/>
      <c r="AW273" s="415"/>
      <c r="AX273" s="415"/>
      <c r="AY273" s="415"/>
      <c r="AZ273" s="415"/>
      <c r="BA273" s="1035"/>
      <c r="BB273" s="682" t="s">
        <v>113</v>
      </c>
      <c r="BC273" s="119" t="s">
        <v>35</v>
      </c>
      <c r="BD273" s="112" t="s">
        <v>35</v>
      </c>
      <c r="BE273" s="112" t="s">
        <v>35</v>
      </c>
      <c r="BF273" s="112" t="s">
        <v>35</v>
      </c>
      <c r="BG273" s="107" t="s">
        <v>35</v>
      </c>
      <c r="BH273" s="119" t="s">
        <v>35</v>
      </c>
      <c r="BI273" s="112" t="s">
        <v>35</v>
      </c>
      <c r="BJ273" s="112" t="s">
        <v>35</v>
      </c>
      <c r="BK273" s="112" t="s">
        <v>35</v>
      </c>
      <c r="BL273" s="107" t="s">
        <v>35</v>
      </c>
      <c r="BM273" s="119" t="s">
        <v>35</v>
      </c>
      <c r="BN273" s="112" t="s">
        <v>35</v>
      </c>
      <c r="BO273" s="112" t="s">
        <v>35</v>
      </c>
      <c r="BP273" s="112" t="s">
        <v>35</v>
      </c>
      <c r="BQ273" s="107" t="s">
        <v>35</v>
      </c>
      <c r="BR273" s="119" t="s">
        <v>35</v>
      </c>
      <c r="BS273" s="112" t="s">
        <v>35</v>
      </c>
      <c r="BT273" s="112" t="s">
        <v>35</v>
      </c>
      <c r="BU273" s="112" t="s">
        <v>35</v>
      </c>
      <c r="BV273" s="112" t="s">
        <v>35</v>
      </c>
      <c r="BW273" s="112" t="s">
        <v>35</v>
      </c>
      <c r="BX273" s="112" t="s">
        <v>35</v>
      </c>
      <c r="BY273" s="102" t="s">
        <v>35</v>
      </c>
      <c r="BZ273" s="102" t="s">
        <v>35</v>
      </c>
      <c r="CA273" s="102" t="s">
        <v>35</v>
      </c>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row>
    <row r="274" s="599" customFormat="true" ht="15" customHeight="true" x14ac:dyDescent="0.2">
      <c r="B274" s="615"/>
      <c r="AB274" s="415"/>
      <c r="AC274" s="415"/>
      <c r="AD274" s="415"/>
      <c r="AE274" s="415"/>
      <c r="AF274" s="415"/>
      <c r="AG274" s="415"/>
      <c r="AH274" s="415"/>
      <c r="AI274" s="415"/>
      <c r="AJ274" s="415"/>
      <c r="AK274" s="415"/>
      <c r="AL274" s="415"/>
      <c r="AM274" s="415"/>
      <c r="AN274" s="415"/>
      <c r="AO274" s="415"/>
      <c r="AP274" s="415"/>
      <c r="AQ274" s="415"/>
      <c r="AR274" s="415"/>
      <c r="AS274" s="415"/>
      <c r="AT274" s="415"/>
      <c r="AU274" s="415"/>
      <c r="AV274" s="415"/>
      <c r="AW274" s="415"/>
      <c r="AX274" s="415"/>
      <c r="AY274" s="415"/>
      <c r="AZ274" s="415"/>
      <c r="BA274" s="1035" t="s">
        <v>76</v>
      </c>
      <c r="BB274" s="682" t="s">
        <v>49</v>
      </c>
      <c r="BC274" s="119" t="s">
        <v>35</v>
      </c>
      <c r="BD274" s="115" t="s">
        <v>35</v>
      </c>
      <c r="BE274" s="115" t="s">
        <v>35</v>
      </c>
      <c r="BF274" s="115" t="s">
        <v>35</v>
      </c>
      <c r="BG274" s="110" t="s">
        <v>35</v>
      </c>
      <c r="BH274" s="119" t="s">
        <v>35</v>
      </c>
      <c r="BI274" s="115" t="s">
        <v>35</v>
      </c>
      <c r="BJ274" s="115" t="s">
        <v>35</v>
      </c>
      <c r="BK274" s="115" t="s">
        <v>35</v>
      </c>
      <c r="BL274" s="110" t="s">
        <v>35</v>
      </c>
      <c r="BM274" s="119" t="s">
        <v>35</v>
      </c>
      <c r="BN274" s="115" t="s">
        <v>35</v>
      </c>
      <c r="BO274" s="115" t="s">
        <v>35</v>
      </c>
      <c r="BP274" s="115" t="s">
        <v>35</v>
      </c>
      <c r="BQ274" s="110" t="s">
        <v>35</v>
      </c>
      <c r="BR274" s="119" t="s">
        <v>35</v>
      </c>
      <c r="BS274" s="115" t="s">
        <v>35</v>
      </c>
      <c r="BT274" s="115" t="s">
        <v>35</v>
      </c>
      <c r="BU274" s="115" t="s">
        <v>35</v>
      </c>
      <c r="BV274" s="115" t="s">
        <v>35</v>
      </c>
      <c r="BW274" s="115" t="s">
        <v>35</v>
      </c>
      <c r="BX274" s="115" t="s">
        <v>35</v>
      </c>
      <c r="BY274" s="104" t="s">
        <v>35</v>
      </c>
      <c r="BZ274" s="104" t="s">
        <v>35</v>
      </c>
      <c r="CA274" s="104" t="s">
        <v>35</v>
      </c>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row>
    <row r="275" s="599" customFormat="true" ht="15" customHeight="true" x14ac:dyDescent="0.2">
      <c r="B275" s="615"/>
      <c r="AB275" s="415"/>
      <c r="AC275" s="415"/>
      <c r="AD275" s="415"/>
      <c r="AE275" s="415"/>
      <c r="AF275" s="415"/>
      <c r="AG275" s="415"/>
      <c r="AH275" s="415"/>
      <c r="AI275" s="415"/>
      <c r="AJ275" s="415"/>
      <c r="AK275" s="415"/>
      <c r="AL275" s="415"/>
      <c r="AM275" s="415"/>
      <c r="AN275" s="415"/>
      <c r="AO275" s="415"/>
      <c r="AP275" s="415"/>
      <c r="AQ275" s="415"/>
      <c r="AR275" s="415"/>
      <c r="AS275" s="415"/>
      <c r="AT275" s="415"/>
      <c r="AU275" s="415"/>
      <c r="AV275" s="415"/>
      <c r="AW275" s="415"/>
      <c r="AX275" s="415"/>
      <c r="AY275" s="415"/>
      <c r="AZ275" s="415"/>
      <c r="BA275" s="1035"/>
      <c r="BB275" s="682" t="s">
        <v>48</v>
      </c>
      <c r="BC275" s="119" t="s">
        <v>35</v>
      </c>
      <c r="BD275" s="115" t="s">
        <v>35</v>
      </c>
      <c r="BE275" s="115" t="s">
        <v>35</v>
      </c>
      <c r="BF275" s="115" t="s">
        <v>35</v>
      </c>
      <c r="BG275" s="110" t="s">
        <v>35</v>
      </c>
      <c r="BH275" s="119" t="s">
        <v>35</v>
      </c>
      <c r="BI275" s="115" t="s">
        <v>35</v>
      </c>
      <c r="BJ275" s="115" t="s">
        <v>35</v>
      </c>
      <c r="BK275" s="115" t="s">
        <v>35</v>
      </c>
      <c r="BL275" s="110" t="s">
        <v>35</v>
      </c>
      <c r="BM275" s="119" t="s">
        <v>35</v>
      </c>
      <c r="BN275" s="115" t="s">
        <v>35</v>
      </c>
      <c r="BO275" s="115" t="s">
        <v>35</v>
      </c>
      <c r="BP275" s="115" t="s">
        <v>35</v>
      </c>
      <c r="BQ275" s="110" t="s">
        <v>35</v>
      </c>
      <c r="BR275" s="119" t="s">
        <v>35</v>
      </c>
      <c r="BS275" s="115" t="s">
        <v>35</v>
      </c>
      <c r="BT275" s="115" t="s">
        <v>35</v>
      </c>
      <c r="BU275" s="115" t="s">
        <v>35</v>
      </c>
      <c r="BV275" s="115" t="s">
        <v>35</v>
      </c>
      <c r="BW275" s="115" t="s">
        <v>35</v>
      </c>
      <c r="BX275" s="115" t="s">
        <v>35</v>
      </c>
      <c r="BY275" s="104" t="s">
        <v>35</v>
      </c>
      <c r="BZ275" s="104" t="s">
        <v>35</v>
      </c>
      <c r="CA275" s="104" t="s">
        <v>35</v>
      </c>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row>
    <row r="276" s="599" customFormat="true" ht="15" customHeight="true" x14ac:dyDescent="0.2">
      <c r="B276" s="615"/>
      <c r="AB276" s="415"/>
      <c r="AC276" s="415"/>
      <c r="AD276" s="415"/>
      <c r="AE276" s="415"/>
      <c r="AF276" s="415"/>
      <c r="AG276" s="415"/>
      <c r="AH276" s="415"/>
      <c r="AI276" s="415"/>
      <c r="AJ276" s="415"/>
      <c r="AK276" s="415"/>
      <c r="AL276" s="415"/>
      <c r="AM276" s="415"/>
      <c r="AN276" s="415"/>
      <c r="AO276" s="415"/>
      <c r="AP276" s="415"/>
      <c r="AQ276" s="415"/>
      <c r="AR276" s="415"/>
      <c r="AS276" s="415"/>
      <c r="AT276" s="415"/>
      <c r="AU276" s="415"/>
      <c r="AV276" s="415"/>
      <c r="AW276" s="415"/>
      <c r="AX276" s="415"/>
      <c r="AY276" s="415"/>
      <c r="AZ276" s="415"/>
      <c r="BA276" s="1035"/>
      <c r="BB276" s="682" t="s">
        <v>114</v>
      </c>
      <c r="BC276" s="119" t="s">
        <v>35</v>
      </c>
      <c r="BD276" s="115" t="s">
        <v>35</v>
      </c>
      <c r="BE276" s="115" t="s">
        <v>35</v>
      </c>
      <c r="BF276" s="115" t="s">
        <v>35</v>
      </c>
      <c r="BG276" s="110" t="s">
        <v>35</v>
      </c>
      <c r="BH276" s="119" t="s">
        <v>35</v>
      </c>
      <c r="BI276" s="115" t="s">
        <v>35</v>
      </c>
      <c r="BJ276" s="115" t="s">
        <v>35</v>
      </c>
      <c r="BK276" s="115" t="s">
        <v>35</v>
      </c>
      <c r="BL276" s="110" t="s">
        <v>35</v>
      </c>
      <c r="BM276" s="119" t="s">
        <v>35</v>
      </c>
      <c r="BN276" s="115" t="s">
        <v>35</v>
      </c>
      <c r="BO276" s="115" t="s">
        <v>35</v>
      </c>
      <c r="BP276" s="115" t="s">
        <v>35</v>
      </c>
      <c r="BQ276" s="110" t="s">
        <v>35</v>
      </c>
      <c r="BR276" s="119" t="s">
        <v>35</v>
      </c>
      <c r="BS276" s="115" t="s">
        <v>35</v>
      </c>
      <c r="BT276" s="115" t="s">
        <v>35</v>
      </c>
      <c r="BU276" s="115" t="s">
        <v>35</v>
      </c>
      <c r="BV276" s="115" t="s">
        <v>35</v>
      </c>
      <c r="BW276" s="115" t="s">
        <v>35</v>
      </c>
      <c r="BX276" s="115" t="s">
        <v>35</v>
      </c>
      <c r="BY276" s="104" t="s">
        <v>35</v>
      </c>
      <c r="BZ276" s="104" t="s">
        <v>35</v>
      </c>
      <c r="CA276" s="104" t="s">
        <v>35</v>
      </c>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row>
    <row r="277" s="599" customFormat="true" ht="15" customHeight="true" x14ac:dyDescent="0.2">
      <c r="B277" s="615"/>
      <c r="AB277" s="415"/>
      <c r="AC277" s="415"/>
      <c r="AD277" s="415"/>
      <c r="AE277" s="415"/>
      <c r="AF277" s="415"/>
      <c r="AG277" s="415"/>
      <c r="AH277" s="415"/>
      <c r="AI277" s="415"/>
      <c r="AJ277" s="415"/>
      <c r="AK277" s="415"/>
      <c r="AL277" s="415"/>
      <c r="AM277" s="415"/>
      <c r="AN277" s="415"/>
      <c r="AO277" s="415"/>
      <c r="AP277" s="415"/>
      <c r="AQ277" s="415"/>
      <c r="AR277" s="415"/>
      <c r="AS277" s="415"/>
      <c r="AT277" s="415"/>
      <c r="AU277" s="415"/>
      <c r="AV277" s="415"/>
      <c r="AW277" s="415"/>
      <c r="AX277" s="415"/>
      <c r="AY277" s="415"/>
      <c r="AZ277" s="415"/>
      <c r="BA277" s="1035" t="s">
        <v>77</v>
      </c>
      <c r="BB277" s="682" t="s">
        <v>78</v>
      </c>
      <c r="BC277" s="119" t="s">
        <v>35</v>
      </c>
      <c r="BD277" s="115" t="s">
        <v>35</v>
      </c>
      <c r="BE277" s="115" t="s">
        <v>35</v>
      </c>
      <c r="BF277" s="115" t="s">
        <v>35</v>
      </c>
      <c r="BG277" s="110" t="s">
        <v>35</v>
      </c>
      <c r="BH277" s="119" t="s">
        <v>35</v>
      </c>
      <c r="BI277" s="115" t="s">
        <v>35</v>
      </c>
      <c r="BJ277" s="115" t="s">
        <v>35</v>
      </c>
      <c r="BK277" s="115" t="s">
        <v>35</v>
      </c>
      <c r="BL277" s="110" t="s">
        <v>35</v>
      </c>
      <c r="BM277" s="119" t="s">
        <v>35</v>
      </c>
      <c r="BN277" s="115" t="s">
        <v>35</v>
      </c>
      <c r="BO277" s="115" t="s">
        <v>35</v>
      </c>
      <c r="BP277" s="115" t="s">
        <v>35</v>
      </c>
      <c r="BQ277" s="110" t="s">
        <v>35</v>
      </c>
      <c r="BR277" s="119" t="s">
        <v>35</v>
      </c>
      <c r="BS277" s="115" t="s">
        <v>35</v>
      </c>
      <c r="BT277" s="115" t="s">
        <v>35</v>
      </c>
      <c r="BU277" s="115" t="s">
        <v>35</v>
      </c>
      <c r="BV277" s="115" t="s">
        <v>35</v>
      </c>
      <c r="BW277" s="115" t="s">
        <v>35</v>
      </c>
      <c r="BX277" s="115" t="s">
        <v>35</v>
      </c>
      <c r="BY277" s="104" t="s">
        <v>35</v>
      </c>
      <c r="BZ277" s="104" t="s">
        <v>35</v>
      </c>
      <c r="CA277" s="104" t="s">
        <v>35</v>
      </c>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row>
    <row r="278" s="599" customFormat="true" ht="15" customHeight="true" x14ac:dyDescent="0.2">
      <c r="B278" s="615"/>
      <c r="AB278" s="415"/>
      <c r="AC278" s="415"/>
      <c r="AD278" s="415"/>
      <c r="AE278" s="415"/>
      <c r="AF278" s="415"/>
      <c r="AG278" s="415"/>
      <c r="AH278" s="415"/>
      <c r="AI278" s="415"/>
      <c r="AJ278" s="415"/>
      <c r="AK278" s="415"/>
      <c r="AL278" s="415"/>
      <c r="AM278" s="415"/>
      <c r="AN278" s="415"/>
      <c r="AO278" s="415"/>
      <c r="AP278" s="415"/>
      <c r="AQ278" s="415"/>
      <c r="AR278" s="415"/>
      <c r="AS278" s="415"/>
      <c r="AT278" s="415"/>
      <c r="AU278" s="415"/>
      <c r="AV278" s="415"/>
      <c r="AW278" s="415"/>
      <c r="AX278" s="415"/>
      <c r="AY278" s="415"/>
      <c r="AZ278" s="415"/>
      <c r="BA278" s="1035"/>
      <c r="BB278" s="682" t="s">
        <v>79</v>
      </c>
      <c r="BC278" s="119" t="s">
        <v>35</v>
      </c>
      <c r="BD278" s="115" t="s">
        <v>35</v>
      </c>
      <c r="BE278" s="115" t="s">
        <v>35</v>
      </c>
      <c r="BF278" s="115" t="s">
        <v>35</v>
      </c>
      <c r="BG278" s="110" t="s">
        <v>35</v>
      </c>
      <c r="BH278" s="119" t="s">
        <v>35</v>
      </c>
      <c r="BI278" s="115" t="s">
        <v>35</v>
      </c>
      <c r="BJ278" s="115" t="s">
        <v>35</v>
      </c>
      <c r="BK278" s="115" t="s">
        <v>35</v>
      </c>
      <c r="BL278" s="110" t="s">
        <v>35</v>
      </c>
      <c r="BM278" s="119" t="s">
        <v>35</v>
      </c>
      <c r="BN278" s="115" t="s">
        <v>35</v>
      </c>
      <c r="BO278" s="115" t="s">
        <v>35</v>
      </c>
      <c r="BP278" s="115" t="s">
        <v>35</v>
      </c>
      <c r="BQ278" s="110" t="s">
        <v>35</v>
      </c>
      <c r="BR278" s="119" t="s">
        <v>35</v>
      </c>
      <c r="BS278" s="115" t="s">
        <v>35</v>
      </c>
      <c r="BT278" s="115" t="s">
        <v>35</v>
      </c>
      <c r="BU278" s="115" t="s">
        <v>35</v>
      </c>
      <c r="BV278" s="115" t="s">
        <v>35</v>
      </c>
      <c r="BW278" s="115" t="s">
        <v>35</v>
      </c>
      <c r="BX278" s="115" t="s">
        <v>35</v>
      </c>
      <c r="BY278" s="104" t="s">
        <v>35</v>
      </c>
      <c r="BZ278" s="104" t="s">
        <v>35</v>
      </c>
      <c r="CA278" s="104" t="s">
        <v>35</v>
      </c>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row>
    <row r="279" s="599" customFormat="true" ht="15" customHeight="true" x14ac:dyDescent="0.2">
      <c r="B279" s="615"/>
      <c r="AB279" s="415"/>
      <c r="AC279" s="415"/>
      <c r="AD279" s="415"/>
      <c r="AE279" s="415"/>
      <c r="AF279" s="415"/>
      <c r="AG279" s="415"/>
      <c r="AH279" s="415"/>
      <c r="AI279" s="415"/>
      <c r="AJ279" s="415"/>
      <c r="AK279" s="415"/>
      <c r="AL279" s="415"/>
      <c r="AM279" s="415"/>
      <c r="AN279" s="415"/>
      <c r="AO279" s="415"/>
      <c r="AP279" s="415"/>
      <c r="AQ279" s="415"/>
      <c r="AR279" s="415"/>
      <c r="AS279" s="415"/>
      <c r="AT279" s="415"/>
      <c r="AU279" s="415"/>
      <c r="AV279" s="415"/>
      <c r="AW279" s="415"/>
      <c r="AX279" s="415"/>
      <c r="AY279" s="415"/>
      <c r="AZ279" s="415"/>
      <c r="BA279" s="1035"/>
      <c r="BB279" s="682" t="s">
        <v>80</v>
      </c>
      <c r="BC279" s="119" t="s">
        <v>35</v>
      </c>
      <c r="BD279" s="112" t="s">
        <v>35</v>
      </c>
      <c r="BE279" s="112" t="s">
        <v>35</v>
      </c>
      <c r="BF279" s="112" t="s">
        <v>35</v>
      </c>
      <c r="BG279" s="107" t="s">
        <v>35</v>
      </c>
      <c r="BH279" s="119" t="s">
        <v>35</v>
      </c>
      <c r="BI279" s="112" t="s">
        <v>35</v>
      </c>
      <c r="BJ279" s="112" t="s">
        <v>35</v>
      </c>
      <c r="BK279" s="112" t="s">
        <v>35</v>
      </c>
      <c r="BL279" s="107" t="s">
        <v>35</v>
      </c>
      <c r="BM279" s="119" t="s">
        <v>35</v>
      </c>
      <c r="BN279" s="112" t="s">
        <v>35</v>
      </c>
      <c r="BO279" s="112" t="s">
        <v>35</v>
      </c>
      <c r="BP279" s="112" t="s">
        <v>35</v>
      </c>
      <c r="BQ279" s="107" t="s">
        <v>35</v>
      </c>
      <c r="BR279" s="119" t="s">
        <v>35</v>
      </c>
      <c r="BS279" s="112" t="s">
        <v>35</v>
      </c>
      <c r="BT279" s="112" t="s">
        <v>35</v>
      </c>
      <c r="BU279" s="112" t="s">
        <v>35</v>
      </c>
      <c r="BV279" s="112" t="s">
        <v>35</v>
      </c>
      <c r="BW279" s="112" t="s">
        <v>35</v>
      </c>
      <c r="BX279" s="112" t="s">
        <v>35</v>
      </c>
      <c r="BY279" s="102" t="s">
        <v>35</v>
      </c>
      <c r="BZ279" s="102" t="s">
        <v>35</v>
      </c>
      <c r="CA279" s="102" t="s">
        <v>35</v>
      </c>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row>
    <row r="280" s="599" customFormat="true" ht="15" customHeight="true" x14ac:dyDescent="0.2">
      <c r="B280" s="6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1035"/>
      <c r="BB280" s="682" t="s">
        <v>81</v>
      </c>
      <c r="BC280" s="119" t="s">
        <v>35</v>
      </c>
      <c r="BD280" s="112" t="s">
        <v>35</v>
      </c>
      <c r="BE280" s="112" t="s">
        <v>35</v>
      </c>
      <c r="BF280" s="112" t="s">
        <v>35</v>
      </c>
      <c r="BG280" s="107" t="s">
        <v>35</v>
      </c>
      <c r="BH280" s="119" t="s">
        <v>35</v>
      </c>
      <c r="BI280" s="112" t="s">
        <v>35</v>
      </c>
      <c r="BJ280" s="112" t="s">
        <v>35</v>
      </c>
      <c r="BK280" s="112" t="s">
        <v>35</v>
      </c>
      <c r="BL280" s="107" t="s">
        <v>35</v>
      </c>
      <c r="BM280" s="119" t="s">
        <v>35</v>
      </c>
      <c r="BN280" s="112" t="s">
        <v>35</v>
      </c>
      <c r="BO280" s="112" t="s">
        <v>35</v>
      </c>
      <c r="BP280" s="112" t="s">
        <v>35</v>
      </c>
      <c r="BQ280" s="107" t="s">
        <v>35</v>
      </c>
      <c r="BR280" s="119" t="s">
        <v>35</v>
      </c>
      <c r="BS280" s="112" t="s">
        <v>35</v>
      </c>
      <c r="BT280" s="112" t="s">
        <v>35</v>
      </c>
      <c r="BU280" s="112" t="s">
        <v>35</v>
      </c>
      <c r="BV280" s="112" t="s">
        <v>35</v>
      </c>
      <c r="BW280" s="112" t="s">
        <v>35</v>
      </c>
      <c r="BX280" s="112" t="s">
        <v>35</v>
      </c>
      <c r="BY280" s="102" t="s">
        <v>35</v>
      </c>
      <c r="BZ280" s="102" t="s">
        <v>35</v>
      </c>
      <c r="CA280" s="102" t="s">
        <v>35</v>
      </c>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row>
    <row r="281" s="599" customFormat="true" ht="15" customHeight="true" x14ac:dyDescent="0.2">
      <c r="B281" s="6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1035"/>
      <c r="BB281" s="682" t="s">
        <v>82</v>
      </c>
      <c r="BC281" s="119" t="s">
        <v>35</v>
      </c>
      <c r="BD281" s="112" t="s">
        <v>35</v>
      </c>
      <c r="BE281" s="112" t="s">
        <v>35</v>
      </c>
      <c r="BF281" s="112" t="s">
        <v>35</v>
      </c>
      <c r="BG281" s="107" t="s">
        <v>35</v>
      </c>
      <c r="BH281" s="119" t="s">
        <v>35</v>
      </c>
      <c r="BI281" s="112" t="s">
        <v>35</v>
      </c>
      <c r="BJ281" s="112" t="s">
        <v>35</v>
      </c>
      <c r="BK281" s="112" t="s">
        <v>35</v>
      </c>
      <c r="BL281" s="107" t="s">
        <v>35</v>
      </c>
      <c r="BM281" s="119" t="s">
        <v>35</v>
      </c>
      <c r="BN281" s="112" t="s">
        <v>35</v>
      </c>
      <c r="BO281" s="112" t="s">
        <v>35</v>
      </c>
      <c r="BP281" s="112" t="s">
        <v>35</v>
      </c>
      <c r="BQ281" s="107" t="s">
        <v>35</v>
      </c>
      <c r="BR281" s="119" t="s">
        <v>35</v>
      </c>
      <c r="BS281" s="112" t="s">
        <v>35</v>
      </c>
      <c r="BT281" s="112" t="s">
        <v>35</v>
      </c>
      <c r="BU281" s="112" t="s">
        <v>35</v>
      </c>
      <c r="BV281" s="112" t="s">
        <v>35</v>
      </c>
      <c r="BW281" s="112" t="s">
        <v>35</v>
      </c>
      <c r="BX281" s="112" t="s">
        <v>35</v>
      </c>
      <c r="BY281" s="102" t="s">
        <v>35</v>
      </c>
      <c r="BZ281" s="102" t="s">
        <v>35</v>
      </c>
      <c r="CA281" s="102" t="s">
        <v>35</v>
      </c>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row>
    <row r="282" s="599" customFormat="true" ht="15" customHeight="true" x14ac:dyDescent="0.2">
      <c r="B282" s="6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1035"/>
      <c r="BB282" s="682" t="s">
        <v>83</v>
      </c>
      <c r="BC282" s="119" t="s">
        <v>35</v>
      </c>
      <c r="BD282" s="112" t="s">
        <v>35</v>
      </c>
      <c r="BE282" s="112" t="s">
        <v>35</v>
      </c>
      <c r="BF282" s="112" t="s">
        <v>35</v>
      </c>
      <c r="BG282" s="107" t="s">
        <v>35</v>
      </c>
      <c r="BH282" s="119" t="s">
        <v>35</v>
      </c>
      <c r="BI282" s="112" t="s">
        <v>35</v>
      </c>
      <c r="BJ282" s="112" t="s">
        <v>35</v>
      </c>
      <c r="BK282" s="112" t="s">
        <v>35</v>
      </c>
      <c r="BL282" s="107" t="s">
        <v>35</v>
      </c>
      <c r="BM282" s="119" t="s">
        <v>35</v>
      </c>
      <c r="BN282" s="112" t="s">
        <v>35</v>
      </c>
      <c r="BO282" s="112" t="s">
        <v>35</v>
      </c>
      <c r="BP282" s="112" t="s">
        <v>35</v>
      </c>
      <c r="BQ282" s="107" t="s">
        <v>35</v>
      </c>
      <c r="BR282" s="119" t="s">
        <v>35</v>
      </c>
      <c r="BS282" s="112" t="s">
        <v>35</v>
      </c>
      <c r="BT282" s="112" t="s">
        <v>35</v>
      </c>
      <c r="BU282" s="112" t="s">
        <v>35</v>
      </c>
      <c r="BV282" s="112" t="s">
        <v>35</v>
      </c>
      <c r="BW282" s="112" t="s">
        <v>35</v>
      </c>
      <c r="BX282" s="112" t="s">
        <v>35</v>
      </c>
      <c r="BY282" s="102" t="s">
        <v>35</v>
      </c>
      <c r="BZ282" s="102" t="s">
        <v>35</v>
      </c>
      <c r="CA282" s="102" t="s">
        <v>35</v>
      </c>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row>
    <row r="283" s="599" customFormat="true" ht="15" customHeight="true" x14ac:dyDescent="0.2">
      <c r="B283" s="6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1035"/>
      <c r="BB283" s="682" t="s">
        <v>84</v>
      </c>
      <c r="BC283" s="119" t="s">
        <v>35</v>
      </c>
      <c r="BD283" s="112" t="s">
        <v>35</v>
      </c>
      <c r="BE283" s="112" t="s">
        <v>35</v>
      </c>
      <c r="BF283" s="112" t="s">
        <v>35</v>
      </c>
      <c r="BG283" s="107" t="s">
        <v>35</v>
      </c>
      <c r="BH283" s="119" t="s">
        <v>35</v>
      </c>
      <c r="BI283" s="112" t="s">
        <v>35</v>
      </c>
      <c r="BJ283" s="112" t="s">
        <v>35</v>
      </c>
      <c r="BK283" s="112" t="s">
        <v>35</v>
      </c>
      <c r="BL283" s="107" t="s">
        <v>35</v>
      </c>
      <c r="BM283" s="119" t="s">
        <v>35</v>
      </c>
      <c r="BN283" s="112" t="s">
        <v>35</v>
      </c>
      <c r="BO283" s="112" t="s">
        <v>35</v>
      </c>
      <c r="BP283" s="112" t="s">
        <v>35</v>
      </c>
      <c r="BQ283" s="107" t="s">
        <v>35</v>
      </c>
      <c r="BR283" s="119" t="s">
        <v>35</v>
      </c>
      <c r="BS283" s="112" t="s">
        <v>35</v>
      </c>
      <c r="BT283" s="112" t="s">
        <v>35</v>
      </c>
      <c r="BU283" s="112" t="s">
        <v>35</v>
      </c>
      <c r="BV283" s="112" t="s">
        <v>35</v>
      </c>
      <c r="BW283" s="112" t="s">
        <v>35</v>
      </c>
      <c r="BX283" s="112" t="s">
        <v>35</v>
      </c>
      <c r="BY283" s="102" t="s">
        <v>35</v>
      </c>
      <c r="BZ283" s="102" t="s">
        <v>35</v>
      </c>
      <c r="CA283" s="102" t="s">
        <v>35</v>
      </c>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row>
    <row r="284" s="599" customFormat="true" ht="15" customHeight="true" x14ac:dyDescent="0.2">
      <c r="B284" s="6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1037"/>
      <c r="BB284" s="684" t="s">
        <v>114</v>
      </c>
      <c r="BC284" s="118" t="s">
        <v>35</v>
      </c>
      <c r="BD284" s="114" t="s">
        <v>35</v>
      </c>
      <c r="BE284" s="114" t="s">
        <v>35</v>
      </c>
      <c r="BF284" s="114" t="s">
        <v>35</v>
      </c>
      <c r="BG284" s="109" t="s">
        <v>35</v>
      </c>
      <c r="BH284" s="118" t="s">
        <v>35</v>
      </c>
      <c r="BI284" s="114" t="s">
        <v>35</v>
      </c>
      <c r="BJ284" s="114" t="s">
        <v>35</v>
      </c>
      <c r="BK284" s="114" t="s">
        <v>35</v>
      </c>
      <c r="BL284" s="109" t="s">
        <v>35</v>
      </c>
      <c r="BM284" s="118" t="s">
        <v>35</v>
      </c>
      <c r="BN284" s="114" t="s">
        <v>35</v>
      </c>
      <c r="BO284" s="114" t="s">
        <v>35</v>
      </c>
      <c r="BP284" s="114" t="s">
        <v>35</v>
      </c>
      <c r="BQ284" s="109" t="s">
        <v>35</v>
      </c>
      <c r="BR284" s="118" t="s">
        <v>35</v>
      </c>
      <c r="BS284" s="114" t="s">
        <v>35</v>
      </c>
      <c r="BT284" s="114" t="s">
        <v>35</v>
      </c>
      <c r="BU284" s="114" t="s">
        <v>35</v>
      </c>
      <c r="BV284" s="114" t="s">
        <v>35</v>
      </c>
      <c r="BW284" s="114" t="s">
        <v>35</v>
      </c>
      <c r="BX284" s="114" t="s">
        <v>35</v>
      </c>
      <c r="BY284" s="103" t="s">
        <v>35</v>
      </c>
      <c r="BZ284" s="103" t="s">
        <v>35</v>
      </c>
      <c r="CA284" s="103" t="s">
        <v>35</v>
      </c>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row>
    <row r="285" s="599" customFormat="true" ht="15" customHeight="true" x14ac:dyDescent="0.2">
      <c r="B285" s="6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7"/>
      <c r="BV285" s="377"/>
      <c r="BW285" s="377"/>
      <c r="BX285" s="377"/>
      <c r="BY285" s="379"/>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99" customFormat="true" ht="15" customHeight="true" x14ac:dyDescent="0.2">
      <c r="B286" s="6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7"/>
      <c r="BV286" s="377"/>
      <c r="BW286" s="377"/>
      <c r="BX286" s="377"/>
      <c r="BY286" s="379"/>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99" customFormat="true" ht="15" customHeight="true" x14ac:dyDescent="0.2">
      <c r="B287" s="6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7"/>
      <c r="BV287" s="377"/>
      <c r="BW287" s="377"/>
      <c r="BX287" s="377"/>
      <c r="BY287" s="379"/>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99" customFormat="true" ht="15" customHeight="true" x14ac:dyDescent="0.2">
      <c r="B288" s="6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7"/>
      <c r="BV288" s="377"/>
      <c r="BW288" s="377"/>
      <c r="BX288" s="377"/>
      <c r="BY288" s="379"/>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99" customFormat="true" ht="15" customHeight="true" x14ac:dyDescent="0.2">
      <c r="A289" s="591"/>
      <c r="B289" s="590"/>
      <c r="C289" s="591"/>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7"/>
      <c r="BV289" s="377"/>
      <c r="BW289" s="377"/>
      <c r="BX289" s="377"/>
      <c r="BY289" s="379"/>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99" customFormat="true" ht="15" customHeight="true" x14ac:dyDescent="0.2">
      <c r="A290" s="616"/>
      <c r="B290" s="239"/>
      <c r="C290" s="237"/>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7"/>
      <c r="BV290" s="377"/>
      <c r="BW290" s="377"/>
      <c r="BX290" s="377"/>
      <c r="BY290" s="379"/>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99" customFormat="true" ht="15" customHeight="true" x14ac:dyDescent="0.2">
      <c r="A291" s="616"/>
      <c r="B291" s="239"/>
      <c r="C291" s="237"/>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7"/>
      <c r="BV291" s="377"/>
      <c r="BW291" s="377"/>
      <c r="BX291" s="377"/>
      <c r="BY291" s="379"/>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99" customFormat="true" ht="15" customHeight="true" x14ac:dyDescent="0.2">
      <c r="A292" s="616"/>
      <c r="B292" s="239"/>
      <c r="C292" s="237"/>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7"/>
      <c r="BV292" s="377"/>
      <c r="BW292" s="377"/>
      <c r="BX292" s="377"/>
      <c r="BY292" s="379"/>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99" customFormat="true" ht="15" customHeight="true" x14ac:dyDescent="0.2">
      <c r="A293" s="616"/>
      <c r="B293" s="239"/>
      <c r="C293" s="238"/>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7"/>
      <c r="BV293" s="377"/>
      <c r="BW293" s="377"/>
      <c r="BX293" s="377"/>
      <c r="BY293" s="379"/>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99" customFormat="true" ht="15" customHeight="true" x14ac:dyDescent="0.2">
      <c r="A294" s="616"/>
      <c r="B294" s="239"/>
      <c r="C294" s="238"/>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7"/>
      <c r="BV294" s="377"/>
      <c r="BW294" s="377"/>
      <c r="BX294" s="377"/>
      <c r="BY294" s="379"/>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99" customFormat="true" ht="15" customHeight="true" x14ac:dyDescent="0.2">
      <c r="A295" s="616"/>
      <c r="B295" s="239"/>
      <c r="C295" s="238"/>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7"/>
      <c r="BV295" s="377"/>
      <c r="BW295" s="377"/>
      <c r="BX295" s="377"/>
      <c r="BY295" s="379"/>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99" customFormat="true" ht="15" customHeight="true" x14ac:dyDescent="0.2">
      <c r="A296" s="616"/>
      <c r="B296" s="239"/>
      <c r="C296" s="238"/>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7"/>
      <c r="BV296" s="377"/>
      <c r="BW296" s="377"/>
      <c r="BX296" s="377"/>
      <c r="BY296" s="379"/>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99" customFormat="true" ht="15" customHeight="true" x14ac:dyDescent="0.2">
      <c r="A297" s="616"/>
      <c r="B297" s="239"/>
      <c r="C297" s="238"/>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7"/>
      <c r="BV297" s="377"/>
      <c r="BW297" s="377"/>
      <c r="BX297" s="377"/>
      <c r="BY297" s="379"/>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99" customFormat="true" ht="15" customHeight="true" x14ac:dyDescent="0.2">
      <c r="B298" s="6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7"/>
      <c r="BV298" s="377"/>
      <c r="BW298" s="377"/>
      <c r="BX298" s="377"/>
      <c r="BY298" s="379"/>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99" customFormat="true" ht="15" customHeight="true" x14ac:dyDescent="0.2">
      <c r="A299" s="591"/>
      <c r="B299" s="590"/>
      <c r="C299" s="591"/>
      <c r="D299" s="591"/>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7"/>
      <c r="BV299" s="377"/>
      <c r="BW299" s="377"/>
      <c r="BX299" s="377"/>
      <c r="BY299" s="379"/>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99" customFormat="true" ht="15" customHeight="true" x14ac:dyDescent="0.2">
      <c r="A300" s="616"/>
      <c r="B300" s="239"/>
      <c r="C300" s="237"/>
      <c r="D300" s="237"/>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7"/>
      <c r="BV300" s="377"/>
      <c r="BW300" s="377"/>
      <c r="BX300" s="377"/>
      <c r="BY300" s="379"/>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99" customFormat="true" ht="15" customHeight="true" x14ac:dyDescent="0.2">
      <c r="A301" s="616"/>
      <c r="B301" s="239"/>
      <c r="C301" s="237"/>
      <c r="D301" s="237"/>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7"/>
      <c r="BV301" s="377"/>
      <c r="BW301" s="377"/>
      <c r="BX301" s="377"/>
      <c r="BY301" s="379"/>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99" customFormat="true" ht="15" customHeight="true" x14ac:dyDescent="0.2">
      <c r="A302" s="616"/>
      <c r="B302" s="239"/>
      <c r="C302" s="237"/>
      <c r="D302" s="237"/>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7"/>
      <c r="BV302" s="377"/>
      <c r="BW302" s="377"/>
      <c r="BX302" s="377"/>
      <c r="BY302" s="379"/>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99" customFormat="true" ht="15" customHeight="true" x14ac:dyDescent="0.2">
      <c r="A303" s="616"/>
      <c r="B303" s="239"/>
      <c r="C303" s="238"/>
      <c r="D303" s="238"/>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7"/>
      <c r="BV303" s="377"/>
      <c r="BW303" s="377"/>
      <c r="BX303" s="377"/>
      <c r="BY303" s="379"/>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99" customFormat="true" ht="15" customHeight="true" x14ac:dyDescent="0.2">
      <c r="A304" s="616"/>
      <c r="B304" s="239"/>
      <c r="C304" s="238"/>
      <c r="D304" s="238"/>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7"/>
      <c r="BV304" s="377"/>
      <c r="BW304" s="377"/>
      <c r="BX304" s="377"/>
      <c r="BY304" s="379"/>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99" customFormat="true" ht="15" customHeight="true" x14ac:dyDescent="0.2">
      <c r="A305" s="616"/>
      <c r="B305" s="239"/>
      <c r="C305" s="238"/>
      <c r="D305" s="238"/>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7"/>
      <c r="BV305" s="377"/>
      <c r="BW305" s="377"/>
      <c r="BX305" s="377"/>
      <c r="BY305" s="379"/>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99" customFormat="true" ht="15" customHeight="true" x14ac:dyDescent="0.2">
      <c r="B306" s="6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7"/>
      <c r="BV306" s="377"/>
      <c r="BW306" s="377"/>
      <c r="BX306" s="377"/>
      <c r="BY306" s="379"/>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99" customFormat="true" ht="15" customHeight="true" x14ac:dyDescent="0.2">
      <c r="B307" s="6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7"/>
      <c r="BV307" s="377"/>
      <c r="BW307" s="377"/>
      <c r="BX307" s="377"/>
      <c r="BY307" s="379"/>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99" customFormat="true" ht="15" customHeight="true" x14ac:dyDescent="0.2">
      <c r="B308" s="6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7"/>
      <c r="BV308" s="377"/>
      <c r="BW308" s="377"/>
      <c r="BX308" s="377"/>
      <c r="BY308" s="379"/>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99" customFormat="true" ht="15" customHeight="true" x14ac:dyDescent="0.2">
      <c r="B309" s="6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7"/>
      <c r="BV309" s="377"/>
      <c r="BW309" s="377"/>
      <c r="BX309" s="377"/>
      <c r="BY309" s="379"/>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99" customFormat="true" ht="15" customHeight="true" x14ac:dyDescent="0.2">
      <c r="B310" s="6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7"/>
      <c r="BV310" s="377"/>
      <c r="BW310" s="377"/>
      <c r="BX310" s="377"/>
      <c r="BY310" s="379"/>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99" customFormat="true" ht="15" customHeight="true" x14ac:dyDescent="0.2">
      <c r="B311" s="6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7"/>
      <c r="BV311" s="377"/>
      <c r="BW311" s="377"/>
      <c r="BX311" s="377"/>
      <c r="BY311" s="379"/>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99" customFormat="true" ht="15" customHeight="true" x14ac:dyDescent="0.2">
      <c r="B312" s="6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7"/>
      <c r="BV312" s="377"/>
      <c r="BW312" s="377"/>
      <c r="BX312" s="377"/>
      <c r="BY312" s="379"/>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99" customFormat="true" ht="15" customHeight="true" x14ac:dyDescent="0.2">
      <c r="B313" s="6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7"/>
      <c r="BV313" s="377"/>
      <c r="BW313" s="377"/>
      <c r="BX313" s="377"/>
      <c r="BY313" s="379"/>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99" customFormat="true" ht="15" customHeight="true" x14ac:dyDescent="0.2">
      <c r="B314" s="6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7"/>
      <c r="BV314" s="377"/>
      <c r="BW314" s="377"/>
      <c r="BX314" s="377"/>
      <c r="BY314" s="379"/>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99" customFormat="true" ht="15" customHeight="true" x14ac:dyDescent="0.2">
      <c r="B315" s="6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7"/>
      <c r="BV315" s="377"/>
      <c r="BW315" s="377"/>
      <c r="BX315" s="377"/>
      <c r="BY315" s="379"/>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99" customFormat="true" ht="15" customHeight="true" x14ac:dyDescent="0.2">
      <c r="B316" s="6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7"/>
      <c r="BV316" s="377"/>
      <c r="BW316" s="377"/>
      <c r="BX316" s="377"/>
      <c r="BY316" s="379"/>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99" customFormat="true" ht="15" customHeight="true" x14ac:dyDescent="0.2">
      <c r="B317" s="6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7"/>
      <c r="BV317" s="377"/>
      <c r="BW317" s="377"/>
      <c r="BX317" s="377"/>
      <c r="BY317" s="379"/>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99" customFormat="true" ht="15" customHeight="true" x14ac:dyDescent="0.2">
      <c r="B318" s="6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7"/>
      <c r="BV318" s="377"/>
      <c r="BW318" s="377"/>
      <c r="BX318" s="377"/>
      <c r="BY318" s="379"/>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99" customFormat="true" ht="15" customHeight="true" x14ac:dyDescent="0.2">
      <c r="B319" s="6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7"/>
      <c r="BV319" s="377"/>
      <c r="BW319" s="377"/>
      <c r="BX319" s="377"/>
      <c r="BY319" s="379"/>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99" customFormat="true" ht="15" customHeight="true" x14ac:dyDescent="0.2">
      <c r="B320" s="6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7"/>
      <c r="BV320" s="377"/>
      <c r="BW320" s="377"/>
      <c r="BX320" s="377"/>
      <c r="BY320" s="379"/>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99" customFormat="true" ht="15" customHeight="true" x14ac:dyDescent="0.2">
      <c r="B321" s="6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7"/>
      <c r="BV321" s="377"/>
      <c r="BW321" s="377"/>
      <c r="BX321" s="377"/>
      <c r="BY321" s="379"/>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99" customFormat="true" ht="15" customHeight="true" x14ac:dyDescent="0.2">
      <c r="B322" s="6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7"/>
      <c r="BV322" s="377"/>
      <c r="BW322" s="377"/>
      <c r="BX322" s="377"/>
      <c r="BY322" s="379"/>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99" customFormat="true" ht="15" customHeight="true" x14ac:dyDescent="0.2">
      <c r="B323" s="6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7"/>
      <c r="BV323" s="377"/>
      <c r="BW323" s="377"/>
      <c r="BX323" s="377"/>
      <c r="BY323" s="379"/>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99" customFormat="true" ht="15" customHeight="true" x14ac:dyDescent="0.2">
      <c r="B324" s="6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7"/>
      <c r="BV324" s="377"/>
      <c r="BW324" s="377"/>
      <c r="BX324" s="377"/>
      <c r="BY324" s="379"/>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99" customFormat="true" ht="15" customHeight="true" x14ac:dyDescent="0.2">
      <c r="B325" s="6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7"/>
      <c r="BV325" s="377"/>
      <c r="BW325" s="377"/>
      <c r="BX325" s="377"/>
      <c r="BY325" s="379"/>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99" customFormat="true" ht="15" customHeight="true" x14ac:dyDescent="0.2">
      <c r="B326" s="6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7"/>
      <c r="BV326" s="377"/>
      <c r="BW326" s="377"/>
      <c r="BX326" s="377"/>
      <c r="BY326" s="379"/>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99" customFormat="true" ht="15" customHeight="true" x14ac:dyDescent="0.2">
      <c r="B327" s="6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7"/>
      <c r="BV327" s="377"/>
      <c r="BW327" s="377"/>
      <c r="BX327" s="377"/>
      <c r="BY327" s="379"/>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99" customFormat="true" ht="15" customHeight="true" x14ac:dyDescent="0.2">
      <c r="B328" s="6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7"/>
      <c r="BV328" s="377"/>
      <c r="BW328" s="377"/>
      <c r="BX328" s="377"/>
      <c r="BY328" s="379"/>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99" customFormat="true" ht="250.15" customHeight="true" x14ac:dyDescent="0.2">
      <c r="B329" s="6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7"/>
      <c r="BV329" s="377"/>
      <c r="BW329" s="377"/>
      <c r="BX329" s="377"/>
      <c r="BY329" s="379"/>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79"/>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7"/>
      <c r="BD330" s="577"/>
      <c r="BE330" s="577"/>
      <c r="BF330" s="577"/>
      <c r="BG330" s="577"/>
      <c r="BH330" s="577"/>
      <c r="BI330" s="577"/>
      <c r="BJ330" s="577"/>
      <c r="BK330" s="577"/>
      <c r="BL330" s="577"/>
      <c r="BM330" s="577"/>
      <c r="BN330" s="577"/>
      <c r="BO330" s="577"/>
      <c r="BP330" s="577"/>
      <c r="BQ330" s="577"/>
      <c r="BR330" s="577"/>
      <c r="BS330" s="577"/>
      <c r="BT330" s="577"/>
      <c r="BU330" s="577"/>
      <c r="BV330" s="577"/>
      <c r="BW330" s="577"/>
      <c r="BX330" s="577"/>
      <c r="BY330" s="577"/>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79"/>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7"/>
      <c r="BD331" s="577"/>
      <c r="BE331" s="577"/>
      <c r="BF331" s="577"/>
      <c r="BG331" s="577"/>
      <c r="BH331" s="577"/>
      <c r="BI331" s="577"/>
      <c r="BJ331" s="577"/>
      <c r="BK331" s="577"/>
      <c r="BL331" s="577"/>
      <c r="BM331" s="577"/>
      <c r="BN331" s="577"/>
      <c r="BO331" s="577"/>
      <c r="BP331" s="577"/>
      <c r="BQ331" s="577"/>
      <c r="BR331" s="577"/>
      <c r="BS331" s="577"/>
      <c r="BT331" s="577"/>
      <c r="BU331" s="577"/>
      <c r="BV331" s="577"/>
      <c r="BW331" s="577"/>
      <c r="BX331" s="577"/>
      <c r="BY331" s="577"/>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79"/>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7"/>
      <c r="BD332" s="577"/>
      <c r="BE332" s="577"/>
      <c r="BF332" s="577"/>
      <c r="BG332" s="577"/>
      <c r="BH332" s="577"/>
      <c r="BI332" s="577"/>
      <c r="BJ332" s="577"/>
      <c r="BK332" s="577"/>
      <c r="BL332" s="577"/>
      <c r="BM332" s="577"/>
      <c r="BN332" s="577"/>
      <c r="BO332" s="577"/>
      <c r="BP332" s="577"/>
      <c r="BQ332" s="577"/>
      <c r="BR332" s="577"/>
      <c r="BS332" s="577"/>
      <c r="BT332" s="577"/>
      <c r="BU332" s="577"/>
      <c r="BV332" s="577"/>
      <c r="BW332" s="577"/>
      <c r="BX332" s="577"/>
      <c r="BY332" s="577"/>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79"/>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7"/>
      <c r="BD333" s="577"/>
      <c r="BE333" s="577"/>
      <c r="BF333" s="577"/>
      <c r="BG333" s="577"/>
      <c r="BH333" s="577"/>
      <c r="BI333" s="577"/>
      <c r="BJ333" s="577"/>
      <c r="BK333" s="577"/>
      <c r="BL333" s="577"/>
      <c r="BM333" s="577"/>
      <c r="BN333" s="577"/>
      <c r="BO333" s="577"/>
      <c r="BP333" s="577"/>
      <c r="BQ333" s="577"/>
      <c r="BR333" s="577"/>
      <c r="BS333" s="577"/>
      <c r="BT333" s="577"/>
      <c r="BU333" s="577"/>
      <c r="BV333" s="577"/>
      <c r="BW333" s="577"/>
      <c r="BX333" s="577"/>
      <c r="BY333" s="577"/>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79"/>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7"/>
      <c r="BD334" s="577"/>
      <c r="BE334" s="577"/>
      <c r="BF334" s="577"/>
      <c r="BG334" s="577"/>
      <c r="BH334" s="577"/>
      <c r="BI334" s="577"/>
      <c r="BJ334" s="577"/>
      <c r="BK334" s="577"/>
      <c r="BL334" s="577"/>
      <c r="BM334" s="577"/>
      <c r="BN334" s="577"/>
      <c r="BO334" s="577"/>
      <c r="BP334" s="577"/>
      <c r="BQ334" s="577"/>
      <c r="BR334" s="577"/>
      <c r="BS334" s="577"/>
      <c r="BT334" s="577"/>
      <c r="BU334" s="577"/>
      <c r="BV334" s="577"/>
      <c r="BW334" s="577"/>
      <c r="BX334" s="577"/>
      <c r="BY334" s="577"/>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79"/>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7"/>
      <c r="BD335" s="577"/>
      <c r="BE335" s="577"/>
      <c r="BF335" s="577"/>
      <c r="BG335" s="577"/>
      <c r="BH335" s="577"/>
      <c r="BI335" s="577"/>
      <c r="BJ335" s="577"/>
      <c r="BK335" s="577"/>
      <c r="BL335" s="577"/>
      <c r="BM335" s="577"/>
      <c r="BN335" s="577"/>
      <c r="BO335" s="577"/>
      <c r="BP335" s="577"/>
      <c r="BQ335" s="577"/>
      <c r="BR335" s="577"/>
      <c r="BS335" s="577"/>
      <c r="BT335" s="577"/>
      <c r="BU335" s="577"/>
      <c r="BV335" s="577"/>
      <c r="BW335" s="577"/>
      <c r="BX335" s="577"/>
      <c r="BY335" s="577"/>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79"/>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7"/>
      <c r="BD336" s="577"/>
      <c r="BE336" s="577"/>
      <c r="BF336" s="577"/>
      <c r="BG336" s="577"/>
      <c r="BH336" s="577"/>
      <c r="BI336" s="577"/>
      <c r="BJ336" s="577"/>
      <c r="BK336" s="577"/>
      <c r="BL336" s="577"/>
      <c r="BM336" s="577"/>
      <c r="BN336" s="577"/>
      <c r="BO336" s="577"/>
      <c r="BP336" s="577"/>
      <c r="BQ336" s="577"/>
      <c r="BR336" s="577"/>
      <c r="BS336" s="577"/>
      <c r="BT336" s="577"/>
      <c r="BU336" s="577"/>
      <c r="BV336" s="577"/>
      <c r="BW336" s="577"/>
      <c r="BX336" s="577"/>
      <c r="BY336" s="577"/>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79"/>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7"/>
      <c r="BD337" s="577"/>
      <c r="BE337" s="577"/>
      <c r="BF337" s="577"/>
      <c r="BG337" s="577"/>
      <c r="BH337" s="577"/>
      <c r="BI337" s="577"/>
      <c r="BJ337" s="577"/>
      <c r="BK337" s="577"/>
      <c r="BL337" s="577"/>
      <c r="BM337" s="577"/>
      <c r="BN337" s="577"/>
      <c r="BO337" s="577"/>
      <c r="BP337" s="577"/>
      <c r="BQ337" s="577"/>
      <c r="BR337" s="577"/>
      <c r="BS337" s="577"/>
      <c r="BT337" s="577"/>
      <c r="BU337" s="577"/>
      <c r="BV337" s="577"/>
      <c r="BW337" s="577"/>
      <c r="BX337" s="577"/>
      <c r="BY337" s="577"/>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79"/>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7"/>
      <c r="BD338" s="577"/>
      <c r="BE338" s="577"/>
      <c r="BF338" s="577"/>
      <c r="BG338" s="577"/>
      <c r="BH338" s="577"/>
      <c r="BI338" s="577"/>
      <c r="BJ338" s="577"/>
      <c r="BK338" s="577"/>
      <c r="BL338" s="577"/>
      <c r="BM338" s="577"/>
      <c r="BN338" s="577"/>
      <c r="BO338" s="577"/>
      <c r="BP338" s="577"/>
      <c r="BQ338" s="577"/>
      <c r="BR338" s="577"/>
      <c r="BS338" s="577"/>
      <c r="BT338" s="577"/>
      <c r="BU338" s="577"/>
      <c r="BV338" s="577"/>
      <c r="BW338" s="577"/>
      <c r="BX338" s="577"/>
      <c r="BY338" s="577"/>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99" customFormat="true" ht="15" customHeight="true" x14ac:dyDescent="0.2">
      <c r="B339" s="6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1039" t="s">
        <v>115</v>
      </c>
      <c r="BD339" s="1040"/>
      <c r="BE339" s="1040"/>
      <c r="BF339" s="1040"/>
      <c r="BG339" s="1041"/>
      <c r="BH339" s="1039" t="s">
        <v>38</v>
      </c>
      <c r="BI339" s="1040"/>
      <c r="BJ339" s="1040"/>
      <c r="BK339" s="1040"/>
      <c r="BL339" s="1041"/>
      <c r="BM339" s="1039" t="s">
        <v>37</v>
      </c>
      <c r="BN339" s="1040"/>
      <c r="BO339" s="1040"/>
      <c r="BP339" s="1040"/>
      <c r="BQ339" s="1042"/>
      <c r="BR339" s="86" t="s">
        <v>142</v>
      </c>
      <c r="BS339" s="495"/>
      <c r="BT339" s="495"/>
      <c r="BU339" s="495"/>
      <c r="BV339" s="495"/>
      <c r="BW339" s="495"/>
      <c r="BX339" s="495"/>
      <c r="BY339" s="495"/>
      <c r="BZ339" s="509"/>
      <c r="CA339" s="509"/>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99" customFormat="true" ht="12.75" x14ac:dyDescent="0.2">
      <c r="B340" s="6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5" t="s">
        <v>0</v>
      </c>
      <c r="BD340" s="647" t="s">
        <v>1</v>
      </c>
      <c r="BE340" s="647" t="s">
        <v>2</v>
      </c>
      <c r="BF340" s="647" t="s">
        <v>3</v>
      </c>
      <c r="BG340" s="526" t="s">
        <v>4</v>
      </c>
      <c r="BH340" s="525" t="s">
        <v>0</v>
      </c>
      <c r="BI340" s="647" t="s">
        <v>1</v>
      </c>
      <c r="BJ340" s="647" t="s">
        <v>2</v>
      </c>
      <c r="BK340" s="647" t="s">
        <v>3</v>
      </c>
      <c r="BL340" s="526" t="s">
        <v>4</v>
      </c>
      <c r="BM340" s="525" t="s">
        <v>0</v>
      </c>
      <c r="BN340" s="647" t="s">
        <v>1</v>
      </c>
      <c r="BO340" s="647" t="s">
        <v>2</v>
      </c>
      <c r="BP340" s="647" t="s">
        <v>3</v>
      </c>
      <c r="BQ340" s="526" t="s">
        <v>4</v>
      </c>
      <c r="BR340" s="525" t="s">
        <v>250</v>
      </c>
      <c r="BS340" s="647" t="s">
        <v>354</v>
      </c>
      <c r="BT340" s="647" t="s">
        <v>252</v>
      </c>
      <c r="BU340" s="647" t="s">
        <v>253</v>
      </c>
      <c r="BV340" s="647" t="s">
        <v>254</v>
      </c>
      <c r="BW340" s="647" t="s">
        <v>255</v>
      </c>
      <c r="BX340" s="647" t="s">
        <v>256</v>
      </c>
      <c r="BY340" s="648" t="s">
        <v>355</v>
      </c>
      <c r="BZ340" s="648" t="s">
        <v>258</v>
      </c>
      <c r="CA340" s="648" t="s">
        <v>356</v>
      </c>
      <c r="CB340" s="948"/>
      <c r="CC340" s="948"/>
      <c r="CD340" s="948"/>
      <c r="CE340" s="948"/>
      <c r="CF340" s="948"/>
      <c r="CG340" s="948"/>
      <c r="CH340" s="948"/>
      <c r="CI340" s="948"/>
      <c r="CJ340" s="948"/>
      <c r="CK340" s="948"/>
      <c r="CL340" s="948"/>
      <c r="CM340" s="948"/>
      <c r="CN340" s="948"/>
      <c r="CO340" s="948"/>
      <c r="CP340" s="948"/>
      <c r="CQ340" s="948"/>
      <c r="CR340" s="948"/>
      <c r="CS340" s="948"/>
      <c r="CT340" s="948"/>
      <c r="CU340" s="948"/>
      <c r="CV340" s="948"/>
      <c r="CW340" s="948"/>
      <c r="CX340" s="948"/>
      <c r="CY340" s="948"/>
      <c r="CZ340" s="948"/>
    </row>
    <row r="341" s="599" customFormat="true" ht="15" customHeight="true" x14ac:dyDescent="0.2">
      <c r="B341" s="6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1034" t="s">
        <v>155</v>
      </c>
      <c r="BB341" s="683" t="s">
        <v>49</v>
      </c>
      <c r="BC341" s="120" t="s">
        <v>35</v>
      </c>
      <c r="BD341" s="116" t="s">
        <v>35</v>
      </c>
      <c r="BE341" s="116" t="s">
        <v>35</v>
      </c>
      <c r="BF341" s="116" t="s">
        <v>35</v>
      </c>
      <c r="BG341" s="111" t="s">
        <v>35</v>
      </c>
      <c r="BH341" s="120" t="s">
        <v>35</v>
      </c>
      <c r="BI341" s="116" t="s">
        <v>35</v>
      </c>
      <c r="BJ341" s="116" t="s">
        <v>35</v>
      </c>
      <c r="BK341" s="116" t="s">
        <v>35</v>
      </c>
      <c r="BL341" s="111" t="s">
        <v>35</v>
      </c>
      <c r="BM341" s="120" t="s">
        <v>35</v>
      </c>
      <c r="BN341" s="116" t="s">
        <v>35</v>
      </c>
      <c r="BO341" s="116" t="s">
        <v>35</v>
      </c>
      <c r="BP341" s="116" t="s">
        <v>35</v>
      </c>
      <c r="BQ341" s="111" t="s">
        <v>35</v>
      </c>
      <c r="BR341" s="120" t="s">
        <v>35</v>
      </c>
      <c r="BS341" s="116" t="s">
        <v>35</v>
      </c>
      <c r="BT341" s="116" t="s">
        <v>35</v>
      </c>
      <c r="BU341" s="116" t="s">
        <v>35</v>
      </c>
      <c r="BV341" s="116" t="s">
        <v>35</v>
      </c>
      <c r="BW341" s="116" t="s">
        <v>35</v>
      </c>
      <c r="BX341" s="116" t="s">
        <v>35</v>
      </c>
      <c r="BY341" s="105" t="s">
        <v>35</v>
      </c>
      <c r="BZ341" s="105" t="s">
        <v>35</v>
      </c>
      <c r="CA341" s="105" t="s">
        <v>35</v>
      </c>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row>
    <row r="342" s="599" customFormat="true" ht="15" customHeight="true" x14ac:dyDescent="0.2">
      <c r="B342" s="6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1035"/>
      <c r="BB342" s="682" t="s">
        <v>48</v>
      </c>
      <c r="BC342" s="119" t="s">
        <v>35</v>
      </c>
      <c r="BD342" s="115" t="s">
        <v>35</v>
      </c>
      <c r="BE342" s="115" t="s">
        <v>35</v>
      </c>
      <c r="BF342" s="115" t="s">
        <v>35</v>
      </c>
      <c r="BG342" s="110" t="s">
        <v>35</v>
      </c>
      <c r="BH342" s="119" t="s">
        <v>35</v>
      </c>
      <c r="BI342" s="115" t="s">
        <v>35</v>
      </c>
      <c r="BJ342" s="115" t="s">
        <v>35</v>
      </c>
      <c r="BK342" s="115" t="s">
        <v>35</v>
      </c>
      <c r="BL342" s="110" t="s">
        <v>35</v>
      </c>
      <c r="BM342" s="119" t="s">
        <v>35</v>
      </c>
      <c r="BN342" s="115" t="s">
        <v>35</v>
      </c>
      <c r="BO342" s="115" t="s">
        <v>35</v>
      </c>
      <c r="BP342" s="115" t="s">
        <v>35</v>
      </c>
      <c r="BQ342" s="110" t="s">
        <v>35</v>
      </c>
      <c r="BR342" s="119" t="s">
        <v>35</v>
      </c>
      <c r="BS342" s="115" t="s">
        <v>35</v>
      </c>
      <c r="BT342" s="115" t="s">
        <v>35</v>
      </c>
      <c r="BU342" s="115" t="s">
        <v>35</v>
      </c>
      <c r="BV342" s="115" t="s">
        <v>35</v>
      </c>
      <c r="BW342" s="115" t="s">
        <v>35</v>
      </c>
      <c r="BX342" s="115" t="s">
        <v>35</v>
      </c>
      <c r="BY342" s="104" t="s">
        <v>35</v>
      </c>
      <c r="BZ342" s="104" t="s">
        <v>35</v>
      </c>
      <c r="CA342" s="104" t="s">
        <v>35</v>
      </c>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row>
    <row r="343" s="599" customFormat="true" ht="15" customHeight="true" x14ac:dyDescent="0.2">
      <c r="B343" s="6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1036" t="s">
        <v>150</v>
      </c>
      <c r="BB343" s="682" t="s">
        <v>49</v>
      </c>
      <c r="BC343" s="119" t="s">
        <v>35</v>
      </c>
      <c r="BD343" s="115" t="s">
        <v>35</v>
      </c>
      <c r="BE343" s="115" t="s">
        <v>35</v>
      </c>
      <c r="BF343" s="115" t="s">
        <v>35</v>
      </c>
      <c r="BG343" s="110" t="s">
        <v>35</v>
      </c>
      <c r="BH343" s="119" t="s">
        <v>35</v>
      </c>
      <c r="BI343" s="115" t="s">
        <v>35</v>
      </c>
      <c r="BJ343" s="115" t="s">
        <v>35</v>
      </c>
      <c r="BK343" s="115" t="s">
        <v>35</v>
      </c>
      <c r="BL343" s="110" t="s">
        <v>35</v>
      </c>
      <c r="BM343" s="119" t="s">
        <v>35</v>
      </c>
      <c r="BN343" s="115" t="s">
        <v>35</v>
      </c>
      <c r="BO343" s="115" t="s">
        <v>35</v>
      </c>
      <c r="BP343" s="115" t="s">
        <v>35</v>
      </c>
      <c r="BQ343" s="110" t="s">
        <v>35</v>
      </c>
      <c r="BR343" s="119" t="s">
        <v>35</v>
      </c>
      <c r="BS343" s="115" t="s">
        <v>35</v>
      </c>
      <c r="BT343" s="115" t="s">
        <v>35</v>
      </c>
      <c r="BU343" s="115" t="s">
        <v>35</v>
      </c>
      <c r="BV343" s="115" t="s">
        <v>35</v>
      </c>
      <c r="BW343" s="115" t="s">
        <v>35</v>
      </c>
      <c r="BX343" s="115" t="s">
        <v>35</v>
      </c>
      <c r="BY343" s="104" t="s">
        <v>35</v>
      </c>
      <c r="BZ343" s="104" t="s">
        <v>35</v>
      </c>
      <c r="CA343" s="104" t="s">
        <v>35</v>
      </c>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row>
    <row r="344" s="599" customFormat="true" ht="15" customHeight="true" x14ac:dyDescent="0.2">
      <c r="B344" s="6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1035"/>
      <c r="BB344" s="682" t="s">
        <v>48</v>
      </c>
      <c r="BC344" s="119" t="s">
        <v>35</v>
      </c>
      <c r="BD344" s="115" t="s">
        <v>35</v>
      </c>
      <c r="BE344" s="115" t="s">
        <v>35</v>
      </c>
      <c r="BF344" s="115" t="s">
        <v>35</v>
      </c>
      <c r="BG344" s="110" t="s">
        <v>35</v>
      </c>
      <c r="BH344" s="119" t="s">
        <v>35</v>
      </c>
      <c r="BI344" s="115" t="s">
        <v>35</v>
      </c>
      <c r="BJ344" s="115" t="s">
        <v>35</v>
      </c>
      <c r="BK344" s="115" t="s">
        <v>35</v>
      </c>
      <c r="BL344" s="110" t="s">
        <v>35</v>
      </c>
      <c r="BM344" s="119" t="s">
        <v>35</v>
      </c>
      <c r="BN344" s="115" t="s">
        <v>35</v>
      </c>
      <c r="BO344" s="115" t="s">
        <v>35</v>
      </c>
      <c r="BP344" s="115" t="s">
        <v>35</v>
      </c>
      <c r="BQ344" s="110" t="s">
        <v>35</v>
      </c>
      <c r="BR344" s="119" t="s">
        <v>35</v>
      </c>
      <c r="BS344" s="115" t="s">
        <v>35</v>
      </c>
      <c r="BT344" s="115" t="s">
        <v>35</v>
      </c>
      <c r="BU344" s="115" t="s">
        <v>35</v>
      </c>
      <c r="BV344" s="115" t="s">
        <v>35</v>
      </c>
      <c r="BW344" s="115" t="s">
        <v>35</v>
      </c>
      <c r="BX344" s="115" t="s">
        <v>35</v>
      </c>
      <c r="BY344" s="104" t="s">
        <v>35</v>
      </c>
      <c r="BZ344" s="104" t="s">
        <v>35</v>
      </c>
      <c r="CA344" s="104" t="s">
        <v>35</v>
      </c>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row>
    <row r="345" s="599" customFormat="true" ht="15" customHeight="true" x14ac:dyDescent="0.2">
      <c r="B345" s="6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1036" t="s">
        <v>151</v>
      </c>
      <c r="BB345" s="682" t="s">
        <v>49</v>
      </c>
      <c r="BC345" s="119" t="s">
        <v>35</v>
      </c>
      <c r="BD345" s="115" t="s">
        <v>35</v>
      </c>
      <c r="BE345" s="115" t="s">
        <v>35</v>
      </c>
      <c r="BF345" s="115" t="s">
        <v>35</v>
      </c>
      <c r="BG345" s="110" t="s">
        <v>35</v>
      </c>
      <c r="BH345" s="119" t="s">
        <v>35</v>
      </c>
      <c r="BI345" s="115" t="s">
        <v>35</v>
      </c>
      <c r="BJ345" s="115" t="s">
        <v>35</v>
      </c>
      <c r="BK345" s="115" t="s">
        <v>35</v>
      </c>
      <c r="BL345" s="110" t="s">
        <v>35</v>
      </c>
      <c r="BM345" s="119" t="s">
        <v>35</v>
      </c>
      <c r="BN345" s="115" t="s">
        <v>35</v>
      </c>
      <c r="BO345" s="115" t="s">
        <v>35</v>
      </c>
      <c r="BP345" s="115" t="s">
        <v>35</v>
      </c>
      <c r="BQ345" s="110" t="s">
        <v>35</v>
      </c>
      <c r="BR345" s="119" t="s">
        <v>35</v>
      </c>
      <c r="BS345" s="115" t="s">
        <v>35</v>
      </c>
      <c r="BT345" s="115" t="s">
        <v>35</v>
      </c>
      <c r="BU345" s="115" t="s">
        <v>35</v>
      </c>
      <c r="BV345" s="115" t="s">
        <v>35</v>
      </c>
      <c r="BW345" s="115" t="s">
        <v>35</v>
      </c>
      <c r="BX345" s="115" t="s">
        <v>35</v>
      </c>
      <c r="BY345" s="104" t="s">
        <v>35</v>
      </c>
      <c r="BZ345" s="104" t="s">
        <v>35</v>
      </c>
      <c r="CA345" s="104" t="s">
        <v>35</v>
      </c>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row>
    <row r="346" s="599" customFormat="true" ht="15" customHeight="true" x14ac:dyDescent="0.2">
      <c r="B346" s="6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1035"/>
      <c r="BB346" s="682" t="s">
        <v>48</v>
      </c>
      <c r="BC346" s="119" t="s">
        <v>35</v>
      </c>
      <c r="BD346" s="115" t="s">
        <v>35</v>
      </c>
      <c r="BE346" s="115" t="s">
        <v>35</v>
      </c>
      <c r="BF346" s="115" t="s">
        <v>35</v>
      </c>
      <c r="BG346" s="110" t="s">
        <v>35</v>
      </c>
      <c r="BH346" s="119" t="s">
        <v>35</v>
      </c>
      <c r="BI346" s="115" t="s">
        <v>35</v>
      </c>
      <c r="BJ346" s="115" t="s">
        <v>35</v>
      </c>
      <c r="BK346" s="115" t="s">
        <v>35</v>
      </c>
      <c r="BL346" s="110" t="s">
        <v>35</v>
      </c>
      <c r="BM346" s="119" t="s">
        <v>35</v>
      </c>
      <c r="BN346" s="115" t="s">
        <v>35</v>
      </c>
      <c r="BO346" s="115" t="s">
        <v>35</v>
      </c>
      <c r="BP346" s="115" t="s">
        <v>35</v>
      </c>
      <c r="BQ346" s="110" t="s">
        <v>35</v>
      </c>
      <c r="BR346" s="119" t="s">
        <v>35</v>
      </c>
      <c r="BS346" s="115" t="s">
        <v>35</v>
      </c>
      <c r="BT346" s="115" t="s">
        <v>35</v>
      </c>
      <c r="BU346" s="115" t="s">
        <v>35</v>
      </c>
      <c r="BV346" s="115" t="s">
        <v>35</v>
      </c>
      <c r="BW346" s="115" t="s">
        <v>35</v>
      </c>
      <c r="BX346" s="115" t="s">
        <v>35</v>
      </c>
      <c r="BY346" s="104" t="s">
        <v>35</v>
      </c>
      <c r="BZ346" s="104" t="s">
        <v>35</v>
      </c>
      <c r="CA346" s="104" t="s">
        <v>35</v>
      </c>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row>
    <row r="347" s="599" customFormat="true" ht="15" customHeight="true" x14ac:dyDescent="0.2">
      <c r="B347" s="6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1036" t="s">
        <v>152</v>
      </c>
      <c r="BB347" s="682" t="s">
        <v>49</v>
      </c>
      <c r="BC347" s="119" t="s">
        <v>35</v>
      </c>
      <c r="BD347" s="115" t="s">
        <v>35</v>
      </c>
      <c r="BE347" s="115" t="s">
        <v>35</v>
      </c>
      <c r="BF347" s="115" t="s">
        <v>35</v>
      </c>
      <c r="BG347" s="110" t="s">
        <v>35</v>
      </c>
      <c r="BH347" s="119" t="s">
        <v>35</v>
      </c>
      <c r="BI347" s="115" t="s">
        <v>35</v>
      </c>
      <c r="BJ347" s="115" t="s">
        <v>35</v>
      </c>
      <c r="BK347" s="115" t="s">
        <v>35</v>
      </c>
      <c r="BL347" s="110" t="s">
        <v>35</v>
      </c>
      <c r="BM347" s="119" t="s">
        <v>35</v>
      </c>
      <c r="BN347" s="115" t="s">
        <v>35</v>
      </c>
      <c r="BO347" s="115" t="s">
        <v>35</v>
      </c>
      <c r="BP347" s="115" t="s">
        <v>35</v>
      </c>
      <c r="BQ347" s="110" t="s">
        <v>35</v>
      </c>
      <c r="BR347" s="119" t="s">
        <v>35</v>
      </c>
      <c r="BS347" s="115" t="s">
        <v>35</v>
      </c>
      <c r="BT347" s="115" t="s">
        <v>35</v>
      </c>
      <c r="BU347" s="115" t="s">
        <v>35</v>
      </c>
      <c r="BV347" s="115" t="s">
        <v>35</v>
      </c>
      <c r="BW347" s="115" t="s">
        <v>35</v>
      </c>
      <c r="BX347" s="115" t="s">
        <v>35</v>
      </c>
      <c r="BY347" s="104" t="s">
        <v>35</v>
      </c>
      <c r="BZ347" s="104" t="s">
        <v>35</v>
      </c>
      <c r="CA347" s="104" t="s">
        <v>35</v>
      </c>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row>
    <row r="348" s="599" customFormat="true" ht="15" customHeight="true" x14ac:dyDescent="0.2">
      <c r="B348" s="6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1035"/>
      <c r="BB348" s="682" t="s">
        <v>48</v>
      </c>
      <c r="BC348" s="119" t="s">
        <v>35</v>
      </c>
      <c r="BD348" s="115" t="s">
        <v>35</v>
      </c>
      <c r="BE348" s="115" t="s">
        <v>35</v>
      </c>
      <c r="BF348" s="115" t="s">
        <v>35</v>
      </c>
      <c r="BG348" s="110" t="s">
        <v>35</v>
      </c>
      <c r="BH348" s="119" t="s">
        <v>35</v>
      </c>
      <c r="BI348" s="115" t="s">
        <v>35</v>
      </c>
      <c r="BJ348" s="115" t="s">
        <v>35</v>
      </c>
      <c r="BK348" s="115" t="s">
        <v>35</v>
      </c>
      <c r="BL348" s="110" t="s">
        <v>35</v>
      </c>
      <c r="BM348" s="119" t="s">
        <v>35</v>
      </c>
      <c r="BN348" s="115" t="s">
        <v>35</v>
      </c>
      <c r="BO348" s="115" t="s">
        <v>35</v>
      </c>
      <c r="BP348" s="115" t="s">
        <v>35</v>
      </c>
      <c r="BQ348" s="110" t="s">
        <v>35</v>
      </c>
      <c r="BR348" s="119" t="s">
        <v>35</v>
      </c>
      <c r="BS348" s="115" t="s">
        <v>35</v>
      </c>
      <c r="BT348" s="115" t="s">
        <v>35</v>
      </c>
      <c r="BU348" s="115" t="s">
        <v>35</v>
      </c>
      <c r="BV348" s="115" t="s">
        <v>35</v>
      </c>
      <c r="BW348" s="115" t="s">
        <v>35</v>
      </c>
      <c r="BX348" s="115" t="s">
        <v>35</v>
      </c>
      <c r="BY348" s="104" t="s">
        <v>35</v>
      </c>
      <c r="BZ348" s="104" t="s">
        <v>35</v>
      </c>
      <c r="CA348" s="104" t="s">
        <v>35</v>
      </c>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row>
    <row r="349" s="599" customFormat="true" ht="15" customHeight="true" x14ac:dyDescent="0.2">
      <c r="B349" s="6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1036" t="s">
        <v>153</v>
      </c>
      <c r="BB349" s="682" t="s">
        <v>49</v>
      </c>
      <c r="BC349" s="119" t="s">
        <v>35</v>
      </c>
      <c r="BD349" s="115" t="s">
        <v>35</v>
      </c>
      <c r="BE349" s="115" t="s">
        <v>35</v>
      </c>
      <c r="BF349" s="115" t="s">
        <v>35</v>
      </c>
      <c r="BG349" s="110" t="s">
        <v>35</v>
      </c>
      <c r="BH349" s="119" t="s">
        <v>35</v>
      </c>
      <c r="BI349" s="115" t="s">
        <v>35</v>
      </c>
      <c r="BJ349" s="115" t="s">
        <v>35</v>
      </c>
      <c r="BK349" s="115" t="s">
        <v>35</v>
      </c>
      <c r="BL349" s="110" t="s">
        <v>35</v>
      </c>
      <c r="BM349" s="119" t="s">
        <v>35</v>
      </c>
      <c r="BN349" s="115" t="s">
        <v>35</v>
      </c>
      <c r="BO349" s="115" t="s">
        <v>35</v>
      </c>
      <c r="BP349" s="115" t="s">
        <v>35</v>
      </c>
      <c r="BQ349" s="110" t="s">
        <v>35</v>
      </c>
      <c r="BR349" s="119" t="s">
        <v>35</v>
      </c>
      <c r="BS349" s="115" t="s">
        <v>35</v>
      </c>
      <c r="BT349" s="115" t="s">
        <v>35</v>
      </c>
      <c r="BU349" s="115" t="s">
        <v>35</v>
      </c>
      <c r="BV349" s="115" t="s">
        <v>35</v>
      </c>
      <c r="BW349" s="115" t="s">
        <v>35</v>
      </c>
      <c r="BX349" s="115" t="s">
        <v>35</v>
      </c>
      <c r="BY349" s="104" t="s">
        <v>35</v>
      </c>
      <c r="BZ349" s="104" t="s">
        <v>35</v>
      </c>
      <c r="CA349" s="104" t="s">
        <v>35</v>
      </c>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row>
    <row r="350" s="599" customFormat="true" ht="15" customHeight="true" x14ac:dyDescent="0.2">
      <c r="B350" s="6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1035"/>
      <c r="BB350" s="682" t="s">
        <v>48</v>
      </c>
      <c r="BC350" s="119" t="s">
        <v>35</v>
      </c>
      <c r="BD350" s="115" t="s">
        <v>35</v>
      </c>
      <c r="BE350" s="115" t="s">
        <v>35</v>
      </c>
      <c r="BF350" s="115" t="s">
        <v>35</v>
      </c>
      <c r="BG350" s="110" t="s">
        <v>35</v>
      </c>
      <c r="BH350" s="119" t="s">
        <v>35</v>
      </c>
      <c r="BI350" s="115" t="s">
        <v>35</v>
      </c>
      <c r="BJ350" s="115" t="s">
        <v>35</v>
      </c>
      <c r="BK350" s="115" t="s">
        <v>35</v>
      </c>
      <c r="BL350" s="110" t="s">
        <v>35</v>
      </c>
      <c r="BM350" s="119" t="s">
        <v>35</v>
      </c>
      <c r="BN350" s="115" t="s">
        <v>35</v>
      </c>
      <c r="BO350" s="115" t="s">
        <v>35</v>
      </c>
      <c r="BP350" s="115" t="s">
        <v>35</v>
      </c>
      <c r="BQ350" s="110" t="s">
        <v>35</v>
      </c>
      <c r="BR350" s="119" t="s">
        <v>35</v>
      </c>
      <c r="BS350" s="115" t="s">
        <v>35</v>
      </c>
      <c r="BT350" s="115" t="s">
        <v>35</v>
      </c>
      <c r="BU350" s="115" t="s">
        <v>35</v>
      </c>
      <c r="BV350" s="115" t="s">
        <v>35</v>
      </c>
      <c r="BW350" s="115" t="s">
        <v>35</v>
      </c>
      <c r="BX350" s="115" t="s">
        <v>35</v>
      </c>
      <c r="BY350" s="104" t="s">
        <v>35</v>
      </c>
      <c r="BZ350" s="104" t="s">
        <v>35</v>
      </c>
      <c r="CA350" s="104" t="s">
        <v>35</v>
      </c>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row>
    <row r="351" s="599" customFormat="true" ht="15" customHeight="true" x14ac:dyDescent="0.2">
      <c r="B351" s="6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1036" t="s">
        <v>154</v>
      </c>
      <c r="BB351" s="682" t="s">
        <v>49</v>
      </c>
      <c r="BC351" s="119" t="s">
        <v>35</v>
      </c>
      <c r="BD351" s="115" t="s">
        <v>35</v>
      </c>
      <c r="BE351" s="115" t="s">
        <v>35</v>
      </c>
      <c r="BF351" s="115" t="s">
        <v>35</v>
      </c>
      <c r="BG351" s="110" t="s">
        <v>35</v>
      </c>
      <c r="BH351" s="119" t="s">
        <v>35</v>
      </c>
      <c r="BI351" s="115" t="s">
        <v>35</v>
      </c>
      <c r="BJ351" s="115" t="s">
        <v>35</v>
      </c>
      <c r="BK351" s="115" t="s">
        <v>35</v>
      </c>
      <c r="BL351" s="110" t="s">
        <v>35</v>
      </c>
      <c r="BM351" s="119" t="s">
        <v>35</v>
      </c>
      <c r="BN351" s="115" t="s">
        <v>35</v>
      </c>
      <c r="BO351" s="115" t="s">
        <v>35</v>
      </c>
      <c r="BP351" s="115" t="s">
        <v>35</v>
      </c>
      <c r="BQ351" s="110" t="s">
        <v>35</v>
      </c>
      <c r="BR351" s="119" t="s">
        <v>35</v>
      </c>
      <c r="BS351" s="115" t="s">
        <v>35</v>
      </c>
      <c r="BT351" s="115" t="s">
        <v>35</v>
      </c>
      <c r="BU351" s="115" t="s">
        <v>35</v>
      </c>
      <c r="BV351" s="115" t="s">
        <v>35</v>
      </c>
      <c r="BW351" s="115" t="s">
        <v>35</v>
      </c>
      <c r="BX351" s="115" t="s">
        <v>35</v>
      </c>
      <c r="BY351" s="104" t="s">
        <v>35</v>
      </c>
      <c r="BZ351" s="104" t="s">
        <v>35</v>
      </c>
      <c r="CA351" s="104" t="s">
        <v>35</v>
      </c>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row>
    <row r="352" s="599" customFormat="true" ht="15" customHeight="true" x14ac:dyDescent="0.2">
      <c r="B352" s="6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1035"/>
      <c r="BB352" s="682" t="s">
        <v>48</v>
      </c>
      <c r="BC352" s="119" t="s">
        <v>35</v>
      </c>
      <c r="BD352" s="115" t="s">
        <v>35</v>
      </c>
      <c r="BE352" s="115" t="s">
        <v>35</v>
      </c>
      <c r="BF352" s="115" t="s">
        <v>35</v>
      </c>
      <c r="BG352" s="110" t="s">
        <v>35</v>
      </c>
      <c r="BH352" s="119" t="s">
        <v>35</v>
      </c>
      <c r="BI352" s="115" t="s">
        <v>35</v>
      </c>
      <c r="BJ352" s="115" t="s">
        <v>35</v>
      </c>
      <c r="BK352" s="115" t="s">
        <v>35</v>
      </c>
      <c r="BL352" s="110" t="s">
        <v>35</v>
      </c>
      <c r="BM352" s="119" t="s">
        <v>35</v>
      </c>
      <c r="BN352" s="115" t="s">
        <v>35</v>
      </c>
      <c r="BO352" s="115" t="s">
        <v>35</v>
      </c>
      <c r="BP352" s="115" t="s">
        <v>35</v>
      </c>
      <c r="BQ352" s="110" t="s">
        <v>35</v>
      </c>
      <c r="BR352" s="119" t="s">
        <v>35</v>
      </c>
      <c r="BS352" s="115" t="s">
        <v>35</v>
      </c>
      <c r="BT352" s="115" t="s">
        <v>35</v>
      </c>
      <c r="BU352" s="115" t="s">
        <v>35</v>
      </c>
      <c r="BV352" s="115" t="s">
        <v>35</v>
      </c>
      <c r="BW352" s="115" t="s">
        <v>35</v>
      </c>
      <c r="BX352" s="115" t="s">
        <v>35</v>
      </c>
      <c r="BY352" s="104" t="s">
        <v>35</v>
      </c>
      <c r="BZ352" s="104" t="s">
        <v>35</v>
      </c>
      <c r="CA352" s="104" t="s">
        <v>35</v>
      </c>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row>
    <row r="353" s="599" customFormat="true" ht="15" customHeight="true" x14ac:dyDescent="0.2">
      <c r="B353" s="6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1036" t="s">
        <v>143</v>
      </c>
      <c r="BB353" s="682" t="s">
        <v>49</v>
      </c>
      <c r="BC353" s="119" t="s">
        <v>35</v>
      </c>
      <c r="BD353" s="115" t="s">
        <v>35</v>
      </c>
      <c r="BE353" s="115" t="s">
        <v>35</v>
      </c>
      <c r="BF353" s="115" t="s">
        <v>35</v>
      </c>
      <c r="BG353" s="110" t="s">
        <v>35</v>
      </c>
      <c r="BH353" s="119" t="s">
        <v>35</v>
      </c>
      <c r="BI353" s="115" t="s">
        <v>35</v>
      </c>
      <c r="BJ353" s="115" t="s">
        <v>35</v>
      </c>
      <c r="BK353" s="115" t="s">
        <v>35</v>
      </c>
      <c r="BL353" s="110" t="s">
        <v>35</v>
      </c>
      <c r="BM353" s="119" t="s">
        <v>35</v>
      </c>
      <c r="BN353" s="115" t="s">
        <v>35</v>
      </c>
      <c r="BO353" s="115" t="s">
        <v>35</v>
      </c>
      <c r="BP353" s="115" t="s">
        <v>35</v>
      </c>
      <c r="BQ353" s="110" t="s">
        <v>35</v>
      </c>
      <c r="BR353" s="119" t="s">
        <v>35</v>
      </c>
      <c r="BS353" s="115" t="s">
        <v>35</v>
      </c>
      <c r="BT353" s="115" t="s">
        <v>35</v>
      </c>
      <c r="BU353" s="115" t="s">
        <v>35</v>
      </c>
      <c r="BV353" s="115" t="s">
        <v>35</v>
      </c>
      <c r="BW353" s="115" t="s">
        <v>35</v>
      </c>
      <c r="BX353" s="115" t="s">
        <v>35</v>
      </c>
      <c r="BY353" s="104" t="s">
        <v>35</v>
      </c>
      <c r="BZ353" s="104" t="s">
        <v>35</v>
      </c>
      <c r="CA353" s="104" t="s">
        <v>35</v>
      </c>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row>
    <row r="354" s="599" customFormat="true" ht="15" customHeight="true" x14ac:dyDescent="0.2">
      <c r="B354" s="6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1037"/>
      <c r="BB354" s="684" t="s">
        <v>48</v>
      </c>
      <c r="BC354" s="118" t="s">
        <v>35</v>
      </c>
      <c r="BD354" s="114" t="s">
        <v>35</v>
      </c>
      <c r="BE354" s="114" t="s">
        <v>35</v>
      </c>
      <c r="BF354" s="114" t="s">
        <v>35</v>
      </c>
      <c r="BG354" s="109" t="s">
        <v>35</v>
      </c>
      <c r="BH354" s="118" t="s">
        <v>35</v>
      </c>
      <c r="BI354" s="114" t="s">
        <v>35</v>
      </c>
      <c r="BJ354" s="114" t="s">
        <v>35</v>
      </c>
      <c r="BK354" s="114" t="s">
        <v>35</v>
      </c>
      <c r="BL354" s="109" t="s">
        <v>35</v>
      </c>
      <c r="BM354" s="118" t="s">
        <v>35</v>
      </c>
      <c r="BN354" s="114" t="s">
        <v>35</v>
      </c>
      <c r="BO354" s="114" t="s">
        <v>35</v>
      </c>
      <c r="BP354" s="114" t="s">
        <v>35</v>
      </c>
      <c r="BQ354" s="109" t="s">
        <v>35</v>
      </c>
      <c r="BR354" s="118" t="s">
        <v>35</v>
      </c>
      <c r="BS354" s="114" t="s">
        <v>35</v>
      </c>
      <c r="BT354" s="114" t="s">
        <v>35</v>
      </c>
      <c r="BU354" s="114" t="s">
        <v>35</v>
      </c>
      <c r="BV354" s="114" t="s">
        <v>35</v>
      </c>
      <c r="BW354" s="114" t="s">
        <v>35</v>
      </c>
      <c r="BX354" s="114" t="s">
        <v>35</v>
      </c>
      <c r="BY354" s="103" t="s">
        <v>35</v>
      </c>
      <c r="BZ354" s="103" t="s">
        <v>35</v>
      </c>
      <c r="CA354" s="103" t="s">
        <v>35</v>
      </c>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row>
    <row r="355" s="599" customFormat="true" ht="15" customHeight="true" x14ac:dyDescent="0.2">
      <c r="B355" s="6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5"/>
      <c r="BX355" s="505"/>
      <c r="BY355" s="505"/>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99" customFormat="true" ht="15" customHeight="true" x14ac:dyDescent="0.2">
      <c r="B356" s="6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41"/>
      <c r="BW356" s="441"/>
      <c r="BX356" s="441"/>
      <c r="BY356" s="441"/>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41"/>
      <c r="BW357" s="441"/>
      <c r="BX357" s="441"/>
      <c r="BY357" s="441"/>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41"/>
      <c r="BW358" s="441"/>
      <c r="BX358" s="441"/>
      <c r="BY358" s="441"/>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41"/>
      <c r="BW359" s="441"/>
      <c r="BX359" s="441"/>
      <c r="BY359" s="441"/>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41"/>
      <c r="BW360" s="441"/>
      <c r="BX360" s="441"/>
      <c r="BY360" s="441"/>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41"/>
      <c r="BW361" s="441"/>
      <c r="BX361" s="441"/>
      <c r="BY361" s="441"/>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41"/>
      <c r="BW362" s="441"/>
      <c r="BX362" s="441"/>
      <c r="BY362" s="441"/>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41"/>
      <c r="BW363" s="441"/>
      <c r="BX363" s="441"/>
      <c r="BY363" s="441"/>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41"/>
      <c r="BW364" s="441"/>
      <c r="BX364" s="441"/>
      <c r="BY364" s="441"/>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41"/>
      <c r="BW365" s="441"/>
      <c r="BX365" s="441"/>
      <c r="BY365" s="441"/>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41"/>
      <c r="BW366" s="441"/>
      <c r="BX366" s="441"/>
      <c r="BY366" s="441"/>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41"/>
      <c r="BW367" s="441"/>
      <c r="BX367" s="441"/>
      <c r="BY367" s="441"/>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41"/>
      <c r="BW368" s="441"/>
      <c r="BX368" s="441"/>
      <c r="BY368" s="441"/>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41"/>
      <c r="BW369" s="441"/>
      <c r="BX369" s="441"/>
      <c r="BY369" s="441"/>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41"/>
      <c r="BW370" s="441"/>
      <c r="BX370" s="441"/>
      <c r="BY370" s="441"/>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41"/>
      <c r="BW371" s="441"/>
      <c r="BX371" s="441"/>
      <c r="BY371" s="441"/>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41"/>
      <c r="BW372" s="441"/>
      <c r="BX372" s="441"/>
      <c r="BY372" s="441"/>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41"/>
      <c r="BW373" s="441"/>
      <c r="BX373" s="441"/>
      <c r="BY373" s="441"/>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41"/>
      <c r="BW374" s="441"/>
      <c r="BX374" s="441"/>
      <c r="BY374" s="441"/>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7"/>
      <c r="BV375" s="377"/>
      <c r="BW375" s="377"/>
      <c r="BX375" s="377"/>
      <c r="BY375" s="379"/>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7"/>
      <c r="BV376" s="377"/>
      <c r="BW376" s="377"/>
      <c r="BX376" s="377"/>
      <c r="BY376" s="379"/>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7"/>
      <c r="BV377" s="377"/>
      <c r="BW377" s="377"/>
      <c r="BX377" s="377"/>
      <c r="BY377" s="379"/>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7"/>
      <c r="BV378" s="377"/>
      <c r="BW378" s="377"/>
      <c r="BX378" s="377"/>
      <c r="BY378" s="379"/>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7"/>
      <c r="BV379" s="377"/>
      <c r="BW379" s="377"/>
      <c r="BX379" s="377"/>
      <c r="BY379" s="379"/>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7"/>
      <c r="BV380" s="377"/>
      <c r="BW380" s="377"/>
      <c r="BX380" s="377"/>
      <c r="BY380" s="379"/>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7"/>
      <c r="BV381" s="377"/>
      <c r="BW381" s="377"/>
      <c r="BX381" s="377"/>
      <c r="BY381" s="379"/>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7"/>
      <c r="BV382" s="377"/>
      <c r="BW382" s="377"/>
      <c r="BX382" s="377"/>
      <c r="BY382" s="379"/>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7"/>
      <c r="BV383" s="377"/>
      <c r="BW383" s="377"/>
      <c r="BX383" s="377"/>
      <c r="BY383" s="379"/>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7"/>
      <c r="BV384" s="377"/>
      <c r="BW384" s="377"/>
      <c r="BX384" s="377"/>
      <c r="BY384" s="379"/>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7"/>
      <c r="BV385" s="377"/>
      <c r="BW385" s="377"/>
      <c r="BX385" s="377"/>
      <c r="BY385" s="379"/>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7"/>
      <c r="BV386" s="377"/>
      <c r="BW386" s="377"/>
      <c r="BX386" s="377"/>
      <c r="BY386" s="379"/>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7"/>
      <c r="BV387" s="377"/>
      <c r="BW387" s="377"/>
      <c r="BX387" s="377"/>
      <c r="BY387" s="379"/>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7"/>
      <c r="BV388" s="377"/>
      <c r="BW388" s="377"/>
      <c r="BX388" s="377"/>
      <c r="BY388" s="379"/>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7"/>
      <c r="BV389" s="377"/>
      <c r="BW389" s="377"/>
      <c r="BX389" s="377"/>
      <c r="BY389" s="379"/>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99" customFormat="true" ht="15" customHeight="true" x14ac:dyDescent="0.2">
      <c r="B390" s="6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7"/>
      <c r="BV390" s="377"/>
      <c r="BW390" s="377"/>
      <c r="BX390" s="377"/>
      <c r="BY390" s="379"/>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99" customFormat="true" ht="15" customHeight="true" x14ac:dyDescent="0.2">
      <c r="B391" s="6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7"/>
      <c r="BV391" s="377"/>
      <c r="BW391" s="377"/>
      <c r="BX391" s="377"/>
      <c r="BY391" s="379"/>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99" customFormat="true" ht="15" customHeight="true" x14ac:dyDescent="0.2">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7"/>
      <c r="BV392" s="377"/>
      <c r="BW392" s="377"/>
      <c r="BX392" s="377"/>
      <c r="BY392" s="379"/>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99" customFormat="true" ht="15" customHeight="true" x14ac:dyDescent="0.2">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7"/>
      <c r="BV393" s="377"/>
      <c r="BW393" s="377"/>
      <c r="BX393" s="377"/>
      <c r="BY393" s="379"/>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99" customFormat="true" ht="15" customHeight="true" x14ac:dyDescent="0.2">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7"/>
      <c r="BV394" s="377"/>
      <c r="BW394" s="377"/>
      <c r="BX394" s="377"/>
      <c r="BY394" s="379"/>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99" customFormat="true" ht="15" customHeight="true" x14ac:dyDescent="0.2">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7"/>
      <c r="BV395" s="377"/>
      <c r="BW395" s="377"/>
      <c r="BX395" s="377"/>
      <c r="BY395" s="379"/>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99" customFormat="true" ht="15" customHeight="true" x14ac:dyDescent="0.2">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7"/>
      <c r="BV396" s="377"/>
      <c r="BW396" s="377"/>
      <c r="BX396" s="377"/>
      <c r="BY396" s="379"/>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99" customFormat="true" ht="15" customHeight="true" x14ac:dyDescent="0.2">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7"/>
      <c r="BV397" s="377"/>
      <c r="BW397" s="377"/>
      <c r="BX397" s="377"/>
      <c r="BY397" s="379"/>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99" customFormat="true" ht="15" customHeight="true" x14ac:dyDescent="0.2">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7"/>
      <c r="BV398" s="377"/>
      <c r="BW398" s="377"/>
      <c r="BX398" s="377"/>
      <c r="BY398" s="379"/>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2" customFormat="true" ht="15" customHeight="true" x14ac:dyDescent="0.25">
      <c r="A399" s="383"/>
      <c r="B399" s="383"/>
      <c r="C399" s="1069" t="s">
        <v>132</v>
      </c>
      <c r="D399" s="1070"/>
      <c r="E399" s="1070"/>
      <c r="F399" s="1070"/>
      <c r="G399" s="383"/>
      <c r="H399" s="1072" t="s">
        <v>133</v>
      </c>
      <c r="I399" s="1073"/>
      <c r="J399" s="1073"/>
      <c r="K399" s="1073"/>
      <c r="M399" s="1072" t="s">
        <v>134</v>
      </c>
      <c r="N399" s="1073"/>
      <c r="O399" s="1073"/>
      <c r="P399" s="1073"/>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24" customHeight="true" x14ac:dyDescent="0.2">
      <c r="C400" s="1080" t="s">
        <v>208</v>
      </c>
      <c r="D400" s="952"/>
      <c r="E400" s="952"/>
      <c r="H400" s="1080" t="s">
        <v>208</v>
      </c>
      <c r="I400" s="952"/>
      <c r="J400" s="952"/>
      <c r="M400" s="1080" t="s">
        <v>208</v>
      </c>
      <c r="N400" s="952"/>
      <c r="O400" s="952"/>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2"/>
      <c r="BB400" s="383"/>
      <c r="BC400" s="592"/>
      <c r="BD400" s="592"/>
      <c r="BE400" s="592"/>
      <c r="BF400" s="592"/>
      <c r="BG400" s="592"/>
      <c r="BH400" s="592"/>
      <c r="BI400" s="592"/>
      <c r="BJ400" s="592"/>
      <c r="BK400" s="592"/>
      <c r="BL400" s="592"/>
      <c r="BM400" s="592"/>
      <c r="BN400" s="592"/>
      <c r="BO400" s="592"/>
      <c r="BP400" s="592"/>
      <c r="BQ400" s="592"/>
      <c r="BR400" s="592"/>
      <c r="BS400" s="592"/>
      <c r="BT400" s="592"/>
      <c r="BU400" s="592"/>
      <c r="BV400" s="592"/>
      <c r="BW400" s="592"/>
      <c r="BX400" s="592"/>
      <c r="BY400" s="592"/>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1074"/>
      <c r="D401" s="952"/>
      <c r="E401" s="626" t="s">
        <v>209</v>
      </c>
      <c r="H401" s="1074"/>
      <c r="I401" s="952"/>
      <c r="J401" s="627" t="s">
        <v>209</v>
      </c>
      <c r="M401" s="1074"/>
      <c r="N401" s="952"/>
      <c r="O401" s="628" t="s">
        <v>209</v>
      </c>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2"/>
      <c r="BB401" s="383"/>
      <c r="BC401" s="592"/>
      <c r="BD401" s="592"/>
      <c r="BE401" s="592"/>
      <c r="BF401" s="592"/>
      <c r="BG401" s="592"/>
      <c r="BH401" s="592"/>
      <c r="BI401" s="592"/>
      <c r="BJ401" s="592"/>
      <c r="BK401" s="592"/>
      <c r="BL401" s="592"/>
      <c r="BM401" s="592"/>
      <c r="BN401" s="592"/>
      <c r="BO401" s="592"/>
      <c r="BP401" s="592"/>
      <c r="BQ401" s="592"/>
      <c r="BR401" s="592"/>
      <c r="BS401" s="592"/>
      <c r="BT401" s="592"/>
      <c r="BU401" s="592"/>
      <c r="BV401" s="592"/>
      <c r="BW401" s="592"/>
      <c r="BX401" s="592"/>
      <c r="BY401" s="592"/>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1071" t="s">
        <v>140</v>
      </c>
      <c r="C402" s="952"/>
      <c r="D402" s="952"/>
      <c r="E402" s="629" t="s">
        <v>210</v>
      </c>
      <c r="H402" s="952"/>
      <c r="I402" s="952"/>
      <c r="J402" s="630" t="s">
        <v>210</v>
      </c>
      <c r="M402" s="952"/>
      <c r="N402" s="952"/>
      <c r="O402" s="631" t="s">
        <v>210</v>
      </c>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2"/>
      <c r="BB402" s="383"/>
      <c r="BC402" s="592"/>
      <c r="BD402" s="592"/>
      <c r="BE402" s="592"/>
      <c r="BF402" s="592"/>
      <c r="BG402" s="592"/>
      <c r="BH402" s="592"/>
      <c r="BI402" s="592"/>
      <c r="BJ402" s="592"/>
      <c r="BK402" s="592"/>
      <c r="BL402" s="592"/>
      <c r="BM402" s="592"/>
      <c r="BN402" s="592"/>
      <c r="BO402" s="592"/>
      <c r="BP402" s="592"/>
      <c r="BQ402" s="592"/>
      <c r="BR402" s="592"/>
      <c r="BS402" s="592"/>
      <c r="BT402" s="592"/>
      <c r="BU402" s="592"/>
      <c r="BV402" s="592"/>
      <c r="BW402" s="592"/>
      <c r="BX402" s="592"/>
      <c r="BY402" s="592"/>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952"/>
      <c r="C403" s="1081" t="s">
        <v>380</v>
      </c>
      <c r="D403" s="1067"/>
      <c r="E403" s="786">
        <v>-0.69684504727335228</v>
      </c>
      <c r="F403" s="700"/>
      <c r="G403" s="700"/>
      <c r="H403" s="1081" t="s">
        <v>381</v>
      </c>
      <c r="I403" s="1067"/>
      <c r="J403" s="787">
        <v>0.74878147013090868</v>
      </c>
      <c r="K403" s="700"/>
      <c r="L403" s="700"/>
      <c r="M403" s="1081" t="s">
        <v>380</v>
      </c>
      <c r="N403" s="1067"/>
      <c r="O403" s="788">
        <v>-0.72199503826844857</v>
      </c>
      <c r="P403" s="700"/>
      <c r="Q403" s="700"/>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2"/>
      <c r="BW403" s="412"/>
      <c r="BX403" s="412"/>
      <c r="BY403" s="412"/>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952"/>
      <c r="C404" s="1081" t="s">
        <v>382</v>
      </c>
      <c r="D404" s="1067"/>
      <c r="E404" s="789">
        <v>0.68000921870743736</v>
      </c>
      <c r="F404" s="700"/>
      <c r="G404" s="700"/>
      <c r="H404" s="1081" t="s">
        <v>382</v>
      </c>
      <c r="I404" s="1067"/>
      <c r="J404" s="790">
        <v>0.74022627861797341</v>
      </c>
      <c r="K404" s="700"/>
      <c r="L404" s="700"/>
      <c r="M404" s="1081" t="s">
        <v>383</v>
      </c>
      <c r="N404" s="1067"/>
      <c r="O404" s="791">
        <v>0.60883679714855055</v>
      </c>
      <c r="P404" s="700"/>
      <c r="Q404" s="700"/>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2"/>
      <c r="BW404" s="412"/>
      <c r="BX404" s="412"/>
      <c r="BY404" s="412"/>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952"/>
      <c r="C405" s="1081" t="s">
        <v>384</v>
      </c>
      <c r="D405" s="1067"/>
      <c r="E405" s="789">
        <v>0.66950614312729295</v>
      </c>
      <c r="F405" s="700"/>
      <c r="G405" s="700"/>
      <c r="H405" s="1081" t="s">
        <v>384</v>
      </c>
      <c r="I405" s="1067"/>
      <c r="J405" s="790">
        <v>0.74009703057083986</v>
      </c>
      <c r="K405" s="700"/>
      <c r="L405" s="700"/>
      <c r="M405" s="1081" t="s">
        <v>385</v>
      </c>
      <c r="N405" s="1067"/>
      <c r="O405" s="791">
        <v>0.60507499833443146</v>
      </c>
      <c r="P405" s="700"/>
      <c r="Q405" s="700"/>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2"/>
      <c r="BW405" s="412"/>
      <c r="BX405" s="412"/>
      <c r="BY405" s="412"/>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952"/>
      <c r="C406" s="1081" t="s">
        <v>386</v>
      </c>
      <c r="D406" s="1067"/>
      <c r="E406" s="789">
        <v>-0.65303230768088871</v>
      </c>
      <c r="F406" s="700"/>
      <c r="G406" s="700"/>
      <c r="H406" s="1081" t="s">
        <v>387</v>
      </c>
      <c r="I406" s="1067"/>
      <c r="J406" s="790">
        <v>0.51259168885750805</v>
      </c>
      <c r="K406" s="700"/>
      <c r="L406" s="700"/>
      <c r="M406" s="1081" t="s">
        <v>386</v>
      </c>
      <c r="N406" s="1067"/>
      <c r="O406" s="791">
        <v>-0.59592537831050429</v>
      </c>
      <c r="P406" s="700"/>
      <c r="Q406" s="700"/>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2"/>
      <c r="BW406" s="412"/>
      <c r="BX406" s="412"/>
      <c r="BY406" s="412"/>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952"/>
      <c r="C407" s="1081" t="s">
        <v>385</v>
      </c>
      <c r="D407" s="1067"/>
      <c r="E407" s="789">
        <v>0.64686784752393944</v>
      </c>
      <c r="F407" s="700"/>
      <c r="G407" s="700"/>
      <c r="H407" s="1081" t="s">
        <v>388</v>
      </c>
      <c r="I407" s="1067"/>
      <c r="J407" s="790">
        <v>-0.51096357796675951</v>
      </c>
      <c r="K407" s="700"/>
      <c r="L407" s="700"/>
      <c r="M407" s="1081" t="s">
        <v>389</v>
      </c>
      <c r="N407" s="1067"/>
      <c r="O407" s="791">
        <v>0.58791892908957166</v>
      </c>
      <c r="P407" s="700"/>
      <c r="Q407" s="700"/>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2"/>
      <c r="BW407" s="412"/>
      <c r="BX407" s="412"/>
      <c r="BY407" s="412"/>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952"/>
      <c r="C408" s="1081" t="s">
        <v>389</v>
      </c>
      <c r="D408" s="1067"/>
      <c r="E408" s="789">
        <v>0.60410848299296849</v>
      </c>
      <c r="F408" s="700"/>
      <c r="G408" s="700"/>
      <c r="H408" s="1081" t="s">
        <v>389</v>
      </c>
      <c r="I408" s="1067"/>
      <c r="J408" s="790">
        <v>0.50722400397465595</v>
      </c>
      <c r="K408" s="700"/>
      <c r="L408" s="700"/>
      <c r="M408" s="1081" t="s">
        <v>384</v>
      </c>
      <c r="N408" s="1067"/>
      <c r="O408" s="791">
        <v>0.58307778245394748</v>
      </c>
      <c r="P408" s="700"/>
      <c r="Q408" s="700"/>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2"/>
      <c r="BW408" s="412"/>
      <c r="BX408" s="412"/>
      <c r="BY408" s="412"/>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952"/>
      <c r="C409" s="1081" t="s">
        <v>381</v>
      </c>
      <c r="D409" s="1067"/>
      <c r="E409" s="789">
        <v>0.59188527796410251</v>
      </c>
      <c r="F409" s="700"/>
      <c r="G409" s="700"/>
      <c r="H409" s="1081" t="s">
        <v>390</v>
      </c>
      <c r="I409" s="1067"/>
      <c r="J409" s="790">
        <v>0.50280703083839029</v>
      </c>
      <c r="K409" s="700"/>
      <c r="L409" s="700"/>
      <c r="M409" s="1081" t="s">
        <v>382</v>
      </c>
      <c r="N409" s="1067"/>
      <c r="O409" s="791">
        <v>0.57284553430555762</v>
      </c>
      <c r="P409" s="700"/>
      <c r="Q409" s="700"/>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2"/>
      <c r="BW409" s="412"/>
      <c r="BX409" s="412"/>
      <c r="BY409" s="412"/>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952"/>
      <c r="C410" s="1081" t="s">
        <v>383</v>
      </c>
      <c r="D410" s="1067"/>
      <c r="E410" s="789">
        <v>0.49439687268060434</v>
      </c>
      <c r="F410" s="700"/>
      <c r="G410" s="700"/>
      <c r="H410" s="1081" t="s">
        <v>385</v>
      </c>
      <c r="I410" s="1067"/>
      <c r="J410" s="790">
        <v>0.49446779254089956</v>
      </c>
      <c r="K410" s="700"/>
      <c r="L410" s="700"/>
      <c r="M410" s="1081" t="s">
        <v>391</v>
      </c>
      <c r="N410" s="1067"/>
      <c r="O410" s="791">
        <v>0.45139077088555835</v>
      </c>
      <c r="P410" s="700"/>
      <c r="Q410" s="700"/>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2"/>
      <c r="BW410" s="412"/>
      <c r="BX410" s="412"/>
      <c r="BY410" s="412"/>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952"/>
      <c r="C411" s="1081" t="s">
        <v>387</v>
      </c>
      <c r="D411" s="1067"/>
      <c r="E411" s="789">
        <v>0.46749377479983745</v>
      </c>
      <c r="F411" s="700"/>
      <c r="G411" s="700"/>
      <c r="H411" s="1081" t="s">
        <v>392</v>
      </c>
      <c r="I411" s="1067"/>
      <c r="J411" s="790">
        <v>0.42427051042241443</v>
      </c>
      <c r="K411" s="700"/>
      <c r="L411" s="700"/>
      <c r="M411" s="1081" t="s">
        <v>387</v>
      </c>
      <c r="N411" s="1067"/>
      <c r="O411" s="791">
        <v>0.4347601201019331</v>
      </c>
      <c r="P411" s="700"/>
      <c r="Q411" s="700"/>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2"/>
      <c r="BW411" s="412"/>
      <c r="BX411" s="412"/>
      <c r="BY411" s="412"/>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952"/>
      <c r="C412" s="1081" t="s">
        <v>390</v>
      </c>
      <c r="D412" s="1067"/>
      <c r="E412" s="789">
        <v>0.45588235777663644</v>
      </c>
      <c r="F412" s="700"/>
      <c r="G412" s="700"/>
      <c r="H412" s="1081" t="s">
        <v>380</v>
      </c>
      <c r="I412" s="1067"/>
      <c r="J412" s="790">
        <v>-0.37164385051122889</v>
      </c>
      <c r="K412" s="700"/>
      <c r="L412" s="700"/>
      <c r="M412" s="1081" t="s">
        <v>390</v>
      </c>
      <c r="N412" s="1067"/>
      <c r="O412" s="791">
        <v>0.38252270620430967</v>
      </c>
      <c r="P412" s="700"/>
      <c r="Q412" s="700"/>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2"/>
      <c r="BW412" s="412"/>
      <c r="BX412" s="412"/>
      <c r="BY412" s="412"/>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952"/>
      <c r="C413" s="1081" t="s">
        <v>391</v>
      </c>
      <c r="D413" s="1067"/>
      <c r="E413" s="789">
        <v>0.44048783917146322</v>
      </c>
      <c r="F413" s="700"/>
      <c r="G413" s="700"/>
      <c r="H413" s="1081" t="s">
        <v>383</v>
      </c>
      <c r="I413" s="1067"/>
      <c r="J413" s="790">
        <v>0.31410845087559874</v>
      </c>
      <c r="K413" s="700"/>
      <c r="L413" s="700"/>
      <c r="M413" s="1081" t="s">
        <v>393</v>
      </c>
      <c r="N413" s="1067"/>
      <c r="O413" s="791">
        <v>0.34044012858840417</v>
      </c>
      <c r="P413" s="700"/>
      <c r="Q413" s="700"/>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2"/>
      <c r="BW413" s="412"/>
      <c r="BX413" s="412"/>
      <c r="BY413" s="412"/>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952"/>
      <c r="C414" s="1081" t="s">
        <v>392</v>
      </c>
      <c r="D414" s="1067"/>
      <c r="E414" s="789">
        <v>0.33565744312133844</v>
      </c>
      <c r="F414" s="700"/>
      <c r="G414" s="700"/>
      <c r="H414" s="1081" t="s">
        <v>391</v>
      </c>
      <c r="I414" s="1067"/>
      <c r="J414" s="790">
        <v>0.30866916840530306</v>
      </c>
      <c r="K414" s="700"/>
      <c r="L414" s="700"/>
      <c r="M414" s="1081" t="s">
        <v>394</v>
      </c>
      <c r="N414" s="1067"/>
      <c r="O414" s="791">
        <v>0.29186683826000648</v>
      </c>
      <c r="P414" s="700"/>
      <c r="Q414" s="700"/>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2"/>
      <c r="BW414" s="412"/>
      <c r="BX414" s="412"/>
      <c r="BY414" s="412"/>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952"/>
      <c r="C415" s="1081" t="s">
        <v>395</v>
      </c>
      <c r="D415" s="1067"/>
      <c r="E415" s="789">
        <v>0.28139312821474793</v>
      </c>
      <c r="F415" s="700"/>
      <c r="G415" s="700"/>
      <c r="H415" s="1081" t="s">
        <v>395</v>
      </c>
      <c r="I415" s="1067"/>
      <c r="J415" s="790">
        <v>0.30313374907058493</v>
      </c>
      <c r="K415" s="700"/>
      <c r="L415" s="700"/>
      <c r="M415" s="1081" t="s">
        <v>395</v>
      </c>
      <c r="N415" s="1067"/>
      <c r="O415" s="791">
        <v>0.27102348257077524</v>
      </c>
      <c r="P415" s="700"/>
      <c r="Q415" s="700"/>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2"/>
      <c r="BW415" s="412"/>
      <c r="BX415" s="412"/>
      <c r="BY415" s="412"/>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952"/>
      <c r="C416" s="1081" t="s">
        <v>396</v>
      </c>
      <c r="D416" s="1067"/>
      <c r="E416" s="789">
        <v>0.25000115785855814</v>
      </c>
      <c r="F416" s="700"/>
      <c r="G416" s="700"/>
      <c r="H416" s="1081" t="s">
        <v>386</v>
      </c>
      <c r="I416" s="1067"/>
      <c r="J416" s="790">
        <v>-0.3001724082844881</v>
      </c>
      <c r="K416" s="700"/>
      <c r="L416" s="700"/>
      <c r="M416" s="1081" t="s">
        <v>388</v>
      </c>
      <c r="N416" s="1067"/>
      <c r="O416" s="791">
        <v>0.25864395363924636</v>
      </c>
      <c r="P416" s="700"/>
      <c r="Q416" s="700"/>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2"/>
      <c r="BW416" s="412"/>
      <c r="BX416" s="412"/>
      <c r="BY416" s="412"/>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952"/>
      <c r="C417" s="1081" t="s">
        <v>397</v>
      </c>
      <c r="D417" s="1067"/>
      <c r="E417" s="789">
        <v>0.21081762179227384</v>
      </c>
      <c r="F417" s="700"/>
      <c r="G417" s="700"/>
      <c r="H417" s="1081" t="s">
        <v>396</v>
      </c>
      <c r="I417" s="1067"/>
      <c r="J417" s="790">
        <v>-0.19445500303746438</v>
      </c>
      <c r="K417" s="700"/>
      <c r="L417" s="700"/>
      <c r="M417" s="1081" t="s">
        <v>397</v>
      </c>
      <c r="N417" s="1067"/>
      <c r="O417" s="791">
        <v>0.25158158179073836</v>
      </c>
      <c r="P417" s="700"/>
      <c r="Q417" s="700"/>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2"/>
      <c r="BW417" s="412"/>
      <c r="BX417" s="412"/>
      <c r="BY417" s="412"/>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952"/>
      <c r="C418" s="1081" t="s">
        <v>394</v>
      </c>
      <c r="D418" s="1067"/>
      <c r="E418" s="789">
        <v>0.15054204657230008</v>
      </c>
      <c r="F418" s="700"/>
      <c r="G418" s="700"/>
      <c r="H418" s="1081" t="s">
        <v>397</v>
      </c>
      <c r="I418" s="1067"/>
      <c r="J418" s="790">
        <v>0.15708446363201453</v>
      </c>
      <c r="K418" s="700"/>
      <c r="L418" s="700"/>
      <c r="M418" s="1081" t="s">
        <v>396</v>
      </c>
      <c r="N418" s="1067"/>
      <c r="O418" s="791">
        <v>0.24397656991920855</v>
      </c>
      <c r="P418" s="700"/>
      <c r="Q418" s="700"/>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2"/>
      <c r="BW418" s="412"/>
      <c r="BX418" s="412"/>
      <c r="BY418" s="412"/>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952"/>
      <c r="C419" s="1081" t="s">
        <v>393</v>
      </c>
      <c r="D419" s="1067"/>
      <c r="E419" s="789">
        <v>0.12578858387894304</v>
      </c>
      <c r="F419" s="700"/>
      <c r="G419" s="700"/>
      <c r="H419" s="1081" t="s">
        <v>394</v>
      </c>
      <c r="I419" s="1067"/>
      <c r="J419" s="790">
        <v>-7.5413553122581939E-2</v>
      </c>
      <c r="K419" s="700"/>
      <c r="L419" s="700"/>
      <c r="M419" s="1081" t="s">
        <v>381</v>
      </c>
      <c r="N419" s="1067"/>
      <c r="O419" s="791">
        <v>0.2398736892881301</v>
      </c>
      <c r="P419" s="700"/>
      <c r="Q419" s="700"/>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2"/>
      <c r="BW419" s="412"/>
      <c r="BX419" s="412"/>
      <c r="BY419" s="412"/>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952"/>
      <c r="C420" s="1081" t="s">
        <v>388</v>
      </c>
      <c r="D420" s="1067"/>
      <c r="E420" s="789">
        <v>0.11206870870199637</v>
      </c>
      <c r="F420" s="700"/>
      <c r="G420" s="700"/>
      <c r="H420" s="1081" t="s">
        <v>398</v>
      </c>
      <c r="I420" s="1067"/>
      <c r="J420" s="790">
        <v>-6.3722091765709685E-2</v>
      </c>
      <c r="K420" s="700"/>
      <c r="L420" s="700"/>
      <c r="M420" s="1081" t="s">
        <v>392</v>
      </c>
      <c r="N420" s="1067"/>
      <c r="O420" s="791">
        <v>0.13553362009299363</v>
      </c>
      <c r="P420" s="700"/>
      <c r="Q420" s="700"/>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2"/>
      <c r="BW420" s="412"/>
      <c r="BX420" s="412"/>
      <c r="BY420" s="412"/>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952"/>
      <c r="C421" s="1081" t="s">
        <v>398</v>
      </c>
      <c r="D421" s="1067"/>
      <c r="E421" s="789">
        <v>-6.3985504193696557E-2</v>
      </c>
      <c r="F421" s="700"/>
      <c r="G421" s="700"/>
      <c r="H421" s="1081" t="s">
        <v>399</v>
      </c>
      <c r="I421" s="1067"/>
      <c r="J421" s="790">
        <v>-6.3029308971090187E-2</v>
      </c>
      <c r="K421" s="700"/>
      <c r="L421" s="700"/>
      <c r="M421" s="1081" t="s">
        <v>398</v>
      </c>
      <c r="N421" s="1067"/>
      <c r="O421" s="791">
        <v>3.4265691687058474E-2</v>
      </c>
      <c r="P421" s="700"/>
      <c r="Q421" s="700"/>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2"/>
      <c r="BW421" s="412"/>
      <c r="BX421" s="412"/>
      <c r="BY421" s="412"/>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952"/>
      <c r="C422" s="1081" t="s">
        <v>399</v>
      </c>
      <c r="D422" s="1067"/>
      <c r="E422" s="792">
        <v>-1.9778999251997147E-2</v>
      </c>
      <c r="F422" s="700"/>
      <c r="G422" s="700"/>
      <c r="H422" s="1081" t="s">
        <v>400</v>
      </c>
      <c r="I422" s="1067"/>
      <c r="J422" s="790">
        <v>-4.4639942526041747E-2</v>
      </c>
      <c r="K422" s="700"/>
      <c r="L422" s="700"/>
      <c r="M422" s="1081" t="s">
        <v>400</v>
      </c>
      <c r="N422" s="1067"/>
      <c r="O422" s="791">
        <v>3.2298463647354558E-2</v>
      </c>
      <c r="P422" s="700"/>
      <c r="Q422" s="700"/>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2"/>
      <c r="BW422" s="412"/>
      <c r="BX422" s="412"/>
      <c r="BY422" s="412"/>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952"/>
      <c r="C423" s="1066"/>
      <c r="D423" s="1067"/>
      <c r="E423" s="701"/>
      <c r="F423" s="700"/>
      <c r="G423" s="700"/>
      <c r="H423" s="1081" t="s">
        <v>393</v>
      </c>
      <c r="I423" s="1067"/>
      <c r="J423" s="793">
        <v>3.817055754762147E-2</v>
      </c>
      <c r="K423" s="700"/>
      <c r="L423" s="700"/>
      <c r="M423" s="1081" t="s">
        <v>399</v>
      </c>
      <c r="N423" s="1067"/>
      <c r="O423" s="794">
        <v>1.4395575792863526E-2</v>
      </c>
      <c r="P423" s="700"/>
      <c r="Q423" s="700"/>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2"/>
      <c r="BW423" s="412"/>
      <c r="BX423" s="412"/>
      <c r="BY423" s="412"/>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952"/>
      <c r="C424" s="1066"/>
      <c r="D424" s="1067"/>
      <c r="E424" s="701"/>
      <c r="F424" s="700"/>
      <c r="G424" s="700"/>
      <c r="H424" s="1066"/>
      <c r="I424" s="1067"/>
      <c r="J424" s="701"/>
      <c r="K424" s="700"/>
      <c r="L424" s="700"/>
      <c r="M424" s="1066"/>
      <c r="N424" s="1067"/>
      <c r="O424" s="701"/>
      <c r="P424" s="700"/>
      <c r="Q424" s="700"/>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2"/>
      <c r="BW424" s="412"/>
      <c r="BX424" s="412"/>
      <c r="BY424" s="412"/>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952"/>
      <c r="C425" s="1066"/>
      <c r="D425" s="1067"/>
      <c r="E425" s="700"/>
      <c r="F425" s="700"/>
      <c r="G425" s="700"/>
      <c r="H425" s="1066"/>
      <c r="I425" s="1067"/>
      <c r="J425" s="701"/>
      <c r="K425" s="700"/>
      <c r="L425" s="700"/>
      <c r="M425" s="1066"/>
      <c r="N425" s="1067"/>
      <c r="O425" s="701"/>
      <c r="P425" s="700"/>
      <c r="Q425" s="700"/>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2"/>
      <c r="BW425" s="412"/>
      <c r="BX425" s="412"/>
      <c r="BY425" s="412"/>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952"/>
      <c r="C426" s="1082" t="s">
        <v>242</v>
      </c>
      <c r="D426" s="1067"/>
      <c r="E426" s="1067"/>
      <c r="F426" s="700"/>
      <c r="G426" s="700"/>
      <c r="H426" s="1066"/>
      <c r="I426" s="1067"/>
      <c r="J426" s="700"/>
      <c r="K426" s="700"/>
      <c r="L426" s="700"/>
      <c r="M426" s="1066"/>
      <c r="N426" s="1067"/>
      <c r="O426" s="700"/>
      <c r="P426" s="700"/>
      <c r="Q426" s="700"/>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2"/>
      <c r="BW426" s="412"/>
      <c r="BX426" s="412"/>
      <c r="BY426" s="412"/>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952"/>
      <c r="C427" s="1066"/>
      <c r="D427" s="1067"/>
      <c r="E427" s="771" t="s">
        <v>243</v>
      </c>
      <c r="F427" s="700"/>
      <c r="G427" s="700"/>
      <c r="H427" s="1082" t="s">
        <v>242</v>
      </c>
      <c r="I427" s="1067"/>
      <c r="J427" s="1067"/>
      <c r="K427" s="700"/>
      <c r="L427" s="700"/>
      <c r="M427" s="1082" t="s">
        <v>242</v>
      </c>
      <c r="N427" s="1067"/>
      <c r="O427" s="1067"/>
      <c r="P427" s="700"/>
      <c r="Q427" s="700"/>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2"/>
      <c r="BW427" s="412"/>
      <c r="BX427" s="412"/>
      <c r="BY427" s="412"/>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952"/>
      <c r="C428" s="1081" t="s">
        <v>380</v>
      </c>
      <c r="D428" s="1067"/>
      <c r="E428" s="786">
        <v>0.48559301990940057</v>
      </c>
      <c r="F428" s="700"/>
      <c r="G428" s="700"/>
      <c r="H428" s="1066"/>
      <c r="I428" s="1067"/>
      <c r="J428" s="772" t="s">
        <v>243</v>
      </c>
      <c r="K428" s="700"/>
      <c r="L428" s="700"/>
      <c r="M428" s="1066"/>
      <c r="N428" s="1067"/>
      <c r="O428" s="773" t="s">
        <v>243</v>
      </c>
      <c r="P428" s="700"/>
      <c r="Q428" s="700"/>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2"/>
      <c r="BW428" s="412"/>
      <c r="BX428" s="412"/>
      <c r="BY428" s="412"/>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952"/>
      <c r="C429" s="1081" t="s">
        <v>387</v>
      </c>
      <c r="D429" s="1067"/>
      <c r="E429" s="789">
        <v>0.21855042947660114</v>
      </c>
      <c r="F429" s="700"/>
      <c r="G429" s="700"/>
      <c r="H429" s="1081" t="s">
        <v>380</v>
      </c>
      <c r="I429" s="1067"/>
      <c r="J429" s="787">
        <v>0.13811915162281266</v>
      </c>
      <c r="K429" s="700"/>
      <c r="L429" s="700"/>
      <c r="M429" s="1081" t="s">
        <v>380</v>
      </c>
      <c r="N429" s="1067"/>
      <c r="O429" s="788">
        <v>0.5212768352842585</v>
      </c>
      <c r="P429" s="700"/>
      <c r="Q429" s="700"/>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2"/>
      <c r="BW429" s="412"/>
      <c r="BX429" s="412"/>
      <c r="BY429" s="412"/>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952"/>
      <c r="C430" s="1081" t="s">
        <v>396</v>
      </c>
      <c r="D430" s="1067"/>
      <c r="E430" s="789">
        <v>6.2500578930619707E-2</v>
      </c>
      <c r="F430" s="700"/>
      <c r="G430" s="700"/>
      <c r="H430" s="1081" t="s">
        <v>387</v>
      </c>
      <c r="I430" s="1067"/>
      <c r="J430" s="790">
        <v>0.26275023948579235</v>
      </c>
      <c r="K430" s="700"/>
      <c r="L430" s="700"/>
      <c r="M430" s="1081" t="s">
        <v>387</v>
      </c>
      <c r="N430" s="1067"/>
      <c r="O430" s="791">
        <v>0.1890163620310473</v>
      </c>
      <c r="P430" s="700"/>
      <c r="Q430" s="700"/>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2"/>
      <c r="BW430" s="412"/>
      <c r="BX430" s="412"/>
      <c r="BY430" s="412"/>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952"/>
      <c r="C431" s="1081" t="s">
        <v>397</v>
      </c>
      <c r="D431" s="1067"/>
      <c r="E431" s="789">
        <v>4.4444069658150211E-2</v>
      </c>
      <c r="F431" s="700"/>
      <c r="G431" s="700"/>
      <c r="H431" s="1081" t="s">
        <v>396</v>
      </c>
      <c r="I431" s="1067"/>
      <c r="J431" s="790">
        <v>3.7812748206300283E-2</v>
      </c>
      <c r="K431" s="700"/>
      <c r="L431" s="700"/>
      <c r="M431" s="1081" t="s">
        <v>396</v>
      </c>
      <c r="N431" s="1067"/>
      <c r="O431" s="791">
        <v>5.9524566669542457E-2</v>
      </c>
      <c r="P431" s="700"/>
      <c r="Q431" s="700"/>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2"/>
      <c r="BW431" s="412"/>
      <c r="BX431" s="412"/>
      <c r="BY431" s="412"/>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952"/>
      <c r="C432" s="1081" t="s">
        <v>394</v>
      </c>
      <c r="D432" s="1067"/>
      <c r="E432" s="789">
        <v>2.2662907786176568E-2</v>
      </c>
      <c r="F432" s="700"/>
      <c r="G432" s="700"/>
      <c r="H432" s="1081" t="s">
        <v>397</v>
      </c>
      <c r="I432" s="1067"/>
      <c r="J432" s="790">
        <v>2.4675528714557696E-2</v>
      </c>
      <c r="K432" s="700"/>
      <c r="L432" s="700"/>
      <c r="M432" s="1081" t="s">
        <v>397</v>
      </c>
      <c r="N432" s="1067"/>
      <c r="O432" s="791">
        <v>6.3293292296329975E-2</v>
      </c>
      <c r="P432" s="700"/>
      <c r="Q432" s="700"/>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2"/>
      <c r="BW432" s="412"/>
      <c r="BX432" s="412"/>
      <c r="BY432" s="412"/>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952"/>
      <c r="C433" s="1081" t="s">
        <v>392</v>
      </c>
      <c r="D433" s="1067"/>
      <c r="E433" s="789">
        <v>0.11266591912275455</v>
      </c>
      <c r="F433" s="700"/>
      <c r="G433" s="700"/>
      <c r="H433" s="1081" t="s">
        <v>394</v>
      </c>
      <c r="I433" s="1067"/>
      <c r="J433" s="790">
        <v>5.6872039945724878E-3</v>
      </c>
      <c r="K433" s="700"/>
      <c r="L433" s="700"/>
      <c r="M433" s="1081" t="s">
        <v>394</v>
      </c>
      <c r="N433" s="1067"/>
      <c r="O433" s="791">
        <v>8.5186251275892785E-2</v>
      </c>
      <c r="P433" s="700"/>
      <c r="Q433" s="700"/>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2"/>
      <c r="BW433" s="412"/>
      <c r="BX433" s="412"/>
      <c r="BY433" s="412"/>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952"/>
      <c r="C434" s="1081" t="s">
        <v>385</v>
      </c>
      <c r="D434" s="1067"/>
      <c r="E434" s="789">
        <v>0.41843801216025456</v>
      </c>
      <c r="F434" s="700"/>
      <c r="G434" s="700"/>
      <c r="H434" s="1081" t="s">
        <v>392</v>
      </c>
      <c r="I434" s="1067"/>
      <c r="J434" s="790">
        <v>0.18000546601409606</v>
      </c>
      <c r="K434" s="700"/>
      <c r="L434" s="700"/>
      <c r="M434" s="1081" t="s">
        <v>392</v>
      </c>
      <c r="N434" s="1067"/>
      <c r="O434" s="791">
        <v>1.8369362175511928E-2</v>
      </c>
      <c r="P434" s="700"/>
      <c r="Q434" s="700"/>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2"/>
      <c r="BW434" s="412"/>
      <c r="BX434" s="412"/>
      <c r="BY434" s="412"/>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952"/>
      <c r="C435" s="1081" t="s">
        <v>386</v>
      </c>
      <c r="D435" s="1067"/>
      <c r="E435" s="789">
        <v>0.42645119487502692</v>
      </c>
      <c r="F435" s="700"/>
      <c r="G435" s="700"/>
      <c r="H435" s="1081" t="s">
        <v>385</v>
      </c>
      <c r="I435" s="1067"/>
      <c r="J435" s="790">
        <v>0.24449839786027008</v>
      </c>
      <c r="K435" s="700"/>
      <c r="L435" s="700"/>
      <c r="M435" s="1081" t="s">
        <v>385</v>
      </c>
      <c r="N435" s="1067"/>
      <c r="O435" s="791">
        <v>0.36611575360941223</v>
      </c>
      <c r="P435" s="700"/>
      <c r="Q435" s="700"/>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2"/>
      <c r="BW435" s="412"/>
      <c r="BX435" s="412"/>
      <c r="BY435" s="412"/>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952"/>
      <c r="C436" s="1081" t="s">
        <v>398</v>
      </c>
      <c r="D436" s="1067"/>
      <c r="E436" s="789">
        <v>4.0941447469215594E-3</v>
      </c>
      <c r="F436" s="700"/>
      <c r="G436" s="700"/>
      <c r="H436" s="1081" t="s">
        <v>386</v>
      </c>
      <c r="I436" s="1067"/>
      <c r="J436" s="790">
        <v>9.0103474695309424E-2</v>
      </c>
      <c r="K436" s="700"/>
      <c r="L436" s="700"/>
      <c r="M436" s="1081" t="s">
        <v>386</v>
      </c>
      <c r="N436" s="1067"/>
      <c r="O436" s="791">
        <v>0.35512705651451765</v>
      </c>
      <c r="P436" s="700"/>
      <c r="Q436" s="700"/>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2"/>
      <c r="BW436" s="412"/>
      <c r="BX436" s="412"/>
      <c r="BY436" s="412"/>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952"/>
      <c r="C437" s="1081" t="s">
        <v>388</v>
      </c>
      <c r="D437" s="1067"/>
      <c r="E437" s="789">
        <v>1.2559395470132916E-2</v>
      </c>
      <c r="F437" s="700"/>
      <c r="G437" s="700"/>
      <c r="H437" s="1081" t="s">
        <v>398</v>
      </c>
      <c r="I437" s="1067"/>
      <c r="J437" s="790">
        <v>4.0605049789975258E-3</v>
      </c>
      <c r="K437" s="700"/>
      <c r="L437" s="700"/>
      <c r="M437" s="1081" t="s">
        <v>398</v>
      </c>
      <c r="N437" s="1067"/>
      <c r="O437" s="791">
        <v>1.1741376267925482E-3</v>
      </c>
      <c r="P437" s="700"/>
      <c r="Q437" s="700"/>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2"/>
      <c r="BW437" s="412"/>
      <c r="BX437" s="412"/>
      <c r="BY437" s="412"/>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952"/>
      <c r="C438" s="1081" t="s">
        <v>399</v>
      </c>
      <c r="D438" s="1067"/>
      <c r="E438" s="789">
        <v>3.9120881141050371E-4</v>
      </c>
      <c r="F438" s="700"/>
      <c r="G438" s="700"/>
      <c r="H438" s="1081" t="s">
        <v>388</v>
      </c>
      <c r="I438" s="1067"/>
      <c r="J438" s="790">
        <v>0.26108377800859273</v>
      </c>
      <c r="K438" s="700"/>
      <c r="L438" s="700"/>
      <c r="M438" s="1081" t="s">
        <v>388</v>
      </c>
      <c r="N438" s="1067"/>
      <c r="O438" s="791">
        <v>6.6896694754140618E-2</v>
      </c>
      <c r="P438" s="700"/>
      <c r="Q438" s="700"/>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2"/>
      <c r="BW438" s="412"/>
      <c r="BX438" s="412"/>
      <c r="BY438" s="412"/>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952"/>
      <c r="C439" s="1081" t="s">
        <v>381</v>
      </c>
      <c r="D439" s="1067"/>
      <c r="E439" s="789">
        <v>0.35032818227064288</v>
      </c>
      <c r="F439" s="700"/>
      <c r="G439" s="700"/>
      <c r="H439" s="1081" t="s">
        <v>399</v>
      </c>
      <c r="I439" s="1067"/>
      <c r="J439" s="790">
        <v>3.9726937893731495E-3</v>
      </c>
      <c r="K439" s="700"/>
      <c r="L439" s="700"/>
      <c r="M439" s="1081" t="s">
        <v>399</v>
      </c>
      <c r="N439" s="1067"/>
      <c r="O439" s="791">
        <v>2.0723260240807832E-4</v>
      </c>
      <c r="P439" s="700"/>
      <c r="Q439" s="700"/>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2"/>
      <c r="BW439" s="412"/>
      <c r="BX439" s="412"/>
      <c r="BY439" s="412"/>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952"/>
      <c r="C440" s="1081" t="s">
        <v>389</v>
      </c>
      <c r="D440" s="1067"/>
      <c r="E440" s="789">
        <v>0.36494705922406567</v>
      </c>
      <c r="F440" s="700"/>
      <c r="G440" s="700"/>
      <c r="H440" s="1081" t="s">
        <v>381</v>
      </c>
      <c r="I440" s="1067"/>
      <c r="J440" s="790">
        <v>0.56067369001140488</v>
      </c>
      <c r="K440" s="700"/>
      <c r="L440" s="700"/>
      <c r="M440" s="1081" t="s">
        <v>381</v>
      </c>
      <c r="N440" s="1067"/>
      <c r="O440" s="791">
        <v>5.7539386812698386E-2</v>
      </c>
      <c r="P440" s="700"/>
      <c r="Q440" s="700"/>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2"/>
      <c r="BW440" s="412"/>
      <c r="BX440" s="412"/>
      <c r="BY440" s="412"/>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952"/>
      <c r="C441" s="1081" t="s">
        <v>382</v>
      </c>
      <c r="D441" s="1067"/>
      <c r="E441" s="789">
        <v>0.46241253752709938</v>
      </c>
      <c r="F441" s="700"/>
      <c r="G441" s="700"/>
      <c r="H441" s="1081" t="s">
        <v>389</v>
      </c>
      <c r="I441" s="1067"/>
      <c r="J441" s="790">
        <v>0.25727619020808179</v>
      </c>
      <c r="K441" s="700"/>
      <c r="L441" s="700"/>
      <c r="M441" s="1081" t="s">
        <v>389</v>
      </c>
      <c r="N441" s="1067"/>
      <c r="O441" s="791">
        <v>0.34564866718182879</v>
      </c>
      <c r="P441" s="700"/>
      <c r="Q441" s="700"/>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2"/>
      <c r="BW441" s="412"/>
      <c r="BX441" s="412"/>
      <c r="BY441" s="412"/>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952"/>
      <c r="C442" s="1081" t="s">
        <v>384</v>
      </c>
      <c r="D442" s="1067"/>
      <c r="E442" s="789">
        <v>0.44823847568518327</v>
      </c>
      <c r="F442" s="700"/>
      <c r="G442" s="700"/>
      <c r="H442" s="1081" t="s">
        <v>382</v>
      </c>
      <c r="I442" s="1067"/>
      <c r="J442" s="790">
        <v>0.54793494355661365</v>
      </c>
      <c r="K442" s="700"/>
      <c r="L442" s="700"/>
      <c r="M442" s="1081" t="s">
        <v>382</v>
      </c>
      <c r="N442" s="1067"/>
      <c r="O442" s="791">
        <v>0.32815200617381979</v>
      </c>
      <c r="P442" s="700"/>
      <c r="Q442" s="700"/>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2"/>
      <c r="BW442" s="412"/>
      <c r="BX442" s="412"/>
      <c r="BY442" s="412"/>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952"/>
      <c r="C443" s="1081" t="s">
        <v>395</v>
      </c>
      <c r="D443" s="1067"/>
      <c r="E443" s="789">
        <v>7.9182092606481569E-2</v>
      </c>
      <c r="F443" s="700"/>
      <c r="G443" s="700"/>
      <c r="H443" s="1081" t="s">
        <v>384</v>
      </c>
      <c r="I443" s="1067"/>
      <c r="J443" s="790">
        <v>0.54774361465977472</v>
      </c>
      <c r="K443" s="700"/>
      <c r="L443" s="700"/>
      <c r="M443" s="1081" t="s">
        <v>384</v>
      </c>
      <c r="N443" s="1067"/>
      <c r="O443" s="791">
        <v>0.3399797003914129</v>
      </c>
      <c r="P443" s="700"/>
      <c r="Q443" s="700"/>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2"/>
      <c r="BW443" s="412"/>
      <c r="BX443" s="412"/>
      <c r="BY443" s="412"/>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952"/>
      <c r="C444" s="1081" t="s">
        <v>390</v>
      </c>
      <c r="D444" s="1067"/>
      <c r="E444" s="789">
        <v>0.20782872413198514</v>
      </c>
      <c r="F444" s="700"/>
      <c r="G444" s="700"/>
      <c r="H444" s="1081" t="s">
        <v>395</v>
      </c>
      <c r="I444" s="1067"/>
      <c r="J444" s="790">
        <v>9.1890069825588352E-2</v>
      </c>
      <c r="K444" s="700"/>
      <c r="L444" s="700"/>
      <c r="M444" s="1081" t="s">
        <v>395</v>
      </c>
      <c r="N444" s="1067"/>
      <c r="O444" s="791">
        <v>7.345372810479131E-2</v>
      </c>
      <c r="P444" s="700"/>
      <c r="Q444" s="700"/>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2"/>
      <c r="BW444" s="412"/>
      <c r="BX444" s="412"/>
      <c r="BY444" s="412"/>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952"/>
      <c r="C445" s="1081" t="s">
        <v>383</v>
      </c>
      <c r="D445" s="1067"/>
      <c r="E445" s="789">
        <v>0.2444282677163617</v>
      </c>
      <c r="F445" s="700"/>
      <c r="G445" s="700"/>
      <c r="H445" s="1081" t="s">
        <v>390</v>
      </c>
      <c r="I445" s="1067"/>
      <c r="J445" s="790">
        <v>0.25281491026051794</v>
      </c>
      <c r="K445" s="700"/>
      <c r="L445" s="700"/>
      <c r="M445" s="1081" t="s">
        <v>390</v>
      </c>
      <c r="N445" s="1067"/>
      <c r="O445" s="791">
        <v>0.14632362076186861</v>
      </c>
      <c r="P445" s="700"/>
      <c r="Q445" s="700"/>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2"/>
      <c r="BW445" s="412"/>
      <c r="BX445" s="412"/>
      <c r="BY445" s="412"/>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1081" t="s">
        <v>391</v>
      </c>
      <c r="D446" s="1067"/>
      <c r="E446" s="789">
        <v>0.19402953645794485</v>
      </c>
      <c r="F446" s="700"/>
      <c r="G446" s="700"/>
      <c r="H446" s="1081" t="s">
        <v>383</v>
      </c>
      <c r="I446" s="1067"/>
      <c r="J446" s="790">
        <v>9.8664118911468424E-2</v>
      </c>
      <c r="K446" s="700"/>
      <c r="L446" s="700"/>
      <c r="M446" s="1081" t="s">
        <v>383</v>
      </c>
      <c r="N446" s="1067"/>
      <c r="O446" s="791">
        <v>0.37068224556210527</v>
      </c>
      <c r="P446" s="700"/>
      <c r="Q446" s="700"/>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2"/>
      <c r="BW446" s="412"/>
      <c r="BX446" s="412"/>
      <c r="BY446" s="412"/>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1081" t="s">
        <v>393</v>
      </c>
      <c r="D447" s="1067"/>
      <c r="E447" s="792">
        <v>1.5822767834269887E-2</v>
      </c>
      <c r="F447" s="700"/>
      <c r="G447" s="700"/>
      <c r="H447" s="1081" t="s">
        <v>391</v>
      </c>
      <c r="I447" s="1067"/>
      <c r="J447" s="790">
        <v>9.5276655524021342E-2</v>
      </c>
      <c r="K447" s="700"/>
      <c r="L447" s="700"/>
      <c r="M447" s="1081" t="s">
        <v>391</v>
      </c>
      <c r="N447" s="1067"/>
      <c r="O447" s="791">
        <v>0.20375362804065864</v>
      </c>
      <c r="P447" s="700"/>
      <c r="Q447" s="700"/>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2"/>
      <c r="BW447" s="412"/>
      <c r="BX447" s="412"/>
      <c r="BY447" s="412"/>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1066"/>
      <c r="D448" s="1067"/>
      <c r="E448" s="701"/>
      <c r="F448" s="700"/>
      <c r="G448" s="700"/>
      <c r="H448" s="1081" t="s">
        <v>400</v>
      </c>
      <c r="I448" s="1067"/>
      <c r="J448" s="790">
        <v>1.9927244687283105E-3</v>
      </c>
      <c r="K448" s="700"/>
      <c r="L448" s="700"/>
      <c r="M448" s="1081" t="s">
        <v>400</v>
      </c>
      <c r="N448" s="1067"/>
      <c r="O448" s="791">
        <v>1.0431907539794839E-3</v>
      </c>
      <c r="P448" s="700"/>
      <c r="Q448" s="700"/>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2"/>
      <c r="BW448" s="412"/>
      <c r="BX448" s="412"/>
      <c r="BY448" s="412"/>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1066"/>
      <c r="D449" s="1067"/>
      <c r="E449" s="700"/>
      <c r="F449" s="700"/>
      <c r="G449" s="700"/>
      <c r="H449" s="1081" t="s">
        <v>393</v>
      </c>
      <c r="I449" s="1067"/>
      <c r="J449" s="793">
        <v>1.4569914634962823E-3</v>
      </c>
      <c r="K449" s="700"/>
      <c r="L449" s="700"/>
      <c r="M449" s="1081" t="s">
        <v>393</v>
      </c>
      <c r="N449" s="1067"/>
      <c r="O449" s="794">
        <v>0.11589948115328916</v>
      </c>
      <c r="P449" s="700"/>
      <c r="Q449" s="700"/>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2"/>
      <c r="BW449" s="412"/>
      <c r="BX449" s="412"/>
      <c r="BY449" s="412"/>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1082" t="s">
        <v>244</v>
      </c>
      <c r="D450" s="1067"/>
      <c r="E450" s="1067"/>
      <c r="F450" s="1067"/>
      <c r="G450" s="1067"/>
      <c r="H450" s="1066"/>
      <c r="I450" s="1067"/>
      <c r="J450" s="701"/>
      <c r="K450" s="700"/>
      <c r="L450" s="700"/>
      <c r="M450" s="1066"/>
      <c r="N450" s="1067"/>
      <c r="O450" s="701"/>
      <c r="P450" s="700"/>
      <c r="Q450" s="700"/>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2"/>
      <c r="BW450" s="412"/>
      <c r="BX450" s="412"/>
      <c r="BY450" s="412"/>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1076" t="s">
        <v>209</v>
      </c>
      <c r="D451" s="1067"/>
      <c r="E451" s="1076" t="s">
        <v>245</v>
      </c>
      <c r="F451" s="1077"/>
      <c r="G451" s="1078"/>
      <c r="H451" s="1066"/>
      <c r="I451" s="1067"/>
      <c r="J451" s="700"/>
      <c r="K451" s="700"/>
      <c r="L451" s="700"/>
      <c r="M451" s="1066"/>
      <c r="N451" s="1067"/>
      <c r="O451" s="700"/>
      <c r="P451" s="700"/>
      <c r="Q451" s="700"/>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2"/>
      <c r="BW451" s="412"/>
      <c r="BX451" s="412"/>
      <c r="BY451" s="412"/>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1067"/>
      <c r="D452" s="1067"/>
      <c r="E452" s="774" t="s">
        <v>195</v>
      </c>
      <c r="F452" s="775" t="s">
        <v>246</v>
      </c>
      <c r="G452" s="776" t="s">
        <v>247</v>
      </c>
      <c r="H452" s="1082" t="s">
        <v>244</v>
      </c>
      <c r="I452" s="1067"/>
      <c r="J452" s="1067"/>
      <c r="K452" s="1067"/>
      <c r="L452" s="1067"/>
      <c r="M452" s="1082" t="s">
        <v>244</v>
      </c>
      <c r="N452" s="1067"/>
      <c r="O452" s="1067"/>
      <c r="P452" s="1067"/>
      <c r="Q452" s="1067"/>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2"/>
      <c r="BW452" s="412"/>
      <c r="BX452" s="412"/>
      <c r="BY452" s="412"/>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1081" t="s">
        <v>210</v>
      </c>
      <c r="D453" s="1067"/>
      <c r="E453" s="795">
        <v>4.1755685244014833</v>
      </c>
      <c r="F453" s="796">
        <v>20.877842622007417</v>
      </c>
      <c r="G453" s="797">
        <v>20.877842622007417</v>
      </c>
      <c r="H453" s="1076" t="s">
        <v>209</v>
      </c>
      <c r="I453" s="1067"/>
      <c r="J453" s="1076" t="s">
        <v>245</v>
      </c>
      <c r="K453" s="1077"/>
      <c r="L453" s="1078"/>
      <c r="M453" s="1076" t="s">
        <v>209</v>
      </c>
      <c r="N453" s="1067"/>
      <c r="O453" s="1076" t="s">
        <v>245</v>
      </c>
      <c r="P453" s="1077"/>
      <c r="Q453" s="1078"/>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2"/>
      <c r="BW453" s="412"/>
      <c r="BX453" s="412"/>
      <c r="BY453" s="412"/>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1066"/>
      <c r="D454" s="1067"/>
      <c r="E454" s="701"/>
      <c r="F454" s="701"/>
      <c r="G454" s="701"/>
      <c r="H454" s="1067"/>
      <c r="I454" s="1067"/>
      <c r="J454" s="777" t="s">
        <v>195</v>
      </c>
      <c r="K454" s="778" t="s">
        <v>246</v>
      </c>
      <c r="L454" s="779" t="s">
        <v>247</v>
      </c>
      <c r="M454" s="1067"/>
      <c r="N454" s="1067"/>
      <c r="O454" s="780" t="s">
        <v>195</v>
      </c>
      <c r="P454" s="781" t="s">
        <v>246</v>
      </c>
      <c r="Q454" s="782" t="s">
        <v>247</v>
      </c>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2"/>
      <c r="BW454" s="412"/>
      <c r="BX454" s="412"/>
      <c r="BY454" s="412"/>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1066"/>
      <c r="D455" s="1067"/>
      <c r="E455" s="700"/>
      <c r="F455" s="700"/>
      <c r="G455" s="700"/>
      <c r="H455" s="1081" t="s">
        <v>210</v>
      </c>
      <c r="I455" s="1067"/>
      <c r="J455" s="798">
        <v>3.7084930962603702</v>
      </c>
      <c r="K455" s="799">
        <v>17.659490934573192</v>
      </c>
      <c r="L455" s="800">
        <v>17.659490934573192</v>
      </c>
      <c r="M455" s="1081" t="s">
        <v>210</v>
      </c>
      <c r="N455" s="1067"/>
      <c r="O455" s="801">
        <v>3.7086631997763058</v>
      </c>
      <c r="P455" s="802">
        <v>17.66030095131574</v>
      </c>
      <c r="Q455" s="803">
        <v>17.66030095131574</v>
      </c>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2"/>
      <c r="BW455" s="412"/>
      <c r="BX455" s="412"/>
      <c r="BY455" s="412"/>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1082" t="s">
        <v>248</v>
      </c>
      <c r="D456" s="1067"/>
      <c r="E456" s="1067"/>
      <c r="F456" s="700"/>
      <c r="G456" s="700"/>
      <c r="H456" s="1066"/>
      <c r="I456" s="1067"/>
      <c r="J456" s="701"/>
      <c r="K456" s="701"/>
      <c r="L456" s="701"/>
      <c r="M456" s="1066"/>
      <c r="N456" s="1067"/>
      <c r="O456" s="701"/>
      <c r="P456" s="701"/>
      <c r="Q456" s="701"/>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2"/>
      <c r="BW456" s="412"/>
      <c r="BX456" s="412"/>
      <c r="BY456" s="412"/>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1066"/>
      <c r="D457" s="1067"/>
      <c r="E457" s="783" t="s">
        <v>209</v>
      </c>
      <c r="F457" s="700"/>
      <c r="G457" s="700"/>
      <c r="H457" s="1066"/>
      <c r="I457" s="1067"/>
      <c r="J457" s="700"/>
      <c r="K457" s="700"/>
      <c r="L457" s="700"/>
      <c r="M457" s="1066"/>
      <c r="N457" s="1067"/>
      <c r="O457" s="700"/>
      <c r="P457" s="700"/>
      <c r="Q457" s="700"/>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2"/>
      <c r="BW457" s="412"/>
      <c r="BX457" s="412"/>
      <c r="BY457" s="412"/>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1067"/>
      <c r="D458" s="1067"/>
      <c r="E458" s="804" t="s">
        <v>210</v>
      </c>
      <c r="F458" s="700"/>
      <c r="G458" s="700"/>
      <c r="H458" s="1082" t="s">
        <v>248</v>
      </c>
      <c r="I458" s="1067"/>
      <c r="J458" s="1067"/>
      <c r="K458" s="700"/>
      <c r="L458" s="700"/>
      <c r="M458" s="1082" t="s">
        <v>248</v>
      </c>
      <c r="N458" s="1067"/>
      <c r="O458" s="1067"/>
      <c r="P458" s="700"/>
      <c r="Q458" s="700"/>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2"/>
      <c r="BW458" s="412"/>
      <c r="BX458" s="412"/>
      <c r="BY458" s="412"/>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1081" t="s">
        <v>380</v>
      </c>
      <c r="D459" s="1067"/>
      <c r="E459" s="786">
        <v>-0.16688626787013072</v>
      </c>
      <c r="F459" s="700"/>
      <c r="G459" s="700"/>
      <c r="H459" s="1066"/>
      <c r="I459" s="1067"/>
      <c r="J459" s="784" t="s">
        <v>209</v>
      </c>
      <c r="K459" s="700"/>
      <c r="L459" s="700"/>
      <c r="M459" s="1066"/>
      <c r="N459" s="1067"/>
      <c r="O459" s="785" t="s">
        <v>209</v>
      </c>
      <c r="P459" s="700"/>
      <c r="Q459" s="700"/>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2"/>
      <c r="BW459" s="412"/>
      <c r="BX459" s="412"/>
      <c r="BY459" s="412"/>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1081" t="s">
        <v>387</v>
      </c>
      <c r="D460" s="1067"/>
      <c r="E460" s="789">
        <v>0.11195931094600993</v>
      </c>
      <c r="F460" s="700"/>
      <c r="G460" s="700"/>
      <c r="H460" s="1067"/>
      <c r="I460" s="1067"/>
      <c r="J460" s="805" t="s">
        <v>210</v>
      </c>
      <c r="K460" s="700"/>
      <c r="L460" s="700"/>
      <c r="M460" s="1067"/>
      <c r="N460" s="1067"/>
      <c r="O460" s="806" t="s">
        <v>210</v>
      </c>
      <c r="P460" s="700"/>
      <c r="Q460" s="700"/>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2"/>
      <c r="BW460" s="412"/>
      <c r="BX460" s="412"/>
      <c r="BY460" s="412"/>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1081" t="s">
        <v>396</v>
      </c>
      <c r="D461" s="1067"/>
      <c r="E461" s="789">
        <v>5.9872363822455241E-2</v>
      </c>
      <c r="F461" s="700"/>
      <c r="G461" s="700"/>
      <c r="H461" s="1081" t="s">
        <v>380</v>
      </c>
      <c r="I461" s="1067"/>
      <c r="J461" s="787">
        <v>-0.10021424898592721</v>
      </c>
      <c r="K461" s="700"/>
      <c r="L461" s="700"/>
      <c r="M461" s="1081" t="s">
        <v>380</v>
      </c>
      <c r="N461" s="1067"/>
      <c r="O461" s="788">
        <v>-0.19467797407755896</v>
      </c>
      <c r="P461" s="700"/>
      <c r="Q461" s="700"/>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2"/>
      <c r="BW461" s="412"/>
      <c r="BX461" s="412"/>
      <c r="BY461" s="412"/>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1081" t="s">
        <v>397</v>
      </c>
      <c r="D462" s="1067"/>
      <c r="E462" s="789">
        <v>5.0488363574991743E-2</v>
      </c>
      <c r="F462" s="700"/>
      <c r="G462" s="700"/>
      <c r="H462" s="1081" t="s">
        <v>387</v>
      </c>
      <c r="I462" s="1067"/>
      <c r="J462" s="790">
        <v>0.13822101741928638</v>
      </c>
      <c r="K462" s="700"/>
      <c r="L462" s="700"/>
      <c r="M462" s="1081" t="s">
        <v>387</v>
      </c>
      <c r="N462" s="1067"/>
      <c r="O462" s="791">
        <v>0.11722825629681238</v>
      </c>
      <c r="P462" s="700"/>
      <c r="Q462" s="700"/>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2"/>
      <c r="BW462" s="412"/>
      <c r="BX462" s="412"/>
      <c r="BY462" s="412"/>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1081" t="s">
        <v>394</v>
      </c>
      <c r="D463" s="1067"/>
      <c r="E463" s="789">
        <v>3.6053065754412084E-2</v>
      </c>
      <c r="F463" s="700"/>
      <c r="G463" s="700"/>
      <c r="H463" s="1081" t="s">
        <v>396</v>
      </c>
      <c r="I463" s="1067"/>
      <c r="J463" s="790">
        <v>-5.2435045176045227E-2</v>
      </c>
      <c r="K463" s="700"/>
      <c r="L463" s="700"/>
      <c r="M463" s="1081" t="s">
        <v>396</v>
      </c>
      <c r="N463" s="1067"/>
      <c r="O463" s="791">
        <v>6.5785582776544491E-2</v>
      </c>
      <c r="P463" s="700"/>
      <c r="Q463" s="700"/>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2"/>
      <c r="BW463" s="412"/>
      <c r="BX463" s="412"/>
      <c r="BY463" s="412"/>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1081" t="s">
        <v>392</v>
      </c>
      <c r="D464" s="1067"/>
      <c r="E464" s="789">
        <v>8.038604591441853E-2</v>
      </c>
      <c r="F464" s="700"/>
      <c r="G464" s="700"/>
      <c r="H464" s="1081" t="s">
        <v>397</v>
      </c>
      <c r="I464" s="1067"/>
      <c r="J464" s="790">
        <v>4.2358030486943025E-2</v>
      </c>
      <c r="K464" s="700"/>
      <c r="L464" s="700"/>
      <c r="M464" s="1081" t="s">
        <v>397</v>
      </c>
      <c r="N464" s="1067"/>
      <c r="O464" s="791">
        <v>6.7836190087553094E-2</v>
      </c>
      <c r="P464" s="700"/>
      <c r="Q464" s="700"/>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2"/>
      <c r="BW464" s="412"/>
      <c r="BX464" s="412"/>
      <c r="BY464" s="412"/>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1081" t="s">
        <v>385</v>
      </c>
      <c r="D465" s="1067"/>
      <c r="E465" s="789">
        <v>0.15491731095867003</v>
      </c>
      <c r="F465" s="700"/>
      <c r="G465" s="700"/>
      <c r="H465" s="1081" t="s">
        <v>394</v>
      </c>
      <c r="I465" s="1067"/>
      <c r="J465" s="790">
        <v>-2.0335362953386286E-2</v>
      </c>
      <c r="K465" s="700"/>
      <c r="L465" s="700"/>
      <c r="M465" s="1081" t="s">
        <v>394</v>
      </c>
      <c r="N465" s="1067"/>
      <c r="O465" s="791">
        <v>7.8698663787429096E-2</v>
      </c>
      <c r="P465" s="700"/>
      <c r="Q465" s="700"/>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2"/>
      <c r="BW465" s="412"/>
      <c r="BX465" s="412"/>
      <c r="BY465" s="412"/>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1081" t="s">
        <v>386</v>
      </c>
      <c r="D466" s="1067"/>
      <c r="E466" s="789">
        <v>-0.15639362732635145</v>
      </c>
      <c r="F466" s="700"/>
      <c r="G466" s="700"/>
      <c r="H466" s="1081" t="s">
        <v>392</v>
      </c>
      <c r="I466" s="1067"/>
      <c r="J466" s="790">
        <v>0.11440509646633752</v>
      </c>
      <c r="K466" s="700"/>
      <c r="L466" s="700"/>
      <c r="M466" s="1081" t="s">
        <v>392</v>
      </c>
      <c r="N466" s="1067"/>
      <c r="O466" s="791">
        <v>3.6545141144434086E-2</v>
      </c>
      <c r="P466" s="700"/>
      <c r="Q466" s="700"/>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2"/>
      <c r="BW466" s="412"/>
      <c r="BX466" s="412"/>
      <c r="BY466" s="412"/>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1081" t="s">
        <v>398</v>
      </c>
      <c r="D467" s="1067"/>
      <c r="E467" s="789">
        <v>-1.5323782574701754E-2</v>
      </c>
      <c r="F467" s="700"/>
      <c r="G467" s="700"/>
      <c r="H467" s="1081" t="s">
        <v>385</v>
      </c>
      <c r="I467" s="1067"/>
      <c r="J467" s="790">
        <v>0.13333388514044123</v>
      </c>
      <c r="K467" s="700"/>
      <c r="L467" s="700"/>
      <c r="M467" s="1081" t="s">
        <v>385</v>
      </c>
      <c r="N467" s="1067"/>
      <c r="O467" s="791">
        <v>0.16315177888650756</v>
      </c>
      <c r="P467" s="700"/>
      <c r="Q467" s="700"/>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2"/>
      <c r="BW467" s="412"/>
      <c r="BX467" s="412"/>
      <c r="BY467" s="412"/>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1081" t="s">
        <v>388</v>
      </c>
      <c r="D468" s="1067"/>
      <c r="E468" s="789">
        <v>2.6839149698318042E-2</v>
      </c>
      <c r="F468" s="700"/>
      <c r="G468" s="700"/>
      <c r="H468" s="1081" t="s">
        <v>386</v>
      </c>
      <c r="I468" s="1067"/>
      <c r="J468" s="790">
        <v>-8.0941881376880742E-2</v>
      </c>
      <c r="K468" s="700"/>
      <c r="L468" s="700"/>
      <c r="M468" s="1081" t="s">
        <v>386</v>
      </c>
      <c r="N468" s="1067"/>
      <c r="O468" s="791">
        <v>-0.16068468507640396</v>
      </c>
      <c r="P468" s="700"/>
      <c r="Q468" s="700"/>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2"/>
      <c r="BW468" s="412"/>
      <c r="BX468" s="412"/>
      <c r="BY468" s="412"/>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1081" t="s">
        <v>399</v>
      </c>
      <c r="D469" s="1067"/>
      <c r="E469" s="789">
        <v>-4.7368398186764821E-3</v>
      </c>
      <c r="F469" s="700"/>
      <c r="G469" s="700"/>
      <c r="H469" s="1081" t="s">
        <v>398</v>
      </c>
      <c r="I469" s="1067"/>
      <c r="J469" s="790">
        <v>-1.7182745150575253E-2</v>
      </c>
      <c r="K469" s="700"/>
      <c r="L469" s="700"/>
      <c r="M469" s="1081" t="s">
        <v>398</v>
      </c>
      <c r="N469" s="1067"/>
      <c r="O469" s="791">
        <v>9.2393646554708077E-3</v>
      </c>
      <c r="P469" s="700"/>
      <c r="Q469" s="700"/>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2"/>
      <c r="BW469" s="412"/>
      <c r="BX469" s="412"/>
      <c r="BY469" s="412"/>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1081" t="s">
        <v>381</v>
      </c>
      <c r="D470" s="1067"/>
      <c r="E470" s="789">
        <v>0.14174962630961543</v>
      </c>
      <c r="F470" s="700"/>
      <c r="G470" s="700"/>
      <c r="H470" s="1081" t="s">
        <v>388</v>
      </c>
      <c r="I470" s="1067"/>
      <c r="J470" s="790">
        <v>-0.13778199519422407</v>
      </c>
      <c r="K470" s="700"/>
      <c r="L470" s="700"/>
      <c r="M470" s="1081" t="s">
        <v>388</v>
      </c>
      <c r="N470" s="1067"/>
      <c r="O470" s="791">
        <v>6.9740480520001633E-2</v>
      </c>
      <c r="P470" s="700"/>
      <c r="Q470" s="700"/>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2"/>
      <c r="BW470" s="412"/>
      <c r="BX470" s="412"/>
      <c r="BY470" s="412"/>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1081" t="s">
        <v>389</v>
      </c>
      <c r="D471" s="1067"/>
      <c r="E471" s="789">
        <v>0.14467694146620672</v>
      </c>
      <c r="F471" s="700"/>
      <c r="G471" s="700"/>
      <c r="H471" s="1081" t="s">
        <v>399</v>
      </c>
      <c r="I471" s="1067"/>
      <c r="J471" s="790">
        <v>-1.6995935366483136E-2</v>
      </c>
      <c r="K471" s="700"/>
      <c r="L471" s="700"/>
      <c r="M471" s="1081" t="s">
        <v>399</v>
      </c>
      <c r="N471" s="1067"/>
      <c r="O471" s="791">
        <v>3.8816077431166624E-3</v>
      </c>
      <c r="P471" s="700"/>
      <c r="Q471" s="700"/>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2"/>
      <c r="BW471" s="412"/>
      <c r="BX471" s="412"/>
      <c r="BY471" s="412"/>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1081" t="s">
        <v>382</v>
      </c>
      <c r="D472" s="1067"/>
      <c r="E472" s="789">
        <v>0.16285428313139907</v>
      </c>
      <c r="F472" s="700"/>
      <c r="G472" s="700"/>
      <c r="H472" s="1081" t="s">
        <v>381</v>
      </c>
      <c r="I472" s="1067"/>
      <c r="J472" s="790">
        <v>0.20190989997688732</v>
      </c>
      <c r="K472" s="700"/>
      <c r="L472" s="700"/>
      <c r="M472" s="1081" t="s">
        <v>381</v>
      </c>
      <c r="N472" s="1067"/>
      <c r="O472" s="791">
        <v>6.4679286407727313E-2</v>
      </c>
      <c r="P472" s="700"/>
      <c r="Q472" s="700"/>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2"/>
      <c r="BW472" s="412"/>
      <c r="BX472" s="412"/>
      <c r="BY472" s="412"/>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1081" t="s">
        <v>384</v>
      </c>
      <c r="D473" s="1067"/>
      <c r="E473" s="789">
        <v>0.16033891893158633</v>
      </c>
      <c r="F473" s="700"/>
      <c r="G473" s="700"/>
      <c r="H473" s="1081" t="s">
        <v>389</v>
      </c>
      <c r="I473" s="1067"/>
      <c r="J473" s="790">
        <v>0.13677361419012443</v>
      </c>
      <c r="K473" s="700"/>
      <c r="L473" s="700"/>
      <c r="M473" s="1081" t="s">
        <v>389</v>
      </c>
      <c r="N473" s="1067"/>
      <c r="O473" s="791">
        <v>0.15852583462554187</v>
      </c>
      <c r="P473" s="700"/>
      <c r="Q473" s="700"/>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2"/>
      <c r="BW473" s="412"/>
      <c r="BX473" s="412"/>
      <c r="BY473" s="412"/>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1081" t="s">
        <v>395</v>
      </c>
      <c r="D474" s="1067"/>
      <c r="E474" s="789">
        <v>6.7390374884359547E-2</v>
      </c>
      <c r="F474" s="700"/>
      <c r="G474" s="700"/>
      <c r="H474" s="1081" t="s">
        <v>382</v>
      </c>
      <c r="I474" s="1067"/>
      <c r="J474" s="790">
        <v>0.19960298142779734</v>
      </c>
      <c r="K474" s="700"/>
      <c r="L474" s="700"/>
      <c r="M474" s="1081" t="s">
        <v>382</v>
      </c>
      <c r="N474" s="1067"/>
      <c r="O474" s="791">
        <v>0.15446146049069912</v>
      </c>
      <c r="P474" s="700"/>
      <c r="Q474" s="700"/>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2"/>
      <c r="BW474" s="412"/>
      <c r="BX474" s="412"/>
      <c r="BY474" s="412"/>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1081" t="s">
        <v>390</v>
      </c>
      <c r="D475" s="1067"/>
      <c r="E475" s="789">
        <v>0.10917851188706852</v>
      </c>
      <c r="F475" s="700"/>
      <c r="G475" s="700"/>
      <c r="H475" s="1081" t="s">
        <v>384</v>
      </c>
      <c r="I475" s="1067"/>
      <c r="J475" s="790">
        <v>0.19956812952332328</v>
      </c>
      <c r="K475" s="700"/>
      <c r="L475" s="700"/>
      <c r="M475" s="1081" t="s">
        <v>384</v>
      </c>
      <c r="N475" s="1067"/>
      <c r="O475" s="791">
        <v>0.1572204729966088</v>
      </c>
      <c r="P475" s="700"/>
      <c r="Q475" s="700"/>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2"/>
      <c r="BW475" s="412"/>
      <c r="BX475" s="412"/>
      <c r="BY475" s="412"/>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1081" t="s">
        <v>383</v>
      </c>
      <c r="D476" s="1067"/>
      <c r="E476" s="789">
        <v>0.11840228936285273</v>
      </c>
      <c r="F476" s="700"/>
      <c r="G476" s="700"/>
      <c r="H476" s="1081" t="s">
        <v>395</v>
      </c>
      <c r="I476" s="1067"/>
      <c r="J476" s="790">
        <v>8.17404107820138E-2</v>
      </c>
      <c r="K476" s="700"/>
      <c r="L476" s="700"/>
      <c r="M476" s="1081" t="s">
        <v>395</v>
      </c>
      <c r="N476" s="1067"/>
      <c r="O476" s="791">
        <v>7.3078483532050709E-2</v>
      </c>
      <c r="P476" s="700"/>
      <c r="Q476" s="700"/>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2"/>
      <c r="BW476" s="412"/>
      <c r="BX476" s="412"/>
      <c r="BY476" s="412"/>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1081" t="s">
        <v>391</v>
      </c>
      <c r="D477" s="1067"/>
      <c r="E477" s="789">
        <v>0.10549170408707442</v>
      </c>
      <c r="F477" s="700"/>
      <c r="G477" s="700"/>
      <c r="H477" s="1081" t="s">
        <v>390</v>
      </c>
      <c r="I477" s="1067"/>
      <c r="J477" s="790">
        <v>0.13558257162334181</v>
      </c>
      <c r="K477" s="700"/>
      <c r="L477" s="700"/>
      <c r="M477" s="1081" t="s">
        <v>390</v>
      </c>
      <c r="N477" s="1067"/>
      <c r="O477" s="791">
        <v>0.10314301558237539</v>
      </c>
      <c r="P477" s="700"/>
      <c r="Q477" s="700"/>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2"/>
      <c r="BW477" s="412"/>
      <c r="BX477" s="412"/>
      <c r="BY477" s="412"/>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1081" t="s">
        <v>393</v>
      </c>
      <c r="D478" s="1067"/>
      <c r="E478" s="792">
        <v>3.012489991335331E-2</v>
      </c>
      <c r="F478" s="700"/>
      <c r="G478" s="700"/>
      <c r="H478" s="1081" t="s">
        <v>383</v>
      </c>
      <c r="I478" s="1067"/>
      <c r="J478" s="790">
        <v>8.4699753436872902E-2</v>
      </c>
      <c r="K478" s="700"/>
      <c r="L478" s="700"/>
      <c r="M478" s="1081" t="s">
        <v>383</v>
      </c>
      <c r="N478" s="1067"/>
      <c r="O478" s="791">
        <v>0.16416610631703454</v>
      </c>
      <c r="P478" s="700"/>
      <c r="Q478" s="700"/>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2"/>
      <c r="BW478" s="412"/>
      <c r="BX478" s="412"/>
      <c r="BY478" s="412"/>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1066"/>
      <c r="D479" s="1067"/>
      <c r="E479" s="701"/>
      <c r="F479" s="700"/>
      <c r="G479" s="700"/>
      <c r="H479" s="1081" t="s">
        <v>391</v>
      </c>
      <c r="I479" s="1067"/>
      <c r="J479" s="790">
        <v>8.3233043824879643E-2</v>
      </c>
      <c r="K479" s="700"/>
      <c r="L479" s="700"/>
      <c r="M479" s="1081" t="s">
        <v>391</v>
      </c>
      <c r="N479" s="1067"/>
      <c r="O479" s="791">
        <v>0.12171252728281844</v>
      </c>
      <c r="P479" s="700"/>
      <c r="Q479" s="700"/>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2"/>
      <c r="BW479" s="412"/>
      <c r="BX479" s="412"/>
      <c r="BY479" s="412"/>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1066"/>
      <c r="D480" s="1067"/>
      <c r="E480" s="700"/>
      <c r="F480" s="700"/>
      <c r="G480" s="700"/>
      <c r="H480" s="1081" t="s">
        <v>400</v>
      </c>
      <c r="I480" s="1067"/>
      <c r="J480" s="790">
        <v>-1.203721872127967E-2</v>
      </c>
      <c r="K480" s="700"/>
      <c r="L480" s="700"/>
      <c r="M480" s="1081" t="s">
        <v>400</v>
      </c>
      <c r="N480" s="1067"/>
      <c r="O480" s="791">
        <v>8.708923379535433E-3</v>
      </c>
      <c r="P480" s="700"/>
      <c r="Q480" s="700"/>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2"/>
      <c r="BW480" s="412"/>
      <c r="BX480" s="412"/>
      <c r="BY480" s="412"/>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1082" t="s">
        <v>249</v>
      </c>
      <c r="D481" s="1067"/>
      <c r="E481" s="1067"/>
      <c r="F481" s="700"/>
      <c r="G481" s="700"/>
      <c r="H481" s="1081" t="s">
        <v>393</v>
      </c>
      <c r="I481" s="1067"/>
      <c r="J481" s="793">
        <v>1.029274062451741E-2</v>
      </c>
      <c r="K481" s="700"/>
      <c r="L481" s="700"/>
      <c r="M481" s="1081" t="s">
        <v>393</v>
      </c>
      <c r="N481" s="1067"/>
      <c r="O481" s="794">
        <v>9.1795914120467559E-2</v>
      </c>
      <c r="P481" s="700"/>
      <c r="Q481" s="700"/>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2"/>
      <c r="BW481" s="412"/>
      <c r="BX481" s="412"/>
      <c r="BY481" s="412"/>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1076" t="s">
        <v>209</v>
      </c>
      <c r="D482" s="1067"/>
      <c r="E482" s="807" t="s">
        <v>210</v>
      </c>
      <c r="F482" s="700"/>
      <c r="G482" s="700"/>
      <c r="H482" s="1066"/>
      <c r="I482" s="1067"/>
      <c r="J482" s="701"/>
      <c r="K482" s="700"/>
      <c r="L482" s="700"/>
      <c r="M482" s="1066"/>
      <c r="N482" s="1067"/>
      <c r="O482" s="701"/>
      <c r="P482" s="700"/>
      <c r="Q482" s="700"/>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2"/>
      <c r="BW482" s="412"/>
      <c r="BX482" s="412"/>
      <c r="BY482" s="412"/>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1081" t="s">
        <v>210</v>
      </c>
      <c r="D483" s="1067"/>
      <c r="E483" s="808">
        <v>1</v>
      </c>
      <c r="F483" s="700"/>
      <c r="G483" s="700"/>
      <c r="H483" s="1066"/>
      <c r="I483" s="1067"/>
      <c r="J483" s="700"/>
      <c r="K483" s="700"/>
      <c r="L483" s="700"/>
      <c r="M483" s="1066"/>
      <c r="N483" s="1067"/>
      <c r="O483" s="700"/>
      <c r="P483" s="700"/>
      <c r="Q483" s="700"/>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2"/>
      <c r="BW483" s="412"/>
      <c r="BX483" s="412"/>
      <c r="BY483" s="412"/>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1066"/>
      <c r="D484" s="1067"/>
      <c r="E484" s="701"/>
      <c r="F484" s="700"/>
      <c r="G484" s="700"/>
      <c r="H484" s="1082" t="s">
        <v>249</v>
      </c>
      <c r="I484" s="1067"/>
      <c r="J484" s="1067"/>
      <c r="K484" s="700"/>
      <c r="L484" s="700"/>
      <c r="M484" s="1082" t="s">
        <v>249</v>
      </c>
      <c r="N484" s="1067"/>
      <c r="O484" s="1067"/>
      <c r="P484" s="700"/>
      <c r="Q484" s="700"/>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2"/>
      <c r="BW484" s="412"/>
      <c r="BX484" s="412"/>
      <c r="BY484" s="412"/>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1066"/>
      <c r="D485" s="1067"/>
      <c r="E485" s="700"/>
      <c r="F485" s="700"/>
      <c r="G485" s="700"/>
      <c r="H485" s="1076" t="s">
        <v>209</v>
      </c>
      <c r="I485" s="1067"/>
      <c r="J485" s="809" t="s">
        <v>210</v>
      </c>
      <c r="K485" s="700"/>
      <c r="L485" s="700"/>
      <c r="M485" s="1076" t="s">
        <v>209</v>
      </c>
      <c r="N485" s="1067"/>
      <c r="O485" s="810" t="s">
        <v>210</v>
      </c>
      <c r="P485" s="700"/>
      <c r="Q485" s="700"/>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2"/>
      <c r="BW485" s="412"/>
      <c r="BX485" s="412"/>
      <c r="BY485" s="412"/>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1066"/>
      <c r="D486" s="1067"/>
      <c r="E486" s="700"/>
      <c r="F486" s="700"/>
      <c r="G486" s="700"/>
      <c r="H486" s="1081" t="s">
        <v>210</v>
      </c>
      <c r="I486" s="1067"/>
      <c r="J486" s="811">
        <v>0.99999999999999967</v>
      </c>
      <c r="K486" s="700"/>
      <c r="L486" s="700"/>
      <c r="M486" s="1081" t="s">
        <v>210</v>
      </c>
      <c r="N486" s="1067"/>
      <c r="O486" s="812">
        <v>1.0000000000000002</v>
      </c>
      <c r="P486" s="700"/>
      <c r="Q486" s="700"/>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2"/>
      <c r="BW486" s="412"/>
      <c r="BX486" s="412"/>
      <c r="BY486" s="412"/>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1066"/>
      <c r="D487" s="1067"/>
      <c r="E487" s="700"/>
      <c r="F487" s="700"/>
      <c r="G487" s="700"/>
      <c r="H487" s="1066"/>
      <c r="I487" s="1067"/>
      <c r="J487" s="701"/>
      <c r="K487" s="700"/>
      <c r="L487" s="700"/>
      <c r="M487" s="1066"/>
      <c r="N487" s="1067"/>
      <c r="O487" s="701"/>
      <c r="P487" s="700"/>
      <c r="Q487" s="700"/>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2"/>
      <c r="BW487" s="412"/>
      <c r="BX487" s="412"/>
      <c r="BY487" s="412"/>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1066"/>
      <c r="D488" s="1067"/>
      <c r="E488" s="700"/>
      <c r="F488" s="700"/>
      <c r="G488" s="700"/>
      <c r="H488" s="1066"/>
      <c r="I488" s="1067"/>
      <c r="J488" s="700"/>
      <c r="K488" s="700"/>
      <c r="L488" s="700"/>
      <c r="M488" s="1066"/>
      <c r="N488" s="1067"/>
      <c r="O488" s="700"/>
      <c r="P488" s="700"/>
      <c r="Q488" s="700"/>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2"/>
      <c r="BW488" s="412"/>
      <c r="BX488" s="412"/>
      <c r="BY488" s="412"/>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1066"/>
      <c r="D489" s="1067"/>
      <c r="E489" s="700"/>
      <c r="F489" s="700"/>
      <c r="G489" s="700"/>
      <c r="H489" s="1066"/>
      <c r="I489" s="1067"/>
      <c r="J489" s="700"/>
      <c r="K489" s="700"/>
      <c r="L489" s="700"/>
      <c r="M489" s="1066"/>
      <c r="N489" s="1067"/>
      <c r="O489" s="700"/>
      <c r="P489" s="700"/>
      <c r="Q489" s="700"/>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2"/>
      <c r="BW489" s="412"/>
      <c r="BX489" s="412"/>
      <c r="BY489" s="412"/>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1066"/>
      <c r="D490" s="1067"/>
      <c r="E490" s="700"/>
      <c r="F490" s="700"/>
      <c r="G490" s="700"/>
      <c r="H490" s="1066"/>
      <c r="I490" s="1067"/>
      <c r="J490" s="700"/>
      <c r="K490" s="700"/>
      <c r="L490" s="700"/>
      <c r="M490" s="1066"/>
      <c r="N490" s="1067"/>
      <c r="O490" s="700"/>
      <c r="P490" s="700"/>
      <c r="Q490" s="700"/>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2"/>
      <c r="BW490" s="412"/>
      <c r="BX490" s="412"/>
      <c r="BY490" s="412"/>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1066"/>
      <c r="D491" s="1067"/>
      <c r="E491" s="700"/>
      <c r="F491" s="700"/>
      <c r="G491" s="700"/>
      <c r="H491" s="1066"/>
      <c r="I491" s="1067"/>
      <c r="J491" s="700"/>
      <c r="K491" s="700"/>
      <c r="L491" s="700"/>
      <c r="M491" s="1066"/>
      <c r="N491" s="1067"/>
      <c r="O491" s="700"/>
      <c r="P491" s="700"/>
      <c r="Q491" s="700"/>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2"/>
      <c r="BW491" s="412"/>
      <c r="BX491" s="412"/>
      <c r="BY491" s="412"/>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1066"/>
      <c r="D492" s="1067"/>
      <c r="E492" s="700"/>
      <c r="F492" s="700"/>
      <c r="G492" s="700"/>
      <c r="H492" s="1066"/>
      <c r="I492" s="1067"/>
      <c r="J492" s="700"/>
      <c r="K492" s="700"/>
      <c r="L492" s="700"/>
      <c r="M492" s="1066"/>
      <c r="N492" s="1067"/>
      <c r="O492" s="700"/>
      <c r="P492" s="700"/>
      <c r="Q492" s="700"/>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2"/>
      <c r="BW492" s="412"/>
      <c r="BX492" s="412"/>
      <c r="BY492" s="412"/>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1066"/>
      <c r="D493" s="1067"/>
      <c r="E493" s="700"/>
      <c r="F493" s="700"/>
      <c r="G493" s="700"/>
      <c r="H493" s="1066"/>
      <c r="I493" s="1067"/>
      <c r="J493" s="700"/>
      <c r="K493" s="700"/>
      <c r="L493" s="700"/>
      <c r="M493" s="1066"/>
      <c r="N493" s="1067"/>
      <c r="O493" s="700"/>
      <c r="P493" s="700"/>
      <c r="Q493" s="700"/>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2"/>
      <c r="BW493" s="412"/>
      <c r="BX493" s="412"/>
      <c r="BY493" s="412"/>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1066"/>
      <c r="D494" s="1067"/>
      <c r="E494" s="700"/>
      <c r="F494" s="700"/>
      <c r="G494" s="700"/>
      <c r="H494" s="1066"/>
      <c r="I494" s="1067"/>
      <c r="J494" s="700"/>
      <c r="K494" s="700"/>
      <c r="L494" s="700"/>
      <c r="M494" s="1066"/>
      <c r="N494" s="1067"/>
      <c r="O494" s="700"/>
      <c r="P494" s="700"/>
      <c r="Q494" s="700"/>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2"/>
      <c r="BW494" s="412"/>
      <c r="BX494" s="412"/>
      <c r="BY494" s="412"/>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1066"/>
      <c r="D495" s="1067"/>
      <c r="E495" s="700"/>
      <c r="F495" s="700"/>
      <c r="G495" s="700"/>
      <c r="H495" s="1066"/>
      <c r="I495" s="1067"/>
      <c r="J495" s="700"/>
      <c r="K495" s="700"/>
      <c r="L495" s="700"/>
      <c r="M495" s="1066"/>
      <c r="N495" s="1067"/>
      <c r="O495" s="700"/>
      <c r="P495" s="700"/>
      <c r="Q495" s="700"/>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2"/>
      <c r="BW495" s="412"/>
      <c r="BX495" s="412"/>
      <c r="BY495" s="412"/>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1066"/>
      <c r="D496" s="1067"/>
      <c r="E496" s="700"/>
      <c r="F496" s="700"/>
      <c r="G496" s="700"/>
      <c r="H496" s="1066"/>
      <c r="I496" s="1067"/>
      <c r="J496" s="700"/>
      <c r="K496" s="700"/>
      <c r="L496" s="700"/>
      <c r="M496" s="1066"/>
      <c r="N496" s="1067"/>
      <c r="O496" s="700"/>
      <c r="P496" s="700"/>
      <c r="Q496" s="700"/>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2"/>
      <c r="BW496" s="412"/>
      <c r="BX496" s="412"/>
      <c r="BY496" s="412"/>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1066"/>
      <c r="D497" s="1067"/>
      <c r="E497" s="700"/>
      <c r="F497" s="700"/>
      <c r="G497" s="700"/>
      <c r="H497" s="1066"/>
      <c r="I497" s="1067"/>
      <c r="J497" s="700"/>
      <c r="K497" s="700"/>
      <c r="L497" s="700"/>
      <c r="M497" s="1066"/>
      <c r="N497" s="1067"/>
      <c r="O497" s="700"/>
      <c r="P497" s="700"/>
      <c r="Q497" s="700"/>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2"/>
      <c r="BW497" s="412"/>
      <c r="BX497" s="412"/>
      <c r="BY497" s="412"/>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1066"/>
      <c r="D498" s="1067"/>
      <c r="E498" s="700"/>
      <c r="F498" s="700"/>
      <c r="G498" s="700"/>
      <c r="H498" s="1066"/>
      <c r="I498" s="1067"/>
      <c r="J498" s="700"/>
      <c r="K498" s="700"/>
      <c r="L498" s="700"/>
      <c r="M498" s="1066"/>
      <c r="N498" s="1067"/>
      <c r="O498" s="700"/>
      <c r="P498" s="700"/>
      <c r="Q498" s="700"/>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2"/>
      <c r="BW498" s="412"/>
      <c r="BX498" s="412"/>
      <c r="BY498" s="412"/>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1066"/>
      <c r="D499" s="1067"/>
      <c r="E499" s="700"/>
      <c r="F499" s="700"/>
      <c r="G499" s="700"/>
      <c r="H499" s="1066"/>
      <c r="I499" s="1067"/>
      <c r="J499" s="700"/>
      <c r="K499" s="700"/>
      <c r="L499" s="700"/>
      <c r="M499" s="1066"/>
      <c r="N499" s="1067"/>
      <c r="O499" s="700"/>
      <c r="P499" s="700"/>
      <c r="Q499" s="700"/>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2"/>
      <c r="BW499" s="412"/>
      <c r="BX499" s="412"/>
      <c r="BY499" s="412"/>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1066"/>
      <c r="D500" s="1067"/>
      <c r="E500" s="700"/>
      <c r="F500" s="700"/>
      <c r="G500" s="700"/>
      <c r="H500" s="1066"/>
      <c r="I500" s="1067"/>
      <c r="J500" s="700"/>
      <c r="K500" s="700"/>
      <c r="L500" s="700"/>
      <c r="M500" s="1066"/>
      <c r="N500" s="1067"/>
      <c r="O500" s="700"/>
      <c r="P500" s="700"/>
      <c r="Q500" s="700"/>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2"/>
      <c r="BW500" s="412"/>
      <c r="BX500" s="412"/>
      <c r="BY500" s="412"/>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1066"/>
      <c r="D501" s="1067"/>
      <c r="E501" s="700"/>
      <c r="F501" s="700"/>
      <c r="G501" s="700"/>
      <c r="H501" s="1066"/>
      <c r="I501" s="1067"/>
      <c r="J501" s="700"/>
      <c r="K501" s="700"/>
      <c r="L501" s="700"/>
      <c r="M501" s="1066"/>
      <c r="N501" s="1067"/>
      <c r="O501" s="700"/>
      <c r="P501" s="700"/>
      <c r="Q501" s="700"/>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2"/>
      <c r="BW501" s="412"/>
      <c r="BX501" s="412"/>
      <c r="BY501" s="412"/>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1066"/>
      <c r="D502" s="1067"/>
      <c r="E502" s="700"/>
      <c r="F502" s="700"/>
      <c r="G502" s="700"/>
      <c r="H502" s="1066"/>
      <c r="I502" s="1067"/>
      <c r="J502" s="700"/>
      <c r="K502" s="700"/>
      <c r="L502" s="700"/>
      <c r="M502" s="1066"/>
      <c r="N502" s="1067"/>
      <c r="O502" s="700"/>
      <c r="P502" s="700"/>
      <c r="Q502" s="700"/>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2"/>
      <c r="BW502" s="412"/>
      <c r="BX502" s="412"/>
      <c r="BY502" s="412"/>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1066"/>
      <c r="D503" s="1067"/>
      <c r="E503" s="700"/>
      <c r="F503" s="700"/>
      <c r="G503" s="700"/>
      <c r="H503" s="1066"/>
      <c r="I503" s="1067"/>
      <c r="J503" s="700"/>
      <c r="K503" s="700"/>
      <c r="L503" s="700"/>
      <c r="M503" s="1066"/>
      <c r="N503" s="1067"/>
      <c r="O503" s="700"/>
      <c r="P503" s="700"/>
      <c r="Q503" s="700"/>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2"/>
      <c r="BW503" s="412"/>
      <c r="BX503" s="412"/>
      <c r="BY503" s="412"/>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1066"/>
      <c r="D504" s="1067"/>
      <c r="E504" s="700"/>
      <c r="F504" s="700"/>
      <c r="G504" s="700"/>
      <c r="H504" s="1066"/>
      <c r="I504" s="1067"/>
      <c r="J504" s="700"/>
      <c r="K504" s="700"/>
      <c r="L504" s="700"/>
      <c r="M504" s="1066"/>
      <c r="N504" s="1067"/>
      <c r="O504" s="700"/>
      <c r="P504" s="700"/>
      <c r="Q504" s="700"/>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2"/>
      <c r="BW504" s="412"/>
      <c r="BX504" s="412"/>
      <c r="BY504" s="412"/>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1066"/>
      <c r="D505" s="1067"/>
      <c r="E505" s="700"/>
      <c r="F505" s="700"/>
      <c r="G505" s="700"/>
      <c r="H505" s="1066"/>
      <c r="I505" s="1067"/>
      <c r="J505" s="700"/>
      <c r="K505" s="700"/>
      <c r="L505" s="700"/>
      <c r="M505" s="1066"/>
      <c r="N505" s="1067"/>
      <c r="O505" s="700"/>
      <c r="P505" s="700"/>
      <c r="Q505" s="700"/>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2"/>
      <c r="BW505" s="412"/>
      <c r="BX505" s="412"/>
      <c r="BY505" s="412"/>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1066"/>
      <c r="D506" s="1067"/>
      <c r="E506" s="700"/>
      <c r="F506" s="700"/>
      <c r="G506" s="700"/>
      <c r="H506" s="1066"/>
      <c r="I506" s="1067"/>
      <c r="J506" s="700"/>
      <c r="K506" s="700"/>
      <c r="L506" s="700"/>
      <c r="M506" s="1066"/>
      <c r="N506" s="1067"/>
      <c r="O506" s="700"/>
      <c r="P506" s="700"/>
      <c r="Q506" s="700"/>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2"/>
      <c r="BW506" s="412"/>
      <c r="BX506" s="412"/>
      <c r="BY506" s="412"/>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1066"/>
      <c r="D507" s="1067"/>
      <c r="E507" s="700"/>
      <c r="F507" s="700"/>
      <c r="G507" s="700"/>
      <c r="H507" s="1066"/>
      <c r="I507" s="1067"/>
      <c r="J507" s="700"/>
      <c r="K507" s="700"/>
      <c r="L507" s="700"/>
      <c r="M507" s="1066"/>
      <c r="N507" s="1067"/>
      <c r="O507" s="700"/>
      <c r="P507" s="700"/>
      <c r="Q507" s="700"/>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2"/>
      <c r="BW507" s="412"/>
      <c r="BX507" s="412"/>
      <c r="BY507" s="412"/>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1066"/>
      <c r="D508" s="1067"/>
      <c r="E508" s="700"/>
      <c r="F508" s="700"/>
      <c r="G508" s="700"/>
      <c r="H508" s="1066"/>
      <c r="I508" s="1067"/>
      <c r="J508" s="700"/>
      <c r="K508" s="700"/>
      <c r="L508" s="700"/>
      <c r="M508" s="1066"/>
      <c r="N508" s="1067"/>
      <c r="O508" s="700"/>
      <c r="P508" s="700"/>
      <c r="Q508" s="700"/>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2"/>
      <c r="BW508" s="412"/>
      <c r="BX508" s="412"/>
      <c r="BY508" s="412"/>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1066"/>
      <c r="D509" s="1067"/>
      <c r="E509" s="700"/>
      <c r="F509" s="700"/>
      <c r="G509" s="700"/>
      <c r="H509" s="1066"/>
      <c r="I509" s="1067"/>
      <c r="J509" s="700"/>
      <c r="K509" s="700"/>
      <c r="L509" s="700"/>
      <c r="M509" s="1066"/>
      <c r="N509" s="1067"/>
      <c r="O509" s="700"/>
      <c r="P509" s="700"/>
      <c r="Q509" s="700"/>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2"/>
      <c r="BW509" s="412"/>
      <c r="BX509" s="412"/>
      <c r="BY509" s="412"/>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1066"/>
      <c r="D510" s="1067"/>
      <c r="E510" s="700"/>
      <c r="F510" s="700"/>
      <c r="G510" s="700"/>
      <c r="H510" s="1066"/>
      <c r="I510" s="1067"/>
      <c r="J510" s="700"/>
      <c r="K510" s="700"/>
      <c r="L510" s="700"/>
      <c r="M510" s="1066"/>
      <c r="N510" s="1067"/>
      <c r="O510" s="700"/>
      <c r="P510" s="700"/>
      <c r="Q510" s="700"/>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2"/>
      <c r="BW510" s="412"/>
      <c r="BX510" s="412"/>
      <c r="BY510" s="412"/>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1066"/>
      <c r="D511" s="1067"/>
      <c r="E511" s="700"/>
      <c r="F511" s="700"/>
      <c r="G511" s="700"/>
      <c r="H511" s="1066"/>
      <c r="I511" s="1067"/>
      <c r="J511" s="700"/>
      <c r="K511" s="700"/>
      <c r="L511" s="700"/>
      <c r="M511" s="1066"/>
      <c r="N511" s="1067"/>
      <c r="O511" s="700"/>
      <c r="P511" s="700"/>
      <c r="Q511" s="700"/>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2"/>
      <c r="BW511" s="412"/>
      <c r="BX511" s="412"/>
      <c r="BY511" s="412"/>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1066"/>
      <c r="D512" s="1067"/>
      <c r="E512" s="700"/>
      <c r="F512" s="700"/>
      <c r="G512" s="700"/>
      <c r="H512" s="1066"/>
      <c r="I512" s="1067"/>
      <c r="J512" s="700"/>
      <c r="K512" s="700"/>
      <c r="L512" s="700"/>
      <c r="M512" s="1066"/>
      <c r="N512" s="1067"/>
      <c r="O512" s="700"/>
      <c r="P512" s="700"/>
      <c r="Q512" s="700"/>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2"/>
      <c r="BW512" s="412"/>
      <c r="BX512" s="412"/>
      <c r="BY512" s="412"/>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1066"/>
      <c r="D513" s="1067"/>
      <c r="E513" s="700"/>
      <c r="F513" s="700"/>
      <c r="G513" s="700"/>
      <c r="H513" s="1066"/>
      <c r="I513" s="1067"/>
      <c r="J513" s="700"/>
      <c r="K513" s="700"/>
      <c r="L513" s="700"/>
      <c r="M513" s="1066"/>
      <c r="N513" s="1067"/>
      <c r="O513" s="700"/>
      <c r="P513" s="700"/>
      <c r="Q513" s="700"/>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2"/>
      <c r="BW513" s="412"/>
      <c r="BX513" s="412"/>
      <c r="BY513" s="412"/>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1066"/>
      <c r="D514" s="1067"/>
      <c r="E514" s="700"/>
      <c r="F514" s="700"/>
      <c r="G514" s="700"/>
      <c r="H514" s="1066"/>
      <c r="I514" s="1067"/>
      <c r="J514" s="700"/>
      <c r="K514" s="700"/>
      <c r="L514" s="700"/>
      <c r="M514" s="1066"/>
      <c r="N514" s="1067"/>
      <c r="O514" s="700"/>
      <c r="P514" s="700"/>
      <c r="Q514" s="700"/>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2"/>
      <c r="BW514" s="412"/>
      <c r="BX514" s="412"/>
      <c r="BY514" s="412"/>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1066"/>
      <c r="D515" s="1067"/>
      <c r="E515" s="700"/>
      <c r="F515" s="700"/>
      <c r="G515" s="700"/>
      <c r="H515" s="1066"/>
      <c r="I515" s="1067"/>
      <c r="J515" s="700"/>
      <c r="K515" s="700"/>
      <c r="L515" s="700"/>
      <c r="M515" s="1066"/>
      <c r="N515" s="1067"/>
      <c r="O515" s="700"/>
      <c r="P515" s="700"/>
      <c r="Q515" s="700"/>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2"/>
      <c r="BW515" s="412"/>
      <c r="BX515" s="412"/>
      <c r="BY515" s="412"/>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1066"/>
      <c r="D516" s="1067"/>
      <c r="E516" s="700"/>
      <c r="F516" s="700"/>
      <c r="G516" s="700"/>
      <c r="H516" s="1066"/>
      <c r="I516" s="1067"/>
      <c r="J516" s="700"/>
      <c r="K516" s="700"/>
      <c r="L516" s="700"/>
      <c r="M516" s="1066"/>
      <c r="N516" s="1067"/>
      <c r="O516" s="700"/>
      <c r="P516" s="700"/>
      <c r="Q516" s="700"/>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2"/>
      <c r="BW516" s="412"/>
      <c r="BX516" s="412"/>
      <c r="BY516" s="412"/>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1066"/>
      <c r="D517" s="1067"/>
      <c r="E517" s="700"/>
      <c r="F517" s="700"/>
      <c r="G517" s="700"/>
      <c r="H517" s="1066"/>
      <c r="I517" s="1067"/>
      <c r="J517" s="700"/>
      <c r="K517" s="700"/>
      <c r="L517" s="700"/>
      <c r="M517" s="1066"/>
      <c r="N517" s="1067"/>
      <c r="O517" s="700"/>
      <c r="P517" s="700"/>
      <c r="Q517" s="700"/>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2"/>
      <c r="BW517" s="412"/>
      <c r="BX517" s="412"/>
      <c r="BY517" s="412"/>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1066"/>
      <c r="D518" s="1067"/>
      <c r="E518" s="700"/>
      <c r="F518" s="700"/>
      <c r="G518" s="700"/>
      <c r="H518" s="1066"/>
      <c r="I518" s="1067"/>
      <c r="J518" s="700"/>
      <c r="K518" s="700"/>
      <c r="L518" s="700"/>
      <c r="M518" s="1066"/>
      <c r="N518" s="1067"/>
      <c r="O518" s="700"/>
      <c r="P518" s="700"/>
      <c r="Q518" s="700"/>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2"/>
      <c r="BW518" s="412"/>
      <c r="BX518" s="412"/>
      <c r="BY518" s="412"/>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1066"/>
      <c r="D519" s="1067"/>
      <c r="E519" s="700"/>
      <c r="F519" s="700"/>
      <c r="G519" s="700"/>
      <c r="H519" s="1066"/>
      <c r="I519" s="1067"/>
      <c r="J519" s="700"/>
      <c r="K519" s="700"/>
      <c r="L519" s="700"/>
      <c r="M519" s="1066"/>
      <c r="N519" s="1067"/>
      <c r="O519" s="700"/>
      <c r="P519" s="700"/>
      <c r="Q519" s="700"/>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2"/>
      <c r="BW519" s="412"/>
      <c r="BX519" s="412"/>
      <c r="BY519" s="412"/>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1066"/>
      <c r="D520" s="1067"/>
      <c r="E520" s="700"/>
      <c r="F520" s="700"/>
      <c r="G520" s="700"/>
      <c r="H520" s="1066"/>
      <c r="I520" s="1067"/>
      <c r="J520" s="700"/>
      <c r="K520" s="700"/>
      <c r="L520" s="700"/>
      <c r="M520" s="1066"/>
      <c r="N520" s="1067"/>
      <c r="O520" s="700"/>
      <c r="P520" s="700"/>
      <c r="Q520" s="700"/>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2"/>
      <c r="BW520" s="412"/>
      <c r="BX520" s="412"/>
      <c r="BY520" s="412"/>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1066"/>
      <c r="D521" s="1067"/>
      <c r="E521" s="700"/>
      <c r="F521" s="700"/>
      <c r="G521" s="700"/>
      <c r="H521" s="1066"/>
      <c r="I521" s="1067"/>
      <c r="J521" s="700"/>
      <c r="K521" s="700"/>
      <c r="L521" s="700"/>
      <c r="M521" s="1066"/>
      <c r="N521" s="1067"/>
      <c r="O521" s="700"/>
      <c r="P521" s="700"/>
      <c r="Q521" s="700"/>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2"/>
      <c r="BW521" s="412"/>
      <c r="BX521" s="412"/>
      <c r="BY521" s="412"/>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1066"/>
      <c r="D522" s="1067"/>
      <c r="E522" s="700"/>
      <c r="F522" s="700"/>
      <c r="G522" s="700"/>
      <c r="H522" s="1066"/>
      <c r="I522" s="1067"/>
      <c r="J522" s="700"/>
      <c r="K522" s="700"/>
      <c r="L522" s="700"/>
      <c r="M522" s="1066"/>
      <c r="N522" s="1067"/>
      <c r="O522" s="700"/>
      <c r="P522" s="700"/>
      <c r="Q522" s="700"/>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2"/>
      <c r="BW522" s="412"/>
      <c r="BX522" s="412"/>
      <c r="BY522" s="412"/>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1066"/>
      <c r="D523" s="1067"/>
      <c r="E523" s="700"/>
      <c r="F523" s="700"/>
      <c r="G523" s="700"/>
      <c r="H523" s="1066"/>
      <c r="I523" s="1067"/>
      <c r="J523" s="700"/>
      <c r="K523" s="700"/>
      <c r="L523" s="700"/>
      <c r="M523" s="1066"/>
      <c r="N523" s="1067"/>
      <c r="O523" s="700"/>
      <c r="P523" s="700"/>
      <c r="Q523" s="700"/>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2"/>
      <c r="BW523" s="412"/>
      <c r="BX523" s="412"/>
      <c r="BY523" s="412"/>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1066"/>
      <c r="D524" s="1067"/>
      <c r="E524" s="700"/>
      <c r="F524" s="700"/>
      <c r="G524" s="700"/>
      <c r="H524" s="1066"/>
      <c r="I524" s="1067"/>
      <c r="J524" s="700"/>
      <c r="K524" s="700"/>
      <c r="L524" s="700"/>
      <c r="M524" s="1066"/>
      <c r="N524" s="1067"/>
      <c r="O524" s="700"/>
      <c r="P524" s="700"/>
      <c r="Q524" s="700"/>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2"/>
      <c r="BW524" s="412"/>
      <c r="BX524" s="412"/>
      <c r="BY524" s="412"/>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1066"/>
      <c r="D525" s="1067"/>
      <c r="E525" s="700"/>
      <c r="F525" s="700"/>
      <c r="G525" s="700"/>
      <c r="H525" s="1066"/>
      <c r="I525" s="1067"/>
      <c r="J525" s="700"/>
      <c r="K525" s="700"/>
      <c r="L525" s="700"/>
      <c r="M525" s="1066"/>
      <c r="N525" s="1067"/>
      <c r="O525" s="700"/>
      <c r="P525" s="700"/>
      <c r="Q525" s="700"/>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2"/>
      <c r="BW525" s="412"/>
      <c r="BX525" s="412"/>
      <c r="BY525" s="412"/>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1066"/>
      <c r="D526" s="1067"/>
      <c r="E526" s="700"/>
      <c r="F526" s="700"/>
      <c r="G526" s="700"/>
      <c r="H526" s="1066"/>
      <c r="I526" s="1067"/>
      <c r="J526" s="700"/>
      <c r="K526" s="700"/>
      <c r="L526" s="700"/>
      <c r="M526" s="1066"/>
      <c r="N526" s="1067"/>
      <c r="O526" s="700"/>
      <c r="P526" s="700"/>
      <c r="Q526" s="700"/>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2"/>
      <c r="BW526" s="412"/>
      <c r="BX526" s="412"/>
      <c r="BY526" s="412"/>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1066"/>
      <c r="D527" s="1067"/>
      <c r="E527" s="700"/>
      <c r="F527" s="700"/>
      <c r="G527" s="700"/>
      <c r="H527" s="1066"/>
      <c r="I527" s="1067"/>
      <c r="J527" s="700"/>
      <c r="K527" s="700"/>
      <c r="L527" s="700"/>
      <c r="M527" s="1066"/>
      <c r="N527" s="1067"/>
      <c r="O527" s="700"/>
      <c r="P527" s="700"/>
      <c r="Q527" s="700"/>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2"/>
      <c r="BW527" s="412"/>
      <c r="BX527" s="412"/>
      <c r="BY527" s="412"/>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1066"/>
      <c r="D528" s="1067"/>
      <c r="E528" s="700"/>
      <c r="F528" s="700"/>
      <c r="G528" s="700"/>
      <c r="H528" s="1066"/>
      <c r="I528" s="1067"/>
      <c r="J528" s="700"/>
      <c r="K528" s="700"/>
      <c r="L528" s="700"/>
      <c r="M528" s="1066"/>
      <c r="N528" s="1067"/>
      <c r="O528" s="700"/>
      <c r="P528" s="700"/>
      <c r="Q528" s="700"/>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2"/>
      <c r="BW528" s="412"/>
      <c r="BX528" s="412"/>
      <c r="BY528" s="412"/>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1066"/>
      <c r="D529" s="1067"/>
      <c r="E529" s="700"/>
      <c r="F529" s="700"/>
      <c r="G529" s="700"/>
      <c r="H529" s="1066"/>
      <c r="I529" s="1067"/>
      <c r="J529" s="700"/>
      <c r="K529" s="700"/>
      <c r="L529" s="700"/>
      <c r="M529" s="1066"/>
      <c r="N529" s="1067"/>
      <c r="O529" s="700"/>
      <c r="P529" s="700"/>
      <c r="Q529" s="700"/>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2"/>
      <c r="BW529" s="412"/>
      <c r="BX529" s="412"/>
      <c r="BY529" s="412"/>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1066"/>
      <c r="D530" s="1067"/>
      <c r="E530" s="700"/>
      <c r="F530" s="700"/>
      <c r="G530" s="700"/>
      <c r="H530" s="1066"/>
      <c r="I530" s="1067"/>
      <c r="J530" s="700"/>
      <c r="K530" s="700"/>
      <c r="L530" s="700"/>
      <c r="M530" s="1066"/>
      <c r="N530" s="1067"/>
      <c r="O530" s="700"/>
      <c r="P530" s="700"/>
      <c r="Q530" s="700"/>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2"/>
      <c r="BW530" s="412"/>
      <c r="BX530" s="412"/>
      <c r="BY530" s="412"/>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1066"/>
      <c r="D531" s="1067"/>
      <c r="E531" s="700"/>
      <c r="F531" s="700"/>
      <c r="G531" s="700"/>
      <c r="H531" s="1066"/>
      <c r="I531" s="1067"/>
      <c r="J531" s="700"/>
      <c r="K531" s="700"/>
      <c r="L531" s="700"/>
      <c r="M531" s="1066"/>
      <c r="N531" s="1067"/>
      <c r="O531" s="700"/>
      <c r="P531" s="700"/>
      <c r="Q531" s="700"/>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2"/>
      <c r="BW531" s="412"/>
      <c r="BX531" s="412"/>
      <c r="BY531" s="412"/>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1066"/>
      <c r="D532" s="1067"/>
      <c r="E532" s="700"/>
      <c r="F532" s="700"/>
      <c r="G532" s="700"/>
      <c r="H532" s="1066"/>
      <c r="I532" s="1067"/>
      <c r="J532" s="700"/>
      <c r="K532" s="700"/>
      <c r="L532" s="700"/>
      <c r="M532" s="1066"/>
      <c r="N532" s="1067"/>
      <c r="O532" s="700"/>
      <c r="P532" s="700"/>
      <c r="Q532" s="700"/>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2"/>
      <c r="BW532" s="412"/>
      <c r="BX532" s="412"/>
      <c r="BY532" s="412"/>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1066"/>
      <c r="D533" s="1067"/>
      <c r="E533" s="700"/>
      <c r="F533" s="700"/>
      <c r="G533" s="700"/>
      <c r="H533" s="1066"/>
      <c r="I533" s="1067"/>
      <c r="J533" s="700"/>
      <c r="K533" s="700"/>
      <c r="L533" s="700"/>
      <c r="M533" s="1066"/>
      <c r="N533" s="1067"/>
      <c r="O533" s="700"/>
      <c r="P533" s="700"/>
      <c r="Q533" s="700"/>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2"/>
      <c r="BW533" s="412"/>
      <c r="BX533" s="412"/>
      <c r="BY533" s="412"/>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1066"/>
      <c r="D534" s="1067"/>
      <c r="E534" s="700"/>
      <c r="F534" s="700"/>
      <c r="G534" s="700"/>
      <c r="H534" s="1066"/>
      <c r="I534" s="1067"/>
      <c r="J534" s="700"/>
      <c r="K534" s="700"/>
      <c r="L534" s="700"/>
      <c r="M534" s="1066"/>
      <c r="N534" s="1067"/>
      <c r="O534" s="700"/>
      <c r="P534" s="700"/>
      <c r="Q534" s="700"/>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2"/>
      <c r="BW534" s="412"/>
      <c r="BX534" s="412"/>
      <c r="BY534" s="412"/>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1066"/>
      <c r="D535" s="1067"/>
      <c r="E535" s="700"/>
      <c r="F535" s="700"/>
      <c r="G535" s="700"/>
      <c r="H535" s="1066"/>
      <c r="I535" s="1067"/>
      <c r="J535" s="700"/>
      <c r="K535" s="700"/>
      <c r="L535" s="700"/>
      <c r="M535" s="1066"/>
      <c r="N535" s="1067"/>
      <c r="O535" s="700"/>
      <c r="P535" s="700"/>
      <c r="Q535" s="700"/>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2"/>
      <c r="BW535" s="412"/>
      <c r="BX535" s="412"/>
      <c r="BY535" s="412"/>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1066"/>
      <c r="D536" s="1067"/>
      <c r="E536" s="700"/>
      <c r="F536" s="700"/>
      <c r="G536" s="700"/>
      <c r="H536" s="1066"/>
      <c r="I536" s="1067"/>
      <c r="J536" s="700"/>
      <c r="K536" s="700"/>
      <c r="L536" s="700"/>
      <c r="M536" s="1066"/>
      <c r="N536" s="1067"/>
      <c r="O536" s="700"/>
      <c r="P536" s="700"/>
      <c r="Q536" s="700"/>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2"/>
      <c r="BW536" s="412"/>
      <c r="BX536" s="412"/>
      <c r="BY536" s="412"/>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1066"/>
      <c r="D537" s="1067"/>
      <c r="E537" s="700"/>
      <c r="F537" s="700"/>
      <c r="G537" s="700"/>
      <c r="H537" s="1066"/>
      <c r="I537" s="1067"/>
      <c r="J537" s="700"/>
      <c r="K537" s="700"/>
      <c r="L537" s="700"/>
      <c r="M537" s="1066"/>
      <c r="N537" s="1067"/>
      <c r="O537" s="700"/>
      <c r="P537" s="700"/>
      <c r="Q537" s="700"/>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2"/>
      <c r="BW537" s="412"/>
      <c r="BX537" s="412"/>
      <c r="BY537" s="412"/>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1066"/>
      <c r="D538" s="1067"/>
      <c r="E538" s="700"/>
      <c r="F538" s="700"/>
      <c r="G538" s="700"/>
      <c r="H538" s="1066"/>
      <c r="I538" s="1067"/>
      <c r="J538" s="700"/>
      <c r="K538" s="700"/>
      <c r="L538" s="700"/>
      <c r="M538" s="1066"/>
      <c r="N538" s="1067"/>
      <c r="O538" s="700"/>
      <c r="P538" s="700"/>
      <c r="Q538" s="700"/>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2"/>
      <c r="BW538" s="412"/>
      <c r="BX538" s="412"/>
      <c r="BY538" s="412"/>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1066"/>
      <c r="D539" s="1067"/>
      <c r="E539" s="700"/>
      <c r="F539" s="700"/>
      <c r="G539" s="700"/>
      <c r="H539" s="1066"/>
      <c r="I539" s="1067"/>
      <c r="J539" s="700"/>
      <c r="K539" s="700"/>
      <c r="L539" s="700"/>
      <c r="M539" s="1066"/>
      <c r="N539" s="1067"/>
      <c r="O539" s="700"/>
      <c r="P539" s="700"/>
      <c r="Q539" s="700"/>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2"/>
      <c r="BW539" s="412"/>
      <c r="BX539" s="412"/>
      <c r="BY539" s="412"/>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1066"/>
      <c r="D540" s="1067"/>
      <c r="E540" s="700"/>
      <c r="F540" s="700"/>
      <c r="G540" s="700"/>
      <c r="H540" s="1066"/>
      <c r="I540" s="1067"/>
      <c r="J540" s="700"/>
      <c r="K540" s="700"/>
      <c r="L540" s="700"/>
      <c r="M540" s="1066"/>
      <c r="N540" s="1067"/>
      <c r="O540" s="700"/>
      <c r="P540" s="700"/>
      <c r="Q540" s="700"/>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2"/>
      <c r="BW540" s="412"/>
      <c r="BX540" s="412"/>
      <c r="BY540" s="412"/>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1066"/>
      <c r="D541" s="1067"/>
      <c r="E541" s="700"/>
      <c r="F541" s="700"/>
      <c r="G541" s="700"/>
      <c r="H541" s="1066"/>
      <c r="I541" s="1067"/>
      <c r="J541" s="700"/>
      <c r="K541" s="700"/>
      <c r="L541" s="700"/>
      <c r="M541" s="1066"/>
      <c r="N541" s="1067"/>
      <c r="O541" s="700"/>
      <c r="P541" s="700"/>
      <c r="Q541" s="700"/>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2"/>
      <c r="BW541" s="412"/>
      <c r="BX541" s="412"/>
      <c r="BY541" s="412"/>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1066"/>
      <c r="D542" s="1067"/>
      <c r="E542" s="700"/>
      <c r="F542" s="700"/>
      <c r="G542" s="700"/>
      <c r="H542" s="1066"/>
      <c r="I542" s="1067"/>
      <c r="J542" s="700"/>
      <c r="K542" s="700"/>
      <c r="L542" s="700"/>
      <c r="M542" s="1066"/>
      <c r="N542" s="1067"/>
      <c r="O542" s="700"/>
      <c r="P542" s="700"/>
      <c r="Q542" s="700"/>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2"/>
      <c r="BW542" s="412"/>
      <c r="BX542" s="412"/>
      <c r="BY542" s="412"/>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1066"/>
      <c r="D543" s="1067"/>
      <c r="E543" s="700"/>
      <c r="F543" s="700"/>
      <c r="G543" s="700"/>
      <c r="H543" s="1066"/>
      <c r="I543" s="1067"/>
      <c r="J543" s="700"/>
      <c r="K543" s="700"/>
      <c r="L543" s="700"/>
      <c r="M543" s="1066"/>
      <c r="N543" s="1067"/>
      <c r="O543" s="700"/>
      <c r="P543" s="700"/>
      <c r="Q543" s="700"/>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2"/>
      <c r="BW543" s="412"/>
      <c r="BX543" s="412"/>
      <c r="BY543" s="412"/>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1066"/>
      <c r="D544" s="1067"/>
      <c r="E544" s="700"/>
      <c r="F544" s="700"/>
      <c r="G544" s="700"/>
      <c r="H544" s="1066"/>
      <c r="I544" s="1067"/>
      <c r="J544" s="700"/>
      <c r="K544" s="700"/>
      <c r="L544" s="700"/>
      <c r="M544" s="1066"/>
      <c r="N544" s="1067"/>
      <c r="O544" s="700"/>
      <c r="P544" s="700"/>
      <c r="Q544" s="700"/>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2"/>
      <c r="BW544" s="412"/>
      <c r="BX544" s="412"/>
      <c r="BY544" s="412"/>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1066"/>
      <c r="D545" s="1067"/>
      <c r="E545" s="700"/>
      <c r="F545" s="700"/>
      <c r="G545" s="700"/>
      <c r="H545" s="1066"/>
      <c r="I545" s="1067"/>
      <c r="J545" s="700"/>
      <c r="K545" s="700"/>
      <c r="L545" s="700"/>
      <c r="M545" s="1066"/>
      <c r="N545" s="1067"/>
      <c r="O545" s="700"/>
      <c r="P545" s="700"/>
      <c r="Q545" s="700"/>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2"/>
      <c r="BW545" s="412"/>
      <c r="BX545" s="412"/>
      <c r="BY545" s="412"/>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1066"/>
      <c r="D546" s="1067"/>
      <c r="E546" s="700"/>
      <c r="F546" s="700"/>
      <c r="G546" s="700"/>
      <c r="H546" s="1066"/>
      <c r="I546" s="1067"/>
      <c r="J546" s="700"/>
      <c r="K546" s="700"/>
      <c r="L546" s="700"/>
      <c r="M546" s="1066"/>
      <c r="N546" s="1067"/>
      <c r="O546" s="700"/>
      <c r="P546" s="700"/>
      <c r="Q546" s="700"/>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2"/>
      <c r="BW546" s="412"/>
      <c r="BX546" s="412"/>
      <c r="BY546" s="412"/>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1066"/>
      <c r="D547" s="1067"/>
      <c r="E547" s="700"/>
      <c r="F547" s="700"/>
      <c r="G547" s="700"/>
      <c r="H547" s="1066"/>
      <c r="I547" s="1067"/>
      <c r="J547" s="700"/>
      <c r="K547" s="700"/>
      <c r="L547" s="700"/>
      <c r="M547" s="1066"/>
      <c r="N547" s="1067"/>
      <c r="O547" s="700"/>
      <c r="P547" s="700"/>
      <c r="Q547" s="700"/>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2"/>
      <c r="BW547" s="412"/>
      <c r="BX547" s="412"/>
      <c r="BY547" s="412"/>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1066"/>
      <c r="D548" s="1067"/>
      <c r="E548" s="700"/>
      <c r="F548" s="700"/>
      <c r="G548" s="700"/>
      <c r="H548" s="1066"/>
      <c r="I548" s="1067"/>
      <c r="J548" s="700"/>
      <c r="K548" s="700"/>
      <c r="L548" s="700"/>
      <c r="M548" s="1066"/>
      <c r="N548" s="1067"/>
      <c r="O548" s="700"/>
      <c r="P548" s="700"/>
      <c r="Q548" s="700"/>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2"/>
      <c r="BW548" s="412"/>
      <c r="BX548" s="412"/>
      <c r="BY548" s="412"/>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1066"/>
      <c r="D549" s="1067"/>
      <c r="E549" s="700"/>
      <c r="F549" s="700"/>
      <c r="G549" s="700"/>
      <c r="H549" s="1066"/>
      <c r="I549" s="1067"/>
      <c r="J549" s="700"/>
      <c r="K549" s="700"/>
      <c r="L549" s="700"/>
      <c r="M549" s="1066"/>
      <c r="N549" s="1067"/>
      <c r="O549" s="700"/>
      <c r="P549" s="700"/>
      <c r="Q549" s="700"/>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2"/>
      <c r="BW549" s="412"/>
      <c r="BX549" s="412"/>
      <c r="BY549" s="412"/>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1066"/>
      <c r="D550" s="1067"/>
      <c r="E550" s="700"/>
      <c r="F550" s="700"/>
      <c r="G550" s="700"/>
      <c r="H550" s="1066"/>
      <c r="I550" s="1067"/>
      <c r="J550" s="700"/>
      <c r="K550" s="700"/>
      <c r="L550" s="700"/>
      <c r="M550" s="1066"/>
      <c r="N550" s="1067"/>
      <c r="O550" s="700"/>
      <c r="P550" s="700"/>
      <c r="Q550" s="700"/>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2"/>
      <c r="BW550" s="412"/>
      <c r="BX550" s="412"/>
      <c r="BY550" s="412"/>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1066"/>
      <c r="D551" s="1067"/>
      <c r="E551" s="700"/>
      <c r="F551" s="700"/>
      <c r="G551" s="700"/>
      <c r="H551" s="1066"/>
      <c r="I551" s="1067"/>
      <c r="J551" s="700"/>
      <c r="K551" s="700"/>
      <c r="L551" s="700"/>
      <c r="M551" s="1066"/>
      <c r="N551" s="1067"/>
      <c r="O551" s="700"/>
      <c r="P551" s="700"/>
      <c r="Q551" s="700"/>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2"/>
      <c r="BW551" s="412"/>
      <c r="BX551" s="412"/>
      <c r="BY551" s="412"/>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1066"/>
      <c r="D552" s="1067"/>
      <c r="E552" s="700"/>
      <c r="F552" s="700"/>
      <c r="G552" s="700"/>
      <c r="H552" s="1066"/>
      <c r="I552" s="1067"/>
      <c r="J552" s="700"/>
      <c r="K552" s="700"/>
      <c r="L552" s="700"/>
      <c r="M552" s="1066"/>
      <c r="N552" s="1067"/>
      <c r="O552" s="700"/>
      <c r="P552" s="700"/>
      <c r="Q552" s="700"/>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2"/>
      <c r="BW552" s="412"/>
      <c r="BX552" s="412"/>
      <c r="BY552" s="412"/>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1066"/>
      <c r="D553" s="1067"/>
      <c r="E553" s="700"/>
      <c r="F553" s="700"/>
      <c r="G553" s="700"/>
      <c r="H553" s="1066"/>
      <c r="I553" s="1067"/>
      <c r="J553" s="700"/>
      <c r="K553" s="700"/>
      <c r="L553" s="700"/>
      <c r="M553" s="1066"/>
      <c r="N553" s="1067"/>
      <c r="O553" s="700"/>
      <c r="P553" s="700"/>
      <c r="Q553" s="700"/>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2"/>
      <c r="BW553" s="412"/>
      <c r="BX553" s="412"/>
      <c r="BY553" s="412"/>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1066"/>
      <c r="D554" s="1067"/>
      <c r="E554" s="700"/>
      <c r="F554" s="700"/>
      <c r="G554" s="700"/>
      <c r="H554" s="1066"/>
      <c r="I554" s="1067"/>
      <c r="J554" s="700"/>
      <c r="K554" s="700"/>
      <c r="L554" s="700"/>
      <c r="M554" s="1066"/>
      <c r="N554" s="1067"/>
      <c r="O554" s="700"/>
      <c r="P554" s="700"/>
      <c r="Q554" s="700"/>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2"/>
      <c r="BW554" s="412"/>
      <c r="BX554" s="412"/>
      <c r="BY554" s="412"/>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1066"/>
      <c r="D555" s="1067"/>
      <c r="E555" s="700"/>
      <c r="F555" s="700"/>
      <c r="G555" s="700"/>
      <c r="H555" s="1066"/>
      <c r="I555" s="1067"/>
      <c r="J555" s="700"/>
      <c r="K555" s="700"/>
      <c r="L555" s="700"/>
      <c r="M555" s="1066"/>
      <c r="N555" s="1067"/>
      <c r="O555" s="700"/>
      <c r="P555" s="700"/>
      <c r="Q555" s="700"/>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2"/>
      <c r="BW555" s="412"/>
      <c r="BX555" s="412"/>
      <c r="BY555" s="412"/>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1066"/>
      <c r="D556" s="1067"/>
      <c r="E556" s="700"/>
      <c r="F556" s="700"/>
      <c r="G556" s="700"/>
      <c r="H556" s="1066"/>
      <c r="I556" s="1067"/>
      <c r="J556" s="700"/>
      <c r="K556" s="700"/>
      <c r="L556" s="700"/>
      <c r="M556" s="1066"/>
      <c r="N556" s="1067"/>
      <c r="O556" s="700"/>
      <c r="P556" s="700"/>
      <c r="Q556" s="700"/>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2"/>
      <c r="BW556" s="412"/>
      <c r="BX556" s="412"/>
      <c r="BY556" s="412"/>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1066"/>
      <c r="D557" s="1067"/>
      <c r="E557" s="700"/>
      <c r="F557" s="700"/>
      <c r="G557" s="700"/>
      <c r="H557" s="1066"/>
      <c r="I557" s="1067"/>
      <c r="J557" s="700"/>
      <c r="K557" s="700"/>
      <c r="L557" s="700"/>
      <c r="M557" s="1066"/>
      <c r="N557" s="1067"/>
      <c r="O557" s="700"/>
      <c r="P557" s="700"/>
      <c r="Q557" s="700"/>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2"/>
      <c r="BW557" s="412"/>
      <c r="BX557" s="412"/>
      <c r="BY557" s="412"/>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1066"/>
      <c r="D558" s="1067"/>
      <c r="E558" s="700"/>
      <c r="F558" s="700"/>
      <c r="G558" s="700"/>
      <c r="H558" s="1066"/>
      <c r="I558" s="1067"/>
      <c r="J558" s="700"/>
      <c r="K558" s="700"/>
      <c r="L558" s="700"/>
      <c r="M558" s="1066"/>
      <c r="N558" s="1067"/>
      <c r="O558" s="700"/>
      <c r="P558" s="700"/>
      <c r="Q558" s="700"/>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2"/>
      <c r="BW558" s="412"/>
      <c r="BX558" s="412"/>
      <c r="BY558" s="412"/>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1066"/>
      <c r="D559" s="1067"/>
      <c r="E559" s="700"/>
      <c r="F559" s="700"/>
      <c r="G559" s="700"/>
      <c r="H559" s="1066"/>
      <c r="I559" s="1067"/>
      <c r="J559" s="700"/>
      <c r="K559" s="700"/>
      <c r="L559" s="700"/>
      <c r="M559" s="1066"/>
      <c r="N559" s="1067"/>
      <c r="O559" s="700"/>
      <c r="P559" s="700"/>
      <c r="Q559" s="700"/>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2"/>
      <c r="BW559" s="412"/>
      <c r="BX559" s="412"/>
      <c r="BY559" s="412"/>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1066"/>
      <c r="D560" s="1067"/>
      <c r="E560" s="700"/>
      <c r="F560" s="700"/>
      <c r="G560" s="700"/>
      <c r="H560" s="1066"/>
      <c r="I560" s="1067"/>
      <c r="J560" s="700"/>
      <c r="K560" s="700"/>
      <c r="L560" s="700"/>
      <c r="M560" s="1066"/>
      <c r="N560" s="1067"/>
      <c r="O560" s="700"/>
      <c r="P560" s="700"/>
      <c r="Q560" s="700"/>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2"/>
      <c r="BW560" s="412"/>
      <c r="BX560" s="412"/>
      <c r="BY560" s="412"/>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1066"/>
      <c r="D561" s="1067"/>
      <c r="E561" s="700"/>
      <c r="F561" s="700"/>
      <c r="G561" s="700"/>
      <c r="H561" s="1066"/>
      <c r="I561" s="1067"/>
      <c r="J561" s="700"/>
      <c r="K561" s="700"/>
      <c r="L561" s="700"/>
      <c r="M561" s="1066"/>
      <c r="N561" s="1067"/>
      <c r="O561" s="700"/>
      <c r="P561" s="700"/>
      <c r="Q561" s="700"/>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2"/>
      <c r="BW561" s="412"/>
      <c r="BX561" s="412"/>
      <c r="BY561" s="412"/>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1066"/>
      <c r="D562" s="1067"/>
      <c r="E562" s="700"/>
      <c r="F562" s="700"/>
      <c r="G562" s="700"/>
      <c r="H562" s="1066"/>
      <c r="I562" s="1067"/>
      <c r="J562" s="700"/>
      <c r="K562" s="700"/>
      <c r="L562" s="700"/>
      <c r="M562" s="1066"/>
      <c r="N562" s="1067"/>
      <c r="O562" s="700"/>
      <c r="P562" s="700"/>
      <c r="Q562" s="700"/>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2"/>
      <c r="BW562" s="412"/>
      <c r="BX562" s="412"/>
      <c r="BY562" s="412"/>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1066"/>
      <c r="D563" s="1067"/>
      <c r="E563" s="700"/>
      <c r="F563" s="700"/>
      <c r="G563" s="700"/>
      <c r="H563" s="1066"/>
      <c r="I563" s="1067"/>
      <c r="J563" s="700"/>
      <c r="K563" s="700"/>
      <c r="L563" s="700"/>
      <c r="M563" s="1066"/>
      <c r="N563" s="1067"/>
      <c r="O563" s="700"/>
      <c r="P563" s="700"/>
      <c r="Q563" s="700"/>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2"/>
      <c r="BW563" s="412"/>
      <c r="BX563" s="412"/>
      <c r="BY563" s="412"/>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1066"/>
      <c r="D564" s="1067"/>
      <c r="E564" s="700"/>
      <c r="F564" s="700"/>
      <c r="G564" s="700"/>
      <c r="H564" s="1066"/>
      <c r="I564" s="1067"/>
      <c r="J564" s="700"/>
      <c r="K564" s="700"/>
      <c r="L564" s="700"/>
      <c r="M564" s="1066"/>
      <c r="N564" s="1067"/>
      <c r="O564" s="700"/>
      <c r="P564" s="700"/>
      <c r="Q564" s="700"/>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2"/>
      <c r="BW564" s="412"/>
      <c r="BX564" s="412"/>
      <c r="BY564" s="412"/>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1066"/>
      <c r="D565" s="1067"/>
      <c r="E565" s="700"/>
      <c r="F565" s="700"/>
      <c r="G565" s="700"/>
      <c r="H565" s="1066"/>
      <c r="I565" s="1067"/>
      <c r="J565" s="700"/>
      <c r="K565" s="700"/>
      <c r="L565" s="700"/>
      <c r="M565" s="1066"/>
      <c r="N565" s="1067"/>
      <c r="O565" s="700"/>
      <c r="P565" s="700"/>
      <c r="Q565" s="700"/>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2"/>
      <c r="BW565" s="412"/>
      <c r="BX565" s="412"/>
      <c r="BY565" s="412"/>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1066"/>
      <c r="D566" s="1067"/>
      <c r="E566" s="700"/>
      <c r="F566" s="700"/>
      <c r="G566" s="700"/>
      <c r="H566" s="1066"/>
      <c r="I566" s="1067"/>
      <c r="J566" s="700"/>
      <c r="K566" s="700"/>
      <c r="L566" s="700"/>
      <c r="M566" s="1066"/>
      <c r="N566" s="1067"/>
      <c r="O566" s="700"/>
      <c r="P566" s="700"/>
      <c r="Q566" s="700"/>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2"/>
      <c r="BW566" s="412"/>
      <c r="BX566" s="412"/>
      <c r="BY566" s="412"/>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1066"/>
      <c r="D567" s="1067"/>
      <c r="E567" s="700"/>
      <c r="F567" s="700"/>
      <c r="G567" s="700"/>
      <c r="H567" s="1066"/>
      <c r="I567" s="1067"/>
      <c r="J567" s="700"/>
      <c r="K567" s="700"/>
      <c r="L567" s="700"/>
      <c r="M567" s="1066"/>
      <c r="N567" s="1067"/>
      <c r="O567" s="700"/>
      <c r="P567" s="700"/>
      <c r="Q567" s="700"/>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2"/>
      <c r="BW567" s="412"/>
      <c r="BX567" s="412"/>
      <c r="BY567" s="412"/>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1066"/>
      <c r="D568" s="1067"/>
      <c r="E568" s="700"/>
      <c r="F568" s="700"/>
      <c r="G568" s="700"/>
      <c r="H568" s="1066"/>
      <c r="I568" s="1067"/>
      <c r="J568" s="700"/>
      <c r="K568" s="700"/>
      <c r="L568" s="700"/>
      <c r="M568" s="1066"/>
      <c r="N568" s="1067"/>
      <c r="O568" s="700"/>
      <c r="P568" s="700"/>
      <c r="Q568" s="700"/>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2"/>
      <c r="BW568" s="412"/>
      <c r="BX568" s="412"/>
      <c r="BY568" s="412"/>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1066"/>
      <c r="D569" s="1067"/>
      <c r="E569" s="700"/>
      <c r="F569" s="700"/>
      <c r="G569" s="700"/>
      <c r="H569" s="1066"/>
      <c r="I569" s="1067"/>
      <c r="J569" s="700"/>
      <c r="K569" s="700"/>
      <c r="L569" s="700"/>
      <c r="M569" s="1066"/>
      <c r="N569" s="1067"/>
      <c r="O569" s="700"/>
      <c r="P569" s="700"/>
      <c r="Q569" s="700"/>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2"/>
      <c r="BW569" s="412"/>
      <c r="BX569" s="412"/>
      <c r="BY569" s="412"/>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1066"/>
      <c r="D570" s="1067"/>
      <c r="E570" s="700"/>
      <c r="F570" s="700"/>
      <c r="G570" s="700"/>
      <c r="H570" s="1066"/>
      <c r="I570" s="1067"/>
      <c r="J570" s="700"/>
      <c r="K570" s="700"/>
      <c r="L570" s="700"/>
      <c r="M570" s="1066"/>
      <c r="N570" s="1067"/>
      <c r="O570" s="700"/>
      <c r="P570" s="700"/>
      <c r="Q570" s="700"/>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2"/>
      <c r="BW570" s="412"/>
      <c r="BX570" s="412"/>
      <c r="BY570" s="412"/>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1066"/>
      <c r="D571" s="1067"/>
      <c r="E571" s="700"/>
      <c r="F571" s="700"/>
      <c r="G571" s="700"/>
      <c r="H571" s="1066"/>
      <c r="I571" s="1067"/>
      <c r="J571" s="700"/>
      <c r="K571" s="700"/>
      <c r="L571" s="700"/>
      <c r="M571" s="1066"/>
      <c r="N571" s="1067"/>
      <c r="O571" s="700"/>
      <c r="P571" s="700"/>
      <c r="Q571" s="700"/>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2"/>
      <c r="BW571" s="412"/>
      <c r="BX571" s="412"/>
      <c r="BY571" s="412"/>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1066"/>
      <c r="D572" s="1067"/>
      <c r="E572" s="700"/>
      <c r="F572" s="700"/>
      <c r="G572" s="700"/>
      <c r="H572" s="1066"/>
      <c r="I572" s="1067"/>
      <c r="J572" s="700"/>
      <c r="K572" s="700"/>
      <c r="L572" s="700"/>
      <c r="M572" s="1066"/>
      <c r="N572" s="1067"/>
      <c r="O572" s="700"/>
      <c r="P572" s="700"/>
      <c r="Q572" s="700"/>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2"/>
      <c r="BW572" s="412"/>
      <c r="BX572" s="412"/>
      <c r="BY572" s="412"/>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1066"/>
      <c r="D573" s="1067"/>
      <c r="E573" s="700"/>
      <c r="F573" s="700"/>
      <c r="G573" s="700"/>
      <c r="H573" s="1066"/>
      <c r="I573" s="1067"/>
      <c r="J573" s="700"/>
      <c r="K573" s="700"/>
      <c r="L573" s="700"/>
      <c r="M573" s="1066"/>
      <c r="N573" s="1067"/>
      <c r="O573" s="700"/>
      <c r="P573" s="700"/>
      <c r="Q573" s="700"/>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2"/>
      <c r="BW573" s="412"/>
      <c r="BX573" s="412"/>
      <c r="BY573" s="412"/>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1066"/>
      <c r="D574" s="1067"/>
      <c r="E574" s="700"/>
      <c r="F574" s="700"/>
      <c r="G574" s="700"/>
      <c r="H574" s="1066"/>
      <c r="I574" s="1067"/>
      <c r="J574" s="700"/>
      <c r="K574" s="700"/>
      <c r="L574" s="700"/>
      <c r="M574" s="1066"/>
      <c r="N574" s="1067"/>
      <c r="O574" s="700"/>
      <c r="P574" s="700"/>
      <c r="Q574" s="700"/>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2"/>
      <c r="BW574" s="412"/>
      <c r="BX574" s="412"/>
      <c r="BY574" s="412"/>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1066"/>
      <c r="D575" s="1067"/>
      <c r="E575" s="700"/>
      <c r="F575" s="700"/>
      <c r="G575" s="700"/>
      <c r="H575" s="1066"/>
      <c r="I575" s="1067"/>
      <c r="J575" s="700"/>
      <c r="K575" s="700"/>
      <c r="L575" s="700"/>
      <c r="M575" s="1066"/>
      <c r="N575" s="1067"/>
      <c r="O575" s="700"/>
      <c r="P575" s="700"/>
      <c r="Q575" s="700"/>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2"/>
      <c r="BW575" s="412"/>
      <c r="BX575" s="412"/>
      <c r="BY575" s="412"/>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1066"/>
      <c r="D576" s="1067"/>
      <c r="E576" s="700"/>
      <c r="F576" s="700"/>
      <c r="G576" s="700"/>
      <c r="H576" s="1066"/>
      <c r="I576" s="1067"/>
      <c r="J576" s="700"/>
      <c r="K576" s="700"/>
      <c r="L576" s="700"/>
      <c r="M576" s="1066"/>
      <c r="N576" s="1067"/>
      <c r="O576" s="700"/>
      <c r="P576" s="700"/>
      <c r="Q576" s="700"/>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2"/>
      <c r="BW576" s="412"/>
      <c r="BX576" s="412"/>
      <c r="BY576" s="412"/>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1066"/>
      <c r="D577" s="1067"/>
      <c r="E577" s="700"/>
      <c r="F577" s="700"/>
      <c r="G577" s="700"/>
      <c r="H577" s="1066"/>
      <c r="I577" s="1067"/>
      <c r="J577" s="700"/>
      <c r="K577" s="700"/>
      <c r="L577" s="700"/>
      <c r="M577" s="1066"/>
      <c r="N577" s="1067"/>
      <c r="O577" s="700"/>
      <c r="P577" s="700"/>
      <c r="Q577" s="700"/>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2"/>
      <c r="BW577" s="412"/>
      <c r="BX577" s="412"/>
      <c r="BY577" s="412"/>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1066"/>
      <c r="D578" s="1067"/>
      <c r="E578" s="700"/>
      <c r="F578" s="700"/>
      <c r="G578" s="700"/>
      <c r="H578" s="1066"/>
      <c r="I578" s="1067"/>
      <c r="J578" s="700"/>
      <c r="K578" s="700"/>
      <c r="L578" s="700"/>
      <c r="M578" s="1066"/>
      <c r="N578" s="1067"/>
      <c r="O578" s="700"/>
      <c r="P578" s="700"/>
      <c r="Q578" s="700"/>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2"/>
      <c r="BW578" s="412"/>
      <c r="BX578" s="412"/>
      <c r="BY578" s="412"/>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1066"/>
      <c r="D579" s="1067"/>
      <c r="E579" s="700"/>
      <c r="F579" s="700"/>
      <c r="G579" s="700"/>
      <c r="H579" s="1066"/>
      <c r="I579" s="1067"/>
      <c r="J579" s="700"/>
      <c r="K579" s="700"/>
      <c r="L579" s="700"/>
      <c r="M579" s="1066"/>
      <c r="N579" s="1067"/>
      <c r="O579" s="700"/>
      <c r="P579" s="700"/>
      <c r="Q579" s="700"/>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2"/>
      <c r="BW579" s="412"/>
      <c r="BX579" s="412"/>
      <c r="BY579" s="412"/>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1066"/>
      <c r="D580" s="1067"/>
      <c r="E580" s="700"/>
      <c r="F580" s="700"/>
      <c r="G580" s="700"/>
      <c r="H580" s="1066"/>
      <c r="I580" s="1067"/>
      <c r="J580" s="700"/>
      <c r="K580" s="700"/>
      <c r="L580" s="700"/>
      <c r="M580" s="1066"/>
      <c r="N580" s="1067"/>
      <c r="O580" s="700"/>
      <c r="P580" s="700"/>
      <c r="Q580" s="700"/>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2"/>
      <c r="BW580" s="412"/>
      <c r="BX580" s="412"/>
      <c r="BY580" s="412"/>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1066"/>
      <c r="D581" s="1067"/>
      <c r="E581" s="700"/>
      <c r="F581" s="700"/>
      <c r="G581" s="700"/>
      <c r="H581" s="1066"/>
      <c r="I581" s="1067"/>
      <c r="J581" s="700"/>
      <c r="K581" s="700"/>
      <c r="L581" s="700"/>
      <c r="M581" s="1066"/>
      <c r="N581" s="1067"/>
      <c r="O581" s="700"/>
      <c r="P581" s="700"/>
      <c r="Q581" s="700"/>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2"/>
      <c r="BW581" s="412"/>
      <c r="BX581" s="412"/>
      <c r="BY581" s="412"/>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1066"/>
      <c r="D582" s="1067"/>
      <c r="E582" s="700"/>
      <c r="F582" s="700"/>
      <c r="G582" s="700"/>
      <c r="H582" s="1066"/>
      <c r="I582" s="1067"/>
      <c r="J582" s="700"/>
      <c r="K582" s="700"/>
      <c r="L582" s="700"/>
      <c r="M582" s="1066"/>
      <c r="N582" s="1067"/>
      <c r="O582" s="700"/>
      <c r="P582" s="700"/>
      <c r="Q582" s="700"/>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2"/>
      <c r="BW582" s="412"/>
      <c r="BX582" s="412"/>
      <c r="BY582" s="412"/>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1066"/>
      <c r="D583" s="1067"/>
      <c r="E583" s="700"/>
      <c r="F583" s="700"/>
      <c r="G583" s="700"/>
      <c r="H583" s="1066"/>
      <c r="I583" s="1067"/>
      <c r="J583" s="700"/>
      <c r="K583" s="700"/>
      <c r="L583" s="700"/>
      <c r="M583" s="1066"/>
      <c r="N583" s="1067"/>
      <c r="O583" s="700"/>
      <c r="P583" s="700"/>
      <c r="Q583" s="700"/>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2"/>
      <c r="BW583" s="412"/>
      <c r="BX583" s="412"/>
      <c r="BY583" s="412"/>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1066"/>
      <c r="D584" s="1067"/>
      <c r="E584" s="700"/>
      <c r="F584" s="700"/>
      <c r="G584" s="700"/>
      <c r="H584" s="1066"/>
      <c r="I584" s="1067"/>
      <c r="J584" s="700"/>
      <c r="K584" s="700"/>
      <c r="L584" s="700"/>
      <c r="M584" s="1066"/>
      <c r="N584" s="1067"/>
      <c r="O584" s="700"/>
      <c r="P584" s="700"/>
      <c r="Q584" s="700"/>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2"/>
      <c r="BW584" s="412"/>
      <c r="BX584" s="412"/>
      <c r="BY584" s="412"/>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1066"/>
      <c r="D585" s="1067"/>
      <c r="E585" s="700"/>
      <c r="F585" s="700"/>
      <c r="G585" s="700"/>
      <c r="H585" s="1066"/>
      <c r="I585" s="1067"/>
      <c r="J585" s="700"/>
      <c r="K585" s="700"/>
      <c r="L585" s="700"/>
      <c r="M585" s="1066"/>
      <c r="N585" s="1067"/>
      <c r="O585" s="700"/>
      <c r="P585" s="700"/>
      <c r="Q585" s="700"/>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2"/>
      <c r="BW585" s="412"/>
      <c r="BX585" s="412"/>
      <c r="BY585" s="412"/>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1066"/>
      <c r="D586" s="1067"/>
      <c r="E586" s="700"/>
      <c r="F586" s="700"/>
      <c r="G586" s="700"/>
      <c r="H586" s="1066"/>
      <c r="I586" s="1067"/>
      <c r="J586" s="700"/>
      <c r="K586" s="700"/>
      <c r="L586" s="700"/>
      <c r="M586" s="1066"/>
      <c r="N586" s="1067"/>
      <c r="O586" s="700"/>
      <c r="P586" s="700"/>
      <c r="Q586" s="700"/>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2"/>
      <c r="BW586" s="412"/>
      <c r="BX586" s="412"/>
      <c r="BY586" s="412"/>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1066"/>
      <c r="D587" s="1067"/>
      <c r="E587" s="700"/>
      <c r="F587" s="700"/>
      <c r="G587" s="700"/>
      <c r="H587" s="1066"/>
      <c r="I587" s="1067"/>
      <c r="J587" s="700"/>
      <c r="K587" s="700"/>
      <c r="L587" s="700"/>
      <c r="M587" s="1066"/>
      <c r="N587" s="1067"/>
      <c r="O587" s="700"/>
      <c r="P587" s="700"/>
      <c r="Q587" s="700"/>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2"/>
      <c r="BW587" s="412"/>
      <c r="BX587" s="412"/>
      <c r="BY587" s="412"/>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1066"/>
      <c r="D588" s="1067"/>
      <c r="E588" s="700"/>
      <c r="F588" s="700"/>
      <c r="G588" s="700"/>
      <c r="H588" s="1066"/>
      <c r="I588" s="1067"/>
      <c r="J588" s="700"/>
      <c r="K588" s="700"/>
      <c r="L588" s="700"/>
      <c r="M588" s="1066"/>
      <c r="N588" s="1067"/>
      <c r="O588" s="700"/>
      <c r="P588" s="700"/>
      <c r="Q588" s="700"/>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2"/>
      <c r="BW588" s="412"/>
      <c r="BX588" s="412"/>
      <c r="BY588" s="412"/>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1066"/>
      <c r="D589" s="1067"/>
      <c r="E589" s="700"/>
      <c r="F589" s="700"/>
      <c r="G589" s="700"/>
      <c r="H589" s="1066"/>
      <c r="I589" s="1067"/>
      <c r="J589" s="700"/>
      <c r="K589" s="700"/>
      <c r="L589" s="700"/>
      <c r="M589" s="1066"/>
      <c r="N589" s="1067"/>
      <c r="O589" s="700"/>
      <c r="P589" s="700"/>
      <c r="Q589" s="700"/>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2"/>
      <c r="BW589" s="412"/>
      <c r="BX589" s="412"/>
      <c r="BY589" s="412"/>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1066"/>
      <c r="D590" s="1067"/>
      <c r="E590" s="700"/>
      <c r="F590" s="700"/>
      <c r="G590" s="700"/>
      <c r="H590" s="1066"/>
      <c r="I590" s="1067"/>
      <c r="J590" s="700"/>
      <c r="K590" s="700"/>
      <c r="L590" s="700"/>
      <c r="M590" s="1066"/>
      <c r="N590" s="1067"/>
      <c r="O590" s="700"/>
      <c r="P590" s="700"/>
      <c r="Q590" s="700"/>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2"/>
      <c r="BW590" s="412"/>
      <c r="BX590" s="412"/>
      <c r="BY590" s="412"/>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1066"/>
      <c r="D591" s="1067"/>
      <c r="E591" s="700"/>
      <c r="F591" s="700"/>
      <c r="G591" s="700"/>
      <c r="H591" s="1066"/>
      <c r="I591" s="1067"/>
      <c r="J591" s="700"/>
      <c r="K591" s="700"/>
      <c r="L591" s="700"/>
      <c r="M591" s="1066"/>
      <c r="N591" s="1067"/>
      <c r="O591" s="700"/>
      <c r="P591" s="700"/>
      <c r="Q591" s="700"/>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2"/>
      <c r="BW591" s="412"/>
      <c r="BX591" s="412"/>
      <c r="BY591" s="412"/>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1066"/>
      <c r="D592" s="1067"/>
      <c r="E592" s="700"/>
      <c r="F592" s="700"/>
      <c r="G592" s="700"/>
      <c r="H592" s="1066"/>
      <c r="I592" s="1067"/>
      <c r="J592" s="700"/>
      <c r="K592" s="700"/>
      <c r="L592" s="700"/>
      <c r="M592" s="1066"/>
      <c r="N592" s="1067"/>
      <c r="O592" s="700"/>
      <c r="P592" s="700"/>
      <c r="Q592" s="700"/>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2"/>
      <c r="BW592" s="412"/>
      <c r="BX592" s="412"/>
      <c r="BY592" s="412"/>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1066"/>
      <c r="D593" s="1067"/>
      <c r="E593" s="700"/>
      <c r="F593" s="700"/>
      <c r="G593" s="700"/>
      <c r="H593" s="1066"/>
      <c r="I593" s="1067"/>
      <c r="J593" s="700"/>
      <c r="K593" s="700"/>
      <c r="L593" s="700"/>
      <c r="M593" s="1066"/>
      <c r="N593" s="1067"/>
      <c r="O593" s="700"/>
      <c r="P593" s="700"/>
      <c r="Q593" s="700"/>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2"/>
      <c r="BW593" s="412"/>
      <c r="BX593" s="412"/>
      <c r="BY593" s="412"/>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1066"/>
      <c r="D594" s="1067"/>
      <c r="E594" s="700"/>
      <c r="F594" s="700"/>
      <c r="G594" s="700"/>
      <c r="H594" s="1066"/>
      <c r="I594" s="1067"/>
      <c r="J594" s="700"/>
      <c r="K594" s="700"/>
      <c r="L594" s="700"/>
      <c r="M594" s="1066"/>
      <c r="N594" s="1067"/>
      <c r="O594" s="700"/>
      <c r="P594" s="700"/>
      <c r="Q594" s="700"/>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2"/>
      <c r="BW594" s="412"/>
      <c r="BX594" s="412"/>
      <c r="BY594" s="412"/>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1066"/>
      <c r="D595" s="1067"/>
      <c r="E595" s="700"/>
      <c r="F595" s="700"/>
      <c r="G595" s="700"/>
      <c r="H595" s="1066"/>
      <c r="I595" s="1067"/>
      <c r="J595" s="700"/>
      <c r="K595" s="700"/>
      <c r="L595" s="700"/>
      <c r="M595" s="1066"/>
      <c r="N595" s="1067"/>
      <c r="O595" s="700"/>
      <c r="P595" s="700"/>
      <c r="Q595" s="700"/>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2"/>
      <c r="BW595" s="412"/>
      <c r="BX595" s="412"/>
      <c r="BY595" s="412"/>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1066"/>
      <c r="D596" s="1067"/>
      <c r="E596" s="700"/>
      <c r="F596" s="700"/>
      <c r="G596" s="700"/>
      <c r="H596" s="1066"/>
      <c r="I596" s="1067"/>
      <c r="J596" s="700"/>
      <c r="K596" s="700"/>
      <c r="L596" s="700"/>
      <c r="M596" s="1066"/>
      <c r="N596" s="1067"/>
      <c r="O596" s="700"/>
      <c r="P596" s="700"/>
      <c r="Q596" s="700"/>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2"/>
      <c r="BW596" s="412"/>
      <c r="BX596" s="412"/>
      <c r="BY596" s="412"/>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1066"/>
      <c r="D597" s="1067"/>
      <c r="E597" s="700"/>
      <c r="F597" s="700"/>
      <c r="G597" s="700"/>
      <c r="H597" s="1066"/>
      <c r="I597" s="1067"/>
      <c r="J597" s="700"/>
      <c r="K597" s="700"/>
      <c r="L597" s="700"/>
      <c r="M597" s="1066"/>
      <c r="N597" s="1067"/>
      <c r="O597" s="700"/>
      <c r="P597" s="700"/>
      <c r="Q597" s="700"/>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2"/>
      <c r="BW597" s="412"/>
      <c r="BX597" s="412"/>
      <c r="BY597" s="412"/>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1066"/>
      <c r="D598" s="1067"/>
      <c r="E598" s="700"/>
      <c r="F598" s="700"/>
      <c r="G598" s="700"/>
      <c r="H598" s="1066"/>
      <c r="I598" s="1067"/>
      <c r="J598" s="700"/>
      <c r="K598" s="700"/>
      <c r="L598" s="700"/>
      <c r="M598" s="1066"/>
      <c r="N598" s="1067"/>
      <c r="O598" s="700"/>
      <c r="P598" s="700"/>
      <c r="Q598" s="700"/>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2"/>
      <c r="BW598" s="412"/>
      <c r="BX598" s="412"/>
      <c r="BY598" s="412"/>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1066"/>
      <c r="D599" s="1067"/>
      <c r="E599" s="700"/>
      <c r="F599" s="700"/>
      <c r="G599" s="700"/>
      <c r="H599" s="1066"/>
      <c r="I599" s="1067"/>
      <c r="J599" s="700"/>
      <c r="K599" s="700"/>
      <c r="L599" s="700"/>
      <c r="M599" s="1066"/>
      <c r="N599" s="1067"/>
      <c r="O599" s="700"/>
      <c r="P599" s="700"/>
      <c r="Q599" s="700"/>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2"/>
      <c r="BW599" s="412"/>
      <c r="BX599" s="412"/>
      <c r="BY599" s="412"/>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1066"/>
      <c r="D600" s="1067"/>
      <c r="E600" s="700"/>
      <c r="F600" s="700"/>
      <c r="G600" s="700"/>
      <c r="H600" s="1066"/>
      <c r="I600" s="1067"/>
      <c r="J600" s="700"/>
      <c r="K600" s="700"/>
      <c r="L600" s="700"/>
      <c r="M600" s="1066"/>
      <c r="N600" s="1067"/>
      <c r="O600" s="700"/>
      <c r="P600" s="700"/>
      <c r="Q600" s="700"/>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2"/>
      <c r="BW600" s="412"/>
      <c r="BX600" s="412"/>
      <c r="BY600" s="412"/>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1066"/>
      <c r="D601" s="1067"/>
      <c r="E601" s="700"/>
      <c r="F601" s="700"/>
      <c r="G601" s="700"/>
      <c r="H601" s="1066"/>
      <c r="I601" s="1067"/>
      <c r="J601" s="700"/>
      <c r="K601" s="700"/>
      <c r="L601" s="700"/>
      <c r="M601" s="1066"/>
      <c r="N601" s="1067"/>
      <c r="O601" s="700"/>
      <c r="P601" s="700"/>
      <c r="Q601" s="700"/>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2"/>
      <c r="BW601" s="412"/>
      <c r="BX601" s="412"/>
      <c r="BY601" s="412"/>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1066"/>
      <c r="D602" s="1067"/>
      <c r="E602" s="700"/>
      <c r="F602" s="700"/>
      <c r="G602" s="700"/>
      <c r="H602" s="1066"/>
      <c r="I602" s="1067"/>
      <c r="J602" s="700"/>
      <c r="K602" s="700"/>
      <c r="L602" s="700"/>
      <c r="M602" s="1066"/>
      <c r="N602" s="1067"/>
      <c r="O602" s="700"/>
      <c r="P602" s="700"/>
      <c r="Q602" s="700"/>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2"/>
      <c r="BW602" s="412"/>
      <c r="BX602" s="412"/>
      <c r="BY602" s="412"/>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1066"/>
      <c r="D603" s="1067"/>
      <c r="E603" s="700"/>
      <c r="F603" s="700"/>
      <c r="G603" s="700"/>
      <c r="H603" s="1066"/>
      <c r="I603" s="1067"/>
      <c r="J603" s="700"/>
      <c r="K603" s="700"/>
      <c r="L603" s="700"/>
      <c r="M603" s="1066"/>
      <c r="N603" s="1067"/>
      <c r="O603" s="700"/>
      <c r="P603" s="700"/>
      <c r="Q603" s="700"/>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2"/>
      <c r="BW603" s="412"/>
      <c r="BX603" s="412"/>
      <c r="BY603" s="412"/>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1066"/>
      <c r="D604" s="1067"/>
      <c r="E604" s="700"/>
      <c r="F604" s="700"/>
      <c r="G604" s="700"/>
      <c r="H604" s="1066"/>
      <c r="I604" s="1067"/>
      <c r="J604" s="700"/>
      <c r="K604" s="700"/>
      <c r="L604" s="700"/>
      <c r="M604" s="1066"/>
      <c r="N604" s="1067"/>
      <c r="O604" s="700"/>
      <c r="P604" s="700"/>
      <c r="Q604" s="700"/>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1066"/>
      <c r="D605" s="1067"/>
      <c r="E605" s="700"/>
      <c r="F605" s="700"/>
      <c r="G605" s="700"/>
      <c r="H605" s="1066"/>
      <c r="I605" s="1067"/>
      <c r="J605" s="700"/>
      <c r="K605" s="700"/>
      <c r="L605" s="700"/>
      <c r="M605" s="1066"/>
      <c r="N605" s="1067"/>
      <c r="O605" s="700"/>
      <c r="P605" s="700"/>
      <c r="Q605" s="700"/>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1066"/>
      <c r="D606" s="1067"/>
      <c r="E606" s="700"/>
      <c r="F606" s="700"/>
      <c r="G606" s="700"/>
      <c r="H606" s="1066"/>
      <c r="I606" s="1067"/>
      <c r="J606" s="700"/>
      <c r="K606" s="700"/>
      <c r="L606" s="700"/>
      <c r="M606" s="1066"/>
      <c r="N606" s="1067"/>
      <c r="O606" s="700"/>
      <c r="P606" s="700"/>
      <c r="Q606" s="700"/>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1066"/>
      <c r="D607" s="1067"/>
      <c r="E607" s="700"/>
      <c r="F607" s="700"/>
      <c r="G607" s="700"/>
      <c r="H607" s="1066"/>
      <c r="I607" s="1067"/>
      <c r="J607" s="700"/>
      <c r="K607" s="700"/>
      <c r="L607" s="700"/>
      <c r="M607" s="1066"/>
      <c r="N607" s="1067"/>
      <c r="O607" s="700"/>
      <c r="P607" s="700"/>
      <c r="Q607" s="700"/>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1066"/>
      <c r="D608" s="1067"/>
      <c r="E608" s="700"/>
      <c r="F608" s="700"/>
      <c r="G608" s="700"/>
      <c r="H608" s="1066"/>
      <c r="I608" s="1067"/>
      <c r="J608" s="700"/>
      <c r="K608" s="700"/>
      <c r="L608" s="700"/>
      <c r="M608" s="1066"/>
      <c r="N608" s="1067"/>
      <c r="O608" s="700"/>
      <c r="P608" s="700"/>
      <c r="Q608" s="700"/>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1066"/>
      <c r="D609" s="1067"/>
      <c r="E609" s="700"/>
      <c r="F609" s="700"/>
      <c r="G609" s="700"/>
      <c r="H609" s="1066"/>
      <c r="I609" s="1067"/>
      <c r="J609" s="700"/>
      <c r="K609" s="700"/>
      <c r="L609" s="700"/>
      <c r="M609" s="1066"/>
      <c r="N609" s="1067"/>
      <c r="O609" s="700"/>
      <c r="P609" s="700"/>
      <c r="Q609" s="700"/>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1066"/>
      <c r="D610" s="1067"/>
      <c r="E610" s="700"/>
      <c r="F610" s="700"/>
      <c r="G610" s="700"/>
      <c r="H610" s="1066"/>
      <c r="I610" s="1067"/>
      <c r="J610" s="700"/>
      <c r="K610" s="700"/>
      <c r="L610" s="700"/>
      <c r="M610" s="1066"/>
      <c r="N610" s="1067"/>
      <c r="O610" s="700"/>
      <c r="P610" s="700"/>
      <c r="Q610" s="700"/>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1066"/>
      <c r="D611" s="1067"/>
      <c r="E611" s="700"/>
      <c r="F611" s="700"/>
      <c r="G611" s="700"/>
      <c r="H611" s="1066"/>
      <c r="I611" s="1067"/>
      <c r="J611" s="700"/>
      <c r="K611" s="700"/>
      <c r="L611" s="700"/>
      <c r="M611" s="1066"/>
      <c r="N611" s="1067"/>
      <c r="O611" s="700"/>
      <c r="P611" s="700"/>
      <c r="Q611" s="700"/>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1066"/>
      <c r="D612" s="1067"/>
      <c r="E612" s="700"/>
      <c r="F612" s="700"/>
      <c r="G612" s="700"/>
      <c r="H612" s="1066"/>
      <c r="I612" s="1067"/>
      <c r="J612" s="700"/>
      <c r="K612" s="700"/>
      <c r="L612" s="700"/>
      <c r="M612" s="1066"/>
      <c r="N612" s="1067"/>
      <c r="O612" s="700"/>
      <c r="P612" s="700"/>
      <c r="Q612" s="700"/>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1066"/>
      <c r="D613" s="1067"/>
      <c r="E613" s="700"/>
      <c r="F613" s="700"/>
      <c r="G613" s="700"/>
      <c r="H613" s="1066"/>
      <c r="I613" s="1067"/>
      <c r="J613" s="700"/>
      <c r="K613" s="700"/>
      <c r="L613" s="700"/>
      <c r="M613" s="1066"/>
      <c r="N613" s="1067"/>
      <c r="O613" s="700"/>
      <c r="P613" s="700"/>
      <c r="Q613" s="700"/>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1066"/>
      <c r="D614" s="1067"/>
      <c r="E614" s="700"/>
      <c r="F614" s="700"/>
      <c r="G614" s="700"/>
      <c r="H614" s="1066"/>
      <c r="I614" s="1067"/>
      <c r="J614" s="700"/>
      <c r="K614" s="700"/>
      <c r="L614" s="700"/>
      <c r="M614" s="1066"/>
      <c r="N614" s="1067"/>
      <c r="O614" s="700"/>
      <c r="P614" s="700"/>
      <c r="Q614" s="700"/>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1066"/>
      <c r="D615" s="1067"/>
      <c r="E615" s="700"/>
      <c r="F615" s="700"/>
      <c r="G615" s="700"/>
      <c r="H615" s="1066"/>
      <c r="I615" s="1067"/>
      <c r="J615" s="700"/>
      <c r="K615" s="700"/>
      <c r="L615" s="700"/>
      <c r="M615" s="1066"/>
      <c r="N615" s="1067"/>
      <c r="O615" s="700"/>
      <c r="P615" s="700"/>
      <c r="Q615" s="700"/>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1066"/>
      <c r="D616" s="1067"/>
      <c r="E616" s="700"/>
      <c r="F616" s="700"/>
      <c r="G616" s="700"/>
      <c r="H616" s="1066"/>
      <c r="I616" s="1067"/>
      <c r="J616" s="700"/>
      <c r="K616" s="700"/>
      <c r="L616" s="700"/>
      <c r="M616" s="1066"/>
      <c r="N616" s="1067"/>
      <c r="O616" s="700"/>
      <c r="P616" s="700"/>
      <c r="Q616" s="700"/>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1066"/>
      <c r="D617" s="1067"/>
      <c r="E617" s="700"/>
      <c r="F617" s="700"/>
      <c r="G617" s="700"/>
      <c r="H617" s="1066"/>
      <c r="I617" s="1067"/>
      <c r="J617" s="700"/>
      <c r="K617" s="700"/>
      <c r="L617" s="700"/>
      <c r="M617" s="1066"/>
      <c r="N617" s="1067"/>
      <c r="O617" s="700"/>
      <c r="P617" s="700"/>
      <c r="Q617" s="700"/>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1066"/>
      <c r="D618" s="1067"/>
      <c r="E618" s="700"/>
      <c r="F618" s="700"/>
      <c r="G618" s="700"/>
      <c r="H618" s="1066"/>
      <c r="I618" s="1067"/>
      <c r="J618" s="700"/>
      <c r="K618" s="700"/>
      <c r="L618" s="700"/>
      <c r="M618" s="1066"/>
      <c r="N618" s="1067"/>
      <c r="O618" s="700"/>
      <c r="P618" s="700"/>
      <c r="Q618" s="700"/>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1066"/>
      <c r="D619" s="1067"/>
      <c r="E619" s="700"/>
      <c r="F619" s="700"/>
      <c r="G619" s="700"/>
      <c r="H619" s="1066"/>
      <c r="I619" s="1067"/>
      <c r="J619" s="700"/>
      <c r="K619" s="700"/>
      <c r="L619" s="700"/>
      <c r="M619" s="1066"/>
      <c r="N619" s="1067"/>
      <c r="O619" s="700"/>
      <c r="P619" s="700"/>
      <c r="Q619" s="700"/>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1066"/>
      <c r="D620" s="1067"/>
      <c r="E620" s="700"/>
      <c r="F620" s="700"/>
      <c r="G620" s="700"/>
      <c r="H620" s="1066"/>
      <c r="I620" s="1067"/>
      <c r="J620" s="700"/>
      <c r="K620" s="700"/>
      <c r="L620" s="700"/>
      <c r="M620" s="1066"/>
      <c r="N620" s="1067"/>
      <c r="O620" s="700"/>
      <c r="P620" s="700"/>
      <c r="Q620" s="700"/>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1066"/>
      <c r="D621" s="1067"/>
      <c r="E621" s="700"/>
      <c r="F621" s="700"/>
      <c r="G621" s="700"/>
      <c r="H621" s="1066"/>
      <c r="I621" s="1067"/>
      <c r="J621" s="700"/>
      <c r="K621" s="700"/>
      <c r="L621" s="700"/>
      <c r="M621" s="1066"/>
      <c r="N621" s="1067"/>
      <c r="O621" s="700"/>
      <c r="P621" s="700"/>
      <c r="Q621" s="700"/>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1066"/>
      <c r="D622" s="1067"/>
      <c r="E622" s="700"/>
      <c r="F622" s="700"/>
      <c r="G622" s="700"/>
      <c r="H622" s="1066"/>
      <c r="I622" s="1067"/>
      <c r="J622" s="700"/>
      <c r="K622" s="700"/>
      <c r="L622" s="700"/>
      <c r="M622" s="1066"/>
      <c r="N622" s="1067"/>
      <c r="O622" s="700"/>
      <c r="P622" s="700"/>
      <c r="Q622" s="700"/>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1066"/>
      <c r="D623" s="1067"/>
      <c r="E623" s="700"/>
      <c r="F623" s="700"/>
      <c r="G623" s="700"/>
      <c r="H623" s="1066"/>
      <c r="I623" s="1067"/>
      <c r="J623" s="700"/>
      <c r="K623" s="700"/>
      <c r="L623" s="700"/>
      <c r="M623" s="1066"/>
      <c r="N623" s="1067"/>
      <c r="O623" s="700"/>
      <c r="P623" s="700"/>
      <c r="Q623" s="700"/>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1066"/>
      <c r="D624" s="1067"/>
      <c r="E624" s="700"/>
      <c r="F624" s="700"/>
      <c r="G624" s="700"/>
      <c r="H624" s="1066"/>
      <c r="I624" s="1067"/>
      <c r="J624" s="700"/>
      <c r="K624" s="700"/>
      <c r="L624" s="700"/>
      <c r="M624" s="1066"/>
      <c r="N624" s="1067"/>
      <c r="O624" s="700"/>
      <c r="P624" s="700"/>
      <c r="Q624" s="700"/>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1066"/>
      <c r="D625" s="1067"/>
      <c r="E625" s="700"/>
      <c r="F625" s="700"/>
      <c r="G625" s="700"/>
      <c r="H625" s="1066"/>
      <c r="I625" s="1067"/>
      <c r="J625" s="700"/>
      <c r="K625" s="700"/>
      <c r="L625" s="700"/>
      <c r="M625" s="1066"/>
      <c r="N625" s="1067"/>
      <c r="O625" s="700"/>
      <c r="P625" s="700"/>
      <c r="Q625" s="700"/>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1066"/>
      <c r="D626" s="1067"/>
      <c r="E626" s="700"/>
      <c r="F626" s="700"/>
      <c r="G626" s="700"/>
      <c r="H626" s="1066"/>
      <c r="I626" s="1067"/>
      <c r="J626" s="700"/>
      <c r="K626" s="700"/>
      <c r="L626" s="700"/>
      <c r="M626" s="1066"/>
      <c r="N626" s="1067"/>
      <c r="O626" s="700"/>
      <c r="P626" s="700"/>
      <c r="Q626" s="700"/>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1066"/>
      <c r="D627" s="1067"/>
      <c r="E627" s="700"/>
      <c r="F627" s="700"/>
      <c r="G627" s="700"/>
      <c r="H627" s="1066"/>
      <c r="I627" s="1067"/>
      <c r="J627" s="700"/>
      <c r="K627" s="700"/>
      <c r="L627" s="700"/>
      <c r="M627" s="1066"/>
      <c r="N627" s="1067"/>
      <c r="O627" s="700"/>
      <c r="P627" s="700"/>
      <c r="Q627" s="700"/>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1066"/>
      <c r="D628" s="1067"/>
      <c r="E628" s="700"/>
      <c r="F628" s="700"/>
      <c r="G628" s="700"/>
      <c r="H628" s="1066"/>
      <c r="I628" s="1067"/>
      <c r="J628" s="700"/>
      <c r="K628" s="700"/>
      <c r="L628" s="700"/>
      <c r="M628" s="1066"/>
      <c r="N628" s="1067"/>
      <c r="O628" s="700"/>
      <c r="P628" s="700"/>
      <c r="Q628" s="700"/>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1066"/>
      <c r="D629" s="1067"/>
      <c r="E629" s="700"/>
      <c r="F629" s="700"/>
      <c r="G629" s="700"/>
      <c r="H629" s="1066"/>
      <c r="I629" s="1067"/>
      <c r="J629" s="700"/>
      <c r="K629" s="700"/>
      <c r="L629" s="700"/>
      <c r="M629" s="1066"/>
      <c r="N629" s="1067"/>
      <c r="O629" s="700"/>
      <c r="P629" s="700"/>
      <c r="Q629" s="700"/>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1066"/>
      <c r="D630" s="1067"/>
      <c r="E630" s="700"/>
      <c r="F630" s="700"/>
      <c r="G630" s="700"/>
      <c r="H630" s="1066"/>
      <c r="I630" s="1067"/>
      <c r="J630" s="700"/>
      <c r="K630" s="700"/>
      <c r="L630" s="700"/>
      <c r="M630" s="1066"/>
      <c r="N630" s="1067"/>
      <c r="O630" s="700"/>
      <c r="P630" s="700"/>
      <c r="Q630" s="700"/>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1066"/>
      <c r="D631" s="1067"/>
      <c r="E631" s="700"/>
      <c r="F631" s="700"/>
      <c r="G631" s="700"/>
      <c r="H631" s="1066"/>
      <c r="I631" s="1067"/>
      <c r="J631" s="700"/>
      <c r="K631" s="700"/>
      <c r="L631" s="700"/>
      <c r="M631" s="1066"/>
      <c r="N631" s="1067"/>
      <c r="O631" s="700"/>
      <c r="P631" s="700"/>
      <c r="Q631" s="700"/>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1066"/>
      <c r="D632" s="1067"/>
      <c r="E632" s="700"/>
      <c r="F632" s="700"/>
      <c r="G632" s="700"/>
      <c r="H632" s="1066"/>
      <c r="I632" s="1067"/>
      <c r="J632" s="700"/>
      <c r="K632" s="700"/>
      <c r="L632" s="700"/>
      <c r="M632" s="1066"/>
      <c r="N632" s="1067"/>
      <c r="O632" s="700"/>
      <c r="P632" s="700"/>
      <c r="Q632" s="700"/>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1066"/>
      <c r="D633" s="1067"/>
      <c r="E633" s="700"/>
      <c r="F633" s="700"/>
      <c r="G633" s="700"/>
      <c r="H633" s="1066"/>
      <c r="I633" s="1067"/>
      <c r="J633" s="700"/>
      <c r="K633" s="700"/>
      <c r="L633" s="700"/>
      <c r="M633" s="1066"/>
      <c r="N633" s="1067"/>
      <c r="O633" s="700"/>
      <c r="P633" s="700"/>
      <c r="Q633" s="700"/>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1066"/>
      <c r="D634" s="1067"/>
      <c r="E634" s="700"/>
      <c r="F634" s="700"/>
      <c r="G634" s="700"/>
      <c r="H634" s="1066"/>
      <c r="I634" s="1067"/>
      <c r="J634" s="700"/>
      <c r="K634" s="700"/>
      <c r="L634" s="700"/>
      <c r="M634" s="1066"/>
      <c r="N634" s="1067"/>
      <c r="O634" s="700"/>
      <c r="P634" s="700"/>
      <c r="Q634" s="700"/>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1066"/>
      <c r="D635" s="1067"/>
      <c r="E635" s="700"/>
      <c r="F635" s="700"/>
      <c r="G635" s="700"/>
      <c r="H635" s="1066"/>
      <c r="I635" s="1067"/>
      <c r="J635" s="700"/>
      <c r="K635" s="700"/>
      <c r="L635" s="700"/>
      <c r="M635" s="1066"/>
      <c r="N635" s="1067"/>
      <c r="O635" s="700"/>
      <c r="P635" s="700"/>
      <c r="Q635" s="700"/>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1066"/>
      <c r="D636" s="1067"/>
      <c r="E636" s="700"/>
      <c r="F636" s="700"/>
      <c r="G636" s="700"/>
      <c r="H636" s="1066"/>
      <c r="I636" s="1067"/>
      <c r="J636" s="700"/>
      <c r="K636" s="700"/>
      <c r="L636" s="700"/>
      <c r="M636" s="1066"/>
      <c r="N636" s="1067"/>
      <c r="O636" s="700"/>
      <c r="P636" s="700"/>
      <c r="Q636" s="700"/>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1066"/>
      <c r="D637" s="1067"/>
      <c r="E637" s="700"/>
      <c r="F637" s="700"/>
      <c r="G637" s="700"/>
      <c r="H637" s="1066"/>
      <c r="I637" s="1067"/>
      <c r="J637" s="700"/>
      <c r="K637" s="700"/>
      <c r="L637" s="700"/>
      <c r="M637" s="1066"/>
      <c r="N637" s="1067"/>
      <c r="O637" s="700"/>
      <c r="P637" s="700"/>
      <c r="Q637" s="700"/>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1066"/>
      <c r="D638" s="1067"/>
      <c r="E638" s="700"/>
      <c r="F638" s="700"/>
      <c r="G638" s="700"/>
      <c r="H638" s="1066"/>
      <c r="I638" s="1067"/>
      <c r="J638" s="700"/>
      <c r="K638" s="700"/>
      <c r="L638" s="700"/>
      <c r="M638" s="1066"/>
      <c r="N638" s="1067"/>
      <c r="O638" s="700"/>
      <c r="P638" s="700"/>
      <c r="Q638" s="700"/>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1066"/>
      <c r="D639" s="1067"/>
      <c r="E639" s="700"/>
      <c r="F639" s="700"/>
      <c r="G639" s="700"/>
      <c r="H639" s="1066"/>
      <c r="I639" s="1067"/>
      <c r="J639" s="700"/>
      <c r="K639" s="700"/>
      <c r="L639" s="700"/>
      <c r="M639" s="1066"/>
      <c r="N639" s="1067"/>
      <c r="O639" s="700"/>
      <c r="P639" s="700"/>
      <c r="Q639" s="700"/>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1066"/>
      <c r="D640" s="1067"/>
      <c r="E640" s="700"/>
      <c r="F640" s="700"/>
      <c r="G640" s="700"/>
      <c r="H640" s="1066"/>
      <c r="I640" s="1067"/>
      <c r="J640" s="700"/>
      <c r="K640" s="700"/>
      <c r="L640" s="700"/>
      <c r="M640" s="1066"/>
      <c r="N640" s="1067"/>
      <c r="O640" s="700"/>
      <c r="P640" s="700"/>
      <c r="Q640" s="700"/>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1066"/>
      <c r="D641" s="1067"/>
      <c r="E641" s="700"/>
      <c r="F641" s="700"/>
      <c r="G641" s="700"/>
      <c r="H641" s="1066"/>
      <c r="I641" s="1067"/>
      <c r="J641" s="700"/>
      <c r="K641" s="700"/>
      <c r="L641" s="700"/>
      <c r="M641" s="1066"/>
      <c r="N641" s="1067"/>
      <c r="O641" s="700"/>
      <c r="P641" s="700"/>
      <c r="Q641" s="700"/>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1066"/>
      <c r="D642" s="1067"/>
      <c r="E642" s="700"/>
      <c r="F642" s="700"/>
      <c r="G642" s="700"/>
      <c r="H642" s="1066"/>
      <c r="I642" s="1067"/>
      <c r="J642" s="700"/>
      <c r="K642" s="700"/>
      <c r="L642" s="700"/>
      <c r="M642" s="1066"/>
      <c r="N642" s="1067"/>
      <c r="O642" s="700"/>
      <c r="P642" s="700"/>
      <c r="Q642" s="700"/>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1066"/>
      <c r="D643" s="1067"/>
      <c r="E643" s="700"/>
      <c r="F643" s="700"/>
      <c r="G643" s="700"/>
      <c r="H643" s="1066"/>
      <c r="I643" s="1067"/>
      <c r="J643" s="700"/>
      <c r="K643" s="700"/>
      <c r="L643" s="700"/>
      <c r="M643" s="1066"/>
      <c r="N643" s="1067"/>
      <c r="O643" s="700"/>
      <c r="P643" s="700"/>
      <c r="Q643" s="700"/>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1066"/>
      <c r="D644" s="1067"/>
      <c r="E644" s="700"/>
      <c r="F644" s="700"/>
      <c r="G644" s="700"/>
      <c r="H644" s="1066"/>
      <c r="I644" s="1067"/>
      <c r="J644" s="700"/>
      <c r="K644" s="700"/>
      <c r="L644" s="700"/>
      <c r="M644" s="1066"/>
      <c r="N644" s="1067"/>
      <c r="O644" s="700"/>
      <c r="P644" s="700"/>
      <c r="Q644" s="700"/>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1066"/>
      <c r="D645" s="1067"/>
      <c r="E645" s="700"/>
      <c r="F645" s="700"/>
      <c r="G645" s="700"/>
      <c r="H645" s="1066"/>
      <c r="I645" s="1067"/>
      <c r="J645" s="700"/>
      <c r="K645" s="700"/>
      <c r="L645" s="700"/>
      <c r="M645" s="1066"/>
      <c r="N645" s="1067"/>
      <c r="O645" s="700"/>
      <c r="P645" s="700"/>
      <c r="Q645" s="700"/>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1066"/>
      <c r="D646" s="1067"/>
      <c r="E646" s="700"/>
      <c r="F646" s="700"/>
      <c r="G646" s="700"/>
      <c r="H646" s="1066"/>
      <c r="I646" s="1067"/>
      <c r="J646" s="700"/>
      <c r="K646" s="700"/>
      <c r="L646" s="700"/>
      <c r="M646" s="1066"/>
      <c r="N646" s="1067"/>
      <c r="O646" s="700"/>
      <c r="P646" s="700"/>
      <c r="Q646" s="700"/>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1066"/>
      <c r="D647" s="1067"/>
      <c r="E647" s="700"/>
      <c r="F647" s="700"/>
      <c r="G647" s="700"/>
      <c r="H647" s="1066"/>
      <c r="I647" s="1067"/>
      <c r="J647" s="700"/>
      <c r="K647" s="700"/>
      <c r="L647" s="700"/>
      <c r="M647" s="1066"/>
      <c r="N647" s="1067"/>
      <c r="O647" s="700"/>
      <c r="P647" s="700"/>
      <c r="Q647" s="700"/>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1066"/>
      <c r="D648" s="1067"/>
      <c r="E648" s="700"/>
      <c r="F648" s="700"/>
      <c r="G648" s="700"/>
      <c r="H648" s="1066"/>
      <c r="I648" s="1067"/>
      <c r="J648" s="700"/>
      <c r="K648" s="700"/>
      <c r="L648" s="700"/>
      <c r="M648" s="1066"/>
      <c r="N648" s="1067"/>
      <c r="O648" s="700"/>
      <c r="P648" s="700"/>
      <c r="Q648" s="700"/>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1066"/>
      <c r="D649" s="1067"/>
      <c r="E649" s="700"/>
      <c r="F649" s="700"/>
      <c r="G649" s="700"/>
      <c r="H649" s="1066"/>
      <c r="I649" s="1067"/>
      <c r="J649" s="700"/>
      <c r="K649" s="700"/>
      <c r="L649" s="700"/>
      <c r="M649" s="1066"/>
      <c r="N649" s="1067"/>
      <c r="O649" s="700"/>
      <c r="P649" s="700"/>
      <c r="Q649" s="700"/>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1066"/>
      <c r="D650" s="1067"/>
      <c r="E650" s="700"/>
      <c r="F650" s="700"/>
      <c r="G650" s="700"/>
      <c r="H650" s="1066"/>
      <c r="I650" s="1067"/>
      <c r="J650" s="700"/>
      <c r="K650" s="700"/>
      <c r="L650" s="700"/>
      <c r="M650" s="1066"/>
      <c r="N650" s="1067"/>
      <c r="O650" s="700"/>
      <c r="P650" s="700"/>
      <c r="Q650" s="700"/>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1066"/>
      <c r="D651" s="1067"/>
      <c r="E651" s="700"/>
      <c r="F651" s="700"/>
      <c r="G651" s="700"/>
      <c r="H651" s="1066"/>
      <c r="I651" s="1067"/>
      <c r="J651" s="700"/>
      <c r="K651" s="700"/>
      <c r="L651" s="700"/>
      <c r="M651" s="1066"/>
      <c r="N651" s="1067"/>
      <c r="O651" s="700"/>
      <c r="P651" s="700"/>
      <c r="Q651" s="700"/>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1066"/>
      <c r="D652" s="1067"/>
      <c r="E652" s="700"/>
      <c r="F652" s="700"/>
      <c r="G652" s="700"/>
      <c r="H652" s="1066"/>
      <c r="I652" s="1067"/>
      <c r="J652" s="700"/>
      <c r="K652" s="700"/>
      <c r="L652" s="700"/>
      <c r="M652" s="1066"/>
      <c r="N652" s="1067"/>
      <c r="O652" s="700"/>
      <c r="P652" s="700"/>
      <c r="Q652" s="700"/>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1066"/>
      <c r="D653" s="1067"/>
      <c r="E653" s="700"/>
      <c r="F653" s="700"/>
      <c r="G653" s="700"/>
      <c r="H653" s="1066"/>
      <c r="I653" s="1067"/>
      <c r="J653" s="700"/>
      <c r="K653" s="700"/>
      <c r="L653" s="700"/>
      <c r="M653" s="1066"/>
      <c r="N653" s="1067"/>
      <c r="O653" s="700"/>
      <c r="P653" s="700"/>
      <c r="Q653" s="700"/>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1066"/>
      <c r="D654" s="1067"/>
      <c r="E654" s="700"/>
      <c r="F654" s="700"/>
      <c r="G654" s="700"/>
      <c r="H654" s="1066"/>
      <c r="I654" s="1067"/>
      <c r="J654" s="700"/>
      <c r="K654" s="700"/>
      <c r="L654" s="700"/>
      <c r="M654" s="1066"/>
      <c r="N654" s="1067"/>
      <c r="O654" s="700"/>
      <c r="P654" s="700"/>
      <c r="Q654" s="700"/>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1066"/>
      <c r="D655" s="1067"/>
      <c r="E655" s="700"/>
      <c r="F655" s="700"/>
      <c r="G655" s="700"/>
      <c r="H655" s="1066"/>
      <c r="I655" s="1067"/>
      <c r="J655" s="700"/>
      <c r="K655" s="700"/>
      <c r="L655" s="700"/>
      <c r="M655" s="1066"/>
      <c r="N655" s="1067"/>
      <c r="O655" s="700"/>
      <c r="P655" s="700"/>
      <c r="Q655" s="700"/>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1066"/>
      <c r="D656" s="1067"/>
      <c r="E656" s="700"/>
      <c r="F656" s="700"/>
      <c r="G656" s="700"/>
      <c r="H656" s="1066"/>
      <c r="I656" s="1067"/>
      <c r="J656" s="700"/>
      <c r="K656" s="700"/>
      <c r="L656" s="700"/>
      <c r="M656" s="1066"/>
      <c r="N656" s="1067"/>
      <c r="O656" s="700"/>
      <c r="P656" s="700"/>
      <c r="Q656" s="700"/>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1066"/>
      <c r="D657" s="1067"/>
      <c r="E657" s="700"/>
      <c r="F657" s="700"/>
      <c r="G657" s="700"/>
      <c r="H657" s="1066"/>
      <c r="I657" s="1067"/>
      <c r="J657" s="700"/>
      <c r="K657" s="700"/>
      <c r="L657" s="700"/>
      <c r="M657" s="1066"/>
      <c r="N657" s="1067"/>
      <c r="O657" s="700"/>
      <c r="P657" s="700"/>
      <c r="Q657" s="700"/>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1066"/>
      <c r="D658" s="1067"/>
      <c r="E658" s="700"/>
      <c r="F658" s="700"/>
      <c r="G658" s="700"/>
      <c r="H658" s="1066"/>
      <c r="I658" s="1067"/>
      <c r="J658" s="700"/>
      <c r="K658" s="700"/>
      <c r="L658" s="700"/>
      <c r="M658" s="1066"/>
      <c r="N658" s="1067"/>
      <c r="O658" s="700"/>
      <c r="P658" s="700"/>
      <c r="Q658" s="700"/>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1066"/>
      <c r="D659" s="1067"/>
      <c r="E659" s="700"/>
      <c r="F659" s="700"/>
      <c r="G659" s="700"/>
      <c r="H659" s="1066"/>
      <c r="I659" s="1067"/>
      <c r="J659" s="700"/>
      <c r="K659" s="700"/>
      <c r="L659" s="700"/>
      <c r="M659" s="1066"/>
      <c r="N659" s="1067"/>
      <c r="O659" s="700"/>
      <c r="P659" s="700"/>
      <c r="Q659" s="700"/>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1066"/>
      <c r="D660" s="1067"/>
      <c r="E660" s="700"/>
      <c r="F660" s="700"/>
      <c r="G660" s="700"/>
      <c r="H660" s="1066"/>
      <c r="I660" s="1067"/>
      <c r="J660" s="700"/>
      <c r="K660" s="700"/>
      <c r="L660" s="700"/>
      <c r="M660" s="1066"/>
      <c r="N660" s="1067"/>
      <c r="O660" s="700"/>
      <c r="P660" s="700"/>
      <c r="Q660" s="700"/>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1066"/>
      <c r="D661" s="1067"/>
      <c r="E661" s="700"/>
      <c r="F661" s="700"/>
      <c r="G661" s="700"/>
      <c r="H661" s="1066"/>
      <c r="I661" s="1067"/>
      <c r="J661" s="700"/>
      <c r="K661" s="700"/>
      <c r="L661" s="700"/>
      <c r="M661" s="1066"/>
      <c r="N661" s="1067"/>
      <c r="O661" s="700"/>
      <c r="P661" s="700"/>
      <c r="Q661" s="700"/>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1066"/>
      <c r="D662" s="1067"/>
      <c r="E662" s="700"/>
      <c r="F662" s="700"/>
      <c r="G662" s="700"/>
      <c r="H662" s="1066"/>
      <c r="I662" s="1067"/>
      <c r="J662" s="700"/>
      <c r="K662" s="700"/>
      <c r="L662" s="700"/>
      <c r="M662" s="1066"/>
      <c r="N662" s="1067"/>
      <c r="O662" s="700"/>
      <c r="P662" s="700"/>
      <c r="Q662" s="700"/>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1066"/>
      <c r="D663" s="1067"/>
      <c r="E663" s="700"/>
      <c r="F663" s="700"/>
      <c r="G663" s="700"/>
      <c r="H663" s="1066"/>
      <c r="I663" s="1067"/>
      <c r="J663" s="700"/>
      <c r="K663" s="700"/>
      <c r="L663" s="700"/>
      <c r="M663" s="1066"/>
      <c r="N663" s="1067"/>
      <c r="O663" s="700"/>
      <c r="P663" s="700"/>
      <c r="Q663" s="700"/>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1066"/>
      <c r="D664" s="1067"/>
      <c r="E664" s="700"/>
      <c r="F664" s="700"/>
      <c r="G664" s="700"/>
      <c r="H664" s="1066"/>
      <c r="I664" s="1067"/>
      <c r="J664" s="700"/>
      <c r="K664" s="700"/>
      <c r="L664" s="700"/>
      <c r="M664" s="1066"/>
      <c r="N664" s="1067"/>
      <c r="O664" s="700"/>
      <c r="P664" s="700"/>
      <c r="Q664" s="700"/>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1066"/>
      <c r="D665" s="1067"/>
      <c r="E665" s="700"/>
      <c r="F665" s="700"/>
      <c r="G665" s="700"/>
      <c r="H665" s="1066"/>
      <c r="I665" s="1067"/>
      <c r="J665" s="700"/>
      <c r="K665" s="700"/>
      <c r="L665" s="700"/>
      <c r="M665" s="1066"/>
      <c r="N665" s="1067"/>
      <c r="O665" s="700"/>
      <c r="P665" s="700"/>
      <c r="Q665" s="700"/>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1066"/>
      <c r="D666" s="1067"/>
      <c r="E666" s="700"/>
      <c r="F666" s="700"/>
      <c r="G666" s="700"/>
      <c r="H666" s="1066"/>
      <c r="I666" s="1067"/>
      <c r="J666" s="700"/>
      <c r="K666" s="700"/>
      <c r="L666" s="700"/>
      <c r="M666" s="1066"/>
      <c r="N666" s="1067"/>
      <c r="O666" s="700"/>
      <c r="P666" s="700"/>
      <c r="Q666" s="700"/>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1066"/>
      <c r="D667" s="1067"/>
      <c r="E667" s="700"/>
      <c r="F667" s="700"/>
      <c r="G667" s="700"/>
      <c r="H667" s="1066"/>
      <c r="I667" s="1067"/>
      <c r="J667" s="700"/>
      <c r="K667" s="700"/>
      <c r="L667" s="700"/>
      <c r="M667" s="1066"/>
      <c r="N667" s="1067"/>
      <c r="O667" s="700"/>
      <c r="P667" s="700"/>
      <c r="Q667" s="700"/>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1066"/>
      <c r="D668" s="1067"/>
      <c r="E668" s="700"/>
      <c r="F668" s="700"/>
      <c r="G668" s="700"/>
      <c r="H668" s="1066"/>
      <c r="I668" s="1067"/>
      <c r="J668" s="700"/>
      <c r="K668" s="700"/>
      <c r="L668" s="700"/>
      <c r="M668" s="1066"/>
      <c r="N668" s="1067"/>
      <c r="O668" s="700"/>
      <c r="P668" s="700"/>
      <c r="Q668" s="70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1066"/>
      <c r="D669" s="1067"/>
      <c r="E669" s="700"/>
      <c r="F669" s="700"/>
      <c r="G669" s="700"/>
      <c r="H669" s="1066"/>
      <c r="I669" s="1067"/>
      <c r="J669" s="700"/>
      <c r="K669" s="700"/>
      <c r="L669" s="700"/>
      <c r="M669" s="1066"/>
      <c r="N669" s="1067"/>
      <c r="O669" s="700"/>
      <c r="P669" s="700"/>
      <c r="Q669" s="70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700"/>
      <c r="D670" s="700"/>
      <c r="E670" s="700"/>
      <c r="F670" s="700"/>
      <c r="G670" s="700"/>
      <c r="H670" s="700"/>
      <c r="I670" s="700"/>
      <c r="J670" s="700"/>
      <c r="K670" s="700"/>
      <c r="L670" s="700"/>
      <c r="M670" s="700"/>
      <c r="N670" s="700"/>
      <c r="O670" s="700"/>
      <c r="P670" s="700"/>
      <c r="Q670" s="70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700"/>
      <c r="D671" s="700"/>
      <c r="E671" s="700"/>
      <c r="F671" s="700"/>
      <c r="G671" s="700"/>
      <c r="H671" s="700"/>
      <c r="I671" s="700"/>
      <c r="J671" s="700"/>
      <c r="K671" s="700"/>
      <c r="L671" s="700"/>
      <c r="M671" s="700"/>
      <c r="N671" s="700"/>
      <c r="O671" s="700"/>
      <c r="P671" s="700"/>
      <c r="Q671" s="70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700"/>
      <c r="D672" s="700"/>
      <c r="E672" s="700"/>
      <c r="F672" s="700"/>
      <c r="G672" s="700"/>
      <c r="H672" s="700"/>
      <c r="I672" s="700"/>
      <c r="J672" s="700"/>
      <c r="K672" s="700"/>
      <c r="L672" s="700"/>
      <c r="M672" s="700"/>
      <c r="N672" s="700"/>
      <c r="O672" s="700"/>
      <c r="P672" s="700"/>
      <c r="Q672" s="70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700"/>
      <c r="D673" s="700"/>
      <c r="E673" s="700"/>
      <c r="F673" s="700"/>
      <c r="G673" s="700"/>
      <c r="H673" s="700"/>
      <c r="I673" s="700"/>
      <c r="J673" s="700"/>
      <c r="K673" s="700"/>
      <c r="L673" s="700"/>
      <c r="M673" s="700"/>
      <c r="N673" s="700"/>
      <c r="O673" s="700"/>
      <c r="P673" s="700"/>
      <c r="Q673" s="70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700"/>
      <c r="D674" s="700"/>
      <c r="E674" s="700"/>
      <c r="F674" s="700"/>
      <c r="G674" s="700"/>
      <c r="H674" s="700"/>
      <c r="I674" s="700"/>
      <c r="J674" s="700"/>
      <c r="K674" s="700"/>
      <c r="L674" s="700"/>
      <c r="M674" s="700"/>
      <c r="N674" s="700"/>
      <c r="O674" s="700"/>
      <c r="P674" s="700"/>
      <c r="Q674" s="70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700"/>
      <c r="D675" s="700"/>
      <c r="E675" s="700"/>
      <c r="F675" s="700"/>
      <c r="G675" s="700"/>
      <c r="H675" s="700"/>
      <c r="I675" s="700"/>
      <c r="J675" s="700"/>
      <c r="K675" s="700"/>
      <c r="L675" s="700"/>
      <c r="M675" s="700"/>
      <c r="N675" s="700"/>
      <c r="O675" s="700"/>
      <c r="P675" s="700"/>
      <c r="Q675" s="70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700"/>
      <c r="D676" s="700"/>
      <c r="E676" s="700"/>
      <c r="F676" s="700"/>
      <c r="G676" s="700"/>
      <c r="H676" s="700"/>
      <c r="I676" s="700"/>
      <c r="J676" s="700"/>
      <c r="K676" s="700"/>
      <c r="L676" s="700"/>
      <c r="M676" s="700"/>
      <c r="N676" s="700"/>
      <c r="O676" s="700"/>
      <c r="P676" s="700"/>
      <c r="Q676" s="70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700"/>
      <c r="D677" s="700"/>
      <c r="E677" s="700"/>
      <c r="F677" s="700"/>
      <c r="G677" s="700"/>
      <c r="H677" s="700"/>
      <c r="I677" s="700"/>
      <c r="J677" s="700"/>
      <c r="K677" s="700"/>
      <c r="L677" s="700"/>
      <c r="M677" s="700"/>
      <c r="N677" s="700"/>
      <c r="O677" s="700"/>
      <c r="P677" s="700"/>
      <c r="Q677" s="70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700"/>
      <c r="D678" s="700"/>
      <c r="E678" s="700"/>
      <c r="F678" s="700"/>
      <c r="G678" s="700"/>
      <c r="H678" s="700"/>
      <c r="I678" s="700"/>
      <c r="J678" s="700"/>
      <c r="K678" s="700"/>
      <c r="L678" s="700"/>
      <c r="M678" s="700"/>
      <c r="N678" s="700"/>
      <c r="O678" s="700"/>
      <c r="P678" s="700"/>
      <c r="Q678" s="70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700"/>
      <c r="D679" s="700"/>
      <c r="E679" s="700"/>
      <c r="F679" s="700"/>
      <c r="G679" s="700"/>
      <c r="H679" s="700"/>
      <c r="I679" s="700"/>
      <c r="J679" s="700"/>
      <c r="K679" s="700"/>
      <c r="L679" s="700"/>
      <c r="M679" s="700"/>
      <c r="N679" s="700"/>
      <c r="O679" s="700"/>
      <c r="P679" s="700"/>
      <c r="Q679" s="70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700"/>
      <c r="D680" s="700"/>
      <c r="E680" s="700"/>
      <c r="F680" s="700"/>
      <c r="G680" s="700"/>
      <c r="H680" s="700"/>
      <c r="I680" s="700"/>
      <c r="J680" s="700"/>
      <c r="K680" s="700"/>
      <c r="L680" s="700"/>
      <c r="M680" s="700"/>
      <c r="N680" s="700"/>
      <c r="O680" s="700"/>
      <c r="P680" s="700"/>
      <c r="Q680" s="70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700"/>
      <c r="D681" s="700"/>
      <c r="E681" s="700"/>
      <c r="F681" s="700"/>
      <c r="G681" s="700"/>
      <c r="H681" s="700"/>
      <c r="I681" s="700"/>
      <c r="J681" s="700"/>
      <c r="K681" s="700"/>
      <c r="L681" s="700"/>
      <c r="M681" s="700"/>
      <c r="N681" s="700"/>
      <c r="O681" s="700"/>
      <c r="P681" s="700"/>
      <c r="Q681" s="70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700"/>
      <c r="D682" s="700"/>
      <c r="E682" s="700"/>
      <c r="F682" s="700"/>
      <c r="G682" s="700"/>
      <c r="H682" s="700"/>
      <c r="I682" s="700"/>
      <c r="J682" s="700"/>
      <c r="K682" s="700"/>
      <c r="L682" s="700"/>
      <c r="M682" s="700"/>
      <c r="N682" s="700"/>
      <c r="O682" s="700"/>
      <c r="P682" s="700"/>
      <c r="Q682" s="70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700"/>
      <c r="D683" s="700"/>
      <c r="E683" s="700"/>
      <c r="F683" s="700"/>
      <c r="G683" s="700"/>
      <c r="H683" s="700"/>
      <c r="I683" s="700"/>
      <c r="J683" s="700"/>
      <c r="K683" s="700"/>
      <c r="L683" s="700"/>
      <c r="M683" s="700"/>
      <c r="N683" s="700"/>
      <c r="O683" s="700"/>
      <c r="P683" s="700"/>
      <c r="Q683" s="70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700"/>
      <c r="D684" s="700"/>
      <c r="E684" s="700"/>
      <c r="F684" s="700"/>
      <c r="G684" s="700"/>
      <c r="H684" s="700"/>
      <c r="I684" s="700"/>
      <c r="J684" s="700"/>
      <c r="K684" s="700"/>
      <c r="L684" s="700"/>
      <c r="M684" s="700"/>
      <c r="N684" s="700"/>
      <c r="O684" s="700"/>
      <c r="P684" s="700"/>
      <c r="Q684" s="70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700"/>
      <c r="D685" s="700"/>
      <c r="E685" s="700"/>
      <c r="F685" s="700"/>
      <c r="G685" s="700"/>
      <c r="H685" s="700"/>
      <c r="I685" s="700"/>
      <c r="J685" s="700"/>
      <c r="K685" s="700"/>
      <c r="L685" s="700"/>
      <c r="M685" s="700"/>
      <c r="N685" s="700"/>
      <c r="O685" s="700"/>
      <c r="P685" s="700"/>
      <c r="Q685" s="70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700"/>
      <c r="D686" s="700"/>
      <c r="E686" s="700"/>
      <c r="F686" s="700"/>
      <c r="G686" s="700"/>
      <c r="H686" s="700"/>
      <c r="I686" s="700"/>
      <c r="J686" s="700"/>
      <c r="K686" s="700"/>
      <c r="L686" s="700"/>
      <c r="M686" s="700"/>
      <c r="N686" s="700"/>
      <c r="O686" s="700"/>
      <c r="P686" s="700"/>
      <c r="Q686" s="70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700"/>
      <c r="D687" s="700"/>
      <c r="E687" s="700"/>
      <c r="F687" s="700"/>
      <c r="G687" s="700"/>
      <c r="H687" s="700"/>
      <c r="I687" s="700"/>
      <c r="J687" s="700"/>
      <c r="K687" s="700"/>
      <c r="L687" s="700"/>
      <c r="M687" s="700"/>
      <c r="N687" s="700"/>
      <c r="O687" s="700"/>
      <c r="P687" s="700"/>
      <c r="Q687" s="70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700"/>
      <c r="D688" s="700"/>
      <c r="E688" s="700"/>
      <c r="F688" s="700"/>
      <c r="G688" s="700"/>
      <c r="H688" s="700"/>
      <c r="I688" s="700"/>
      <c r="J688" s="700"/>
      <c r="K688" s="700"/>
      <c r="L688" s="700"/>
      <c r="M688" s="700"/>
      <c r="N688" s="700"/>
      <c r="O688" s="700"/>
      <c r="P688" s="700"/>
      <c r="Q688" s="70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700"/>
      <c r="D689" s="700"/>
      <c r="E689" s="700"/>
      <c r="F689" s="700"/>
      <c r="G689" s="700"/>
      <c r="H689" s="700"/>
      <c r="I689" s="700"/>
      <c r="J689" s="700"/>
      <c r="K689" s="700"/>
      <c r="L689" s="700"/>
      <c r="M689" s="700"/>
      <c r="N689" s="700"/>
      <c r="O689" s="700"/>
      <c r="P689" s="700"/>
      <c r="Q689" s="70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700"/>
      <c r="D690" s="700"/>
      <c r="E690" s="700"/>
      <c r="F690" s="700"/>
      <c r="G690" s="700"/>
      <c r="H690" s="700"/>
      <c r="I690" s="700"/>
      <c r="J690" s="700"/>
      <c r="K690" s="700"/>
      <c r="L690" s="700"/>
      <c r="M690" s="700"/>
      <c r="N690" s="700"/>
      <c r="O690" s="700"/>
      <c r="P690" s="700"/>
      <c r="Q690" s="70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700"/>
      <c r="D691" s="700"/>
      <c r="E691" s="700"/>
      <c r="F691" s="700"/>
      <c r="G691" s="700"/>
      <c r="H691" s="700"/>
      <c r="I691" s="700"/>
      <c r="J691" s="700"/>
      <c r="K691" s="700"/>
      <c r="L691" s="700"/>
      <c r="M691" s="700"/>
      <c r="N691" s="700"/>
      <c r="O691" s="700"/>
      <c r="P691" s="700"/>
      <c r="Q691" s="70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700"/>
      <c r="D692" s="700"/>
      <c r="E692" s="700"/>
      <c r="F692" s="700"/>
      <c r="G692" s="700"/>
      <c r="H692" s="700"/>
      <c r="I692" s="700"/>
      <c r="J692" s="700"/>
      <c r="K692" s="700"/>
      <c r="L692" s="700"/>
      <c r="M692" s="700"/>
      <c r="N692" s="700"/>
      <c r="O692" s="700"/>
      <c r="P692" s="700"/>
      <c r="Q692" s="70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700"/>
      <c r="D693" s="700"/>
      <c r="E693" s="700"/>
      <c r="F693" s="700"/>
      <c r="G693" s="700"/>
      <c r="H693" s="700"/>
      <c r="I693" s="700"/>
      <c r="J693" s="700"/>
      <c r="K693" s="700"/>
      <c r="L693" s="700"/>
      <c r="M693" s="700"/>
      <c r="N693" s="700"/>
      <c r="O693" s="700"/>
      <c r="P693" s="700"/>
      <c r="Q693" s="70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700"/>
      <c r="D694" s="700"/>
      <c r="E694" s="700"/>
      <c r="F694" s="700"/>
      <c r="G694" s="700"/>
      <c r="H694" s="700"/>
      <c r="I694" s="700"/>
      <c r="J694" s="700"/>
      <c r="K694" s="700"/>
      <c r="L694" s="700"/>
      <c r="M694" s="700"/>
      <c r="N694" s="700"/>
      <c r="O694" s="700"/>
      <c r="P694" s="700"/>
      <c r="Q694" s="70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700"/>
      <c r="D695" s="700"/>
      <c r="E695" s="700"/>
      <c r="F695" s="700"/>
      <c r="G695" s="700"/>
      <c r="H695" s="700"/>
      <c r="I695" s="700"/>
      <c r="J695" s="700"/>
      <c r="K695" s="700"/>
      <c r="L695" s="700"/>
      <c r="M695" s="700"/>
      <c r="N695" s="700"/>
      <c r="O695" s="700"/>
      <c r="P695" s="700"/>
      <c r="Q695" s="70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700"/>
      <c r="D696" s="700"/>
      <c r="E696" s="700"/>
      <c r="F696" s="700"/>
      <c r="G696" s="700"/>
      <c r="H696" s="700"/>
      <c r="I696" s="700"/>
      <c r="J696" s="700"/>
      <c r="K696" s="700"/>
      <c r="L696" s="700"/>
      <c r="M696" s="700"/>
      <c r="N696" s="700"/>
      <c r="O696" s="700"/>
      <c r="P696" s="700"/>
      <c r="Q696" s="70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700"/>
      <c r="D697" s="700"/>
      <c r="E697" s="700"/>
      <c r="F697" s="700"/>
      <c r="G697" s="700"/>
      <c r="H697" s="700"/>
      <c r="I697" s="700"/>
      <c r="J697" s="700"/>
      <c r="K697" s="700"/>
      <c r="L697" s="700"/>
      <c r="M697" s="700"/>
      <c r="N697" s="700"/>
      <c r="O697" s="700"/>
      <c r="P697" s="700"/>
      <c r="Q697" s="70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700"/>
      <c r="D698" s="700"/>
      <c r="E698" s="700"/>
      <c r="F698" s="700"/>
      <c r="G698" s="700"/>
      <c r="H698" s="700"/>
      <c r="I698" s="700"/>
      <c r="J698" s="700"/>
      <c r="K698" s="700"/>
      <c r="L698" s="700"/>
      <c r="M698" s="700"/>
      <c r="N698" s="700"/>
      <c r="O698" s="700"/>
      <c r="P698" s="700"/>
      <c r="Q698" s="70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700"/>
      <c r="D699" s="700"/>
      <c r="E699" s="700"/>
      <c r="F699" s="700"/>
      <c r="G699" s="700"/>
      <c r="H699" s="700"/>
      <c r="I699" s="700"/>
      <c r="J699" s="700"/>
      <c r="K699" s="700"/>
      <c r="L699" s="700"/>
      <c r="M699" s="700"/>
      <c r="N699" s="700"/>
      <c r="O699" s="700"/>
      <c r="P699" s="700"/>
      <c r="Q699" s="70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700"/>
      <c r="D700" s="700"/>
      <c r="E700" s="700"/>
      <c r="F700" s="700"/>
      <c r="G700" s="700"/>
      <c r="H700" s="700"/>
      <c r="I700" s="700"/>
      <c r="J700" s="700"/>
      <c r="K700" s="700"/>
      <c r="L700" s="700"/>
      <c r="M700" s="700"/>
      <c r="N700" s="700"/>
      <c r="O700" s="700"/>
      <c r="P700" s="700"/>
      <c r="Q700" s="70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701"/>
      <c r="D701" s="701"/>
      <c r="E701" s="701"/>
      <c r="F701" s="701"/>
      <c r="G701" s="701"/>
      <c r="H701" s="701"/>
      <c r="I701" s="701"/>
      <c r="J701" s="701"/>
      <c r="K701" s="701"/>
      <c r="L701" s="701"/>
      <c r="M701" s="701"/>
      <c r="N701" s="701"/>
      <c r="O701" s="701"/>
      <c r="P701" s="701"/>
      <c r="Q701" s="701"/>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701"/>
      <c r="D702" s="701"/>
      <c r="E702" s="701"/>
      <c r="F702" s="701"/>
      <c r="G702" s="701"/>
      <c r="H702" s="701"/>
      <c r="I702" s="701"/>
      <c r="J702" s="701"/>
      <c r="K702" s="701"/>
      <c r="L702" s="701"/>
      <c r="M702" s="701"/>
      <c r="N702" s="701"/>
      <c r="O702" s="701"/>
      <c r="P702" s="701"/>
      <c r="Q702" s="701"/>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701"/>
      <c r="D703" s="701"/>
      <c r="E703" s="701"/>
      <c r="F703" s="701"/>
      <c r="G703" s="701"/>
      <c r="H703" s="701"/>
      <c r="I703" s="701"/>
      <c r="J703" s="701"/>
      <c r="K703" s="701"/>
      <c r="L703" s="701"/>
      <c r="M703" s="701"/>
      <c r="N703" s="701"/>
      <c r="O703" s="701"/>
      <c r="P703" s="701"/>
      <c r="Q703" s="701"/>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701"/>
      <c r="D704" s="701"/>
      <c r="E704" s="701"/>
      <c r="F704" s="701"/>
      <c r="G704" s="701"/>
      <c r="H704" s="701"/>
      <c r="I704" s="701"/>
      <c r="J704" s="701"/>
      <c r="K704" s="701"/>
      <c r="L704" s="701"/>
      <c r="M704" s="701"/>
      <c r="N704" s="701"/>
      <c r="O704" s="701"/>
      <c r="P704" s="701"/>
      <c r="Q704" s="701"/>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701"/>
      <c r="D705" s="701"/>
      <c r="E705" s="701"/>
      <c r="F705" s="701"/>
      <c r="G705" s="701"/>
      <c r="H705" s="701"/>
      <c r="I705" s="701"/>
      <c r="J705" s="701"/>
      <c r="K705" s="701"/>
      <c r="L705" s="701"/>
      <c r="M705" s="701"/>
      <c r="N705" s="701"/>
      <c r="O705" s="701"/>
      <c r="P705" s="701"/>
      <c r="Q705" s="701"/>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701"/>
      <c r="D706" s="701"/>
      <c r="E706" s="701"/>
      <c r="F706" s="701"/>
      <c r="G706" s="701"/>
      <c r="H706" s="701"/>
      <c r="I706" s="701"/>
      <c r="J706" s="701"/>
      <c r="K706" s="701"/>
      <c r="L706" s="701"/>
      <c r="M706" s="701"/>
      <c r="N706" s="701"/>
      <c r="O706" s="701"/>
      <c r="P706" s="701"/>
      <c r="Q706" s="701"/>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701"/>
      <c r="D707" s="701"/>
      <c r="E707" s="701"/>
      <c r="F707" s="701"/>
      <c r="G707" s="701"/>
      <c r="H707" s="701"/>
      <c r="I707" s="701"/>
      <c r="J707" s="701"/>
      <c r="K707" s="701"/>
      <c r="L707" s="701"/>
      <c r="M707" s="701"/>
      <c r="N707" s="701"/>
      <c r="O707" s="701"/>
      <c r="P707" s="701"/>
      <c r="Q707" s="701"/>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701"/>
      <c r="D708" s="701"/>
      <c r="E708" s="701"/>
      <c r="F708" s="701"/>
      <c r="G708" s="701"/>
      <c r="H708" s="701"/>
      <c r="I708" s="701"/>
      <c r="J708" s="701"/>
      <c r="K708" s="701"/>
      <c r="L708" s="701"/>
      <c r="M708" s="701"/>
      <c r="N708" s="701"/>
      <c r="O708" s="701"/>
      <c r="P708" s="701"/>
      <c r="Q708" s="701"/>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701"/>
      <c r="D709" s="701"/>
      <c r="E709" s="701"/>
      <c r="F709" s="701"/>
      <c r="G709" s="701"/>
      <c r="H709" s="701"/>
      <c r="I709" s="701"/>
      <c r="J709" s="701"/>
      <c r="K709" s="701"/>
      <c r="L709" s="701"/>
      <c r="M709" s="701"/>
      <c r="N709" s="701"/>
      <c r="O709" s="701"/>
      <c r="P709" s="701"/>
      <c r="Q709" s="701"/>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701"/>
      <c r="D710" s="701"/>
      <c r="E710" s="701"/>
      <c r="F710" s="701"/>
      <c r="G710" s="701"/>
      <c r="H710" s="701"/>
      <c r="I710" s="701"/>
      <c r="J710" s="701"/>
      <c r="K710" s="701"/>
      <c r="L710" s="701"/>
      <c r="M710" s="701"/>
      <c r="N710" s="701"/>
      <c r="O710" s="701"/>
      <c r="P710" s="701"/>
      <c r="Q710" s="701"/>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701"/>
      <c r="D711" s="701"/>
      <c r="E711" s="701"/>
      <c r="F711" s="701"/>
      <c r="G711" s="701"/>
      <c r="H711" s="701"/>
      <c r="I711" s="701"/>
      <c r="J711" s="701"/>
      <c r="K711" s="701"/>
      <c r="L711" s="701"/>
      <c r="M711" s="701"/>
      <c r="N711" s="701"/>
      <c r="O711" s="701"/>
      <c r="P711" s="701"/>
      <c r="Q711" s="701"/>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701"/>
      <c r="D712" s="701"/>
      <c r="E712" s="701"/>
      <c r="F712" s="701"/>
      <c r="G712" s="701"/>
      <c r="H712" s="701"/>
      <c r="I712" s="701"/>
      <c r="J712" s="701"/>
      <c r="K712" s="701"/>
      <c r="L712" s="701"/>
      <c r="M712" s="701"/>
      <c r="N712" s="701"/>
      <c r="O712" s="701"/>
      <c r="P712" s="701"/>
      <c r="Q712" s="701"/>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701"/>
      <c r="D713" s="701"/>
      <c r="E713" s="701"/>
      <c r="F713" s="701"/>
      <c r="G713" s="701"/>
      <c r="H713" s="701"/>
      <c r="I713" s="701"/>
      <c r="J713" s="701"/>
      <c r="K713" s="701"/>
      <c r="L713" s="701"/>
      <c r="M713" s="701"/>
      <c r="N713" s="701"/>
      <c r="O713" s="701"/>
      <c r="P713" s="701"/>
      <c r="Q713" s="701"/>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701"/>
      <c r="D714" s="701"/>
      <c r="E714" s="701"/>
      <c r="F714" s="701"/>
      <c r="G714" s="701"/>
      <c r="H714" s="701"/>
      <c r="I714" s="701"/>
      <c r="J714" s="701"/>
      <c r="K714" s="701"/>
      <c r="L714" s="701"/>
      <c r="M714" s="701"/>
      <c r="N714" s="701"/>
      <c r="O714" s="701"/>
      <c r="P714" s="701"/>
      <c r="Q714" s="701"/>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701"/>
      <c r="D715" s="701"/>
      <c r="E715" s="701"/>
      <c r="F715" s="701"/>
      <c r="G715" s="701"/>
      <c r="H715" s="701"/>
      <c r="I715" s="701"/>
      <c r="J715" s="701"/>
      <c r="K715" s="701"/>
      <c r="L715" s="701"/>
      <c r="M715" s="701"/>
      <c r="N715" s="701"/>
      <c r="O715" s="701"/>
      <c r="P715" s="701"/>
      <c r="Q715" s="701"/>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701"/>
      <c r="D716" s="701"/>
      <c r="E716" s="701"/>
      <c r="F716" s="701"/>
      <c r="G716" s="701"/>
      <c r="H716" s="701"/>
      <c r="I716" s="701"/>
      <c r="J716" s="701"/>
      <c r="K716" s="701"/>
      <c r="L716" s="701"/>
      <c r="M716" s="701"/>
      <c r="N716" s="701"/>
      <c r="O716" s="701"/>
      <c r="P716" s="701"/>
      <c r="Q716" s="701"/>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701"/>
      <c r="D717" s="701"/>
      <c r="E717" s="701"/>
      <c r="F717" s="701"/>
      <c r="G717" s="701"/>
      <c r="H717" s="701"/>
      <c r="I717" s="701"/>
      <c r="J717" s="701"/>
      <c r="K717" s="701"/>
      <c r="L717" s="701"/>
      <c r="M717" s="701"/>
      <c r="N717" s="701"/>
      <c r="O717" s="701"/>
      <c r="P717" s="701"/>
      <c r="Q717" s="701"/>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701"/>
      <c r="D718" s="701"/>
      <c r="E718" s="701"/>
      <c r="F718" s="701"/>
      <c r="G718" s="701"/>
      <c r="H718" s="701"/>
      <c r="I718" s="701"/>
      <c r="J718" s="701"/>
      <c r="K718" s="701"/>
      <c r="L718" s="701"/>
      <c r="M718" s="701"/>
      <c r="N718" s="701"/>
      <c r="O718" s="701"/>
      <c r="P718" s="701"/>
      <c r="Q718" s="701"/>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701"/>
      <c r="D719" s="701"/>
      <c r="E719" s="701"/>
      <c r="F719" s="701"/>
      <c r="G719" s="701"/>
      <c r="H719" s="701"/>
      <c r="I719" s="701"/>
      <c r="J719" s="701"/>
      <c r="K719" s="701"/>
      <c r="L719" s="701"/>
      <c r="M719" s="701"/>
      <c r="N719" s="701"/>
      <c r="O719" s="701"/>
      <c r="P719" s="701"/>
      <c r="Q719" s="701"/>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701"/>
      <c r="D720" s="701"/>
      <c r="E720" s="701"/>
      <c r="F720" s="701"/>
      <c r="G720" s="701"/>
      <c r="H720" s="701"/>
      <c r="I720" s="701"/>
      <c r="J720" s="701"/>
      <c r="K720" s="701"/>
      <c r="L720" s="701"/>
      <c r="M720" s="701"/>
      <c r="N720" s="701"/>
      <c r="O720" s="701"/>
      <c r="P720" s="701"/>
      <c r="Q720" s="701"/>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701"/>
      <c r="D721" s="701"/>
      <c r="E721" s="701"/>
      <c r="F721" s="701"/>
      <c r="G721" s="701"/>
      <c r="H721" s="701"/>
      <c r="I721" s="701"/>
      <c r="J721" s="701"/>
      <c r="K721" s="701"/>
      <c r="L721" s="701"/>
      <c r="M721" s="701"/>
      <c r="N721" s="701"/>
      <c r="O721" s="701"/>
      <c r="P721" s="701"/>
      <c r="Q721" s="701"/>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701"/>
      <c r="D722" s="701"/>
      <c r="E722" s="701"/>
      <c r="F722" s="701"/>
      <c r="G722" s="701"/>
      <c r="H722" s="701"/>
      <c r="I722" s="701"/>
      <c r="J722" s="701"/>
      <c r="K722" s="701"/>
      <c r="L722" s="701"/>
      <c r="M722" s="701"/>
      <c r="N722" s="701"/>
      <c r="O722" s="701"/>
      <c r="P722" s="701"/>
      <c r="Q722" s="701"/>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701"/>
      <c r="D723" s="701"/>
      <c r="E723" s="701"/>
      <c r="F723" s="701"/>
      <c r="G723" s="701"/>
      <c r="H723" s="701"/>
      <c r="I723" s="701"/>
      <c r="J723" s="701"/>
      <c r="K723" s="701"/>
      <c r="L723" s="701"/>
      <c r="M723" s="701"/>
      <c r="N723" s="701"/>
      <c r="O723" s="701"/>
      <c r="P723" s="701"/>
      <c r="Q723" s="701"/>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701"/>
      <c r="D724" s="701"/>
      <c r="E724" s="701"/>
      <c r="F724" s="701"/>
      <c r="G724" s="701"/>
      <c r="H724" s="701"/>
      <c r="I724" s="701"/>
      <c r="J724" s="701"/>
      <c r="K724" s="701"/>
      <c r="L724" s="701"/>
      <c r="M724" s="701"/>
      <c r="N724" s="701"/>
      <c r="O724" s="701"/>
      <c r="P724" s="701"/>
      <c r="Q724" s="701"/>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701"/>
      <c r="D725" s="701"/>
      <c r="E725" s="701"/>
      <c r="F725" s="701"/>
      <c r="G725" s="701"/>
      <c r="H725" s="701"/>
      <c r="I725" s="701"/>
      <c r="J725" s="701"/>
      <c r="K725" s="701"/>
      <c r="L725" s="701"/>
      <c r="M725" s="701"/>
      <c r="N725" s="701"/>
      <c r="O725" s="701"/>
      <c r="P725" s="701"/>
      <c r="Q725" s="701"/>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701"/>
      <c r="D726" s="701"/>
      <c r="E726" s="701"/>
      <c r="F726" s="701"/>
      <c r="G726" s="701"/>
      <c r="H726" s="701"/>
      <c r="I726" s="701"/>
      <c r="J726" s="701"/>
      <c r="K726" s="701"/>
      <c r="L726" s="701"/>
      <c r="M726" s="701"/>
      <c r="N726" s="701"/>
      <c r="O726" s="701"/>
      <c r="P726" s="701"/>
      <c r="Q726" s="701"/>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701"/>
      <c r="D727" s="701"/>
      <c r="E727" s="701"/>
      <c r="F727" s="701"/>
      <c r="G727" s="701"/>
      <c r="H727" s="701"/>
      <c r="I727" s="701"/>
      <c r="J727" s="701"/>
      <c r="K727" s="701"/>
      <c r="L727" s="701"/>
      <c r="M727" s="701"/>
      <c r="N727" s="701"/>
      <c r="O727" s="701"/>
      <c r="P727" s="701"/>
      <c r="Q727" s="701"/>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701"/>
      <c r="D728" s="701"/>
      <c r="E728" s="701"/>
      <c r="F728" s="701"/>
      <c r="G728" s="701"/>
      <c r="H728" s="701"/>
      <c r="I728" s="701"/>
      <c r="J728" s="701"/>
      <c r="K728" s="701"/>
      <c r="L728" s="701"/>
      <c r="M728" s="701"/>
      <c r="N728" s="701"/>
      <c r="O728" s="701"/>
      <c r="P728" s="701"/>
      <c r="Q728" s="701"/>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701"/>
      <c r="D729" s="701"/>
      <c r="E729" s="701"/>
      <c r="F729" s="701"/>
      <c r="G729" s="701"/>
      <c r="H729" s="701"/>
      <c r="I729" s="701"/>
      <c r="J729" s="701"/>
      <c r="K729" s="701"/>
      <c r="L729" s="701"/>
      <c r="M729" s="701"/>
      <c r="N729" s="701"/>
      <c r="O729" s="701"/>
      <c r="P729" s="701"/>
      <c r="Q729" s="701"/>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701"/>
      <c r="D730" s="701"/>
      <c r="E730" s="701"/>
      <c r="F730" s="701"/>
      <c r="G730" s="701"/>
      <c r="H730" s="701"/>
      <c r="I730" s="701"/>
      <c r="J730" s="701"/>
      <c r="K730" s="701"/>
      <c r="L730" s="701"/>
      <c r="M730" s="701"/>
      <c r="N730" s="701"/>
      <c r="O730" s="701"/>
      <c r="P730" s="701"/>
      <c r="Q730" s="701"/>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701"/>
      <c r="D731" s="701"/>
      <c r="E731" s="701"/>
      <c r="F731" s="701"/>
      <c r="G731" s="701"/>
      <c r="H731" s="701"/>
      <c r="I731" s="701"/>
      <c r="J731" s="701"/>
      <c r="K731" s="701"/>
      <c r="L731" s="701"/>
      <c r="M731" s="701"/>
      <c r="N731" s="701"/>
      <c r="O731" s="701"/>
      <c r="P731" s="701"/>
      <c r="Q731" s="701"/>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701"/>
      <c r="D732" s="701"/>
      <c r="E732" s="701"/>
      <c r="F732" s="701"/>
      <c r="G732" s="701"/>
      <c r="H732" s="701"/>
      <c r="I732" s="701"/>
      <c r="J732" s="701"/>
      <c r="K732" s="701"/>
      <c r="L732" s="701"/>
      <c r="M732" s="701"/>
      <c r="N732" s="701"/>
      <c r="O732" s="701"/>
      <c r="P732" s="701"/>
      <c r="Q732" s="701"/>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701"/>
      <c r="D733" s="701"/>
      <c r="E733" s="701"/>
      <c r="F733" s="701"/>
      <c r="G733" s="701"/>
      <c r="H733" s="701"/>
      <c r="I733" s="701"/>
      <c r="J733" s="701"/>
      <c r="K733" s="701"/>
      <c r="L733" s="701"/>
      <c r="M733" s="701"/>
      <c r="N733" s="701"/>
      <c r="O733" s="701"/>
      <c r="P733" s="701"/>
      <c r="Q733" s="701"/>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701"/>
      <c r="D734" s="701"/>
      <c r="E734" s="701"/>
      <c r="F734" s="701"/>
      <c r="G734" s="701"/>
      <c r="H734" s="701"/>
      <c r="I734" s="701"/>
      <c r="J734" s="701"/>
      <c r="K734" s="701"/>
      <c r="L734" s="701"/>
      <c r="M734" s="701"/>
      <c r="N734" s="701"/>
      <c r="O734" s="701"/>
      <c r="P734" s="701"/>
      <c r="Q734" s="701"/>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701"/>
      <c r="D735" s="701"/>
      <c r="E735" s="701"/>
      <c r="F735" s="701"/>
      <c r="G735" s="701"/>
      <c r="H735" s="701"/>
      <c r="I735" s="701"/>
      <c r="J735" s="701"/>
      <c r="K735" s="701"/>
      <c r="L735" s="701"/>
      <c r="M735" s="701"/>
      <c r="N735" s="701"/>
      <c r="O735" s="701"/>
      <c r="P735" s="701"/>
      <c r="Q735" s="701"/>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701"/>
      <c r="D736" s="701"/>
      <c r="E736" s="701"/>
      <c r="F736" s="701"/>
      <c r="G736" s="701"/>
      <c r="H736" s="701"/>
      <c r="I736" s="701"/>
      <c r="J736" s="701"/>
      <c r="K736" s="701"/>
      <c r="L736" s="701"/>
      <c r="M736" s="701"/>
      <c r="N736" s="701"/>
      <c r="O736" s="701"/>
      <c r="P736" s="701"/>
      <c r="Q736" s="701"/>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701"/>
      <c r="D737" s="701"/>
      <c r="E737" s="701"/>
      <c r="F737" s="701"/>
      <c r="G737" s="701"/>
      <c r="H737" s="701"/>
      <c r="I737" s="701"/>
      <c r="J737" s="701"/>
      <c r="K737" s="701"/>
      <c r="L737" s="701"/>
      <c r="M737" s="701"/>
      <c r="N737" s="701"/>
      <c r="O737" s="701"/>
      <c r="P737" s="701"/>
      <c r="Q737" s="701"/>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701"/>
      <c r="D738" s="701"/>
      <c r="E738" s="701"/>
      <c r="F738" s="701"/>
      <c r="G738" s="701"/>
      <c r="H738" s="701"/>
      <c r="I738" s="701"/>
      <c r="J738" s="701"/>
      <c r="K738" s="701"/>
      <c r="L738" s="701"/>
      <c r="M738" s="701"/>
      <c r="N738" s="701"/>
      <c r="O738" s="701"/>
      <c r="P738" s="701"/>
      <c r="Q738" s="701"/>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701"/>
      <c r="D739" s="701"/>
      <c r="E739" s="701"/>
      <c r="F739" s="701"/>
      <c r="G739" s="701"/>
      <c r="H739" s="701"/>
      <c r="I739" s="701"/>
      <c r="J739" s="701"/>
      <c r="K739" s="701"/>
      <c r="L739" s="701"/>
      <c r="M739" s="701"/>
      <c r="N739" s="701"/>
      <c r="O739" s="701"/>
      <c r="P739" s="701"/>
      <c r="Q739" s="701"/>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701"/>
      <c r="D740" s="701"/>
      <c r="E740" s="701"/>
      <c r="F740" s="701"/>
      <c r="G740" s="701"/>
      <c r="H740" s="701"/>
      <c r="I740" s="701"/>
      <c r="J740" s="701"/>
      <c r="K740" s="701"/>
      <c r="L740" s="701"/>
      <c r="M740" s="701"/>
      <c r="N740" s="701"/>
      <c r="O740" s="701"/>
      <c r="P740" s="701"/>
      <c r="Q740" s="701"/>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701"/>
      <c r="D741" s="701"/>
      <c r="E741" s="701"/>
      <c r="F741" s="701"/>
      <c r="G741" s="701"/>
      <c r="H741" s="701"/>
      <c r="I741" s="701"/>
      <c r="J741" s="701"/>
      <c r="K741" s="701"/>
      <c r="L741" s="701"/>
      <c r="M741" s="701"/>
      <c r="N741" s="701"/>
      <c r="O741" s="701"/>
      <c r="P741" s="701"/>
      <c r="Q741" s="701"/>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701"/>
      <c r="D742" s="701"/>
      <c r="E742" s="701"/>
      <c r="F742" s="701"/>
      <c r="G742" s="701"/>
      <c r="H742" s="701"/>
      <c r="I742" s="701"/>
      <c r="J742" s="701"/>
      <c r="K742" s="701"/>
      <c r="L742" s="701"/>
      <c r="M742" s="701"/>
      <c r="N742" s="701"/>
      <c r="O742" s="701"/>
      <c r="P742" s="701"/>
      <c r="Q742" s="701"/>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701"/>
      <c r="D743" s="701"/>
      <c r="E743" s="701"/>
      <c r="F743" s="701"/>
      <c r="G743" s="701"/>
      <c r="H743" s="701"/>
      <c r="I743" s="701"/>
      <c r="J743" s="701"/>
      <c r="K743" s="701"/>
      <c r="L743" s="701"/>
      <c r="M743" s="701"/>
      <c r="N743" s="701"/>
      <c r="O743" s="701"/>
      <c r="P743" s="701"/>
      <c r="Q743" s="701"/>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701"/>
      <c r="D744" s="701"/>
      <c r="E744" s="701"/>
      <c r="F744" s="701"/>
      <c r="G744" s="701"/>
      <c r="H744" s="701"/>
      <c r="I744" s="701"/>
      <c r="J744" s="701"/>
      <c r="K744" s="701"/>
      <c r="L744" s="701"/>
      <c r="M744" s="701"/>
      <c r="N744" s="701"/>
      <c r="O744" s="701"/>
      <c r="P744" s="701"/>
      <c r="Q744" s="701"/>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701"/>
      <c r="D745" s="701"/>
      <c r="E745" s="701"/>
      <c r="F745" s="701"/>
      <c r="G745" s="701"/>
      <c r="H745" s="701"/>
      <c r="I745" s="701"/>
      <c r="J745" s="701"/>
      <c r="K745" s="701"/>
      <c r="L745" s="701"/>
      <c r="M745" s="701"/>
      <c r="N745" s="701"/>
      <c r="O745" s="701"/>
      <c r="P745" s="701"/>
      <c r="Q745" s="701"/>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701"/>
      <c r="D746" s="701"/>
      <c r="E746" s="701"/>
      <c r="F746" s="701"/>
      <c r="G746" s="701"/>
      <c r="H746" s="701"/>
      <c r="I746" s="701"/>
      <c r="J746" s="701"/>
      <c r="K746" s="701"/>
      <c r="L746" s="701"/>
      <c r="M746" s="701"/>
      <c r="N746" s="701"/>
      <c r="O746" s="701"/>
      <c r="P746" s="701"/>
      <c r="Q746" s="701"/>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701"/>
      <c r="D747" s="701"/>
      <c r="E747" s="701"/>
      <c r="F747" s="701"/>
      <c r="G747" s="701"/>
      <c r="H747" s="701"/>
      <c r="I747" s="701"/>
      <c r="J747" s="701"/>
      <c r="K747" s="701"/>
      <c r="L747" s="701"/>
      <c r="M747" s="701"/>
      <c r="N747" s="701"/>
      <c r="O747" s="701"/>
      <c r="P747" s="701"/>
      <c r="Q747" s="701"/>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701"/>
      <c r="D748" s="701"/>
      <c r="E748" s="701"/>
      <c r="F748" s="701"/>
      <c r="G748" s="701"/>
      <c r="H748" s="701"/>
      <c r="I748" s="701"/>
      <c r="J748" s="701"/>
      <c r="K748" s="701"/>
      <c r="L748" s="701"/>
      <c r="M748" s="701"/>
      <c r="N748" s="701"/>
      <c r="O748" s="701"/>
      <c r="P748" s="701"/>
      <c r="Q748" s="701"/>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701"/>
      <c r="D749" s="701"/>
      <c r="E749" s="701"/>
      <c r="F749" s="701"/>
      <c r="G749" s="701"/>
      <c r="H749" s="701"/>
      <c r="I749" s="701"/>
      <c r="J749" s="701"/>
      <c r="K749" s="701"/>
      <c r="L749" s="701"/>
      <c r="M749" s="701"/>
      <c r="N749" s="701"/>
      <c r="O749" s="701"/>
      <c r="P749" s="701"/>
      <c r="Q749" s="701"/>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701"/>
      <c r="D750" s="701"/>
      <c r="E750" s="701"/>
      <c r="F750" s="701"/>
      <c r="G750" s="701"/>
      <c r="H750" s="701"/>
      <c r="I750" s="701"/>
      <c r="J750" s="701"/>
      <c r="K750" s="701"/>
      <c r="L750" s="701"/>
      <c r="M750" s="701"/>
      <c r="N750" s="701"/>
      <c r="O750" s="701"/>
      <c r="P750" s="701"/>
      <c r="Q750" s="701"/>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701"/>
      <c r="D751" s="701"/>
      <c r="E751" s="701"/>
      <c r="F751" s="701"/>
      <c r="G751" s="701"/>
      <c r="H751" s="701"/>
      <c r="I751" s="701"/>
      <c r="J751" s="701"/>
      <c r="K751" s="701"/>
      <c r="L751" s="701"/>
      <c r="M751" s="701"/>
      <c r="N751" s="701"/>
      <c r="O751" s="701"/>
      <c r="P751" s="701"/>
      <c r="Q751" s="701"/>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701"/>
      <c r="D752" s="701"/>
      <c r="E752" s="701"/>
      <c r="F752" s="701"/>
      <c r="G752" s="701"/>
      <c r="H752" s="701"/>
      <c r="I752" s="701"/>
      <c r="J752" s="701"/>
      <c r="K752" s="701"/>
      <c r="L752" s="701"/>
      <c r="M752" s="701"/>
      <c r="N752" s="701"/>
      <c r="O752" s="701"/>
      <c r="P752" s="701"/>
      <c r="Q752" s="701"/>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701"/>
      <c r="D753" s="701"/>
      <c r="E753" s="701"/>
      <c r="F753" s="701"/>
      <c r="G753" s="701"/>
      <c r="H753" s="701"/>
      <c r="I753" s="701"/>
      <c r="J753" s="701"/>
      <c r="K753" s="701"/>
      <c r="L753" s="701"/>
      <c r="M753" s="701"/>
      <c r="N753" s="701"/>
      <c r="O753" s="701"/>
      <c r="P753" s="701"/>
      <c r="Q753" s="701"/>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701"/>
      <c r="D754" s="701"/>
      <c r="E754" s="701"/>
      <c r="F754" s="701"/>
      <c r="G754" s="701"/>
      <c r="H754" s="701"/>
      <c r="I754" s="701"/>
      <c r="J754" s="701"/>
      <c r="K754" s="701"/>
      <c r="L754" s="701"/>
      <c r="M754" s="701"/>
      <c r="N754" s="701"/>
      <c r="O754" s="701"/>
      <c r="P754" s="701"/>
      <c r="Q754" s="701"/>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701"/>
      <c r="D755" s="701"/>
      <c r="E755" s="701"/>
      <c r="F755" s="701"/>
      <c r="G755" s="701"/>
      <c r="H755" s="701"/>
      <c r="I755" s="701"/>
      <c r="J755" s="701"/>
      <c r="K755" s="701"/>
      <c r="L755" s="701"/>
      <c r="M755" s="701"/>
      <c r="N755" s="701"/>
      <c r="O755" s="701"/>
      <c r="P755" s="701"/>
      <c r="Q755" s="701"/>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701"/>
      <c r="D756" s="701"/>
      <c r="E756" s="701"/>
      <c r="F756" s="701"/>
      <c r="G756" s="701"/>
      <c r="H756" s="701"/>
      <c r="I756" s="701"/>
      <c r="J756" s="701"/>
      <c r="K756" s="701"/>
      <c r="L756" s="701"/>
      <c r="M756" s="701"/>
      <c r="N756" s="701"/>
      <c r="O756" s="701"/>
      <c r="P756" s="701"/>
      <c r="Q756" s="701"/>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701"/>
      <c r="D757" s="701"/>
      <c r="E757" s="701"/>
      <c r="F757" s="701"/>
      <c r="G757" s="701"/>
      <c r="H757" s="701"/>
      <c r="I757" s="701"/>
      <c r="J757" s="701"/>
      <c r="K757" s="701"/>
      <c r="L757" s="701"/>
      <c r="M757" s="701"/>
      <c r="N757" s="701"/>
      <c r="O757" s="701"/>
      <c r="P757" s="701"/>
      <c r="Q757" s="701"/>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701"/>
      <c r="D758" s="701"/>
      <c r="E758" s="701"/>
      <c r="F758" s="701"/>
      <c r="G758" s="701"/>
      <c r="H758" s="701"/>
      <c r="I758" s="701"/>
      <c r="J758" s="701"/>
      <c r="K758" s="701"/>
      <c r="L758" s="701"/>
      <c r="M758" s="701"/>
      <c r="N758" s="701"/>
      <c r="O758" s="701"/>
      <c r="P758" s="701"/>
      <c r="Q758" s="701"/>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701"/>
      <c r="D759" s="701"/>
      <c r="E759" s="701"/>
      <c r="F759" s="701"/>
      <c r="G759" s="701"/>
      <c r="H759" s="701"/>
      <c r="I759" s="701"/>
      <c r="J759" s="701"/>
      <c r="K759" s="701"/>
      <c r="L759" s="701"/>
      <c r="M759" s="701"/>
      <c r="N759" s="701"/>
      <c r="O759" s="701"/>
      <c r="P759" s="701"/>
      <c r="Q759" s="701"/>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701"/>
      <c r="D760" s="701"/>
      <c r="E760" s="701"/>
      <c r="F760" s="701"/>
      <c r="G760" s="701"/>
      <c r="H760" s="701"/>
      <c r="I760" s="701"/>
      <c r="J760" s="701"/>
      <c r="K760" s="701"/>
      <c r="L760" s="701"/>
      <c r="M760" s="701"/>
      <c r="N760" s="701"/>
      <c r="O760" s="701"/>
      <c r="P760" s="701"/>
      <c r="Q760" s="701"/>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701"/>
      <c r="D761" s="701"/>
      <c r="E761" s="701"/>
      <c r="F761" s="701"/>
      <c r="G761" s="701"/>
      <c r="H761" s="701"/>
      <c r="I761" s="701"/>
      <c r="J761" s="701"/>
      <c r="K761" s="701"/>
      <c r="L761" s="701"/>
      <c r="M761" s="701"/>
      <c r="N761" s="701"/>
      <c r="O761" s="701"/>
      <c r="P761" s="701"/>
      <c r="Q761" s="701"/>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701"/>
      <c r="D762" s="701"/>
      <c r="E762" s="701"/>
      <c r="F762" s="701"/>
      <c r="G762" s="701"/>
      <c r="H762" s="701"/>
      <c r="I762" s="701"/>
      <c r="J762" s="701"/>
      <c r="K762" s="701"/>
      <c r="L762" s="701"/>
      <c r="M762" s="701"/>
      <c r="N762" s="701"/>
      <c r="O762" s="701"/>
      <c r="P762" s="701"/>
      <c r="Q762" s="701"/>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701"/>
      <c r="D763" s="701"/>
      <c r="E763" s="701"/>
      <c r="F763" s="701"/>
      <c r="G763" s="701"/>
      <c r="H763" s="701"/>
      <c r="I763" s="701"/>
      <c r="J763" s="701"/>
      <c r="K763" s="701"/>
      <c r="L763" s="701"/>
      <c r="M763" s="701"/>
      <c r="N763" s="701"/>
      <c r="O763" s="701"/>
      <c r="P763" s="701"/>
      <c r="Q763" s="701"/>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701"/>
      <c r="D764" s="701"/>
      <c r="E764" s="701"/>
      <c r="F764" s="701"/>
      <c r="G764" s="701"/>
      <c r="H764" s="701"/>
      <c r="I764" s="701"/>
      <c r="J764" s="701"/>
      <c r="K764" s="701"/>
      <c r="L764" s="701"/>
      <c r="M764" s="701"/>
      <c r="N764" s="701"/>
      <c r="O764" s="701"/>
      <c r="P764" s="701"/>
      <c r="Q764" s="701"/>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701"/>
      <c r="D765" s="701"/>
      <c r="E765" s="701"/>
      <c r="F765" s="701"/>
      <c r="G765" s="701"/>
      <c r="H765" s="701"/>
      <c r="I765" s="701"/>
      <c r="J765" s="701"/>
      <c r="K765" s="701"/>
      <c r="L765" s="701"/>
      <c r="M765" s="701"/>
      <c r="N765" s="701"/>
      <c r="O765" s="701"/>
      <c r="P765" s="701"/>
      <c r="Q765" s="701"/>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701"/>
      <c r="D766" s="701"/>
      <c r="E766" s="701"/>
      <c r="F766" s="701"/>
      <c r="G766" s="701"/>
      <c r="H766" s="701"/>
      <c r="I766" s="701"/>
      <c r="J766" s="701"/>
      <c r="K766" s="701"/>
      <c r="L766" s="701"/>
      <c r="M766" s="701"/>
      <c r="N766" s="701"/>
      <c r="O766" s="701"/>
      <c r="P766" s="701"/>
      <c r="Q766" s="701"/>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701"/>
      <c r="D767" s="701"/>
      <c r="E767" s="701"/>
      <c r="F767" s="701"/>
      <c r="G767" s="701"/>
      <c r="H767" s="701"/>
      <c r="I767" s="701"/>
      <c r="J767" s="701"/>
      <c r="K767" s="701"/>
      <c r="L767" s="701"/>
      <c r="M767" s="701"/>
      <c r="N767" s="701"/>
      <c r="O767" s="701"/>
      <c r="P767" s="701"/>
      <c r="Q767" s="701"/>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701"/>
      <c r="D768" s="701"/>
      <c r="E768" s="701"/>
      <c r="F768" s="701"/>
      <c r="G768" s="701"/>
      <c r="H768" s="701"/>
      <c r="I768" s="701"/>
      <c r="J768" s="701"/>
      <c r="K768" s="701"/>
      <c r="L768" s="701"/>
      <c r="M768" s="701"/>
      <c r="N768" s="701"/>
      <c r="O768" s="701"/>
      <c r="P768" s="701"/>
      <c r="Q768" s="701"/>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701"/>
      <c r="D769" s="701"/>
      <c r="E769" s="701"/>
      <c r="F769" s="701"/>
      <c r="G769" s="701"/>
      <c r="H769" s="701"/>
      <c r="I769" s="701"/>
      <c r="J769" s="701"/>
      <c r="K769" s="701"/>
      <c r="L769" s="701"/>
      <c r="M769" s="701"/>
      <c r="N769" s="701"/>
      <c r="O769" s="701"/>
      <c r="P769" s="701"/>
      <c r="Q769" s="701"/>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701"/>
      <c r="D770" s="701"/>
      <c r="E770" s="701"/>
      <c r="F770" s="701"/>
      <c r="G770" s="701"/>
      <c r="H770" s="701"/>
      <c r="I770" s="701"/>
      <c r="J770" s="701"/>
      <c r="K770" s="701"/>
      <c r="L770" s="701"/>
      <c r="M770" s="701"/>
      <c r="N770" s="701"/>
      <c r="O770" s="701"/>
      <c r="P770" s="701"/>
      <c r="Q770" s="701"/>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701"/>
      <c r="D771" s="701"/>
      <c r="E771" s="701"/>
      <c r="F771" s="701"/>
      <c r="G771" s="701"/>
      <c r="H771" s="701"/>
      <c r="I771" s="701"/>
      <c r="J771" s="701"/>
      <c r="K771" s="701"/>
      <c r="L771" s="701"/>
      <c r="M771" s="701"/>
      <c r="N771" s="701"/>
      <c r="O771" s="701"/>
      <c r="P771" s="701"/>
      <c r="Q771" s="701"/>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701"/>
      <c r="D772" s="701"/>
      <c r="E772" s="701"/>
      <c r="F772" s="701"/>
      <c r="G772" s="701"/>
      <c r="H772" s="701"/>
      <c r="I772" s="701"/>
      <c r="J772" s="701"/>
      <c r="K772" s="701"/>
      <c r="L772" s="701"/>
      <c r="M772" s="701"/>
      <c r="N772" s="701"/>
      <c r="O772" s="701"/>
      <c r="P772" s="701"/>
      <c r="Q772" s="701"/>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701"/>
      <c r="D773" s="701"/>
      <c r="E773" s="701"/>
      <c r="F773" s="701"/>
      <c r="G773" s="701"/>
      <c r="H773" s="701"/>
      <c r="I773" s="701"/>
      <c r="J773" s="701"/>
      <c r="K773" s="701"/>
      <c r="L773" s="701"/>
      <c r="M773" s="701"/>
      <c r="N773" s="701"/>
      <c r="O773" s="701"/>
      <c r="P773" s="701"/>
      <c r="Q773" s="701"/>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701"/>
      <c r="D774" s="701"/>
      <c r="E774" s="701"/>
      <c r="F774" s="701"/>
      <c r="G774" s="701"/>
      <c r="H774" s="701"/>
      <c r="I774" s="701"/>
      <c r="J774" s="701"/>
      <c r="K774" s="701"/>
      <c r="L774" s="701"/>
      <c r="M774" s="701"/>
      <c r="N774" s="701"/>
      <c r="O774" s="701"/>
      <c r="P774" s="701"/>
      <c r="Q774" s="701"/>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701"/>
      <c r="D775" s="701"/>
      <c r="E775" s="701"/>
      <c r="F775" s="701"/>
      <c r="G775" s="701"/>
      <c r="H775" s="701"/>
      <c r="I775" s="701"/>
      <c r="J775" s="701"/>
      <c r="K775" s="701"/>
      <c r="L775" s="701"/>
      <c r="M775" s="701"/>
      <c r="N775" s="701"/>
      <c r="O775" s="701"/>
      <c r="P775" s="701"/>
      <c r="Q775" s="701"/>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701"/>
      <c r="D776" s="701"/>
      <c r="E776" s="701"/>
      <c r="F776" s="701"/>
      <c r="G776" s="701"/>
      <c r="H776" s="701"/>
      <c r="I776" s="701"/>
      <c r="J776" s="701"/>
      <c r="K776" s="701"/>
      <c r="L776" s="701"/>
      <c r="M776" s="701"/>
      <c r="N776" s="701"/>
      <c r="O776" s="701"/>
      <c r="P776" s="701"/>
      <c r="Q776" s="701"/>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701"/>
      <c r="D777" s="701"/>
      <c r="E777" s="701"/>
      <c r="F777" s="701"/>
      <c r="G777" s="701"/>
      <c r="H777" s="701"/>
      <c r="I777" s="701"/>
      <c r="J777" s="701"/>
      <c r="K777" s="701"/>
      <c r="L777" s="701"/>
      <c r="M777" s="701"/>
      <c r="N777" s="701"/>
      <c r="O777" s="701"/>
      <c r="P777" s="701"/>
      <c r="Q777" s="701"/>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701"/>
      <c r="D778" s="701"/>
      <c r="E778" s="701"/>
      <c r="F778" s="701"/>
      <c r="G778" s="701"/>
      <c r="H778" s="701"/>
      <c r="I778" s="701"/>
      <c r="J778" s="701"/>
      <c r="K778" s="701"/>
      <c r="L778" s="701"/>
      <c r="M778" s="701"/>
      <c r="N778" s="701"/>
      <c r="O778" s="701"/>
      <c r="P778" s="701"/>
      <c r="Q778" s="701"/>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701"/>
      <c r="D779" s="701"/>
      <c r="E779" s="701"/>
      <c r="F779" s="701"/>
      <c r="G779" s="701"/>
      <c r="H779" s="701"/>
      <c r="I779" s="701"/>
      <c r="J779" s="701"/>
      <c r="K779" s="701"/>
      <c r="L779" s="701"/>
      <c r="M779" s="701"/>
      <c r="N779" s="701"/>
      <c r="O779" s="701"/>
      <c r="P779" s="701"/>
      <c r="Q779" s="701"/>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701"/>
      <c r="D780" s="701"/>
      <c r="E780" s="701"/>
      <c r="F780" s="701"/>
      <c r="G780" s="701"/>
      <c r="H780" s="701"/>
      <c r="I780" s="701"/>
      <c r="J780" s="701"/>
      <c r="K780" s="701"/>
      <c r="L780" s="701"/>
      <c r="M780" s="701"/>
      <c r="N780" s="701"/>
      <c r="O780" s="701"/>
      <c r="P780" s="701"/>
      <c r="Q780" s="701"/>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701"/>
      <c r="D781" s="701"/>
      <c r="E781" s="701"/>
      <c r="F781" s="701"/>
      <c r="G781" s="701"/>
      <c r="H781" s="701"/>
      <c r="I781" s="701"/>
      <c r="J781" s="701"/>
      <c r="K781" s="701"/>
      <c r="L781" s="701"/>
      <c r="M781" s="701"/>
      <c r="N781" s="701"/>
      <c r="O781" s="701"/>
      <c r="P781" s="701"/>
      <c r="Q781" s="701"/>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701"/>
      <c r="D782" s="701"/>
      <c r="E782" s="701"/>
      <c r="F782" s="701"/>
      <c r="G782" s="701"/>
      <c r="H782" s="701"/>
      <c r="I782" s="701"/>
      <c r="J782" s="701"/>
      <c r="K782" s="701"/>
      <c r="L782" s="701"/>
      <c r="M782" s="701"/>
      <c r="N782" s="701"/>
      <c r="O782" s="701"/>
      <c r="P782" s="701"/>
      <c r="Q782" s="701"/>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701"/>
      <c r="D783" s="701"/>
      <c r="E783" s="701"/>
      <c r="F783" s="701"/>
      <c r="G783" s="701"/>
      <c r="H783" s="701"/>
      <c r="I783" s="701"/>
      <c r="J783" s="701"/>
      <c r="K783" s="701"/>
      <c r="L783" s="701"/>
      <c r="M783" s="701"/>
      <c r="N783" s="701"/>
      <c r="O783" s="701"/>
      <c r="P783" s="701"/>
      <c r="Q783" s="701"/>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701"/>
      <c r="D784" s="701"/>
      <c r="E784" s="701"/>
      <c r="F784" s="701"/>
      <c r="G784" s="701"/>
      <c r="H784" s="701"/>
      <c r="I784" s="701"/>
      <c r="J784" s="701"/>
      <c r="K784" s="701"/>
      <c r="L784" s="701"/>
      <c r="M784" s="701"/>
      <c r="N784" s="701"/>
      <c r="O784" s="701"/>
      <c r="P784" s="701"/>
      <c r="Q784" s="701"/>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701"/>
      <c r="D785" s="701"/>
      <c r="E785" s="701"/>
      <c r="F785" s="701"/>
      <c r="G785" s="701"/>
      <c r="H785" s="701"/>
      <c r="I785" s="701"/>
      <c r="J785" s="701"/>
      <c r="K785" s="701"/>
      <c r="L785" s="701"/>
      <c r="M785" s="701"/>
      <c r="N785" s="701"/>
      <c r="O785" s="701"/>
      <c r="P785" s="701"/>
      <c r="Q785" s="701"/>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701"/>
      <c r="D786" s="701"/>
      <c r="E786" s="701"/>
      <c r="F786" s="701"/>
      <c r="G786" s="701"/>
      <c r="H786" s="701"/>
      <c r="I786" s="701"/>
      <c r="J786" s="701"/>
      <c r="K786" s="701"/>
      <c r="L786" s="701"/>
      <c r="M786" s="701"/>
      <c r="N786" s="701"/>
      <c r="O786" s="701"/>
      <c r="P786" s="701"/>
      <c r="Q786" s="701"/>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701"/>
      <c r="D787" s="701"/>
      <c r="E787" s="701"/>
      <c r="F787" s="701"/>
      <c r="G787" s="701"/>
      <c r="H787" s="701"/>
      <c r="I787" s="701"/>
      <c r="J787" s="701"/>
      <c r="K787" s="701"/>
      <c r="L787" s="701"/>
      <c r="M787" s="701"/>
      <c r="N787" s="701"/>
      <c r="O787" s="701"/>
      <c r="P787" s="701"/>
      <c r="Q787" s="701"/>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701"/>
      <c r="D788" s="701"/>
      <c r="E788" s="701"/>
      <c r="F788" s="701"/>
      <c r="G788" s="701"/>
      <c r="H788" s="701"/>
      <c r="I788" s="701"/>
      <c r="J788" s="701"/>
      <c r="K788" s="701"/>
      <c r="L788" s="701"/>
      <c r="M788" s="701"/>
      <c r="N788" s="701"/>
      <c r="O788" s="701"/>
      <c r="P788" s="701"/>
      <c r="Q788" s="701"/>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701"/>
      <c r="D789" s="701"/>
      <c r="E789" s="701"/>
      <c r="F789" s="701"/>
      <c r="G789" s="701"/>
      <c r="H789" s="701"/>
      <c r="I789" s="701"/>
      <c r="J789" s="701"/>
      <c r="K789" s="701"/>
      <c r="L789" s="701"/>
      <c r="M789" s="701"/>
      <c r="N789" s="701"/>
      <c r="O789" s="701"/>
      <c r="P789" s="701"/>
      <c r="Q789" s="701"/>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701"/>
      <c r="D790" s="701"/>
      <c r="E790" s="701"/>
      <c r="F790" s="701"/>
      <c r="G790" s="701"/>
      <c r="H790" s="701"/>
      <c r="I790" s="701"/>
      <c r="J790" s="701"/>
      <c r="K790" s="701"/>
      <c r="L790" s="701"/>
      <c r="M790" s="701"/>
      <c r="N790" s="701"/>
      <c r="O790" s="701"/>
      <c r="P790" s="701"/>
      <c r="Q790" s="701"/>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701"/>
      <c r="D791" s="701"/>
      <c r="E791" s="701"/>
      <c r="F791" s="701"/>
      <c r="G791" s="701"/>
      <c r="H791" s="701"/>
      <c r="I791" s="701"/>
      <c r="J791" s="701"/>
      <c r="K791" s="701"/>
      <c r="L791" s="701"/>
      <c r="M791" s="701"/>
      <c r="N791" s="701"/>
      <c r="O791" s="701"/>
      <c r="P791" s="701"/>
      <c r="Q791" s="701"/>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701"/>
      <c r="D792" s="701"/>
      <c r="E792" s="701"/>
      <c r="F792" s="701"/>
      <c r="G792" s="701"/>
      <c r="H792" s="701"/>
      <c r="I792" s="701"/>
      <c r="J792" s="701"/>
      <c r="K792" s="701"/>
      <c r="L792" s="701"/>
      <c r="M792" s="701"/>
      <c r="N792" s="701"/>
      <c r="O792" s="701"/>
      <c r="P792" s="701"/>
      <c r="Q792" s="701"/>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701"/>
      <c r="D793" s="701"/>
      <c r="E793" s="701"/>
      <c r="F793" s="701"/>
      <c r="G793" s="701"/>
      <c r="H793" s="701"/>
      <c r="I793" s="701"/>
      <c r="J793" s="701"/>
      <c r="K793" s="701"/>
      <c r="L793" s="701"/>
      <c r="M793" s="701"/>
      <c r="N793" s="701"/>
      <c r="O793" s="701"/>
      <c r="P793" s="701"/>
      <c r="Q793" s="701"/>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701"/>
      <c r="D794" s="701"/>
      <c r="E794" s="701"/>
      <c r="F794" s="701"/>
      <c r="G794" s="701"/>
      <c r="H794" s="701"/>
      <c r="I794" s="701"/>
      <c r="J794" s="701"/>
      <c r="K794" s="701"/>
      <c r="L794" s="701"/>
      <c r="M794" s="701"/>
      <c r="N794" s="701"/>
      <c r="O794" s="701"/>
      <c r="P794" s="701"/>
      <c r="Q794" s="701"/>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701"/>
      <c r="D795" s="701"/>
      <c r="E795" s="701"/>
      <c r="F795" s="701"/>
      <c r="G795" s="701"/>
      <c r="H795" s="701"/>
      <c r="I795" s="701"/>
      <c r="J795" s="701"/>
      <c r="K795" s="701"/>
      <c r="L795" s="701"/>
      <c r="M795" s="701"/>
      <c r="N795" s="701"/>
      <c r="O795" s="701"/>
      <c r="P795" s="701"/>
      <c r="Q795" s="701"/>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701"/>
      <c r="D796" s="701"/>
      <c r="E796" s="701"/>
      <c r="F796" s="701"/>
      <c r="G796" s="701"/>
      <c r="H796" s="701"/>
      <c r="I796" s="701"/>
      <c r="J796" s="701"/>
      <c r="K796" s="701"/>
      <c r="L796" s="701"/>
      <c r="M796" s="701"/>
      <c r="N796" s="701"/>
      <c r="O796" s="701"/>
      <c r="P796" s="701"/>
      <c r="Q796" s="701"/>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701"/>
      <c r="D797" s="701"/>
      <c r="E797" s="701"/>
      <c r="F797" s="701"/>
      <c r="G797" s="701"/>
      <c r="H797" s="701"/>
      <c r="I797" s="701"/>
      <c r="J797" s="701"/>
      <c r="K797" s="701"/>
      <c r="L797" s="701"/>
      <c r="M797" s="701"/>
      <c r="N797" s="701"/>
      <c r="O797" s="701"/>
      <c r="P797" s="701"/>
      <c r="Q797" s="701"/>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701"/>
      <c r="D798" s="701"/>
      <c r="E798" s="701"/>
      <c r="F798" s="701"/>
      <c r="G798" s="701"/>
      <c r="H798" s="701"/>
      <c r="I798" s="701"/>
      <c r="J798" s="701"/>
      <c r="K798" s="701"/>
      <c r="L798" s="701"/>
      <c r="M798" s="701"/>
      <c r="N798" s="701"/>
      <c r="O798" s="701"/>
      <c r="P798" s="701"/>
      <c r="Q798" s="701"/>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701"/>
      <c r="D799" s="701"/>
      <c r="E799" s="701"/>
      <c r="F799" s="701"/>
      <c r="G799" s="701"/>
      <c r="H799" s="701"/>
      <c r="I799" s="701"/>
      <c r="J799" s="701"/>
      <c r="K799" s="701"/>
      <c r="L799" s="701"/>
      <c r="M799" s="701"/>
      <c r="N799" s="701"/>
      <c r="O799" s="701"/>
      <c r="P799" s="701"/>
      <c r="Q799" s="701"/>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701"/>
      <c r="D800" s="701"/>
      <c r="E800" s="701"/>
      <c r="F800" s="701"/>
      <c r="G800" s="701"/>
      <c r="H800" s="701"/>
      <c r="I800" s="701"/>
      <c r="J800" s="701"/>
      <c r="K800" s="701"/>
      <c r="L800" s="701"/>
      <c r="M800" s="701"/>
      <c r="N800" s="701"/>
      <c r="O800" s="701"/>
      <c r="P800" s="701"/>
      <c r="Q800" s="701"/>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701"/>
      <c r="D801" s="701"/>
      <c r="E801" s="701"/>
      <c r="F801" s="701"/>
      <c r="G801" s="701"/>
      <c r="H801" s="701"/>
      <c r="I801" s="701"/>
      <c r="J801" s="701"/>
      <c r="K801" s="701"/>
      <c r="L801" s="701"/>
      <c r="M801" s="701"/>
      <c r="N801" s="701"/>
      <c r="O801" s="701"/>
      <c r="P801" s="701"/>
      <c r="Q801" s="701"/>
    </row>
    <row r="802" ht="25.15" customHeight="true" x14ac:dyDescent="0.2">
      <c r="C802" s="701"/>
      <c r="D802" s="701"/>
      <c r="E802" s="701"/>
      <c r="F802" s="701"/>
      <c r="G802" s="701"/>
      <c r="H802" s="701"/>
      <c r="I802" s="701"/>
      <c r="J802" s="701"/>
      <c r="K802" s="701"/>
      <c r="L802" s="701"/>
      <c r="M802" s="701"/>
      <c r="N802" s="701"/>
      <c r="O802" s="701"/>
      <c r="P802" s="701"/>
      <c r="Q802" s="701"/>
    </row>
    <row r="803" ht="25.15" customHeight="true" x14ac:dyDescent="0.2">
      <c r="C803" s="701"/>
      <c r="D803" s="701"/>
      <c r="E803" s="701"/>
      <c r="F803" s="701"/>
      <c r="G803" s="701"/>
      <c r="H803" s="701"/>
      <c r="I803" s="701"/>
      <c r="J803" s="701"/>
      <c r="K803" s="701"/>
      <c r="L803" s="701"/>
      <c r="M803" s="701"/>
      <c r="N803" s="701"/>
      <c r="O803" s="701"/>
      <c r="P803" s="701"/>
      <c r="Q803" s="701"/>
    </row>
    <row r="804" ht="25.15" customHeight="true" x14ac:dyDescent="0.2">
      <c r="C804" s="701"/>
      <c r="D804" s="701"/>
      <c r="E804" s="701"/>
      <c r="F804" s="701"/>
      <c r="G804" s="701"/>
      <c r="H804" s="701"/>
      <c r="I804" s="701"/>
      <c r="J804" s="701"/>
      <c r="K804" s="701"/>
      <c r="L804" s="701"/>
      <c r="M804" s="701"/>
      <c r="N804" s="701"/>
      <c r="O804" s="701"/>
      <c r="P804" s="701"/>
      <c r="Q804" s="701"/>
    </row>
    <row r="805" ht="25.15" customHeight="true" x14ac:dyDescent="0.2">
      <c r="C805" s="701"/>
      <c r="D805" s="701"/>
      <c r="E805" s="701"/>
      <c r="F805" s="701"/>
      <c r="G805" s="701"/>
      <c r="H805" s="701"/>
      <c r="I805" s="701"/>
      <c r="J805" s="701"/>
      <c r="K805" s="701"/>
      <c r="L805" s="701"/>
      <c r="M805" s="701"/>
      <c r="N805" s="701"/>
      <c r="O805" s="701"/>
      <c r="P805" s="701"/>
      <c r="Q805" s="701"/>
    </row>
    <row r="806" ht="25.15" customHeight="true" x14ac:dyDescent="0.2">
      <c r="C806" s="701"/>
      <c r="D806" s="701"/>
      <c r="E806" s="701"/>
      <c r="F806" s="701"/>
      <c r="G806" s="701"/>
      <c r="H806" s="701"/>
      <c r="I806" s="701"/>
      <c r="J806" s="701"/>
      <c r="K806" s="701"/>
      <c r="L806" s="701"/>
      <c r="M806" s="701"/>
      <c r="N806" s="701"/>
      <c r="O806" s="701"/>
      <c r="P806" s="701"/>
      <c r="Q806" s="701"/>
    </row>
    <row r="807" ht="25.15" customHeight="true" x14ac:dyDescent="0.2">
      <c r="C807" s="701"/>
      <c r="D807" s="701"/>
      <c r="E807" s="701"/>
      <c r="F807" s="701"/>
      <c r="G807" s="701"/>
      <c r="H807" s="701"/>
      <c r="I807" s="701"/>
      <c r="J807" s="701"/>
      <c r="K807" s="701"/>
      <c r="L807" s="701"/>
      <c r="M807" s="701"/>
      <c r="N807" s="701"/>
      <c r="O807" s="701"/>
      <c r="P807" s="701"/>
      <c r="Q807" s="701"/>
    </row>
    <row r="808" ht="25.15" customHeight="true" x14ac:dyDescent="0.2">
      <c r="C808" s="701"/>
      <c r="D808" s="701"/>
      <c r="E808" s="701"/>
      <c r="F808" s="701"/>
      <c r="G808" s="701"/>
      <c r="H808" s="701"/>
      <c r="I808" s="701"/>
      <c r="J808" s="701"/>
      <c r="K808" s="701"/>
      <c r="L808" s="701"/>
      <c r="M808" s="701"/>
      <c r="N808" s="701"/>
      <c r="O808" s="701"/>
      <c r="P808" s="701"/>
      <c r="Q808" s="701"/>
    </row>
    <row r="809" ht="25.15" customHeight="true" x14ac:dyDescent="0.2">
      <c r="C809" s="701"/>
      <c r="D809" s="701"/>
      <c r="E809" s="701"/>
      <c r="F809" s="701"/>
      <c r="G809" s="701"/>
      <c r="H809" s="701"/>
      <c r="I809" s="701"/>
      <c r="J809" s="701"/>
      <c r="K809" s="701"/>
      <c r="L809" s="701"/>
      <c r="M809" s="701"/>
      <c r="N809" s="701"/>
      <c r="O809" s="701"/>
      <c r="P809" s="701"/>
      <c r="Q809" s="701"/>
    </row>
    <row r="810" ht="25.15" customHeight="true" x14ac:dyDescent="0.2">
      <c r="C810" s="701"/>
      <c r="D810" s="701"/>
      <c r="E810" s="701"/>
      <c r="F810" s="701"/>
      <c r="G810" s="701"/>
      <c r="H810" s="701"/>
      <c r="I810" s="701"/>
      <c r="J810" s="701"/>
      <c r="K810" s="701"/>
      <c r="L810" s="701"/>
      <c r="M810" s="701"/>
      <c r="N810" s="701"/>
      <c r="O810" s="701"/>
      <c r="P810" s="701"/>
      <c r="Q810" s="701"/>
    </row>
    <row r="811" ht="25.15" customHeight="true" x14ac:dyDescent="0.2">
      <c r="C811" s="701"/>
      <c r="D811" s="701"/>
      <c r="E811" s="701"/>
      <c r="F811" s="701"/>
      <c r="G811" s="701"/>
      <c r="H811" s="701"/>
      <c r="I811" s="701"/>
      <c r="J811" s="701"/>
      <c r="K811" s="701"/>
      <c r="L811" s="701"/>
      <c r="M811" s="701"/>
      <c r="N811" s="701"/>
      <c r="O811" s="701"/>
      <c r="P811" s="701"/>
      <c r="Q811" s="701"/>
    </row>
    <row r="812" ht="25.15" customHeight="true" x14ac:dyDescent="0.2">
      <c r="C812" s="701"/>
      <c r="D812" s="701"/>
      <c r="E812" s="701"/>
      <c r="F812" s="701"/>
      <c r="G812" s="701"/>
      <c r="H812" s="701"/>
      <c r="I812" s="701"/>
      <c r="J812" s="701"/>
      <c r="K812" s="701"/>
      <c r="L812" s="701"/>
      <c r="M812" s="701"/>
      <c r="N812" s="701"/>
      <c r="O812" s="701"/>
      <c r="P812" s="701"/>
      <c r="Q812" s="701"/>
    </row>
    <row r="813" ht="25.15" customHeight="true" x14ac:dyDescent="0.2">
      <c r="C813" s="701"/>
      <c r="D813" s="701"/>
      <c r="E813" s="701"/>
      <c r="F813" s="701"/>
      <c r="G813" s="701"/>
      <c r="H813" s="701"/>
      <c r="I813" s="701"/>
      <c r="J813" s="701"/>
      <c r="K813" s="701"/>
      <c r="L813" s="701"/>
      <c r="M813" s="701"/>
      <c r="N813" s="701"/>
      <c r="O813" s="701"/>
      <c r="P813" s="701"/>
      <c r="Q813" s="701"/>
    </row>
    <row r="814" ht="25.15" customHeight="true" x14ac:dyDescent="0.2">
      <c r="C814" s="701"/>
      <c r="D814" s="701"/>
      <c r="E814" s="701"/>
      <c r="F814" s="701"/>
      <c r="G814" s="701"/>
      <c r="H814" s="701"/>
      <c r="I814" s="701"/>
      <c r="J814" s="701"/>
      <c r="K814" s="701"/>
      <c r="L814" s="701"/>
      <c r="M814" s="701"/>
      <c r="N814" s="701"/>
      <c r="O814" s="701"/>
      <c r="P814" s="701"/>
      <c r="Q814" s="701"/>
    </row>
    <row r="815" ht="25.15" customHeight="true" x14ac:dyDescent="0.2">
      <c r="C815" s="701"/>
      <c r="D815" s="701"/>
      <c r="E815" s="701"/>
      <c r="F815" s="701"/>
      <c r="G815" s="701"/>
      <c r="H815" s="701"/>
      <c r="I815" s="701"/>
      <c r="J815" s="701"/>
      <c r="K815" s="701"/>
      <c r="L815" s="701"/>
      <c r="M815" s="701"/>
      <c r="N815" s="701"/>
      <c r="O815" s="701"/>
      <c r="P815" s="701"/>
      <c r="Q815" s="701"/>
    </row>
    <row r="816" ht="25.15" customHeight="true" x14ac:dyDescent="0.2">
      <c r="C816" s="701"/>
      <c r="D816" s="701"/>
      <c r="E816" s="701"/>
      <c r="F816" s="701"/>
      <c r="G816" s="701"/>
      <c r="H816" s="701"/>
      <c r="I816" s="701"/>
      <c r="J816" s="701"/>
      <c r="K816" s="701"/>
      <c r="L816" s="701"/>
      <c r="M816" s="701"/>
      <c r="N816" s="701"/>
      <c r="O816" s="701"/>
      <c r="P816" s="701"/>
      <c r="Q816" s="701"/>
    </row>
    <row r="817" ht="25.15" customHeight="true" x14ac:dyDescent="0.2">
      <c r="C817" s="701"/>
      <c r="D817" s="701"/>
      <c r="E817" s="701"/>
      <c r="F817" s="701"/>
      <c r="G817" s="701"/>
      <c r="H817" s="701"/>
      <c r="I817" s="701"/>
      <c r="J817" s="701"/>
      <c r="K817" s="701"/>
      <c r="L817" s="701"/>
      <c r="M817" s="701"/>
      <c r="N817" s="701"/>
      <c r="O817" s="701"/>
      <c r="P817" s="701"/>
      <c r="Q817" s="701"/>
    </row>
    <row r="818" ht="25.15" customHeight="true" x14ac:dyDescent="0.2">
      <c r="C818" s="701"/>
      <c r="D818" s="701"/>
      <c r="E818" s="701"/>
      <c r="F818" s="701"/>
      <c r="G818" s="701"/>
      <c r="H818" s="701"/>
      <c r="I818" s="701"/>
      <c r="J818" s="701"/>
      <c r="K818" s="701"/>
      <c r="L818" s="701"/>
      <c r="M818" s="701"/>
      <c r="N818" s="701"/>
      <c r="O818" s="701"/>
      <c r="P818" s="701"/>
      <c r="Q818" s="701"/>
    </row>
    <row r="819" ht="25.15" customHeight="true" x14ac:dyDescent="0.2">
      <c r="C819" s="701"/>
      <c r="D819" s="701"/>
      <c r="E819" s="701"/>
      <c r="F819" s="701"/>
      <c r="G819" s="701"/>
      <c r="H819" s="701"/>
      <c r="I819" s="701"/>
      <c r="J819" s="701"/>
      <c r="K819" s="701"/>
      <c r="L819" s="701"/>
      <c r="M819" s="701"/>
      <c r="N819" s="701"/>
      <c r="O819" s="701"/>
      <c r="P819" s="701"/>
      <c r="Q819" s="701"/>
    </row>
    <row r="820" ht="25.15" customHeight="true" x14ac:dyDescent="0.2">
      <c r="C820" s="701"/>
      <c r="D820" s="701"/>
      <c r="E820" s="701"/>
      <c r="F820" s="701"/>
      <c r="G820" s="701"/>
      <c r="H820" s="701"/>
      <c r="I820" s="701"/>
      <c r="J820" s="701"/>
      <c r="K820" s="701"/>
      <c r="L820" s="701"/>
      <c r="M820" s="701"/>
      <c r="N820" s="701"/>
      <c r="O820" s="701"/>
      <c r="P820" s="701"/>
      <c r="Q820" s="701"/>
    </row>
    <row r="821" ht="25.15" customHeight="true" x14ac:dyDescent="0.2">
      <c r="C821" s="701"/>
      <c r="D821" s="701"/>
      <c r="E821" s="701"/>
      <c r="F821" s="701"/>
      <c r="G821" s="701"/>
      <c r="H821" s="701"/>
      <c r="I821" s="701"/>
      <c r="J821" s="701"/>
      <c r="K821" s="701"/>
      <c r="L821" s="701"/>
      <c r="M821" s="701"/>
      <c r="N821" s="701"/>
      <c r="O821" s="701"/>
      <c r="P821" s="701"/>
      <c r="Q821" s="701"/>
    </row>
    <row r="822" ht="25.15" customHeight="true" x14ac:dyDescent="0.2">
      <c r="C822" s="701"/>
      <c r="D822" s="701"/>
      <c r="E822" s="701"/>
      <c r="F822" s="701"/>
      <c r="G822" s="701"/>
      <c r="H822" s="701"/>
      <c r="I822" s="701"/>
      <c r="J822" s="701"/>
      <c r="K822" s="701"/>
      <c r="L822" s="701"/>
      <c r="M822" s="701"/>
      <c r="N822" s="701"/>
      <c r="O822" s="701"/>
      <c r="P822" s="701"/>
      <c r="Q822" s="701"/>
    </row>
    <row r="823" ht="25.15" customHeight="true" x14ac:dyDescent="0.2">
      <c r="C823" s="701"/>
      <c r="D823" s="701"/>
      <c r="E823" s="701"/>
      <c r="F823" s="701"/>
      <c r="G823" s="701"/>
      <c r="H823" s="701"/>
      <c r="I823" s="701"/>
      <c r="J823" s="701"/>
      <c r="K823" s="701"/>
      <c r="L823" s="701"/>
      <c r="M823" s="701"/>
      <c r="N823" s="701"/>
      <c r="O823" s="701"/>
      <c r="P823" s="701"/>
      <c r="Q823" s="701"/>
    </row>
    <row r="824" ht="25.15" customHeight="true" x14ac:dyDescent="0.2">
      <c r="C824" s="701"/>
      <c r="D824" s="701"/>
      <c r="E824" s="701"/>
      <c r="F824" s="701"/>
      <c r="G824" s="701"/>
      <c r="H824" s="701"/>
      <c r="I824" s="701"/>
      <c r="J824" s="701"/>
      <c r="K824" s="701"/>
      <c r="L824" s="701"/>
      <c r="M824" s="701"/>
      <c r="N824" s="701"/>
      <c r="O824" s="701"/>
      <c r="P824" s="701"/>
      <c r="Q824" s="701"/>
    </row>
    <row r="825" ht="25.15" customHeight="true" x14ac:dyDescent="0.2">
      <c r="C825" s="701"/>
      <c r="D825" s="701"/>
      <c r="E825" s="701"/>
      <c r="F825" s="701"/>
      <c r="G825" s="701"/>
      <c r="H825" s="701"/>
      <c r="I825" s="701"/>
      <c r="J825" s="701"/>
      <c r="K825" s="701"/>
      <c r="L825" s="701"/>
      <c r="M825" s="701"/>
      <c r="N825" s="701"/>
      <c r="O825" s="701"/>
      <c r="P825" s="701"/>
      <c r="Q825" s="701"/>
    </row>
    <row r="826" ht="25.15" customHeight="true" x14ac:dyDescent="0.2">
      <c r="C826" s="701"/>
      <c r="D826" s="701"/>
      <c r="E826" s="701"/>
      <c r="F826" s="701"/>
      <c r="G826" s="701"/>
      <c r="H826" s="701"/>
      <c r="I826" s="701"/>
      <c r="J826" s="701"/>
      <c r="K826" s="701"/>
      <c r="L826" s="701"/>
      <c r="M826" s="701"/>
      <c r="N826" s="701"/>
      <c r="O826" s="701"/>
      <c r="P826" s="701"/>
      <c r="Q826" s="701"/>
    </row>
    <row r="827" ht="25.15" customHeight="true" x14ac:dyDescent="0.2">
      <c r="C827" s="701"/>
      <c r="D827" s="701"/>
      <c r="E827" s="701"/>
      <c r="F827" s="701"/>
      <c r="G827" s="701"/>
      <c r="H827" s="701"/>
      <c r="I827" s="701"/>
      <c r="J827" s="701"/>
      <c r="K827" s="701"/>
      <c r="L827" s="701"/>
      <c r="M827" s="701"/>
      <c r="N827" s="701"/>
      <c r="O827" s="701"/>
      <c r="P827" s="701"/>
      <c r="Q827" s="701"/>
    </row>
    <row r="828" ht="25.15" customHeight="true" x14ac:dyDescent="0.2">
      <c r="C828" s="701"/>
      <c r="D828" s="701"/>
      <c r="E828" s="701"/>
      <c r="F828" s="701"/>
      <c r="G828" s="701"/>
      <c r="H828" s="701"/>
      <c r="I828" s="701"/>
      <c r="J828" s="701"/>
      <c r="K828" s="701"/>
      <c r="L828" s="701"/>
      <c r="M828" s="701"/>
      <c r="N828" s="701"/>
      <c r="O828" s="701"/>
      <c r="P828" s="701"/>
      <c r="Q828" s="701"/>
    </row>
    <row r="829" ht="25.15" customHeight="true" x14ac:dyDescent="0.2">
      <c r="C829" s="701"/>
      <c r="D829" s="701"/>
      <c r="E829" s="701"/>
      <c r="F829" s="701"/>
      <c r="G829" s="701"/>
      <c r="H829" s="701"/>
      <c r="I829" s="701"/>
      <c r="J829" s="701"/>
      <c r="K829" s="701"/>
      <c r="L829" s="701"/>
      <c r="M829" s="701"/>
      <c r="N829" s="701"/>
      <c r="O829" s="701"/>
      <c r="P829" s="701"/>
      <c r="Q829" s="701"/>
    </row>
    <row r="830" ht="25.15" customHeight="true" x14ac:dyDescent="0.2">
      <c r="C830" s="701"/>
      <c r="D830" s="701"/>
      <c r="E830" s="701"/>
      <c r="F830" s="701"/>
      <c r="G830" s="701"/>
      <c r="H830" s="701"/>
      <c r="I830" s="701"/>
      <c r="J830" s="701"/>
      <c r="K830" s="701"/>
      <c r="L830" s="701"/>
      <c r="M830" s="701"/>
      <c r="N830" s="701"/>
      <c r="O830" s="701"/>
      <c r="P830" s="701"/>
      <c r="Q830" s="701"/>
    </row>
    <row r="831" ht="25.15" customHeight="true" x14ac:dyDescent="0.2">
      <c r="C831" s="701"/>
      <c r="D831" s="701"/>
      <c r="E831" s="701"/>
      <c r="F831" s="701"/>
      <c r="G831" s="701"/>
      <c r="H831" s="701"/>
      <c r="I831" s="701"/>
      <c r="J831" s="701"/>
      <c r="K831" s="701"/>
      <c r="L831" s="701"/>
      <c r="M831" s="701"/>
      <c r="N831" s="701"/>
      <c r="O831" s="701"/>
      <c r="P831" s="701"/>
      <c r="Q831" s="701"/>
    </row>
    <row r="832" ht="25.15" customHeight="true" x14ac:dyDescent="0.2">
      <c r="C832" s="701"/>
      <c r="D832" s="701"/>
      <c r="E832" s="701"/>
      <c r="F832" s="701"/>
      <c r="G832" s="701"/>
      <c r="H832" s="701"/>
      <c r="I832" s="701"/>
      <c r="J832" s="701"/>
      <c r="K832" s="701"/>
      <c r="L832" s="701"/>
      <c r="M832" s="701"/>
      <c r="N832" s="701"/>
      <c r="O832" s="701"/>
      <c r="P832" s="701"/>
      <c r="Q832" s="701"/>
    </row>
    <row r="833" ht="25.15" customHeight="true" x14ac:dyDescent="0.2">
      <c r="C833" s="701"/>
      <c r="D833" s="701"/>
      <c r="E833" s="701"/>
      <c r="F833" s="701"/>
      <c r="G833" s="701"/>
      <c r="H833" s="701"/>
      <c r="I833" s="701"/>
      <c r="J833" s="701"/>
      <c r="K833" s="701"/>
      <c r="L833" s="701"/>
      <c r="M833" s="701"/>
      <c r="N833" s="701"/>
      <c r="O833" s="701"/>
      <c r="P833" s="701"/>
      <c r="Q833" s="701"/>
    </row>
    <row r="834" ht="25.15" customHeight="true" x14ac:dyDescent="0.2">
      <c r="C834" s="701"/>
      <c r="D834" s="701"/>
      <c r="E834" s="701"/>
      <c r="F834" s="701"/>
      <c r="G834" s="701"/>
      <c r="H834" s="701"/>
      <c r="I834" s="701"/>
      <c r="J834" s="701"/>
      <c r="K834" s="701"/>
      <c r="L834" s="701"/>
      <c r="M834" s="701"/>
      <c r="N834" s="701"/>
      <c r="O834" s="701"/>
      <c r="P834" s="701"/>
      <c r="Q834" s="701"/>
    </row>
    <row r="835" ht="25.15" customHeight="true" x14ac:dyDescent="0.2">
      <c r="C835" s="701"/>
      <c r="D835" s="701"/>
      <c r="E835" s="701"/>
      <c r="F835" s="701"/>
      <c r="G835" s="701"/>
      <c r="H835" s="701"/>
      <c r="I835" s="701"/>
      <c r="J835" s="701"/>
      <c r="K835" s="701"/>
      <c r="L835" s="701"/>
      <c r="M835" s="701"/>
      <c r="N835" s="701"/>
      <c r="O835" s="701"/>
      <c r="P835" s="701"/>
      <c r="Q835" s="701"/>
    </row>
    <row r="836" ht="25.15" customHeight="true" x14ac:dyDescent="0.2">
      <c r="C836" s="701"/>
      <c r="D836" s="701"/>
      <c r="E836" s="701"/>
      <c r="F836" s="701"/>
      <c r="G836" s="701"/>
      <c r="H836" s="701"/>
      <c r="I836" s="701"/>
      <c r="J836" s="701"/>
      <c r="K836" s="701"/>
      <c r="L836" s="701"/>
      <c r="M836" s="701"/>
      <c r="N836" s="701"/>
      <c r="O836" s="701"/>
      <c r="P836" s="701"/>
      <c r="Q836" s="701"/>
    </row>
    <row r="837" ht="25.15" customHeight="true" x14ac:dyDescent="0.2">
      <c r="C837" s="701"/>
      <c r="D837" s="701"/>
      <c r="E837" s="701"/>
      <c r="F837" s="701"/>
      <c r="G837" s="701"/>
      <c r="H837" s="701"/>
      <c r="I837" s="701"/>
      <c r="J837" s="701"/>
      <c r="K837" s="701"/>
      <c r="L837" s="701"/>
      <c r="M837" s="701"/>
      <c r="N837" s="701"/>
      <c r="O837" s="701"/>
      <c r="P837" s="701"/>
      <c r="Q837" s="701"/>
    </row>
    <row r="838" ht="25.15" customHeight="true" x14ac:dyDescent="0.2">
      <c r="C838" s="701"/>
      <c r="D838" s="701"/>
      <c r="E838" s="701"/>
      <c r="F838" s="701"/>
      <c r="G838" s="701"/>
      <c r="H838" s="701"/>
      <c r="I838" s="701"/>
      <c r="J838" s="701"/>
      <c r="K838" s="701"/>
      <c r="L838" s="701"/>
      <c r="M838" s="701"/>
      <c r="N838" s="701"/>
      <c r="O838" s="701"/>
      <c r="P838" s="701"/>
      <c r="Q838" s="701"/>
    </row>
    <row r="839" ht="25.15" customHeight="true" x14ac:dyDescent="0.2">
      <c r="C839" s="701"/>
      <c r="D839" s="701"/>
      <c r="E839" s="701"/>
      <c r="F839" s="701"/>
      <c r="G839" s="701"/>
      <c r="H839" s="701"/>
      <c r="I839" s="701"/>
      <c r="J839" s="701"/>
      <c r="K839" s="701"/>
      <c r="L839" s="701"/>
      <c r="M839" s="701"/>
      <c r="N839" s="701"/>
      <c r="O839" s="701"/>
      <c r="P839" s="701"/>
      <c r="Q839" s="701"/>
    </row>
    <row r="840" ht="25.15" customHeight="true" x14ac:dyDescent="0.2">
      <c r="C840" s="701"/>
      <c r="D840" s="701"/>
      <c r="E840" s="701"/>
      <c r="F840" s="701"/>
      <c r="G840" s="701"/>
      <c r="H840" s="701"/>
      <c r="I840" s="701"/>
      <c r="J840" s="701"/>
      <c r="K840" s="701"/>
      <c r="L840" s="701"/>
      <c r="M840" s="701"/>
      <c r="N840" s="701"/>
      <c r="O840" s="701"/>
      <c r="P840" s="701"/>
      <c r="Q840" s="701"/>
    </row>
    <row r="841" ht="25.15" customHeight="true" x14ac:dyDescent="0.2">
      <c r="C841" s="701"/>
      <c r="D841" s="701"/>
      <c r="E841" s="701"/>
      <c r="F841" s="701"/>
      <c r="G841" s="701"/>
      <c r="H841" s="701"/>
      <c r="I841" s="701"/>
      <c r="J841" s="701"/>
      <c r="K841" s="701"/>
      <c r="L841" s="701"/>
      <c r="M841" s="701"/>
      <c r="N841" s="701"/>
      <c r="O841" s="701"/>
      <c r="P841" s="701"/>
      <c r="Q841" s="701"/>
    </row>
    <row r="842" ht="25.15" customHeight="true" x14ac:dyDescent="0.2">
      <c r="C842" s="701"/>
      <c r="D842" s="701"/>
      <c r="E842" s="701"/>
      <c r="F842" s="701"/>
      <c r="G842" s="701"/>
      <c r="H842" s="701"/>
      <c r="I842" s="701"/>
      <c r="J842" s="701"/>
      <c r="K842" s="701"/>
      <c r="L842" s="701"/>
      <c r="M842" s="701"/>
      <c r="N842" s="701"/>
      <c r="O842" s="701"/>
      <c r="P842" s="701"/>
      <c r="Q842" s="701"/>
    </row>
    <row r="843" ht="25.15" customHeight="true" x14ac:dyDescent="0.2">
      <c r="C843" s="701"/>
      <c r="D843" s="701"/>
      <c r="E843" s="701"/>
      <c r="F843" s="701"/>
      <c r="G843" s="701"/>
      <c r="H843" s="701"/>
      <c r="I843" s="701"/>
      <c r="J843" s="701"/>
      <c r="K843" s="701"/>
      <c r="L843" s="701"/>
      <c r="M843" s="701"/>
      <c r="N843" s="701"/>
      <c r="O843" s="701"/>
      <c r="P843" s="701"/>
      <c r="Q843" s="701"/>
    </row>
    <row r="844" ht="25.15" customHeight="true" x14ac:dyDescent="0.2">
      <c r="C844" s="701"/>
      <c r="D844" s="701"/>
      <c r="E844" s="701"/>
      <c r="F844" s="701"/>
      <c r="G844" s="701"/>
      <c r="H844" s="701"/>
      <c r="I844" s="701"/>
      <c r="J844" s="701"/>
      <c r="K844" s="701"/>
      <c r="L844" s="701"/>
      <c r="M844" s="701"/>
      <c r="N844" s="701"/>
      <c r="O844" s="701"/>
      <c r="P844" s="701"/>
      <c r="Q844" s="701"/>
    </row>
    <row r="845" ht="25.15" customHeight="true" x14ac:dyDescent="0.2">
      <c r="C845" s="701"/>
      <c r="D845" s="701"/>
      <c r="E845" s="701"/>
      <c r="F845" s="701"/>
      <c r="G845" s="701"/>
      <c r="H845" s="701"/>
      <c r="I845" s="701"/>
      <c r="J845" s="701"/>
      <c r="K845" s="701"/>
      <c r="L845" s="701"/>
      <c r="M845" s="701"/>
      <c r="N845" s="701"/>
      <c r="O845" s="701"/>
      <c r="P845" s="701"/>
      <c r="Q845" s="701"/>
    </row>
    <row r="846" ht="25.15" customHeight="true" x14ac:dyDescent="0.2">
      <c r="C846" s="701"/>
      <c r="D846" s="701"/>
      <c r="E846" s="701"/>
      <c r="F846" s="701"/>
      <c r="G846" s="701"/>
      <c r="H846" s="701"/>
      <c r="I846" s="701"/>
      <c r="J846" s="701"/>
      <c r="K846" s="701"/>
      <c r="L846" s="701"/>
      <c r="M846" s="701"/>
      <c r="N846" s="701"/>
      <c r="O846" s="701"/>
      <c r="P846" s="701"/>
      <c r="Q846" s="701"/>
    </row>
    <row r="847" ht="25.15" customHeight="true" x14ac:dyDescent="0.2">
      <c r="C847" s="701"/>
      <c r="D847" s="701"/>
      <c r="E847" s="701"/>
      <c r="F847" s="701"/>
      <c r="G847" s="701"/>
      <c r="H847" s="701"/>
      <c r="I847" s="701"/>
      <c r="J847" s="701"/>
      <c r="K847" s="701"/>
      <c r="L847" s="701"/>
      <c r="M847" s="701"/>
      <c r="N847" s="701"/>
      <c r="O847" s="701"/>
      <c r="P847" s="701"/>
      <c r="Q847" s="701"/>
    </row>
    <row r="848" ht="25.15" customHeight="true" x14ac:dyDescent="0.2">
      <c r="C848" s="701"/>
      <c r="D848" s="701"/>
      <c r="E848" s="701"/>
      <c r="F848" s="701"/>
      <c r="G848" s="701"/>
      <c r="H848" s="701"/>
      <c r="I848" s="701"/>
      <c r="J848" s="701"/>
      <c r="K848" s="701"/>
      <c r="L848" s="701"/>
      <c r="M848" s="701"/>
      <c r="N848" s="701"/>
      <c r="O848" s="701"/>
      <c r="P848" s="701"/>
      <c r="Q848" s="701"/>
    </row>
    <row r="849" ht="25.15" customHeight="true" x14ac:dyDescent="0.2">
      <c r="C849" s="701"/>
      <c r="D849" s="701"/>
      <c r="E849" s="701"/>
      <c r="F849" s="701"/>
      <c r="G849" s="701"/>
      <c r="H849" s="701"/>
      <c r="I849" s="701"/>
      <c r="J849" s="701"/>
      <c r="K849" s="701"/>
      <c r="L849" s="701"/>
      <c r="M849" s="701"/>
      <c r="N849" s="701"/>
      <c r="O849" s="701"/>
      <c r="P849" s="701"/>
      <c r="Q849" s="701"/>
    </row>
    <row r="850" ht="25.15" customHeight="true" x14ac:dyDescent="0.2">
      <c r="C850" s="701"/>
      <c r="D850" s="701"/>
      <c r="E850" s="701"/>
      <c r="F850" s="701"/>
      <c r="G850" s="701"/>
      <c r="H850" s="701"/>
      <c r="I850" s="701"/>
      <c r="J850" s="701"/>
      <c r="K850" s="701"/>
      <c r="L850" s="701"/>
      <c r="M850" s="701"/>
      <c r="N850" s="701"/>
      <c r="O850" s="701"/>
      <c r="P850" s="701"/>
      <c r="Q850" s="701"/>
    </row>
    <row r="851" ht="25.15" customHeight="true" x14ac:dyDescent="0.2">
      <c r="C851" s="701"/>
      <c r="D851" s="701"/>
      <c r="E851" s="701"/>
      <c r="F851" s="701"/>
      <c r="G851" s="701"/>
      <c r="H851" s="701"/>
      <c r="I851" s="701"/>
      <c r="J851" s="701"/>
      <c r="K851" s="701"/>
      <c r="L851" s="701"/>
      <c r="M851" s="701"/>
      <c r="N851" s="701"/>
      <c r="O851" s="701"/>
      <c r="P851" s="701"/>
      <c r="Q851" s="701"/>
    </row>
    <row r="852" ht="25.15" customHeight="true" x14ac:dyDescent="0.2">
      <c r="C852" s="701"/>
      <c r="D852" s="701"/>
      <c r="E852" s="701"/>
      <c r="F852" s="701"/>
      <c r="G852" s="701"/>
      <c r="H852" s="701"/>
      <c r="I852" s="701"/>
      <c r="J852" s="701"/>
      <c r="K852" s="701"/>
      <c r="L852" s="701"/>
      <c r="M852" s="701"/>
      <c r="N852" s="701"/>
      <c r="O852" s="701"/>
      <c r="P852" s="701"/>
      <c r="Q852" s="701"/>
    </row>
    <row r="853" ht="25.15" customHeight="true" x14ac:dyDescent="0.2">
      <c r="C853" s="701"/>
      <c r="D853" s="701"/>
      <c r="E853" s="701"/>
      <c r="F853" s="701"/>
      <c r="G853" s="701"/>
      <c r="H853" s="701"/>
      <c r="I853" s="701"/>
      <c r="J853" s="701"/>
      <c r="K853" s="701"/>
      <c r="L853" s="701"/>
      <c r="M853" s="701"/>
      <c r="N853" s="701"/>
      <c r="O853" s="701"/>
      <c r="P853" s="701"/>
      <c r="Q853" s="701"/>
    </row>
    <row r="854" ht="25.15" customHeight="true" x14ac:dyDescent="0.2">
      <c r="C854" s="701"/>
      <c r="D854" s="701"/>
      <c r="E854" s="701"/>
      <c r="F854" s="701"/>
      <c r="G854" s="701"/>
      <c r="H854" s="701"/>
      <c r="I854" s="701"/>
      <c r="J854" s="701"/>
      <c r="K854" s="701"/>
      <c r="L854" s="701"/>
      <c r="M854" s="701"/>
      <c r="N854" s="701"/>
      <c r="O854" s="701"/>
      <c r="P854" s="701"/>
      <c r="Q854" s="701"/>
    </row>
    <row r="855" ht="25.15" customHeight="true" x14ac:dyDescent="0.2">
      <c r="C855" s="701"/>
      <c r="D855" s="701"/>
      <c r="E855" s="701"/>
      <c r="F855" s="701"/>
      <c r="G855" s="701"/>
      <c r="H855" s="701"/>
      <c r="I855" s="701"/>
      <c r="J855" s="701"/>
      <c r="K855" s="701"/>
      <c r="L855" s="701"/>
      <c r="M855" s="701"/>
      <c r="N855" s="701"/>
      <c r="O855" s="701"/>
      <c r="P855" s="701"/>
      <c r="Q855" s="701"/>
    </row>
    <row r="856" ht="25.15" customHeight="true" x14ac:dyDescent="0.2">
      <c r="C856" s="701"/>
      <c r="D856" s="701"/>
      <c r="E856" s="701"/>
      <c r="F856" s="701"/>
      <c r="G856" s="701"/>
      <c r="H856" s="701"/>
      <c r="I856" s="701"/>
      <c r="J856" s="701"/>
      <c r="K856" s="701"/>
      <c r="L856" s="701"/>
      <c r="M856" s="701"/>
      <c r="N856" s="701"/>
      <c r="O856" s="701"/>
      <c r="P856" s="701"/>
      <c r="Q856" s="701"/>
    </row>
    <row r="857" ht="25.15" customHeight="true" x14ac:dyDescent="0.2">
      <c r="C857" s="701"/>
      <c r="D857" s="701"/>
      <c r="E857" s="701"/>
      <c r="F857" s="701"/>
      <c r="G857" s="701"/>
      <c r="H857" s="701"/>
      <c r="I857" s="701"/>
      <c r="J857" s="701"/>
      <c r="K857" s="701"/>
      <c r="L857" s="701"/>
      <c r="M857" s="701"/>
      <c r="N857" s="701"/>
      <c r="O857" s="701"/>
      <c r="P857" s="701"/>
      <c r="Q857" s="701"/>
    </row>
    <row r="858" ht="25.15" customHeight="true" x14ac:dyDescent="0.2">
      <c r="C858" s="701"/>
      <c r="D858" s="701"/>
      <c r="E858" s="701"/>
      <c r="F858" s="701"/>
      <c r="G858" s="701"/>
      <c r="H858" s="701"/>
      <c r="I858" s="701"/>
      <c r="J858" s="701"/>
      <c r="K858" s="701"/>
      <c r="L858" s="701"/>
      <c r="M858" s="701"/>
      <c r="N858" s="701"/>
      <c r="O858" s="701"/>
      <c r="P858" s="701"/>
      <c r="Q858" s="701"/>
    </row>
    <row r="859" ht="25.15" customHeight="true" x14ac:dyDescent="0.2">
      <c r="C859" s="701"/>
      <c r="D859" s="701"/>
      <c r="E859" s="701"/>
      <c r="F859" s="701"/>
      <c r="G859" s="701"/>
      <c r="H859" s="701"/>
      <c r="I859" s="701"/>
      <c r="J859" s="701"/>
      <c r="K859" s="701"/>
      <c r="L859" s="701"/>
      <c r="M859" s="701"/>
      <c r="N859" s="701"/>
      <c r="O859" s="701"/>
      <c r="P859" s="701"/>
      <c r="Q859" s="701"/>
    </row>
    <row r="860" ht="25.15" customHeight="true" x14ac:dyDescent="0.2">
      <c r="C860" s="701"/>
      <c r="D860" s="701"/>
      <c r="E860" s="701"/>
      <c r="F860" s="701"/>
      <c r="G860" s="701"/>
      <c r="H860" s="701"/>
      <c r="I860" s="701"/>
      <c r="J860" s="701"/>
      <c r="K860" s="701"/>
      <c r="L860" s="701"/>
      <c r="M860" s="701"/>
      <c r="N860" s="701"/>
      <c r="O860" s="701"/>
      <c r="P860" s="701"/>
      <c r="Q860" s="701"/>
    </row>
    <row r="861" ht="25.15" customHeight="true" x14ac:dyDescent="0.2">
      <c r="C861" s="701"/>
      <c r="D861" s="701"/>
      <c r="E861" s="701"/>
      <c r="F861" s="701"/>
      <c r="G861" s="701"/>
      <c r="H861" s="701"/>
      <c r="I861" s="701"/>
      <c r="J861" s="701"/>
      <c r="K861" s="701"/>
      <c r="L861" s="701"/>
      <c r="M861" s="701"/>
      <c r="N861" s="701"/>
      <c r="O861" s="701"/>
      <c r="P861" s="701"/>
      <c r="Q861" s="701"/>
    </row>
    <row r="862" ht="25.15" customHeight="true" x14ac:dyDescent="0.2">
      <c r="C862" s="701"/>
      <c r="D862" s="701"/>
      <c r="E862" s="701"/>
      <c r="F862" s="701"/>
      <c r="G862" s="701"/>
      <c r="H862" s="701"/>
      <c r="I862" s="701"/>
      <c r="J862" s="701"/>
      <c r="K862" s="701"/>
      <c r="L862" s="701"/>
      <c r="M862" s="701"/>
      <c r="N862" s="701"/>
      <c r="O862" s="701"/>
      <c r="P862" s="701"/>
      <c r="Q862" s="701"/>
    </row>
    <row r="863" ht="25.15" customHeight="true" x14ac:dyDescent="0.2">
      <c r="C863" s="701"/>
      <c r="D863" s="701"/>
      <c r="E863" s="701"/>
      <c r="F863" s="701"/>
      <c r="G863" s="701"/>
      <c r="H863" s="701"/>
      <c r="I863" s="701"/>
      <c r="J863" s="701"/>
      <c r="K863" s="701"/>
      <c r="L863" s="701"/>
      <c r="M863" s="701"/>
      <c r="N863" s="701"/>
      <c r="O863" s="701"/>
      <c r="P863" s="701"/>
      <c r="Q863" s="701"/>
    </row>
    <row r="864" ht="25.15" customHeight="true" x14ac:dyDescent="0.2">
      <c r="C864" s="701"/>
      <c r="D864" s="701"/>
      <c r="E864" s="701"/>
      <c r="F864" s="701"/>
      <c r="G864" s="701"/>
      <c r="H864" s="701"/>
      <c r="I864" s="701"/>
      <c r="J864" s="701"/>
      <c r="K864" s="701"/>
      <c r="L864" s="701"/>
      <c r="M864" s="701"/>
      <c r="N864" s="701"/>
      <c r="O864" s="701"/>
      <c r="P864" s="701"/>
      <c r="Q864" s="701"/>
    </row>
    <row r="865" ht="25.15" customHeight="true" x14ac:dyDescent="0.2">
      <c r="C865" s="701"/>
      <c r="D865" s="701"/>
      <c r="E865" s="701"/>
      <c r="F865" s="701"/>
      <c r="G865" s="701"/>
      <c r="H865" s="701"/>
      <c r="I865" s="701"/>
      <c r="J865" s="701"/>
      <c r="K865" s="701"/>
      <c r="L865" s="701"/>
      <c r="M865" s="701"/>
      <c r="N865" s="701"/>
      <c r="O865" s="701"/>
      <c r="P865" s="701"/>
      <c r="Q865" s="701"/>
    </row>
    <row r="866" ht="25.15" customHeight="true" x14ac:dyDescent="0.2">
      <c r="C866" s="701"/>
      <c r="D866" s="701"/>
      <c r="E866" s="701"/>
      <c r="F866" s="701"/>
      <c r="G866" s="701"/>
      <c r="H866" s="701"/>
      <c r="I866" s="701"/>
      <c r="J866" s="701"/>
      <c r="K866" s="701"/>
      <c r="L866" s="701"/>
      <c r="M866" s="701"/>
      <c r="N866" s="701"/>
      <c r="O866" s="701"/>
      <c r="P866" s="701"/>
      <c r="Q866" s="701"/>
    </row>
    <row r="867" ht="25.15" customHeight="true" x14ac:dyDescent="0.2">
      <c r="C867" s="701"/>
      <c r="D867" s="701"/>
      <c r="E867" s="701"/>
      <c r="F867" s="701"/>
      <c r="G867" s="701"/>
      <c r="H867" s="701"/>
      <c r="I867" s="701"/>
      <c r="J867" s="701"/>
      <c r="K867" s="701"/>
      <c r="L867" s="701"/>
      <c r="M867" s="701"/>
      <c r="N867" s="701"/>
      <c r="O867" s="701"/>
      <c r="P867" s="701"/>
      <c r="Q867" s="701"/>
    </row>
    <row r="868" ht="25.15" customHeight="true" x14ac:dyDescent="0.2">
      <c r="C868" s="701"/>
      <c r="D868" s="701"/>
      <c r="E868" s="701"/>
      <c r="F868" s="701"/>
      <c r="G868" s="701"/>
      <c r="H868" s="701"/>
      <c r="I868" s="701"/>
      <c r="J868" s="701"/>
      <c r="K868" s="701"/>
      <c r="L868" s="701"/>
      <c r="M868" s="701"/>
      <c r="N868" s="701"/>
      <c r="O868" s="701"/>
      <c r="P868" s="701"/>
      <c r="Q868" s="701"/>
    </row>
    <row r="869" ht="25.15" customHeight="true" x14ac:dyDescent="0.2">
      <c r="C869" s="701"/>
      <c r="D869" s="701"/>
      <c r="E869" s="701"/>
      <c r="F869" s="701"/>
      <c r="G869" s="701"/>
      <c r="H869" s="701"/>
      <c r="I869" s="701"/>
      <c r="J869" s="701"/>
      <c r="K869" s="701"/>
      <c r="L869" s="701"/>
      <c r="M869" s="701"/>
      <c r="N869" s="701"/>
      <c r="O869" s="701"/>
      <c r="P869" s="701"/>
      <c r="Q869" s="701"/>
    </row>
    <row r="870" ht="25.15" customHeight="true" x14ac:dyDescent="0.2">
      <c r="C870" s="701"/>
      <c r="D870" s="701"/>
      <c r="E870" s="701"/>
      <c r="F870" s="701"/>
      <c r="G870" s="701"/>
      <c r="H870" s="701"/>
      <c r="I870" s="701"/>
      <c r="J870" s="701"/>
      <c r="K870" s="701"/>
      <c r="L870" s="701"/>
      <c r="M870" s="701"/>
      <c r="N870" s="701"/>
      <c r="O870" s="701"/>
      <c r="P870" s="701"/>
      <c r="Q870" s="701"/>
    </row>
    <row r="871" ht="25.15" customHeight="true" x14ac:dyDescent="0.2">
      <c r="C871" s="701"/>
      <c r="D871" s="701"/>
      <c r="E871" s="701"/>
      <c r="F871" s="701"/>
      <c r="G871" s="701"/>
      <c r="H871" s="701"/>
      <c r="I871" s="701"/>
      <c r="J871" s="701"/>
      <c r="K871" s="701"/>
      <c r="L871" s="701"/>
      <c r="M871" s="701"/>
      <c r="N871" s="701"/>
      <c r="O871" s="701"/>
      <c r="P871" s="701"/>
      <c r="Q871" s="701"/>
    </row>
    <row r="872" ht="25.15" customHeight="true" x14ac:dyDescent="0.2">
      <c r="C872" s="701"/>
      <c r="D872" s="701"/>
      <c r="E872" s="701"/>
      <c r="F872" s="701"/>
      <c r="G872" s="701"/>
      <c r="H872" s="701"/>
      <c r="I872" s="701"/>
      <c r="J872" s="701"/>
      <c r="K872" s="701"/>
      <c r="L872" s="701"/>
      <c r="M872" s="701"/>
      <c r="N872" s="701"/>
      <c r="O872" s="701"/>
      <c r="P872" s="701"/>
      <c r="Q872" s="701"/>
    </row>
    <row r="873" ht="25.15" customHeight="true" x14ac:dyDescent="0.2">
      <c r="C873" s="701"/>
      <c r="D873" s="701"/>
      <c r="E873" s="701"/>
      <c r="F873" s="701"/>
      <c r="G873" s="701"/>
      <c r="H873" s="701"/>
      <c r="I873" s="701"/>
      <c r="J873" s="701"/>
      <c r="K873" s="701"/>
      <c r="L873" s="701"/>
      <c r="M873" s="701"/>
      <c r="N873" s="701"/>
      <c r="O873" s="701"/>
      <c r="P873" s="701"/>
      <c r="Q873" s="701"/>
    </row>
    <row r="874" ht="25.15" customHeight="true" x14ac:dyDescent="0.2">
      <c r="C874" s="701"/>
      <c r="D874" s="701"/>
      <c r="E874" s="701"/>
      <c r="F874" s="701"/>
      <c r="G874" s="701"/>
      <c r="H874" s="701"/>
      <c r="I874" s="701"/>
      <c r="J874" s="701"/>
      <c r="K874" s="701"/>
      <c r="L874" s="701"/>
      <c r="M874" s="701"/>
      <c r="N874" s="701"/>
      <c r="O874" s="701"/>
      <c r="P874" s="701"/>
      <c r="Q874" s="701"/>
    </row>
    <row r="875" ht="25.15" customHeight="true" x14ac:dyDescent="0.2">
      <c r="C875" s="701"/>
      <c r="D875" s="701"/>
      <c r="E875" s="701"/>
      <c r="F875" s="701"/>
      <c r="G875" s="701"/>
      <c r="H875" s="701"/>
      <c r="I875" s="701"/>
      <c r="J875" s="701"/>
      <c r="K875" s="701"/>
      <c r="L875" s="701"/>
      <c r="M875" s="701"/>
      <c r="N875" s="701"/>
      <c r="O875" s="701"/>
      <c r="P875" s="701"/>
      <c r="Q875" s="701"/>
    </row>
    <row r="876" ht="25.15" customHeight="true" x14ac:dyDescent="0.2">
      <c r="C876" s="701"/>
      <c r="D876" s="701"/>
      <c r="E876" s="701"/>
      <c r="F876" s="701"/>
      <c r="G876" s="701"/>
      <c r="H876" s="701"/>
      <c r="I876" s="701"/>
      <c r="J876" s="701"/>
      <c r="K876" s="701"/>
      <c r="L876" s="701"/>
      <c r="M876" s="701"/>
      <c r="N876" s="701"/>
      <c r="O876" s="701"/>
      <c r="P876" s="701"/>
      <c r="Q876" s="701"/>
    </row>
    <row r="877" ht="25.15" customHeight="true" x14ac:dyDescent="0.2">
      <c r="C877" s="701"/>
      <c r="D877" s="701"/>
      <c r="E877" s="701"/>
      <c r="F877" s="701"/>
      <c r="G877" s="701"/>
      <c r="H877" s="701"/>
      <c r="I877" s="701"/>
      <c r="J877" s="701"/>
      <c r="K877" s="701"/>
      <c r="L877" s="701"/>
      <c r="M877" s="701"/>
      <c r="N877" s="701"/>
      <c r="O877" s="701"/>
      <c r="P877" s="701"/>
      <c r="Q877" s="701"/>
    </row>
    <row r="878" ht="25.15" customHeight="true" x14ac:dyDescent="0.2">
      <c r="C878" s="701"/>
      <c r="D878" s="701"/>
      <c r="E878" s="701"/>
      <c r="F878" s="701"/>
      <c r="G878" s="701"/>
      <c r="H878" s="701"/>
      <c r="I878" s="701"/>
      <c r="J878" s="701"/>
      <c r="K878" s="701"/>
      <c r="L878" s="701"/>
      <c r="M878" s="701"/>
      <c r="N878" s="701"/>
      <c r="O878" s="701"/>
      <c r="P878" s="701"/>
      <c r="Q878" s="701"/>
    </row>
    <row r="879" ht="25.15" customHeight="true" x14ac:dyDescent="0.2">
      <c r="C879" s="701"/>
      <c r="D879" s="701"/>
      <c r="E879" s="701"/>
      <c r="F879" s="701"/>
      <c r="G879" s="701"/>
      <c r="H879" s="701"/>
      <c r="I879" s="701"/>
      <c r="J879" s="701"/>
      <c r="K879" s="701"/>
      <c r="L879" s="701"/>
      <c r="M879" s="701"/>
      <c r="N879" s="701"/>
      <c r="O879" s="701"/>
      <c r="P879" s="701"/>
      <c r="Q879" s="701"/>
    </row>
    <row r="880" ht="25.15" customHeight="true" x14ac:dyDescent="0.2">
      <c r="C880" s="701"/>
      <c r="D880" s="701"/>
      <c r="E880" s="701"/>
      <c r="F880" s="701"/>
      <c r="G880" s="701"/>
      <c r="H880" s="701"/>
      <c r="I880" s="701"/>
      <c r="J880" s="701"/>
      <c r="K880" s="701"/>
      <c r="L880" s="701"/>
      <c r="M880" s="701"/>
      <c r="N880" s="701"/>
      <c r="O880" s="701"/>
      <c r="P880" s="701"/>
      <c r="Q880" s="701"/>
    </row>
    <row r="881" ht="25.15" customHeight="true" x14ac:dyDescent="0.2">
      <c r="C881" s="701"/>
      <c r="D881" s="701"/>
      <c r="E881" s="701"/>
      <c r="F881" s="701"/>
      <c r="G881" s="701"/>
      <c r="H881" s="701"/>
      <c r="I881" s="701"/>
      <c r="J881" s="701"/>
      <c r="K881" s="701"/>
      <c r="L881" s="701"/>
      <c r="M881" s="701"/>
      <c r="N881" s="701"/>
      <c r="O881" s="701"/>
      <c r="P881" s="701"/>
      <c r="Q881" s="701"/>
    </row>
    <row r="882" ht="25.15" customHeight="true" x14ac:dyDescent="0.2">
      <c r="C882" s="701"/>
      <c r="D882" s="701"/>
      <c r="E882" s="701"/>
      <c r="F882" s="701"/>
      <c r="G882" s="701"/>
      <c r="H882" s="701"/>
      <c r="I882" s="701"/>
      <c r="J882" s="701"/>
      <c r="K882" s="701"/>
      <c r="L882" s="701"/>
      <c r="M882" s="701"/>
      <c r="N882" s="701"/>
      <c r="O882" s="701"/>
      <c r="P882" s="701"/>
      <c r="Q882" s="701"/>
    </row>
    <row r="883" ht="25.15" customHeight="true" x14ac:dyDescent="0.2">
      <c r="C883" s="701"/>
      <c r="D883" s="701"/>
      <c r="E883" s="701"/>
      <c r="F883" s="701"/>
      <c r="G883" s="701"/>
      <c r="H883" s="701"/>
      <c r="I883" s="701"/>
      <c r="J883" s="701"/>
      <c r="K883" s="701"/>
      <c r="L883" s="701"/>
      <c r="M883" s="701"/>
      <c r="N883" s="701"/>
      <c r="O883" s="701"/>
      <c r="P883" s="701"/>
      <c r="Q883" s="701"/>
    </row>
    <row r="884" ht="25.15" customHeight="true" x14ac:dyDescent="0.2">
      <c r="C884" s="701"/>
      <c r="D884" s="701"/>
      <c r="E884" s="701"/>
      <c r="F884" s="701"/>
      <c r="G884" s="701"/>
      <c r="H884" s="701"/>
      <c r="I884" s="701"/>
      <c r="J884" s="701"/>
      <c r="K884" s="701"/>
      <c r="L884" s="701"/>
      <c r="M884" s="701"/>
      <c r="N884" s="701"/>
      <c r="O884" s="701"/>
      <c r="P884" s="701"/>
      <c r="Q884" s="701"/>
    </row>
    <row r="885" ht="25.15" customHeight="true" x14ac:dyDescent="0.2">
      <c r="C885" s="701"/>
      <c r="D885" s="701"/>
      <c r="E885" s="701"/>
      <c r="F885" s="701"/>
      <c r="G885" s="701"/>
      <c r="H885" s="701"/>
      <c r="I885" s="701"/>
      <c r="J885" s="701"/>
      <c r="K885" s="701"/>
      <c r="L885" s="701"/>
      <c r="M885" s="701"/>
      <c r="N885" s="701"/>
      <c r="O885" s="701"/>
      <c r="P885" s="701"/>
      <c r="Q885" s="701"/>
    </row>
    <row r="886" ht="25.15" customHeight="true" x14ac:dyDescent="0.2">
      <c r="C886" s="701"/>
      <c r="D886" s="701"/>
      <c r="E886" s="701"/>
      <c r="F886" s="701"/>
      <c r="G886" s="701"/>
      <c r="H886" s="701"/>
      <c r="I886" s="701"/>
      <c r="J886" s="701"/>
      <c r="K886" s="701"/>
      <c r="L886" s="701"/>
      <c r="M886" s="701"/>
      <c r="N886" s="701"/>
      <c r="O886" s="701"/>
      <c r="P886" s="701"/>
      <c r="Q886" s="701"/>
    </row>
    <row r="887" ht="25.15" customHeight="true" x14ac:dyDescent="0.2">
      <c r="C887" s="701"/>
      <c r="D887" s="701"/>
      <c r="E887" s="701"/>
      <c r="F887" s="701"/>
      <c r="G887" s="701"/>
      <c r="H887" s="701"/>
      <c r="I887" s="701"/>
      <c r="J887" s="701"/>
      <c r="K887" s="701"/>
      <c r="L887" s="701"/>
      <c r="M887" s="701"/>
      <c r="N887" s="701"/>
      <c r="O887" s="701"/>
      <c r="P887" s="701"/>
      <c r="Q887" s="701"/>
    </row>
    <row r="888" ht="25.15" customHeight="true" x14ac:dyDescent="0.2">
      <c r="C888" s="701"/>
      <c r="D888" s="701"/>
      <c r="E888" s="701"/>
      <c r="F888" s="701"/>
      <c r="G888" s="701"/>
      <c r="H888" s="701"/>
      <c r="I888" s="701"/>
      <c r="J888" s="701"/>
      <c r="K888" s="701"/>
      <c r="L888" s="701"/>
      <c r="M888" s="701"/>
      <c r="N888" s="701"/>
      <c r="O888" s="701"/>
      <c r="P888" s="701"/>
      <c r="Q888" s="701"/>
    </row>
    <row r="889" ht="25.15" customHeight="true" x14ac:dyDescent="0.2">
      <c r="C889" s="701"/>
      <c r="D889" s="701"/>
      <c r="E889" s="701"/>
      <c r="F889" s="701"/>
      <c r="G889" s="701"/>
      <c r="H889" s="701"/>
      <c r="I889" s="701"/>
      <c r="J889" s="701"/>
      <c r="K889" s="701"/>
      <c r="L889" s="701"/>
      <c r="M889" s="701"/>
      <c r="N889" s="701"/>
      <c r="O889" s="701"/>
      <c r="P889" s="701"/>
      <c r="Q889" s="701"/>
    </row>
    <row r="890" ht="25.15" customHeight="true" x14ac:dyDescent="0.2">
      <c r="C890" s="701"/>
      <c r="D890" s="701"/>
      <c r="E890" s="701"/>
      <c r="F890" s="701"/>
      <c r="G890" s="701"/>
      <c r="H890" s="701"/>
      <c r="I890" s="701"/>
      <c r="J890" s="701"/>
      <c r="K890" s="701"/>
      <c r="L890" s="701"/>
      <c r="M890" s="701"/>
      <c r="N890" s="701"/>
      <c r="O890" s="701"/>
      <c r="P890" s="701"/>
      <c r="Q890" s="701"/>
    </row>
    <row r="891" ht="25.15" customHeight="true" x14ac:dyDescent="0.2">
      <c r="C891" s="701"/>
      <c r="D891" s="701"/>
      <c r="E891" s="701"/>
      <c r="F891" s="701"/>
      <c r="G891" s="701"/>
      <c r="H891" s="701"/>
      <c r="I891" s="701"/>
      <c r="J891" s="701"/>
      <c r="K891" s="701"/>
      <c r="L891" s="701"/>
      <c r="M891" s="701"/>
      <c r="N891" s="701"/>
      <c r="O891" s="701"/>
      <c r="P891" s="701"/>
      <c r="Q891" s="701"/>
    </row>
    <row r="892" ht="25.15" customHeight="true" x14ac:dyDescent="0.2">
      <c r="C892" s="701"/>
      <c r="D892" s="701"/>
      <c r="E892" s="701"/>
      <c r="F892" s="701"/>
      <c r="G892" s="701"/>
      <c r="H892" s="701"/>
      <c r="I892" s="701"/>
      <c r="J892" s="701"/>
      <c r="K892" s="701"/>
      <c r="L892" s="701"/>
      <c r="M892" s="701"/>
      <c r="N892" s="701"/>
      <c r="O892" s="701"/>
      <c r="P892" s="701"/>
      <c r="Q892" s="701"/>
    </row>
    <row r="893" ht="25.15" customHeight="true" x14ac:dyDescent="0.2">
      <c r="C893" s="701"/>
      <c r="D893" s="701"/>
      <c r="E893" s="701"/>
      <c r="F893" s="701"/>
      <c r="G893" s="701"/>
      <c r="H893" s="701"/>
      <c r="I893" s="701"/>
      <c r="J893" s="701"/>
      <c r="K893" s="701"/>
      <c r="L893" s="701"/>
      <c r="M893" s="701"/>
      <c r="N893" s="701"/>
      <c r="O893" s="701"/>
      <c r="P893" s="701"/>
      <c r="Q893" s="701"/>
    </row>
    <row r="894" ht="25.15" customHeight="true" x14ac:dyDescent="0.2">
      <c r="C894" s="701"/>
      <c r="D894" s="701"/>
      <c r="E894" s="701"/>
      <c r="F894" s="701"/>
      <c r="G894" s="701"/>
      <c r="H894" s="701"/>
      <c r="I894" s="701"/>
      <c r="J894" s="701"/>
      <c r="K894" s="701"/>
      <c r="L894" s="701"/>
      <c r="M894" s="701"/>
      <c r="N894" s="701"/>
      <c r="O894" s="701"/>
      <c r="P894" s="701"/>
      <c r="Q894" s="701"/>
    </row>
    <row r="895" ht="25.15" customHeight="true" x14ac:dyDescent="0.2">
      <c r="C895" s="701"/>
      <c r="D895" s="701"/>
      <c r="E895" s="701"/>
      <c r="F895" s="701"/>
      <c r="G895" s="701"/>
      <c r="H895" s="701"/>
      <c r="I895" s="701"/>
      <c r="J895" s="701"/>
      <c r="K895" s="701"/>
      <c r="L895" s="701"/>
      <c r="M895" s="701"/>
      <c r="N895" s="701"/>
      <c r="O895" s="701"/>
      <c r="P895" s="701"/>
      <c r="Q895" s="701"/>
    </row>
    <row r="896" ht="25.15" customHeight="true" x14ac:dyDescent="0.2">
      <c r="C896" s="701"/>
      <c r="D896" s="701"/>
      <c r="E896" s="701"/>
      <c r="F896" s="701"/>
      <c r="G896" s="701"/>
      <c r="H896" s="701"/>
      <c r="I896" s="701"/>
      <c r="J896" s="701"/>
      <c r="K896" s="701"/>
      <c r="L896" s="701"/>
      <c r="M896" s="701"/>
      <c r="N896" s="701"/>
      <c r="O896" s="701"/>
      <c r="P896" s="701"/>
      <c r="Q896" s="701"/>
    </row>
    <row r="897" ht="25.15" customHeight="true" x14ac:dyDescent="0.2">
      <c r="C897" s="701"/>
      <c r="D897" s="701"/>
      <c r="E897" s="701"/>
      <c r="F897" s="701"/>
      <c r="G897" s="701"/>
      <c r="H897" s="701"/>
      <c r="I897" s="701"/>
      <c r="J897" s="701"/>
      <c r="K897" s="701"/>
      <c r="L897" s="701"/>
      <c r="M897" s="701"/>
      <c r="N897" s="701"/>
      <c r="O897" s="701"/>
      <c r="P897" s="701"/>
      <c r="Q897" s="701"/>
    </row>
    <row r="898" ht="25.15" customHeight="true" x14ac:dyDescent="0.2">
      <c r="C898" s="701"/>
      <c r="D898" s="701"/>
      <c r="E898" s="701"/>
      <c r="F898" s="701"/>
      <c r="G898" s="701"/>
      <c r="H898" s="701"/>
      <c r="I898" s="701"/>
      <c r="J898" s="701"/>
      <c r="K898" s="701"/>
      <c r="L898" s="701"/>
      <c r="M898" s="701"/>
      <c r="N898" s="701"/>
      <c r="O898" s="701"/>
      <c r="P898" s="701"/>
      <c r="Q898" s="701"/>
    </row>
    <row r="899" ht="25.15" customHeight="true" x14ac:dyDescent="0.2">
      <c r="C899" s="701"/>
      <c r="D899" s="701"/>
      <c r="E899" s="701"/>
      <c r="F899" s="701"/>
      <c r="G899" s="701"/>
      <c r="H899" s="701"/>
      <c r="I899" s="701"/>
      <c r="J899" s="701"/>
      <c r="K899" s="701"/>
      <c r="L899" s="701"/>
      <c r="M899" s="701"/>
      <c r="N899" s="701"/>
      <c r="O899" s="701"/>
      <c r="P899" s="701"/>
      <c r="Q899" s="701"/>
    </row>
    <row r="900" ht="25.15" customHeight="true" x14ac:dyDescent="0.2">
      <c r="C900" s="701"/>
      <c r="D900" s="701"/>
      <c r="E900" s="701"/>
      <c r="F900" s="701"/>
      <c r="G900" s="701"/>
      <c r="H900" s="701"/>
      <c r="I900" s="701"/>
      <c r="J900" s="701"/>
      <c r="K900" s="701"/>
      <c r="L900" s="701"/>
      <c r="M900" s="701"/>
      <c r="N900" s="701"/>
      <c r="O900" s="701"/>
      <c r="P900" s="701"/>
      <c r="Q900" s="701"/>
    </row>
    <row r="901" ht="25.15" customHeight="true" x14ac:dyDescent="0.2">
      <c r="C901" s="701"/>
      <c r="D901" s="701"/>
      <c r="E901" s="701"/>
      <c r="F901" s="701"/>
      <c r="G901" s="701"/>
      <c r="H901" s="701"/>
      <c r="I901" s="701"/>
      <c r="J901" s="701"/>
      <c r="K901" s="701"/>
      <c r="L901" s="701"/>
      <c r="M901" s="701"/>
      <c r="N901" s="701"/>
      <c r="O901" s="701"/>
      <c r="P901" s="701"/>
      <c r="Q901" s="701"/>
    </row>
    <row r="902" ht="25.15" customHeight="true" x14ac:dyDescent="0.2">
      <c r="C902" s="701"/>
      <c r="D902" s="701"/>
      <c r="E902" s="701"/>
      <c r="F902" s="701"/>
      <c r="G902" s="701"/>
      <c r="H902" s="701"/>
      <c r="I902" s="701"/>
      <c r="J902" s="701"/>
      <c r="K902" s="701"/>
      <c r="L902" s="701"/>
      <c r="M902" s="701"/>
      <c r="N902" s="701"/>
      <c r="O902" s="701"/>
      <c r="P902" s="701"/>
      <c r="Q902" s="701"/>
    </row>
    <row r="903" ht="25.15" customHeight="true" x14ac:dyDescent="0.2">
      <c r="C903" s="701"/>
      <c r="D903" s="701"/>
      <c r="E903" s="701"/>
      <c r="F903" s="701"/>
      <c r="G903" s="701"/>
      <c r="H903" s="701"/>
      <c r="I903" s="701"/>
      <c r="J903" s="701"/>
      <c r="K903" s="701"/>
      <c r="L903" s="701"/>
      <c r="M903" s="701"/>
      <c r="N903" s="701"/>
      <c r="O903" s="701"/>
      <c r="P903" s="701"/>
      <c r="Q903" s="701"/>
    </row>
    <row r="904" ht="25.15" customHeight="true" x14ac:dyDescent="0.2">
      <c r="C904" s="701"/>
      <c r="D904" s="701"/>
      <c r="E904" s="701"/>
      <c r="F904" s="701"/>
      <c r="G904" s="701"/>
      <c r="H904" s="701"/>
      <c r="I904" s="701"/>
      <c r="J904" s="701"/>
      <c r="K904" s="701"/>
      <c r="L904" s="701"/>
      <c r="M904" s="701"/>
      <c r="N904" s="701"/>
      <c r="O904" s="701"/>
      <c r="P904" s="701"/>
      <c r="Q904" s="701"/>
    </row>
    <row r="905" ht="25.15" customHeight="true" x14ac:dyDescent="0.2">
      <c r="C905" s="701"/>
      <c r="D905" s="701"/>
      <c r="E905" s="701"/>
      <c r="F905" s="701"/>
      <c r="G905" s="701"/>
      <c r="H905" s="701"/>
      <c r="I905" s="701"/>
      <c r="J905" s="701"/>
      <c r="K905" s="701"/>
      <c r="L905" s="701"/>
      <c r="M905" s="701"/>
      <c r="N905" s="701"/>
      <c r="O905" s="701"/>
      <c r="P905" s="701"/>
      <c r="Q905" s="701"/>
    </row>
    <row r="906" ht="25.15" customHeight="true" x14ac:dyDescent="0.2">
      <c r="C906" s="701"/>
      <c r="D906" s="701"/>
      <c r="E906" s="701"/>
      <c r="F906" s="701"/>
      <c r="G906" s="701"/>
      <c r="H906" s="701"/>
      <c r="I906" s="701"/>
      <c r="J906" s="701"/>
      <c r="K906" s="701"/>
      <c r="L906" s="701"/>
      <c r="M906" s="701"/>
      <c r="N906" s="701"/>
      <c r="O906" s="701"/>
      <c r="P906" s="701"/>
      <c r="Q906" s="701"/>
    </row>
    <row r="907" ht="25.15" customHeight="true" x14ac:dyDescent="0.2">
      <c r="C907" s="701"/>
      <c r="D907" s="701"/>
      <c r="E907" s="701"/>
      <c r="F907" s="701"/>
      <c r="G907" s="701"/>
      <c r="H907" s="701"/>
      <c r="I907" s="701"/>
      <c r="J907" s="701"/>
      <c r="K907" s="701"/>
      <c r="L907" s="701"/>
      <c r="M907" s="701"/>
      <c r="N907" s="701"/>
      <c r="O907" s="701"/>
      <c r="P907" s="701"/>
      <c r="Q907" s="701"/>
    </row>
    <row r="908" ht="25.15" customHeight="true" x14ac:dyDescent="0.2">
      <c r="C908" s="701"/>
      <c r="D908" s="701"/>
      <c r="E908" s="701"/>
      <c r="F908" s="701"/>
      <c r="G908" s="701"/>
      <c r="H908" s="701"/>
      <c r="I908" s="701"/>
      <c r="J908" s="701"/>
      <c r="K908" s="701"/>
      <c r="L908" s="701"/>
      <c r="M908" s="701"/>
      <c r="N908" s="701"/>
      <c r="O908" s="701"/>
      <c r="P908" s="701"/>
      <c r="Q908" s="701"/>
    </row>
    <row r="909" ht="25.15" customHeight="true" x14ac:dyDescent="0.2">
      <c r="C909" s="701"/>
      <c r="D909" s="701"/>
      <c r="E909" s="701"/>
      <c r="F909" s="701"/>
      <c r="G909" s="701"/>
      <c r="H909" s="701"/>
      <c r="I909" s="701"/>
      <c r="J909" s="701"/>
      <c r="K909" s="701"/>
      <c r="L909" s="701"/>
      <c r="M909" s="701"/>
      <c r="N909" s="701"/>
      <c r="O909" s="701"/>
      <c r="P909" s="701"/>
      <c r="Q909" s="701"/>
    </row>
    <row r="910" ht="25.15" customHeight="true" x14ac:dyDescent="0.2">
      <c r="C910" s="701"/>
      <c r="D910" s="701"/>
      <c r="E910" s="701"/>
      <c r="F910" s="701"/>
      <c r="G910" s="701"/>
      <c r="H910" s="701"/>
      <c r="I910" s="701"/>
      <c r="J910" s="701"/>
      <c r="K910" s="701"/>
      <c r="L910" s="701"/>
      <c r="M910" s="701"/>
      <c r="N910" s="701"/>
      <c r="O910" s="701"/>
      <c r="P910" s="701"/>
      <c r="Q910" s="701"/>
    </row>
    <row r="911" ht="25.15" customHeight="true" x14ac:dyDescent="0.2">
      <c r="C911" s="701"/>
      <c r="D911" s="701"/>
      <c r="E911" s="701"/>
      <c r="F911" s="701"/>
      <c r="G911" s="701"/>
      <c r="H911" s="701"/>
      <c r="I911" s="701"/>
      <c r="J911" s="701"/>
      <c r="K911" s="701"/>
      <c r="L911" s="701"/>
      <c r="M911" s="701"/>
      <c r="N911" s="701"/>
      <c r="O911" s="701"/>
      <c r="P911" s="701"/>
      <c r="Q911" s="701"/>
    </row>
    <row r="912" ht="25.15" customHeight="true" x14ac:dyDescent="0.2">
      <c r="C912" s="701"/>
      <c r="D912" s="701"/>
      <c r="E912" s="701"/>
      <c r="F912" s="701"/>
      <c r="G912" s="701"/>
      <c r="H912" s="701"/>
      <c r="I912" s="701"/>
      <c r="J912" s="701"/>
      <c r="K912" s="701"/>
      <c r="L912" s="701"/>
      <c r="M912" s="701"/>
      <c r="N912" s="701"/>
      <c r="O912" s="701"/>
      <c r="P912" s="701"/>
      <c r="Q912" s="701"/>
    </row>
    <row r="913" ht="25.15" customHeight="true" x14ac:dyDescent="0.2">
      <c r="C913" s="701"/>
      <c r="D913" s="701"/>
      <c r="E913" s="701"/>
      <c r="F913" s="701"/>
      <c r="G913" s="701"/>
      <c r="H913" s="701"/>
      <c r="I913" s="701"/>
      <c r="J913" s="701"/>
      <c r="K913" s="701"/>
      <c r="L913" s="701"/>
      <c r="M913" s="701"/>
      <c r="N913" s="701"/>
      <c r="O913" s="701"/>
      <c r="P913" s="701"/>
      <c r="Q913" s="701"/>
    </row>
    <row r="914" ht="25.15" customHeight="true" x14ac:dyDescent="0.2">
      <c r="C914" s="701"/>
      <c r="D914" s="701"/>
      <c r="E914" s="701"/>
      <c r="F914" s="701"/>
      <c r="G914" s="701"/>
      <c r="H914" s="701"/>
      <c r="I914" s="701"/>
      <c r="J914" s="701"/>
      <c r="K914" s="701"/>
      <c r="L914" s="701"/>
      <c r="M914" s="701"/>
      <c r="N914" s="701"/>
      <c r="O914" s="701"/>
      <c r="P914" s="701"/>
      <c r="Q914" s="701"/>
    </row>
    <row r="915" ht="25.15" customHeight="true" x14ac:dyDescent="0.2">
      <c r="C915" s="701"/>
      <c r="D915" s="701"/>
      <c r="E915" s="701"/>
      <c r="F915" s="701"/>
      <c r="G915" s="701"/>
      <c r="H915" s="701"/>
      <c r="I915" s="701"/>
      <c r="J915" s="701"/>
      <c r="K915" s="701"/>
      <c r="L915" s="701"/>
      <c r="M915" s="701"/>
      <c r="N915" s="701"/>
      <c r="O915" s="701"/>
      <c r="P915" s="701"/>
      <c r="Q915" s="701"/>
    </row>
    <row r="916" ht="25.15" customHeight="true" x14ac:dyDescent="0.2">
      <c r="C916" s="701"/>
      <c r="D916" s="701"/>
      <c r="E916" s="701"/>
      <c r="F916" s="701"/>
      <c r="G916" s="701"/>
      <c r="H916" s="701"/>
      <c r="I916" s="701"/>
      <c r="J916" s="701"/>
      <c r="K916" s="701"/>
      <c r="L916" s="701"/>
      <c r="M916" s="701"/>
      <c r="N916" s="701"/>
      <c r="O916" s="701"/>
      <c r="P916" s="701"/>
      <c r="Q916" s="701"/>
    </row>
    <row r="917" ht="25.15" customHeight="true" x14ac:dyDescent="0.2">
      <c r="C917" s="701"/>
      <c r="D917" s="701"/>
      <c r="E917" s="701"/>
      <c r="F917" s="701"/>
      <c r="G917" s="701"/>
      <c r="H917" s="701"/>
      <c r="I917" s="701"/>
      <c r="J917" s="701"/>
      <c r="K917" s="701"/>
      <c r="L917" s="701"/>
      <c r="M917" s="701"/>
      <c r="N917" s="701"/>
      <c r="O917" s="701"/>
      <c r="P917" s="701"/>
      <c r="Q917" s="701"/>
    </row>
    <row r="918" ht="25.15" customHeight="true" x14ac:dyDescent="0.2">
      <c r="C918" s="701"/>
      <c r="D918" s="701"/>
      <c r="E918" s="701"/>
      <c r="F918" s="701"/>
      <c r="G918" s="701"/>
      <c r="H918" s="701"/>
      <c r="I918" s="701"/>
      <c r="J918" s="701"/>
      <c r="K918" s="701"/>
      <c r="L918" s="701"/>
      <c r="M918" s="701"/>
      <c r="N918" s="701"/>
      <c r="O918" s="701"/>
      <c r="P918" s="701"/>
      <c r="Q918" s="701"/>
    </row>
    <row r="919" ht="25.15" customHeight="true" x14ac:dyDescent="0.2">
      <c r="C919" s="701"/>
      <c r="D919" s="701"/>
      <c r="E919" s="701"/>
      <c r="F919" s="701"/>
      <c r="G919" s="701"/>
      <c r="H919" s="701"/>
      <c r="I919" s="701"/>
      <c r="J919" s="701"/>
      <c r="K919" s="701"/>
      <c r="L919" s="701"/>
      <c r="M919" s="701"/>
      <c r="N919" s="701"/>
      <c r="O919" s="701"/>
      <c r="P919" s="701"/>
      <c r="Q919" s="701"/>
    </row>
    <row r="920" ht="25.15" customHeight="true" x14ac:dyDescent="0.2">
      <c r="C920" s="701"/>
      <c r="D920" s="701"/>
      <c r="E920" s="701"/>
      <c r="F920" s="701"/>
      <c r="G920" s="701"/>
      <c r="H920" s="701"/>
      <c r="I920" s="701"/>
      <c r="J920" s="701"/>
      <c r="K920" s="701"/>
      <c r="L920" s="701"/>
      <c r="M920" s="701"/>
      <c r="N920" s="701"/>
      <c r="O920" s="701"/>
      <c r="P920" s="701"/>
      <c r="Q920" s="701"/>
    </row>
    <row r="921" ht="25.15" customHeight="true" x14ac:dyDescent="0.2">
      <c r="C921" s="701"/>
      <c r="D921" s="701"/>
      <c r="E921" s="701"/>
      <c r="F921" s="701"/>
      <c r="G921" s="701"/>
      <c r="H921" s="701"/>
      <c r="I921" s="701"/>
      <c r="J921" s="701"/>
      <c r="K921" s="701"/>
      <c r="L921" s="701"/>
      <c r="M921" s="701"/>
      <c r="N921" s="701"/>
      <c r="O921" s="701"/>
      <c r="P921" s="701"/>
      <c r="Q921" s="701"/>
    </row>
    <row r="922" ht="25.15" customHeight="true" x14ac:dyDescent="0.2">
      <c r="C922" s="701"/>
      <c r="D922" s="701"/>
      <c r="E922" s="701"/>
      <c r="F922" s="701"/>
      <c r="G922" s="701"/>
      <c r="H922" s="701"/>
      <c r="I922" s="701"/>
      <c r="J922" s="701"/>
      <c r="K922" s="701"/>
      <c r="L922" s="701"/>
      <c r="M922" s="701"/>
      <c r="N922" s="701"/>
      <c r="O922" s="701"/>
      <c r="P922" s="701"/>
      <c r="Q922" s="701"/>
    </row>
    <row r="923" ht="25.15" customHeight="true" x14ac:dyDescent="0.2">
      <c r="C923" s="701"/>
      <c r="D923" s="701"/>
      <c r="E923" s="701"/>
      <c r="F923" s="701"/>
      <c r="G923" s="701"/>
      <c r="H923" s="701"/>
      <c r="I923" s="701"/>
      <c r="J923" s="701"/>
      <c r="K923" s="701"/>
      <c r="L923" s="701"/>
      <c r="M923" s="701"/>
      <c r="N923" s="701"/>
      <c r="O923" s="701"/>
      <c r="P923" s="701"/>
      <c r="Q923" s="701"/>
    </row>
    <row r="924" ht="25.15" customHeight="true" x14ac:dyDescent="0.2">
      <c r="C924" s="701"/>
      <c r="D924" s="701"/>
      <c r="E924" s="701"/>
      <c r="F924" s="701"/>
      <c r="G924" s="701"/>
      <c r="H924" s="701"/>
      <c r="I924" s="701"/>
      <c r="J924" s="701"/>
      <c r="K924" s="701"/>
      <c r="L924" s="701"/>
      <c r="M924" s="701"/>
      <c r="N924" s="701"/>
      <c r="O924" s="701"/>
      <c r="P924" s="701"/>
      <c r="Q924" s="701"/>
    </row>
    <row r="925" ht="25.15" customHeight="true" x14ac:dyDescent="0.2">
      <c r="C925" s="701"/>
      <c r="D925" s="701"/>
      <c r="E925" s="701"/>
      <c r="F925" s="701"/>
      <c r="G925" s="701"/>
      <c r="H925" s="701"/>
      <c r="I925" s="701"/>
      <c r="J925" s="701"/>
      <c r="K925" s="701"/>
      <c r="L925" s="701"/>
      <c r="M925" s="701"/>
      <c r="N925" s="701"/>
      <c r="O925" s="701"/>
      <c r="P925" s="701"/>
      <c r="Q925" s="701"/>
    </row>
    <row r="926" ht="25.15" customHeight="true" x14ac:dyDescent="0.2">
      <c r="C926" s="701"/>
      <c r="D926" s="701"/>
      <c r="E926" s="701"/>
      <c r="F926" s="701"/>
      <c r="G926" s="701"/>
      <c r="H926" s="701"/>
      <c r="I926" s="701"/>
      <c r="J926" s="701"/>
      <c r="K926" s="701"/>
      <c r="L926" s="701"/>
      <c r="M926" s="701"/>
      <c r="N926" s="701"/>
      <c r="O926" s="701"/>
      <c r="P926" s="701"/>
      <c r="Q926" s="701"/>
    </row>
    <row r="927" ht="25.15" customHeight="true" x14ac:dyDescent="0.2">
      <c r="C927" s="701"/>
      <c r="D927" s="701"/>
      <c r="E927" s="701"/>
      <c r="F927" s="701"/>
      <c r="G927" s="701"/>
      <c r="H927" s="701"/>
      <c r="I927" s="701"/>
      <c r="J927" s="701"/>
      <c r="K927" s="701"/>
      <c r="L927" s="701"/>
      <c r="M927" s="701"/>
      <c r="N927" s="701"/>
      <c r="O927" s="701"/>
      <c r="P927" s="701"/>
      <c r="Q927" s="701"/>
    </row>
    <row r="928" ht="25.15" customHeight="true" x14ac:dyDescent="0.2">
      <c r="C928" s="701"/>
      <c r="D928" s="701"/>
      <c r="E928" s="701"/>
      <c r="F928" s="701"/>
      <c r="G928" s="701"/>
      <c r="H928" s="701"/>
      <c r="I928" s="701"/>
      <c r="J928" s="701"/>
      <c r="K928" s="701"/>
      <c r="L928" s="701"/>
      <c r="M928" s="701"/>
      <c r="N928" s="701"/>
      <c r="O928" s="701"/>
      <c r="P928" s="701"/>
      <c r="Q928" s="701"/>
    </row>
    <row r="929" ht="25.15" customHeight="true" x14ac:dyDescent="0.2">
      <c r="C929" s="701"/>
      <c r="D929" s="701"/>
      <c r="E929" s="701"/>
      <c r="F929" s="701"/>
      <c r="G929" s="701"/>
      <c r="H929" s="701"/>
      <c r="I929" s="701"/>
      <c r="J929" s="701"/>
      <c r="K929" s="701"/>
      <c r="L929" s="701"/>
      <c r="M929" s="701"/>
      <c r="N929" s="701"/>
      <c r="O929" s="701"/>
      <c r="P929" s="701"/>
      <c r="Q929" s="701"/>
    </row>
    <row r="930" ht="25.15" customHeight="true" x14ac:dyDescent="0.2">
      <c r="C930" s="701"/>
      <c r="D930" s="701"/>
      <c r="E930" s="701"/>
      <c r="F930" s="701"/>
      <c r="G930" s="701"/>
      <c r="H930" s="701"/>
      <c r="I930" s="701"/>
      <c r="J930" s="701"/>
      <c r="K930" s="701"/>
      <c r="L930" s="701"/>
      <c r="M930" s="701"/>
      <c r="N930" s="701"/>
      <c r="O930" s="701"/>
      <c r="P930" s="701"/>
      <c r="Q930" s="701"/>
    </row>
    <row r="931" ht="25.15" customHeight="true" x14ac:dyDescent="0.2">
      <c r="C931" s="701"/>
      <c r="D931" s="701"/>
      <c r="E931" s="701"/>
      <c r="F931" s="701"/>
      <c r="G931" s="701"/>
      <c r="H931" s="701"/>
      <c r="I931" s="701"/>
      <c r="J931" s="701"/>
      <c r="K931" s="701"/>
      <c r="L931" s="701"/>
      <c r="M931" s="701"/>
      <c r="N931" s="701"/>
      <c r="O931" s="701"/>
      <c r="P931" s="701"/>
      <c r="Q931" s="701"/>
    </row>
    <row r="932" ht="25.15" customHeight="true" x14ac:dyDescent="0.2">
      <c r="C932" s="701"/>
      <c r="D932" s="701"/>
      <c r="E932" s="701"/>
      <c r="F932" s="701"/>
      <c r="G932" s="701"/>
      <c r="H932" s="701"/>
      <c r="I932" s="701"/>
      <c r="J932" s="701"/>
      <c r="K932" s="701"/>
      <c r="L932" s="701"/>
      <c r="M932" s="701"/>
      <c r="N932" s="701"/>
      <c r="O932" s="701"/>
      <c r="P932" s="701"/>
      <c r="Q932" s="701"/>
    </row>
    <row r="933" ht="25.15" customHeight="true" x14ac:dyDescent="0.2">
      <c r="C933" s="701"/>
      <c r="D933" s="701"/>
      <c r="E933" s="701"/>
      <c r="F933" s="701"/>
      <c r="G933" s="701"/>
      <c r="H933" s="701"/>
      <c r="I933" s="701"/>
      <c r="J933" s="701"/>
      <c r="K933" s="701"/>
      <c r="L933" s="701"/>
      <c r="M933" s="701"/>
      <c r="N933" s="701"/>
      <c r="O933" s="701"/>
      <c r="P933" s="701"/>
      <c r="Q933" s="701"/>
    </row>
    <row r="934" ht="25.15" customHeight="true" x14ac:dyDescent="0.2">
      <c r="C934" s="701"/>
      <c r="D934" s="701"/>
      <c r="E934" s="701"/>
      <c r="F934" s="701"/>
      <c r="G934" s="701"/>
      <c r="H934" s="701"/>
      <c r="I934" s="701"/>
      <c r="J934" s="701"/>
      <c r="K934" s="701"/>
      <c r="L934" s="701"/>
      <c r="M934" s="701"/>
      <c r="N934" s="701"/>
      <c r="O934" s="701"/>
      <c r="P934" s="701"/>
      <c r="Q934" s="701"/>
    </row>
    <row r="935" ht="25.15" customHeight="true" x14ac:dyDescent="0.2">
      <c r="C935" s="701"/>
      <c r="D935" s="701"/>
      <c r="E935" s="701"/>
      <c r="F935" s="701"/>
      <c r="G935" s="701"/>
      <c r="H935" s="701"/>
      <c r="I935" s="701"/>
      <c r="J935" s="701"/>
      <c r="K935" s="701"/>
      <c r="L935" s="701"/>
      <c r="M935" s="701"/>
      <c r="N935" s="701"/>
      <c r="O935" s="701"/>
      <c r="P935" s="701"/>
      <c r="Q935" s="701"/>
    </row>
    <row r="936" ht="25.15" customHeight="true" x14ac:dyDescent="0.2">
      <c r="C936" s="701"/>
      <c r="D936" s="701"/>
      <c r="E936" s="701"/>
      <c r="F936" s="701"/>
      <c r="G936" s="701"/>
      <c r="H936" s="701"/>
      <c r="I936" s="701"/>
      <c r="J936" s="701"/>
      <c r="K936" s="701"/>
      <c r="L936" s="701"/>
      <c r="M936" s="701"/>
      <c r="N936" s="701"/>
      <c r="O936" s="701"/>
      <c r="P936" s="701"/>
      <c r="Q936" s="701"/>
    </row>
    <row r="937" ht="25.15" customHeight="true" x14ac:dyDescent="0.2">
      <c r="C937" s="701"/>
      <c r="D937" s="701"/>
      <c r="E937" s="701"/>
      <c r="F937" s="701"/>
      <c r="G937" s="701"/>
      <c r="H937" s="701"/>
      <c r="I937" s="701"/>
      <c r="J937" s="701"/>
      <c r="K937" s="701"/>
      <c r="L937" s="701"/>
      <c r="M937" s="701"/>
      <c r="N937" s="701"/>
      <c r="O937" s="701"/>
      <c r="P937" s="701"/>
      <c r="Q937" s="701"/>
    </row>
    <row r="938" ht="25.15" customHeight="true" x14ac:dyDescent="0.2">
      <c r="C938" s="701"/>
      <c r="D938" s="701"/>
      <c r="E938" s="701"/>
      <c r="F938" s="701"/>
      <c r="G938" s="701"/>
      <c r="H938" s="701"/>
      <c r="I938" s="701"/>
      <c r="J938" s="701"/>
      <c r="K938" s="701"/>
      <c r="L938" s="701"/>
      <c r="M938" s="701"/>
      <c r="N938" s="701"/>
      <c r="O938" s="701"/>
      <c r="P938" s="701"/>
      <c r="Q938" s="701"/>
    </row>
    <row r="939" ht="25.15" customHeight="true" x14ac:dyDescent="0.2">
      <c r="C939" s="701"/>
      <c r="D939" s="701"/>
      <c r="E939" s="701"/>
      <c r="F939" s="701"/>
      <c r="G939" s="701"/>
      <c r="H939" s="701"/>
      <c r="I939" s="701"/>
      <c r="J939" s="701"/>
      <c r="K939" s="701"/>
      <c r="L939" s="701"/>
      <c r="M939" s="701"/>
      <c r="N939" s="701"/>
      <c r="O939" s="701"/>
      <c r="P939" s="701"/>
      <c r="Q939" s="701"/>
    </row>
    <row r="940" ht="25.15" customHeight="true" x14ac:dyDescent="0.2">
      <c r="C940" s="701"/>
      <c r="D940" s="701"/>
      <c r="E940" s="701"/>
      <c r="F940" s="701"/>
      <c r="G940" s="701"/>
      <c r="H940" s="701"/>
      <c r="I940" s="701"/>
      <c r="J940" s="701"/>
      <c r="K940" s="701"/>
      <c r="L940" s="701"/>
      <c r="M940" s="701"/>
      <c r="N940" s="701"/>
      <c r="O940" s="701"/>
      <c r="P940" s="701"/>
      <c r="Q940" s="701"/>
    </row>
    <row r="941" ht="25.15" customHeight="true" x14ac:dyDescent="0.2">
      <c r="C941" s="701"/>
      <c r="D941" s="701"/>
      <c r="E941" s="701"/>
      <c r="F941" s="701"/>
      <c r="G941" s="701"/>
      <c r="H941" s="701"/>
      <c r="I941" s="701"/>
      <c r="J941" s="701"/>
      <c r="K941" s="701"/>
      <c r="L941" s="701"/>
      <c r="M941" s="701"/>
      <c r="N941" s="701"/>
      <c r="O941" s="701"/>
      <c r="P941" s="701"/>
      <c r="Q941" s="701"/>
    </row>
    <row r="942" ht="25.15" customHeight="true" x14ac:dyDescent="0.2">
      <c r="C942" s="701"/>
      <c r="D942" s="701"/>
      <c r="E942" s="701"/>
      <c r="F942" s="701"/>
      <c r="G942" s="701"/>
      <c r="H942" s="701"/>
      <c r="I942" s="701"/>
      <c r="J942" s="701"/>
      <c r="K942" s="701"/>
      <c r="L942" s="701"/>
      <c r="M942" s="701"/>
      <c r="N942" s="701"/>
      <c r="O942" s="701"/>
      <c r="P942" s="701"/>
      <c r="Q942" s="701"/>
    </row>
    <row r="943" ht="25.15" customHeight="true" x14ac:dyDescent="0.2">
      <c r="C943" s="701"/>
      <c r="D943" s="701"/>
      <c r="E943" s="701"/>
      <c r="F943" s="701"/>
      <c r="G943" s="701"/>
      <c r="H943" s="701"/>
      <c r="I943" s="701"/>
      <c r="J943" s="701"/>
      <c r="K943" s="701"/>
      <c r="L943" s="701"/>
      <c r="M943" s="701"/>
      <c r="N943" s="701"/>
      <c r="O943" s="701"/>
      <c r="P943" s="701"/>
      <c r="Q943" s="701"/>
    </row>
    <row r="944" ht="25.15" customHeight="true" x14ac:dyDescent="0.2">
      <c r="C944" s="701"/>
      <c r="D944" s="701"/>
      <c r="E944" s="701"/>
      <c r="F944" s="701"/>
      <c r="G944" s="701"/>
      <c r="H944" s="701"/>
      <c r="I944" s="701"/>
      <c r="J944" s="701"/>
      <c r="K944" s="701"/>
      <c r="L944" s="701"/>
      <c r="M944" s="701"/>
      <c r="N944" s="701"/>
      <c r="O944" s="701"/>
      <c r="P944" s="701"/>
      <c r="Q944" s="701"/>
    </row>
    <row r="945" ht="25.15" customHeight="true" x14ac:dyDescent="0.2">
      <c r="C945" s="701"/>
      <c r="D945" s="701"/>
      <c r="E945" s="701"/>
      <c r="F945" s="701"/>
      <c r="G945" s="701"/>
      <c r="H945" s="701"/>
      <c r="I945" s="701"/>
      <c r="J945" s="701"/>
      <c r="K945" s="701"/>
      <c r="L945" s="701"/>
      <c r="M945" s="701"/>
      <c r="N945" s="701"/>
      <c r="O945" s="701"/>
      <c r="P945" s="701"/>
      <c r="Q945" s="701"/>
    </row>
    <row r="946" ht="25.15" customHeight="true" x14ac:dyDescent="0.2">
      <c r="C946" s="701"/>
      <c r="D946" s="701"/>
      <c r="E946" s="701"/>
      <c r="F946" s="701"/>
      <c r="G946" s="701"/>
      <c r="H946" s="701"/>
      <c r="I946" s="701"/>
      <c r="J946" s="701"/>
      <c r="K946" s="701"/>
      <c r="L946" s="701"/>
      <c r="M946" s="701"/>
      <c r="N946" s="701"/>
      <c r="O946" s="701"/>
      <c r="P946" s="701"/>
      <c r="Q946" s="701"/>
    </row>
    <row r="947" ht="25.15" customHeight="true" x14ac:dyDescent="0.2">
      <c r="C947" s="701"/>
      <c r="D947" s="701"/>
      <c r="E947" s="701"/>
      <c r="F947" s="701"/>
      <c r="G947" s="701"/>
      <c r="H947" s="701"/>
      <c r="I947" s="701"/>
      <c r="J947" s="701"/>
      <c r="K947" s="701"/>
      <c r="L947" s="701"/>
      <c r="M947" s="701"/>
      <c r="N947" s="701"/>
      <c r="O947" s="701"/>
      <c r="P947" s="701"/>
      <c r="Q947" s="701"/>
    </row>
    <row r="948" ht="25.15" customHeight="true" x14ac:dyDescent="0.2">
      <c r="C948" s="701"/>
      <c r="D948" s="701"/>
      <c r="E948" s="701"/>
      <c r="F948" s="701"/>
      <c r="G948" s="701"/>
      <c r="H948" s="701"/>
      <c r="I948" s="701"/>
      <c r="J948" s="701"/>
      <c r="K948" s="701"/>
      <c r="L948" s="701"/>
      <c r="M948" s="701"/>
      <c r="N948" s="701"/>
      <c r="O948" s="701"/>
      <c r="P948" s="701"/>
      <c r="Q948" s="701"/>
    </row>
    <row r="949" ht="25.15" customHeight="true" x14ac:dyDescent="0.2">
      <c r="C949" s="701"/>
      <c r="D949" s="701"/>
      <c r="E949" s="701"/>
      <c r="F949" s="701"/>
      <c r="G949" s="701"/>
      <c r="H949" s="701"/>
      <c r="I949" s="701"/>
      <c r="J949" s="701"/>
      <c r="K949" s="701"/>
      <c r="L949" s="701"/>
      <c r="M949" s="701"/>
      <c r="N949" s="701"/>
      <c r="O949" s="701"/>
      <c r="P949" s="701"/>
      <c r="Q949" s="701"/>
    </row>
    <row r="950" ht="25.15" customHeight="true" x14ac:dyDescent="0.2">
      <c r="C950" s="701"/>
      <c r="D950" s="701"/>
      <c r="E950" s="701"/>
      <c r="F950" s="701"/>
      <c r="G950" s="701"/>
      <c r="H950" s="701"/>
      <c r="I950" s="701"/>
      <c r="J950" s="701"/>
      <c r="K950" s="701"/>
      <c r="L950" s="701"/>
      <c r="M950" s="701"/>
      <c r="N950" s="701"/>
      <c r="O950" s="701"/>
      <c r="P950" s="701"/>
      <c r="Q950" s="701"/>
    </row>
    <row r="951" ht="25.15" customHeight="true" x14ac:dyDescent="0.2">
      <c r="C951" s="701"/>
      <c r="D951" s="701"/>
      <c r="E951" s="701"/>
      <c r="F951" s="701"/>
      <c r="G951" s="701"/>
      <c r="H951" s="701"/>
      <c r="I951" s="701"/>
      <c r="J951" s="701"/>
      <c r="K951" s="701"/>
      <c r="L951" s="701"/>
      <c r="M951" s="701"/>
      <c r="N951" s="701"/>
      <c r="O951" s="701"/>
      <c r="P951" s="701"/>
      <c r="Q951" s="701"/>
    </row>
    <row r="952" ht="25.15" customHeight="true" x14ac:dyDescent="0.2">
      <c r="C952" s="701"/>
      <c r="D952" s="701"/>
      <c r="E952" s="701"/>
      <c r="F952" s="701"/>
      <c r="G952" s="701"/>
      <c r="H952" s="701"/>
      <c r="I952" s="701"/>
      <c r="J952" s="701"/>
      <c r="K952" s="701"/>
      <c r="L952" s="701"/>
      <c r="M952" s="701"/>
      <c r="N952" s="701"/>
      <c r="O952" s="701"/>
      <c r="P952" s="701"/>
      <c r="Q952" s="701"/>
    </row>
    <row r="953" ht="25.15" customHeight="true" x14ac:dyDescent="0.2">
      <c r="C953" s="701"/>
      <c r="D953" s="701"/>
      <c r="E953" s="701"/>
      <c r="F953" s="701"/>
      <c r="G953" s="701"/>
      <c r="H953" s="701"/>
      <c r="I953" s="701"/>
      <c r="J953" s="701"/>
      <c r="K953" s="701"/>
      <c r="L953" s="701"/>
      <c r="M953" s="701"/>
      <c r="N953" s="701"/>
      <c r="O953" s="701"/>
      <c r="P953" s="701"/>
      <c r="Q953" s="701"/>
    </row>
    <row r="954" ht="25.15" customHeight="true" x14ac:dyDescent="0.2">
      <c r="C954" s="701"/>
      <c r="D954" s="701"/>
      <c r="E954" s="701"/>
      <c r="F954" s="701"/>
      <c r="G954" s="701"/>
      <c r="H954" s="701"/>
      <c r="I954" s="701"/>
      <c r="J954" s="701"/>
      <c r="K954" s="701"/>
      <c r="L954" s="701"/>
      <c r="M954" s="701"/>
      <c r="N954" s="701"/>
      <c r="O954" s="701"/>
      <c r="P954" s="701"/>
      <c r="Q954" s="701"/>
    </row>
    <row r="955" ht="25.15" customHeight="true" x14ac:dyDescent="0.2">
      <c r="C955" s="701"/>
      <c r="D955" s="701"/>
      <c r="E955" s="701"/>
      <c r="F955" s="701"/>
      <c r="G955" s="701"/>
      <c r="H955" s="701"/>
      <c r="I955" s="701"/>
      <c r="J955" s="701"/>
      <c r="K955" s="701"/>
      <c r="L955" s="701"/>
      <c r="M955" s="701"/>
      <c r="N955" s="701"/>
      <c r="O955" s="701"/>
      <c r="P955" s="701"/>
      <c r="Q955" s="701"/>
    </row>
    <row r="956" ht="25.15" customHeight="true" x14ac:dyDescent="0.2">
      <c r="C956" s="701"/>
      <c r="D956" s="701"/>
      <c r="E956" s="701"/>
      <c r="F956" s="701"/>
      <c r="G956" s="701"/>
      <c r="H956" s="701"/>
      <c r="I956" s="701"/>
      <c r="J956" s="701"/>
      <c r="K956" s="701"/>
      <c r="L956" s="701"/>
      <c r="M956" s="701"/>
      <c r="N956" s="701"/>
      <c r="O956" s="701"/>
      <c r="P956" s="701"/>
      <c r="Q956" s="701"/>
    </row>
    <row r="957" ht="25.15" customHeight="true" x14ac:dyDescent="0.2">
      <c r="C957" s="701"/>
      <c r="D957" s="701"/>
      <c r="E957" s="701"/>
      <c r="F957" s="701"/>
      <c r="G957" s="701"/>
      <c r="H957" s="701"/>
      <c r="I957" s="701"/>
      <c r="J957" s="701"/>
      <c r="K957" s="701"/>
      <c r="L957" s="701"/>
      <c r="M957" s="701"/>
      <c r="N957" s="701"/>
      <c r="O957" s="701"/>
      <c r="P957" s="701"/>
      <c r="Q957" s="701"/>
    </row>
    <row r="958" ht="25.15" customHeight="true" x14ac:dyDescent="0.2">
      <c r="C958" s="701"/>
      <c r="D958" s="701"/>
      <c r="E958" s="701"/>
      <c r="F958" s="701"/>
      <c r="G958" s="701"/>
      <c r="H958" s="701"/>
      <c r="I958" s="701"/>
      <c r="J958" s="701"/>
      <c r="K958" s="701"/>
      <c r="L958" s="701"/>
      <c r="M958" s="701"/>
      <c r="N958" s="701"/>
      <c r="O958" s="701"/>
      <c r="P958" s="701"/>
      <c r="Q958" s="701"/>
    </row>
    <row r="959" ht="25.15" customHeight="true" x14ac:dyDescent="0.2">
      <c r="C959" s="701"/>
      <c r="D959" s="701"/>
      <c r="E959" s="701"/>
      <c r="F959" s="701"/>
      <c r="G959" s="701"/>
      <c r="H959" s="701"/>
      <c r="I959" s="701"/>
      <c r="J959" s="701"/>
      <c r="K959" s="701"/>
      <c r="L959" s="701"/>
      <c r="M959" s="701"/>
      <c r="N959" s="701"/>
      <c r="O959" s="701"/>
      <c r="P959" s="701"/>
      <c r="Q959" s="701"/>
    </row>
    <row r="960" ht="25.15" customHeight="true" x14ac:dyDescent="0.2">
      <c r="C960" s="701"/>
      <c r="D960" s="701"/>
      <c r="E960" s="701"/>
      <c r="F960" s="701"/>
      <c r="G960" s="701"/>
      <c r="H960" s="701"/>
      <c r="I960" s="701"/>
      <c r="J960" s="701"/>
      <c r="K960" s="701"/>
      <c r="L960" s="701"/>
      <c r="M960" s="701"/>
      <c r="N960" s="701"/>
      <c r="O960" s="701"/>
      <c r="P960" s="701"/>
      <c r="Q960" s="701"/>
    </row>
    <row r="961" ht="25.15" customHeight="true" x14ac:dyDescent="0.2">
      <c r="C961" s="701"/>
      <c r="D961" s="701"/>
      <c r="E961" s="701"/>
      <c r="F961" s="701"/>
      <c r="G961" s="701"/>
      <c r="H961" s="701"/>
      <c r="I961" s="701"/>
      <c r="J961" s="701"/>
      <c r="K961" s="701"/>
      <c r="L961" s="701"/>
      <c r="M961" s="701"/>
      <c r="N961" s="701"/>
      <c r="O961" s="701"/>
      <c r="P961" s="701"/>
      <c r="Q961" s="701"/>
    </row>
    <row r="962" ht="25.15" customHeight="true" x14ac:dyDescent="0.2">
      <c r="C962" s="701"/>
      <c r="D962" s="701"/>
      <c r="E962" s="701"/>
      <c r="F962" s="701"/>
      <c r="G962" s="701"/>
      <c r="H962" s="701"/>
      <c r="I962" s="701"/>
      <c r="J962" s="701"/>
      <c r="K962" s="701"/>
      <c r="L962" s="701"/>
      <c r="M962" s="701"/>
      <c r="N962" s="701"/>
      <c r="O962" s="701"/>
      <c r="P962" s="701"/>
      <c r="Q962" s="701"/>
    </row>
    <row r="963" ht="25.15" customHeight="true" x14ac:dyDescent="0.2">
      <c r="C963" s="701"/>
      <c r="D963" s="701"/>
      <c r="E963" s="701"/>
      <c r="F963" s="701"/>
      <c r="G963" s="701"/>
      <c r="H963" s="701"/>
      <c r="I963" s="701"/>
      <c r="J963" s="701"/>
      <c r="K963" s="701"/>
      <c r="L963" s="701"/>
      <c r="M963" s="701"/>
      <c r="N963" s="701"/>
      <c r="O963" s="701"/>
      <c r="P963" s="701"/>
      <c r="Q963" s="701"/>
    </row>
    <row r="964" ht="25.15" customHeight="true" x14ac:dyDescent="0.2">
      <c r="C964" s="701"/>
      <c r="D964" s="701"/>
      <c r="E964" s="701"/>
      <c r="F964" s="701"/>
      <c r="G964" s="701"/>
      <c r="H964" s="701"/>
      <c r="I964" s="701"/>
      <c r="J964" s="701"/>
      <c r="K964" s="701"/>
      <c r="L964" s="701"/>
      <c r="M964" s="701"/>
      <c r="N964" s="701"/>
      <c r="O964" s="701"/>
      <c r="P964" s="701"/>
      <c r="Q964" s="701"/>
    </row>
    <row r="965" ht="25.15" customHeight="true" x14ac:dyDescent="0.2">
      <c r="C965" s="701"/>
      <c r="D965" s="701"/>
      <c r="E965" s="701"/>
      <c r="F965" s="701"/>
      <c r="G965" s="701"/>
      <c r="H965" s="701"/>
      <c r="I965" s="701"/>
      <c r="J965" s="701"/>
      <c r="K965" s="701"/>
      <c r="L965" s="701"/>
      <c r="M965" s="701"/>
      <c r="N965" s="701"/>
      <c r="O965" s="701"/>
      <c r="P965" s="701"/>
      <c r="Q965" s="701"/>
    </row>
    <row r="966" ht="25.15" customHeight="true" x14ac:dyDescent="0.2">
      <c r="C966" s="701"/>
      <c r="D966" s="701"/>
      <c r="E966" s="701"/>
      <c r="F966" s="701"/>
      <c r="G966" s="701"/>
      <c r="H966" s="701"/>
      <c r="I966" s="701"/>
      <c r="J966" s="701"/>
      <c r="K966" s="701"/>
      <c r="L966" s="701"/>
      <c r="M966" s="701"/>
      <c r="N966" s="701"/>
      <c r="O966" s="701"/>
      <c r="P966" s="701"/>
      <c r="Q966" s="701"/>
    </row>
    <row r="967" ht="25.15" customHeight="true" x14ac:dyDescent="0.2">
      <c r="C967" s="701"/>
      <c r="D967" s="701"/>
      <c r="E967" s="701"/>
      <c r="F967" s="701"/>
      <c r="G967" s="701"/>
      <c r="H967" s="701"/>
      <c r="I967" s="701"/>
      <c r="J967" s="701"/>
      <c r="K967" s="701"/>
      <c r="L967" s="701"/>
      <c r="M967" s="701"/>
      <c r="N967" s="701"/>
      <c r="O967" s="701"/>
      <c r="P967" s="701"/>
      <c r="Q967" s="701"/>
    </row>
    <row r="968" ht="25.15" customHeight="true" x14ac:dyDescent="0.2">
      <c r="C968" s="701"/>
      <c r="D968" s="701"/>
      <c r="E968" s="701"/>
      <c r="F968" s="701"/>
      <c r="G968" s="701"/>
      <c r="H968" s="701"/>
      <c r="I968" s="701"/>
      <c r="J968" s="701"/>
      <c r="K968" s="701"/>
      <c r="L968" s="701"/>
      <c r="M968" s="701"/>
      <c r="N968" s="701"/>
      <c r="O968" s="701"/>
      <c r="P968" s="701"/>
      <c r="Q968" s="701"/>
    </row>
    <row r="969" ht="25.15" customHeight="true" x14ac:dyDescent="0.2">
      <c r="C969" s="701"/>
      <c r="D969" s="701"/>
      <c r="E969" s="701"/>
      <c r="F969" s="701"/>
      <c r="G969" s="701"/>
      <c r="H969" s="701"/>
      <c r="I969" s="701"/>
      <c r="J969" s="701"/>
      <c r="K969" s="701"/>
      <c r="L969" s="701"/>
      <c r="M969" s="701"/>
      <c r="N969" s="701"/>
      <c r="O969" s="701"/>
      <c r="P969" s="701"/>
      <c r="Q969" s="701"/>
    </row>
    <row r="970" ht="25.15" customHeight="true" x14ac:dyDescent="0.2">
      <c r="C970" s="701"/>
      <c r="D970" s="701"/>
      <c r="E970" s="701"/>
      <c r="F970" s="701"/>
      <c r="G970" s="701"/>
      <c r="H970" s="701"/>
      <c r="I970" s="701"/>
      <c r="J970" s="701"/>
      <c r="K970" s="701"/>
      <c r="L970" s="701"/>
      <c r="M970" s="701"/>
      <c r="N970" s="701"/>
      <c r="O970" s="701"/>
      <c r="P970" s="701"/>
      <c r="Q970" s="701"/>
    </row>
    <row r="971" ht="25.15" customHeight="true" x14ac:dyDescent="0.2">
      <c r="C971" s="701"/>
      <c r="D971" s="701"/>
      <c r="E971" s="701"/>
      <c r="F971" s="701"/>
      <c r="G971" s="701"/>
      <c r="H971" s="701"/>
      <c r="I971" s="701"/>
      <c r="J971" s="701"/>
      <c r="K971" s="701"/>
      <c r="L971" s="701"/>
      <c r="M971" s="701"/>
      <c r="N971" s="701"/>
      <c r="O971" s="701"/>
      <c r="P971" s="701"/>
      <c r="Q971" s="701"/>
    </row>
    <row r="972" ht="25.15" customHeight="true" x14ac:dyDescent="0.2">
      <c r="C972" s="701"/>
      <c r="D972" s="701"/>
      <c r="E972" s="701"/>
      <c r="F972" s="701"/>
      <c r="G972" s="701"/>
      <c r="H972" s="701"/>
      <c r="I972" s="701"/>
      <c r="J972" s="701"/>
      <c r="K972" s="701"/>
      <c r="L972" s="701"/>
      <c r="M972" s="701"/>
      <c r="N972" s="701"/>
      <c r="O972" s="701"/>
      <c r="P972" s="701"/>
      <c r="Q972" s="701"/>
    </row>
    <row r="973" ht="25.15" customHeight="true" x14ac:dyDescent="0.2">
      <c r="C973" s="701"/>
      <c r="D973" s="701"/>
      <c r="E973" s="701"/>
      <c r="F973" s="701"/>
      <c r="G973" s="701"/>
      <c r="H973" s="701"/>
      <c r="I973" s="701"/>
      <c r="J973" s="701"/>
      <c r="K973" s="701"/>
      <c r="L973" s="701"/>
      <c r="M973" s="701"/>
      <c r="N973" s="701"/>
      <c r="O973" s="701"/>
      <c r="P973" s="701"/>
      <c r="Q973" s="701"/>
    </row>
    <row r="974" ht="25.15" customHeight="true" x14ac:dyDescent="0.2">
      <c r="C974" s="701"/>
      <c r="D974" s="701"/>
      <c r="E974" s="701"/>
      <c r="F974" s="701"/>
      <c r="G974" s="701"/>
      <c r="H974" s="701"/>
      <c r="I974" s="701"/>
      <c r="J974" s="701"/>
      <c r="K974" s="701"/>
      <c r="L974" s="701"/>
      <c r="M974" s="701"/>
      <c r="N974" s="701"/>
      <c r="O974" s="701"/>
      <c r="P974" s="701"/>
      <c r="Q974" s="701"/>
    </row>
    <row r="975" ht="25.15" customHeight="true" x14ac:dyDescent="0.2">
      <c r="C975" s="701"/>
      <c r="D975" s="701"/>
      <c r="E975" s="701"/>
      <c r="F975" s="701"/>
      <c r="G975" s="701"/>
      <c r="H975" s="701"/>
      <c r="I975" s="701"/>
      <c r="J975" s="701"/>
      <c r="K975" s="701"/>
      <c r="L975" s="701"/>
      <c r="M975" s="701"/>
      <c r="N975" s="701"/>
      <c r="O975" s="701"/>
      <c r="P975" s="701"/>
      <c r="Q975" s="701"/>
    </row>
    <row r="976" ht="25.15" customHeight="true" x14ac:dyDescent="0.2">
      <c r="C976" s="701"/>
      <c r="D976" s="701"/>
      <c r="E976" s="701"/>
      <c r="F976" s="701"/>
      <c r="G976" s="701"/>
      <c r="H976" s="701"/>
      <c r="I976" s="701"/>
      <c r="J976" s="701"/>
      <c r="K976" s="701"/>
      <c r="L976" s="701"/>
      <c r="M976" s="701"/>
      <c r="N976" s="701"/>
      <c r="O976" s="701"/>
      <c r="P976" s="701"/>
      <c r="Q976" s="701"/>
    </row>
    <row r="977" ht="25.15" customHeight="true" x14ac:dyDescent="0.2">
      <c r="C977" s="701"/>
      <c r="D977" s="701"/>
      <c r="E977" s="701"/>
      <c r="F977" s="701"/>
      <c r="G977" s="701"/>
      <c r="H977" s="701"/>
      <c r="I977" s="701"/>
      <c r="J977" s="701"/>
      <c r="K977" s="701"/>
      <c r="L977" s="701"/>
      <c r="M977" s="701"/>
      <c r="N977" s="701"/>
      <c r="O977" s="701"/>
      <c r="P977" s="701"/>
      <c r="Q977" s="701"/>
    </row>
    <row r="978" ht="25.15" customHeight="true" x14ac:dyDescent="0.2">
      <c r="C978" s="701"/>
      <c r="D978" s="701"/>
      <c r="E978" s="701"/>
      <c r="F978" s="701"/>
      <c r="G978" s="701"/>
      <c r="H978" s="701"/>
      <c r="I978" s="701"/>
      <c r="J978" s="701"/>
      <c r="K978" s="701"/>
      <c r="L978" s="701"/>
      <c r="M978" s="701"/>
      <c r="N978" s="701"/>
      <c r="O978" s="701"/>
      <c r="P978" s="701"/>
      <c r="Q978" s="701"/>
    </row>
    <row r="979" ht="25.15" customHeight="true" x14ac:dyDescent="0.2">
      <c r="C979" s="701"/>
      <c r="D979" s="701"/>
      <c r="E979" s="701"/>
      <c r="F979" s="701"/>
      <c r="G979" s="701"/>
      <c r="H979" s="701"/>
      <c r="I979" s="701"/>
      <c r="J979" s="701"/>
      <c r="K979" s="701"/>
      <c r="L979" s="701"/>
      <c r="M979" s="701"/>
      <c r="N979" s="701"/>
      <c r="O979" s="701"/>
      <c r="P979" s="701"/>
      <c r="Q979" s="701"/>
    </row>
    <row r="980" ht="25.15" customHeight="true" x14ac:dyDescent="0.2">
      <c r="C980" s="701"/>
      <c r="D980" s="701"/>
      <c r="E980" s="701"/>
      <c r="F980" s="701"/>
      <c r="G980" s="701"/>
      <c r="H980" s="701"/>
      <c r="I980" s="701"/>
      <c r="J980" s="701"/>
      <c r="K980" s="701"/>
      <c r="L980" s="701"/>
      <c r="M980" s="701"/>
      <c r="N980" s="701"/>
      <c r="O980" s="701"/>
      <c r="P980" s="701"/>
      <c r="Q980" s="701"/>
    </row>
    <row r="981" ht="25.15" customHeight="true" x14ac:dyDescent="0.2">
      <c r="C981" s="701"/>
      <c r="D981" s="701"/>
      <c r="E981" s="701"/>
      <c r="F981" s="701"/>
      <c r="G981" s="701"/>
      <c r="H981" s="701"/>
      <c r="I981" s="701"/>
      <c r="J981" s="701"/>
      <c r="K981" s="701"/>
      <c r="L981" s="701"/>
      <c r="M981" s="701"/>
      <c r="N981" s="701"/>
      <c r="O981" s="701"/>
      <c r="P981" s="701"/>
      <c r="Q981" s="701"/>
    </row>
    <row r="982" ht="25.15" customHeight="true" x14ac:dyDescent="0.2">
      <c r="C982" s="701"/>
      <c r="D982" s="701"/>
      <c r="E982" s="701"/>
      <c r="F982" s="701"/>
      <c r="G982" s="701"/>
      <c r="H982" s="701"/>
      <c r="I982" s="701"/>
      <c r="J982" s="701"/>
      <c r="K982" s="701"/>
      <c r="L982" s="701"/>
      <c r="M982" s="701"/>
      <c r="N982" s="701"/>
      <c r="O982" s="701"/>
      <c r="P982" s="701"/>
      <c r="Q982" s="701"/>
    </row>
    <row r="983" ht="25.15" customHeight="true" x14ac:dyDescent="0.2">
      <c r="C983" s="701"/>
      <c r="D983" s="701"/>
      <c r="E983" s="701"/>
      <c r="F983" s="701"/>
      <c r="G983" s="701"/>
      <c r="H983" s="701"/>
      <c r="I983" s="701"/>
      <c r="J983" s="701"/>
      <c r="K983" s="701"/>
      <c r="L983" s="701"/>
      <c r="M983" s="701"/>
      <c r="N983" s="701"/>
      <c r="O983" s="701"/>
      <c r="P983" s="701"/>
      <c r="Q983" s="701"/>
    </row>
    <row r="984" ht="25.15" customHeight="true" x14ac:dyDescent="0.2">
      <c r="C984" s="701"/>
      <c r="D984" s="701"/>
      <c r="E984" s="701"/>
      <c r="F984" s="701"/>
      <c r="G984" s="701"/>
      <c r="H984" s="701"/>
      <c r="I984" s="701"/>
      <c r="J984" s="701"/>
      <c r="K984" s="701"/>
      <c r="L984" s="701"/>
      <c r="M984" s="701"/>
      <c r="N984" s="701"/>
      <c r="O984" s="701"/>
      <c r="P984" s="701"/>
      <c r="Q984" s="701"/>
    </row>
    <row r="985" ht="25.15" customHeight="true" x14ac:dyDescent="0.2">
      <c r="C985" s="701"/>
      <c r="D985" s="701"/>
      <c r="E985" s="701"/>
      <c r="F985" s="701"/>
      <c r="G985" s="701"/>
      <c r="H985" s="701"/>
      <c r="I985" s="701"/>
      <c r="J985" s="701"/>
      <c r="K985" s="701"/>
      <c r="L985" s="701"/>
      <c r="M985" s="701"/>
      <c r="N985" s="701"/>
      <c r="O985" s="701"/>
      <c r="P985" s="701"/>
      <c r="Q985" s="701"/>
    </row>
    <row r="986" ht="25.15" customHeight="true" x14ac:dyDescent="0.2">
      <c r="C986" s="701"/>
      <c r="D986" s="701"/>
      <c r="E986" s="701"/>
      <c r="F986" s="701"/>
      <c r="G986" s="701"/>
      <c r="H986" s="701"/>
      <c r="I986" s="701"/>
      <c r="J986" s="701"/>
      <c r="K986" s="701"/>
      <c r="L986" s="701"/>
      <c r="M986" s="701"/>
      <c r="N986" s="701"/>
      <c r="O986" s="701"/>
      <c r="P986" s="701"/>
      <c r="Q986" s="701"/>
    </row>
    <row r="987" ht="25.15" customHeight="true" x14ac:dyDescent="0.2">
      <c r="C987" s="701"/>
      <c r="D987" s="701"/>
      <c r="E987" s="701"/>
      <c r="F987" s="701"/>
      <c r="G987" s="701"/>
      <c r="H987" s="701"/>
      <c r="I987" s="701"/>
      <c r="J987" s="701"/>
      <c r="K987" s="701"/>
      <c r="L987" s="701"/>
      <c r="M987" s="701"/>
      <c r="N987" s="701"/>
      <c r="O987" s="701"/>
      <c r="P987" s="701"/>
      <c r="Q987" s="701"/>
    </row>
    <row r="988" ht="25.15" customHeight="true" x14ac:dyDescent="0.2">
      <c r="C988" s="701"/>
      <c r="D988" s="701"/>
      <c r="E988" s="701"/>
      <c r="F988" s="701"/>
      <c r="G988" s="701"/>
      <c r="H988" s="701"/>
      <c r="I988" s="701"/>
      <c r="J988" s="701"/>
      <c r="K988" s="701"/>
      <c r="L988" s="701"/>
      <c r="M988" s="701"/>
      <c r="N988" s="701"/>
      <c r="O988" s="701"/>
      <c r="P988" s="701"/>
      <c r="Q988" s="701"/>
    </row>
    <row r="989" ht="25.15" customHeight="true" x14ac:dyDescent="0.2">
      <c r="C989" s="701"/>
      <c r="D989" s="701"/>
      <c r="E989" s="701"/>
      <c r="F989" s="701"/>
      <c r="G989" s="701"/>
      <c r="H989" s="701"/>
      <c r="I989" s="701"/>
      <c r="J989" s="701"/>
      <c r="K989" s="701"/>
      <c r="L989" s="701"/>
      <c r="M989" s="701"/>
      <c r="N989" s="701"/>
      <c r="O989" s="701"/>
      <c r="P989" s="701"/>
      <c r="Q989" s="701"/>
    </row>
    <row r="990" ht="25.15" customHeight="true" x14ac:dyDescent="0.2">
      <c r="C990" s="701"/>
      <c r="D990" s="701"/>
      <c r="E990" s="701"/>
      <c r="F990" s="701"/>
      <c r="G990" s="701"/>
      <c r="H990" s="701"/>
      <c r="I990" s="701"/>
      <c r="J990" s="701"/>
      <c r="K990" s="701"/>
      <c r="L990" s="701"/>
      <c r="M990" s="701"/>
      <c r="N990" s="701"/>
      <c r="O990" s="701"/>
      <c r="P990" s="701"/>
      <c r="Q990" s="701"/>
    </row>
    <row r="991" ht="25.15" customHeight="true" x14ac:dyDescent="0.2">
      <c r="C991" s="701"/>
      <c r="D991" s="701"/>
      <c r="E991" s="701"/>
      <c r="F991" s="701"/>
      <c r="G991" s="701"/>
      <c r="H991" s="701"/>
      <c r="I991" s="701"/>
      <c r="J991" s="701"/>
      <c r="K991" s="701"/>
      <c r="L991" s="701"/>
      <c r="M991" s="701"/>
      <c r="N991" s="701"/>
      <c r="O991" s="701"/>
      <c r="P991" s="701"/>
      <c r="Q991" s="701"/>
    </row>
    <row r="992" ht="25.15" customHeight="true" x14ac:dyDescent="0.2">
      <c r="C992" s="701"/>
      <c r="D992" s="701"/>
      <c r="E992" s="701"/>
      <c r="F992" s="701"/>
      <c r="G992" s="701"/>
      <c r="H992" s="701"/>
      <c r="I992" s="701"/>
      <c r="J992" s="701"/>
      <c r="K992" s="701"/>
      <c r="L992" s="701"/>
      <c r="M992" s="701"/>
      <c r="N992" s="701"/>
      <c r="O992" s="701"/>
      <c r="P992" s="701"/>
      <c r="Q992" s="701"/>
    </row>
    <row r="993" ht="25.15" customHeight="true" x14ac:dyDescent="0.2">
      <c r="C993" s="701"/>
      <c r="D993" s="701"/>
      <c r="E993" s="701"/>
      <c r="F993" s="701"/>
      <c r="G993" s="701"/>
      <c r="H993" s="701"/>
      <c r="I993" s="701"/>
      <c r="J993" s="701"/>
      <c r="K993" s="701"/>
      <c r="L993" s="701"/>
      <c r="M993" s="701"/>
      <c r="N993" s="701"/>
      <c r="O993" s="701"/>
      <c r="P993" s="701"/>
      <c r="Q993" s="701"/>
    </row>
    <row r="994" ht="25.15" customHeight="true" x14ac:dyDescent="0.2">
      <c r="C994" s="701"/>
      <c r="D994" s="701"/>
      <c r="E994" s="701"/>
      <c r="F994" s="701"/>
      <c r="G994" s="701"/>
      <c r="H994" s="701"/>
      <c r="I994" s="701"/>
      <c r="J994" s="701"/>
      <c r="K994" s="701"/>
      <c r="L994" s="701"/>
      <c r="M994" s="701"/>
      <c r="N994" s="701"/>
      <c r="O994" s="701"/>
      <c r="P994" s="701"/>
      <c r="Q994" s="701"/>
    </row>
    <row r="995" ht="25.15" customHeight="true" x14ac:dyDescent="0.2">
      <c r="C995" s="701"/>
      <c r="D995" s="701"/>
      <c r="E995" s="701"/>
      <c r="F995" s="701"/>
      <c r="G995" s="701"/>
      <c r="H995" s="701"/>
      <c r="I995" s="701"/>
      <c r="J995" s="701"/>
      <c r="K995" s="701"/>
      <c r="L995" s="701"/>
      <c r="M995" s="701"/>
      <c r="N995" s="701"/>
      <c r="O995" s="701"/>
      <c r="P995" s="701"/>
      <c r="Q995" s="701"/>
    </row>
    <row r="996" ht="25.15" customHeight="true" x14ac:dyDescent="0.2">
      <c r="C996" s="701"/>
      <c r="D996" s="701"/>
      <c r="E996" s="701"/>
      <c r="F996" s="701"/>
      <c r="G996" s="701"/>
      <c r="H996" s="701"/>
      <c r="I996" s="701"/>
      <c r="J996" s="701"/>
      <c r="K996" s="701"/>
      <c r="L996" s="701"/>
      <c r="M996" s="701"/>
      <c r="N996" s="701"/>
      <c r="O996" s="701"/>
      <c r="P996" s="701"/>
      <c r="Q996" s="701"/>
    </row>
    <row r="997" ht="25.15" customHeight="true" x14ac:dyDescent="0.2">
      <c r="C997" s="701"/>
      <c r="D997" s="701"/>
      <c r="E997" s="701"/>
      <c r="F997" s="701"/>
      <c r="G997" s="701"/>
      <c r="H997" s="701"/>
      <c r="I997" s="701"/>
      <c r="J997" s="701"/>
      <c r="K997" s="701"/>
      <c r="L997" s="701"/>
      <c r="M997" s="701"/>
      <c r="N997" s="701"/>
      <c r="O997" s="701"/>
      <c r="P997" s="701"/>
      <c r="Q997" s="701"/>
    </row>
    <row r="998" ht="25.15" customHeight="true" x14ac:dyDescent="0.2">
      <c r="C998" s="701"/>
      <c r="D998" s="701"/>
      <c r="E998" s="701"/>
      <c r="F998" s="701"/>
      <c r="G998" s="701"/>
      <c r="H998" s="701"/>
      <c r="I998" s="701"/>
      <c r="J998" s="701"/>
      <c r="K998" s="701"/>
      <c r="L998" s="701"/>
      <c r="M998" s="701"/>
      <c r="N998" s="701"/>
      <c r="O998" s="701"/>
      <c r="P998" s="701"/>
      <c r="Q998" s="701"/>
    </row>
    <row r="999" ht="25.15" customHeight="true" x14ac:dyDescent="0.2">
      <c r="C999" s="701"/>
      <c r="D999" s="701"/>
      <c r="E999" s="701"/>
      <c r="F999" s="701"/>
      <c r="G999" s="701"/>
      <c r="H999" s="701"/>
      <c r="I999" s="701"/>
      <c r="J999" s="701"/>
      <c r="K999" s="701"/>
      <c r="L999" s="701"/>
      <c r="M999" s="701"/>
      <c r="N999" s="701"/>
      <c r="O999" s="701"/>
      <c r="P999" s="701"/>
      <c r="Q999" s="701"/>
    </row>
    <row r="1000" ht="25.15" customHeight="true" x14ac:dyDescent="0.2">
      <c r="C1000" s="701"/>
      <c r="D1000" s="701"/>
      <c r="E1000" s="701"/>
      <c r="F1000" s="701"/>
      <c r="G1000" s="701"/>
      <c r="H1000" s="701"/>
      <c r="I1000" s="701"/>
      <c r="J1000" s="701"/>
      <c r="K1000" s="701"/>
      <c r="L1000" s="701"/>
      <c r="M1000" s="701"/>
      <c r="N1000" s="701"/>
      <c r="O1000" s="701"/>
      <c r="P1000" s="701"/>
      <c r="Q1000" s="701"/>
    </row>
    <row r="1001" ht="25.15" customHeight="true" x14ac:dyDescent="0.2">
      <c r="C1001" s="701"/>
      <c r="D1001" s="701"/>
      <c r="E1001" s="701"/>
      <c r="F1001" s="701"/>
      <c r="G1001" s="701"/>
      <c r="H1001" s="701"/>
      <c r="I1001" s="701"/>
      <c r="J1001" s="701"/>
      <c r="K1001" s="701"/>
      <c r="L1001" s="701"/>
      <c r="M1001" s="701"/>
      <c r="N1001" s="701"/>
      <c r="O1001" s="701"/>
      <c r="P1001" s="701"/>
      <c r="Q1001" s="701"/>
    </row>
    <row r="1002" ht="25.15" customHeight="true" x14ac:dyDescent="0.2">
      <c r="C1002" s="701"/>
      <c r="D1002" s="701"/>
      <c r="E1002" s="701"/>
      <c r="F1002" s="701"/>
      <c r="G1002" s="701"/>
      <c r="H1002" s="701"/>
      <c r="I1002" s="701"/>
      <c r="J1002" s="701"/>
      <c r="K1002" s="701"/>
      <c r="L1002" s="701"/>
      <c r="M1002" s="701"/>
      <c r="N1002" s="701"/>
      <c r="O1002" s="701"/>
      <c r="P1002" s="701"/>
      <c r="Q1002" s="701"/>
    </row>
    <row r="1003" ht="25.15" customHeight="true" x14ac:dyDescent="0.2">
      <c r="C1003" s="701"/>
      <c r="D1003" s="701"/>
      <c r="E1003" s="701"/>
      <c r="F1003" s="701"/>
      <c r="G1003" s="701"/>
      <c r="H1003" s="701"/>
      <c r="I1003" s="701"/>
      <c r="J1003" s="701"/>
      <c r="K1003" s="701"/>
      <c r="L1003" s="701"/>
      <c r="M1003" s="701"/>
      <c r="N1003" s="701"/>
      <c r="O1003" s="701"/>
      <c r="P1003" s="701"/>
      <c r="Q1003" s="701"/>
    </row>
    <row r="1004" ht="25.15" customHeight="true" x14ac:dyDescent="0.2">
      <c r="C1004" s="701"/>
      <c r="D1004" s="701"/>
      <c r="E1004" s="701"/>
      <c r="F1004" s="701"/>
      <c r="G1004" s="701"/>
      <c r="H1004" s="701"/>
      <c r="I1004" s="701"/>
      <c r="J1004" s="701"/>
      <c r="K1004" s="701"/>
      <c r="L1004" s="701"/>
      <c r="M1004" s="701"/>
      <c r="N1004" s="701"/>
      <c r="O1004" s="701"/>
      <c r="P1004" s="701"/>
      <c r="Q1004" s="701"/>
    </row>
    <row r="1005" ht="25.15" customHeight="true" x14ac:dyDescent="0.2">
      <c r="C1005" s="701"/>
      <c r="D1005" s="701"/>
      <c r="E1005" s="701"/>
      <c r="F1005" s="701"/>
      <c r="G1005" s="701"/>
      <c r="H1005" s="701"/>
      <c r="I1005" s="701"/>
      <c r="J1005" s="701"/>
      <c r="K1005" s="701"/>
      <c r="L1005" s="701"/>
      <c r="M1005" s="701"/>
      <c r="N1005" s="701"/>
      <c r="O1005" s="701"/>
      <c r="P1005" s="701"/>
      <c r="Q1005" s="701"/>
    </row>
    <row r="1006" ht="25.15" customHeight="true" x14ac:dyDescent="0.2">
      <c r="C1006" s="701"/>
      <c r="D1006" s="701"/>
      <c r="E1006" s="701"/>
      <c r="F1006" s="701"/>
      <c r="G1006" s="701"/>
      <c r="H1006" s="701"/>
      <c r="I1006" s="701"/>
      <c r="J1006" s="701"/>
      <c r="K1006" s="701"/>
      <c r="L1006" s="701"/>
      <c r="M1006" s="701"/>
      <c r="N1006" s="701"/>
      <c r="O1006" s="701"/>
      <c r="P1006" s="701"/>
      <c r="Q1006" s="701"/>
    </row>
    <row r="1007" ht="25.15" customHeight="true" x14ac:dyDescent="0.2">
      <c r="C1007" s="701"/>
      <c r="D1007" s="701"/>
      <c r="E1007" s="701"/>
      <c r="F1007" s="701"/>
      <c r="G1007" s="701"/>
      <c r="H1007" s="701"/>
      <c r="I1007" s="701"/>
      <c r="J1007" s="701"/>
      <c r="K1007" s="701"/>
      <c r="L1007" s="701"/>
      <c r="M1007" s="701"/>
      <c r="N1007" s="701"/>
      <c r="O1007" s="701"/>
      <c r="P1007" s="701"/>
      <c r="Q1007" s="701"/>
    </row>
    <row r="1008" ht="25.15" customHeight="true" x14ac:dyDescent="0.2">
      <c r="C1008" s="701"/>
      <c r="D1008" s="701"/>
      <c r="E1008" s="701"/>
      <c r="F1008" s="701"/>
      <c r="G1008" s="701"/>
      <c r="H1008" s="701"/>
      <c r="I1008" s="701"/>
      <c r="J1008" s="701"/>
      <c r="K1008" s="701"/>
      <c r="L1008" s="701"/>
      <c r="M1008" s="701"/>
      <c r="N1008" s="701"/>
      <c r="O1008" s="701"/>
      <c r="P1008" s="701"/>
      <c r="Q1008" s="701"/>
    </row>
    <row r="1009" ht="25.15" customHeight="true" x14ac:dyDescent="0.2">
      <c r="C1009" s="701"/>
      <c r="D1009" s="701"/>
      <c r="E1009" s="701"/>
      <c r="F1009" s="701"/>
      <c r="G1009" s="701"/>
      <c r="H1009" s="701"/>
      <c r="I1009" s="701"/>
      <c r="J1009" s="701"/>
      <c r="K1009" s="701"/>
      <c r="L1009" s="701"/>
      <c r="M1009" s="701"/>
      <c r="N1009" s="701"/>
      <c r="O1009" s="701"/>
      <c r="P1009" s="701"/>
      <c r="Q1009" s="701"/>
    </row>
    <row r="1010" ht="25.15" customHeight="true" x14ac:dyDescent="0.2">
      <c r="C1010" s="701"/>
      <c r="D1010" s="701"/>
      <c r="E1010" s="701"/>
      <c r="F1010" s="701"/>
      <c r="G1010" s="701"/>
      <c r="H1010" s="701"/>
      <c r="I1010" s="701"/>
      <c r="J1010" s="701"/>
      <c r="K1010" s="701"/>
      <c r="L1010" s="701"/>
      <c r="M1010" s="701"/>
      <c r="N1010" s="701"/>
      <c r="O1010" s="701"/>
      <c r="P1010" s="701"/>
      <c r="Q1010" s="701"/>
    </row>
    <row r="1011" ht="25.15" customHeight="true" x14ac:dyDescent="0.2">
      <c r="C1011" s="701"/>
      <c r="D1011" s="701"/>
      <c r="E1011" s="701"/>
      <c r="F1011" s="701"/>
      <c r="G1011" s="701"/>
      <c r="H1011" s="701"/>
      <c r="I1011" s="701"/>
      <c r="J1011" s="701"/>
      <c r="K1011" s="701"/>
      <c r="L1011" s="701"/>
      <c r="M1011" s="701"/>
      <c r="N1011" s="701"/>
      <c r="O1011" s="701"/>
      <c r="P1011" s="701"/>
      <c r="Q1011" s="701"/>
    </row>
    <row r="1012" ht="25.15" customHeight="true" x14ac:dyDescent="0.2">
      <c r="C1012" s="701"/>
      <c r="D1012" s="701"/>
      <c r="E1012" s="701"/>
      <c r="F1012" s="701"/>
      <c r="G1012" s="701"/>
      <c r="H1012" s="701"/>
      <c r="I1012" s="701"/>
      <c r="J1012" s="701"/>
      <c r="K1012" s="701"/>
      <c r="L1012" s="701"/>
      <c r="M1012" s="701"/>
      <c r="N1012" s="701"/>
      <c r="O1012" s="701"/>
      <c r="P1012" s="701"/>
      <c r="Q1012" s="701"/>
    </row>
    <row r="1013" ht="25.15" customHeight="true" x14ac:dyDescent="0.2">
      <c r="C1013" s="701"/>
      <c r="D1013" s="701"/>
      <c r="E1013" s="701"/>
      <c r="F1013" s="701"/>
      <c r="G1013" s="701"/>
      <c r="H1013" s="701"/>
      <c r="I1013" s="701"/>
      <c r="J1013" s="701"/>
      <c r="K1013" s="701"/>
      <c r="L1013" s="701"/>
      <c r="M1013" s="701"/>
      <c r="N1013" s="701"/>
      <c r="O1013" s="701"/>
      <c r="P1013" s="701"/>
      <c r="Q1013" s="701"/>
    </row>
    <row r="1014" ht="25.15" customHeight="true" x14ac:dyDescent="0.2">
      <c r="C1014" s="701"/>
      <c r="D1014" s="701"/>
      <c r="E1014" s="701"/>
      <c r="F1014" s="701"/>
      <c r="G1014" s="701"/>
      <c r="H1014" s="701"/>
      <c r="I1014" s="701"/>
      <c r="J1014" s="701"/>
      <c r="K1014" s="701"/>
      <c r="L1014" s="701"/>
      <c r="M1014" s="701"/>
      <c r="N1014" s="701"/>
      <c r="O1014" s="701"/>
      <c r="P1014" s="701"/>
      <c r="Q1014" s="701"/>
    </row>
    <row r="1015" ht="25.15" customHeight="true" x14ac:dyDescent="0.2">
      <c r="C1015" s="701"/>
      <c r="D1015" s="701"/>
      <c r="E1015" s="701"/>
      <c r="F1015" s="701"/>
      <c r="G1015" s="701"/>
      <c r="H1015" s="701"/>
      <c r="I1015" s="701"/>
      <c r="J1015" s="701"/>
      <c r="K1015" s="701"/>
      <c r="L1015" s="701"/>
      <c r="M1015" s="701"/>
      <c r="N1015" s="701"/>
      <c r="O1015" s="701"/>
      <c r="P1015" s="701"/>
      <c r="Q1015" s="701"/>
    </row>
    <row r="1016" ht="25.15" customHeight="true" x14ac:dyDescent="0.2">
      <c r="C1016" s="701"/>
      <c r="D1016" s="701"/>
      <c r="E1016" s="701"/>
      <c r="F1016" s="701"/>
      <c r="G1016" s="701"/>
      <c r="H1016" s="701"/>
      <c r="I1016" s="701"/>
      <c r="J1016" s="701"/>
      <c r="K1016" s="701"/>
      <c r="L1016" s="701"/>
      <c r="M1016" s="701"/>
      <c r="N1016" s="701"/>
      <c r="O1016" s="701"/>
      <c r="P1016" s="701"/>
      <c r="Q1016" s="701"/>
    </row>
    <row r="1017" ht="25.15" customHeight="true" x14ac:dyDescent="0.2">
      <c r="C1017" s="701"/>
      <c r="D1017" s="701"/>
      <c r="E1017" s="701"/>
      <c r="F1017" s="701"/>
      <c r="G1017" s="701"/>
      <c r="H1017" s="701"/>
      <c r="I1017" s="701"/>
      <c r="J1017" s="701"/>
      <c r="K1017" s="701"/>
      <c r="L1017" s="701"/>
      <c r="M1017" s="701"/>
      <c r="N1017" s="701"/>
      <c r="O1017" s="701"/>
      <c r="P1017" s="701"/>
      <c r="Q1017" s="701"/>
    </row>
    <row r="1018" ht="25.15" customHeight="true" x14ac:dyDescent="0.2">
      <c r="C1018" s="701"/>
      <c r="D1018" s="701"/>
      <c r="E1018" s="701"/>
      <c r="F1018" s="701"/>
      <c r="G1018" s="701"/>
      <c r="H1018" s="701"/>
      <c r="I1018" s="701"/>
      <c r="J1018" s="701"/>
      <c r="K1018" s="701"/>
      <c r="L1018" s="701"/>
      <c r="M1018" s="701"/>
      <c r="N1018" s="701"/>
      <c r="O1018" s="701"/>
      <c r="P1018" s="701"/>
      <c r="Q1018" s="701"/>
    </row>
    <row r="1019" ht="25.15" customHeight="true" x14ac:dyDescent="0.2">
      <c r="C1019" s="701"/>
      <c r="D1019" s="701"/>
      <c r="E1019" s="701"/>
      <c r="F1019" s="701"/>
      <c r="G1019" s="701"/>
      <c r="H1019" s="701"/>
      <c r="I1019" s="701"/>
      <c r="J1019" s="701"/>
      <c r="K1019" s="701"/>
      <c r="L1019" s="701"/>
      <c r="M1019" s="701"/>
      <c r="N1019" s="701"/>
      <c r="O1019" s="701"/>
      <c r="P1019" s="701"/>
      <c r="Q1019" s="701"/>
    </row>
    <row r="1020" ht="25.15" customHeight="true" x14ac:dyDescent="0.2">
      <c r="C1020" s="701"/>
      <c r="D1020" s="701"/>
      <c r="E1020" s="701"/>
      <c r="F1020" s="701"/>
      <c r="G1020" s="701"/>
      <c r="H1020" s="701"/>
      <c r="I1020" s="701"/>
      <c r="J1020" s="701"/>
      <c r="K1020" s="701"/>
      <c r="L1020" s="701"/>
      <c r="M1020" s="701"/>
      <c r="N1020" s="701"/>
      <c r="O1020" s="701"/>
      <c r="P1020" s="701"/>
      <c r="Q1020" s="701"/>
    </row>
    <row r="1021" ht="25.15" customHeight="true" x14ac:dyDescent="0.2">
      <c r="C1021" s="701"/>
      <c r="D1021" s="701"/>
      <c r="E1021" s="701"/>
      <c r="F1021" s="701"/>
      <c r="G1021" s="701"/>
      <c r="H1021" s="701"/>
      <c r="I1021" s="701"/>
      <c r="J1021" s="701"/>
      <c r="K1021" s="701"/>
      <c r="L1021" s="701"/>
      <c r="M1021" s="701"/>
      <c r="N1021" s="701"/>
      <c r="O1021" s="701"/>
      <c r="P1021" s="701"/>
      <c r="Q1021" s="701"/>
    </row>
    <row r="1022" ht="25.15" customHeight="true" x14ac:dyDescent="0.2">
      <c r="C1022" s="701"/>
      <c r="D1022" s="701"/>
      <c r="E1022" s="701"/>
      <c r="F1022" s="701"/>
      <c r="G1022" s="701"/>
      <c r="H1022" s="701"/>
      <c r="I1022" s="701"/>
      <c r="J1022" s="701"/>
      <c r="K1022" s="701"/>
      <c r="L1022" s="701"/>
      <c r="M1022" s="701"/>
      <c r="N1022" s="701"/>
      <c r="O1022" s="701"/>
      <c r="P1022" s="701"/>
      <c r="Q1022" s="701"/>
    </row>
    <row r="1023" ht="25.15" customHeight="true" x14ac:dyDescent="0.2">
      <c r="C1023" s="701"/>
      <c r="D1023" s="701"/>
      <c r="E1023" s="701"/>
      <c r="F1023" s="701"/>
      <c r="G1023" s="701"/>
      <c r="H1023" s="701"/>
      <c r="I1023" s="701"/>
      <c r="J1023" s="701"/>
      <c r="K1023" s="701"/>
      <c r="L1023" s="701"/>
      <c r="M1023" s="701"/>
      <c r="N1023" s="701"/>
      <c r="O1023" s="701"/>
      <c r="P1023" s="701"/>
      <c r="Q1023" s="701"/>
    </row>
    <row r="1024" ht="25.15" customHeight="true" x14ac:dyDescent="0.2">
      <c r="C1024" s="701"/>
      <c r="D1024" s="701"/>
      <c r="E1024" s="701"/>
      <c r="F1024" s="701"/>
      <c r="G1024" s="701"/>
      <c r="H1024" s="701"/>
      <c r="I1024" s="701"/>
      <c r="J1024" s="701"/>
      <c r="K1024" s="701"/>
      <c r="L1024" s="701"/>
      <c r="M1024" s="701"/>
      <c r="N1024" s="701"/>
      <c r="O1024" s="701"/>
      <c r="P1024" s="701"/>
      <c r="Q1024" s="701"/>
    </row>
    <row r="1025" s="417" customFormat="true" ht="21" customHeight="true" x14ac:dyDescent="0.2">
      <c r="A1025" s="1080" t="s">
        <v>378</v>
      </c>
      <c r="B1025" s="1080"/>
      <c r="C1025" s="1080"/>
      <c r="AB1025" s="410"/>
      <c r="AC1025" s="410"/>
      <c r="AD1025" s="410"/>
      <c r="AE1025" s="410"/>
      <c r="AF1025" s="410"/>
      <c r="AG1025" s="410"/>
      <c r="AH1025" s="410"/>
      <c r="AI1025" s="410"/>
      <c r="AJ1025" s="410"/>
      <c r="AK1025" s="410"/>
      <c r="AL1025" s="410"/>
      <c r="AM1025" s="410"/>
      <c r="AN1025" s="410"/>
      <c r="AO1025" s="410"/>
      <c r="AP1025" s="410"/>
      <c r="AQ1025" s="410"/>
      <c r="AR1025" s="410"/>
      <c r="AS1025" s="410"/>
      <c r="AT1025" s="410"/>
      <c r="AU1025" s="410"/>
      <c r="AV1025" s="410"/>
      <c r="AW1025" s="410"/>
      <c r="AX1025" s="410"/>
      <c r="AY1025" s="410"/>
      <c r="AZ1025" s="410"/>
      <c r="BA1025" s="425"/>
      <c r="BB1025" s="491"/>
      <c r="BC1025"/>
      <c r="BD1025"/>
      <c r="BE1025"/>
      <c r="BF1025"/>
      <c r="BG1025"/>
      <c r="BH1025"/>
      <c r="BI1025"/>
      <c r="BJ1025"/>
      <c r="BK1025"/>
      <c r="BL1025"/>
      <c r="BM1025"/>
      <c r="BN1025"/>
      <c r="BO1025"/>
      <c r="BP1025"/>
      <c r="BQ1025"/>
      <c r="BR1025"/>
      <c r="BS1025"/>
      <c r="BT1025"/>
      <c r="BU1025"/>
      <c r="BV1025"/>
      <c r="BW1025"/>
      <c r="BX1025"/>
      <c r="BY1025" s="425"/>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417" customFormat="true" ht="15.95" customHeight="true" x14ac:dyDescent="0.2">
      <c r="A1026" s="1063" t="s">
        <v>196</v>
      </c>
      <c r="B1026" s="1063"/>
      <c r="C1026" s="617" t="s">
        <v>197</v>
      </c>
      <c r="AB1026" s="410"/>
      <c r="AC1026" s="410"/>
      <c r="AD1026" s="410"/>
      <c r="AE1026" s="410"/>
      <c r="AF1026" s="410"/>
      <c r="AG1026" s="410"/>
      <c r="AH1026" s="410"/>
      <c r="AI1026" s="410"/>
      <c r="AJ1026" s="410"/>
      <c r="AK1026" s="410"/>
      <c r="AL1026" s="410"/>
      <c r="AM1026" s="410"/>
      <c r="AN1026" s="410"/>
      <c r="AO1026" s="410"/>
      <c r="AP1026" s="410"/>
      <c r="AQ1026" s="410"/>
      <c r="AR1026" s="410"/>
      <c r="AS1026" s="410"/>
      <c r="AT1026" s="410"/>
      <c r="AU1026" s="410"/>
      <c r="AV1026" s="410"/>
      <c r="AW1026" s="410"/>
      <c r="AX1026" s="410"/>
      <c r="AY1026" s="410"/>
      <c r="AZ1026" s="410"/>
      <c r="BA1026" s="425"/>
      <c r="BB1026" s="491"/>
      <c r="BC1026"/>
      <c r="BD1026"/>
      <c r="BE1026"/>
      <c r="BF1026"/>
      <c r="BG1026"/>
      <c r="BH1026"/>
      <c r="BI1026"/>
      <c r="BJ1026"/>
      <c r="BK1026"/>
      <c r="BL1026"/>
      <c r="BM1026"/>
      <c r="BN1026"/>
      <c r="BO1026"/>
      <c r="BP1026"/>
      <c r="BQ1026"/>
      <c r="BR1026"/>
      <c r="BS1026"/>
      <c r="BT1026"/>
      <c r="BU1026"/>
      <c r="BV1026"/>
      <c r="BW1026"/>
      <c r="BX1026"/>
      <c r="BY1026" s="425"/>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417" customFormat="true" ht="17.1" hidden="true" customHeight="true" x14ac:dyDescent="0.2">
      <c r="A1027" s="618" t="s">
        <v>198</v>
      </c>
      <c r="B1027" s="619" t="s">
        <v>199</v>
      </c>
      <c r="C1027" s="620">
        <v>8592</v>
      </c>
      <c r="AB1027" s="410"/>
      <c r="AC1027" s="410"/>
      <c r="AD1027" s="410"/>
      <c r="AE1027" s="410"/>
      <c r="AF1027" s="410"/>
      <c r="AG1027" s="410"/>
      <c r="AH1027" s="410"/>
      <c r="AI1027" s="410"/>
      <c r="AJ1027" s="410"/>
      <c r="AK1027" s="410"/>
      <c r="AL1027" s="410"/>
      <c r="AM1027" s="410"/>
      <c r="AN1027" s="410"/>
      <c r="AO1027" s="410"/>
      <c r="AP1027" s="410"/>
      <c r="AQ1027" s="410"/>
      <c r="AR1027" s="410"/>
      <c r="AS1027" s="410"/>
      <c r="AT1027" s="410"/>
      <c r="AU1027" s="410"/>
      <c r="AV1027" s="410"/>
      <c r="AW1027" s="410"/>
      <c r="AX1027" s="410"/>
      <c r="AY1027" s="410"/>
      <c r="AZ1027" s="410"/>
      <c r="BA1027" s="425"/>
      <c r="BB1027" s="491"/>
      <c r="BC1027"/>
      <c r="BD1027"/>
      <c r="BE1027"/>
      <c r="BF1027"/>
      <c r="BG1027"/>
      <c r="BH1027"/>
      <c r="BI1027"/>
      <c r="BJ1027"/>
      <c r="BK1027"/>
      <c r="BL1027"/>
      <c r="BM1027"/>
      <c r="BN1027"/>
      <c r="BO1027"/>
      <c r="BP1027"/>
      <c r="BQ1027"/>
      <c r="BR1027"/>
      <c r="BS1027"/>
      <c r="BT1027"/>
      <c r="BU1027"/>
      <c r="BV1027"/>
      <c r="BW1027"/>
      <c r="BX1027"/>
      <c r="BY1027" s="425"/>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417" customFormat="true" ht="17.1" hidden="true" customHeight="true" x14ac:dyDescent="0.2">
      <c r="A1028" s="621" t="s">
        <v>200</v>
      </c>
      <c r="B1028" s="622" t="s">
        <v>199</v>
      </c>
      <c r="C1028" s="623">
        <v>8592</v>
      </c>
      <c r="AB1028" s="410"/>
      <c r="AC1028" s="410"/>
      <c r="AD1028" s="410"/>
      <c r="AE1028" s="410"/>
      <c r="AF1028" s="410"/>
      <c r="AG1028" s="410"/>
      <c r="AH1028" s="410"/>
      <c r="AI1028" s="410"/>
      <c r="AJ1028" s="410"/>
      <c r="AK1028" s="410"/>
      <c r="AL1028" s="410"/>
      <c r="AM1028" s="410"/>
      <c r="AN1028" s="410"/>
      <c r="AO1028" s="410"/>
      <c r="AP1028" s="410"/>
      <c r="AQ1028" s="410"/>
      <c r="AR1028" s="410"/>
      <c r="AS1028" s="410"/>
      <c r="AT1028" s="410"/>
      <c r="AU1028" s="410"/>
      <c r="AV1028" s="410"/>
      <c r="AW1028" s="410"/>
      <c r="AX1028" s="410"/>
      <c r="AY1028" s="410"/>
      <c r="AZ1028" s="410"/>
      <c r="BA1028" s="425"/>
      <c r="BB1028" s="491"/>
      <c r="BC1028"/>
      <c r="BD1028"/>
      <c r="BE1028"/>
      <c r="BF1028"/>
      <c r="BG1028"/>
      <c r="BH1028"/>
      <c r="BI1028"/>
      <c r="BJ1028"/>
      <c r="BK1028"/>
      <c r="BL1028"/>
      <c r="BM1028"/>
      <c r="BN1028"/>
      <c r="BO1028"/>
      <c r="BP1028"/>
      <c r="BQ1028"/>
      <c r="BR1028"/>
      <c r="BS1028"/>
      <c r="BT1028"/>
      <c r="BU1028"/>
      <c r="BV1028"/>
      <c r="BW1028"/>
      <c r="BX1028"/>
      <c r="BY1028" s="425"/>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417" customFormat="true" ht="17.1" hidden="true" customHeight="true" x14ac:dyDescent="0.2">
      <c r="A1029" s="621" t="s">
        <v>201</v>
      </c>
      <c r="B1029" s="622" t="s">
        <v>185</v>
      </c>
      <c r="C1029" s="623">
        <v>8592</v>
      </c>
      <c r="AB1029" s="410"/>
      <c r="AC1029" s="410"/>
      <c r="AD1029" s="410"/>
      <c r="AE1029" s="410"/>
      <c r="AF1029" s="410"/>
      <c r="AG1029" s="410"/>
      <c r="AH1029" s="410"/>
      <c r="AI1029" s="410"/>
      <c r="AJ1029" s="410"/>
      <c r="AK1029" s="410"/>
      <c r="AL1029" s="410"/>
      <c r="AM1029" s="410"/>
      <c r="AN1029" s="410"/>
      <c r="AO1029" s="410"/>
      <c r="AP1029" s="410"/>
      <c r="AQ1029" s="410"/>
      <c r="AR1029" s="410"/>
      <c r="AS1029" s="410"/>
      <c r="AT1029" s="410"/>
      <c r="AU1029" s="410"/>
      <c r="AV1029" s="410"/>
      <c r="AW1029" s="410"/>
      <c r="AX1029" s="410"/>
      <c r="AY1029" s="410"/>
      <c r="AZ1029" s="410"/>
      <c r="BA1029" s="425"/>
      <c r="BB1029" s="491"/>
      <c r="BC1029"/>
      <c r="BD1029"/>
      <c r="BE1029"/>
      <c r="BF1029"/>
      <c r="BG1029"/>
      <c r="BH1029"/>
      <c r="BI1029"/>
      <c r="BJ1029"/>
      <c r="BK1029"/>
      <c r="BL1029"/>
      <c r="BM1029"/>
      <c r="BN1029"/>
      <c r="BO1029"/>
      <c r="BP1029"/>
      <c r="BQ1029"/>
      <c r="BR1029"/>
      <c r="BS1029"/>
      <c r="BT1029"/>
      <c r="BU1029"/>
      <c r="BV1029"/>
      <c r="BW1029"/>
      <c r="BX1029"/>
      <c r="BY1029" s="425"/>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417" customFormat="true" ht="17.1" hidden="true" customHeight="true" x14ac:dyDescent="0.2">
      <c r="A1030" s="621" t="s">
        <v>202</v>
      </c>
      <c r="B1030" s="622" t="s">
        <v>183</v>
      </c>
      <c r="C1030" s="623">
        <v>8592</v>
      </c>
      <c r="AB1030" s="410"/>
      <c r="AC1030" s="410"/>
      <c r="AD1030" s="410"/>
      <c r="AE1030" s="410"/>
      <c r="AF1030" s="410"/>
      <c r="AG1030" s="410"/>
      <c r="AH1030" s="410"/>
      <c r="AI1030" s="410"/>
      <c r="AJ1030" s="410"/>
      <c r="AK1030" s="410"/>
      <c r="AL1030" s="410"/>
      <c r="AM1030" s="410"/>
      <c r="AN1030" s="410"/>
      <c r="AO1030" s="410"/>
      <c r="AP1030" s="410"/>
      <c r="AQ1030" s="410"/>
      <c r="AR1030" s="410"/>
      <c r="AS1030" s="410"/>
      <c r="AT1030" s="410"/>
      <c r="AU1030" s="410"/>
      <c r="AV1030" s="410"/>
      <c r="AW1030" s="410"/>
      <c r="AX1030" s="410"/>
      <c r="AY1030" s="410"/>
      <c r="AZ1030" s="410"/>
      <c r="BA1030" s="425"/>
      <c r="BB1030" s="491"/>
      <c r="BC1030"/>
      <c r="BD1030"/>
      <c r="BE1030"/>
      <c r="BF1030"/>
      <c r="BG1030"/>
      <c r="BH1030"/>
      <c r="BI1030"/>
      <c r="BJ1030"/>
      <c r="BK1030"/>
      <c r="BL1030"/>
      <c r="BM1030"/>
      <c r="BN1030"/>
      <c r="BO1030"/>
      <c r="BP1030"/>
      <c r="BQ1030"/>
      <c r="BR1030"/>
      <c r="BS1030"/>
      <c r="BT1030"/>
      <c r="BU1030"/>
      <c r="BV1030"/>
      <c r="BW1030"/>
      <c r="BX1030"/>
      <c r="BY1030" s="425"/>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417" customFormat="true" ht="17.1" customHeight="true" x14ac:dyDescent="0.2">
      <c r="A1031" s="1064" t="s">
        <v>203</v>
      </c>
      <c r="B1031" s="622" t="s">
        <v>204</v>
      </c>
      <c r="C1031" s="623">
        <v>2235</v>
      </c>
      <c r="AB1031" s="410"/>
      <c r="AC1031" s="410"/>
      <c r="AD1031" s="410"/>
      <c r="AE1031" s="410"/>
      <c r="AF1031" s="410"/>
      <c r="AG1031" s="410"/>
      <c r="AH1031" s="410"/>
      <c r="AI1031" s="410"/>
      <c r="AJ1031" s="410"/>
      <c r="AK1031" s="410"/>
      <c r="AL1031" s="410"/>
      <c r="AM1031" s="410"/>
      <c r="AN1031" s="410"/>
      <c r="AO1031" s="410"/>
      <c r="AP1031" s="410"/>
      <c r="AQ1031" s="410"/>
      <c r="AR1031" s="410"/>
      <c r="AS1031" s="410"/>
      <c r="AT1031" s="410"/>
      <c r="AU1031" s="410"/>
      <c r="AV1031" s="410"/>
      <c r="AW1031" s="410"/>
      <c r="AX1031" s="410"/>
      <c r="AY1031" s="410"/>
      <c r="AZ1031" s="410"/>
      <c r="BA1031" s="425"/>
      <c r="BB1031" s="491"/>
      <c r="BC1031"/>
      <c r="BD1031"/>
      <c r="BE1031"/>
      <c r="BF1031"/>
      <c r="BG1031"/>
      <c r="BH1031"/>
      <c r="BI1031"/>
      <c r="BJ1031"/>
      <c r="BK1031"/>
      <c r="BL1031"/>
      <c r="BM1031"/>
      <c r="BN1031"/>
      <c r="BO1031"/>
      <c r="BP1031"/>
      <c r="BQ1031"/>
      <c r="BR1031"/>
      <c r="BS1031"/>
      <c r="BT1031"/>
      <c r="BU1031"/>
      <c r="BV1031"/>
      <c r="BW1031"/>
      <c r="BX1031"/>
      <c r="BY1031" s="425"/>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417" customFormat="true" ht="17.1" customHeight="true" x14ac:dyDescent="0.2">
      <c r="A1032" s="1064"/>
      <c r="B1032" s="622" t="s">
        <v>205</v>
      </c>
      <c r="C1032" s="623">
        <v>6357</v>
      </c>
      <c r="AB1032" s="410"/>
      <c r="AC1032" s="410"/>
      <c r="AD1032" s="410"/>
      <c r="AE1032" s="410"/>
      <c r="AF1032" s="410"/>
      <c r="AG1032" s="410"/>
      <c r="AH1032" s="410"/>
      <c r="AI1032" s="410"/>
      <c r="AJ1032" s="410"/>
      <c r="AK1032" s="410"/>
      <c r="AL1032" s="410"/>
      <c r="AM1032" s="410"/>
      <c r="AN1032" s="410"/>
      <c r="AO1032" s="410"/>
      <c r="AP1032" s="410"/>
      <c r="AQ1032" s="410"/>
      <c r="AR1032" s="410"/>
      <c r="AS1032" s="410"/>
      <c r="AT1032" s="410"/>
      <c r="AU1032" s="410"/>
      <c r="AV1032" s="410"/>
      <c r="AW1032" s="410"/>
      <c r="AX1032" s="410"/>
      <c r="AY1032" s="410"/>
      <c r="AZ1032" s="410"/>
      <c r="BA1032" s="425"/>
      <c r="BB1032" s="491"/>
      <c r="BC1032"/>
      <c r="BD1032"/>
      <c r="BE1032"/>
      <c r="BF1032"/>
      <c r="BG1032"/>
      <c r="BH1032"/>
      <c r="BI1032"/>
      <c r="BJ1032"/>
      <c r="BK1032"/>
      <c r="BL1032"/>
      <c r="BM1032"/>
      <c r="BN1032"/>
      <c r="BO1032"/>
      <c r="BP1032"/>
      <c r="BQ1032"/>
      <c r="BR1032"/>
      <c r="BS1032"/>
      <c r="BT1032"/>
      <c r="BU1032"/>
      <c r="BV1032"/>
      <c r="BW1032"/>
      <c r="BX1032"/>
      <c r="BY1032" s="425"/>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417" customFormat="true" ht="17.1" customHeight="true" x14ac:dyDescent="0.2">
      <c r="A1033" s="1065"/>
      <c r="B1033" s="624" t="s">
        <v>206</v>
      </c>
      <c r="C1033" s="625">
        <v>0</v>
      </c>
      <c r="AB1033" s="410"/>
      <c r="AC1033" s="410"/>
      <c r="AD1033" s="410"/>
      <c r="AE1033" s="410"/>
      <c r="AF1033" s="410"/>
      <c r="AG1033" s="410"/>
      <c r="AH1033" s="410"/>
      <c r="AI1033" s="410"/>
      <c r="AJ1033" s="410"/>
      <c r="AK1033" s="410"/>
      <c r="AL1033" s="410"/>
      <c r="AM1033" s="410"/>
      <c r="AN1033" s="410"/>
      <c r="AO1033" s="410"/>
      <c r="AP1033" s="410"/>
      <c r="AQ1033" s="410"/>
      <c r="AR1033" s="410"/>
      <c r="AS1033" s="410"/>
      <c r="AT1033" s="410"/>
      <c r="AU1033" s="410"/>
      <c r="AV1033" s="410"/>
      <c r="AW1033" s="410"/>
      <c r="AX1033" s="410"/>
      <c r="AY1033" s="410"/>
      <c r="AZ1033" s="410"/>
      <c r="BA1033" s="592"/>
      <c r="BB1033" s="383"/>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592"/>
      <c r="BV1033" s="592"/>
      <c r="BW1033" s="592"/>
      <c r="BX1033" s="592"/>
      <c r="BY1033" s="592"/>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417" customFormat="true" ht="12.95" customHeight="true" x14ac:dyDescent="0.2">
      <c r="A1034" s="1068" t="s">
        <v>379</v>
      </c>
      <c r="B1034" s="1068"/>
      <c r="C1034" s="1068"/>
      <c r="AB1034" s="410"/>
      <c r="AC1034" s="410"/>
      <c r="AD1034" s="410"/>
      <c r="AE1034" s="410"/>
      <c r="AF1034" s="410"/>
      <c r="AG1034" s="410"/>
      <c r="AH1034" s="410"/>
      <c r="AI1034" s="410"/>
      <c r="AJ1034" s="410"/>
      <c r="AK1034" s="410"/>
      <c r="AL1034" s="410"/>
      <c r="AM1034" s="410"/>
      <c r="AN1034" s="410"/>
      <c r="AO1034" s="410"/>
      <c r="AP1034" s="410"/>
      <c r="AQ1034" s="410"/>
      <c r="AR1034" s="410"/>
      <c r="AS1034" s="410"/>
      <c r="AT1034" s="410"/>
      <c r="AU1034" s="410"/>
      <c r="AV1034" s="410"/>
      <c r="AW1034" s="410"/>
      <c r="AX1034" s="410"/>
      <c r="AY1034" s="410"/>
      <c r="AZ1034" s="410"/>
      <c r="BA1034" s="425"/>
      <c r="BB1034" s="491"/>
      <c r="BC1034"/>
      <c r="BD1034"/>
      <c r="BE1034"/>
      <c r="BF1034"/>
      <c r="BG1034"/>
      <c r="BH1034"/>
      <c r="BI1034"/>
      <c r="BJ1034"/>
      <c r="BK1034"/>
      <c r="BL1034"/>
      <c r="BM1034"/>
      <c r="BN1034"/>
      <c r="BO1034"/>
      <c r="BP1034"/>
      <c r="BQ1034"/>
      <c r="BR1034"/>
      <c r="BS1034"/>
      <c r="BT1034"/>
      <c r="BU1034"/>
      <c r="BV1034"/>
      <c r="BW1034"/>
      <c r="BX1034"/>
      <c r="BY1034" s="425"/>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417" customFormat="true" ht="15" customHeight="true" x14ac:dyDescent="0.2">
      <c r="B1035" s="579"/>
      <c r="AB1035" s="410"/>
      <c r="AC1035" s="410"/>
      <c r="AD1035" s="410"/>
      <c r="AE1035" s="410"/>
      <c r="AF1035" s="410"/>
      <c r="AG1035" s="410"/>
      <c r="AH1035" s="410"/>
      <c r="AI1035" s="410"/>
      <c r="AJ1035" s="410"/>
      <c r="AK1035" s="410"/>
      <c r="AL1035" s="410"/>
      <c r="AM1035" s="410"/>
      <c r="AN1035" s="410"/>
      <c r="AO1035" s="410"/>
      <c r="AP1035" s="410"/>
      <c r="AQ1035" s="410"/>
      <c r="AR1035" s="410"/>
      <c r="AS1035" s="410"/>
      <c r="AT1035" s="410"/>
      <c r="AU1035" s="410"/>
      <c r="AV1035" s="410"/>
      <c r="AW1035" s="410"/>
      <c r="AX1035" s="410"/>
      <c r="AY1035" s="410"/>
      <c r="AZ1035" s="410"/>
      <c r="BA1035" s="577"/>
      <c r="BB1035" s="437"/>
      <c r="BC1035" s="577"/>
      <c r="BD1035" s="577"/>
      <c r="BE1035" s="577"/>
      <c r="BF1035" s="577"/>
      <c r="BG1035" s="577"/>
      <c r="BH1035" s="577"/>
      <c r="BI1035" s="577"/>
      <c r="BJ1035" s="577"/>
      <c r="BK1035" s="577"/>
      <c r="BL1035" s="577"/>
      <c r="BM1035" s="577"/>
      <c r="BN1035" s="577"/>
      <c r="BO1035" s="577"/>
      <c r="BP1035" s="577"/>
      <c r="BQ1035" s="577"/>
      <c r="BR1035" s="577"/>
      <c r="BS1035" s="577"/>
      <c r="BT1035" s="577"/>
      <c r="BU1035" s="577"/>
      <c r="BV1035" s="577"/>
      <c r="BW1035" s="577"/>
      <c r="BX1035" s="577"/>
      <c r="BY1035" s="577"/>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Berea</v>
      </c>
      <c r="B1037" s="493" t="e">
        <f>BR122+BR123</f>
        <v>#VALUE!</v>
      </c>
    </row>
    <row r="1038" ht="15" customHeight="true" x14ac:dyDescent="0.2">
      <c r="A1038" s="493" t="str">
        <f>S15</f>
        <v>Butha-Buthe</v>
      </c>
      <c r="B1038" s="493" t="e">
        <f>BS122+BS123</f>
        <v>#VALUE!</v>
      </c>
    </row>
    <row r="1039" ht="15" customHeight="true" x14ac:dyDescent="0.2">
      <c r="A1039" s="493" t="str">
        <f>T15</f>
        <v>Leribe</v>
      </c>
      <c r="B1039" s="493" t="e">
        <f>BT122+BT123</f>
        <v>#VALUE!</v>
      </c>
    </row>
    <row r="1040" ht="15" customHeight="true" x14ac:dyDescent="0.2">
      <c r="A1040" s="493" t="str">
        <f>U15</f>
        <v>Mafeteng</v>
      </c>
      <c r="B1040" s="493" t="e">
        <f>BU122+BU123</f>
        <v>#VALUE!</v>
      </c>
    </row>
    <row r="1041" ht="15" customHeight="true" x14ac:dyDescent="0.2">
      <c r="A1041" s="493" t="str">
        <f>V15</f>
        <v>Maseru</v>
      </c>
      <c r="B1041" s="493" t="e">
        <f>BV122+BV123</f>
        <v>#VALUE!</v>
      </c>
    </row>
    <row r="1042" ht="15" customHeight="true" x14ac:dyDescent="0.2">
      <c r="A1042" s="493" t="str">
        <f>W15</f>
        <v>Mohale's Hoek</v>
      </c>
      <c r="B1042" s="493" t="e">
        <f>BW122+BW123</f>
        <v>#VALUE!</v>
      </c>
    </row>
    <row r="1043" ht="15" customHeight="true" x14ac:dyDescent="0.2">
      <c r="A1043" s="493" t="str">
        <f>X15</f>
        <v>Mokhotlong</v>
      </c>
      <c r="B1043" s="493" t="e">
        <f>BX122+XR123</f>
        <v>#VALUE!</v>
      </c>
    </row>
    <row r="1044" ht="15" customHeight="true" x14ac:dyDescent="0.2">
      <c r="A1044" s="493" t="str">
        <f>Y15</f>
        <v>Qasha's Nek</v>
      </c>
      <c r="B1044" s="493" t="e">
        <f>BY122+BY123</f>
        <v>#VALUE!</v>
      </c>
    </row>
    <row r="1045" ht="15" customHeight="true" x14ac:dyDescent="0.2">
      <c r="A1045" s="493" t="str">
        <f>Z15</f>
        <v>Quthing</v>
      </c>
      <c r="B1045" s="493" t="e">
        <f>BZ122+BZ123</f>
        <v>#VALUE!</v>
      </c>
    </row>
    <row r="1046" ht="15" customHeight="true" x14ac:dyDescent="0.2">
      <c r="A1046" s="437" t="str">
        <f>AA15</f>
        <v>Thaba-Tseka</v>
      </c>
      <c r="B1046" s="493" t="e">
        <f>CA122+CA123</f>
        <v>#VALUE!</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10</v>
      </c>
      <c r="B1072" s="437" t="s">
        <v>141</v>
      </c>
    </row>
    <row r="1100" s="410" customFormat="true" ht="17.1" customHeight="true" x14ac:dyDescent="0.2">
      <c r="A1100" s="927"/>
      <c r="B1100" s="922"/>
      <c r="BA1100" s="577"/>
      <c r="BB1100" s="437"/>
      <c r="BC1100" s="577"/>
      <c r="BD1100" s="577"/>
      <c r="BE1100" s="577"/>
      <c r="BF1100" s="577"/>
      <c r="BG1100" s="577"/>
      <c r="BH1100" s="577"/>
      <c r="BI1100" s="577"/>
      <c r="BJ1100" s="577"/>
      <c r="BK1100" s="577"/>
      <c r="BL1100" s="577"/>
      <c r="BM1100" s="577"/>
      <c r="BN1100" s="577"/>
      <c r="BO1100" s="577"/>
      <c r="BP1100" s="577"/>
      <c r="BQ1100" s="577"/>
      <c r="BR1100" s="577"/>
      <c r="BS1100" s="577"/>
      <c r="BT1100" s="577"/>
      <c r="BU1100" s="577"/>
      <c r="BV1100" s="577"/>
      <c r="BW1100" s="577"/>
      <c r="BX1100" s="577"/>
      <c r="BY1100" s="577"/>
    </row>
    <row r="1101" s="410" customFormat="true" ht="17.1" customHeight="true" x14ac:dyDescent="0.2">
      <c r="A1101" s="928"/>
      <c r="B1101" s="923"/>
      <c r="BA1101" s="577"/>
      <c r="BB1101" s="437"/>
      <c r="BC1101" s="577"/>
      <c r="BD1101" s="577"/>
      <c r="BE1101" s="577"/>
      <c r="BF1101" s="577"/>
      <c r="BG1101" s="577"/>
      <c r="BH1101" s="577"/>
      <c r="BI1101" s="577"/>
      <c r="BJ1101" s="577"/>
      <c r="BK1101" s="577"/>
      <c r="BL1101" s="577"/>
      <c r="BM1101" s="577"/>
      <c r="BN1101" s="577"/>
      <c r="BO1101" s="577"/>
      <c r="BP1101" s="577"/>
      <c r="BQ1101" s="577"/>
      <c r="BR1101" s="577"/>
      <c r="BS1101" s="577"/>
      <c r="BT1101" s="577"/>
      <c r="BU1101" s="577"/>
      <c r="BV1101" s="577"/>
      <c r="BW1101" s="577"/>
      <c r="BX1101" s="577"/>
      <c r="BY1101" s="577"/>
    </row>
    <row r="1102" s="410" customFormat="true" ht="15" customHeight="true" x14ac:dyDescent="0.2">
      <c r="BA1102" s="577"/>
      <c r="BB1102" s="437"/>
      <c r="BC1102" s="577"/>
      <c r="BD1102" s="577"/>
      <c r="BE1102" s="577"/>
      <c r="BF1102" s="577"/>
      <c r="BG1102" s="577"/>
      <c r="BH1102" s="577"/>
      <c r="BI1102" s="577"/>
      <c r="BJ1102" s="577"/>
      <c r="BK1102" s="577"/>
      <c r="BL1102" s="577"/>
      <c r="BM1102" s="577"/>
      <c r="BN1102" s="577"/>
      <c r="BO1102" s="577"/>
      <c r="BP1102" s="577"/>
      <c r="BQ1102" s="577"/>
      <c r="BR1102" s="577"/>
      <c r="BS1102" s="577"/>
      <c r="BT1102" s="577"/>
      <c r="BU1102" s="577"/>
      <c r="BV1102" s="577"/>
      <c r="BW1102" s="577"/>
      <c r="BX1102" s="577"/>
      <c r="BY1102" s="577"/>
    </row>
    <row r="1103" s="410" customFormat="true" ht="15" customHeight="true" x14ac:dyDescent="0.2">
      <c r="BA1103" s="577"/>
      <c r="BB1103" s="437"/>
      <c r="BC1103" s="577"/>
      <c r="BD1103" s="577"/>
      <c r="BE1103" s="577"/>
      <c r="BF1103" s="577"/>
      <c r="BG1103" s="577"/>
      <c r="BH1103" s="577"/>
      <c r="BI1103" s="577"/>
      <c r="BJ1103" s="577"/>
      <c r="BK1103" s="577"/>
      <c r="BL1103" s="577"/>
      <c r="BM1103" s="577"/>
      <c r="BN1103" s="577"/>
      <c r="BO1103" s="577"/>
      <c r="BP1103" s="577"/>
      <c r="BQ1103" s="577"/>
      <c r="BR1103" s="577"/>
      <c r="BS1103" s="577"/>
      <c r="BT1103" s="577"/>
      <c r="BU1103" s="577"/>
      <c r="BV1103" s="577"/>
      <c r="BW1103" s="577"/>
      <c r="BX1103" s="577"/>
      <c r="BY1103" s="577"/>
    </row>
    <row r="1104" s="410" customFormat="true" ht="15" customHeight="true" x14ac:dyDescent="0.2">
      <c r="BA1104" s="577"/>
      <c r="BB1104" s="437"/>
      <c r="BC1104" s="577"/>
      <c r="BD1104" s="577"/>
      <c r="BE1104" s="577"/>
      <c r="BF1104" s="577"/>
      <c r="BG1104" s="577"/>
      <c r="BH1104" s="577"/>
      <c r="BI1104" s="577"/>
      <c r="BJ1104" s="577"/>
      <c r="BK1104" s="577"/>
      <c r="BL1104" s="577"/>
      <c r="BM1104" s="577"/>
      <c r="BN1104" s="577"/>
      <c r="BO1104" s="577"/>
      <c r="BP1104" s="577"/>
      <c r="BQ1104" s="577"/>
      <c r="BR1104" s="577"/>
      <c r="BS1104" s="577"/>
      <c r="BT1104" s="577"/>
      <c r="BU1104" s="577"/>
      <c r="BV1104" s="577"/>
      <c r="BW1104" s="577"/>
      <c r="BX1104" s="577"/>
      <c r="BY1104" s="577"/>
    </row>
    <row r="1105" s="410" customFormat="true" ht="15" customHeight="true" x14ac:dyDescent="0.2">
      <c r="BA1105" s="577"/>
      <c r="BB1105" s="437"/>
      <c r="BC1105" s="577"/>
      <c r="BD1105" s="577"/>
      <c r="BE1105" s="577"/>
      <c r="BF1105" s="577"/>
      <c r="BG1105" s="577"/>
      <c r="BH1105" s="577"/>
      <c r="BI1105" s="577"/>
      <c r="BJ1105" s="577"/>
      <c r="BK1105" s="577"/>
      <c r="BL1105" s="577"/>
      <c r="BM1105" s="577"/>
      <c r="BN1105" s="577"/>
      <c r="BO1105" s="577"/>
      <c r="BP1105" s="577"/>
      <c r="BQ1105" s="577"/>
      <c r="BR1105" s="577"/>
      <c r="BS1105" s="577"/>
      <c r="BT1105" s="577"/>
      <c r="BU1105" s="577"/>
      <c r="BV1105" s="577"/>
      <c r="BW1105" s="577"/>
      <c r="BX1105" s="577"/>
      <c r="BY1105" s="577"/>
    </row>
    <row r="1106" s="410" customFormat="true" ht="15" customHeight="true" x14ac:dyDescent="0.2">
      <c r="BA1106" s="577"/>
      <c r="BB1106" s="437"/>
      <c r="BC1106" s="577"/>
      <c r="BD1106" s="577"/>
      <c r="BE1106" s="577"/>
      <c r="BF1106" s="577"/>
      <c r="BG1106" s="577"/>
      <c r="BH1106" s="577"/>
      <c r="BI1106" s="577"/>
      <c r="BJ1106" s="577"/>
      <c r="BK1106" s="577"/>
      <c r="BL1106" s="577"/>
      <c r="BM1106" s="577"/>
      <c r="BN1106" s="577"/>
      <c r="BO1106" s="577"/>
      <c r="BP1106" s="577"/>
      <c r="BQ1106" s="577"/>
      <c r="BR1106" s="577"/>
      <c r="BS1106" s="577"/>
      <c r="BT1106" s="577"/>
      <c r="BU1106" s="577"/>
      <c r="BV1106" s="577"/>
      <c r="BW1106" s="577"/>
      <c r="BX1106" s="577"/>
      <c r="BY1106" s="577"/>
    </row>
    <row r="1107" s="410" customFormat="true" ht="15" customHeight="true" x14ac:dyDescent="0.2">
      <c r="BA1107" s="577"/>
      <c r="BB1107" s="437"/>
      <c r="BC1107" s="577"/>
      <c r="BD1107" s="577"/>
      <c r="BE1107" s="577"/>
      <c r="BF1107" s="577"/>
      <c r="BG1107" s="577"/>
      <c r="BH1107" s="577"/>
      <c r="BI1107" s="577"/>
      <c r="BJ1107" s="577"/>
      <c r="BK1107" s="577"/>
      <c r="BL1107" s="577"/>
      <c r="BM1107" s="577"/>
      <c r="BN1107" s="577"/>
      <c r="BO1107" s="577"/>
      <c r="BP1107" s="577"/>
      <c r="BQ1107" s="577"/>
      <c r="BR1107" s="577"/>
      <c r="BS1107" s="577"/>
      <c r="BT1107" s="577"/>
      <c r="BU1107" s="577"/>
      <c r="BV1107" s="577"/>
      <c r="BW1107" s="577"/>
      <c r="BX1107" s="577"/>
      <c r="BY1107" s="577"/>
    </row>
    <row r="1108" s="410" customFormat="true" ht="15" customHeight="true" x14ac:dyDescent="0.2">
      <c r="BA1108" s="577"/>
      <c r="BB1108" s="437"/>
      <c r="BC1108" s="577"/>
      <c r="BD1108" s="577"/>
      <c r="BE1108" s="577"/>
      <c r="BF1108" s="577"/>
      <c r="BG1108" s="577"/>
      <c r="BH1108" s="577"/>
      <c r="BI1108" s="577"/>
      <c r="BJ1108" s="577"/>
      <c r="BK1108" s="577"/>
      <c r="BL1108" s="577"/>
      <c r="BM1108" s="577"/>
      <c r="BN1108" s="577"/>
      <c r="BO1108" s="577"/>
      <c r="BP1108" s="577"/>
      <c r="BQ1108" s="577"/>
      <c r="BR1108" s="577"/>
      <c r="BS1108" s="577"/>
      <c r="BT1108" s="577"/>
      <c r="BU1108" s="577"/>
      <c r="BV1108" s="577"/>
      <c r="BW1108" s="577"/>
      <c r="BX1108" s="577"/>
      <c r="BY1108" s="577"/>
    </row>
    <row r="1109" s="410" customFormat="true" ht="15" customHeight="true" x14ac:dyDescent="0.2">
      <c r="BA1109" s="577"/>
      <c r="BB1109" s="437"/>
      <c r="BC1109" s="577"/>
      <c r="BD1109" s="577"/>
      <c r="BE1109" s="577"/>
      <c r="BF1109" s="577"/>
      <c r="BG1109" s="577"/>
      <c r="BH1109" s="577"/>
      <c r="BI1109" s="577"/>
      <c r="BJ1109" s="577"/>
      <c r="BK1109" s="577"/>
      <c r="BL1109" s="577"/>
      <c r="BM1109" s="577"/>
      <c r="BN1109" s="577"/>
      <c r="BO1109" s="577"/>
      <c r="BP1109" s="577"/>
      <c r="BQ1109" s="577"/>
      <c r="BR1109" s="577"/>
      <c r="BS1109" s="577"/>
      <c r="BT1109" s="577"/>
      <c r="BU1109" s="577"/>
      <c r="BV1109" s="577"/>
      <c r="BW1109" s="577"/>
      <c r="BX1109" s="577"/>
      <c r="BY1109" s="577"/>
    </row>
    <row r="1110" s="410" customFormat="true" ht="15" customHeight="true" x14ac:dyDescent="0.2">
      <c r="BA1110" s="577"/>
      <c r="BB1110" s="437"/>
      <c r="BC1110" s="577"/>
      <c r="BD1110" s="577"/>
      <c r="BE1110" s="577"/>
      <c r="BF1110" s="577"/>
      <c r="BG1110" s="577"/>
      <c r="BH1110" s="577"/>
      <c r="BI1110" s="577"/>
      <c r="BJ1110" s="577"/>
      <c r="BK1110" s="577"/>
      <c r="BL1110" s="577"/>
      <c r="BM1110" s="577"/>
      <c r="BN1110" s="577"/>
      <c r="BO1110" s="577"/>
      <c r="BP1110" s="577"/>
      <c r="BQ1110" s="577"/>
      <c r="BR1110" s="577"/>
      <c r="BS1110" s="577"/>
      <c r="BT1110" s="577"/>
      <c r="BU1110" s="577"/>
      <c r="BV1110" s="577"/>
      <c r="BW1110" s="577"/>
      <c r="BX1110" s="577"/>
      <c r="BY1110" s="577"/>
    </row>
    <row r="1111" s="410" customFormat="true" ht="15" customHeight="true" x14ac:dyDescent="0.2">
      <c r="BA1111" s="577"/>
      <c r="BB1111" s="437"/>
      <c r="BC1111" s="577"/>
      <c r="BD1111" s="577"/>
      <c r="BE1111" s="577"/>
      <c r="BF1111" s="577"/>
      <c r="BG1111" s="577"/>
      <c r="BH1111" s="577"/>
      <c r="BI1111" s="577"/>
      <c r="BJ1111" s="577"/>
      <c r="BK1111" s="577"/>
      <c r="BL1111" s="577"/>
      <c r="BM1111" s="577"/>
      <c r="BN1111" s="577"/>
      <c r="BO1111" s="577"/>
      <c r="BP1111" s="577"/>
      <c r="BQ1111" s="577"/>
      <c r="BR1111" s="577"/>
      <c r="BS1111" s="577"/>
      <c r="BT1111" s="577"/>
      <c r="BU1111" s="577"/>
      <c r="BV1111" s="577"/>
      <c r="BW1111" s="577"/>
      <c r="BX1111" s="577"/>
      <c r="BY1111" s="577"/>
    </row>
    <row r="1112" s="410" customFormat="true" ht="15" customHeight="true" x14ac:dyDescent="0.2">
      <c r="BA1112" s="577"/>
      <c r="BB1112" s="437"/>
      <c r="BC1112" s="577"/>
      <c r="BD1112" s="577"/>
      <c r="BE1112" s="577"/>
      <c r="BF1112" s="577"/>
      <c r="BG1112" s="577"/>
      <c r="BH1112" s="577"/>
      <c r="BI1112" s="577"/>
      <c r="BJ1112" s="577"/>
      <c r="BK1112" s="577"/>
      <c r="BL1112" s="577"/>
      <c r="BM1112" s="577"/>
      <c r="BN1112" s="577"/>
      <c r="BO1112" s="577"/>
      <c r="BP1112" s="577"/>
      <c r="BQ1112" s="577"/>
      <c r="BR1112" s="577"/>
      <c r="BS1112" s="577"/>
      <c r="BT1112" s="577"/>
      <c r="BU1112" s="577"/>
      <c r="BV1112" s="577"/>
      <c r="BW1112" s="577"/>
      <c r="BX1112" s="577"/>
      <c r="BY1112" s="577"/>
    </row>
    <row r="1113" s="410" customFormat="true" ht="15" customHeight="true" x14ac:dyDescent="0.2">
      <c r="BA1113" s="577"/>
      <c r="BB1113" s="437"/>
      <c r="BC1113" s="577"/>
      <c r="BD1113" s="577"/>
      <c r="BE1113" s="577"/>
      <c r="BF1113" s="577"/>
      <c r="BG1113" s="577"/>
      <c r="BH1113" s="577"/>
      <c r="BI1113" s="577"/>
      <c r="BJ1113" s="577"/>
      <c r="BK1113" s="577"/>
      <c r="BL1113" s="577"/>
      <c r="BM1113" s="577"/>
      <c r="BN1113" s="577"/>
      <c r="BO1113" s="577"/>
      <c r="BP1113" s="577"/>
      <c r="BQ1113" s="577"/>
      <c r="BR1113" s="577"/>
      <c r="BS1113" s="577"/>
      <c r="BT1113" s="577"/>
      <c r="BU1113" s="577"/>
      <c r="BV1113" s="577"/>
      <c r="BW1113" s="577"/>
      <c r="BX1113" s="577"/>
      <c r="BY1113" s="577"/>
    </row>
    <row r="1114" s="410" customFormat="true" ht="17.1" customHeight="true" x14ac:dyDescent="0.2">
      <c r="A1114" s="928"/>
      <c r="B1114" s="923"/>
      <c r="C1114" s="924"/>
      <c r="D1114" s="924"/>
      <c r="E1114" s="924"/>
      <c r="F1114" s="924"/>
      <c r="G1114" s="924"/>
      <c r="H1114" s="924"/>
      <c r="I1114" s="924"/>
      <c r="J1114" s="924"/>
      <c r="K1114" s="924"/>
      <c r="L1114" s="924"/>
      <c r="M1114" s="924"/>
      <c r="N1114" s="924"/>
      <c r="O1114" s="924"/>
      <c r="P1114" s="924"/>
      <c r="Q1114" s="924"/>
      <c r="R1114" s="924"/>
      <c r="S1114" s="924"/>
      <c r="T1114" s="924"/>
      <c r="U1114" s="924"/>
      <c r="V1114" s="924"/>
      <c r="W1114" s="924"/>
      <c r="X1114" s="924"/>
      <c r="Y1114" s="924"/>
      <c r="Z1114" s="924"/>
      <c r="AA1114" s="924"/>
      <c r="BA1114" s="577"/>
      <c r="BB1114" s="437"/>
      <c r="BC1114" s="577"/>
      <c r="BD1114" s="577"/>
      <c r="BE1114" s="577"/>
      <c r="BF1114" s="577"/>
      <c r="BG1114" s="577"/>
      <c r="BH1114" s="577"/>
      <c r="BI1114" s="577"/>
      <c r="BJ1114" s="577"/>
      <c r="BK1114" s="577"/>
      <c r="BL1114" s="577"/>
      <c r="BM1114" s="577"/>
      <c r="BN1114" s="577"/>
      <c r="BO1114" s="577"/>
      <c r="BP1114" s="577"/>
      <c r="BQ1114" s="577"/>
      <c r="BR1114" s="577"/>
      <c r="BS1114" s="577"/>
      <c r="BT1114" s="577"/>
      <c r="BU1114" s="577"/>
      <c r="BV1114" s="577"/>
      <c r="BW1114" s="577"/>
      <c r="BX1114" s="577"/>
      <c r="BY1114" s="577"/>
    </row>
    <row r="1115" s="410" customFormat="true" ht="17.1" customHeight="true" x14ac:dyDescent="0.2">
      <c r="A1115" s="928"/>
      <c r="B1115" s="923"/>
      <c r="C1115" s="924"/>
      <c r="D1115" s="924"/>
      <c r="E1115" s="924"/>
      <c r="F1115" s="924"/>
      <c r="G1115" s="924"/>
      <c r="H1115" s="924"/>
      <c r="I1115" s="924"/>
      <c r="J1115" s="924"/>
      <c r="K1115" s="924"/>
      <c r="L1115" s="924"/>
      <c r="M1115" s="924"/>
      <c r="N1115" s="924"/>
      <c r="O1115" s="924"/>
      <c r="P1115" s="924"/>
      <c r="Q1115" s="924"/>
      <c r="R1115" s="924"/>
      <c r="S1115" s="924"/>
      <c r="T1115" s="924"/>
      <c r="U1115" s="924"/>
      <c r="V1115" s="924"/>
      <c r="W1115" s="924"/>
      <c r="X1115" s="924"/>
      <c r="Y1115" s="924"/>
      <c r="Z1115" s="924"/>
      <c r="AA1115" s="924"/>
      <c r="BA1115" s="577"/>
      <c r="BB1115" s="437"/>
      <c r="BC1115" s="577"/>
      <c r="BD1115" s="577"/>
      <c r="BE1115" s="577"/>
      <c r="BF1115" s="577"/>
      <c r="BG1115" s="577"/>
      <c r="BH1115" s="577"/>
      <c r="BI1115" s="577"/>
      <c r="BJ1115" s="577"/>
      <c r="BK1115" s="577"/>
      <c r="BL1115" s="577"/>
      <c r="BM1115" s="577"/>
      <c r="BN1115" s="577"/>
      <c r="BO1115" s="577"/>
      <c r="BP1115" s="577"/>
      <c r="BQ1115" s="577"/>
      <c r="BR1115" s="577"/>
      <c r="BS1115" s="577"/>
      <c r="BT1115" s="577"/>
      <c r="BU1115" s="577"/>
      <c r="BV1115" s="577"/>
      <c r="BW1115" s="577"/>
      <c r="BX1115" s="577"/>
      <c r="BY1115" s="577"/>
    </row>
    <row r="1116" s="410" customFormat="true" ht="17.1" customHeight="true" x14ac:dyDescent="0.2">
      <c r="A1116" s="928"/>
      <c r="B1116" s="923"/>
      <c r="C1116" s="924"/>
      <c r="D1116" s="924"/>
      <c r="E1116" s="924"/>
      <c r="F1116" s="924"/>
      <c r="G1116" s="924"/>
      <c r="H1116" s="924"/>
      <c r="I1116" s="924"/>
      <c r="J1116" s="924"/>
      <c r="K1116" s="924"/>
      <c r="L1116" s="924"/>
      <c r="M1116" s="924"/>
      <c r="N1116" s="924"/>
      <c r="O1116" s="924"/>
      <c r="P1116" s="924"/>
      <c r="Q1116" s="924"/>
      <c r="R1116" s="924"/>
      <c r="S1116" s="924"/>
      <c r="T1116" s="924"/>
      <c r="U1116" s="924"/>
      <c r="V1116" s="924"/>
      <c r="W1116" s="924"/>
      <c r="X1116" s="924"/>
      <c r="Y1116" s="924"/>
      <c r="Z1116" s="924"/>
      <c r="AA1116" s="924"/>
      <c r="BA1116" s="577"/>
      <c r="BB1116" s="437"/>
      <c r="BC1116" s="577"/>
      <c r="BD1116" s="577"/>
      <c r="BE1116" s="577"/>
      <c r="BF1116" s="577"/>
      <c r="BG1116" s="577"/>
      <c r="BH1116" s="577"/>
      <c r="BI1116" s="577"/>
      <c r="BJ1116" s="577"/>
      <c r="BK1116" s="577"/>
      <c r="BL1116" s="577"/>
      <c r="BM1116" s="577"/>
      <c r="BN1116" s="577"/>
      <c r="BO1116" s="577"/>
      <c r="BP1116" s="577"/>
      <c r="BQ1116" s="577"/>
      <c r="BR1116" s="577"/>
      <c r="BS1116" s="577"/>
      <c r="BT1116" s="577"/>
      <c r="BU1116" s="577"/>
      <c r="BV1116" s="577"/>
      <c r="BW1116" s="577"/>
      <c r="BX1116" s="577"/>
      <c r="BY1116" s="577"/>
    </row>
    <row r="1117" s="410" customFormat="true" ht="17.1" customHeight="true" x14ac:dyDescent="0.2">
      <c r="A1117" s="929"/>
      <c r="B1117" s="925"/>
      <c r="C1117" s="926"/>
      <c r="D1117" s="926"/>
      <c r="E1117" s="926"/>
      <c r="F1117" s="926"/>
      <c r="G1117" s="926"/>
      <c r="H1117" s="926"/>
      <c r="I1117" s="926"/>
      <c r="J1117" s="926"/>
      <c r="K1117" s="926"/>
      <c r="L1117" s="926"/>
      <c r="M1117" s="926"/>
      <c r="N1117" s="926"/>
      <c r="O1117" s="926"/>
      <c r="P1117" s="926"/>
      <c r="Q1117" s="926"/>
      <c r="R1117" s="926"/>
      <c r="S1117" s="926"/>
      <c r="T1117" s="926"/>
      <c r="U1117" s="926"/>
      <c r="V1117" s="926"/>
      <c r="W1117" s="926"/>
      <c r="X1117" s="926"/>
      <c r="Y1117" s="926"/>
      <c r="Z1117" s="926"/>
      <c r="AA1117" s="926"/>
      <c r="BA1117" s="577"/>
      <c r="BB1117" s="437"/>
      <c r="BC1117" s="577"/>
      <c r="BD1117" s="577"/>
      <c r="BE1117" s="577"/>
      <c r="BF1117" s="577"/>
      <c r="BG1117" s="577"/>
      <c r="BH1117" s="577"/>
      <c r="BI1117" s="577"/>
      <c r="BJ1117" s="577"/>
      <c r="BK1117" s="577"/>
      <c r="BL1117" s="577"/>
      <c r="BM1117" s="577"/>
      <c r="BN1117" s="577"/>
      <c r="BO1117" s="577"/>
      <c r="BP1117" s="577"/>
      <c r="BQ1117" s="577"/>
      <c r="BR1117" s="577"/>
      <c r="BS1117" s="577"/>
      <c r="BT1117" s="577"/>
      <c r="BU1117" s="577"/>
      <c r="BV1117" s="577"/>
      <c r="BW1117" s="577"/>
      <c r="BX1117" s="577"/>
      <c r="BY1117" s="577"/>
    </row>
    <row r="1118" s="410" customFormat="true" ht="15" customHeight="true" x14ac:dyDescent="0.2">
      <c r="BA1118" s="577"/>
      <c r="BB1118" s="437"/>
      <c r="BC1118" s="577"/>
      <c r="BD1118" s="577"/>
      <c r="BE1118" s="577"/>
      <c r="BF1118" s="577"/>
      <c r="BG1118" s="577"/>
      <c r="BH1118" s="577"/>
      <c r="BI1118" s="577"/>
      <c r="BJ1118" s="577"/>
      <c r="BK1118" s="577"/>
      <c r="BL1118" s="577"/>
      <c r="BM1118" s="577"/>
      <c r="BN1118" s="577"/>
      <c r="BO1118" s="577"/>
      <c r="BP1118" s="577"/>
      <c r="BQ1118" s="577"/>
      <c r="BR1118" s="577"/>
      <c r="BS1118" s="577"/>
      <c r="BT1118" s="577"/>
      <c r="BU1118" s="577"/>
      <c r="BV1118" s="577"/>
      <c r="BW1118" s="577"/>
      <c r="BX1118" s="577"/>
      <c r="BY1118" s="577"/>
    </row>
    <row r="1119" s="410" customFormat="true" ht="15" customHeight="true" x14ac:dyDescent="0.2">
      <c r="BA1119" s="577"/>
      <c r="BB1119" s="437"/>
      <c r="BC1119" s="577"/>
      <c r="BD1119" s="577"/>
      <c r="BE1119" s="577"/>
      <c r="BF1119" s="577"/>
      <c r="BG1119" s="577"/>
      <c r="BH1119" s="577"/>
      <c r="BI1119" s="577"/>
      <c r="BJ1119" s="577"/>
      <c r="BK1119" s="577"/>
      <c r="BL1119" s="577"/>
      <c r="BM1119" s="577"/>
      <c r="BN1119" s="577"/>
      <c r="BO1119" s="577"/>
      <c r="BP1119" s="577"/>
      <c r="BQ1119" s="577"/>
      <c r="BR1119" s="577"/>
      <c r="BS1119" s="577"/>
      <c r="BT1119" s="577"/>
      <c r="BU1119" s="577"/>
      <c r="BV1119" s="577"/>
      <c r="BW1119" s="577"/>
      <c r="BX1119" s="577"/>
      <c r="BY1119" s="577"/>
    </row>
    <row r="1120" s="410" customFormat="true" ht="15" customHeight="true" x14ac:dyDescent="0.2">
      <c r="BA1120" s="577"/>
      <c r="BB1120" s="437"/>
      <c r="BC1120" s="577"/>
      <c r="BD1120" s="577"/>
      <c r="BE1120" s="577"/>
      <c r="BF1120" s="577"/>
      <c r="BG1120" s="577"/>
      <c r="BH1120" s="577"/>
      <c r="BI1120" s="577"/>
      <c r="BJ1120" s="577"/>
      <c r="BK1120" s="577"/>
      <c r="BL1120" s="577"/>
      <c r="BM1120" s="577"/>
      <c r="BN1120" s="577"/>
      <c r="BO1120" s="577"/>
      <c r="BP1120" s="577"/>
      <c r="BQ1120" s="577"/>
      <c r="BR1120" s="577"/>
      <c r="BS1120" s="577"/>
      <c r="BT1120" s="577"/>
      <c r="BU1120" s="577"/>
      <c r="BV1120" s="577"/>
      <c r="BW1120" s="577"/>
      <c r="BX1120" s="577"/>
      <c r="BY1120" s="577"/>
    </row>
    <row r="1121" s="410" customFormat="true" ht="15" customHeight="true" x14ac:dyDescent="0.2">
      <c r="BA1121" s="577"/>
      <c r="BB1121" s="437"/>
      <c r="BC1121" s="577"/>
      <c r="BD1121" s="577"/>
      <c r="BE1121" s="577"/>
      <c r="BF1121" s="577"/>
      <c r="BG1121" s="577"/>
      <c r="BH1121" s="577"/>
      <c r="BI1121" s="577"/>
      <c r="BJ1121" s="577"/>
      <c r="BK1121" s="577"/>
      <c r="BL1121" s="577"/>
      <c r="BM1121" s="577"/>
      <c r="BN1121" s="577"/>
      <c r="BO1121" s="577"/>
      <c r="BP1121" s="577"/>
      <c r="BQ1121" s="577"/>
      <c r="BR1121" s="577"/>
      <c r="BS1121" s="577"/>
      <c r="BT1121" s="577"/>
      <c r="BU1121" s="577"/>
      <c r="BV1121" s="577"/>
      <c r="BW1121" s="577"/>
      <c r="BX1121" s="577"/>
      <c r="BY1121" s="577"/>
    </row>
    <row r="1122" s="410" customFormat="true" ht="15" customHeight="true" x14ac:dyDescent="0.2">
      <c r="BA1122" s="577"/>
      <c r="BB1122" s="437"/>
      <c r="BC1122" s="577"/>
      <c r="BD1122" s="577"/>
      <c r="BE1122" s="577"/>
      <c r="BF1122" s="577"/>
      <c r="BG1122" s="577"/>
      <c r="BH1122" s="577"/>
      <c r="BI1122" s="577"/>
      <c r="BJ1122" s="577"/>
      <c r="BK1122" s="577"/>
      <c r="BL1122" s="577"/>
      <c r="BM1122" s="577"/>
      <c r="BN1122" s="577"/>
      <c r="BO1122" s="577"/>
      <c r="BP1122" s="577"/>
      <c r="BQ1122" s="577"/>
      <c r="BR1122" s="577"/>
      <c r="BS1122" s="577"/>
      <c r="BT1122" s="577"/>
      <c r="BU1122" s="577"/>
      <c r="BV1122" s="577"/>
      <c r="BW1122" s="577"/>
      <c r="BX1122" s="577"/>
      <c r="BY1122" s="577"/>
    </row>
    <row r="1123" s="410" customFormat="true" ht="15" customHeight="true" x14ac:dyDescent="0.2">
      <c r="BA1123" s="577"/>
      <c r="BB1123" s="437"/>
      <c r="BC1123" s="577"/>
      <c r="BD1123" s="577"/>
      <c r="BE1123" s="577"/>
      <c r="BF1123" s="577"/>
      <c r="BG1123" s="577"/>
      <c r="BH1123" s="577"/>
      <c r="BI1123" s="577"/>
      <c r="BJ1123" s="577"/>
      <c r="BK1123" s="577"/>
      <c r="BL1123" s="577"/>
      <c r="BM1123" s="577"/>
      <c r="BN1123" s="577"/>
      <c r="BO1123" s="577"/>
      <c r="BP1123" s="577"/>
      <c r="BQ1123" s="577"/>
      <c r="BR1123" s="577"/>
      <c r="BS1123" s="577"/>
      <c r="BT1123" s="577"/>
      <c r="BU1123" s="577"/>
      <c r="BV1123" s="577"/>
      <c r="BW1123" s="577"/>
      <c r="BX1123" s="577"/>
      <c r="BY1123" s="577"/>
    </row>
    <row r="1124" s="410" customFormat="true" ht="15" customHeight="true" x14ac:dyDescent="0.2">
      <c r="BA1124" s="577"/>
      <c r="BB1124" s="437"/>
      <c r="BC1124" s="577"/>
      <c r="BD1124" s="577"/>
      <c r="BE1124" s="577"/>
      <c r="BF1124" s="577"/>
      <c r="BG1124" s="577"/>
      <c r="BH1124" s="577"/>
      <c r="BI1124" s="577"/>
      <c r="BJ1124" s="577"/>
      <c r="BK1124" s="577"/>
      <c r="BL1124" s="577"/>
      <c r="BM1124" s="577"/>
      <c r="BN1124" s="577"/>
      <c r="BO1124" s="577"/>
      <c r="BP1124" s="577"/>
      <c r="BQ1124" s="577"/>
      <c r="BR1124" s="577"/>
      <c r="BS1124" s="577"/>
      <c r="BT1124" s="577"/>
      <c r="BU1124" s="577"/>
      <c r="BV1124" s="577"/>
      <c r="BW1124" s="577"/>
      <c r="BX1124" s="577"/>
      <c r="BY1124" s="577"/>
    </row>
    <row r="1125" s="410" customFormat="true" ht="15" customHeight="true" x14ac:dyDescent="0.2">
      <c r="BA1125" s="577"/>
      <c r="BB1125" s="437"/>
      <c r="BC1125" s="577"/>
      <c r="BD1125" s="577"/>
      <c r="BE1125" s="577"/>
      <c r="BF1125" s="577"/>
      <c r="BG1125" s="577"/>
      <c r="BH1125" s="577"/>
      <c r="BI1125" s="577"/>
      <c r="BJ1125" s="577"/>
      <c r="BK1125" s="577"/>
      <c r="BL1125" s="577"/>
      <c r="BM1125" s="577"/>
      <c r="BN1125" s="577"/>
      <c r="BO1125" s="577"/>
      <c r="BP1125" s="577"/>
      <c r="BQ1125" s="577"/>
      <c r="BR1125" s="577"/>
      <c r="BS1125" s="577"/>
      <c r="BT1125" s="577"/>
      <c r="BU1125" s="577"/>
      <c r="BV1125" s="577"/>
      <c r="BW1125" s="577"/>
      <c r="BX1125" s="577"/>
      <c r="BY1125" s="577"/>
    </row>
    <row r="1126" s="410" customFormat="true" ht="15" customHeight="true" x14ac:dyDescent="0.2">
      <c r="BA1126" s="577"/>
      <c r="BB1126" s="437"/>
      <c r="BC1126" s="577"/>
      <c r="BD1126" s="577"/>
      <c r="BE1126" s="577"/>
      <c r="BF1126" s="577"/>
      <c r="BG1126" s="577"/>
      <c r="BH1126" s="577"/>
      <c r="BI1126" s="577"/>
      <c r="BJ1126" s="577"/>
      <c r="BK1126" s="577"/>
      <c r="BL1126" s="577"/>
      <c r="BM1126" s="577"/>
      <c r="BN1126" s="577"/>
      <c r="BO1126" s="577"/>
      <c r="BP1126" s="577"/>
      <c r="BQ1126" s="577"/>
      <c r="BR1126" s="577"/>
      <c r="BS1126" s="577"/>
      <c r="BT1126" s="577"/>
      <c r="BU1126" s="577"/>
      <c r="BV1126" s="577"/>
      <c r="BW1126" s="577"/>
      <c r="BX1126" s="577"/>
      <c r="BY1126" s="577"/>
    </row>
    <row r="1127" s="410" customFormat="true" ht="15" customHeight="true" x14ac:dyDescent="0.2">
      <c r="BA1127" s="577"/>
      <c r="BB1127" s="437"/>
      <c r="BC1127" s="577"/>
      <c r="BD1127" s="577"/>
      <c r="BE1127" s="577"/>
      <c r="BF1127" s="577"/>
      <c r="BG1127" s="577"/>
      <c r="BH1127" s="577"/>
      <c r="BI1127" s="577"/>
      <c r="BJ1127" s="577"/>
      <c r="BK1127" s="577"/>
      <c r="BL1127" s="577"/>
      <c r="BM1127" s="577"/>
      <c r="BN1127" s="577"/>
      <c r="BO1127" s="577"/>
      <c r="BP1127" s="577"/>
      <c r="BQ1127" s="577"/>
      <c r="BR1127" s="577"/>
      <c r="BS1127" s="577"/>
      <c r="BT1127" s="577"/>
      <c r="BU1127" s="577"/>
      <c r="BV1127" s="577"/>
      <c r="BW1127" s="577"/>
      <c r="BX1127" s="577"/>
      <c r="BY1127" s="577"/>
    </row>
    <row r="1128" s="410" customFormat="true" ht="15" customHeight="true" x14ac:dyDescent="0.2">
      <c r="BA1128" s="577"/>
      <c r="BB1128" s="437"/>
      <c r="BC1128" s="577"/>
      <c r="BD1128" s="577"/>
      <c r="BE1128" s="577"/>
      <c r="BF1128" s="577"/>
      <c r="BG1128" s="577"/>
      <c r="BH1128" s="577"/>
      <c r="BI1128" s="577"/>
      <c r="BJ1128" s="577"/>
      <c r="BK1128" s="577"/>
      <c r="BL1128" s="577"/>
      <c r="BM1128" s="577"/>
      <c r="BN1128" s="577"/>
      <c r="BO1128" s="577"/>
      <c r="BP1128" s="577"/>
      <c r="BQ1128" s="577"/>
      <c r="BR1128" s="577"/>
      <c r="BS1128" s="577"/>
      <c r="BT1128" s="577"/>
      <c r="BU1128" s="577"/>
      <c r="BV1128" s="577"/>
      <c r="BW1128" s="577"/>
      <c r="BX1128" s="577"/>
      <c r="BY1128" s="577"/>
    </row>
    <row r="1129" s="410" customFormat="true" ht="15" customHeight="true" x14ac:dyDescent="0.2">
      <c r="BA1129" s="577"/>
      <c r="BB1129" s="437"/>
      <c r="BC1129" s="577"/>
      <c r="BD1129" s="577"/>
      <c r="BE1129" s="577"/>
      <c r="BF1129" s="577"/>
      <c r="BG1129" s="577"/>
      <c r="BH1129" s="577"/>
      <c r="BI1129" s="577"/>
      <c r="BJ1129" s="577"/>
      <c r="BK1129" s="577"/>
      <c r="BL1129" s="577"/>
      <c r="BM1129" s="577"/>
      <c r="BN1129" s="577"/>
      <c r="BO1129" s="577"/>
      <c r="BP1129" s="577"/>
      <c r="BQ1129" s="577"/>
      <c r="BR1129" s="577"/>
      <c r="BS1129" s="577"/>
      <c r="BT1129" s="577"/>
      <c r="BU1129" s="577"/>
      <c r="BV1129" s="577"/>
      <c r="BW1129" s="577"/>
      <c r="BX1129" s="577"/>
      <c r="BY1129" s="577"/>
    </row>
    <row r="1130" s="410" customFormat="true" ht="15" customHeight="true" x14ac:dyDescent="0.2">
      <c r="BA1130" s="577"/>
      <c r="BB1130" s="437"/>
      <c r="BC1130" s="577"/>
      <c r="BD1130" s="577"/>
      <c r="BE1130" s="577"/>
      <c r="BF1130" s="577"/>
      <c r="BG1130" s="577"/>
      <c r="BH1130" s="577"/>
      <c r="BI1130" s="577"/>
      <c r="BJ1130" s="577"/>
      <c r="BK1130" s="577"/>
      <c r="BL1130" s="577"/>
      <c r="BM1130" s="577"/>
      <c r="BN1130" s="577"/>
      <c r="BO1130" s="577"/>
      <c r="BP1130" s="577"/>
      <c r="BQ1130" s="577"/>
      <c r="BR1130" s="577"/>
      <c r="BS1130" s="577"/>
      <c r="BT1130" s="577"/>
      <c r="BU1130" s="577"/>
      <c r="BV1130" s="577"/>
      <c r="BW1130" s="577"/>
      <c r="BX1130" s="577"/>
      <c r="BY1130" s="577"/>
    </row>
    <row r="1131" s="410" customFormat="true" ht="15" customHeight="true" x14ac:dyDescent="0.2">
      <c r="BA1131" s="577"/>
      <c r="BB1131" s="437"/>
      <c r="BC1131" s="577"/>
      <c r="BD1131" s="577"/>
      <c r="BE1131" s="577"/>
      <c r="BF1131" s="577"/>
      <c r="BG1131" s="577"/>
      <c r="BH1131" s="577"/>
      <c r="BI1131" s="577"/>
      <c r="BJ1131" s="577"/>
      <c r="BK1131" s="577"/>
      <c r="BL1131" s="577"/>
      <c r="BM1131" s="577"/>
      <c r="BN1131" s="577"/>
      <c r="BO1131" s="577"/>
      <c r="BP1131" s="577"/>
      <c r="BQ1131" s="577"/>
      <c r="BR1131" s="577"/>
      <c r="BS1131" s="577"/>
      <c r="BT1131" s="577"/>
      <c r="BU1131" s="577"/>
      <c r="BV1131" s="577"/>
      <c r="BW1131" s="577"/>
      <c r="BX1131" s="577"/>
      <c r="BY1131" s="577"/>
    </row>
    <row r="1132" s="410" customFormat="true" ht="15" customHeight="true" x14ac:dyDescent="0.2">
      <c r="BA1132" s="577"/>
      <c r="BB1132" s="437"/>
      <c r="BC1132" s="577"/>
      <c r="BD1132" s="577"/>
      <c r="BE1132" s="577"/>
      <c r="BF1132" s="577"/>
      <c r="BG1132" s="577"/>
      <c r="BH1132" s="577"/>
      <c r="BI1132" s="577"/>
      <c r="BJ1132" s="577"/>
      <c r="BK1132" s="577"/>
      <c r="BL1132" s="577"/>
      <c r="BM1132" s="577"/>
      <c r="BN1132" s="577"/>
      <c r="BO1132" s="577"/>
      <c r="BP1132" s="577"/>
      <c r="BQ1132" s="577"/>
      <c r="BR1132" s="577"/>
      <c r="BS1132" s="577"/>
      <c r="BT1132" s="577"/>
      <c r="BU1132" s="577"/>
      <c r="BV1132" s="577"/>
      <c r="BW1132" s="577"/>
      <c r="BX1132" s="577"/>
      <c r="BY1132" s="577"/>
    </row>
    <row r="1133" s="410" customFormat="true" ht="15" customHeight="true" x14ac:dyDescent="0.2">
      <c r="BA1133" s="577"/>
      <c r="BB1133" s="437"/>
      <c r="BC1133" s="577"/>
      <c r="BD1133" s="577"/>
      <c r="BE1133" s="577"/>
      <c r="BF1133" s="577"/>
      <c r="BG1133" s="577"/>
      <c r="BH1133" s="577"/>
      <c r="BI1133" s="577"/>
      <c r="BJ1133" s="577"/>
      <c r="BK1133" s="577"/>
      <c r="BL1133" s="577"/>
      <c r="BM1133" s="577"/>
      <c r="BN1133" s="577"/>
      <c r="BO1133" s="577"/>
      <c r="BP1133" s="577"/>
      <c r="BQ1133" s="577"/>
      <c r="BR1133" s="577"/>
      <c r="BS1133" s="577"/>
      <c r="BT1133" s="577"/>
      <c r="BU1133" s="577"/>
      <c r="BV1133" s="577"/>
      <c r="BW1133" s="577"/>
      <c r="BX1133" s="577"/>
      <c r="BY1133" s="577"/>
    </row>
    <row r="1134" s="410" customFormat="true" ht="15" customHeight="true" x14ac:dyDescent="0.2">
      <c r="BA1134" s="577"/>
      <c r="BB1134" s="437"/>
      <c r="BC1134" s="577"/>
      <c r="BD1134" s="577"/>
      <c r="BE1134" s="577"/>
      <c r="BF1134" s="577"/>
      <c r="BG1134" s="577"/>
      <c r="BH1134" s="577"/>
      <c r="BI1134" s="577"/>
      <c r="BJ1134" s="577"/>
      <c r="BK1134" s="577"/>
      <c r="BL1134" s="577"/>
      <c r="BM1134" s="577"/>
      <c r="BN1134" s="577"/>
      <c r="BO1134" s="577"/>
      <c r="BP1134" s="577"/>
      <c r="BQ1134" s="577"/>
      <c r="BR1134" s="577"/>
      <c r="BS1134" s="577"/>
      <c r="BT1134" s="577"/>
      <c r="BU1134" s="577"/>
      <c r="BV1134" s="577"/>
      <c r="BW1134" s="577"/>
      <c r="BX1134" s="577"/>
      <c r="BY1134" s="577"/>
    </row>
    <row r="1135" s="410" customFormat="true" ht="15" customHeight="true" x14ac:dyDescent="0.2">
      <c r="BA1135" s="577"/>
      <c r="BB1135" s="437"/>
      <c r="BC1135" s="577"/>
      <c r="BD1135" s="577"/>
      <c r="BE1135" s="577"/>
      <c r="BF1135" s="577"/>
      <c r="BG1135" s="577"/>
      <c r="BH1135" s="577"/>
      <c r="BI1135" s="577"/>
      <c r="BJ1135" s="577"/>
      <c r="BK1135" s="577"/>
      <c r="BL1135" s="577"/>
      <c r="BM1135" s="577"/>
      <c r="BN1135" s="577"/>
      <c r="BO1135" s="577"/>
      <c r="BP1135" s="577"/>
      <c r="BQ1135" s="577"/>
      <c r="BR1135" s="577"/>
      <c r="BS1135" s="577"/>
      <c r="BT1135" s="577"/>
      <c r="BU1135" s="577"/>
      <c r="BV1135" s="577"/>
      <c r="BW1135" s="577"/>
      <c r="BX1135" s="577"/>
      <c r="BY1135" s="577"/>
    </row>
    <row r="1136" s="410" customFormat="true" ht="15" customHeight="true" x14ac:dyDescent="0.2">
      <c r="BA1136" s="577"/>
      <c r="BB1136" s="437"/>
      <c r="BC1136" s="577"/>
      <c r="BD1136" s="577"/>
      <c r="BE1136" s="577"/>
      <c r="BF1136" s="577"/>
      <c r="BG1136" s="577"/>
      <c r="BH1136" s="577"/>
      <c r="BI1136" s="577"/>
      <c r="BJ1136" s="577"/>
      <c r="BK1136" s="577"/>
      <c r="BL1136" s="577"/>
      <c r="BM1136" s="577"/>
      <c r="BN1136" s="577"/>
      <c r="BO1136" s="577"/>
      <c r="BP1136" s="577"/>
      <c r="BQ1136" s="577"/>
      <c r="BR1136" s="577"/>
      <c r="BS1136" s="577"/>
      <c r="BT1136" s="577"/>
      <c r="BU1136" s="577"/>
      <c r="BV1136" s="577"/>
      <c r="BW1136" s="577"/>
      <c r="BX1136" s="577"/>
      <c r="BY1136" s="577"/>
    </row>
    <row r="1137" s="410" customFormat="true" ht="15" customHeight="true" x14ac:dyDescent="0.2">
      <c r="BA1137" s="577"/>
      <c r="BB1137" s="437"/>
      <c r="BC1137" s="577"/>
      <c r="BD1137" s="577"/>
      <c r="BE1137" s="577"/>
      <c r="BF1137" s="577"/>
      <c r="BG1137" s="577"/>
      <c r="BH1137" s="577"/>
      <c r="BI1137" s="577"/>
      <c r="BJ1137" s="577"/>
      <c r="BK1137" s="577"/>
      <c r="BL1137" s="577"/>
      <c r="BM1137" s="577"/>
      <c r="BN1137" s="577"/>
      <c r="BO1137" s="577"/>
      <c r="BP1137" s="577"/>
      <c r="BQ1137" s="577"/>
      <c r="BR1137" s="577"/>
      <c r="BS1137" s="577"/>
      <c r="BT1137" s="577"/>
      <c r="BU1137" s="577"/>
      <c r="BV1137" s="577"/>
      <c r="BW1137" s="577"/>
      <c r="BX1137" s="577"/>
      <c r="BY1137" s="577"/>
    </row>
    <row r="1138" s="410" customFormat="true" ht="15" customHeight="true" x14ac:dyDescent="0.2">
      <c r="BA1138" s="577"/>
      <c r="BB1138" s="437"/>
      <c r="BC1138" s="577"/>
      <c r="BD1138" s="577"/>
      <c r="BE1138" s="577"/>
      <c r="BF1138" s="577"/>
      <c r="BG1138" s="577"/>
      <c r="BH1138" s="577"/>
      <c r="BI1138" s="577"/>
      <c r="BJ1138" s="577"/>
      <c r="BK1138" s="577"/>
      <c r="BL1138" s="577"/>
      <c r="BM1138" s="577"/>
      <c r="BN1138" s="577"/>
      <c r="BO1138" s="577"/>
      <c r="BP1138" s="577"/>
      <c r="BQ1138" s="577"/>
      <c r="BR1138" s="577"/>
      <c r="BS1138" s="577"/>
      <c r="BT1138" s="577"/>
      <c r="BU1138" s="577"/>
      <c r="BV1138" s="577"/>
      <c r="BW1138" s="577"/>
      <c r="BX1138" s="577"/>
      <c r="BY1138" s="577"/>
    </row>
    <row r="1139" s="410" customFormat="true" ht="15" customHeight="true" x14ac:dyDescent="0.2">
      <c r="BA1139" s="577"/>
      <c r="BB1139" s="437"/>
      <c r="BC1139" s="577"/>
      <c r="BD1139" s="577"/>
      <c r="BE1139" s="577"/>
      <c r="BF1139" s="577"/>
      <c r="BG1139" s="577"/>
      <c r="BH1139" s="577"/>
      <c r="BI1139" s="577"/>
      <c r="BJ1139" s="577"/>
      <c r="BK1139" s="577"/>
      <c r="BL1139" s="577"/>
      <c r="BM1139" s="577"/>
      <c r="BN1139" s="577"/>
      <c r="BO1139" s="577"/>
      <c r="BP1139" s="577"/>
      <c r="BQ1139" s="577"/>
      <c r="BR1139" s="577"/>
      <c r="BS1139" s="577"/>
      <c r="BT1139" s="577"/>
      <c r="BU1139" s="577"/>
      <c r="BV1139" s="577"/>
      <c r="BW1139" s="577"/>
      <c r="BX1139" s="577"/>
      <c r="BY1139" s="577"/>
    </row>
    <row r="1140" s="410" customFormat="true" ht="15" customHeight="true" x14ac:dyDescent="0.2">
      <c r="BA1140" s="577"/>
      <c r="BB1140" s="437"/>
      <c r="BC1140" s="577"/>
      <c r="BD1140" s="577"/>
      <c r="BE1140" s="577"/>
      <c r="BF1140" s="577"/>
      <c r="BG1140" s="577"/>
      <c r="BH1140" s="577"/>
      <c r="BI1140" s="577"/>
      <c r="BJ1140" s="577"/>
      <c r="BK1140" s="577"/>
      <c r="BL1140" s="577"/>
      <c r="BM1140" s="577"/>
      <c r="BN1140" s="577"/>
      <c r="BO1140" s="577"/>
      <c r="BP1140" s="577"/>
      <c r="BQ1140" s="577"/>
      <c r="BR1140" s="577"/>
      <c r="BS1140" s="577"/>
      <c r="BT1140" s="577"/>
      <c r="BU1140" s="577"/>
      <c r="BV1140" s="577"/>
      <c r="BW1140" s="577"/>
      <c r="BX1140" s="577"/>
      <c r="BY1140" s="577"/>
    </row>
    <row r="1141" s="410" customFormat="true" ht="15" customHeight="true" x14ac:dyDescent="0.2">
      <c r="BA1141" s="577"/>
      <c r="BB1141" s="437"/>
      <c r="BC1141" s="577"/>
      <c r="BD1141" s="577"/>
      <c r="BE1141" s="577"/>
      <c r="BF1141" s="577"/>
      <c r="BG1141" s="577"/>
      <c r="BH1141" s="577"/>
      <c r="BI1141" s="577"/>
      <c r="BJ1141" s="577"/>
      <c r="BK1141" s="577"/>
      <c r="BL1141" s="577"/>
      <c r="BM1141" s="577"/>
      <c r="BN1141" s="577"/>
      <c r="BO1141" s="577"/>
      <c r="BP1141" s="577"/>
      <c r="BQ1141" s="577"/>
      <c r="BR1141" s="577"/>
      <c r="BS1141" s="577"/>
      <c r="BT1141" s="577"/>
      <c r="BU1141" s="577"/>
      <c r="BV1141" s="577"/>
      <c r="BW1141" s="577"/>
      <c r="BX1141" s="577"/>
      <c r="BY1141" s="577"/>
    </row>
    <row r="1142" s="410" customFormat="true" ht="15" customHeight="true" x14ac:dyDescent="0.2">
      <c r="BA1142" s="577"/>
      <c r="BB1142" s="437"/>
      <c r="BC1142" s="577"/>
      <c r="BD1142" s="577"/>
      <c r="BE1142" s="577"/>
      <c r="BF1142" s="577"/>
      <c r="BG1142" s="577"/>
      <c r="BH1142" s="577"/>
      <c r="BI1142" s="577"/>
      <c r="BJ1142" s="577"/>
      <c r="BK1142" s="577"/>
      <c r="BL1142" s="577"/>
      <c r="BM1142" s="577"/>
      <c r="BN1142" s="577"/>
      <c r="BO1142" s="577"/>
      <c r="BP1142" s="577"/>
      <c r="BQ1142" s="577"/>
      <c r="BR1142" s="577"/>
      <c r="BS1142" s="577"/>
      <c r="BT1142" s="577"/>
      <c r="BU1142" s="577"/>
      <c r="BV1142" s="577"/>
      <c r="BW1142" s="577"/>
      <c r="BX1142" s="577"/>
      <c r="BY1142" s="577"/>
    </row>
    <row r="1143" s="410" customFormat="true" ht="15" customHeight="true" x14ac:dyDescent="0.2">
      <c r="BA1143" s="577"/>
      <c r="BB1143" s="437"/>
      <c r="BC1143" s="577"/>
      <c r="BD1143" s="577"/>
      <c r="BE1143" s="577"/>
      <c r="BF1143" s="577"/>
      <c r="BG1143" s="577"/>
      <c r="BH1143" s="577"/>
      <c r="BI1143" s="577"/>
      <c r="BJ1143" s="577"/>
      <c r="BK1143" s="577"/>
      <c r="BL1143" s="577"/>
      <c r="BM1143" s="577"/>
      <c r="BN1143" s="577"/>
      <c r="BO1143" s="577"/>
      <c r="BP1143" s="577"/>
      <c r="BQ1143" s="577"/>
      <c r="BR1143" s="577"/>
      <c r="BS1143" s="577"/>
      <c r="BT1143" s="577"/>
      <c r="BU1143" s="577"/>
      <c r="BV1143" s="577"/>
      <c r="BW1143" s="577"/>
      <c r="BX1143" s="577"/>
      <c r="BY1143" s="577"/>
    </row>
    <row r="1144" s="410" customFormat="true" ht="15" customHeight="true" x14ac:dyDescent="0.2">
      <c r="BA1144" s="577"/>
      <c r="BB1144" s="437"/>
      <c r="BC1144" s="577"/>
      <c r="BD1144" s="577"/>
      <c r="BE1144" s="577"/>
      <c r="BF1144" s="577"/>
      <c r="BG1144" s="577"/>
      <c r="BH1144" s="577"/>
      <c r="BI1144" s="577"/>
      <c r="BJ1144" s="577"/>
      <c r="BK1144" s="577"/>
      <c r="BL1144" s="577"/>
      <c r="BM1144" s="577"/>
      <c r="BN1144" s="577"/>
      <c r="BO1144" s="577"/>
      <c r="BP1144" s="577"/>
      <c r="BQ1144" s="577"/>
      <c r="BR1144" s="577"/>
      <c r="BS1144" s="577"/>
      <c r="BT1144" s="577"/>
      <c r="BU1144" s="577"/>
      <c r="BV1144" s="577"/>
      <c r="BW1144" s="577"/>
      <c r="BX1144" s="577"/>
      <c r="BY1144" s="577"/>
    </row>
    <row r="1145" s="410" customFormat="true" ht="15" customHeight="true" x14ac:dyDescent="0.2">
      <c r="BA1145" s="577"/>
      <c r="BB1145" s="437"/>
      <c r="BC1145" s="577"/>
      <c r="BD1145" s="577"/>
      <c r="BE1145" s="577"/>
      <c r="BF1145" s="577"/>
      <c r="BG1145" s="577"/>
      <c r="BH1145" s="577"/>
      <c r="BI1145" s="577"/>
      <c r="BJ1145" s="577"/>
      <c r="BK1145" s="577"/>
      <c r="BL1145" s="577"/>
      <c r="BM1145" s="577"/>
      <c r="BN1145" s="577"/>
      <c r="BO1145" s="577"/>
      <c r="BP1145" s="577"/>
      <c r="BQ1145" s="577"/>
      <c r="BR1145" s="577"/>
      <c r="BS1145" s="577"/>
      <c r="BT1145" s="577"/>
      <c r="BU1145" s="577"/>
      <c r="BV1145" s="577"/>
      <c r="BW1145" s="577"/>
      <c r="BX1145" s="577"/>
      <c r="BY1145" s="577"/>
    </row>
    <row r="1146" s="410" customFormat="true" ht="15" customHeight="true" x14ac:dyDescent="0.2">
      <c r="BA1146" s="577"/>
      <c r="BB1146" s="437"/>
      <c r="BC1146" s="577"/>
      <c r="BD1146" s="577"/>
      <c r="BE1146" s="577"/>
      <c r="BF1146" s="577"/>
      <c r="BG1146" s="577"/>
      <c r="BH1146" s="577"/>
      <c r="BI1146" s="577"/>
      <c r="BJ1146" s="577"/>
      <c r="BK1146" s="577"/>
      <c r="BL1146" s="577"/>
      <c r="BM1146" s="577"/>
      <c r="BN1146" s="577"/>
      <c r="BO1146" s="577"/>
      <c r="BP1146" s="577"/>
      <c r="BQ1146" s="577"/>
      <c r="BR1146" s="577"/>
      <c r="BS1146" s="577"/>
      <c r="BT1146" s="577"/>
      <c r="BU1146" s="577"/>
      <c r="BV1146" s="577"/>
      <c r="BW1146" s="577"/>
      <c r="BX1146" s="577"/>
      <c r="BY1146" s="577"/>
    </row>
    <row r="1147" s="410" customFormat="true" ht="15" customHeight="true" x14ac:dyDescent="0.2">
      <c r="BA1147" s="577"/>
      <c r="BB1147" s="437"/>
      <c r="BC1147" s="577"/>
      <c r="BD1147" s="577"/>
      <c r="BE1147" s="577"/>
      <c r="BF1147" s="577"/>
      <c r="BG1147" s="577"/>
      <c r="BH1147" s="577"/>
      <c r="BI1147" s="577"/>
      <c r="BJ1147" s="577"/>
      <c r="BK1147" s="577"/>
      <c r="BL1147" s="577"/>
      <c r="BM1147" s="577"/>
      <c r="BN1147" s="577"/>
      <c r="BO1147" s="577"/>
      <c r="BP1147" s="577"/>
      <c r="BQ1147" s="577"/>
      <c r="BR1147" s="577"/>
      <c r="BS1147" s="577"/>
      <c r="BT1147" s="577"/>
      <c r="BU1147" s="577"/>
      <c r="BV1147" s="577"/>
      <c r="BW1147" s="577"/>
      <c r="BX1147" s="577"/>
      <c r="BY1147" s="577"/>
    </row>
    <row r="1148" s="410" customFormat="true" ht="15" customHeight="true" x14ac:dyDescent="0.2">
      <c r="BA1148" s="577"/>
      <c r="BB1148" s="437"/>
      <c r="BC1148" s="577"/>
      <c r="BD1148" s="577"/>
      <c r="BE1148" s="577"/>
      <c r="BF1148" s="577"/>
      <c r="BG1148" s="577"/>
      <c r="BH1148" s="577"/>
      <c r="BI1148" s="577"/>
      <c r="BJ1148" s="577"/>
      <c r="BK1148" s="577"/>
      <c r="BL1148" s="577"/>
      <c r="BM1148" s="577"/>
      <c r="BN1148" s="577"/>
      <c r="BO1148" s="577"/>
      <c r="BP1148" s="577"/>
      <c r="BQ1148" s="577"/>
      <c r="BR1148" s="577"/>
      <c r="BS1148" s="577"/>
      <c r="BT1148" s="577"/>
      <c r="BU1148" s="577"/>
      <c r="BV1148" s="577"/>
      <c r="BW1148" s="577"/>
      <c r="BX1148" s="577"/>
      <c r="BY1148" s="577"/>
    </row>
    <row r="1149" s="410" customFormat="true" ht="15" customHeight="true" x14ac:dyDescent="0.2">
      <c r="BA1149" s="577"/>
      <c r="BB1149" s="437"/>
      <c r="BC1149" s="577"/>
      <c r="BD1149" s="577"/>
      <c r="BE1149" s="577"/>
      <c r="BF1149" s="577"/>
      <c r="BG1149" s="577"/>
      <c r="BH1149" s="577"/>
      <c r="BI1149" s="577"/>
      <c r="BJ1149" s="577"/>
      <c r="BK1149" s="577"/>
      <c r="BL1149" s="577"/>
      <c r="BM1149" s="577"/>
      <c r="BN1149" s="577"/>
      <c r="BO1149" s="577"/>
      <c r="BP1149" s="577"/>
      <c r="BQ1149" s="577"/>
      <c r="BR1149" s="577"/>
      <c r="BS1149" s="577"/>
      <c r="BT1149" s="577"/>
      <c r="BU1149" s="577"/>
      <c r="BV1149" s="577"/>
      <c r="BW1149" s="577"/>
      <c r="BX1149" s="577"/>
      <c r="BY1149" s="577"/>
    </row>
    <row r="1150" s="410" customFormat="true" ht="15" customHeight="true" x14ac:dyDescent="0.2">
      <c r="BA1150" s="577"/>
      <c r="BB1150" s="437"/>
      <c r="BC1150" s="577"/>
      <c r="BD1150" s="577"/>
      <c r="BE1150" s="577"/>
      <c r="BF1150" s="577"/>
      <c r="BG1150" s="577"/>
      <c r="BH1150" s="577"/>
      <c r="BI1150" s="577"/>
      <c r="BJ1150" s="577"/>
      <c r="BK1150" s="577"/>
      <c r="BL1150" s="577"/>
      <c r="BM1150" s="577"/>
      <c r="BN1150" s="577"/>
      <c r="BO1150" s="577"/>
      <c r="BP1150" s="577"/>
      <c r="BQ1150" s="577"/>
      <c r="BR1150" s="577"/>
      <c r="BS1150" s="577"/>
      <c r="BT1150" s="577"/>
      <c r="BU1150" s="577"/>
      <c r="BV1150" s="577"/>
      <c r="BW1150" s="577"/>
      <c r="BX1150" s="577"/>
      <c r="BY1150" s="577"/>
    </row>
    <row r="1151" s="410" customFormat="true" ht="15" customHeight="true" x14ac:dyDescent="0.2">
      <c r="BA1151" s="577"/>
      <c r="BB1151" s="437"/>
      <c r="BC1151" s="577"/>
      <c r="BD1151" s="577"/>
      <c r="BE1151" s="577"/>
      <c r="BF1151" s="577"/>
      <c r="BG1151" s="577"/>
      <c r="BH1151" s="577"/>
      <c r="BI1151" s="577"/>
      <c r="BJ1151" s="577"/>
      <c r="BK1151" s="577"/>
      <c r="BL1151" s="577"/>
      <c r="BM1151" s="577"/>
      <c r="BN1151" s="577"/>
      <c r="BO1151" s="577"/>
      <c r="BP1151" s="577"/>
      <c r="BQ1151" s="577"/>
      <c r="BR1151" s="577"/>
      <c r="BS1151" s="577"/>
      <c r="BT1151" s="577"/>
      <c r="BU1151" s="577"/>
      <c r="BV1151" s="577"/>
      <c r="BW1151" s="577"/>
      <c r="BX1151" s="577"/>
      <c r="BY1151" s="577"/>
    </row>
    <row r="1152" s="410" customFormat="true" ht="15" customHeight="true" x14ac:dyDescent="0.2">
      <c r="BA1152" s="577"/>
      <c r="BB1152" s="437"/>
      <c r="BC1152" s="577"/>
      <c r="BD1152" s="577"/>
      <c r="BE1152" s="577"/>
      <c r="BF1152" s="577"/>
      <c r="BG1152" s="577"/>
      <c r="BH1152" s="577"/>
      <c r="BI1152" s="577"/>
      <c r="BJ1152" s="577"/>
      <c r="BK1152" s="577"/>
      <c r="BL1152" s="577"/>
      <c r="BM1152" s="577"/>
      <c r="BN1152" s="577"/>
      <c r="BO1152" s="577"/>
      <c r="BP1152" s="577"/>
      <c r="BQ1152" s="577"/>
      <c r="BR1152" s="577"/>
      <c r="BS1152" s="577"/>
      <c r="BT1152" s="577"/>
      <c r="BU1152" s="577"/>
      <c r="BV1152" s="577"/>
      <c r="BW1152" s="577"/>
      <c r="BX1152" s="577"/>
      <c r="BY1152" s="577"/>
    </row>
    <row r="1153" s="410" customFormat="true" ht="15" customHeight="true" x14ac:dyDescent="0.2">
      <c r="BA1153" s="577"/>
      <c r="BB1153" s="437"/>
      <c r="BC1153" s="577"/>
      <c r="BD1153" s="577"/>
      <c r="BE1153" s="577"/>
      <c r="BF1153" s="577"/>
      <c r="BG1153" s="577"/>
      <c r="BH1153" s="577"/>
      <c r="BI1153" s="577"/>
      <c r="BJ1153" s="577"/>
      <c r="BK1153" s="577"/>
      <c r="BL1153" s="577"/>
      <c r="BM1153" s="577"/>
      <c r="BN1153" s="577"/>
      <c r="BO1153" s="577"/>
      <c r="BP1153" s="577"/>
      <c r="BQ1153" s="577"/>
      <c r="BR1153" s="577"/>
      <c r="BS1153" s="577"/>
      <c r="BT1153" s="577"/>
      <c r="BU1153" s="577"/>
      <c r="BV1153" s="577"/>
      <c r="BW1153" s="577"/>
      <c r="BX1153" s="577"/>
      <c r="BY1153" s="577"/>
    </row>
    <row r="1154" s="410" customFormat="true" ht="15" customHeight="true" x14ac:dyDescent="0.2">
      <c r="BA1154" s="577"/>
      <c r="BB1154" s="437"/>
      <c r="BC1154" s="577"/>
      <c r="BD1154" s="577"/>
      <c r="BE1154" s="577"/>
      <c r="BF1154" s="577"/>
      <c r="BG1154" s="577"/>
      <c r="BH1154" s="577"/>
      <c r="BI1154" s="577"/>
      <c r="BJ1154" s="577"/>
      <c r="BK1154" s="577"/>
      <c r="BL1154" s="577"/>
      <c r="BM1154" s="577"/>
      <c r="BN1154" s="577"/>
      <c r="BO1154" s="577"/>
      <c r="BP1154" s="577"/>
      <c r="BQ1154" s="577"/>
      <c r="BR1154" s="577"/>
      <c r="BS1154" s="577"/>
      <c r="BT1154" s="577"/>
      <c r="BU1154" s="577"/>
      <c r="BV1154" s="577"/>
      <c r="BW1154" s="577"/>
      <c r="BX1154" s="577"/>
      <c r="BY1154" s="577"/>
    </row>
    <row r="1155" s="410" customFormat="true" ht="15" customHeight="true" x14ac:dyDescent="0.2">
      <c r="BA1155" s="577"/>
      <c r="BB1155" s="437"/>
      <c r="BC1155" s="577"/>
      <c r="BD1155" s="577"/>
      <c r="BE1155" s="577"/>
      <c r="BF1155" s="577"/>
      <c r="BG1155" s="577"/>
      <c r="BH1155" s="577"/>
      <c r="BI1155" s="577"/>
      <c r="BJ1155" s="577"/>
      <c r="BK1155" s="577"/>
      <c r="BL1155" s="577"/>
      <c r="BM1155" s="577"/>
      <c r="BN1155" s="577"/>
      <c r="BO1155" s="577"/>
      <c r="BP1155" s="577"/>
      <c r="BQ1155" s="577"/>
      <c r="BR1155" s="577"/>
      <c r="BS1155" s="577"/>
      <c r="BT1155" s="577"/>
      <c r="BU1155" s="577"/>
      <c r="BV1155" s="577"/>
      <c r="BW1155" s="577"/>
      <c r="BX1155" s="577"/>
      <c r="BY1155" s="577"/>
    </row>
    <row r="1156" s="410" customFormat="true" ht="15" customHeight="true" x14ac:dyDescent="0.2">
      <c r="BA1156" s="577"/>
      <c r="BB1156" s="437"/>
      <c r="BC1156" s="577"/>
      <c r="BD1156" s="577"/>
      <c r="BE1156" s="577"/>
      <c r="BF1156" s="577"/>
      <c r="BG1156" s="577"/>
      <c r="BH1156" s="577"/>
      <c r="BI1156" s="577"/>
      <c r="BJ1156" s="577"/>
      <c r="BK1156" s="577"/>
      <c r="BL1156" s="577"/>
      <c r="BM1156" s="577"/>
      <c r="BN1156" s="577"/>
      <c r="BO1156" s="577"/>
      <c r="BP1156" s="577"/>
      <c r="BQ1156" s="577"/>
      <c r="BR1156" s="577"/>
      <c r="BS1156" s="577"/>
      <c r="BT1156" s="577"/>
      <c r="BU1156" s="577"/>
      <c r="BV1156" s="577"/>
      <c r="BW1156" s="577"/>
      <c r="BX1156" s="577"/>
      <c r="BY1156" s="577"/>
    </row>
    <row r="1157" s="410" customFormat="true" ht="15" customHeight="true" x14ac:dyDescent="0.2">
      <c r="BA1157" s="577"/>
      <c r="BB1157" s="437"/>
      <c r="BC1157" s="577"/>
      <c r="BD1157" s="577"/>
      <c r="BE1157" s="577"/>
      <c r="BF1157" s="577"/>
      <c r="BG1157" s="577"/>
      <c r="BH1157" s="577"/>
      <c r="BI1157" s="577"/>
      <c r="BJ1157" s="577"/>
      <c r="BK1157" s="577"/>
      <c r="BL1157" s="577"/>
      <c r="BM1157" s="577"/>
      <c r="BN1157" s="577"/>
      <c r="BO1157" s="577"/>
      <c r="BP1157" s="577"/>
      <c r="BQ1157" s="577"/>
      <c r="BR1157" s="577"/>
      <c r="BS1157" s="577"/>
      <c r="BT1157" s="577"/>
      <c r="BU1157" s="577"/>
      <c r="BV1157" s="577"/>
      <c r="BW1157" s="577"/>
      <c r="BX1157" s="577"/>
      <c r="BY1157" s="577"/>
    </row>
    <row r="1158" s="410" customFormat="true" ht="15" customHeight="true" x14ac:dyDescent="0.2">
      <c r="BA1158" s="577"/>
      <c r="BB1158" s="437"/>
      <c r="BC1158" s="577"/>
      <c r="BD1158" s="577"/>
      <c r="BE1158" s="577"/>
      <c r="BF1158" s="577"/>
      <c r="BG1158" s="577"/>
      <c r="BH1158" s="577"/>
      <c r="BI1158" s="577"/>
      <c r="BJ1158" s="577"/>
      <c r="BK1158" s="577"/>
      <c r="BL1158" s="577"/>
      <c r="BM1158" s="577"/>
      <c r="BN1158" s="577"/>
      <c r="BO1158" s="577"/>
      <c r="BP1158" s="577"/>
      <c r="BQ1158" s="577"/>
      <c r="BR1158" s="577"/>
      <c r="BS1158" s="577"/>
      <c r="BT1158" s="577"/>
      <c r="BU1158" s="577"/>
      <c r="BV1158" s="577"/>
      <c r="BW1158" s="577"/>
      <c r="BX1158" s="577"/>
      <c r="BY1158" s="577"/>
    </row>
    <row r="1159" s="410" customFormat="true" ht="15" customHeight="true" x14ac:dyDescent="0.2">
      <c r="BA1159" s="577"/>
      <c r="BB1159" s="437"/>
      <c r="BC1159" s="577"/>
      <c r="BD1159" s="577"/>
      <c r="BE1159" s="577"/>
      <c r="BF1159" s="577"/>
      <c r="BG1159" s="577"/>
      <c r="BH1159" s="577"/>
      <c r="BI1159" s="577"/>
      <c r="BJ1159" s="577"/>
      <c r="BK1159" s="577"/>
      <c r="BL1159" s="577"/>
      <c r="BM1159" s="577"/>
      <c r="BN1159" s="577"/>
      <c r="BO1159" s="577"/>
      <c r="BP1159" s="577"/>
      <c r="BQ1159" s="577"/>
      <c r="BR1159" s="577"/>
      <c r="BS1159" s="577"/>
      <c r="BT1159" s="577"/>
      <c r="BU1159" s="577"/>
      <c r="BV1159" s="577"/>
      <c r="BW1159" s="577"/>
      <c r="BX1159" s="577"/>
      <c r="BY1159" s="577"/>
    </row>
    <row r="1160" s="410" customFormat="true" ht="15" customHeight="true" x14ac:dyDescent="0.2">
      <c r="BA1160" s="577"/>
      <c r="BB1160" s="437"/>
      <c r="BC1160" s="577"/>
      <c r="BD1160" s="577"/>
      <c r="BE1160" s="577"/>
      <c r="BF1160" s="577"/>
      <c r="BG1160" s="577"/>
      <c r="BH1160" s="577"/>
      <c r="BI1160" s="577"/>
      <c r="BJ1160" s="577"/>
      <c r="BK1160" s="577"/>
      <c r="BL1160" s="577"/>
      <c r="BM1160" s="577"/>
      <c r="BN1160" s="577"/>
      <c r="BO1160" s="577"/>
      <c r="BP1160" s="577"/>
      <c r="BQ1160" s="577"/>
      <c r="BR1160" s="577"/>
      <c r="BS1160" s="577"/>
      <c r="BT1160" s="577"/>
      <c r="BU1160" s="577"/>
      <c r="BV1160" s="577"/>
      <c r="BW1160" s="577"/>
      <c r="BX1160" s="577"/>
      <c r="BY1160" s="577"/>
    </row>
    <row r="1161" s="410" customFormat="true" ht="15" customHeight="true" x14ac:dyDescent="0.2">
      <c r="BA1161" s="577"/>
      <c r="BB1161" s="437"/>
      <c r="BC1161" s="577"/>
      <c r="BD1161" s="577"/>
      <c r="BE1161" s="577"/>
      <c r="BF1161" s="577"/>
      <c r="BG1161" s="577"/>
      <c r="BH1161" s="577"/>
      <c r="BI1161" s="577"/>
      <c r="BJ1161" s="577"/>
      <c r="BK1161" s="577"/>
      <c r="BL1161" s="577"/>
      <c r="BM1161" s="577"/>
      <c r="BN1161" s="577"/>
      <c r="BO1161" s="577"/>
      <c r="BP1161" s="577"/>
      <c r="BQ1161" s="577"/>
      <c r="BR1161" s="577"/>
      <c r="BS1161" s="577"/>
      <c r="BT1161" s="577"/>
      <c r="BU1161" s="577"/>
      <c r="BV1161" s="577"/>
      <c r="BW1161" s="577"/>
      <c r="BX1161" s="577"/>
      <c r="BY1161" s="577"/>
    </row>
    <row r="1162" s="410" customFormat="true" ht="15" customHeight="true" x14ac:dyDescent="0.2">
      <c r="BA1162" s="577"/>
      <c r="BB1162" s="437"/>
      <c r="BC1162" s="577"/>
      <c r="BD1162" s="577"/>
      <c r="BE1162" s="577"/>
      <c r="BF1162" s="577"/>
      <c r="BG1162" s="577"/>
      <c r="BH1162" s="577"/>
      <c r="BI1162" s="577"/>
      <c r="BJ1162" s="577"/>
      <c r="BK1162" s="577"/>
      <c r="BL1162" s="577"/>
      <c r="BM1162" s="577"/>
      <c r="BN1162" s="577"/>
      <c r="BO1162" s="577"/>
      <c r="BP1162" s="577"/>
      <c r="BQ1162" s="577"/>
      <c r="BR1162" s="577"/>
      <c r="BS1162" s="577"/>
      <c r="BT1162" s="577"/>
      <c r="BU1162" s="577"/>
      <c r="BV1162" s="577"/>
      <c r="BW1162" s="577"/>
      <c r="BX1162" s="577"/>
      <c r="BY1162" s="577"/>
    </row>
    <row r="1163" s="410" customFormat="true" ht="15" customHeight="true" x14ac:dyDescent="0.2">
      <c r="BA1163" s="577"/>
      <c r="BB1163" s="437"/>
      <c r="BC1163" s="577"/>
      <c r="BD1163" s="577"/>
      <c r="BE1163" s="577"/>
      <c r="BF1163" s="577"/>
      <c r="BG1163" s="577"/>
      <c r="BH1163" s="577"/>
      <c r="BI1163" s="577"/>
      <c r="BJ1163" s="577"/>
      <c r="BK1163" s="577"/>
      <c r="BL1163" s="577"/>
      <c r="BM1163" s="577"/>
      <c r="BN1163" s="577"/>
      <c r="BO1163" s="577"/>
      <c r="BP1163" s="577"/>
      <c r="BQ1163" s="577"/>
      <c r="BR1163" s="577"/>
      <c r="BS1163" s="577"/>
      <c r="BT1163" s="577"/>
      <c r="BU1163" s="577"/>
      <c r="BV1163" s="577"/>
      <c r="BW1163" s="577"/>
      <c r="BX1163" s="577"/>
      <c r="BY1163" s="577"/>
    </row>
    <row r="1164" s="410" customFormat="true" ht="15" customHeight="true" x14ac:dyDescent="0.2">
      <c r="BA1164" s="577"/>
      <c r="BB1164" s="437"/>
      <c r="BC1164" s="577"/>
      <c r="BD1164" s="577"/>
      <c r="BE1164" s="577"/>
      <c r="BF1164" s="577"/>
      <c r="BG1164" s="577"/>
      <c r="BH1164" s="577"/>
      <c r="BI1164" s="577"/>
      <c r="BJ1164" s="577"/>
      <c r="BK1164" s="577"/>
      <c r="BL1164" s="577"/>
      <c r="BM1164" s="577"/>
      <c r="BN1164" s="577"/>
      <c r="BO1164" s="577"/>
      <c r="BP1164" s="577"/>
      <c r="BQ1164" s="577"/>
      <c r="BR1164" s="577"/>
      <c r="BS1164" s="577"/>
      <c r="BT1164" s="577"/>
      <c r="BU1164" s="577"/>
      <c r="BV1164" s="577"/>
      <c r="BW1164" s="577"/>
      <c r="BX1164" s="577"/>
      <c r="BY1164" s="577"/>
    </row>
    <row r="1165" s="410" customFormat="true" ht="15" customHeight="true" x14ac:dyDescent="0.2">
      <c r="BA1165" s="577"/>
      <c r="BB1165" s="437"/>
      <c r="BC1165" s="577"/>
      <c r="BD1165" s="577"/>
      <c r="BE1165" s="577"/>
      <c r="BF1165" s="577"/>
      <c r="BG1165" s="577"/>
      <c r="BH1165" s="577"/>
      <c r="BI1165" s="577"/>
      <c r="BJ1165" s="577"/>
      <c r="BK1165" s="577"/>
      <c r="BL1165" s="577"/>
      <c r="BM1165" s="577"/>
      <c r="BN1165" s="577"/>
      <c r="BO1165" s="577"/>
      <c r="BP1165" s="577"/>
      <c r="BQ1165" s="577"/>
      <c r="BR1165" s="577"/>
      <c r="BS1165" s="577"/>
      <c r="BT1165" s="577"/>
      <c r="BU1165" s="577"/>
      <c r="BV1165" s="577"/>
      <c r="BW1165" s="577"/>
      <c r="BX1165" s="577"/>
      <c r="BY1165" s="577"/>
    </row>
    <row r="1166" s="410" customFormat="true" ht="15" customHeight="true" x14ac:dyDescent="0.2">
      <c r="BA1166" s="577"/>
      <c r="BB1166" s="437"/>
      <c r="BC1166" s="577"/>
      <c r="BD1166" s="577"/>
      <c r="BE1166" s="577"/>
      <c r="BF1166" s="577"/>
      <c r="BG1166" s="577"/>
      <c r="BH1166" s="577"/>
      <c r="BI1166" s="577"/>
      <c r="BJ1166" s="577"/>
      <c r="BK1166" s="577"/>
      <c r="BL1166" s="577"/>
      <c r="BM1166" s="577"/>
      <c r="BN1166" s="577"/>
      <c r="BO1166" s="577"/>
      <c r="BP1166" s="577"/>
      <c r="BQ1166" s="577"/>
      <c r="BR1166" s="577"/>
      <c r="BS1166" s="577"/>
      <c r="BT1166" s="577"/>
      <c r="BU1166" s="577"/>
      <c r="BV1166" s="577"/>
      <c r="BW1166" s="577"/>
      <c r="BX1166" s="577"/>
      <c r="BY1166" s="577"/>
    </row>
    <row r="1167" s="410" customFormat="true" ht="15" customHeight="true" x14ac:dyDescent="0.2">
      <c r="BA1167" s="577"/>
      <c r="BB1167" s="437"/>
      <c r="BC1167" s="577"/>
      <c r="BD1167" s="577"/>
      <c r="BE1167" s="577"/>
      <c r="BF1167" s="577"/>
      <c r="BG1167" s="577"/>
      <c r="BH1167" s="577"/>
      <c r="BI1167" s="577"/>
      <c r="BJ1167" s="577"/>
      <c r="BK1167" s="577"/>
      <c r="BL1167" s="577"/>
      <c r="BM1167" s="577"/>
      <c r="BN1167" s="577"/>
      <c r="BO1167" s="577"/>
      <c r="BP1167" s="577"/>
      <c r="BQ1167" s="577"/>
      <c r="BR1167" s="577"/>
      <c r="BS1167" s="577"/>
      <c r="BT1167" s="577"/>
      <c r="BU1167" s="577"/>
      <c r="BV1167" s="577"/>
      <c r="BW1167" s="577"/>
      <c r="BX1167" s="577"/>
      <c r="BY1167" s="577"/>
    </row>
    <row r="1168" s="410" customFormat="true" ht="15" customHeight="true" x14ac:dyDescent="0.2">
      <c r="BA1168" s="577"/>
      <c r="BB1168" s="437"/>
      <c r="BC1168" s="577"/>
      <c r="BD1168" s="577"/>
      <c r="BE1168" s="577"/>
      <c r="BF1168" s="577"/>
      <c r="BG1168" s="577"/>
      <c r="BH1168" s="577"/>
      <c r="BI1168" s="577"/>
      <c r="BJ1168" s="577"/>
      <c r="BK1168" s="577"/>
      <c r="BL1168" s="577"/>
      <c r="BM1168" s="577"/>
      <c r="BN1168" s="577"/>
      <c r="BO1168" s="577"/>
      <c r="BP1168" s="577"/>
      <c r="BQ1168" s="577"/>
      <c r="BR1168" s="577"/>
      <c r="BS1168" s="577"/>
      <c r="BT1168" s="577"/>
      <c r="BU1168" s="577"/>
      <c r="BV1168" s="577"/>
      <c r="BW1168" s="577"/>
      <c r="BX1168" s="577"/>
      <c r="BY1168" s="577"/>
    </row>
    <row r="1169" s="410" customFormat="true" ht="15" customHeight="true" x14ac:dyDescent="0.2">
      <c r="BA1169" s="577"/>
      <c r="BB1169" s="437"/>
      <c r="BC1169" s="577"/>
      <c r="BD1169" s="577"/>
      <c r="BE1169" s="577"/>
      <c r="BF1169" s="577"/>
      <c r="BG1169" s="577"/>
      <c r="BH1169" s="577"/>
      <c r="BI1169" s="577"/>
      <c r="BJ1169" s="577"/>
      <c r="BK1169" s="577"/>
      <c r="BL1169" s="577"/>
      <c r="BM1169" s="577"/>
      <c r="BN1169" s="577"/>
      <c r="BO1169" s="577"/>
      <c r="BP1169" s="577"/>
      <c r="BQ1169" s="577"/>
      <c r="BR1169" s="577"/>
      <c r="BS1169" s="577"/>
      <c r="BT1169" s="577"/>
      <c r="BU1169" s="577"/>
      <c r="BV1169" s="577"/>
      <c r="BW1169" s="577"/>
      <c r="BX1169" s="577"/>
      <c r="BY1169" s="577"/>
    </row>
    <row r="1170" s="410" customFormat="true" ht="15" customHeight="true" x14ac:dyDescent="0.2">
      <c r="A1170" s="506"/>
      <c r="B1170" s="905"/>
      <c r="C1170" s="906"/>
      <c r="D1170" s="906"/>
      <c r="E1170" s="906"/>
      <c r="F1170" s="906"/>
      <c r="G1170" s="906"/>
      <c r="H1170" s="906"/>
      <c r="I1170" s="906"/>
      <c r="J1170" s="906"/>
      <c r="K1170" s="906"/>
      <c r="L1170" s="906"/>
      <c r="M1170" s="906"/>
      <c r="N1170" s="906"/>
      <c r="O1170" s="906"/>
      <c r="P1170" s="906"/>
      <c r="Q1170" s="906"/>
      <c r="R1170" s="906"/>
      <c r="S1170" s="906"/>
      <c r="T1170" s="906"/>
      <c r="U1170" s="906"/>
      <c r="V1170" s="906"/>
      <c r="W1170" s="906"/>
      <c r="X1170" s="906"/>
      <c r="Y1170" s="906"/>
      <c r="Z1170" s="906"/>
      <c r="AA1170" s="906"/>
      <c r="BA1170" s="577"/>
      <c r="BB1170" s="437"/>
      <c r="BC1170" s="577"/>
      <c r="BD1170" s="577"/>
      <c r="BE1170" s="577"/>
      <c r="BF1170" s="577"/>
      <c r="BG1170" s="577"/>
      <c r="BH1170" s="577"/>
      <c r="BI1170" s="577"/>
      <c r="BJ1170" s="577"/>
      <c r="BK1170" s="577"/>
      <c r="BL1170" s="577"/>
      <c r="BM1170" s="577"/>
      <c r="BN1170" s="577"/>
      <c r="BO1170" s="577"/>
      <c r="BP1170" s="577"/>
      <c r="BQ1170" s="577"/>
      <c r="BR1170" s="577"/>
      <c r="BS1170" s="577"/>
      <c r="BT1170" s="577"/>
      <c r="BU1170" s="577"/>
      <c r="BV1170" s="577"/>
      <c r="BW1170" s="577"/>
      <c r="BX1170" s="577"/>
      <c r="BY1170" s="577"/>
    </row>
    <row r="1171" s="410" customFormat="true" ht="15" customHeight="true" x14ac:dyDescent="0.2">
      <c r="A1171" s="506"/>
      <c r="B1171" s="905"/>
      <c r="C1171" s="906"/>
      <c r="D1171" s="906"/>
      <c r="E1171" s="906"/>
      <c r="F1171" s="906"/>
      <c r="G1171" s="906"/>
      <c r="H1171" s="906"/>
      <c r="I1171" s="906"/>
      <c r="J1171" s="906"/>
      <c r="K1171" s="906"/>
      <c r="L1171" s="906"/>
      <c r="M1171" s="906"/>
      <c r="N1171" s="906"/>
      <c r="O1171" s="906"/>
      <c r="P1171" s="906"/>
      <c r="Q1171" s="906"/>
      <c r="R1171" s="906"/>
      <c r="S1171" s="906"/>
      <c r="T1171" s="906"/>
      <c r="U1171" s="906"/>
      <c r="V1171" s="906"/>
      <c r="W1171" s="906"/>
      <c r="X1171" s="906"/>
      <c r="Y1171" s="906"/>
      <c r="Z1171" s="906"/>
      <c r="AA1171" s="906"/>
      <c r="BA1171" s="577"/>
      <c r="BB1171" s="437"/>
      <c r="BC1171" s="577"/>
      <c r="BD1171" s="577"/>
      <c r="BE1171" s="577"/>
      <c r="BF1171" s="577"/>
      <c r="BG1171" s="577"/>
      <c r="BH1171" s="577"/>
      <c r="BI1171" s="577"/>
      <c r="BJ1171" s="577"/>
      <c r="BK1171" s="577"/>
      <c r="BL1171" s="577"/>
      <c r="BM1171" s="577"/>
      <c r="BN1171" s="577"/>
      <c r="BO1171" s="577"/>
      <c r="BP1171" s="577"/>
      <c r="BQ1171" s="577"/>
      <c r="BR1171" s="577"/>
      <c r="BS1171" s="577"/>
      <c r="BT1171" s="577"/>
      <c r="BU1171" s="577"/>
      <c r="BV1171" s="577"/>
      <c r="BW1171" s="577"/>
      <c r="BX1171" s="577"/>
      <c r="BY1171" s="577"/>
    </row>
    <row r="1172" s="410" customFormat="true" ht="15" customHeight="true" x14ac:dyDescent="0.2">
      <c r="A1172" s="506"/>
      <c r="B1172" s="905"/>
      <c r="C1172" s="906"/>
      <c r="D1172" s="906"/>
      <c r="E1172" s="906"/>
      <c r="F1172" s="906"/>
      <c r="G1172" s="906"/>
      <c r="H1172" s="906"/>
      <c r="I1172" s="906"/>
      <c r="J1172" s="906"/>
      <c r="K1172" s="906"/>
      <c r="L1172" s="906"/>
      <c r="M1172" s="906"/>
      <c r="N1172" s="906"/>
      <c r="O1172" s="906"/>
      <c r="P1172" s="906"/>
      <c r="Q1172" s="906"/>
      <c r="R1172" s="906"/>
      <c r="S1172" s="906"/>
      <c r="T1172" s="906"/>
      <c r="U1172" s="906"/>
      <c r="V1172" s="906"/>
      <c r="W1172" s="906"/>
      <c r="X1172" s="906"/>
      <c r="Y1172" s="906"/>
      <c r="Z1172" s="906"/>
      <c r="AA1172" s="906"/>
      <c r="BA1172" s="577"/>
      <c r="BB1172" s="437"/>
      <c r="BC1172" s="577"/>
      <c r="BD1172" s="577"/>
      <c r="BE1172" s="577"/>
      <c r="BF1172" s="577"/>
      <c r="BG1172" s="577"/>
      <c r="BH1172" s="577"/>
      <c r="BI1172" s="577"/>
      <c r="BJ1172" s="577"/>
      <c r="BK1172" s="577"/>
      <c r="BL1172" s="577"/>
      <c r="BM1172" s="577"/>
      <c r="BN1172" s="577"/>
      <c r="BO1172" s="577"/>
      <c r="BP1172" s="577"/>
      <c r="BQ1172" s="577"/>
      <c r="BR1172" s="577"/>
      <c r="BS1172" s="577"/>
      <c r="BT1172" s="577"/>
      <c r="BU1172" s="577"/>
      <c r="BV1172" s="577"/>
      <c r="BW1172" s="577"/>
      <c r="BX1172" s="577"/>
      <c r="BY1172" s="577"/>
    </row>
    <row r="1173" s="410" customFormat="true" ht="15" customHeight="true" x14ac:dyDescent="0.2">
      <c r="A1173" s="506"/>
      <c r="B1173" s="905"/>
      <c r="C1173" s="906"/>
      <c r="D1173" s="906"/>
      <c r="E1173" s="906"/>
      <c r="F1173" s="906"/>
      <c r="G1173" s="906"/>
      <c r="H1173" s="906"/>
      <c r="I1173" s="906"/>
      <c r="J1173" s="906"/>
      <c r="K1173" s="906"/>
      <c r="L1173" s="906"/>
      <c r="M1173" s="906"/>
      <c r="N1173" s="906"/>
      <c r="O1173" s="906"/>
      <c r="P1173" s="906"/>
      <c r="Q1173" s="906"/>
      <c r="R1173" s="906"/>
      <c r="S1173" s="906"/>
      <c r="T1173" s="906"/>
      <c r="U1173" s="906"/>
      <c r="V1173" s="906"/>
      <c r="W1173" s="906"/>
      <c r="X1173" s="906"/>
      <c r="Y1173" s="906"/>
      <c r="Z1173" s="906"/>
      <c r="AA1173" s="906"/>
      <c r="BA1173" s="577"/>
      <c r="BB1173" s="437"/>
      <c r="BC1173" s="577"/>
      <c r="BD1173" s="577"/>
      <c r="BE1173" s="577"/>
      <c r="BF1173" s="577"/>
      <c r="BG1173" s="577"/>
      <c r="BH1173" s="577"/>
      <c r="BI1173" s="577"/>
      <c r="BJ1173" s="577"/>
      <c r="BK1173" s="577"/>
      <c r="BL1173" s="577"/>
      <c r="BM1173" s="577"/>
      <c r="BN1173" s="577"/>
      <c r="BO1173" s="577"/>
      <c r="BP1173" s="577"/>
      <c r="BQ1173" s="577"/>
      <c r="BR1173" s="577"/>
      <c r="BS1173" s="577"/>
      <c r="BT1173" s="577"/>
      <c r="BU1173" s="577"/>
      <c r="BV1173" s="577"/>
      <c r="BW1173" s="577"/>
      <c r="BX1173" s="577"/>
      <c r="BY1173" s="577"/>
    </row>
    <row r="1174" s="410" customFormat="true" ht="15" customHeight="true" x14ac:dyDescent="0.2">
      <c r="A1174" s="506"/>
      <c r="B1174" s="905"/>
      <c r="C1174" s="906"/>
      <c r="D1174" s="906"/>
      <c r="E1174" s="906"/>
      <c r="F1174" s="906"/>
      <c r="G1174" s="906"/>
      <c r="H1174" s="906"/>
      <c r="I1174" s="906"/>
      <c r="J1174" s="906"/>
      <c r="K1174" s="906"/>
      <c r="L1174" s="906"/>
      <c r="M1174" s="906"/>
      <c r="N1174" s="906"/>
      <c r="O1174" s="906"/>
      <c r="P1174" s="906"/>
      <c r="Q1174" s="906"/>
      <c r="R1174" s="906"/>
      <c r="S1174" s="906"/>
      <c r="T1174" s="906"/>
      <c r="U1174" s="906"/>
      <c r="V1174" s="906"/>
      <c r="W1174" s="906"/>
      <c r="X1174" s="906"/>
      <c r="Y1174" s="906"/>
      <c r="Z1174" s="906"/>
      <c r="AA1174" s="906"/>
      <c r="BA1174" s="577"/>
      <c r="BB1174" s="437"/>
      <c r="BC1174" s="577"/>
      <c r="BD1174" s="577"/>
      <c r="BE1174" s="577"/>
      <c r="BF1174" s="577"/>
      <c r="BG1174" s="577"/>
      <c r="BH1174" s="577"/>
      <c r="BI1174" s="577"/>
      <c r="BJ1174" s="577"/>
      <c r="BK1174" s="577"/>
      <c r="BL1174" s="577"/>
      <c r="BM1174" s="577"/>
      <c r="BN1174" s="577"/>
      <c r="BO1174" s="577"/>
      <c r="BP1174" s="577"/>
      <c r="BQ1174" s="577"/>
      <c r="BR1174" s="577"/>
      <c r="BS1174" s="577"/>
      <c r="BT1174" s="577"/>
      <c r="BU1174" s="577"/>
      <c r="BV1174" s="577"/>
      <c r="BW1174" s="577"/>
      <c r="BX1174" s="577"/>
      <c r="BY1174" s="577"/>
    </row>
    <row r="1175" s="410" customFormat="true" ht="15" customHeight="true" x14ac:dyDescent="0.2">
      <c r="A1175" s="506"/>
      <c r="B1175" s="905"/>
      <c r="C1175" s="906"/>
      <c r="D1175" s="906"/>
      <c r="E1175" s="906"/>
      <c r="F1175" s="906"/>
      <c r="G1175" s="906"/>
      <c r="H1175" s="906"/>
      <c r="I1175" s="906"/>
      <c r="J1175" s="906"/>
      <c r="K1175" s="906"/>
      <c r="L1175" s="906"/>
      <c r="M1175" s="906"/>
      <c r="N1175" s="906"/>
      <c r="O1175" s="906"/>
      <c r="P1175" s="906"/>
      <c r="Q1175" s="906"/>
      <c r="R1175" s="906"/>
      <c r="S1175" s="906"/>
      <c r="T1175" s="906"/>
      <c r="U1175" s="906"/>
      <c r="V1175" s="906"/>
      <c r="W1175" s="906"/>
      <c r="X1175" s="906"/>
      <c r="Y1175" s="906"/>
      <c r="Z1175" s="906"/>
      <c r="AA1175" s="906"/>
      <c r="BA1175" s="577"/>
      <c r="BB1175" s="437"/>
      <c r="BC1175" s="577"/>
      <c r="BD1175" s="577"/>
      <c r="BE1175" s="577"/>
      <c r="BF1175" s="577"/>
      <c r="BG1175" s="577"/>
      <c r="BH1175" s="577"/>
      <c r="BI1175" s="577"/>
      <c r="BJ1175" s="577"/>
      <c r="BK1175" s="577"/>
      <c r="BL1175" s="577"/>
      <c r="BM1175" s="577"/>
      <c r="BN1175" s="577"/>
      <c r="BO1175" s="577"/>
      <c r="BP1175" s="577"/>
      <c r="BQ1175" s="577"/>
      <c r="BR1175" s="577"/>
      <c r="BS1175" s="577"/>
      <c r="BT1175" s="577"/>
      <c r="BU1175" s="577"/>
      <c r="BV1175" s="577"/>
      <c r="BW1175" s="577"/>
      <c r="BX1175" s="577"/>
      <c r="BY1175" s="577"/>
    </row>
    <row r="1176" s="410" customFormat="true" ht="15" customHeight="true" x14ac:dyDescent="0.2">
      <c r="A1176" s="907"/>
      <c r="B1176" s="506"/>
      <c r="C1176" s="908"/>
      <c r="D1176" s="909"/>
      <c r="E1176" s="909"/>
      <c r="F1176" s="909"/>
      <c r="G1176" s="909"/>
      <c r="H1176" s="908"/>
      <c r="I1176" s="909"/>
      <c r="J1176" s="909"/>
      <c r="K1176" s="909"/>
      <c r="L1176" s="909"/>
      <c r="M1176" s="908"/>
      <c r="N1176" s="909"/>
      <c r="O1176" s="909"/>
      <c r="P1176" s="909"/>
      <c r="Q1176" s="909"/>
      <c r="R1176" s="908"/>
      <c r="S1176" s="909"/>
      <c r="T1176" s="909"/>
      <c r="U1176" s="909"/>
      <c r="BA1176" s="577"/>
      <c r="BB1176" s="437"/>
      <c r="BC1176" s="577"/>
      <c r="BD1176" s="577"/>
      <c r="BE1176" s="577"/>
      <c r="BF1176" s="577"/>
      <c r="BG1176" s="577"/>
      <c r="BH1176" s="577"/>
      <c r="BI1176" s="577"/>
      <c r="BJ1176" s="577"/>
      <c r="BK1176" s="577"/>
      <c r="BL1176" s="577"/>
      <c r="BM1176" s="577"/>
      <c r="BN1176" s="577"/>
      <c r="BO1176" s="577"/>
      <c r="BP1176" s="577"/>
      <c r="BQ1176" s="577"/>
      <c r="BR1176" s="577"/>
      <c r="BS1176" s="577"/>
      <c r="BT1176" s="577"/>
      <c r="BU1176" s="577"/>
      <c r="BV1176" s="577"/>
      <c r="BW1176" s="577"/>
      <c r="BX1176" s="577"/>
      <c r="BY1176" s="577"/>
    </row>
    <row r="1177" s="410" customFormat="true" ht="15" customHeight="true" x14ac:dyDescent="0.2">
      <c r="A1177" s="909"/>
      <c r="B1177" s="909"/>
      <c r="C1177" s="908"/>
      <c r="D1177" s="908"/>
      <c r="E1177" s="908"/>
      <c r="F1177" s="908"/>
      <c r="G1177" s="908"/>
      <c r="H1177" s="908"/>
      <c r="I1177" s="908"/>
      <c r="J1177" s="908"/>
      <c r="K1177" s="908"/>
      <c r="L1177" s="908"/>
      <c r="M1177" s="908"/>
      <c r="N1177" s="908"/>
      <c r="O1177" s="908"/>
      <c r="P1177" s="908"/>
      <c r="Q1177" s="908"/>
      <c r="R1177" s="908"/>
      <c r="S1177" s="908"/>
      <c r="T1177" s="908"/>
      <c r="U1177" s="908"/>
      <c r="BA1177" s="577"/>
      <c r="BB1177" s="437"/>
      <c r="BC1177" s="577"/>
      <c r="BD1177" s="577"/>
      <c r="BE1177" s="577"/>
      <c r="BF1177" s="577"/>
      <c r="BG1177" s="577"/>
      <c r="BH1177" s="577"/>
      <c r="BI1177" s="577"/>
      <c r="BJ1177" s="577"/>
      <c r="BK1177" s="577"/>
      <c r="BL1177" s="577"/>
      <c r="BM1177" s="577"/>
      <c r="BN1177" s="577"/>
      <c r="BO1177" s="577"/>
      <c r="BP1177" s="577"/>
      <c r="BQ1177" s="577"/>
      <c r="BR1177" s="577"/>
      <c r="BS1177" s="577"/>
      <c r="BT1177" s="577"/>
      <c r="BU1177" s="577"/>
      <c r="BV1177" s="577"/>
      <c r="BW1177" s="577"/>
      <c r="BX1177" s="577"/>
      <c r="BY1177" s="577"/>
    </row>
    <row r="1178" s="410" customFormat="true" ht="15" customHeight="true" x14ac:dyDescent="0.2">
      <c r="BA1178" s="577"/>
      <c r="BB1178" s="437"/>
      <c r="BC1178" s="577"/>
      <c r="BD1178" s="577"/>
      <c r="BE1178" s="577"/>
      <c r="BF1178" s="577"/>
      <c r="BG1178" s="577"/>
      <c r="BH1178" s="577"/>
      <c r="BI1178" s="577"/>
      <c r="BJ1178" s="577"/>
      <c r="BK1178" s="577"/>
      <c r="BL1178" s="577"/>
      <c r="BM1178" s="577"/>
      <c r="BN1178" s="577"/>
      <c r="BO1178" s="577"/>
      <c r="BP1178" s="577"/>
      <c r="BQ1178" s="577"/>
      <c r="BR1178" s="577"/>
      <c r="BS1178" s="577"/>
      <c r="BT1178" s="577"/>
      <c r="BU1178" s="577"/>
      <c r="BV1178" s="577"/>
      <c r="BW1178" s="577"/>
      <c r="BX1178" s="577"/>
      <c r="BY1178" s="577"/>
    </row>
    <row r="1179" s="410" customFormat="true" ht="15" customHeight="true" x14ac:dyDescent="0.2">
      <c r="BA1179" s="577"/>
      <c r="BB1179" s="437"/>
      <c r="BC1179" s="577"/>
      <c r="BD1179" s="577"/>
      <c r="BE1179" s="577"/>
      <c r="BF1179" s="577"/>
      <c r="BG1179" s="577"/>
      <c r="BH1179" s="577"/>
      <c r="BI1179" s="577"/>
      <c r="BJ1179" s="577"/>
      <c r="BK1179" s="577"/>
      <c r="BL1179" s="577"/>
      <c r="BM1179" s="577"/>
      <c r="BN1179" s="577"/>
      <c r="BO1179" s="577"/>
      <c r="BP1179" s="577"/>
      <c r="BQ1179" s="577"/>
      <c r="BR1179" s="577"/>
      <c r="BS1179" s="577"/>
      <c r="BT1179" s="577"/>
      <c r="BU1179" s="577"/>
      <c r="BV1179" s="577"/>
      <c r="BW1179" s="577"/>
      <c r="BX1179" s="577"/>
      <c r="BY1179" s="577"/>
    </row>
    <row r="1180" s="410" customFormat="true" ht="15" customHeight="true" x14ac:dyDescent="0.2">
      <c r="BA1180" s="577"/>
      <c r="BB1180" s="437"/>
      <c r="BC1180" s="577"/>
      <c r="BD1180" s="577"/>
      <c r="BE1180" s="577"/>
      <c r="BF1180" s="577"/>
      <c r="BG1180" s="577"/>
      <c r="BH1180" s="577"/>
      <c r="BI1180" s="577"/>
      <c r="BJ1180" s="577"/>
      <c r="BK1180" s="577"/>
      <c r="BL1180" s="577"/>
      <c r="BM1180" s="577"/>
      <c r="BN1180" s="577"/>
      <c r="BO1180" s="577"/>
      <c r="BP1180" s="577"/>
      <c r="BQ1180" s="577"/>
      <c r="BR1180" s="577"/>
      <c r="BS1180" s="577"/>
      <c r="BT1180" s="577"/>
      <c r="BU1180" s="577"/>
      <c r="BV1180" s="577"/>
      <c r="BW1180" s="577"/>
      <c r="BX1180" s="577"/>
      <c r="BY1180" s="577"/>
    </row>
    <row r="1181" s="410" customFormat="true" ht="15" customHeight="true" x14ac:dyDescent="0.2">
      <c r="BA1181" s="577"/>
      <c r="BB1181" s="437"/>
      <c r="BC1181" s="577"/>
      <c r="BD1181" s="577"/>
      <c r="BE1181" s="577"/>
      <c r="BF1181" s="577"/>
      <c r="BG1181" s="577"/>
      <c r="BH1181" s="577"/>
      <c r="BI1181" s="577"/>
      <c r="BJ1181" s="577"/>
      <c r="BK1181" s="577"/>
      <c r="BL1181" s="577"/>
      <c r="BM1181" s="577"/>
      <c r="BN1181" s="577"/>
      <c r="BO1181" s="577"/>
      <c r="BP1181" s="577"/>
      <c r="BQ1181" s="577"/>
      <c r="BR1181" s="577"/>
      <c r="BS1181" s="577"/>
      <c r="BT1181" s="577"/>
      <c r="BU1181" s="577"/>
      <c r="BV1181" s="577"/>
      <c r="BW1181" s="577"/>
      <c r="BX1181" s="577"/>
      <c r="BY1181" s="577"/>
    </row>
    <row r="1182" s="410" customFormat="true" ht="15" customHeight="true" x14ac:dyDescent="0.2">
      <c r="BA1182" s="577"/>
      <c r="BB1182" s="437"/>
      <c r="BC1182" s="577"/>
      <c r="BD1182" s="577"/>
      <c r="BE1182" s="577"/>
      <c r="BF1182" s="577"/>
      <c r="BG1182" s="577"/>
      <c r="BH1182" s="577"/>
      <c r="BI1182" s="577"/>
      <c r="BJ1182" s="577"/>
      <c r="BK1182" s="577"/>
      <c r="BL1182" s="577"/>
      <c r="BM1182" s="577"/>
      <c r="BN1182" s="577"/>
      <c r="BO1182" s="577"/>
      <c r="BP1182" s="577"/>
      <c r="BQ1182" s="577"/>
      <c r="BR1182" s="577"/>
      <c r="BS1182" s="577"/>
      <c r="BT1182" s="577"/>
      <c r="BU1182" s="577"/>
      <c r="BV1182" s="577"/>
      <c r="BW1182" s="577"/>
      <c r="BX1182" s="577"/>
      <c r="BY1182" s="577"/>
    </row>
    <row r="1183" s="410" customFormat="true" ht="15" customHeight="true" x14ac:dyDescent="0.2">
      <c r="BA1183" s="577"/>
      <c r="BB1183" s="437"/>
      <c r="BC1183" s="577"/>
      <c r="BD1183" s="577"/>
      <c r="BE1183" s="577"/>
      <c r="BF1183" s="577"/>
      <c r="BG1183" s="577"/>
      <c r="BH1183" s="577"/>
      <c r="BI1183" s="577"/>
      <c r="BJ1183" s="577"/>
      <c r="BK1183" s="577"/>
      <c r="BL1183" s="577"/>
      <c r="BM1183" s="577"/>
      <c r="BN1183" s="577"/>
      <c r="BO1183" s="577"/>
      <c r="BP1183" s="577"/>
      <c r="BQ1183" s="577"/>
      <c r="BR1183" s="577"/>
      <c r="BS1183" s="577"/>
      <c r="BT1183" s="577"/>
      <c r="BU1183" s="577"/>
      <c r="BV1183" s="577"/>
      <c r="BW1183" s="577"/>
      <c r="BX1183" s="577"/>
      <c r="BY1183" s="577"/>
    </row>
    <row r="1184" s="410" customFormat="true" ht="15" customHeight="true" x14ac:dyDescent="0.2">
      <c r="BA1184" s="577"/>
      <c r="BB1184" s="437"/>
      <c r="BC1184" s="577"/>
      <c r="BD1184" s="577"/>
      <c r="BE1184" s="577"/>
      <c r="BF1184" s="577"/>
      <c r="BG1184" s="577"/>
      <c r="BH1184" s="577"/>
      <c r="BI1184" s="577"/>
      <c r="BJ1184" s="577"/>
      <c r="BK1184" s="577"/>
      <c r="BL1184" s="577"/>
      <c r="BM1184" s="577"/>
      <c r="BN1184" s="577"/>
      <c r="BO1184" s="577"/>
      <c r="BP1184" s="577"/>
      <c r="BQ1184" s="577"/>
      <c r="BR1184" s="577"/>
      <c r="BS1184" s="577"/>
      <c r="BT1184" s="577"/>
      <c r="BU1184" s="577"/>
      <c r="BV1184" s="577"/>
      <c r="BW1184" s="577"/>
      <c r="BX1184" s="577"/>
      <c r="BY1184" s="577"/>
    </row>
    <row r="1185" s="410" customFormat="true" ht="15" customHeight="true" x14ac:dyDescent="0.2">
      <c r="BA1185" s="577"/>
      <c r="BB1185" s="437"/>
      <c r="BC1185" s="577"/>
      <c r="BD1185" s="577"/>
      <c r="BE1185" s="577"/>
      <c r="BF1185" s="577"/>
      <c r="BG1185" s="577"/>
      <c r="BH1185" s="577"/>
      <c r="BI1185" s="577"/>
      <c r="BJ1185" s="577"/>
      <c r="BK1185" s="577"/>
      <c r="BL1185" s="577"/>
      <c r="BM1185" s="577"/>
      <c r="BN1185" s="577"/>
      <c r="BO1185" s="577"/>
      <c r="BP1185" s="577"/>
      <c r="BQ1185" s="577"/>
      <c r="BR1185" s="577"/>
      <c r="BS1185" s="577"/>
      <c r="BT1185" s="577"/>
      <c r="BU1185" s="577"/>
      <c r="BV1185" s="577"/>
      <c r="BW1185" s="577"/>
      <c r="BX1185" s="577"/>
      <c r="BY1185" s="577"/>
    </row>
    <row r="1186" s="410" customFormat="true" ht="15" customHeight="true" x14ac:dyDescent="0.2">
      <c r="BA1186" s="577"/>
      <c r="BB1186" s="437"/>
      <c r="BC1186" s="577"/>
      <c r="BD1186" s="577"/>
      <c r="BE1186" s="577"/>
      <c r="BF1186" s="577"/>
      <c r="BG1186" s="577"/>
      <c r="BH1186" s="577"/>
      <c r="BI1186" s="577"/>
      <c r="BJ1186" s="577"/>
      <c r="BK1186" s="577"/>
      <c r="BL1186" s="577"/>
      <c r="BM1186" s="577"/>
      <c r="BN1186" s="577"/>
      <c r="BO1186" s="577"/>
      <c r="BP1186" s="577"/>
      <c r="BQ1186" s="577"/>
      <c r="BR1186" s="577"/>
      <c r="BS1186" s="577"/>
      <c r="BT1186" s="577"/>
      <c r="BU1186" s="577"/>
      <c r="BV1186" s="577"/>
      <c r="BW1186" s="577"/>
      <c r="BX1186" s="577"/>
      <c r="BY1186" s="577"/>
    </row>
    <row r="1187" s="410" customFormat="true" ht="15" customHeight="true" x14ac:dyDescent="0.2">
      <c r="BA1187" s="577"/>
      <c r="BB1187" s="437"/>
      <c r="BC1187" s="577"/>
      <c r="BD1187" s="577"/>
      <c r="BE1187" s="577"/>
      <c r="BF1187" s="577"/>
      <c r="BG1187" s="577"/>
      <c r="BH1187" s="577"/>
      <c r="BI1187" s="577"/>
      <c r="BJ1187" s="577"/>
      <c r="BK1187" s="577"/>
      <c r="BL1187" s="577"/>
      <c r="BM1187" s="577"/>
      <c r="BN1187" s="577"/>
      <c r="BO1187" s="577"/>
      <c r="BP1187" s="577"/>
      <c r="BQ1187" s="577"/>
      <c r="BR1187" s="577"/>
      <c r="BS1187" s="577"/>
      <c r="BT1187" s="577"/>
      <c r="BU1187" s="577"/>
      <c r="BV1187" s="577"/>
      <c r="BW1187" s="577"/>
      <c r="BX1187" s="577"/>
      <c r="BY1187" s="577"/>
    </row>
    <row r="1188" s="410" customFormat="true" ht="15" customHeight="true" x14ac:dyDescent="0.2">
      <c r="BA1188" s="577"/>
      <c r="BB1188" s="437"/>
      <c r="BC1188" s="577"/>
      <c r="BD1188" s="577"/>
      <c r="BE1188" s="577"/>
      <c r="BF1188" s="577"/>
      <c r="BG1188" s="577"/>
      <c r="BH1188" s="577"/>
      <c r="BI1188" s="577"/>
      <c r="BJ1188" s="577"/>
      <c r="BK1188" s="577"/>
      <c r="BL1188" s="577"/>
      <c r="BM1188" s="577"/>
      <c r="BN1188" s="577"/>
      <c r="BO1188" s="577"/>
      <c r="BP1188" s="577"/>
      <c r="BQ1188" s="577"/>
      <c r="BR1188" s="577"/>
      <c r="BS1188" s="577"/>
      <c r="BT1188" s="577"/>
      <c r="BU1188" s="577"/>
      <c r="BV1188" s="577"/>
      <c r="BW1188" s="577"/>
      <c r="BX1188" s="577"/>
      <c r="BY1188" s="577"/>
    </row>
    <row r="1189" s="410" customFormat="true" ht="15" customHeight="true" x14ac:dyDescent="0.2">
      <c r="BA1189" s="577"/>
      <c r="BB1189" s="437"/>
      <c r="BC1189" s="577"/>
      <c r="BD1189" s="577"/>
      <c r="BE1189" s="577"/>
      <c r="BF1189" s="577"/>
      <c r="BG1189" s="577"/>
      <c r="BH1189" s="577"/>
      <c r="BI1189" s="577"/>
      <c r="BJ1189" s="577"/>
      <c r="BK1189" s="577"/>
      <c r="BL1189" s="577"/>
      <c r="BM1189" s="577"/>
      <c r="BN1189" s="577"/>
      <c r="BO1189" s="577"/>
      <c r="BP1189" s="577"/>
      <c r="BQ1189" s="577"/>
      <c r="BR1189" s="577"/>
      <c r="BS1189" s="577"/>
      <c r="BT1189" s="577"/>
      <c r="BU1189" s="577"/>
      <c r="BV1189" s="577"/>
      <c r="BW1189" s="577"/>
      <c r="BX1189" s="577"/>
      <c r="BY1189" s="577"/>
    </row>
    <row r="1190" s="410" customFormat="true" ht="15" customHeight="true" x14ac:dyDescent="0.2">
      <c r="BA1190" s="577"/>
      <c r="BB1190" s="437"/>
      <c r="BC1190" s="577"/>
      <c r="BD1190" s="577"/>
      <c r="BE1190" s="577"/>
      <c r="BF1190" s="577"/>
      <c r="BG1190" s="577"/>
      <c r="BH1190" s="577"/>
      <c r="BI1190" s="577"/>
      <c r="BJ1190" s="577"/>
      <c r="BK1190" s="577"/>
      <c r="BL1190" s="577"/>
      <c r="BM1190" s="577"/>
      <c r="BN1190" s="577"/>
      <c r="BO1190" s="577"/>
      <c r="BP1190" s="577"/>
      <c r="BQ1190" s="577"/>
      <c r="BR1190" s="577"/>
      <c r="BS1190" s="577"/>
      <c r="BT1190" s="577"/>
      <c r="BU1190" s="577"/>
      <c r="BV1190" s="577"/>
      <c r="BW1190" s="577"/>
      <c r="BX1190" s="577"/>
      <c r="BY1190" s="577"/>
    </row>
    <row r="1191" s="410" customFormat="true" ht="15" customHeight="true" x14ac:dyDescent="0.2">
      <c r="BA1191" s="577"/>
      <c r="BB1191" s="437"/>
      <c r="BC1191" s="577"/>
      <c r="BD1191" s="577"/>
      <c r="BE1191" s="577"/>
      <c r="BF1191" s="577"/>
      <c r="BG1191" s="577"/>
      <c r="BH1191" s="577"/>
      <c r="BI1191" s="577"/>
      <c r="BJ1191" s="577"/>
      <c r="BK1191" s="577"/>
      <c r="BL1191" s="577"/>
      <c r="BM1191" s="577"/>
      <c r="BN1191" s="577"/>
      <c r="BO1191" s="577"/>
      <c r="BP1191" s="577"/>
      <c r="BQ1191" s="577"/>
      <c r="BR1191" s="577"/>
      <c r="BS1191" s="577"/>
      <c r="BT1191" s="577"/>
      <c r="BU1191" s="577"/>
      <c r="BV1191" s="577"/>
      <c r="BW1191" s="577"/>
      <c r="BX1191" s="577"/>
      <c r="BY1191" s="577"/>
    </row>
    <row r="1192" s="410" customFormat="true" ht="15" customHeight="true" x14ac:dyDescent="0.2">
      <c r="BA1192" s="577"/>
      <c r="BB1192" s="437"/>
      <c r="BC1192" s="577"/>
      <c r="BD1192" s="577"/>
      <c r="BE1192" s="577"/>
      <c r="BF1192" s="577"/>
      <c r="BG1192" s="577"/>
      <c r="BH1192" s="577"/>
      <c r="BI1192" s="577"/>
      <c r="BJ1192" s="577"/>
      <c r="BK1192" s="577"/>
      <c r="BL1192" s="577"/>
      <c r="BM1192" s="577"/>
      <c r="BN1192" s="577"/>
      <c r="BO1192" s="577"/>
      <c r="BP1192" s="577"/>
      <c r="BQ1192" s="577"/>
      <c r="BR1192" s="577"/>
      <c r="BS1192" s="577"/>
      <c r="BT1192" s="577"/>
      <c r="BU1192" s="577"/>
      <c r="BV1192" s="577"/>
      <c r="BW1192" s="577"/>
      <c r="BX1192" s="577"/>
      <c r="BY1192" s="577"/>
    </row>
    <row r="1193" s="410" customFormat="true" ht="15" customHeight="true" x14ac:dyDescent="0.2">
      <c r="BA1193" s="577"/>
      <c r="BB1193" s="437"/>
      <c r="BC1193" s="577"/>
      <c r="BD1193" s="577"/>
      <c r="BE1193" s="577"/>
      <c r="BF1193" s="577"/>
      <c r="BG1193" s="577"/>
      <c r="BH1193" s="577"/>
      <c r="BI1193" s="577"/>
      <c r="BJ1193" s="577"/>
      <c r="BK1193" s="577"/>
      <c r="BL1193" s="577"/>
      <c r="BM1193" s="577"/>
      <c r="BN1193" s="577"/>
      <c r="BO1193" s="577"/>
      <c r="BP1193" s="577"/>
      <c r="BQ1193" s="577"/>
      <c r="BR1193" s="577"/>
      <c r="BS1193" s="577"/>
      <c r="BT1193" s="577"/>
      <c r="BU1193" s="577"/>
      <c r="BV1193" s="577"/>
      <c r="BW1193" s="577"/>
      <c r="BX1193" s="577"/>
      <c r="BY1193" s="577"/>
    </row>
    <row r="1194" s="410" customFormat="true" ht="15" customHeight="true" x14ac:dyDescent="0.2">
      <c r="BA1194" s="577"/>
      <c r="BB1194" s="437"/>
      <c r="BC1194" s="577"/>
      <c r="BD1194" s="577"/>
      <c r="BE1194" s="577"/>
      <c r="BF1194" s="577"/>
      <c r="BG1194" s="577"/>
      <c r="BH1194" s="577"/>
      <c r="BI1194" s="577"/>
      <c r="BJ1194" s="577"/>
      <c r="BK1194" s="577"/>
      <c r="BL1194" s="577"/>
      <c r="BM1194" s="577"/>
      <c r="BN1194" s="577"/>
      <c r="BO1194" s="577"/>
      <c r="BP1194" s="577"/>
      <c r="BQ1194" s="577"/>
      <c r="BR1194" s="577"/>
      <c r="BS1194" s="577"/>
      <c r="BT1194" s="577"/>
      <c r="BU1194" s="577"/>
      <c r="BV1194" s="577"/>
      <c r="BW1194" s="577"/>
      <c r="BX1194" s="577"/>
      <c r="BY1194" s="577"/>
    </row>
    <row r="1195" s="410" customFormat="true" ht="15" customHeight="true" x14ac:dyDescent="0.2">
      <c r="BA1195" s="577"/>
      <c r="BB1195" s="437"/>
      <c r="BC1195" s="577"/>
      <c r="BD1195" s="577"/>
      <c r="BE1195" s="577"/>
      <c r="BF1195" s="577"/>
      <c r="BG1195" s="577"/>
      <c r="BH1195" s="577"/>
      <c r="BI1195" s="577"/>
      <c r="BJ1195" s="577"/>
      <c r="BK1195" s="577"/>
      <c r="BL1195" s="577"/>
      <c r="BM1195" s="577"/>
      <c r="BN1195" s="577"/>
      <c r="BO1195" s="577"/>
      <c r="BP1195" s="577"/>
      <c r="BQ1195" s="577"/>
      <c r="BR1195" s="577"/>
      <c r="BS1195" s="577"/>
      <c r="BT1195" s="577"/>
      <c r="BU1195" s="577"/>
      <c r="BV1195" s="577"/>
      <c r="BW1195" s="577"/>
      <c r="BX1195" s="577"/>
      <c r="BY1195" s="577"/>
    </row>
    <row r="1196" s="410" customFormat="true" ht="15" customHeight="true" x14ac:dyDescent="0.2">
      <c r="BA1196" s="577"/>
      <c r="BB1196" s="437"/>
      <c r="BC1196" s="577"/>
      <c r="BD1196" s="577"/>
      <c r="BE1196" s="577"/>
      <c r="BF1196" s="577"/>
      <c r="BG1196" s="577"/>
      <c r="BH1196" s="577"/>
      <c r="BI1196" s="577"/>
      <c r="BJ1196" s="577"/>
      <c r="BK1196" s="577"/>
      <c r="BL1196" s="577"/>
      <c r="BM1196" s="577"/>
      <c r="BN1196" s="577"/>
      <c r="BO1196" s="577"/>
      <c r="BP1196" s="577"/>
      <c r="BQ1196" s="577"/>
      <c r="BR1196" s="577"/>
      <c r="BS1196" s="577"/>
      <c r="BT1196" s="577"/>
      <c r="BU1196" s="577"/>
      <c r="BV1196" s="577"/>
      <c r="BW1196" s="577"/>
      <c r="BX1196" s="577"/>
      <c r="BY1196" s="577"/>
    </row>
    <row r="1197" s="410" customFormat="true" ht="15" customHeight="true" x14ac:dyDescent="0.2">
      <c r="BA1197" s="577"/>
      <c r="BB1197" s="437"/>
      <c r="BC1197" s="577"/>
      <c r="BD1197" s="577"/>
      <c r="BE1197" s="577"/>
      <c r="BF1197" s="577"/>
      <c r="BG1197" s="577"/>
      <c r="BH1197" s="577"/>
      <c r="BI1197" s="577"/>
      <c r="BJ1197" s="577"/>
      <c r="BK1197" s="577"/>
      <c r="BL1197" s="577"/>
      <c r="BM1197" s="577"/>
      <c r="BN1197" s="577"/>
      <c r="BO1197" s="577"/>
      <c r="BP1197" s="577"/>
      <c r="BQ1197" s="577"/>
      <c r="BR1197" s="577"/>
      <c r="BS1197" s="577"/>
      <c r="BT1197" s="577"/>
      <c r="BU1197" s="577"/>
      <c r="BV1197" s="577"/>
      <c r="BW1197" s="577"/>
      <c r="BX1197" s="577"/>
      <c r="BY1197" s="577"/>
    </row>
    <row r="1198" s="410" customFormat="true" ht="15" customHeight="true" x14ac:dyDescent="0.2">
      <c r="BA1198" s="577"/>
      <c r="BB1198" s="437"/>
      <c r="BC1198" s="577"/>
      <c r="BD1198" s="577"/>
      <c r="BE1198" s="577"/>
      <c r="BF1198" s="577"/>
      <c r="BG1198" s="577"/>
      <c r="BH1198" s="577"/>
      <c r="BI1198" s="577"/>
      <c r="BJ1198" s="577"/>
      <c r="BK1198" s="577"/>
      <c r="BL1198" s="577"/>
      <c r="BM1198" s="577"/>
      <c r="BN1198" s="577"/>
      <c r="BO1198" s="577"/>
      <c r="BP1198" s="577"/>
      <c r="BQ1198" s="577"/>
      <c r="BR1198" s="577"/>
      <c r="BS1198" s="577"/>
      <c r="BT1198" s="577"/>
      <c r="BU1198" s="577"/>
      <c r="BV1198" s="577"/>
      <c r="BW1198" s="577"/>
      <c r="BX1198" s="577"/>
      <c r="BY1198" s="577"/>
    </row>
    <row r="1199" s="410" customFormat="true" ht="15" customHeight="true" x14ac:dyDescent="0.2">
      <c r="BA1199" s="577"/>
      <c r="BB1199" s="437"/>
      <c r="BC1199" s="577"/>
      <c r="BD1199" s="577"/>
      <c r="BE1199" s="577"/>
      <c r="BF1199" s="577"/>
      <c r="BG1199" s="577"/>
      <c r="BH1199" s="577"/>
      <c r="BI1199" s="577"/>
      <c r="BJ1199" s="577"/>
      <c r="BK1199" s="577"/>
      <c r="BL1199" s="577"/>
      <c r="BM1199" s="577"/>
      <c r="BN1199" s="577"/>
      <c r="BO1199" s="577"/>
      <c r="BP1199" s="577"/>
      <c r="BQ1199" s="577"/>
      <c r="BR1199" s="577"/>
      <c r="BS1199" s="577"/>
      <c r="BT1199" s="577"/>
      <c r="BU1199" s="577"/>
      <c r="BV1199" s="577"/>
      <c r="BW1199" s="577"/>
      <c r="BX1199" s="577"/>
      <c r="BY1199" s="577"/>
    </row>
    <row r="1200" s="410" customFormat="true" ht="15" customHeight="true" x14ac:dyDescent="0.2">
      <c r="BA1200" s="577"/>
      <c r="BB1200" s="437"/>
      <c r="BC1200" s="577"/>
      <c r="BD1200" s="577"/>
      <c r="BE1200" s="577"/>
      <c r="BF1200" s="577"/>
      <c r="BG1200" s="577"/>
      <c r="BH1200" s="577"/>
      <c r="BI1200" s="577"/>
      <c r="BJ1200" s="577"/>
      <c r="BK1200" s="577"/>
      <c r="BL1200" s="577"/>
      <c r="BM1200" s="577"/>
      <c r="BN1200" s="577"/>
      <c r="BO1200" s="577"/>
      <c r="BP1200" s="577"/>
      <c r="BQ1200" s="577"/>
      <c r="BR1200" s="577"/>
      <c r="BS1200" s="577"/>
      <c r="BT1200" s="577"/>
      <c r="BU1200" s="577"/>
      <c r="BV1200" s="577"/>
      <c r="BW1200" s="577"/>
      <c r="BX1200" s="577"/>
      <c r="BY1200" s="577"/>
    </row>
  </sheetData>
  <mergeCells count="925">
    <mergeCell ref="C669:D669"/>
    <mergeCell ref="H669:I669"/>
    <mergeCell ref="M669:N669"/>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J484"/>
    <mergeCell ref="M484:O484"/>
    <mergeCell ref="C481:E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7:D458"/>
    <mergeCell ref="H457:I457"/>
    <mergeCell ref="M457:N457"/>
    <mergeCell ref="H458:J458"/>
    <mergeCell ref="M458:O458"/>
    <mergeCell ref="C459:D459"/>
    <mergeCell ref="H459:I460"/>
    <mergeCell ref="M459:N460"/>
    <mergeCell ref="C460:D460"/>
    <mergeCell ref="C455:D455"/>
    <mergeCell ref="H455:I455"/>
    <mergeCell ref="M455:N455"/>
    <mergeCell ref="C456:E456"/>
    <mergeCell ref="H456:I456"/>
    <mergeCell ref="M456:N456"/>
    <mergeCell ref="C453:D453"/>
    <mergeCell ref="H453:I454"/>
    <mergeCell ref="J453:L453"/>
    <mergeCell ref="M453:N454"/>
    <mergeCell ref="O453:Q453"/>
    <mergeCell ref="C454:D454"/>
    <mergeCell ref="C450:G450"/>
    <mergeCell ref="H450:I450"/>
    <mergeCell ref="M450:N450"/>
    <mergeCell ref="C451:D452"/>
    <mergeCell ref="E451:G451"/>
    <mergeCell ref="H451:I451"/>
    <mergeCell ref="M451:N451"/>
    <mergeCell ref="H452:L452"/>
    <mergeCell ref="M452:Q452"/>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M440:N440"/>
    <mergeCell ref="C441:D441"/>
    <mergeCell ref="H441:I441"/>
    <mergeCell ref="M441:N441"/>
    <mergeCell ref="C438:D438"/>
    <mergeCell ref="H438:I438"/>
    <mergeCell ref="M438:N438"/>
    <mergeCell ref="C439:D439"/>
    <mergeCell ref="H439:I439"/>
    <mergeCell ref="M439:N439"/>
    <mergeCell ref="M436:N436"/>
    <mergeCell ref="C437:D437"/>
    <mergeCell ref="H437:I437"/>
    <mergeCell ref="M437:N437"/>
    <mergeCell ref="C434:D434"/>
    <mergeCell ref="H434:I434"/>
    <mergeCell ref="M434:N434"/>
    <mergeCell ref="C435:D435"/>
    <mergeCell ref="H435:I435"/>
    <mergeCell ref="M435:N435"/>
    <mergeCell ref="M432:N432"/>
    <mergeCell ref="C433:D433"/>
    <mergeCell ref="H433:I433"/>
    <mergeCell ref="M433:N433"/>
    <mergeCell ref="C430:D430"/>
    <mergeCell ref="H430:I430"/>
    <mergeCell ref="M430:N430"/>
    <mergeCell ref="C431:D431"/>
    <mergeCell ref="H431:I431"/>
    <mergeCell ref="M431:N431"/>
    <mergeCell ref="M428:N428"/>
    <mergeCell ref="C429:D429"/>
    <mergeCell ref="H429:I429"/>
    <mergeCell ref="M429:N429"/>
    <mergeCell ref="C426:E426"/>
    <mergeCell ref="H426:I426"/>
    <mergeCell ref="M426:N426"/>
    <mergeCell ref="C427:D427"/>
    <mergeCell ref="H427:J427"/>
    <mergeCell ref="M427:O427"/>
    <mergeCell ref="M424:N424"/>
    <mergeCell ref="C425:D425"/>
    <mergeCell ref="H425:I425"/>
    <mergeCell ref="M425:N425"/>
    <mergeCell ref="C422:D422"/>
    <mergeCell ref="H422:I422"/>
    <mergeCell ref="M422:N422"/>
    <mergeCell ref="C423:D423"/>
    <mergeCell ref="H423:I423"/>
    <mergeCell ref="M423:N423"/>
    <mergeCell ref="M420:N420"/>
    <mergeCell ref="C421:D421"/>
    <mergeCell ref="H421:I421"/>
    <mergeCell ref="M421:N421"/>
    <mergeCell ref="C418:D418"/>
    <mergeCell ref="H418:I418"/>
    <mergeCell ref="M418:N418"/>
    <mergeCell ref="C419:D419"/>
    <mergeCell ref="H419:I419"/>
    <mergeCell ref="M419:N419"/>
    <mergeCell ref="M416:N416"/>
    <mergeCell ref="C417:D417"/>
    <mergeCell ref="H417:I417"/>
    <mergeCell ref="M417:N417"/>
    <mergeCell ref="C414:D414"/>
    <mergeCell ref="H414:I414"/>
    <mergeCell ref="M414:N414"/>
    <mergeCell ref="C415:D415"/>
    <mergeCell ref="H415:I415"/>
    <mergeCell ref="M415:N415"/>
    <mergeCell ref="M412:N412"/>
    <mergeCell ref="C413:D413"/>
    <mergeCell ref="H413:I413"/>
    <mergeCell ref="M413:N413"/>
    <mergeCell ref="C410:D410"/>
    <mergeCell ref="H410:I410"/>
    <mergeCell ref="M410:N410"/>
    <mergeCell ref="C411:D411"/>
    <mergeCell ref="H411:I411"/>
    <mergeCell ref="M411:N411"/>
    <mergeCell ref="M408:N408"/>
    <mergeCell ref="C409:D409"/>
    <mergeCell ref="H409:I409"/>
    <mergeCell ref="M409:N409"/>
    <mergeCell ref="C406:D406"/>
    <mergeCell ref="H406:I406"/>
    <mergeCell ref="M406:N406"/>
    <mergeCell ref="C407:D407"/>
    <mergeCell ref="H407:I407"/>
    <mergeCell ref="M407:N407"/>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A153:A157"/>
    <mergeCell ref="A202:A204"/>
    <mergeCell ref="A208:B208"/>
    <mergeCell ref="C220:G220"/>
    <mergeCell ref="H220:L220"/>
    <mergeCell ref="A1025:C1025"/>
    <mergeCell ref="C412:D412"/>
    <mergeCell ref="H412:I412"/>
    <mergeCell ref="C416:D416"/>
    <mergeCell ref="H416:I416"/>
    <mergeCell ref="C420:D420"/>
    <mergeCell ref="H420:I420"/>
    <mergeCell ref="C424:D424"/>
    <mergeCell ref="H424:I424"/>
    <mergeCell ref="C428:D428"/>
    <mergeCell ref="H428:I428"/>
    <mergeCell ref="C432:D432"/>
    <mergeCell ref="H432:I432"/>
    <mergeCell ref="C436:D436"/>
    <mergeCell ref="H436:I436"/>
    <mergeCell ref="C440:D440"/>
    <mergeCell ref="C408:D408"/>
    <mergeCell ref="H408:I408"/>
    <mergeCell ref="H440:I440"/>
    <mergeCell ref="A140:A143"/>
    <mergeCell ref="H120:L120"/>
    <mergeCell ref="M120:Q120"/>
    <mergeCell ref="A58:A74"/>
    <mergeCell ref="A108:B108"/>
    <mergeCell ref="A122:A123"/>
    <mergeCell ref="A124:A127"/>
    <mergeCell ref="A128:A129"/>
    <mergeCell ref="A130:A132"/>
    <mergeCell ref="C133:G133"/>
    <mergeCell ref="C120:G120"/>
    <mergeCell ref="H133:L133"/>
    <mergeCell ref="M133:Q133"/>
    <mergeCell ref="A135:A139"/>
    <mergeCell ref="C56:G56"/>
    <mergeCell ref="H56:L56"/>
    <mergeCell ref="M56:Q56"/>
    <mergeCell ref="A29:A30"/>
    <mergeCell ref="A35:A3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8"/>
    <mergeCell ref="BA271:BA273"/>
    <mergeCell ref="BA274:BA276"/>
    <mergeCell ref="BA277:BA284"/>
    <mergeCell ref="BC339:BG3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1DA66-BD5D-480C-A317-8B69DF623EE7}">
  <sheetPr codeName="Feuil4"/>
  <dimension ref="A1:CZ1200"/>
  <sheetViews>
    <sheetView showGridLines="false" workbookViewId="0"/>
  </sheetViews>
  <sheetFormatPr defaultColWidth="9.140625" defaultRowHeight="15" customHeight="true" x14ac:dyDescent="0.2"/>
  <cols>
    <col min="1" max="1" width="31.5703125" style="576" customWidth="true"/>
    <col min="2" max="2" width="41.5703125" style="576" customWidth="true"/>
    <col min="3" max="17" width="10.7109375" style="576" customWidth="true"/>
    <col min="18" max="27" width="12.5703125" style="576" customWidth="true"/>
    <col min="28" max="52" width="12.5703125" style="410" customWidth="true"/>
    <col min="53" max="53" width="31.5703125" style="577" customWidth="true"/>
    <col min="54" max="54" width="41.5703125" style="437" customWidth="true"/>
    <col min="55" max="69" width="9.140625" style="577"/>
    <col min="70" max="77" width="12.5703125" style="577" customWidth="true"/>
    <col min="78" max="104" width="12.5703125" style="410" customWidth="true"/>
    <col min="105" max="16384" width="9.140625" style="576"/>
  </cols>
  <sheetData>
    <row r="1" s="358" customFormat="true" ht="18" customHeight="true" x14ac:dyDescent="0.2">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Lesotho</v>
      </c>
      <c r="B2" s="428"/>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2009</v>
      </c>
      <c r="B3" s="43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DHS09</v>
      </c>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
      </c>
      <c r="B10" s="246"/>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
      </c>
      <c r="B11" s="245"/>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615" customFormat="true" ht="15" customHeight="true" x14ac:dyDescent="0.2">
      <c r="A14" s="362" t="s">
        <v>96</v>
      </c>
      <c r="B14" s="407"/>
      <c r="C14" s="1049" t="s">
        <v>115</v>
      </c>
      <c r="D14" s="1050"/>
      <c r="E14" s="1050"/>
      <c r="F14" s="1050"/>
      <c r="G14" s="1051"/>
      <c r="H14" s="1052" t="s">
        <v>38</v>
      </c>
      <c r="I14" s="1044"/>
      <c r="J14" s="1044"/>
      <c r="K14" s="1044"/>
      <c r="L14" s="1046"/>
      <c r="M14" s="1039" t="s">
        <v>37</v>
      </c>
      <c r="N14" s="1040"/>
      <c r="O14" s="1040"/>
      <c r="P14" s="1040"/>
      <c r="Q14" s="1042"/>
      <c r="R14" s="87" t="s">
        <v>142</v>
      </c>
      <c r="S14" s="495"/>
      <c r="T14" s="495"/>
      <c r="U14" s="495"/>
      <c r="V14" s="495"/>
      <c r="W14" s="495"/>
      <c r="X14" s="495"/>
      <c r="Y14" s="495"/>
      <c r="Z14" s="495"/>
      <c r="AA14" s="495"/>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943"/>
      <c r="BA14" s="416" t="s">
        <v>131</v>
      </c>
      <c r="BB14" s="362" t="s">
        <v>96</v>
      </c>
      <c r="BC14" s="1039" t="s">
        <v>115</v>
      </c>
      <c r="BD14" s="1040"/>
      <c r="BE14" s="1040"/>
      <c r="BF14" s="1040"/>
      <c r="BG14" s="1041"/>
      <c r="BH14" s="1039" t="s">
        <v>38</v>
      </c>
      <c r="BI14" s="1040"/>
      <c r="BJ14" s="1040"/>
      <c r="BK14" s="1040"/>
      <c r="BL14" s="1041"/>
      <c r="BM14" s="1039" t="s">
        <v>37</v>
      </c>
      <c r="BN14" s="1040"/>
      <c r="BO14" s="1040"/>
      <c r="BP14" s="1040"/>
      <c r="BQ14" s="1042"/>
      <c r="BR14" s="86" t="s">
        <v>142</v>
      </c>
      <c r="BS14" s="495"/>
      <c r="BT14" s="495"/>
      <c r="BU14" s="495"/>
      <c r="BV14" s="495"/>
      <c r="BW14" s="495"/>
      <c r="BX14" s="495"/>
      <c r="BY14" s="495"/>
      <c r="BZ14" s="509"/>
      <c r="CA14" s="509"/>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615" customFormat="true" ht="12.75" x14ac:dyDescent="0.2">
      <c r="A15" s="402" t="s">
        <v>87</v>
      </c>
      <c r="B15" s="444"/>
      <c r="C15" s="486" t="s">
        <v>0</v>
      </c>
      <c r="D15" s="673" t="s">
        <v>1</v>
      </c>
      <c r="E15" s="673" t="s">
        <v>2</v>
      </c>
      <c r="F15" s="673" t="s">
        <v>3</v>
      </c>
      <c r="G15" s="674" t="s">
        <v>4</v>
      </c>
      <c r="H15" s="449" t="s">
        <v>0</v>
      </c>
      <c r="I15" s="677" t="s">
        <v>1</v>
      </c>
      <c r="J15" s="677" t="s">
        <v>2</v>
      </c>
      <c r="K15" s="677" t="s">
        <v>3</v>
      </c>
      <c r="L15" s="678" t="s">
        <v>4</v>
      </c>
      <c r="M15" s="450" t="s">
        <v>0</v>
      </c>
      <c r="N15" s="677" t="s">
        <v>1</v>
      </c>
      <c r="O15" s="677" t="s">
        <v>2</v>
      </c>
      <c r="P15" s="677" t="s">
        <v>3</v>
      </c>
      <c r="Q15" s="671" t="s">
        <v>4</v>
      </c>
      <c r="R15" s="449" t="s">
        <v>250</v>
      </c>
      <c r="S15" s="677" t="s">
        <v>401</v>
      </c>
      <c r="T15" s="677" t="s">
        <v>252</v>
      </c>
      <c r="U15" s="677" t="s">
        <v>253</v>
      </c>
      <c r="V15" s="677" t="s">
        <v>254</v>
      </c>
      <c r="W15" s="677" t="s">
        <v>255</v>
      </c>
      <c r="X15" s="677" t="s">
        <v>256</v>
      </c>
      <c r="Y15" s="677" t="s">
        <v>402</v>
      </c>
      <c r="Z15" s="677" t="s">
        <v>258</v>
      </c>
      <c r="AA15" s="678" t="s">
        <v>356</v>
      </c>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943"/>
      <c r="BA15" s="402" t="s">
        <v>120</v>
      </c>
      <c r="BB15" s="401"/>
      <c r="BC15" s="525" t="s">
        <v>0</v>
      </c>
      <c r="BD15" s="647" t="s">
        <v>1</v>
      </c>
      <c r="BE15" s="647" t="s">
        <v>2</v>
      </c>
      <c r="BF15" s="647" t="s">
        <v>3</v>
      </c>
      <c r="BG15" s="526" t="s">
        <v>4</v>
      </c>
      <c r="BH15" s="525" t="s">
        <v>0</v>
      </c>
      <c r="BI15" s="647" t="s">
        <v>1</v>
      </c>
      <c r="BJ15" s="647" t="s">
        <v>2</v>
      </c>
      <c r="BK15" s="647" t="s">
        <v>3</v>
      </c>
      <c r="BL15" s="526" t="s">
        <v>4</v>
      </c>
      <c r="BM15" s="525" t="s">
        <v>0</v>
      </c>
      <c r="BN15" s="647" t="s">
        <v>1</v>
      </c>
      <c r="BO15" s="647" t="s">
        <v>2</v>
      </c>
      <c r="BP15" s="647" t="s">
        <v>3</v>
      </c>
      <c r="BQ15" s="526" t="s">
        <v>4</v>
      </c>
      <c r="BR15" s="525" t="s">
        <v>250</v>
      </c>
      <c r="BS15" s="647" t="s">
        <v>401</v>
      </c>
      <c r="BT15" s="647" t="s">
        <v>252</v>
      </c>
      <c r="BU15" s="647" t="s">
        <v>253</v>
      </c>
      <c r="BV15" s="647" t="s">
        <v>254</v>
      </c>
      <c r="BW15" s="647" t="s">
        <v>255</v>
      </c>
      <c r="BX15" s="647" t="s">
        <v>256</v>
      </c>
      <c r="BY15" s="648" t="s">
        <v>402</v>
      </c>
      <c r="BZ15" s="648" t="s">
        <v>258</v>
      </c>
      <c r="CA15" s="648" t="s">
        <v>356</v>
      </c>
      <c r="CB15" s="948"/>
      <c r="CC15" s="948"/>
      <c r="CD15" s="948"/>
      <c r="CE15" s="948"/>
      <c r="CF15" s="948"/>
      <c r="CG15" s="948"/>
      <c r="CH15" s="948"/>
      <c r="CI15" s="948"/>
      <c r="CJ15" s="948"/>
      <c r="CK15" s="948"/>
      <c r="CL15" s="948"/>
      <c r="CM15" s="948"/>
      <c r="CN15" s="948"/>
      <c r="CO15" s="948"/>
      <c r="CP15" s="948"/>
      <c r="CQ15" s="948"/>
      <c r="CR15" s="948"/>
      <c r="CS15" s="948"/>
      <c r="CT15" s="948"/>
      <c r="CU15" s="948"/>
      <c r="CV15" s="948"/>
      <c r="CW15" s="948"/>
      <c r="CX15" s="948"/>
      <c r="CY15" s="948"/>
      <c r="CZ15" s="948"/>
    </row>
    <row r="16" s="615" customFormat="true" ht="15" customHeight="true" x14ac:dyDescent="0.2">
      <c r="A16" s="1053" t="s">
        <v>13</v>
      </c>
      <c r="B16" s="446" t="s">
        <v>14</v>
      </c>
      <c r="C16" s="196">
        <v>60.100746589678032</v>
      </c>
      <c r="D16" s="195">
        <v>71.282204011923383</v>
      </c>
      <c r="E16" s="195">
        <v>77.006381638976819</v>
      </c>
      <c r="F16" s="195">
        <v>85.041781985483496</v>
      </c>
      <c r="G16" s="194">
        <v>93.22682795968278</v>
      </c>
      <c r="H16" s="193">
        <v>80.603703215469992</v>
      </c>
      <c r="I16" s="195">
        <v>88.535900702531691</v>
      </c>
      <c r="J16" s="195">
        <v>89.794235698132638</v>
      </c>
      <c r="K16" s="195">
        <v>95.885166896440992</v>
      </c>
      <c r="L16" s="192">
        <v>98.834561722290431</v>
      </c>
      <c r="M16" s="196">
        <v>58.058834312427742</v>
      </c>
      <c r="N16" s="195">
        <v>67.754491864955483</v>
      </c>
      <c r="O16" s="195">
        <v>75.569686985886506</v>
      </c>
      <c r="P16" s="195">
        <v>76.535917673578268</v>
      </c>
      <c r="Q16" s="194">
        <v>88.402610675126112</v>
      </c>
      <c r="R16" s="193">
        <v>84.009366643668812</v>
      </c>
      <c r="S16" s="195">
        <v>82.300350126119298</v>
      </c>
      <c r="T16" s="195">
        <v>64.153531781309866</v>
      </c>
      <c r="U16" s="195">
        <v>83.924366826701487</v>
      </c>
      <c r="V16" s="195">
        <v>86.404987643574145</v>
      </c>
      <c r="W16" s="195">
        <v>76.574365869189492</v>
      </c>
      <c r="X16" s="195">
        <v>73.768770937484845</v>
      </c>
      <c r="Y16" s="195">
        <v>82.858319726901968</v>
      </c>
      <c r="Z16" s="195">
        <v>71.512101647313443</v>
      </c>
      <c r="AA16" s="192">
        <v>61.825638278536651</v>
      </c>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943"/>
      <c r="BA16" s="1038" t="s">
        <v>13</v>
      </c>
      <c r="BB16" s="683" t="s">
        <v>14</v>
      </c>
      <c r="BC16" s="120" t="s">
        <v>35</v>
      </c>
      <c r="BD16" s="116" t="s">
        <v>35</v>
      </c>
      <c r="BE16" s="116" t="s">
        <v>35</v>
      </c>
      <c r="BF16" s="116" t="s">
        <v>35</v>
      </c>
      <c r="BG16" s="111" t="s">
        <v>35</v>
      </c>
      <c r="BH16" s="120" t="s">
        <v>35</v>
      </c>
      <c r="BI16" s="116" t="s">
        <v>35</v>
      </c>
      <c r="BJ16" s="116" t="s">
        <v>35</v>
      </c>
      <c r="BK16" s="116" t="s">
        <v>35</v>
      </c>
      <c r="BL16" s="111" t="s">
        <v>35</v>
      </c>
      <c r="BM16" s="120" t="s">
        <v>35</v>
      </c>
      <c r="BN16" s="116" t="s">
        <v>35</v>
      </c>
      <c r="BO16" s="116" t="s">
        <v>35</v>
      </c>
      <c r="BP16" s="116" t="s">
        <v>35</v>
      </c>
      <c r="BQ16" s="111" t="s">
        <v>35</v>
      </c>
      <c r="BR16" s="120" t="s">
        <v>35</v>
      </c>
      <c r="BS16" s="116" t="s">
        <v>35</v>
      </c>
      <c r="BT16" s="116" t="s">
        <v>35</v>
      </c>
      <c r="BU16" s="116" t="s">
        <v>35</v>
      </c>
      <c r="BV16" s="116" t="s">
        <v>35</v>
      </c>
      <c r="BW16" s="116" t="s">
        <v>35</v>
      </c>
      <c r="BX16" s="116" t="s">
        <v>35</v>
      </c>
      <c r="BY16" s="105" t="s">
        <v>35</v>
      </c>
      <c r="BZ16" s="105" t="s">
        <v>35</v>
      </c>
      <c r="CA16" s="105" t="s">
        <v>35</v>
      </c>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row>
    <row r="17" s="615" customFormat="true" ht="15" customHeight="true" x14ac:dyDescent="0.2">
      <c r="A17" s="1047"/>
      <c r="B17" s="447" t="s">
        <v>51</v>
      </c>
      <c r="C17" s="191">
        <v>39.899253410321847</v>
      </c>
      <c r="D17" s="190">
        <v>28.717795988076862</v>
      </c>
      <c r="E17" s="190">
        <v>22.993618361023124</v>
      </c>
      <c r="F17" s="190">
        <v>14.958218014516664</v>
      </c>
      <c r="G17" s="189">
        <v>6.773172040317224</v>
      </c>
      <c r="H17" s="188">
        <v>19.396296784530033</v>
      </c>
      <c r="I17" s="190">
        <v>11.464099297468302</v>
      </c>
      <c r="J17" s="190">
        <v>10.205764301867378</v>
      </c>
      <c r="K17" s="190">
        <v>4.1148331035590475</v>
      </c>
      <c r="L17" s="187">
        <v>1.1654382777095491</v>
      </c>
      <c r="M17" s="191">
        <v>41.941165687572273</v>
      </c>
      <c r="N17" s="190">
        <v>32.245508135044624</v>
      </c>
      <c r="O17" s="190">
        <v>24.430313014113491</v>
      </c>
      <c r="P17" s="190">
        <v>23.464082326421735</v>
      </c>
      <c r="Q17" s="189">
        <v>11.597389324873928</v>
      </c>
      <c r="R17" s="188">
        <v>15.990633356331193</v>
      </c>
      <c r="S17" s="190">
        <v>17.699649873880553</v>
      </c>
      <c r="T17" s="190">
        <v>35.846468218690234</v>
      </c>
      <c r="U17" s="190">
        <v>16.075633173298492</v>
      </c>
      <c r="V17" s="190">
        <v>13.595012356425876</v>
      </c>
      <c r="W17" s="190">
        <v>23.425634130810511</v>
      </c>
      <c r="X17" s="190">
        <v>26.231229062514977</v>
      </c>
      <c r="Y17" s="190">
        <v>17.141680273097982</v>
      </c>
      <c r="Z17" s="190">
        <v>28.487898352686379</v>
      </c>
      <c r="AA17" s="187">
        <v>38.17436172146342</v>
      </c>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943"/>
      <c r="BA17" s="1035"/>
      <c r="BB17" s="682" t="s">
        <v>51</v>
      </c>
      <c r="BC17" s="119" t="s">
        <v>35</v>
      </c>
      <c r="BD17" s="115" t="s">
        <v>35</v>
      </c>
      <c r="BE17" s="115" t="s">
        <v>35</v>
      </c>
      <c r="BF17" s="115" t="s">
        <v>35</v>
      </c>
      <c r="BG17" s="110" t="s">
        <v>35</v>
      </c>
      <c r="BH17" s="119" t="s">
        <v>35</v>
      </c>
      <c r="BI17" s="115" t="s">
        <v>35</v>
      </c>
      <c r="BJ17" s="115" t="s">
        <v>35</v>
      </c>
      <c r="BK17" s="115" t="s">
        <v>35</v>
      </c>
      <c r="BL17" s="110" t="s">
        <v>35</v>
      </c>
      <c r="BM17" s="119" t="s">
        <v>35</v>
      </c>
      <c r="BN17" s="115" t="s">
        <v>35</v>
      </c>
      <c r="BO17" s="115" t="s">
        <v>35</v>
      </c>
      <c r="BP17" s="115" t="s">
        <v>35</v>
      </c>
      <c r="BQ17" s="110" t="s">
        <v>35</v>
      </c>
      <c r="BR17" s="119" t="s">
        <v>35</v>
      </c>
      <c r="BS17" s="115" t="s">
        <v>35</v>
      </c>
      <c r="BT17" s="115" t="s">
        <v>35</v>
      </c>
      <c r="BU17" s="115" t="s">
        <v>35</v>
      </c>
      <c r="BV17" s="115" t="s">
        <v>35</v>
      </c>
      <c r="BW17" s="115" t="s">
        <v>35</v>
      </c>
      <c r="BX17" s="115" t="s">
        <v>35</v>
      </c>
      <c r="BY17" s="104" t="s">
        <v>35</v>
      </c>
      <c r="BZ17" s="104" t="s">
        <v>35</v>
      </c>
      <c r="CA17" s="104" t="s">
        <v>35</v>
      </c>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row>
    <row r="18" s="615" customFormat="true" ht="15" customHeight="true" x14ac:dyDescent="0.2">
      <c r="A18" s="1047" t="s">
        <v>60</v>
      </c>
      <c r="B18" s="447" t="s">
        <v>15</v>
      </c>
      <c r="C18" s="191">
        <f>C16*C23/100</f>
        <v>52.648254012557956</v>
      </c>
      <c r="D18" s="190">
        <f>D16*D23/100</f>
        <v>60.589873410134878</v>
      </c>
      <c r="E18" s="190">
        <f t="shared" ref="E18:AA18" si="0">E16*E23/100</f>
        <v>65.763449919686209</v>
      </c>
      <c r="F18" s="190">
        <f t="shared" si="0"/>
        <v>78.748690118557718</v>
      </c>
      <c r="G18" s="189">
        <f t="shared" si="0"/>
        <v>87.353537798222774</v>
      </c>
      <c r="H18" s="188">
        <f t="shared" si="0"/>
        <v>74.719632880740676</v>
      </c>
      <c r="I18" s="190">
        <f t="shared" si="0"/>
        <v>85.968359582158257</v>
      </c>
      <c r="J18" s="190">
        <f t="shared" si="0"/>
        <v>88.267733691264382</v>
      </c>
      <c r="K18" s="190">
        <f t="shared" si="0"/>
        <v>94.638659726787267</v>
      </c>
      <c r="L18" s="187">
        <f t="shared" si="0"/>
        <v>95.27651750028798</v>
      </c>
      <c r="M18" s="191">
        <f t="shared" si="0"/>
        <v>50.801480023374268</v>
      </c>
      <c r="N18" s="190">
        <f t="shared" si="0"/>
        <v>59.081916906241183</v>
      </c>
      <c r="O18" s="190">
        <f t="shared" si="0"/>
        <v>63.780815816088214</v>
      </c>
      <c r="P18" s="190">
        <f t="shared" si="0"/>
        <v>64.749386351847207</v>
      </c>
      <c r="Q18" s="189">
        <f t="shared" si="0"/>
        <v>78.236310447486616</v>
      </c>
      <c r="R18" s="188">
        <f t="shared" si="0"/>
        <v>75.020364412796241</v>
      </c>
      <c r="S18" s="190">
        <f t="shared" si="0"/>
        <v>71.436703909471547</v>
      </c>
      <c r="T18" s="190">
        <f t="shared" si="0"/>
        <v>57.160796817147087</v>
      </c>
      <c r="U18" s="190">
        <f t="shared" si="0"/>
        <v>68.230510230108308</v>
      </c>
      <c r="V18" s="190">
        <f t="shared" si="0"/>
        <v>79.06056369387035</v>
      </c>
      <c r="W18" s="190">
        <f t="shared" si="0"/>
        <v>67.538590696625135</v>
      </c>
      <c r="X18" s="190">
        <f t="shared" si="0"/>
        <v>67.498425407798635</v>
      </c>
      <c r="Y18" s="190">
        <f t="shared" si="0"/>
        <v>77.306812305199543</v>
      </c>
      <c r="Z18" s="190">
        <f t="shared" si="0"/>
        <v>64.14635517764016</v>
      </c>
      <c r="AA18" s="187">
        <f t="shared" si="0"/>
        <v>56.879587216253725</v>
      </c>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943"/>
      <c r="BA18" s="1035" t="s">
        <v>60</v>
      </c>
      <c r="BB18" s="682" t="s">
        <v>15</v>
      </c>
      <c r="BC18" s="119" t="s">
        <v>35</v>
      </c>
      <c r="BD18" s="115" t="s">
        <v>35</v>
      </c>
      <c r="BE18" s="115" t="s">
        <v>35</v>
      </c>
      <c r="BF18" s="115" t="s">
        <v>35</v>
      </c>
      <c r="BG18" s="110" t="s">
        <v>35</v>
      </c>
      <c r="BH18" s="119" t="s">
        <v>35</v>
      </c>
      <c r="BI18" s="115" t="s">
        <v>35</v>
      </c>
      <c r="BJ18" s="115" t="s">
        <v>35</v>
      </c>
      <c r="BK18" s="115" t="s">
        <v>35</v>
      </c>
      <c r="BL18" s="110" t="s">
        <v>35</v>
      </c>
      <c r="BM18" s="119" t="s">
        <v>35</v>
      </c>
      <c r="BN18" s="115" t="s">
        <v>35</v>
      </c>
      <c r="BO18" s="115" t="s">
        <v>35</v>
      </c>
      <c r="BP18" s="115" t="s">
        <v>35</v>
      </c>
      <c r="BQ18" s="110" t="s">
        <v>35</v>
      </c>
      <c r="BR18" s="119" t="s">
        <v>35</v>
      </c>
      <c r="BS18" s="115" t="s">
        <v>35</v>
      </c>
      <c r="BT18" s="115" t="s">
        <v>35</v>
      </c>
      <c r="BU18" s="115" t="s">
        <v>35</v>
      </c>
      <c r="BV18" s="115" t="s">
        <v>35</v>
      </c>
      <c r="BW18" s="115" t="s">
        <v>35</v>
      </c>
      <c r="BX18" s="115" t="s">
        <v>35</v>
      </c>
      <c r="BY18" s="104" t="s">
        <v>35</v>
      </c>
      <c r="BZ18" s="104" t="s">
        <v>35</v>
      </c>
      <c r="CA18" s="104" t="s">
        <v>35</v>
      </c>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row>
    <row r="19" s="615" customFormat="true" ht="15" customHeight="true" x14ac:dyDescent="0.2">
      <c r="A19" s="1047"/>
      <c r="B19" s="447" t="s">
        <v>16</v>
      </c>
      <c r="C19" s="191">
        <f>C16*C22/100</f>
        <v>7.4524925771200765</v>
      </c>
      <c r="D19" s="190">
        <f>D16*D22/100</f>
        <v>10.692330601788507</v>
      </c>
      <c r="E19" s="190">
        <f t="shared" ref="E19:AA19" si="1">E16*E22/100</f>
        <v>11.242931719290617</v>
      </c>
      <c r="F19" s="190">
        <f t="shared" si="1"/>
        <v>6.2930918669257787</v>
      </c>
      <c r="G19" s="189">
        <f t="shared" si="1"/>
        <v>5.8732901614600159</v>
      </c>
      <c r="H19" s="188">
        <f t="shared" si="1"/>
        <v>5.8840703347293095</v>
      </c>
      <c r="I19" s="190">
        <f t="shared" si="1"/>
        <v>2.5675411203734186</v>
      </c>
      <c r="J19" s="190">
        <f t="shared" si="1"/>
        <v>1.5265020068682549</v>
      </c>
      <c r="K19" s="190">
        <f t="shared" si="1"/>
        <v>1.2465071696537329</v>
      </c>
      <c r="L19" s="187">
        <f t="shared" si="1"/>
        <v>3.5580442220024553</v>
      </c>
      <c r="M19" s="191">
        <f t="shared" si="1"/>
        <v>7.2573542890534677</v>
      </c>
      <c r="N19" s="190">
        <f t="shared" si="1"/>
        <v>8.6725749587143017</v>
      </c>
      <c r="O19" s="190">
        <f t="shared" si="1"/>
        <v>11.788871169798295</v>
      </c>
      <c r="P19" s="190">
        <f t="shared" si="1"/>
        <v>11.786531321731054</v>
      </c>
      <c r="Q19" s="189">
        <f t="shared" si="1"/>
        <v>10.166300227639503</v>
      </c>
      <c r="R19" s="188">
        <f t="shared" si="1"/>
        <v>8.989002230872563</v>
      </c>
      <c r="S19" s="190">
        <f t="shared" si="1"/>
        <v>10.863646216647746</v>
      </c>
      <c r="T19" s="190">
        <f t="shared" si="1"/>
        <v>6.9927349641627758</v>
      </c>
      <c r="U19" s="190">
        <f t="shared" si="1"/>
        <v>15.693856596593177</v>
      </c>
      <c r="V19" s="190">
        <f t="shared" si="1"/>
        <v>7.3444239497038026</v>
      </c>
      <c r="W19" s="190">
        <f t="shared" si="1"/>
        <v>9.0357751725643602</v>
      </c>
      <c r="X19" s="190">
        <f t="shared" si="1"/>
        <v>6.2703455296862112</v>
      </c>
      <c r="Y19" s="190">
        <f t="shared" si="1"/>
        <v>5.5515074217024321</v>
      </c>
      <c r="Z19" s="190">
        <f t="shared" si="1"/>
        <v>7.3657464696732848</v>
      </c>
      <c r="AA19" s="187">
        <f t="shared" si="1"/>
        <v>4.9460510622829323</v>
      </c>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943"/>
      <c r="BA19" s="1035"/>
      <c r="BB19" s="682" t="s">
        <v>16</v>
      </c>
      <c r="BC19" s="119" t="s">
        <v>35</v>
      </c>
      <c r="BD19" s="115" t="s">
        <v>35</v>
      </c>
      <c r="BE19" s="115" t="s">
        <v>35</v>
      </c>
      <c r="BF19" s="115" t="s">
        <v>35</v>
      </c>
      <c r="BG19" s="110" t="s">
        <v>35</v>
      </c>
      <c r="BH19" s="119" t="s">
        <v>35</v>
      </c>
      <c r="BI19" s="115" t="s">
        <v>35</v>
      </c>
      <c r="BJ19" s="115" t="s">
        <v>35</v>
      </c>
      <c r="BK19" s="115" t="s">
        <v>35</v>
      </c>
      <c r="BL19" s="110" t="s">
        <v>35</v>
      </c>
      <c r="BM19" s="119" t="s">
        <v>35</v>
      </c>
      <c r="BN19" s="115" t="s">
        <v>35</v>
      </c>
      <c r="BO19" s="115" t="s">
        <v>35</v>
      </c>
      <c r="BP19" s="115" t="s">
        <v>35</v>
      </c>
      <c r="BQ19" s="110" t="s">
        <v>35</v>
      </c>
      <c r="BR19" s="119" t="s">
        <v>35</v>
      </c>
      <c r="BS19" s="115" t="s">
        <v>35</v>
      </c>
      <c r="BT19" s="115" t="s">
        <v>35</v>
      </c>
      <c r="BU19" s="115" t="s">
        <v>35</v>
      </c>
      <c r="BV19" s="115" t="s">
        <v>35</v>
      </c>
      <c r="BW19" s="115" t="s">
        <v>35</v>
      </c>
      <c r="BX19" s="115" t="s">
        <v>35</v>
      </c>
      <c r="BY19" s="104" t="s">
        <v>35</v>
      </c>
      <c r="BZ19" s="104" t="s">
        <v>35</v>
      </c>
      <c r="CA19" s="104" t="s">
        <v>35</v>
      </c>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row>
    <row r="20" s="615" customFormat="true" ht="15" customHeight="true" x14ac:dyDescent="0.2">
      <c r="A20" s="1047"/>
      <c r="B20" s="447" t="s">
        <v>22</v>
      </c>
      <c r="C20" s="191">
        <f>100-C18-C19-C21</f>
        <v>38.78194919392994</v>
      </c>
      <c r="D20" s="190">
        <f>100-D18-D19-D21</f>
        <v>28.295789947711842</v>
      </c>
      <c r="E20" s="190">
        <f t="shared" ref="E20:AA20" si="2">100-E18-E19-E21</f>
        <v>22.160096223091166</v>
      </c>
      <c r="F20" s="190">
        <f t="shared" si="2"/>
        <v>14.782076656262557</v>
      </c>
      <c r="G20" s="189">
        <f t="shared" si="2"/>
        <v>6.4918016918667147</v>
      </c>
      <c r="H20" s="188">
        <f t="shared" si="2"/>
        <v>19.183663361094577</v>
      </c>
      <c r="I20" s="190">
        <f t="shared" si="2"/>
        <v>11.464099297468325</v>
      </c>
      <c r="J20" s="190">
        <f t="shared" si="2"/>
        <v>10.205764301867363</v>
      </c>
      <c r="K20" s="190">
        <f t="shared" si="2"/>
        <v>3.4929076478533174</v>
      </c>
      <c r="L20" s="187">
        <f t="shared" si="2"/>
        <v>1.0990587736148179</v>
      </c>
      <c r="M20" s="191">
        <f t="shared" si="2"/>
        <v>40.7238254985757</v>
      </c>
      <c r="N20" s="190">
        <f t="shared" si="2"/>
        <v>31.584407613735316</v>
      </c>
      <c r="O20" s="190">
        <f t="shared" si="2"/>
        <v>23.894749313333971</v>
      </c>
      <c r="P20" s="190">
        <f t="shared" si="2"/>
        <v>22.673987128609113</v>
      </c>
      <c r="Q20" s="189">
        <f t="shared" si="2"/>
        <v>11.385531922746837</v>
      </c>
      <c r="R20" s="188">
        <f t="shared" si="2"/>
        <v>15.990633356331196</v>
      </c>
      <c r="S20" s="190">
        <f t="shared" si="2"/>
        <v>16.809085281543243</v>
      </c>
      <c r="T20" s="190">
        <f t="shared" si="2"/>
        <v>34.823110265927575</v>
      </c>
      <c r="U20" s="190">
        <f t="shared" si="2"/>
        <v>15.861586373494196</v>
      </c>
      <c r="V20" s="190">
        <f t="shared" si="2"/>
        <v>13.281674352557484</v>
      </c>
      <c r="W20" s="190">
        <f t="shared" si="2"/>
        <v>22.91133172220222</v>
      </c>
      <c r="X20" s="190">
        <f t="shared" si="2"/>
        <v>26.15371009777709</v>
      </c>
      <c r="Y20" s="190">
        <f t="shared" si="2"/>
        <v>16.967421773418074</v>
      </c>
      <c r="Z20" s="190">
        <f t="shared" si="2"/>
        <v>24.927797568483864</v>
      </c>
      <c r="AA20" s="187">
        <f t="shared" si="2"/>
        <v>38.174361721463342</v>
      </c>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943"/>
      <c r="BA20" s="1035"/>
      <c r="BB20" s="682" t="s">
        <v>22</v>
      </c>
      <c r="BC20" s="119" t="s">
        <v>35</v>
      </c>
      <c r="BD20" s="115" t="s">
        <v>35</v>
      </c>
      <c r="BE20" s="115" t="s">
        <v>35</v>
      </c>
      <c r="BF20" s="115" t="s">
        <v>35</v>
      </c>
      <c r="BG20" s="110" t="s">
        <v>35</v>
      </c>
      <c r="BH20" s="119" t="s">
        <v>35</v>
      </c>
      <c r="BI20" s="115" t="s">
        <v>35</v>
      </c>
      <c r="BJ20" s="115" t="s">
        <v>35</v>
      </c>
      <c r="BK20" s="115" t="s">
        <v>35</v>
      </c>
      <c r="BL20" s="110" t="s">
        <v>35</v>
      </c>
      <c r="BM20" s="119" t="s">
        <v>35</v>
      </c>
      <c r="BN20" s="115" t="s">
        <v>35</v>
      </c>
      <c r="BO20" s="115" t="s">
        <v>35</v>
      </c>
      <c r="BP20" s="115" t="s">
        <v>35</v>
      </c>
      <c r="BQ20" s="110" t="s">
        <v>35</v>
      </c>
      <c r="BR20" s="119" t="s">
        <v>35</v>
      </c>
      <c r="BS20" s="115" t="s">
        <v>35</v>
      </c>
      <c r="BT20" s="115" t="s">
        <v>35</v>
      </c>
      <c r="BU20" s="115" t="s">
        <v>35</v>
      </c>
      <c r="BV20" s="115" t="s">
        <v>35</v>
      </c>
      <c r="BW20" s="115" t="s">
        <v>35</v>
      </c>
      <c r="BX20" s="115" t="s">
        <v>35</v>
      </c>
      <c r="BY20" s="104" t="s">
        <v>35</v>
      </c>
      <c r="BZ20" s="104" t="s">
        <v>35</v>
      </c>
      <c r="CA20" s="104" t="s">
        <v>35</v>
      </c>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row>
    <row r="21" s="615" customFormat="true" ht="15" customHeight="true" x14ac:dyDescent="0.2">
      <c r="A21" s="1047"/>
      <c r="B21" s="447" t="s">
        <v>17</v>
      </c>
      <c r="C21" s="191">
        <v>1.1173042163920286</v>
      </c>
      <c r="D21" s="190">
        <v>0.42200604036477379</v>
      </c>
      <c r="E21" s="190">
        <v>0.83352213793200636</v>
      </c>
      <c r="F21" s="190">
        <v>0.17614135825394683</v>
      </c>
      <c r="G21" s="189">
        <v>0.28137034845049497</v>
      </c>
      <c r="H21" s="188">
        <v>0.21263342343543915</v>
      </c>
      <c r="I21" s="190">
        <v>0</v>
      </c>
      <c r="J21" s="190">
        <v>0</v>
      </c>
      <c r="K21" s="190">
        <v>0.62192545570568192</v>
      </c>
      <c r="L21" s="187">
        <v>6.6379504094746869E-2</v>
      </c>
      <c r="M21" s="191">
        <v>1.2173401889965638</v>
      </c>
      <c r="N21" s="190">
        <v>0.66110052130920105</v>
      </c>
      <c r="O21" s="190">
        <v>0.53556370077951965</v>
      </c>
      <c r="P21" s="190">
        <v>0.79009519781262583</v>
      </c>
      <c r="Q21" s="189">
        <v>0.21185740212704335</v>
      </c>
      <c r="R21" s="188">
        <v>0</v>
      </c>
      <c r="S21" s="190">
        <v>0.89056459233746632</v>
      </c>
      <c r="T21" s="190">
        <v>1.0233579527625627</v>
      </c>
      <c r="U21" s="190">
        <v>0.21404679980431637</v>
      </c>
      <c r="V21" s="190">
        <v>0.31333800386836308</v>
      </c>
      <c r="W21" s="190">
        <v>0.51430240860828291</v>
      </c>
      <c r="X21" s="190">
        <v>7.7518964738063717E-2</v>
      </c>
      <c r="Y21" s="190">
        <v>0.1742584996799515</v>
      </c>
      <c r="Z21" s="190">
        <v>3.5601007842026924</v>
      </c>
      <c r="AA21" s="187">
        <v>0</v>
      </c>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943"/>
      <c r="BA21" s="1035"/>
      <c r="BB21" s="682" t="s">
        <v>17</v>
      </c>
      <c r="BC21" s="119" t="s">
        <v>35</v>
      </c>
      <c r="BD21" s="115" t="s">
        <v>35</v>
      </c>
      <c r="BE21" s="115" t="s">
        <v>35</v>
      </c>
      <c r="BF21" s="115" t="s">
        <v>35</v>
      </c>
      <c r="BG21" s="110" t="s">
        <v>35</v>
      </c>
      <c r="BH21" s="119" t="s">
        <v>35</v>
      </c>
      <c r="BI21" s="115" t="s">
        <v>35</v>
      </c>
      <c r="BJ21" s="115" t="s">
        <v>35</v>
      </c>
      <c r="BK21" s="115" t="s">
        <v>35</v>
      </c>
      <c r="BL21" s="110" t="s">
        <v>35</v>
      </c>
      <c r="BM21" s="119" t="s">
        <v>35</v>
      </c>
      <c r="BN21" s="115" t="s">
        <v>35</v>
      </c>
      <c r="BO21" s="115" t="s">
        <v>35</v>
      </c>
      <c r="BP21" s="115" t="s">
        <v>35</v>
      </c>
      <c r="BQ21" s="110" t="s">
        <v>35</v>
      </c>
      <c r="BR21" s="119" t="s">
        <v>35</v>
      </c>
      <c r="BS21" s="115" t="s">
        <v>35</v>
      </c>
      <c r="BT21" s="115" t="s">
        <v>35</v>
      </c>
      <c r="BU21" s="115" t="s">
        <v>35</v>
      </c>
      <c r="BV21" s="115" t="s">
        <v>35</v>
      </c>
      <c r="BW21" s="115" t="s">
        <v>35</v>
      </c>
      <c r="BX21" s="115" t="s">
        <v>35</v>
      </c>
      <c r="BY21" s="104" t="s">
        <v>35</v>
      </c>
      <c r="BZ21" s="104" t="s">
        <v>35</v>
      </c>
      <c r="CA21" s="104" t="s">
        <v>35</v>
      </c>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row>
    <row r="22" s="615" customFormat="true" ht="15" customHeight="true" x14ac:dyDescent="0.2">
      <c r="A22" s="1047" t="s">
        <v>54</v>
      </c>
      <c r="B22" s="447" t="s">
        <v>49</v>
      </c>
      <c r="C22" s="191">
        <v>12.4</v>
      </c>
      <c r="D22" s="190">
        <v>15</v>
      </c>
      <c r="E22" s="190">
        <v>14.6</v>
      </c>
      <c r="F22" s="190">
        <v>7.4</v>
      </c>
      <c r="G22" s="189">
        <v>6.3</v>
      </c>
      <c r="H22" s="188">
        <v>7.3</v>
      </c>
      <c r="I22" s="190">
        <v>2.9</v>
      </c>
      <c r="J22" s="190">
        <v>1.7</v>
      </c>
      <c r="K22" s="190">
        <v>1.3</v>
      </c>
      <c r="L22" s="187">
        <v>3.6</v>
      </c>
      <c r="M22" s="191">
        <v>12.5</v>
      </c>
      <c r="N22" s="190">
        <v>12.8</v>
      </c>
      <c r="O22" s="190">
        <v>15.6</v>
      </c>
      <c r="P22" s="190">
        <v>15.4</v>
      </c>
      <c r="Q22" s="189">
        <v>11.5</v>
      </c>
      <c r="R22" s="188">
        <v>10.7</v>
      </c>
      <c r="S22" s="190">
        <v>13.2</v>
      </c>
      <c r="T22" s="190">
        <v>10.9</v>
      </c>
      <c r="U22" s="190">
        <v>18.7</v>
      </c>
      <c r="V22" s="190">
        <v>8.5</v>
      </c>
      <c r="W22" s="190">
        <v>11.8</v>
      </c>
      <c r="X22" s="190">
        <v>8.5</v>
      </c>
      <c r="Y22" s="190">
        <v>6.7</v>
      </c>
      <c r="Z22" s="190">
        <v>10.3</v>
      </c>
      <c r="AA22" s="187">
        <v>8</v>
      </c>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943"/>
      <c r="BA22" s="1035" t="s">
        <v>54</v>
      </c>
      <c r="BB22" s="682" t="s">
        <v>49</v>
      </c>
      <c r="BC22" s="119" t="s">
        <v>35</v>
      </c>
      <c r="BD22" s="115" t="s">
        <v>35</v>
      </c>
      <c r="BE22" s="115" t="s">
        <v>35</v>
      </c>
      <c r="BF22" s="115" t="s">
        <v>35</v>
      </c>
      <c r="BG22" s="110" t="s">
        <v>35</v>
      </c>
      <c r="BH22" s="119" t="s">
        <v>35</v>
      </c>
      <c r="BI22" s="115" t="s">
        <v>35</v>
      </c>
      <c r="BJ22" s="115" t="s">
        <v>35</v>
      </c>
      <c r="BK22" s="115" t="s">
        <v>35</v>
      </c>
      <c r="BL22" s="110" t="s">
        <v>35</v>
      </c>
      <c r="BM22" s="119" t="s">
        <v>35</v>
      </c>
      <c r="BN22" s="115" t="s">
        <v>35</v>
      </c>
      <c r="BO22" s="115" t="s">
        <v>35</v>
      </c>
      <c r="BP22" s="115" t="s">
        <v>35</v>
      </c>
      <c r="BQ22" s="110" t="s">
        <v>35</v>
      </c>
      <c r="BR22" s="119" t="s">
        <v>35</v>
      </c>
      <c r="BS22" s="115" t="s">
        <v>35</v>
      </c>
      <c r="BT22" s="115" t="s">
        <v>35</v>
      </c>
      <c r="BU22" s="115" t="s">
        <v>35</v>
      </c>
      <c r="BV22" s="115" t="s">
        <v>35</v>
      </c>
      <c r="BW22" s="115" t="s">
        <v>35</v>
      </c>
      <c r="BX22" s="115" t="s">
        <v>35</v>
      </c>
      <c r="BY22" s="104" t="s">
        <v>35</v>
      </c>
      <c r="BZ22" s="104" t="s">
        <v>35</v>
      </c>
      <c r="CA22" s="104" t="s">
        <v>35</v>
      </c>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row>
    <row r="23" s="615" customFormat="true" ht="15" customHeight="true" x14ac:dyDescent="0.2">
      <c r="A23" s="1048"/>
      <c r="B23" s="448" t="s">
        <v>48</v>
      </c>
      <c r="C23" s="186">
        <v>87.6</v>
      </c>
      <c r="D23" s="185">
        <v>85</v>
      </c>
      <c r="E23" s="185">
        <v>85.4</v>
      </c>
      <c r="F23" s="185">
        <v>92.6</v>
      </c>
      <c r="G23" s="184">
        <v>93.7</v>
      </c>
      <c r="H23" s="183">
        <v>92.7</v>
      </c>
      <c r="I23" s="185">
        <v>97.1</v>
      </c>
      <c r="J23" s="185">
        <v>98.3</v>
      </c>
      <c r="K23" s="185">
        <v>98.7</v>
      </c>
      <c r="L23" s="182">
        <v>96.4</v>
      </c>
      <c r="M23" s="186">
        <v>87.5</v>
      </c>
      <c r="N23" s="185">
        <v>87.2</v>
      </c>
      <c r="O23" s="185">
        <v>84.4</v>
      </c>
      <c r="P23" s="185">
        <v>84.6</v>
      </c>
      <c r="Q23" s="184">
        <v>88.5</v>
      </c>
      <c r="R23" s="183">
        <v>89.3</v>
      </c>
      <c r="S23" s="185">
        <v>86.8</v>
      </c>
      <c r="T23" s="185">
        <v>89.1</v>
      </c>
      <c r="U23" s="185">
        <v>81.3</v>
      </c>
      <c r="V23" s="185">
        <v>91.5</v>
      </c>
      <c r="W23" s="185">
        <v>88.2</v>
      </c>
      <c r="X23" s="185">
        <v>91.5</v>
      </c>
      <c r="Y23" s="185">
        <v>93.3</v>
      </c>
      <c r="Z23" s="185">
        <v>89.7</v>
      </c>
      <c r="AA23" s="182">
        <v>92</v>
      </c>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943"/>
      <c r="BA23" s="1037"/>
      <c r="BB23" s="684" t="s">
        <v>48</v>
      </c>
      <c r="BC23" s="118" t="s">
        <v>35</v>
      </c>
      <c r="BD23" s="114" t="s">
        <v>35</v>
      </c>
      <c r="BE23" s="114" t="s">
        <v>35</v>
      </c>
      <c r="BF23" s="114" t="s">
        <v>35</v>
      </c>
      <c r="BG23" s="109" t="s">
        <v>35</v>
      </c>
      <c r="BH23" s="118" t="s">
        <v>35</v>
      </c>
      <c r="BI23" s="114" t="s">
        <v>35</v>
      </c>
      <c r="BJ23" s="114" t="s">
        <v>35</v>
      </c>
      <c r="BK23" s="114" t="s">
        <v>35</v>
      </c>
      <c r="BL23" s="109" t="s">
        <v>35</v>
      </c>
      <c r="BM23" s="118" t="s">
        <v>35</v>
      </c>
      <c r="BN23" s="114" t="s">
        <v>35</v>
      </c>
      <c r="BO23" s="114" t="s">
        <v>35</v>
      </c>
      <c r="BP23" s="114" t="s">
        <v>35</v>
      </c>
      <c r="BQ23" s="109" t="s">
        <v>35</v>
      </c>
      <c r="BR23" s="118" t="s">
        <v>35</v>
      </c>
      <c r="BS23" s="114" t="s">
        <v>35</v>
      </c>
      <c r="BT23" s="114" t="s">
        <v>35</v>
      </c>
      <c r="BU23" s="114" t="s">
        <v>35</v>
      </c>
      <c r="BV23" s="114" t="s">
        <v>35</v>
      </c>
      <c r="BW23" s="114" t="s">
        <v>35</v>
      </c>
      <c r="BX23" s="114" t="s">
        <v>35</v>
      </c>
      <c r="BY23" s="103" t="s">
        <v>35</v>
      </c>
      <c r="BZ23" s="103" t="s">
        <v>35</v>
      </c>
      <c r="CA23" s="103" t="s">
        <v>35</v>
      </c>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row>
    <row r="24" s="378" customFormat="true" ht="15" hidden="true" customHeight="true" x14ac:dyDescent="0.2">
      <c r="A24" s="1057" t="s">
        <v>47</v>
      </c>
      <c r="B24" s="445" t="s">
        <v>59</v>
      </c>
      <c r="C24" s="451"/>
      <c r="D24" s="452"/>
      <c r="E24" s="452"/>
      <c r="F24" s="452"/>
      <c r="G24" s="453"/>
      <c r="H24" s="454"/>
      <c r="I24" s="452"/>
      <c r="J24" s="452"/>
      <c r="K24" s="452"/>
      <c r="L24" s="455"/>
      <c r="M24" s="451"/>
      <c r="N24" s="452"/>
      <c r="O24" s="452"/>
      <c r="P24" s="452"/>
      <c r="Q24" s="453"/>
      <c r="R24" s="454"/>
      <c r="S24" s="452"/>
      <c r="T24" s="452"/>
      <c r="U24" s="452"/>
      <c r="V24" s="452"/>
      <c r="W24" s="452"/>
      <c r="X24" s="452"/>
      <c r="Y24" s="452"/>
      <c r="Z24" s="452"/>
      <c r="AA24" s="455"/>
      <c r="AB24" s="909"/>
      <c r="AC24" s="909"/>
      <c r="AD24" s="909"/>
      <c r="AE24" s="909"/>
      <c r="AF24" s="909"/>
      <c r="AG24" s="909"/>
      <c r="AH24" s="909"/>
      <c r="AI24" s="909"/>
      <c r="AJ24" s="909"/>
      <c r="AK24" s="909"/>
      <c r="AL24" s="909"/>
      <c r="AM24" s="909"/>
      <c r="AN24" s="909"/>
      <c r="AO24" s="909"/>
      <c r="AP24" s="909"/>
      <c r="AQ24" s="909"/>
      <c r="AR24" s="909"/>
      <c r="AS24" s="909"/>
      <c r="AT24" s="909"/>
      <c r="AU24" s="909"/>
      <c r="AV24" s="909"/>
      <c r="AW24" s="909"/>
      <c r="AX24" s="909"/>
      <c r="AY24" s="909"/>
      <c r="AZ24" s="415"/>
      <c r="BB24" s="380"/>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1058"/>
      <c r="B25" s="442" t="s">
        <v>58</v>
      </c>
      <c r="C25" s="456"/>
      <c r="D25" s="457"/>
      <c r="E25" s="457"/>
      <c r="F25" s="457"/>
      <c r="G25" s="458"/>
      <c r="H25" s="459"/>
      <c r="I25" s="457"/>
      <c r="J25" s="457"/>
      <c r="K25" s="457"/>
      <c r="L25" s="460"/>
      <c r="M25" s="456"/>
      <c r="N25" s="457"/>
      <c r="O25" s="457"/>
      <c r="P25" s="457"/>
      <c r="Q25" s="458"/>
      <c r="R25" s="459"/>
      <c r="S25" s="457"/>
      <c r="T25" s="457"/>
      <c r="U25" s="457"/>
      <c r="V25" s="457"/>
      <c r="W25" s="457"/>
      <c r="X25" s="457"/>
      <c r="Y25" s="457"/>
      <c r="Z25" s="457"/>
      <c r="AA25" s="460"/>
      <c r="AB25" s="909"/>
      <c r="AC25" s="909"/>
      <c r="AD25" s="909"/>
      <c r="AE25" s="909"/>
      <c r="AF25" s="909"/>
      <c r="AG25" s="909"/>
      <c r="AH25" s="909"/>
      <c r="AI25" s="909"/>
      <c r="AJ25" s="909"/>
      <c r="AK25" s="909"/>
      <c r="AL25" s="909"/>
      <c r="AM25" s="909"/>
      <c r="AN25" s="909"/>
      <c r="AO25" s="909"/>
      <c r="AP25" s="909"/>
      <c r="AQ25" s="909"/>
      <c r="AR25" s="909"/>
      <c r="AS25" s="909"/>
      <c r="AT25" s="909"/>
      <c r="AU25" s="909"/>
      <c r="AV25" s="909"/>
      <c r="AW25" s="909"/>
      <c r="AX25" s="909"/>
      <c r="AY25" s="909"/>
      <c r="AZ25" s="415"/>
      <c r="BB25" s="380"/>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1059"/>
      <c r="B26" s="443" t="s">
        <v>46</v>
      </c>
      <c r="C26" s="461"/>
      <c r="D26" s="462"/>
      <c r="E26" s="462"/>
      <c r="F26" s="462"/>
      <c r="G26" s="463"/>
      <c r="H26" s="464"/>
      <c r="I26" s="462"/>
      <c r="J26" s="462"/>
      <c r="K26" s="462"/>
      <c r="L26" s="465"/>
      <c r="M26" s="461"/>
      <c r="N26" s="462"/>
      <c r="O26" s="462"/>
      <c r="P26" s="462"/>
      <c r="Q26" s="463"/>
      <c r="R26" s="85"/>
      <c r="S26" s="84"/>
      <c r="T26" s="84"/>
      <c r="U26" s="84"/>
      <c r="V26" s="84"/>
      <c r="W26" s="84"/>
      <c r="X26" s="84"/>
      <c r="Y26" s="84"/>
      <c r="Z26" s="84"/>
      <c r="AA26" s="7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09"/>
      <c r="AX26" s="909"/>
      <c r="AY26" s="909"/>
      <c r="AZ26" s="415"/>
      <c r="BB26" s="380"/>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599" customFormat="true" ht="15" customHeight="true" x14ac:dyDescent="0.2">
      <c r="A27" s="377"/>
      <c r="B27" s="444"/>
      <c r="C27" s="1054" t="s">
        <v>115</v>
      </c>
      <c r="D27" s="1055"/>
      <c r="E27" s="1055"/>
      <c r="F27" s="1055"/>
      <c r="G27" s="1056"/>
      <c r="H27" s="1052" t="s">
        <v>38</v>
      </c>
      <c r="I27" s="1044"/>
      <c r="J27" s="1044"/>
      <c r="K27" s="1044"/>
      <c r="L27" s="1046"/>
      <c r="M27" s="1043" t="s">
        <v>37</v>
      </c>
      <c r="N27" s="1044"/>
      <c r="O27" s="1044"/>
      <c r="P27" s="1044"/>
      <c r="Q27" s="1046"/>
      <c r="R27" s="87" t="s">
        <v>142</v>
      </c>
      <c r="S27" s="495"/>
      <c r="T27" s="495"/>
      <c r="U27" s="495"/>
      <c r="V27" s="495"/>
      <c r="W27" s="495"/>
      <c r="X27" s="495"/>
      <c r="Y27" s="495"/>
      <c r="Z27" s="495"/>
      <c r="AA27" s="495"/>
      <c r="AB27" s="909"/>
      <c r="AC27" s="909"/>
      <c r="AD27" s="909"/>
      <c r="AE27" s="909"/>
      <c r="AF27" s="909"/>
      <c r="AG27" s="909"/>
      <c r="AH27" s="909"/>
      <c r="AI27" s="909"/>
      <c r="AJ27" s="909"/>
      <c r="AK27" s="909"/>
      <c r="AL27" s="909"/>
      <c r="AM27" s="909"/>
      <c r="AN27" s="909"/>
      <c r="AO27" s="909"/>
      <c r="AP27" s="909"/>
      <c r="AQ27" s="909"/>
      <c r="AR27" s="909"/>
      <c r="AS27" s="909"/>
      <c r="AT27" s="909"/>
      <c r="AU27" s="909"/>
      <c r="AV27" s="909"/>
      <c r="AW27" s="909"/>
      <c r="AX27" s="909"/>
      <c r="AY27" s="909"/>
      <c r="AZ27" s="415"/>
      <c r="BA27" s="416" t="s">
        <v>131</v>
      </c>
      <c r="BB27" s="362" t="s">
        <v>96</v>
      </c>
      <c r="BC27" s="1039" t="s">
        <v>115</v>
      </c>
      <c r="BD27" s="1040"/>
      <c r="BE27" s="1040"/>
      <c r="BF27" s="1040"/>
      <c r="BG27" s="1041"/>
      <c r="BH27" s="1039" t="s">
        <v>38</v>
      </c>
      <c r="BI27" s="1040"/>
      <c r="BJ27" s="1040"/>
      <c r="BK27" s="1040"/>
      <c r="BL27" s="1041"/>
      <c r="BM27" s="1039" t="s">
        <v>37</v>
      </c>
      <c r="BN27" s="1040"/>
      <c r="BO27" s="1040"/>
      <c r="BP27" s="1040"/>
      <c r="BQ27" s="1042"/>
      <c r="BR27" s="86" t="s">
        <v>142</v>
      </c>
      <c r="BS27" s="495"/>
      <c r="BT27" s="495"/>
      <c r="BU27" s="495"/>
      <c r="BV27" s="495"/>
      <c r="BW27" s="495"/>
      <c r="BX27" s="495"/>
      <c r="BY27" s="495"/>
      <c r="BZ27" s="509"/>
      <c r="CA27" s="509"/>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599" customFormat="true" ht="12.75" x14ac:dyDescent="0.2">
      <c r="A28" s="402" t="s">
        <v>69</v>
      </c>
      <c r="B28" s="444"/>
      <c r="C28" s="486" t="s">
        <v>0</v>
      </c>
      <c r="D28" s="673" t="s">
        <v>1</v>
      </c>
      <c r="E28" s="673" t="s">
        <v>2</v>
      </c>
      <c r="F28" s="673" t="s">
        <v>3</v>
      </c>
      <c r="G28" s="674" t="s">
        <v>4</v>
      </c>
      <c r="H28" s="449" t="s">
        <v>0</v>
      </c>
      <c r="I28" s="677" t="s">
        <v>1</v>
      </c>
      <c r="J28" s="677" t="s">
        <v>2</v>
      </c>
      <c r="K28" s="677" t="s">
        <v>3</v>
      </c>
      <c r="L28" s="678" t="s">
        <v>4</v>
      </c>
      <c r="M28" s="450" t="s">
        <v>0</v>
      </c>
      <c r="N28" s="677" t="s">
        <v>1</v>
      </c>
      <c r="O28" s="677" t="s">
        <v>2</v>
      </c>
      <c r="P28" s="677" t="s">
        <v>3</v>
      </c>
      <c r="Q28" s="671" t="s">
        <v>4</v>
      </c>
      <c r="R28" s="449" t="s">
        <v>250</v>
      </c>
      <c r="S28" s="677" t="s">
        <v>401</v>
      </c>
      <c r="T28" s="677" t="s">
        <v>252</v>
      </c>
      <c r="U28" s="677" t="s">
        <v>253</v>
      </c>
      <c r="V28" s="677" t="s">
        <v>254</v>
      </c>
      <c r="W28" s="677" t="s">
        <v>255</v>
      </c>
      <c r="X28" s="677" t="s">
        <v>256</v>
      </c>
      <c r="Y28" s="677" t="s">
        <v>402</v>
      </c>
      <c r="Z28" s="677" t="s">
        <v>258</v>
      </c>
      <c r="AA28" s="678" t="s">
        <v>356</v>
      </c>
      <c r="AB28" s="909"/>
      <c r="AC28" s="909"/>
      <c r="AD28" s="909"/>
      <c r="AE28" s="909"/>
      <c r="AF28" s="909"/>
      <c r="AG28" s="909"/>
      <c r="AH28" s="909"/>
      <c r="AI28" s="909"/>
      <c r="AJ28" s="909"/>
      <c r="AK28" s="909"/>
      <c r="AL28" s="909"/>
      <c r="AM28" s="909"/>
      <c r="AN28" s="909"/>
      <c r="AO28" s="909"/>
      <c r="AP28" s="909"/>
      <c r="AQ28" s="909"/>
      <c r="AR28" s="909"/>
      <c r="AS28" s="909"/>
      <c r="AT28" s="909"/>
      <c r="AU28" s="909"/>
      <c r="AV28" s="909"/>
      <c r="AW28" s="909"/>
      <c r="AX28" s="909"/>
      <c r="AY28" s="909"/>
      <c r="AZ28" s="415"/>
      <c r="BA28" s="402" t="s">
        <v>120</v>
      </c>
      <c r="BB28" s="401"/>
      <c r="BC28" s="525" t="s">
        <v>0</v>
      </c>
      <c r="BD28" s="647" t="s">
        <v>1</v>
      </c>
      <c r="BE28" s="647" t="s">
        <v>2</v>
      </c>
      <c r="BF28" s="647" t="s">
        <v>3</v>
      </c>
      <c r="BG28" s="526" t="s">
        <v>4</v>
      </c>
      <c r="BH28" s="525" t="s">
        <v>0</v>
      </c>
      <c r="BI28" s="647" t="s">
        <v>1</v>
      </c>
      <c r="BJ28" s="647" t="s">
        <v>2</v>
      </c>
      <c r="BK28" s="647" t="s">
        <v>3</v>
      </c>
      <c r="BL28" s="526" t="s">
        <v>4</v>
      </c>
      <c r="BM28" s="525" t="s">
        <v>0</v>
      </c>
      <c r="BN28" s="647" t="s">
        <v>1</v>
      </c>
      <c r="BO28" s="647" t="s">
        <v>2</v>
      </c>
      <c r="BP28" s="647" t="s">
        <v>3</v>
      </c>
      <c r="BQ28" s="526" t="s">
        <v>4</v>
      </c>
      <c r="BR28" s="525" t="s">
        <v>250</v>
      </c>
      <c r="BS28" s="647" t="s">
        <v>401</v>
      </c>
      <c r="BT28" s="647" t="s">
        <v>252</v>
      </c>
      <c r="BU28" s="647" t="s">
        <v>253</v>
      </c>
      <c r="BV28" s="647" t="s">
        <v>254</v>
      </c>
      <c r="BW28" s="647" t="s">
        <v>255</v>
      </c>
      <c r="BX28" s="647" t="s">
        <v>256</v>
      </c>
      <c r="BY28" s="648" t="s">
        <v>402</v>
      </c>
      <c r="BZ28" s="648" t="s">
        <v>258</v>
      </c>
      <c r="CA28" s="648" t="s">
        <v>356</v>
      </c>
      <c r="CB28" s="948"/>
      <c r="CC28" s="948"/>
      <c r="CD28" s="948"/>
      <c r="CE28" s="948"/>
      <c r="CF28" s="948"/>
      <c r="CG28" s="948"/>
      <c r="CH28" s="948"/>
      <c r="CI28" s="948"/>
      <c r="CJ28" s="948"/>
      <c r="CK28" s="948"/>
      <c r="CL28" s="948"/>
      <c r="CM28" s="948"/>
      <c r="CN28" s="948"/>
      <c r="CO28" s="948"/>
      <c r="CP28" s="948"/>
      <c r="CQ28" s="948"/>
      <c r="CR28" s="948"/>
      <c r="CS28" s="948"/>
      <c r="CT28" s="948"/>
      <c r="CU28" s="948"/>
      <c r="CV28" s="948"/>
      <c r="CW28" s="948"/>
      <c r="CX28" s="948"/>
      <c r="CY28" s="948"/>
      <c r="CZ28" s="948"/>
    </row>
    <row r="29" s="599" customFormat="true" ht="15" customHeight="true" x14ac:dyDescent="0.2">
      <c r="A29" s="1053" t="s">
        <v>57</v>
      </c>
      <c r="B29" s="446" t="s">
        <v>49</v>
      </c>
      <c r="C29" s="196">
        <v>43.5</v>
      </c>
      <c r="D29" s="195">
        <v>54</v>
      </c>
      <c r="E29" s="195">
        <v>58.6</v>
      </c>
      <c r="F29" s="195">
        <v>69.5</v>
      </c>
      <c r="G29" s="194">
        <v>80</v>
      </c>
      <c r="H29" s="193">
        <v>67.599999999999994</v>
      </c>
      <c r="I29" s="195">
        <v>78.5</v>
      </c>
      <c r="J29" s="195">
        <v>80.400000000000006</v>
      </c>
      <c r="K29" s="195">
        <v>88.7</v>
      </c>
      <c r="L29" s="192">
        <v>96.8</v>
      </c>
      <c r="M29" s="196">
        <v>42.2</v>
      </c>
      <c r="N29" s="195">
        <v>50.7</v>
      </c>
      <c r="O29" s="195">
        <v>57</v>
      </c>
      <c r="P29" s="195">
        <v>58</v>
      </c>
      <c r="Q29" s="194">
        <v>65.400000000000006</v>
      </c>
      <c r="R29" s="193">
        <v>66.5</v>
      </c>
      <c r="S29" s="195">
        <v>63.3</v>
      </c>
      <c r="T29" s="195">
        <v>52.6</v>
      </c>
      <c r="U29" s="195">
        <v>63</v>
      </c>
      <c r="V29" s="195">
        <v>70.8</v>
      </c>
      <c r="W29" s="195">
        <v>56.4</v>
      </c>
      <c r="X29" s="195">
        <v>54</v>
      </c>
      <c r="Y29" s="195">
        <v>78.2</v>
      </c>
      <c r="Z29" s="195">
        <v>63</v>
      </c>
      <c r="AA29" s="192">
        <v>40.5</v>
      </c>
      <c r="AB29" s="909"/>
      <c r="AC29" s="909"/>
      <c r="AD29" s="909"/>
      <c r="AE29" s="909"/>
      <c r="AF29" s="909"/>
      <c r="AG29" s="909"/>
      <c r="AH29" s="909"/>
      <c r="AI29" s="909"/>
      <c r="AJ29" s="909"/>
      <c r="AK29" s="909"/>
      <c r="AL29" s="909"/>
      <c r="AM29" s="909"/>
      <c r="AN29" s="909"/>
      <c r="AO29" s="909"/>
      <c r="AP29" s="909"/>
      <c r="AQ29" s="909"/>
      <c r="AR29" s="909"/>
      <c r="AS29" s="909"/>
      <c r="AT29" s="909"/>
      <c r="AU29" s="909"/>
      <c r="AV29" s="909"/>
      <c r="AW29" s="909"/>
      <c r="AX29" s="909"/>
      <c r="AY29" s="909"/>
      <c r="AZ29" s="415"/>
      <c r="BA29" s="1038" t="s">
        <v>57</v>
      </c>
      <c r="BB29" s="683" t="s">
        <v>49</v>
      </c>
      <c r="BC29" s="120" t="s">
        <v>35</v>
      </c>
      <c r="BD29" s="116" t="s">
        <v>35</v>
      </c>
      <c r="BE29" s="116" t="s">
        <v>35</v>
      </c>
      <c r="BF29" s="116" t="s">
        <v>35</v>
      </c>
      <c r="BG29" s="111" t="s">
        <v>35</v>
      </c>
      <c r="BH29" s="120" t="s">
        <v>35</v>
      </c>
      <c r="BI29" s="116" t="s">
        <v>35</v>
      </c>
      <c r="BJ29" s="116" t="s">
        <v>35</v>
      </c>
      <c r="BK29" s="116" t="s">
        <v>35</v>
      </c>
      <c r="BL29" s="111" t="s">
        <v>35</v>
      </c>
      <c r="BM29" s="120" t="s">
        <v>35</v>
      </c>
      <c r="BN29" s="116" t="s">
        <v>35</v>
      </c>
      <c r="BO29" s="116" t="s">
        <v>35</v>
      </c>
      <c r="BP29" s="116" t="s">
        <v>35</v>
      </c>
      <c r="BQ29" s="111" t="s">
        <v>35</v>
      </c>
      <c r="BR29" s="120" t="s">
        <v>35</v>
      </c>
      <c r="BS29" s="116" t="s">
        <v>35</v>
      </c>
      <c r="BT29" s="116" t="s">
        <v>35</v>
      </c>
      <c r="BU29" s="116" t="s">
        <v>35</v>
      </c>
      <c r="BV29" s="116" t="s">
        <v>35</v>
      </c>
      <c r="BW29" s="116" t="s">
        <v>35</v>
      </c>
      <c r="BX29" s="116" t="s">
        <v>35</v>
      </c>
      <c r="BY29" s="105" t="s">
        <v>35</v>
      </c>
      <c r="BZ29" s="105" t="s">
        <v>35</v>
      </c>
      <c r="CA29" s="105" t="s">
        <v>35</v>
      </c>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row>
    <row r="30" s="599" customFormat="true" ht="15" customHeight="true" x14ac:dyDescent="0.2">
      <c r="A30" s="1047"/>
      <c r="B30" s="447" t="s">
        <v>48</v>
      </c>
      <c r="C30" s="191">
        <v>56.5</v>
      </c>
      <c r="D30" s="190">
        <v>46</v>
      </c>
      <c r="E30" s="190">
        <v>41.4</v>
      </c>
      <c r="F30" s="190">
        <v>30.5</v>
      </c>
      <c r="G30" s="189">
        <v>20</v>
      </c>
      <c r="H30" s="188">
        <v>32.4</v>
      </c>
      <c r="I30" s="190">
        <v>21.5</v>
      </c>
      <c r="J30" s="190">
        <v>19.600000000000001</v>
      </c>
      <c r="K30" s="190">
        <v>11.3</v>
      </c>
      <c r="L30" s="187">
        <v>3.2</v>
      </c>
      <c r="M30" s="191">
        <v>57.8</v>
      </c>
      <c r="N30" s="190">
        <v>49.3</v>
      </c>
      <c r="O30" s="190">
        <v>43</v>
      </c>
      <c r="P30" s="190">
        <v>42</v>
      </c>
      <c r="Q30" s="189">
        <v>34.6</v>
      </c>
      <c r="R30" s="188">
        <v>33.5</v>
      </c>
      <c r="S30" s="190">
        <v>36.700000000000003</v>
      </c>
      <c r="T30" s="190">
        <v>47.4</v>
      </c>
      <c r="U30" s="190">
        <v>37</v>
      </c>
      <c r="V30" s="190">
        <v>29.2</v>
      </c>
      <c r="W30" s="190">
        <v>43.6</v>
      </c>
      <c r="X30" s="190">
        <v>46</v>
      </c>
      <c r="Y30" s="190">
        <v>21.8</v>
      </c>
      <c r="Z30" s="190">
        <v>37</v>
      </c>
      <c r="AA30" s="187">
        <v>59.5</v>
      </c>
      <c r="AB30" s="909"/>
      <c r="AC30" s="909"/>
      <c r="AD30" s="909"/>
      <c r="AE30" s="909"/>
      <c r="AF30" s="909"/>
      <c r="AG30" s="909"/>
      <c r="AH30" s="909"/>
      <c r="AI30" s="909"/>
      <c r="AJ30" s="909"/>
      <c r="AK30" s="909"/>
      <c r="AL30" s="909"/>
      <c r="AM30" s="909"/>
      <c r="AN30" s="909"/>
      <c r="AO30" s="909"/>
      <c r="AP30" s="909"/>
      <c r="AQ30" s="909"/>
      <c r="AR30" s="909"/>
      <c r="AS30" s="909"/>
      <c r="AT30" s="909"/>
      <c r="AU30" s="909"/>
      <c r="AV30" s="909"/>
      <c r="AW30" s="909"/>
      <c r="AX30" s="909"/>
      <c r="AY30" s="909"/>
      <c r="AZ30" s="415"/>
      <c r="BA30" s="1035"/>
      <c r="BB30" s="682" t="s">
        <v>48</v>
      </c>
      <c r="BC30" s="119" t="s">
        <v>35</v>
      </c>
      <c r="BD30" s="115" t="s">
        <v>35</v>
      </c>
      <c r="BE30" s="115" t="s">
        <v>35</v>
      </c>
      <c r="BF30" s="115" t="s">
        <v>35</v>
      </c>
      <c r="BG30" s="110" t="s">
        <v>35</v>
      </c>
      <c r="BH30" s="119" t="s">
        <v>35</v>
      </c>
      <c r="BI30" s="115" t="s">
        <v>35</v>
      </c>
      <c r="BJ30" s="115" t="s">
        <v>35</v>
      </c>
      <c r="BK30" s="115" t="s">
        <v>35</v>
      </c>
      <c r="BL30" s="110" t="s">
        <v>35</v>
      </c>
      <c r="BM30" s="119" t="s">
        <v>35</v>
      </c>
      <c r="BN30" s="115" t="s">
        <v>35</v>
      </c>
      <c r="BO30" s="115" t="s">
        <v>35</v>
      </c>
      <c r="BP30" s="115" t="s">
        <v>35</v>
      </c>
      <c r="BQ30" s="110" t="s">
        <v>35</v>
      </c>
      <c r="BR30" s="119" t="s">
        <v>35</v>
      </c>
      <c r="BS30" s="115" t="s">
        <v>35</v>
      </c>
      <c r="BT30" s="115" t="s">
        <v>35</v>
      </c>
      <c r="BU30" s="115" t="s">
        <v>35</v>
      </c>
      <c r="BV30" s="115" t="s">
        <v>35</v>
      </c>
      <c r="BW30" s="115" t="s">
        <v>35</v>
      </c>
      <c r="BX30" s="115" t="s">
        <v>35</v>
      </c>
      <c r="BY30" s="104" t="s">
        <v>35</v>
      </c>
      <c r="BZ30" s="104" t="s">
        <v>35</v>
      </c>
      <c r="CA30" s="104" t="s">
        <v>35</v>
      </c>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row>
    <row r="31" s="377" customFormat="true" ht="15" customHeight="true" x14ac:dyDescent="0.2">
      <c r="A31" s="1047" t="s">
        <v>104</v>
      </c>
      <c r="B31" s="447" t="s">
        <v>49</v>
      </c>
      <c r="C31" s="191">
        <v>0.4</v>
      </c>
      <c r="D31" s="190">
        <v>1.4</v>
      </c>
      <c r="E31" s="190">
        <v>6.5</v>
      </c>
      <c r="F31" s="190">
        <v>20.7</v>
      </c>
      <c r="G31" s="189">
        <v>49.7</v>
      </c>
      <c r="H31" s="188">
        <v>32.799999999999997</v>
      </c>
      <c r="I31" s="190">
        <v>47.3</v>
      </c>
      <c r="J31" s="190">
        <v>54.2</v>
      </c>
      <c r="K31" s="190">
        <v>74</v>
      </c>
      <c r="L31" s="187">
        <v>84.8</v>
      </c>
      <c r="M31" s="191">
        <v>0.4</v>
      </c>
      <c r="N31" s="190">
        <v>1.2</v>
      </c>
      <c r="O31" s="190">
        <v>1</v>
      </c>
      <c r="P31" s="190">
        <v>2.7</v>
      </c>
      <c r="Q31" s="189">
        <v>8.1999999999999993</v>
      </c>
      <c r="R31" s="188">
        <v>28</v>
      </c>
      <c r="S31" s="190">
        <v>6.3</v>
      </c>
      <c r="T31" s="190">
        <v>13.4</v>
      </c>
      <c r="U31" s="190">
        <v>11</v>
      </c>
      <c r="V31" s="190">
        <v>26.9</v>
      </c>
      <c r="W31" s="190">
        <v>6.6</v>
      </c>
      <c r="X31" s="190">
        <v>7</v>
      </c>
      <c r="Y31" s="190">
        <v>13.4</v>
      </c>
      <c r="Z31" s="190">
        <v>8.6</v>
      </c>
      <c r="AA31" s="187">
        <v>3.2</v>
      </c>
      <c r="AB31" s="909"/>
      <c r="AC31" s="909"/>
      <c r="AD31" s="909"/>
      <c r="AE31" s="909"/>
      <c r="AF31" s="909"/>
      <c r="AG31" s="909"/>
      <c r="AH31" s="909"/>
      <c r="AI31" s="909"/>
      <c r="AJ31" s="909"/>
      <c r="AK31" s="909"/>
      <c r="AL31" s="909"/>
      <c r="AM31" s="909"/>
      <c r="AN31" s="909"/>
      <c r="AO31" s="909"/>
      <c r="AP31" s="909"/>
      <c r="AQ31" s="909"/>
      <c r="AR31" s="909"/>
      <c r="AS31" s="909"/>
      <c r="AT31" s="909"/>
      <c r="AU31" s="909"/>
      <c r="AV31" s="909"/>
      <c r="AW31" s="909"/>
      <c r="AX31" s="909"/>
      <c r="AY31" s="909"/>
      <c r="AZ31" s="415"/>
      <c r="BA31" s="1035" t="s">
        <v>104</v>
      </c>
      <c r="BB31" s="682" t="s">
        <v>49</v>
      </c>
      <c r="BC31" s="119" t="s">
        <v>35</v>
      </c>
      <c r="BD31" s="115" t="s">
        <v>35</v>
      </c>
      <c r="BE31" s="115" t="s">
        <v>35</v>
      </c>
      <c r="BF31" s="115" t="s">
        <v>35</v>
      </c>
      <c r="BG31" s="110" t="s">
        <v>35</v>
      </c>
      <c r="BH31" s="119" t="s">
        <v>35</v>
      </c>
      <c r="BI31" s="115" t="s">
        <v>35</v>
      </c>
      <c r="BJ31" s="115" t="s">
        <v>35</v>
      </c>
      <c r="BK31" s="115" t="s">
        <v>35</v>
      </c>
      <c r="BL31" s="110" t="s">
        <v>35</v>
      </c>
      <c r="BM31" s="119" t="s">
        <v>35</v>
      </c>
      <c r="BN31" s="115" t="s">
        <v>35</v>
      </c>
      <c r="BO31" s="115" t="s">
        <v>35</v>
      </c>
      <c r="BP31" s="115" t="s">
        <v>35</v>
      </c>
      <c r="BQ31" s="110" t="s">
        <v>35</v>
      </c>
      <c r="BR31" s="119" t="s">
        <v>35</v>
      </c>
      <c r="BS31" s="115" t="s">
        <v>35</v>
      </c>
      <c r="BT31" s="115" t="s">
        <v>35</v>
      </c>
      <c r="BU31" s="115" t="s">
        <v>35</v>
      </c>
      <c r="BV31" s="115" t="s">
        <v>35</v>
      </c>
      <c r="BW31" s="115" t="s">
        <v>35</v>
      </c>
      <c r="BX31" s="115" t="s">
        <v>35</v>
      </c>
      <c r="BY31" s="104" t="s">
        <v>35</v>
      </c>
      <c r="BZ31" s="104" t="s">
        <v>35</v>
      </c>
      <c r="CA31" s="104" t="s">
        <v>35</v>
      </c>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row>
    <row r="32" s="377" customFormat="true" ht="15" customHeight="true" x14ac:dyDescent="0.2">
      <c r="A32" s="1047"/>
      <c r="B32" s="447" t="s">
        <v>48</v>
      </c>
      <c r="C32" s="191">
        <v>99.6</v>
      </c>
      <c r="D32" s="190">
        <v>98.6</v>
      </c>
      <c r="E32" s="190">
        <v>93.5</v>
      </c>
      <c r="F32" s="190">
        <v>79.3</v>
      </c>
      <c r="G32" s="189">
        <v>50.3</v>
      </c>
      <c r="H32" s="188">
        <v>67.2</v>
      </c>
      <c r="I32" s="190">
        <v>52.7</v>
      </c>
      <c r="J32" s="190">
        <v>45.8</v>
      </c>
      <c r="K32" s="190">
        <v>26</v>
      </c>
      <c r="L32" s="187">
        <v>15.2</v>
      </c>
      <c r="M32" s="191">
        <v>99.6</v>
      </c>
      <c r="N32" s="190">
        <v>98.8</v>
      </c>
      <c r="O32" s="190">
        <v>99</v>
      </c>
      <c r="P32" s="190">
        <v>97.3</v>
      </c>
      <c r="Q32" s="189">
        <v>91.8</v>
      </c>
      <c r="R32" s="188">
        <v>72</v>
      </c>
      <c r="S32" s="190">
        <v>93.7</v>
      </c>
      <c r="T32" s="190">
        <v>86.6</v>
      </c>
      <c r="U32" s="190">
        <v>89</v>
      </c>
      <c r="V32" s="190">
        <v>73.099999999999994</v>
      </c>
      <c r="W32" s="190">
        <v>93.4</v>
      </c>
      <c r="X32" s="190">
        <v>93</v>
      </c>
      <c r="Y32" s="190">
        <v>86.6</v>
      </c>
      <c r="Z32" s="190">
        <v>91.4</v>
      </c>
      <c r="AA32" s="187">
        <v>96.8</v>
      </c>
      <c r="AB32" s="909"/>
      <c r="AC32" s="909"/>
      <c r="AD32" s="909"/>
      <c r="AE32" s="909"/>
      <c r="AF32" s="909"/>
      <c r="AG32" s="909"/>
      <c r="AH32" s="909"/>
      <c r="AI32" s="909"/>
      <c r="AJ32" s="909"/>
      <c r="AK32" s="909"/>
      <c r="AL32" s="909"/>
      <c r="AM32" s="909"/>
      <c r="AN32" s="909"/>
      <c r="AO32" s="909"/>
      <c r="AP32" s="909"/>
      <c r="AQ32" s="909"/>
      <c r="AR32" s="909"/>
      <c r="AS32" s="909"/>
      <c r="AT32" s="909"/>
      <c r="AU32" s="909"/>
      <c r="AV32" s="909"/>
      <c r="AW32" s="909"/>
      <c r="AX32" s="909"/>
      <c r="AY32" s="909"/>
      <c r="AZ32" s="415"/>
      <c r="BA32" s="1035"/>
      <c r="BB32" s="682" t="s">
        <v>48</v>
      </c>
      <c r="BC32" s="119" t="s">
        <v>35</v>
      </c>
      <c r="BD32" s="115" t="s">
        <v>35</v>
      </c>
      <c r="BE32" s="115" t="s">
        <v>35</v>
      </c>
      <c r="BF32" s="115" t="s">
        <v>35</v>
      </c>
      <c r="BG32" s="110" t="s">
        <v>35</v>
      </c>
      <c r="BH32" s="119" t="s">
        <v>35</v>
      </c>
      <c r="BI32" s="115" t="s">
        <v>35</v>
      </c>
      <c r="BJ32" s="115" t="s">
        <v>35</v>
      </c>
      <c r="BK32" s="115" t="s">
        <v>35</v>
      </c>
      <c r="BL32" s="110" t="s">
        <v>35</v>
      </c>
      <c r="BM32" s="119" t="s">
        <v>35</v>
      </c>
      <c r="BN32" s="115" t="s">
        <v>35</v>
      </c>
      <c r="BO32" s="115" t="s">
        <v>35</v>
      </c>
      <c r="BP32" s="115" t="s">
        <v>35</v>
      </c>
      <c r="BQ32" s="110" t="s">
        <v>35</v>
      </c>
      <c r="BR32" s="119" t="s">
        <v>35</v>
      </c>
      <c r="BS32" s="115" t="s">
        <v>35</v>
      </c>
      <c r="BT32" s="115" t="s">
        <v>35</v>
      </c>
      <c r="BU32" s="115" t="s">
        <v>35</v>
      </c>
      <c r="BV32" s="115" t="s">
        <v>35</v>
      </c>
      <c r="BW32" s="115" t="s">
        <v>35</v>
      </c>
      <c r="BX32" s="115" t="s">
        <v>35</v>
      </c>
      <c r="BY32" s="104" t="s">
        <v>35</v>
      </c>
      <c r="BZ32" s="104" t="s">
        <v>35</v>
      </c>
      <c r="CA32" s="104" t="s">
        <v>35</v>
      </c>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row>
    <row r="33" s="377" customFormat="true" ht="15" customHeight="true" x14ac:dyDescent="0.2">
      <c r="A33" s="1047" t="s">
        <v>105</v>
      </c>
      <c r="B33" s="447" t="s">
        <v>49</v>
      </c>
      <c r="C33" s="135" t="s">
        <v>35</v>
      </c>
      <c r="D33" s="132" t="s">
        <v>35</v>
      </c>
      <c r="E33" s="132" t="s">
        <v>35</v>
      </c>
      <c r="F33" s="132" t="s">
        <v>35</v>
      </c>
      <c r="G33" s="129" t="s">
        <v>35</v>
      </c>
      <c r="H33" s="126" t="s">
        <v>35</v>
      </c>
      <c r="I33" s="132" t="s">
        <v>35</v>
      </c>
      <c r="J33" s="132" t="s">
        <v>35</v>
      </c>
      <c r="K33" s="132" t="s">
        <v>35</v>
      </c>
      <c r="L33" s="123" t="s">
        <v>35</v>
      </c>
      <c r="M33" s="135" t="s">
        <v>35</v>
      </c>
      <c r="N33" s="132" t="s">
        <v>35</v>
      </c>
      <c r="O33" s="132" t="s">
        <v>35</v>
      </c>
      <c r="P33" s="132" t="s">
        <v>35</v>
      </c>
      <c r="Q33" s="129" t="s">
        <v>35</v>
      </c>
      <c r="R33" s="126" t="s">
        <v>35</v>
      </c>
      <c r="S33" s="132" t="s">
        <v>35</v>
      </c>
      <c r="T33" s="132" t="s">
        <v>35</v>
      </c>
      <c r="U33" s="132" t="s">
        <v>35</v>
      </c>
      <c r="V33" s="132" t="s">
        <v>35</v>
      </c>
      <c r="W33" s="132" t="s">
        <v>35</v>
      </c>
      <c r="X33" s="132" t="s">
        <v>35</v>
      </c>
      <c r="Y33" s="132" t="s">
        <v>35</v>
      </c>
      <c r="Z33" s="132" t="s">
        <v>35</v>
      </c>
      <c r="AA33" s="123" t="s">
        <v>35</v>
      </c>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4"/>
      <c r="BA33" s="1035" t="s">
        <v>105</v>
      </c>
      <c r="BB33" s="682" t="s">
        <v>49</v>
      </c>
      <c r="BC33" s="119" t="s">
        <v>35</v>
      </c>
      <c r="BD33" s="115" t="s">
        <v>35</v>
      </c>
      <c r="BE33" s="115" t="s">
        <v>35</v>
      </c>
      <c r="BF33" s="115" t="s">
        <v>35</v>
      </c>
      <c r="BG33" s="110" t="s">
        <v>35</v>
      </c>
      <c r="BH33" s="119" t="s">
        <v>35</v>
      </c>
      <c r="BI33" s="115" t="s">
        <v>35</v>
      </c>
      <c r="BJ33" s="115" t="s">
        <v>35</v>
      </c>
      <c r="BK33" s="115" t="s">
        <v>35</v>
      </c>
      <c r="BL33" s="110" t="s">
        <v>35</v>
      </c>
      <c r="BM33" s="119" t="s">
        <v>35</v>
      </c>
      <c r="BN33" s="115" t="s">
        <v>35</v>
      </c>
      <c r="BO33" s="115" t="s">
        <v>35</v>
      </c>
      <c r="BP33" s="115" t="s">
        <v>35</v>
      </c>
      <c r="BQ33" s="110" t="s">
        <v>35</v>
      </c>
      <c r="BR33" s="119" t="s">
        <v>35</v>
      </c>
      <c r="BS33" s="115" t="s">
        <v>35</v>
      </c>
      <c r="BT33" s="115" t="s">
        <v>35</v>
      </c>
      <c r="BU33" s="115" t="s">
        <v>35</v>
      </c>
      <c r="BV33" s="115" t="s">
        <v>35</v>
      </c>
      <c r="BW33" s="115" t="s">
        <v>35</v>
      </c>
      <c r="BX33" s="115" t="s">
        <v>35</v>
      </c>
      <c r="BY33" s="104" t="s">
        <v>35</v>
      </c>
      <c r="BZ33" s="104" t="s">
        <v>35</v>
      </c>
      <c r="CA33" s="104" t="s">
        <v>35</v>
      </c>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row>
    <row r="34" s="377" customFormat="true" ht="15" customHeight="true" x14ac:dyDescent="0.2">
      <c r="A34" s="1047"/>
      <c r="B34" s="447" t="s">
        <v>48</v>
      </c>
      <c r="C34" s="135" t="s">
        <v>35</v>
      </c>
      <c r="D34" s="132" t="s">
        <v>35</v>
      </c>
      <c r="E34" s="132" t="s">
        <v>35</v>
      </c>
      <c r="F34" s="132" t="s">
        <v>35</v>
      </c>
      <c r="G34" s="129" t="s">
        <v>35</v>
      </c>
      <c r="H34" s="126" t="s">
        <v>35</v>
      </c>
      <c r="I34" s="132" t="s">
        <v>35</v>
      </c>
      <c r="J34" s="132" t="s">
        <v>35</v>
      </c>
      <c r="K34" s="132" t="s">
        <v>35</v>
      </c>
      <c r="L34" s="123" t="s">
        <v>35</v>
      </c>
      <c r="M34" s="135" t="s">
        <v>35</v>
      </c>
      <c r="N34" s="132" t="s">
        <v>35</v>
      </c>
      <c r="O34" s="132" t="s">
        <v>35</v>
      </c>
      <c r="P34" s="132" t="s">
        <v>35</v>
      </c>
      <c r="Q34" s="129" t="s">
        <v>35</v>
      </c>
      <c r="R34" s="126" t="s">
        <v>35</v>
      </c>
      <c r="S34" s="132" t="s">
        <v>35</v>
      </c>
      <c r="T34" s="132" t="s">
        <v>35</v>
      </c>
      <c r="U34" s="132" t="s">
        <v>35</v>
      </c>
      <c r="V34" s="132" t="s">
        <v>35</v>
      </c>
      <c r="W34" s="132" t="s">
        <v>35</v>
      </c>
      <c r="X34" s="132" t="s">
        <v>35</v>
      </c>
      <c r="Y34" s="132" t="s">
        <v>35</v>
      </c>
      <c r="Z34" s="132" t="s">
        <v>35</v>
      </c>
      <c r="AA34" s="123" t="s">
        <v>35</v>
      </c>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4"/>
      <c r="BA34" s="1035"/>
      <c r="BB34" s="682" t="s">
        <v>48</v>
      </c>
      <c r="BC34" s="119" t="s">
        <v>35</v>
      </c>
      <c r="BD34" s="115" t="s">
        <v>35</v>
      </c>
      <c r="BE34" s="115" t="s">
        <v>35</v>
      </c>
      <c r="BF34" s="115" t="s">
        <v>35</v>
      </c>
      <c r="BG34" s="110" t="s">
        <v>35</v>
      </c>
      <c r="BH34" s="119" t="s">
        <v>35</v>
      </c>
      <c r="BI34" s="115" t="s">
        <v>35</v>
      </c>
      <c r="BJ34" s="115" t="s">
        <v>35</v>
      </c>
      <c r="BK34" s="115" t="s">
        <v>35</v>
      </c>
      <c r="BL34" s="110" t="s">
        <v>35</v>
      </c>
      <c r="BM34" s="119" t="s">
        <v>35</v>
      </c>
      <c r="BN34" s="115" t="s">
        <v>35</v>
      </c>
      <c r="BO34" s="115" t="s">
        <v>35</v>
      </c>
      <c r="BP34" s="115" t="s">
        <v>35</v>
      </c>
      <c r="BQ34" s="110" t="s">
        <v>35</v>
      </c>
      <c r="BR34" s="119" t="s">
        <v>35</v>
      </c>
      <c r="BS34" s="115" t="s">
        <v>35</v>
      </c>
      <c r="BT34" s="115" t="s">
        <v>35</v>
      </c>
      <c r="BU34" s="115" t="s">
        <v>35</v>
      </c>
      <c r="BV34" s="115" t="s">
        <v>35</v>
      </c>
      <c r="BW34" s="115" t="s">
        <v>35</v>
      </c>
      <c r="BX34" s="115" t="s">
        <v>35</v>
      </c>
      <c r="BY34" s="104" t="s">
        <v>35</v>
      </c>
      <c r="BZ34" s="104" t="s">
        <v>35</v>
      </c>
      <c r="CA34" s="104" t="s">
        <v>35</v>
      </c>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row>
    <row r="35" s="599" customFormat="true" ht="15" customHeight="true" x14ac:dyDescent="0.2">
      <c r="A35" s="1047" t="s">
        <v>55</v>
      </c>
      <c r="B35" s="447" t="s">
        <v>49</v>
      </c>
      <c r="C35" s="191">
        <v>2.9</v>
      </c>
      <c r="D35" s="190">
        <v>3.2</v>
      </c>
      <c r="E35" s="190">
        <v>8.6999999999999993</v>
      </c>
      <c r="F35" s="190">
        <v>23.6</v>
      </c>
      <c r="G35" s="189">
        <v>53.5</v>
      </c>
      <c r="H35" s="188">
        <v>34.700000000000003</v>
      </c>
      <c r="I35" s="190">
        <v>52.6</v>
      </c>
      <c r="J35" s="190">
        <v>58</v>
      </c>
      <c r="K35" s="190">
        <v>77.2</v>
      </c>
      <c r="L35" s="187">
        <v>87.7</v>
      </c>
      <c r="M35" s="191">
        <v>3.2</v>
      </c>
      <c r="N35" s="190">
        <v>2.7</v>
      </c>
      <c r="O35" s="190">
        <v>3</v>
      </c>
      <c r="P35" s="190">
        <v>5</v>
      </c>
      <c r="Q35" s="189">
        <v>11.5</v>
      </c>
      <c r="R35" s="188">
        <v>30.1</v>
      </c>
      <c r="S35" s="190">
        <v>8.8000000000000007</v>
      </c>
      <c r="T35" s="190">
        <v>16.2</v>
      </c>
      <c r="U35" s="190">
        <v>13.3</v>
      </c>
      <c r="V35" s="190">
        <v>29.4</v>
      </c>
      <c r="W35" s="190">
        <v>10.1</v>
      </c>
      <c r="X35" s="190">
        <v>10.199999999999999</v>
      </c>
      <c r="Y35" s="190">
        <v>14.4</v>
      </c>
      <c r="Z35" s="190">
        <v>13.6</v>
      </c>
      <c r="AA35" s="187">
        <v>4.9000000000000004</v>
      </c>
      <c r="AB35" s="909"/>
      <c r="AC35" s="909"/>
      <c r="AD35" s="909"/>
      <c r="AE35" s="909"/>
      <c r="AF35" s="909"/>
      <c r="AG35" s="909"/>
      <c r="AH35" s="909"/>
      <c r="AI35" s="909"/>
      <c r="AJ35" s="909"/>
      <c r="AK35" s="909"/>
      <c r="AL35" s="909"/>
      <c r="AM35" s="909"/>
      <c r="AN35" s="909"/>
      <c r="AO35" s="909"/>
      <c r="AP35" s="909"/>
      <c r="AQ35" s="909"/>
      <c r="AR35" s="909"/>
      <c r="AS35" s="909"/>
      <c r="AT35" s="909"/>
      <c r="AU35" s="909"/>
      <c r="AV35" s="909"/>
      <c r="AW35" s="909"/>
      <c r="AX35" s="909"/>
      <c r="AY35" s="909"/>
      <c r="AZ35" s="415"/>
      <c r="BA35" s="1035" t="s">
        <v>55</v>
      </c>
      <c r="BB35" s="682" t="s">
        <v>49</v>
      </c>
      <c r="BC35" s="119" t="s">
        <v>35</v>
      </c>
      <c r="BD35" s="115" t="s">
        <v>35</v>
      </c>
      <c r="BE35" s="115" t="s">
        <v>35</v>
      </c>
      <c r="BF35" s="115" t="s">
        <v>35</v>
      </c>
      <c r="BG35" s="110" t="s">
        <v>35</v>
      </c>
      <c r="BH35" s="119" t="s">
        <v>35</v>
      </c>
      <c r="BI35" s="115" t="s">
        <v>35</v>
      </c>
      <c r="BJ35" s="115" t="s">
        <v>35</v>
      </c>
      <c r="BK35" s="115" t="s">
        <v>35</v>
      </c>
      <c r="BL35" s="110" t="s">
        <v>35</v>
      </c>
      <c r="BM35" s="119" t="s">
        <v>35</v>
      </c>
      <c r="BN35" s="115" t="s">
        <v>35</v>
      </c>
      <c r="BO35" s="115" t="s">
        <v>35</v>
      </c>
      <c r="BP35" s="115" t="s">
        <v>35</v>
      </c>
      <c r="BQ35" s="110" t="s">
        <v>35</v>
      </c>
      <c r="BR35" s="119" t="s">
        <v>35</v>
      </c>
      <c r="BS35" s="115" t="s">
        <v>35</v>
      </c>
      <c r="BT35" s="115" t="s">
        <v>35</v>
      </c>
      <c r="BU35" s="115" t="s">
        <v>35</v>
      </c>
      <c r="BV35" s="115" t="s">
        <v>35</v>
      </c>
      <c r="BW35" s="115" t="s">
        <v>35</v>
      </c>
      <c r="BX35" s="115" t="s">
        <v>35</v>
      </c>
      <c r="BY35" s="104" t="s">
        <v>35</v>
      </c>
      <c r="BZ35" s="104" t="s">
        <v>35</v>
      </c>
      <c r="CA35" s="104" t="s">
        <v>35</v>
      </c>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row>
    <row r="36" s="599" customFormat="true" ht="15" customHeight="true" x14ac:dyDescent="0.2">
      <c r="A36" s="1047"/>
      <c r="B36" s="447" t="s">
        <v>48</v>
      </c>
      <c r="C36" s="191">
        <v>97.1</v>
      </c>
      <c r="D36" s="190">
        <v>96.8</v>
      </c>
      <c r="E36" s="190">
        <v>91.3</v>
      </c>
      <c r="F36" s="190">
        <v>76.400000000000006</v>
      </c>
      <c r="G36" s="189">
        <v>46.5</v>
      </c>
      <c r="H36" s="188">
        <v>65.3</v>
      </c>
      <c r="I36" s="190">
        <v>47.4</v>
      </c>
      <c r="J36" s="190">
        <v>42</v>
      </c>
      <c r="K36" s="190">
        <v>22.8</v>
      </c>
      <c r="L36" s="187">
        <v>12.3</v>
      </c>
      <c r="M36" s="191">
        <v>96.8</v>
      </c>
      <c r="N36" s="190">
        <v>97.3</v>
      </c>
      <c r="O36" s="190">
        <v>97</v>
      </c>
      <c r="P36" s="190">
        <v>95</v>
      </c>
      <c r="Q36" s="189">
        <v>88.5</v>
      </c>
      <c r="R36" s="188">
        <v>69.900000000000006</v>
      </c>
      <c r="S36" s="190">
        <v>91.2</v>
      </c>
      <c r="T36" s="190">
        <v>83.8</v>
      </c>
      <c r="U36" s="190">
        <v>86.7</v>
      </c>
      <c r="V36" s="190">
        <v>70.599999999999994</v>
      </c>
      <c r="W36" s="190">
        <v>89.9</v>
      </c>
      <c r="X36" s="190">
        <v>89.8</v>
      </c>
      <c r="Y36" s="190">
        <v>85.6</v>
      </c>
      <c r="Z36" s="190">
        <v>86.4</v>
      </c>
      <c r="AA36" s="187">
        <v>95.1</v>
      </c>
      <c r="AB36" s="909"/>
      <c r="AC36" s="909"/>
      <c r="AD36" s="909"/>
      <c r="AE36" s="909"/>
      <c r="AF36" s="909"/>
      <c r="AG36" s="909"/>
      <c r="AH36" s="909"/>
      <c r="AI36" s="909"/>
      <c r="AJ36" s="909"/>
      <c r="AK36" s="909"/>
      <c r="AL36" s="909"/>
      <c r="AM36" s="909"/>
      <c r="AN36" s="909"/>
      <c r="AO36" s="909"/>
      <c r="AP36" s="909"/>
      <c r="AQ36" s="909"/>
      <c r="AR36" s="909"/>
      <c r="AS36" s="909"/>
      <c r="AT36" s="909"/>
      <c r="AU36" s="909"/>
      <c r="AV36" s="909"/>
      <c r="AW36" s="909"/>
      <c r="AX36" s="909"/>
      <c r="AY36" s="909"/>
      <c r="AZ36" s="415"/>
      <c r="BA36" s="1035"/>
      <c r="BB36" s="682" t="s">
        <v>48</v>
      </c>
      <c r="BC36" s="119" t="s">
        <v>35</v>
      </c>
      <c r="BD36" s="115" t="s">
        <v>35</v>
      </c>
      <c r="BE36" s="115" t="s">
        <v>35</v>
      </c>
      <c r="BF36" s="115" t="s">
        <v>35</v>
      </c>
      <c r="BG36" s="110" t="s">
        <v>35</v>
      </c>
      <c r="BH36" s="119" t="s">
        <v>35</v>
      </c>
      <c r="BI36" s="115" t="s">
        <v>35</v>
      </c>
      <c r="BJ36" s="115" t="s">
        <v>35</v>
      </c>
      <c r="BK36" s="115" t="s">
        <v>35</v>
      </c>
      <c r="BL36" s="110" t="s">
        <v>35</v>
      </c>
      <c r="BM36" s="119" t="s">
        <v>35</v>
      </c>
      <c r="BN36" s="115" t="s">
        <v>35</v>
      </c>
      <c r="BO36" s="115" t="s">
        <v>35</v>
      </c>
      <c r="BP36" s="115" t="s">
        <v>35</v>
      </c>
      <c r="BQ36" s="110" t="s">
        <v>35</v>
      </c>
      <c r="BR36" s="119" t="s">
        <v>35</v>
      </c>
      <c r="BS36" s="115" t="s">
        <v>35</v>
      </c>
      <c r="BT36" s="115" t="s">
        <v>35</v>
      </c>
      <c r="BU36" s="115" t="s">
        <v>35</v>
      </c>
      <c r="BV36" s="115" t="s">
        <v>35</v>
      </c>
      <c r="BW36" s="115" t="s">
        <v>35</v>
      </c>
      <c r="BX36" s="115" t="s">
        <v>35</v>
      </c>
      <c r="BY36" s="104" t="s">
        <v>35</v>
      </c>
      <c r="BZ36" s="104" t="s">
        <v>35</v>
      </c>
      <c r="CA36" s="104" t="s">
        <v>35</v>
      </c>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row>
    <row r="37" s="599" customFormat="true" ht="15" customHeight="true" x14ac:dyDescent="0.2">
      <c r="A37" s="1047" t="s">
        <v>167</v>
      </c>
      <c r="B37" s="447" t="s">
        <v>49</v>
      </c>
      <c r="C37" s="191">
        <v>1.7</v>
      </c>
      <c r="D37" s="190">
        <v>2.7</v>
      </c>
      <c r="E37" s="190">
        <v>7.9</v>
      </c>
      <c r="F37" s="190">
        <v>23</v>
      </c>
      <c r="G37" s="189">
        <v>53.1</v>
      </c>
      <c r="H37" s="188">
        <v>34.5</v>
      </c>
      <c r="I37" s="190">
        <v>51.2</v>
      </c>
      <c r="J37" s="190">
        <v>58</v>
      </c>
      <c r="K37" s="190">
        <v>76.599999999999994</v>
      </c>
      <c r="L37" s="187">
        <v>87.6</v>
      </c>
      <c r="M37" s="191">
        <v>1.9</v>
      </c>
      <c r="N37" s="190">
        <v>2.1</v>
      </c>
      <c r="O37" s="190">
        <v>2.2999999999999998</v>
      </c>
      <c r="P37" s="190">
        <v>4.2</v>
      </c>
      <c r="Q37" s="189">
        <v>11.2</v>
      </c>
      <c r="R37" s="188">
        <v>30.1</v>
      </c>
      <c r="S37" s="190">
        <v>7.9</v>
      </c>
      <c r="T37" s="190">
        <v>14.8</v>
      </c>
      <c r="U37" s="190">
        <v>13.1</v>
      </c>
      <c r="V37" s="190">
        <v>29.1</v>
      </c>
      <c r="W37" s="190">
        <v>9.6</v>
      </c>
      <c r="X37" s="190">
        <v>10</v>
      </c>
      <c r="Y37" s="190">
        <v>14.2</v>
      </c>
      <c r="Z37" s="190">
        <v>9.6</v>
      </c>
      <c r="AA37" s="187">
        <v>4.7</v>
      </c>
      <c r="AB37" s="909"/>
      <c r="AC37" s="909"/>
      <c r="AD37" s="909"/>
      <c r="AE37" s="909"/>
      <c r="AF37" s="909"/>
      <c r="AG37" s="909"/>
      <c r="AH37" s="909"/>
      <c r="AI37" s="909"/>
      <c r="AJ37" s="909"/>
      <c r="AK37" s="909"/>
      <c r="AL37" s="909"/>
      <c r="AM37" s="909"/>
      <c r="AN37" s="909"/>
      <c r="AO37" s="909"/>
      <c r="AP37" s="909"/>
      <c r="AQ37" s="909"/>
      <c r="AR37" s="909"/>
      <c r="AS37" s="909"/>
      <c r="AT37" s="909"/>
      <c r="AU37" s="909"/>
      <c r="AV37" s="909"/>
      <c r="AW37" s="909"/>
      <c r="AX37" s="909"/>
      <c r="AY37" s="909"/>
      <c r="AZ37" s="415"/>
      <c r="BA37" s="1035" t="s">
        <v>126</v>
      </c>
      <c r="BB37" s="682" t="s">
        <v>49</v>
      </c>
      <c r="BC37" s="119" t="s">
        <v>35</v>
      </c>
      <c r="BD37" s="115" t="s">
        <v>35</v>
      </c>
      <c r="BE37" s="115" t="s">
        <v>35</v>
      </c>
      <c r="BF37" s="115" t="s">
        <v>35</v>
      </c>
      <c r="BG37" s="110" t="s">
        <v>35</v>
      </c>
      <c r="BH37" s="119" t="s">
        <v>35</v>
      </c>
      <c r="BI37" s="115" t="s">
        <v>35</v>
      </c>
      <c r="BJ37" s="115" t="s">
        <v>35</v>
      </c>
      <c r="BK37" s="115" t="s">
        <v>35</v>
      </c>
      <c r="BL37" s="110" t="s">
        <v>35</v>
      </c>
      <c r="BM37" s="119" t="s">
        <v>35</v>
      </c>
      <c r="BN37" s="115" t="s">
        <v>35</v>
      </c>
      <c r="BO37" s="115" t="s">
        <v>35</v>
      </c>
      <c r="BP37" s="115" t="s">
        <v>35</v>
      </c>
      <c r="BQ37" s="110" t="s">
        <v>35</v>
      </c>
      <c r="BR37" s="119" t="s">
        <v>35</v>
      </c>
      <c r="BS37" s="115" t="s">
        <v>35</v>
      </c>
      <c r="BT37" s="115" t="s">
        <v>35</v>
      </c>
      <c r="BU37" s="115" t="s">
        <v>35</v>
      </c>
      <c r="BV37" s="115" t="s">
        <v>35</v>
      </c>
      <c r="BW37" s="115" t="s">
        <v>35</v>
      </c>
      <c r="BX37" s="115" t="s">
        <v>35</v>
      </c>
      <c r="BY37" s="104" t="s">
        <v>35</v>
      </c>
      <c r="BZ37" s="104" t="s">
        <v>35</v>
      </c>
      <c r="CA37" s="104" t="s">
        <v>35</v>
      </c>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row>
    <row r="38" s="599" customFormat="true" ht="15" customHeight="true" x14ac:dyDescent="0.2">
      <c r="A38" s="1047"/>
      <c r="B38" s="447" t="s">
        <v>48</v>
      </c>
      <c r="C38" s="191">
        <v>98.3</v>
      </c>
      <c r="D38" s="190">
        <v>97.3</v>
      </c>
      <c r="E38" s="190">
        <v>92.1</v>
      </c>
      <c r="F38" s="190">
        <v>77</v>
      </c>
      <c r="G38" s="189">
        <v>46.9</v>
      </c>
      <c r="H38" s="188">
        <v>65.5</v>
      </c>
      <c r="I38" s="190">
        <v>48.8</v>
      </c>
      <c r="J38" s="190">
        <v>42</v>
      </c>
      <c r="K38" s="190">
        <v>23.4</v>
      </c>
      <c r="L38" s="187">
        <v>12.4</v>
      </c>
      <c r="M38" s="191">
        <v>98.1</v>
      </c>
      <c r="N38" s="190">
        <v>97.9</v>
      </c>
      <c r="O38" s="190">
        <v>97.7</v>
      </c>
      <c r="P38" s="190">
        <v>95.8</v>
      </c>
      <c r="Q38" s="189">
        <v>88.8</v>
      </c>
      <c r="R38" s="188">
        <v>69.900000000000006</v>
      </c>
      <c r="S38" s="190">
        <v>92.1</v>
      </c>
      <c r="T38" s="190">
        <v>85.2</v>
      </c>
      <c r="U38" s="190">
        <v>86.9</v>
      </c>
      <c r="V38" s="190">
        <v>70.900000000000006</v>
      </c>
      <c r="W38" s="190">
        <v>90.4</v>
      </c>
      <c r="X38" s="190">
        <v>90</v>
      </c>
      <c r="Y38" s="190">
        <v>85.8</v>
      </c>
      <c r="Z38" s="190">
        <v>90.4</v>
      </c>
      <c r="AA38" s="187">
        <v>95.3</v>
      </c>
      <c r="AB38" s="909"/>
      <c r="AC38" s="909"/>
      <c r="AD38" s="909"/>
      <c r="AE38" s="909"/>
      <c r="AF38" s="909"/>
      <c r="AG38" s="909"/>
      <c r="AH38" s="909"/>
      <c r="AI38" s="909"/>
      <c r="AJ38" s="909"/>
      <c r="AK38" s="909"/>
      <c r="AL38" s="909"/>
      <c r="AM38" s="909"/>
      <c r="AN38" s="909"/>
      <c r="AO38" s="909"/>
      <c r="AP38" s="909"/>
      <c r="AQ38" s="909"/>
      <c r="AR38" s="909"/>
      <c r="AS38" s="909"/>
      <c r="AT38" s="909"/>
      <c r="AU38" s="909"/>
      <c r="AV38" s="909"/>
      <c r="AW38" s="909"/>
      <c r="AX38" s="909"/>
      <c r="AY38" s="909"/>
      <c r="AZ38" s="415"/>
      <c r="BA38" s="1035"/>
      <c r="BB38" s="682" t="s">
        <v>48</v>
      </c>
      <c r="BC38" s="119" t="s">
        <v>35</v>
      </c>
      <c r="BD38" s="115" t="s">
        <v>35</v>
      </c>
      <c r="BE38" s="115" t="s">
        <v>35</v>
      </c>
      <c r="BF38" s="115" t="s">
        <v>35</v>
      </c>
      <c r="BG38" s="110" t="s">
        <v>35</v>
      </c>
      <c r="BH38" s="119" t="s">
        <v>35</v>
      </c>
      <c r="BI38" s="115" t="s">
        <v>35</v>
      </c>
      <c r="BJ38" s="115" t="s">
        <v>35</v>
      </c>
      <c r="BK38" s="115" t="s">
        <v>35</v>
      </c>
      <c r="BL38" s="110" t="s">
        <v>35</v>
      </c>
      <c r="BM38" s="119" t="s">
        <v>35</v>
      </c>
      <c r="BN38" s="115" t="s">
        <v>35</v>
      </c>
      <c r="BO38" s="115" t="s">
        <v>35</v>
      </c>
      <c r="BP38" s="115" t="s">
        <v>35</v>
      </c>
      <c r="BQ38" s="110" t="s">
        <v>35</v>
      </c>
      <c r="BR38" s="119" t="s">
        <v>35</v>
      </c>
      <c r="BS38" s="115" t="s">
        <v>35</v>
      </c>
      <c r="BT38" s="115" t="s">
        <v>35</v>
      </c>
      <c r="BU38" s="115" t="s">
        <v>35</v>
      </c>
      <c r="BV38" s="115" t="s">
        <v>35</v>
      </c>
      <c r="BW38" s="115" t="s">
        <v>35</v>
      </c>
      <c r="BX38" s="115" t="s">
        <v>35</v>
      </c>
      <c r="BY38" s="104" t="s">
        <v>35</v>
      </c>
      <c r="BZ38" s="104" t="s">
        <v>35</v>
      </c>
      <c r="CA38" s="104" t="s">
        <v>35</v>
      </c>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row>
    <row r="39" s="377" customFormat="true" ht="15" customHeight="true" x14ac:dyDescent="0.2">
      <c r="A39" s="1047" t="s">
        <v>123</v>
      </c>
      <c r="B39" s="447" t="s">
        <v>49</v>
      </c>
      <c r="C39" s="135" t="s">
        <v>35</v>
      </c>
      <c r="D39" s="132" t="s">
        <v>35</v>
      </c>
      <c r="E39" s="132" t="s">
        <v>35</v>
      </c>
      <c r="F39" s="132" t="s">
        <v>35</v>
      </c>
      <c r="G39" s="129" t="s">
        <v>35</v>
      </c>
      <c r="H39" s="126" t="s">
        <v>35</v>
      </c>
      <c r="I39" s="132" t="s">
        <v>35</v>
      </c>
      <c r="J39" s="132" t="s">
        <v>35</v>
      </c>
      <c r="K39" s="132" t="s">
        <v>35</v>
      </c>
      <c r="L39" s="123" t="s">
        <v>35</v>
      </c>
      <c r="M39" s="135" t="s">
        <v>35</v>
      </c>
      <c r="N39" s="132" t="s">
        <v>35</v>
      </c>
      <c r="O39" s="132" t="s">
        <v>35</v>
      </c>
      <c r="P39" s="132" t="s">
        <v>35</v>
      </c>
      <c r="Q39" s="129" t="s">
        <v>35</v>
      </c>
      <c r="R39" s="126" t="s">
        <v>35</v>
      </c>
      <c r="S39" s="132" t="s">
        <v>35</v>
      </c>
      <c r="T39" s="132" t="s">
        <v>35</v>
      </c>
      <c r="U39" s="132" t="s">
        <v>35</v>
      </c>
      <c r="V39" s="132" t="s">
        <v>35</v>
      </c>
      <c r="W39" s="132" t="s">
        <v>35</v>
      </c>
      <c r="X39" s="132" t="s">
        <v>35</v>
      </c>
      <c r="Y39" s="132" t="s">
        <v>35</v>
      </c>
      <c r="Z39" s="132" t="s">
        <v>35</v>
      </c>
      <c r="AA39" s="123" t="s">
        <v>35</v>
      </c>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4"/>
      <c r="BA39" s="1035" t="s">
        <v>123</v>
      </c>
      <c r="BB39" s="682" t="s">
        <v>49</v>
      </c>
      <c r="BC39" s="119" t="s">
        <v>35</v>
      </c>
      <c r="BD39" s="115" t="s">
        <v>35</v>
      </c>
      <c r="BE39" s="115" t="s">
        <v>35</v>
      </c>
      <c r="BF39" s="115" t="s">
        <v>35</v>
      </c>
      <c r="BG39" s="110" t="s">
        <v>35</v>
      </c>
      <c r="BH39" s="119" t="s">
        <v>35</v>
      </c>
      <c r="BI39" s="115" t="s">
        <v>35</v>
      </c>
      <c r="BJ39" s="115" t="s">
        <v>35</v>
      </c>
      <c r="BK39" s="115" t="s">
        <v>35</v>
      </c>
      <c r="BL39" s="110" t="s">
        <v>35</v>
      </c>
      <c r="BM39" s="119" t="s">
        <v>35</v>
      </c>
      <c r="BN39" s="115" t="s">
        <v>35</v>
      </c>
      <c r="BO39" s="115" t="s">
        <v>35</v>
      </c>
      <c r="BP39" s="115" t="s">
        <v>35</v>
      </c>
      <c r="BQ39" s="110" t="s">
        <v>35</v>
      </c>
      <c r="BR39" s="119" t="s">
        <v>35</v>
      </c>
      <c r="BS39" s="115" t="s">
        <v>35</v>
      </c>
      <c r="BT39" s="115" t="s">
        <v>35</v>
      </c>
      <c r="BU39" s="115" t="s">
        <v>35</v>
      </c>
      <c r="BV39" s="115" t="s">
        <v>35</v>
      </c>
      <c r="BW39" s="115" t="s">
        <v>35</v>
      </c>
      <c r="BX39" s="115" t="s">
        <v>35</v>
      </c>
      <c r="BY39" s="104" t="s">
        <v>35</v>
      </c>
      <c r="BZ39" s="104" t="s">
        <v>35</v>
      </c>
      <c r="CA39" s="104" t="s">
        <v>35</v>
      </c>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row>
    <row r="40" s="377" customFormat="true" ht="15" customHeight="true" x14ac:dyDescent="0.2">
      <c r="A40" s="1047"/>
      <c r="B40" s="447" t="s">
        <v>48</v>
      </c>
      <c r="C40" s="135" t="s">
        <v>35</v>
      </c>
      <c r="D40" s="132" t="s">
        <v>35</v>
      </c>
      <c r="E40" s="132" t="s">
        <v>35</v>
      </c>
      <c r="F40" s="132" t="s">
        <v>35</v>
      </c>
      <c r="G40" s="129" t="s">
        <v>35</v>
      </c>
      <c r="H40" s="126" t="s">
        <v>35</v>
      </c>
      <c r="I40" s="132" t="s">
        <v>35</v>
      </c>
      <c r="J40" s="132" t="s">
        <v>35</v>
      </c>
      <c r="K40" s="132" t="s">
        <v>35</v>
      </c>
      <c r="L40" s="123" t="s">
        <v>35</v>
      </c>
      <c r="M40" s="135" t="s">
        <v>35</v>
      </c>
      <c r="N40" s="132" t="s">
        <v>35</v>
      </c>
      <c r="O40" s="132" t="s">
        <v>35</v>
      </c>
      <c r="P40" s="132" t="s">
        <v>35</v>
      </c>
      <c r="Q40" s="129" t="s">
        <v>35</v>
      </c>
      <c r="R40" s="126" t="s">
        <v>35</v>
      </c>
      <c r="S40" s="132" t="s">
        <v>35</v>
      </c>
      <c r="T40" s="132" t="s">
        <v>35</v>
      </c>
      <c r="U40" s="132" t="s">
        <v>35</v>
      </c>
      <c r="V40" s="132" t="s">
        <v>35</v>
      </c>
      <c r="W40" s="132" t="s">
        <v>35</v>
      </c>
      <c r="X40" s="132" t="s">
        <v>35</v>
      </c>
      <c r="Y40" s="132" t="s">
        <v>35</v>
      </c>
      <c r="Z40" s="132" t="s">
        <v>35</v>
      </c>
      <c r="AA40" s="123" t="s">
        <v>35</v>
      </c>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4"/>
      <c r="BA40" s="1035"/>
      <c r="BB40" s="682" t="s">
        <v>48</v>
      </c>
      <c r="BC40" s="119" t="s">
        <v>35</v>
      </c>
      <c r="BD40" s="115" t="s">
        <v>35</v>
      </c>
      <c r="BE40" s="115" t="s">
        <v>35</v>
      </c>
      <c r="BF40" s="115" t="s">
        <v>35</v>
      </c>
      <c r="BG40" s="110" t="s">
        <v>35</v>
      </c>
      <c r="BH40" s="119" t="s">
        <v>35</v>
      </c>
      <c r="BI40" s="115" t="s">
        <v>35</v>
      </c>
      <c r="BJ40" s="115" t="s">
        <v>35</v>
      </c>
      <c r="BK40" s="115" t="s">
        <v>35</v>
      </c>
      <c r="BL40" s="110" t="s">
        <v>35</v>
      </c>
      <c r="BM40" s="119" t="s">
        <v>35</v>
      </c>
      <c r="BN40" s="115" t="s">
        <v>35</v>
      </c>
      <c r="BO40" s="115" t="s">
        <v>35</v>
      </c>
      <c r="BP40" s="115" t="s">
        <v>35</v>
      </c>
      <c r="BQ40" s="110" t="s">
        <v>35</v>
      </c>
      <c r="BR40" s="119" t="s">
        <v>35</v>
      </c>
      <c r="BS40" s="115" t="s">
        <v>35</v>
      </c>
      <c r="BT40" s="115" t="s">
        <v>35</v>
      </c>
      <c r="BU40" s="115" t="s">
        <v>35</v>
      </c>
      <c r="BV40" s="115" t="s">
        <v>35</v>
      </c>
      <c r="BW40" s="115" t="s">
        <v>35</v>
      </c>
      <c r="BX40" s="115" t="s">
        <v>35</v>
      </c>
      <c r="BY40" s="104" t="s">
        <v>35</v>
      </c>
      <c r="BZ40" s="104" t="s">
        <v>35</v>
      </c>
      <c r="CA40" s="104" t="s">
        <v>35</v>
      </c>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row>
    <row r="41" s="599" customFormat="true" ht="15" customHeight="true" x14ac:dyDescent="0.2">
      <c r="A41" s="1047" t="s">
        <v>56</v>
      </c>
      <c r="B41" s="447" t="s">
        <v>49</v>
      </c>
      <c r="C41" s="191">
        <v>17.399999999999999</v>
      </c>
      <c r="D41" s="190">
        <v>18</v>
      </c>
      <c r="E41" s="190">
        <v>16.7</v>
      </c>
      <c r="F41" s="190">
        <v>9.9</v>
      </c>
      <c r="G41" s="189">
        <v>8.3000000000000007</v>
      </c>
      <c r="H41" s="188">
        <v>8.9</v>
      </c>
      <c r="I41" s="190">
        <v>3.5</v>
      </c>
      <c r="J41" s="190">
        <v>4.3</v>
      </c>
      <c r="K41" s="190">
        <v>2.4</v>
      </c>
      <c r="L41" s="187">
        <v>4</v>
      </c>
      <c r="M41" s="191">
        <v>18.2</v>
      </c>
      <c r="N41" s="190">
        <v>16.2</v>
      </c>
      <c r="O41" s="190">
        <v>18.3</v>
      </c>
      <c r="P41" s="190">
        <v>17.5</v>
      </c>
      <c r="Q41" s="189">
        <v>14.5</v>
      </c>
      <c r="R41" s="188">
        <v>13.3</v>
      </c>
      <c r="S41" s="190">
        <v>15.3</v>
      </c>
      <c r="T41" s="190">
        <v>18</v>
      </c>
      <c r="U41" s="190">
        <v>21.4</v>
      </c>
      <c r="V41" s="190">
        <v>9.6999999999999993</v>
      </c>
      <c r="W41" s="190">
        <v>14.4</v>
      </c>
      <c r="X41" s="190">
        <v>12.6</v>
      </c>
      <c r="Y41" s="190">
        <v>10.8</v>
      </c>
      <c r="Z41" s="190">
        <v>13.7</v>
      </c>
      <c r="AA41" s="187">
        <v>12.8</v>
      </c>
      <c r="AB41" s="909"/>
      <c r="AC41" s="909"/>
      <c r="AD41" s="909"/>
      <c r="AE41" s="909"/>
      <c r="AF41" s="909"/>
      <c r="AG41" s="909"/>
      <c r="AH41" s="909"/>
      <c r="AI41" s="909"/>
      <c r="AJ41" s="909"/>
      <c r="AK41" s="909"/>
      <c r="AL41" s="909"/>
      <c r="AM41" s="909"/>
      <c r="AN41" s="909"/>
      <c r="AO41" s="909"/>
      <c r="AP41" s="909"/>
      <c r="AQ41" s="909"/>
      <c r="AR41" s="909"/>
      <c r="AS41" s="909"/>
      <c r="AT41" s="909"/>
      <c r="AU41" s="909"/>
      <c r="AV41" s="909"/>
      <c r="AW41" s="909"/>
      <c r="AX41" s="909"/>
      <c r="AY41" s="909"/>
      <c r="AZ41" s="415"/>
      <c r="BA41" s="1035" t="s">
        <v>56</v>
      </c>
      <c r="BB41" s="682" t="s">
        <v>49</v>
      </c>
      <c r="BC41" s="119" t="s">
        <v>35</v>
      </c>
      <c r="BD41" s="115" t="s">
        <v>35</v>
      </c>
      <c r="BE41" s="115" t="s">
        <v>35</v>
      </c>
      <c r="BF41" s="115" t="s">
        <v>35</v>
      </c>
      <c r="BG41" s="110" t="s">
        <v>35</v>
      </c>
      <c r="BH41" s="119" t="s">
        <v>35</v>
      </c>
      <c r="BI41" s="115" t="s">
        <v>35</v>
      </c>
      <c r="BJ41" s="115" t="s">
        <v>35</v>
      </c>
      <c r="BK41" s="115" t="s">
        <v>35</v>
      </c>
      <c r="BL41" s="110" t="s">
        <v>35</v>
      </c>
      <c r="BM41" s="119" t="s">
        <v>35</v>
      </c>
      <c r="BN41" s="115" t="s">
        <v>35</v>
      </c>
      <c r="BO41" s="115" t="s">
        <v>35</v>
      </c>
      <c r="BP41" s="115" t="s">
        <v>35</v>
      </c>
      <c r="BQ41" s="110" t="s">
        <v>35</v>
      </c>
      <c r="BR41" s="119" t="s">
        <v>35</v>
      </c>
      <c r="BS41" s="115" t="s">
        <v>35</v>
      </c>
      <c r="BT41" s="115" t="s">
        <v>35</v>
      </c>
      <c r="BU41" s="115" t="s">
        <v>35</v>
      </c>
      <c r="BV41" s="115" t="s">
        <v>35</v>
      </c>
      <c r="BW41" s="115" t="s">
        <v>35</v>
      </c>
      <c r="BX41" s="115" t="s">
        <v>35</v>
      </c>
      <c r="BY41" s="104" t="s">
        <v>35</v>
      </c>
      <c r="BZ41" s="104" t="s">
        <v>35</v>
      </c>
      <c r="CA41" s="104" t="s">
        <v>35</v>
      </c>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row>
    <row r="42" s="599" customFormat="true" ht="15" customHeight="true" x14ac:dyDescent="0.2">
      <c r="A42" s="1047"/>
      <c r="B42" s="447" t="s">
        <v>48</v>
      </c>
      <c r="C42" s="191">
        <v>82.6</v>
      </c>
      <c r="D42" s="190">
        <v>82</v>
      </c>
      <c r="E42" s="190">
        <v>83.3</v>
      </c>
      <c r="F42" s="190">
        <v>90.1</v>
      </c>
      <c r="G42" s="189">
        <v>91.7</v>
      </c>
      <c r="H42" s="188">
        <v>91.1</v>
      </c>
      <c r="I42" s="190">
        <v>96.5</v>
      </c>
      <c r="J42" s="190">
        <v>95.7</v>
      </c>
      <c r="K42" s="190">
        <v>97.6</v>
      </c>
      <c r="L42" s="187">
        <v>96</v>
      </c>
      <c r="M42" s="191">
        <v>81.8</v>
      </c>
      <c r="N42" s="190">
        <v>83.8</v>
      </c>
      <c r="O42" s="190">
        <v>81.7</v>
      </c>
      <c r="P42" s="190">
        <v>82.5</v>
      </c>
      <c r="Q42" s="189">
        <v>85.5</v>
      </c>
      <c r="R42" s="188">
        <v>86.7</v>
      </c>
      <c r="S42" s="190">
        <v>84.7</v>
      </c>
      <c r="T42" s="190">
        <v>82</v>
      </c>
      <c r="U42" s="190">
        <v>78.599999999999994</v>
      </c>
      <c r="V42" s="190">
        <v>90.3</v>
      </c>
      <c r="W42" s="190">
        <v>85.6</v>
      </c>
      <c r="X42" s="190">
        <v>87.4</v>
      </c>
      <c r="Y42" s="190">
        <v>89.2</v>
      </c>
      <c r="Z42" s="190">
        <v>86.3</v>
      </c>
      <c r="AA42" s="187">
        <v>87.2</v>
      </c>
      <c r="AB42" s="909"/>
      <c r="AC42" s="909"/>
      <c r="AD42" s="909"/>
      <c r="AE42" s="909"/>
      <c r="AF42" s="909"/>
      <c r="AG42" s="909"/>
      <c r="AH42" s="909"/>
      <c r="AI42" s="909"/>
      <c r="AJ42" s="909"/>
      <c r="AK42" s="909"/>
      <c r="AL42" s="909"/>
      <c r="AM42" s="909"/>
      <c r="AN42" s="909"/>
      <c r="AO42" s="909"/>
      <c r="AP42" s="909"/>
      <c r="AQ42" s="909"/>
      <c r="AR42" s="909"/>
      <c r="AS42" s="909"/>
      <c r="AT42" s="909"/>
      <c r="AU42" s="909"/>
      <c r="AV42" s="909"/>
      <c r="AW42" s="909"/>
      <c r="AX42" s="909"/>
      <c r="AY42" s="909"/>
      <c r="AZ42" s="415"/>
      <c r="BA42" s="1035"/>
      <c r="BB42" s="682" t="s">
        <v>48</v>
      </c>
      <c r="BC42" s="119" t="s">
        <v>35</v>
      </c>
      <c r="BD42" s="115" t="s">
        <v>35</v>
      </c>
      <c r="BE42" s="115" t="s">
        <v>35</v>
      </c>
      <c r="BF42" s="115" t="s">
        <v>35</v>
      </c>
      <c r="BG42" s="110" t="s">
        <v>35</v>
      </c>
      <c r="BH42" s="119" t="s">
        <v>35</v>
      </c>
      <c r="BI42" s="115" t="s">
        <v>35</v>
      </c>
      <c r="BJ42" s="115" t="s">
        <v>35</v>
      </c>
      <c r="BK42" s="115" t="s">
        <v>35</v>
      </c>
      <c r="BL42" s="110" t="s">
        <v>35</v>
      </c>
      <c r="BM42" s="119" t="s">
        <v>35</v>
      </c>
      <c r="BN42" s="115" t="s">
        <v>35</v>
      </c>
      <c r="BO42" s="115" t="s">
        <v>35</v>
      </c>
      <c r="BP42" s="115" t="s">
        <v>35</v>
      </c>
      <c r="BQ42" s="110" t="s">
        <v>35</v>
      </c>
      <c r="BR42" s="119" t="s">
        <v>35</v>
      </c>
      <c r="BS42" s="115" t="s">
        <v>35</v>
      </c>
      <c r="BT42" s="115" t="s">
        <v>35</v>
      </c>
      <c r="BU42" s="115" t="s">
        <v>35</v>
      </c>
      <c r="BV42" s="115" t="s">
        <v>35</v>
      </c>
      <c r="BW42" s="115" t="s">
        <v>35</v>
      </c>
      <c r="BX42" s="115" t="s">
        <v>35</v>
      </c>
      <c r="BY42" s="104" t="s">
        <v>35</v>
      </c>
      <c r="BZ42" s="104" t="s">
        <v>35</v>
      </c>
      <c r="CA42" s="104" t="s">
        <v>35</v>
      </c>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row>
    <row r="43" s="599" customFormat="true" ht="15" customHeight="true" x14ac:dyDescent="0.2">
      <c r="A43" s="1047" t="s">
        <v>53</v>
      </c>
      <c r="B43" s="447" t="s">
        <v>49</v>
      </c>
      <c r="C43" s="135" t="s">
        <v>35</v>
      </c>
      <c r="D43" s="132" t="s">
        <v>35</v>
      </c>
      <c r="E43" s="132" t="s">
        <v>35</v>
      </c>
      <c r="F43" s="132" t="s">
        <v>35</v>
      </c>
      <c r="G43" s="129" t="s">
        <v>35</v>
      </c>
      <c r="H43" s="126" t="s">
        <v>35</v>
      </c>
      <c r="I43" s="132" t="s">
        <v>35</v>
      </c>
      <c r="J43" s="132" t="s">
        <v>35</v>
      </c>
      <c r="K43" s="132" t="s">
        <v>35</v>
      </c>
      <c r="L43" s="123" t="s">
        <v>35</v>
      </c>
      <c r="M43" s="135" t="s">
        <v>35</v>
      </c>
      <c r="N43" s="132" t="s">
        <v>35</v>
      </c>
      <c r="O43" s="132" t="s">
        <v>35</v>
      </c>
      <c r="P43" s="132" t="s">
        <v>35</v>
      </c>
      <c r="Q43" s="129" t="s">
        <v>35</v>
      </c>
      <c r="R43" s="126" t="s">
        <v>35</v>
      </c>
      <c r="S43" s="132" t="s">
        <v>35</v>
      </c>
      <c r="T43" s="132" t="s">
        <v>35</v>
      </c>
      <c r="U43" s="132" t="s">
        <v>35</v>
      </c>
      <c r="V43" s="132" t="s">
        <v>35</v>
      </c>
      <c r="W43" s="132" t="s">
        <v>35</v>
      </c>
      <c r="X43" s="132" t="s">
        <v>35</v>
      </c>
      <c r="Y43" s="132" t="s">
        <v>35</v>
      </c>
      <c r="Z43" s="132" t="s">
        <v>35</v>
      </c>
      <c r="AA43" s="123" t="s">
        <v>35</v>
      </c>
      <c r="AB43" s="909"/>
      <c r="AC43" s="909"/>
      <c r="AD43" s="909"/>
      <c r="AE43" s="909"/>
      <c r="AF43" s="909"/>
      <c r="AG43" s="909"/>
      <c r="AH43" s="909"/>
      <c r="AI43" s="909"/>
      <c r="AJ43" s="909"/>
      <c r="AK43" s="909"/>
      <c r="AL43" s="909"/>
      <c r="AM43" s="909"/>
      <c r="AN43" s="909"/>
      <c r="AO43" s="909"/>
      <c r="AP43" s="909"/>
      <c r="AQ43" s="909"/>
      <c r="AR43" s="909"/>
      <c r="AS43" s="909"/>
      <c r="AT43" s="909"/>
      <c r="AU43" s="909"/>
      <c r="AV43" s="909"/>
      <c r="AW43" s="909"/>
      <c r="AX43" s="909"/>
      <c r="AY43" s="909"/>
      <c r="AZ43" s="415"/>
      <c r="BA43" s="1035" t="s">
        <v>53</v>
      </c>
      <c r="BB43" s="682" t="s">
        <v>49</v>
      </c>
      <c r="BC43" s="119" t="s">
        <v>35</v>
      </c>
      <c r="BD43" s="115" t="s">
        <v>35</v>
      </c>
      <c r="BE43" s="115" t="s">
        <v>35</v>
      </c>
      <c r="BF43" s="115" t="s">
        <v>35</v>
      </c>
      <c r="BG43" s="110" t="s">
        <v>35</v>
      </c>
      <c r="BH43" s="119" t="s">
        <v>35</v>
      </c>
      <c r="BI43" s="115" t="s">
        <v>35</v>
      </c>
      <c r="BJ43" s="115" t="s">
        <v>35</v>
      </c>
      <c r="BK43" s="115" t="s">
        <v>35</v>
      </c>
      <c r="BL43" s="110" t="s">
        <v>35</v>
      </c>
      <c r="BM43" s="119" t="s">
        <v>35</v>
      </c>
      <c r="BN43" s="115" t="s">
        <v>35</v>
      </c>
      <c r="BO43" s="115" t="s">
        <v>35</v>
      </c>
      <c r="BP43" s="115" t="s">
        <v>35</v>
      </c>
      <c r="BQ43" s="110" t="s">
        <v>35</v>
      </c>
      <c r="BR43" s="119" t="s">
        <v>35</v>
      </c>
      <c r="BS43" s="115" t="s">
        <v>35</v>
      </c>
      <c r="BT43" s="115" t="s">
        <v>35</v>
      </c>
      <c r="BU43" s="115" t="s">
        <v>35</v>
      </c>
      <c r="BV43" s="115" t="s">
        <v>35</v>
      </c>
      <c r="BW43" s="115" t="s">
        <v>35</v>
      </c>
      <c r="BX43" s="115" t="s">
        <v>35</v>
      </c>
      <c r="BY43" s="104" t="s">
        <v>35</v>
      </c>
      <c r="BZ43" s="104" t="s">
        <v>35</v>
      </c>
      <c r="CA43" s="104" t="s">
        <v>35</v>
      </c>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row>
    <row r="44" s="599" customFormat="true" ht="15" customHeight="true" x14ac:dyDescent="0.2">
      <c r="A44" s="1047"/>
      <c r="B44" s="447" t="s">
        <v>48</v>
      </c>
      <c r="C44" s="135" t="s">
        <v>35</v>
      </c>
      <c r="D44" s="132" t="s">
        <v>35</v>
      </c>
      <c r="E44" s="132" t="s">
        <v>35</v>
      </c>
      <c r="F44" s="132" t="s">
        <v>35</v>
      </c>
      <c r="G44" s="129" t="s">
        <v>35</v>
      </c>
      <c r="H44" s="126" t="s">
        <v>35</v>
      </c>
      <c r="I44" s="132" t="s">
        <v>35</v>
      </c>
      <c r="J44" s="132" t="s">
        <v>35</v>
      </c>
      <c r="K44" s="132" t="s">
        <v>35</v>
      </c>
      <c r="L44" s="123" t="s">
        <v>35</v>
      </c>
      <c r="M44" s="135" t="s">
        <v>35</v>
      </c>
      <c r="N44" s="132" t="s">
        <v>35</v>
      </c>
      <c r="O44" s="132" t="s">
        <v>35</v>
      </c>
      <c r="P44" s="132" t="s">
        <v>35</v>
      </c>
      <c r="Q44" s="129" t="s">
        <v>35</v>
      </c>
      <c r="R44" s="126" t="s">
        <v>35</v>
      </c>
      <c r="S44" s="132" t="s">
        <v>35</v>
      </c>
      <c r="T44" s="132" t="s">
        <v>35</v>
      </c>
      <c r="U44" s="132" t="s">
        <v>35</v>
      </c>
      <c r="V44" s="132" t="s">
        <v>35</v>
      </c>
      <c r="W44" s="132" t="s">
        <v>35</v>
      </c>
      <c r="X44" s="132" t="s">
        <v>35</v>
      </c>
      <c r="Y44" s="132" t="s">
        <v>35</v>
      </c>
      <c r="Z44" s="132" t="s">
        <v>35</v>
      </c>
      <c r="AA44" s="123" t="s">
        <v>35</v>
      </c>
      <c r="AB44" s="909"/>
      <c r="AC44" s="909"/>
      <c r="AD44" s="909"/>
      <c r="AE44" s="909"/>
      <c r="AF44" s="909"/>
      <c r="AG44" s="909"/>
      <c r="AH44" s="909"/>
      <c r="AI44" s="909"/>
      <c r="AJ44" s="909"/>
      <c r="AK44" s="909"/>
      <c r="AL44" s="909"/>
      <c r="AM44" s="909"/>
      <c r="AN44" s="909"/>
      <c r="AO44" s="909"/>
      <c r="AP44" s="909"/>
      <c r="AQ44" s="909"/>
      <c r="AR44" s="909"/>
      <c r="AS44" s="909"/>
      <c r="AT44" s="909"/>
      <c r="AU44" s="909"/>
      <c r="AV44" s="909"/>
      <c r="AW44" s="909"/>
      <c r="AX44" s="909"/>
      <c r="AY44" s="909"/>
      <c r="AZ44" s="415"/>
      <c r="BA44" s="1035"/>
      <c r="BB44" s="682" t="s">
        <v>48</v>
      </c>
      <c r="BC44" s="119" t="s">
        <v>35</v>
      </c>
      <c r="BD44" s="115" t="s">
        <v>35</v>
      </c>
      <c r="BE44" s="115" t="s">
        <v>35</v>
      </c>
      <c r="BF44" s="115" t="s">
        <v>35</v>
      </c>
      <c r="BG44" s="110" t="s">
        <v>35</v>
      </c>
      <c r="BH44" s="119" t="s">
        <v>35</v>
      </c>
      <c r="BI44" s="115" t="s">
        <v>35</v>
      </c>
      <c r="BJ44" s="115" t="s">
        <v>35</v>
      </c>
      <c r="BK44" s="115" t="s">
        <v>35</v>
      </c>
      <c r="BL44" s="110" t="s">
        <v>35</v>
      </c>
      <c r="BM44" s="119" t="s">
        <v>35</v>
      </c>
      <c r="BN44" s="115" t="s">
        <v>35</v>
      </c>
      <c r="BO44" s="115" t="s">
        <v>35</v>
      </c>
      <c r="BP44" s="115" t="s">
        <v>35</v>
      </c>
      <c r="BQ44" s="110" t="s">
        <v>35</v>
      </c>
      <c r="BR44" s="119" t="s">
        <v>35</v>
      </c>
      <c r="BS44" s="115" t="s">
        <v>35</v>
      </c>
      <c r="BT44" s="115" t="s">
        <v>35</v>
      </c>
      <c r="BU44" s="115" t="s">
        <v>35</v>
      </c>
      <c r="BV44" s="115" t="s">
        <v>35</v>
      </c>
      <c r="BW44" s="115" t="s">
        <v>35</v>
      </c>
      <c r="BX44" s="115" t="s">
        <v>35</v>
      </c>
      <c r="BY44" s="104" t="s">
        <v>35</v>
      </c>
      <c r="BZ44" s="104" t="s">
        <v>35</v>
      </c>
      <c r="CA44" s="104" t="s">
        <v>35</v>
      </c>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row>
    <row r="45" s="599" customFormat="true" ht="15" customHeight="true" x14ac:dyDescent="0.2">
      <c r="A45" s="1047" t="s">
        <v>52</v>
      </c>
      <c r="B45" s="447" t="s">
        <v>49</v>
      </c>
      <c r="C45" s="135" t="s">
        <v>35</v>
      </c>
      <c r="D45" s="132" t="s">
        <v>35</v>
      </c>
      <c r="E45" s="132" t="s">
        <v>35</v>
      </c>
      <c r="F45" s="132" t="s">
        <v>35</v>
      </c>
      <c r="G45" s="129" t="s">
        <v>35</v>
      </c>
      <c r="H45" s="126" t="s">
        <v>35</v>
      </c>
      <c r="I45" s="132" t="s">
        <v>35</v>
      </c>
      <c r="J45" s="132" t="s">
        <v>35</v>
      </c>
      <c r="K45" s="132" t="s">
        <v>35</v>
      </c>
      <c r="L45" s="123" t="s">
        <v>35</v>
      </c>
      <c r="M45" s="135" t="s">
        <v>35</v>
      </c>
      <c r="N45" s="132" t="s">
        <v>35</v>
      </c>
      <c r="O45" s="132" t="s">
        <v>35</v>
      </c>
      <c r="P45" s="132" t="s">
        <v>35</v>
      </c>
      <c r="Q45" s="129" t="s">
        <v>35</v>
      </c>
      <c r="R45" s="126" t="s">
        <v>35</v>
      </c>
      <c r="S45" s="132" t="s">
        <v>35</v>
      </c>
      <c r="T45" s="132" t="s">
        <v>35</v>
      </c>
      <c r="U45" s="132" t="s">
        <v>35</v>
      </c>
      <c r="V45" s="132" t="s">
        <v>35</v>
      </c>
      <c r="W45" s="132" t="s">
        <v>35</v>
      </c>
      <c r="X45" s="132" t="s">
        <v>35</v>
      </c>
      <c r="Y45" s="132" t="s">
        <v>35</v>
      </c>
      <c r="Z45" s="132" t="s">
        <v>35</v>
      </c>
      <c r="AA45" s="123" t="s">
        <v>35</v>
      </c>
      <c r="AB45" s="909"/>
      <c r="AC45" s="909"/>
      <c r="AD45" s="909"/>
      <c r="AE45" s="909"/>
      <c r="AF45" s="909"/>
      <c r="AG45" s="909"/>
      <c r="AH45" s="909"/>
      <c r="AI45" s="909"/>
      <c r="AJ45" s="909"/>
      <c r="AK45" s="909"/>
      <c r="AL45" s="909"/>
      <c r="AM45" s="909"/>
      <c r="AN45" s="909"/>
      <c r="AO45" s="909"/>
      <c r="AP45" s="909"/>
      <c r="AQ45" s="909"/>
      <c r="AR45" s="909"/>
      <c r="AS45" s="909"/>
      <c r="AT45" s="909"/>
      <c r="AU45" s="909"/>
      <c r="AV45" s="909"/>
      <c r="AW45" s="909"/>
      <c r="AX45" s="909"/>
      <c r="AY45" s="909"/>
      <c r="AZ45" s="415"/>
      <c r="BA45" s="1035" t="s">
        <v>52</v>
      </c>
      <c r="BB45" s="682" t="s">
        <v>49</v>
      </c>
      <c r="BC45" s="119" t="s">
        <v>35</v>
      </c>
      <c r="BD45" s="115" t="s">
        <v>35</v>
      </c>
      <c r="BE45" s="115" t="s">
        <v>35</v>
      </c>
      <c r="BF45" s="115" t="s">
        <v>35</v>
      </c>
      <c r="BG45" s="110" t="s">
        <v>35</v>
      </c>
      <c r="BH45" s="119" t="s">
        <v>35</v>
      </c>
      <c r="BI45" s="115" t="s">
        <v>35</v>
      </c>
      <c r="BJ45" s="115" t="s">
        <v>35</v>
      </c>
      <c r="BK45" s="115" t="s">
        <v>35</v>
      </c>
      <c r="BL45" s="110" t="s">
        <v>35</v>
      </c>
      <c r="BM45" s="119" t="s">
        <v>35</v>
      </c>
      <c r="BN45" s="115" t="s">
        <v>35</v>
      </c>
      <c r="BO45" s="115" t="s">
        <v>35</v>
      </c>
      <c r="BP45" s="115" t="s">
        <v>35</v>
      </c>
      <c r="BQ45" s="110" t="s">
        <v>35</v>
      </c>
      <c r="BR45" s="119" t="s">
        <v>35</v>
      </c>
      <c r="BS45" s="115" t="s">
        <v>35</v>
      </c>
      <c r="BT45" s="115" t="s">
        <v>35</v>
      </c>
      <c r="BU45" s="115" t="s">
        <v>35</v>
      </c>
      <c r="BV45" s="115" t="s">
        <v>35</v>
      </c>
      <c r="BW45" s="115" t="s">
        <v>35</v>
      </c>
      <c r="BX45" s="115" t="s">
        <v>35</v>
      </c>
      <c r="BY45" s="104" t="s">
        <v>35</v>
      </c>
      <c r="BZ45" s="104" t="s">
        <v>35</v>
      </c>
      <c r="CA45" s="104" t="s">
        <v>35</v>
      </c>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row>
    <row r="46" s="599" customFormat="true" ht="15" customHeight="true" x14ac:dyDescent="0.2">
      <c r="A46" s="1047"/>
      <c r="B46" s="447" t="s">
        <v>48</v>
      </c>
      <c r="C46" s="135" t="s">
        <v>35</v>
      </c>
      <c r="D46" s="132" t="s">
        <v>35</v>
      </c>
      <c r="E46" s="132" t="s">
        <v>35</v>
      </c>
      <c r="F46" s="132" t="s">
        <v>35</v>
      </c>
      <c r="G46" s="129" t="s">
        <v>35</v>
      </c>
      <c r="H46" s="126" t="s">
        <v>35</v>
      </c>
      <c r="I46" s="132" t="s">
        <v>35</v>
      </c>
      <c r="J46" s="132" t="s">
        <v>35</v>
      </c>
      <c r="K46" s="132" t="s">
        <v>35</v>
      </c>
      <c r="L46" s="123" t="s">
        <v>35</v>
      </c>
      <c r="M46" s="135" t="s">
        <v>35</v>
      </c>
      <c r="N46" s="132" t="s">
        <v>35</v>
      </c>
      <c r="O46" s="132" t="s">
        <v>35</v>
      </c>
      <c r="P46" s="132" t="s">
        <v>35</v>
      </c>
      <c r="Q46" s="129" t="s">
        <v>35</v>
      </c>
      <c r="R46" s="126" t="s">
        <v>35</v>
      </c>
      <c r="S46" s="132" t="s">
        <v>35</v>
      </c>
      <c r="T46" s="132" t="s">
        <v>35</v>
      </c>
      <c r="U46" s="132" t="s">
        <v>35</v>
      </c>
      <c r="V46" s="132" t="s">
        <v>35</v>
      </c>
      <c r="W46" s="132" t="s">
        <v>35</v>
      </c>
      <c r="X46" s="132" t="s">
        <v>35</v>
      </c>
      <c r="Y46" s="132" t="s">
        <v>35</v>
      </c>
      <c r="Z46" s="132" t="s">
        <v>35</v>
      </c>
      <c r="AA46" s="123" t="s">
        <v>35</v>
      </c>
      <c r="AB46" s="909"/>
      <c r="AC46" s="909"/>
      <c r="AD46" s="909"/>
      <c r="AE46" s="909"/>
      <c r="AF46" s="909"/>
      <c r="AG46" s="909"/>
      <c r="AH46" s="909"/>
      <c r="AI46" s="909"/>
      <c r="AJ46" s="909"/>
      <c r="AK46" s="909"/>
      <c r="AL46" s="909"/>
      <c r="AM46" s="909"/>
      <c r="AN46" s="909"/>
      <c r="AO46" s="909"/>
      <c r="AP46" s="909"/>
      <c r="AQ46" s="909"/>
      <c r="AR46" s="909"/>
      <c r="AS46" s="909"/>
      <c r="AT46" s="909"/>
      <c r="AU46" s="909"/>
      <c r="AV46" s="909"/>
      <c r="AW46" s="909"/>
      <c r="AX46" s="909"/>
      <c r="AY46" s="909"/>
      <c r="AZ46" s="415"/>
      <c r="BA46" s="1035"/>
      <c r="BB46" s="682" t="s">
        <v>48</v>
      </c>
      <c r="BC46" s="119" t="s">
        <v>35</v>
      </c>
      <c r="BD46" s="115" t="s">
        <v>35</v>
      </c>
      <c r="BE46" s="115" t="s">
        <v>35</v>
      </c>
      <c r="BF46" s="115" t="s">
        <v>35</v>
      </c>
      <c r="BG46" s="110" t="s">
        <v>35</v>
      </c>
      <c r="BH46" s="119" t="s">
        <v>35</v>
      </c>
      <c r="BI46" s="115" t="s">
        <v>35</v>
      </c>
      <c r="BJ46" s="115" t="s">
        <v>35</v>
      </c>
      <c r="BK46" s="115" t="s">
        <v>35</v>
      </c>
      <c r="BL46" s="110" t="s">
        <v>35</v>
      </c>
      <c r="BM46" s="119" t="s">
        <v>35</v>
      </c>
      <c r="BN46" s="115" t="s">
        <v>35</v>
      </c>
      <c r="BO46" s="115" t="s">
        <v>35</v>
      </c>
      <c r="BP46" s="115" t="s">
        <v>35</v>
      </c>
      <c r="BQ46" s="110" t="s">
        <v>35</v>
      </c>
      <c r="BR46" s="119" t="s">
        <v>35</v>
      </c>
      <c r="BS46" s="115" t="s">
        <v>35</v>
      </c>
      <c r="BT46" s="115" t="s">
        <v>35</v>
      </c>
      <c r="BU46" s="115" t="s">
        <v>35</v>
      </c>
      <c r="BV46" s="115" t="s">
        <v>35</v>
      </c>
      <c r="BW46" s="115" t="s">
        <v>35</v>
      </c>
      <c r="BX46" s="115" t="s">
        <v>35</v>
      </c>
      <c r="BY46" s="104" t="s">
        <v>35</v>
      </c>
      <c r="BZ46" s="104" t="s">
        <v>35</v>
      </c>
      <c r="CA46" s="104" t="s">
        <v>35</v>
      </c>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row>
    <row r="47" s="377" customFormat="true" ht="15" customHeight="true" x14ac:dyDescent="0.2">
      <c r="A47" s="1047" t="s">
        <v>102</v>
      </c>
      <c r="B47" s="447" t="s">
        <v>101</v>
      </c>
      <c r="C47" s="135" t="s">
        <v>35</v>
      </c>
      <c r="D47" s="132" t="s">
        <v>35</v>
      </c>
      <c r="E47" s="132" t="s">
        <v>35</v>
      </c>
      <c r="F47" s="132" t="s">
        <v>35</v>
      </c>
      <c r="G47" s="129" t="s">
        <v>35</v>
      </c>
      <c r="H47" s="126" t="s">
        <v>35</v>
      </c>
      <c r="I47" s="132" t="s">
        <v>35</v>
      </c>
      <c r="J47" s="132" t="s">
        <v>35</v>
      </c>
      <c r="K47" s="132" t="s">
        <v>35</v>
      </c>
      <c r="L47" s="123" t="s">
        <v>35</v>
      </c>
      <c r="M47" s="135" t="s">
        <v>35</v>
      </c>
      <c r="N47" s="132" t="s">
        <v>35</v>
      </c>
      <c r="O47" s="132" t="s">
        <v>35</v>
      </c>
      <c r="P47" s="132" t="s">
        <v>35</v>
      </c>
      <c r="Q47" s="129" t="s">
        <v>35</v>
      </c>
      <c r="R47" s="126" t="s">
        <v>35</v>
      </c>
      <c r="S47" s="132" t="s">
        <v>35</v>
      </c>
      <c r="T47" s="132" t="s">
        <v>35</v>
      </c>
      <c r="U47" s="132" t="s">
        <v>35</v>
      </c>
      <c r="V47" s="132" t="s">
        <v>35</v>
      </c>
      <c r="W47" s="132" t="s">
        <v>35</v>
      </c>
      <c r="X47" s="132" t="s">
        <v>35</v>
      </c>
      <c r="Y47" s="132" t="s">
        <v>35</v>
      </c>
      <c r="Z47" s="132" t="s">
        <v>35</v>
      </c>
      <c r="AA47" s="123" t="s">
        <v>35</v>
      </c>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4"/>
      <c r="BA47" s="1035" t="s">
        <v>102</v>
      </c>
      <c r="BB47" s="682" t="s">
        <v>101</v>
      </c>
      <c r="BC47" s="119" t="s">
        <v>35</v>
      </c>
      <c r="BD47" s="115" t="s">
        <v>35</v>
      </c>
      <c r="BE47" s="115" t="s">
        <v>35</v>
      </c>
      <c r="BF47" s="115" t="s">
        <v>35</v>
      </c>
      <c r="BG47" s="110" t="s">
        <v>35</v>
      </c>
      <c r="BH47" s="119" t="s">
        <v>35</v>
      </c>
      <c r="BI47" s="115" t="s">
        <v>35</v>
      </c>
      <c r="BJ47" s="115" t="s">
        <v>35</v>
      </c>
      <c r="BK47" s="115" t="s">
        <v>35</v>
      </c>
      <c r="BL47" s="110" t="s">
        <v>35</v>
      </c>
      <c r="BM47" s="119" t="s">
        <v>35</v>
      </c>
      <c r="BN47" s="115" t="s">
        <v>35</v>
      </c>
      <c r="BO47" s="115" t="s">
        <v>35</v>
      </c>
      <c r="BP47" s="115" t="s">
        <v>35</v>
      </c>
      <c r="BQ47" s="110" t="s">
        <v>35</v>
      </c>
      <c r="BR47" s="119" t="s">
        <v>35</v>
      </c>
      <c r="BS47" s="115" t="s">
        <v>35</v>
      </c>
      <c r="BT47" s="115" t="s">
        <v>35</v>
      </c>
      <c r="BU47" s="115" t="s">
        <v>35</v>
      </c>
      <c r="BV47" s="115" t="s">
        <v>35</v>
      </c>
      <c r="BW47" s="115" t="s">
        <v>35</v>
      </c>
      <c r="BX47" s="115" t="s">
        <v>35</v>
      </c>
      <c r="BY47" s="104" t="s">
        <v>35</v>
      </c>
      <c r="BZ47" s="104" t="s">
        <v>35</v>
      </c>
      <c r="CA47" s="104" t="s">
        <v>35</v>
      </c>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row>
    <row r="48" s="377" customFormat="true" ht="15" customHeight="true" x14ac:dyDescent="0.2">
      <c r="A48" s="1047"/>
      <c r="B48" s="447" t="s">
        <v>100</v>
      </c>
      <c r="C48" s="135" t="s">
        <v>35</v>
      </c>
      <c r="D48" s="132" t="s">
        <v>35</v>
      </c>
      <c r="E48" s="132" t="s">
        <v>35</v>
      </c>
      <c r="F48" s="132" t="s">
        <v>35</v>
      </c>
      <c r="G48" s="129" t="s">
        <v>35</v>
      </c>
      <c r="H48" s="126" t="s">
        <v>35</v>
      </c>
      <c r="I48" s="132" t="s">
        <v>35</v>
      </c>
      <c r="J48" s="132" t="s">
        <v>35</v>
      </c>
      <c r="K48" s="132" t="s">
        <v>35</v>
      </c>
      <c r="L48" s="123" t="s">
        <v>35</v>
      </c>
      <c r="M48" s="135" t="s">
        <v>35</v>
      </c>
      <c r="N48" s="132" t="s">
        <v>35</v>
      </c>
      <c r="O48" s="132" t="s">
        <v>35</v>
      </c>
      <c r="P48" s="132" t="s">
        <v>35</v>
      </c>
      <c r="Q48" s="129" t="s">
        <v>35</v>
      </c>
      <c r="R48" s="126" t="s">
        <v>35</v>
      </c>
      <c r="S48" s="132" t="s">
        <v>35</v>
      </c>
      <c r="T48" s="132" t="s">
        <v>35</v>
      </c>
      <c r="U48" s="132" t="s">
        <v>35</v>
      </c>
      <c r="V48" s="132" t="s">
        <v>35</v>
      </c>
      <c r="W48" s="132" t="s">
        <v>35</v>
      </c>
      <c r="X48" s="132" t="s">
        <v>35</v>
      </c>
      <c r="Y48" s="132" t="s">
        <v>35</v>
      </c>
      <c r="Z48" s="132" t="s">
        <v>35</v>
      </c>
      <c r="AA48" s="123" t="s">
        <v>35</v>
      </c>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4"/>
      <c r="BA48" s="1035"/>
      <c r="BB48" s="682" t="s">
        <v>100</v>
      </c>
      <c r="BC48" s="119" t="s">
        <v>35</v>
      </c>
      <c r="BD48" s="115" t="s">
        <v>35</v>
      </c>
      <c r="BE48" s="115" t="s">
        <v>35</v>
      </c>
      <c r="BF48" s="115" t="s">
        <v>35</v>
      </c>
      <c r="BG48" s="110" t="s">
        <v>35</v>
      </c>
      <c r="BH48" s="119" t="s">
        <v>35</v>
      </c>
      <c r="BI48" s="115" t="s">
        <v>35</v>
      </c>
      <c r="BJ48" s="115" t="s">
        <v>35</v>
      </c>
      <c r="BK48" s="115" t="s">
        <v>35</v>
      </c>
      <c r="BL48" s="110" t="s">
        <v>35</v>
      </c>
      <c r="BM48" s="119" t="s">
        <v>35</v>
      </c>
      <c r="BN48" s="115" t="s">
        <v>35</v>
      </c>
      <c r="BO48" s="115" t="s">
        <v>35</v>
      </c>
      <c r="BP48" s="115" t="s">
        <v>35</v>
      </c>
      <c r="BQ48" s="110" t="s">
        <v>35</v>
      </c>
      <c r="BR48" s="119" t="s">
        <v>35</v>
      </c>
      <c r="BS48" s="115" t="s">
        <v>35</v>
      </c>
      <c r="BT48" s="115" t="s">
        <v>35</v>
      </c>
      <c r="BU48" s="115" t="s">
        <v>35</v>
      </c>
      <c r="BV48" s="115" t="s">
        <v>35</v>
      </c>
      <c r="BW48" s="115" t="s">
        <v>35</v>
      </c>
      <c r="BX48" s="115" t="s">
        <v>35</v>
      </c>
      <c r="BY48" s="104" t="s">
        <v>35</v>
      </c>
      <c r="BZ48" s="104" t="s">
        <v>35</v>
      </c>
      <c r="CA48" s="104" t="s">
        <v>35</v>
      </c>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row>
    <row r="49" s="377" customFormat="true" ht="15" customHeight="true" x14ac:dyDescent="0.2">
      <c r="A49" s="1047"/>
      <c r="B49" s="447" t="s">
        <v>68</v>
      </c>
      <c r="C49" s="135" t="s">
        <v>35</v>
      </c>
      <c r="D49" s="132" t="s">
        <v>35</v>
      </c>
      <c r="E49" s="132" t="s">
        <v>35</v>
      </c>
      <c r="F49" s="132" t="s">
        <v>35</v>
      </c>
      <c r="G49" s="129" t="s">
        <v>35</v>
      </c>
      <c r="H49" s="126" t="s">
        <v>35</v>
      </c>
      <c r="I49" s="132" t="s">
        <v>35</v>
      </c>
      <c r="J49" s="132" t="s">
        <v>35</v>
      </c>
      <c r="K49" s="132" t="s">
        <v>35</v>
      </c>
      <c r="L49" s="123" t="s">
        <v>35</v>
      </c>
      <c r="M49" s="135" t="s">
        <v>35</v>
      </c>
      <c r="N49" s="132" t="s">
        <v>35</v>
      </c>
      <c r="O49" s="132" t="s">
        <v>35</v>
      </c>
      <c r="P49" s="132" t="s">
        <v>35</v>
      </c>
      <c r="Q49" s="129" t="s">
        <v>35</v>
      </c>
      <c r="R49" s="126" t="s">
        <v>35</v>
      </c>
      <c r="S49" s="132" t="s">
        <v>35</v>
      </c>
      <c r="T49" s="132" t="s">
        <v>35</v>
      </c>
      <c r="U49" s="132" t="s">
        <v>35</v>
      </c>
      <c r="V49" s="132" t="s">
        <v>35</v>
      </c>
      <c r="W49" s="132" t="s">
        <v>35</v>
      </c>
      <c r="X49" s="132" t="s">
        <v>35</v>
      </c>
      <c r="Y49" s="132" t="s">
        <v>35</v>
      </c>
      <c r="Z49" s="132" t="s">
        <v>35</v>
      </c>
      <c r="AA49" s="123" t="s">
        <v>35</v>
      </c>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4"/>
      <c r="BA49" s="1035"/>
      <c r="BB49" s="682" t="s">
        <v>68</v>
      </c>
      <c r="BC49" s="119" t="s">
        <v>35</v>
      </c>
      <c r="BD49" s="115" t="s">
        <v>35</v>
      </c>
      <c r="BE49" s="115" t="s">
        <v>35</v>
      </c>
      <c r="BF49" s="115" t="s">
        <v>35</v>
      </c>
      <c r="BG49" s="110" t="s">
        <v>35</v>
      </c>
      <c r="BH49" s="119" t="s">
        <v>35</v>
      </c>
      <c r="BI49" s="115" t="s">
        <v>35</v>
      </c>
      <c r="BJ49" s="115" t="s">
        <v>35</v>
      </c>
      <c r="BK49" s="115" t="s">
        <v>35</v>
      </c>
      <c r="BL49" s="110" t="s">
        <v>35</v>
      </c>
      <c r="BM49" s="119" t="s">
        <v>35</v>
      </c>
      <c r="BN49" s="115" t="s">
        <v>35</v>
      </c>
      <c r="BO49" s="115" t="s">
        <v>35</v>
      </c>
      <c r="BP49" s="115" t="s">
        <v>35</v>
      </c>
      <c r="BQ49" s="110" t="s">
        <v>35</v>
      </c>
      <c r="BR49" s="119" t="s">
        <v>35</v>
      </c>
      <c r="BS49" s="115" t="s">
        <v>35</v>
      </c>
      <c r="BT49" s="115" t="s">
        <v>35</v>
      </c>
      <c r="BU49" s="115" t="s">
        <v>35</v>
      </c>
      <c r="BV49" s="115" t="s">
        <v>35</v>
      </c>
      <c r="BW49" s="115" t="s">
        <v>35</v>
      </c>
      <c r="BX49" s="115" t="s">
        <v>35</v>
      </c>
      <c r="BY49" s="104" t="s">
        <v>35</v>
      </c>
      <c r="BZ49" s="104" t="s">
        <v>35</v>
      </c>
      <c r="CA49" s="104" t="s">
        <v>35</v>
      </c>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row>
    <row r="50" s="377" customFormat="true" ht="15" customHeight="true" x14ac:dyDescent="0.2">
      <c r="A50" s="1047" t="s">
        <v>103</v>
      </c>
      <c r="B50" s="447" t="s">
        <v>101</v>
      </c>
      <c r="C50" s="135" t="s">
        <v>35</v>
      </c>
      <c r="D50" s="132" t="s">
        <v>35</v>
      </c>
      <c r="E50" s="132" t="s">
        <v>35</v>
      </c>
      <c r="F50" s="132" t="s">
        <v>35</v>
      </c>
      <c r="G50" s="129" t="s">
        <v>35</v>
      </c>
      <c r="H50" s="126" t="s">
        <v>35</v>
      </c>
      <c r="I50" s="132" t="s">
        <v>35</v>
      </c>
      <c r="J50" s="132" t="s">
        <v>35</v>
      </c>
      <c r="K50" s="132" t="s">
        <v>35</v>
      </c>
      <c r="L50" s="123" t="s">
        <v>35</v>
      </c>
      <c r="M50" s="135" t="s">
        <v>35</v>
      </c>
      <c r="N50" s="132" t="s">
        <v>35</v>
      </c>
      <c r="O50" s="132" t="s">
        <v>35</v>
      </c>
      <c r="P50" s="132" t="s">
        <v>35</v>
      </c>
      <c r="Q50" s="129" t="s">
        <v>35</v>
      </c>
      <c r="R50" s="126" t="s">
        <v>35</v>
      </c>
      <c r="S50" s="132" t="s">
        <v>35</v>
      </c>
      <c r="T50" s="132" t="s">
        <v>35</v>
      </c>
      <c r="U50" s="132" t="s">
        <v>35</v>
      </c>
      <c r="V50" s="132" t="s">
        <v>35</v>
      </c>
      <c r="W50" s="132" t="s">
        <v>35</v>
      </c>
      <c r="X50" s="132" t="s">
        <v>35</v>
      </c>
      <c r="Y50" s="132" t="s">
        <v>35</v>
      </c>
      <c r="Z50" s="132" t="s">
        <v>35</v>
      </c>
      <c r="AA50" s="123" t="s">
        <v>35</v>
      </c>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4"/>
      <c r="BA50" s="1035" t="s">
        <v>103</v>
      </c>
      <c r="BB50" s="682" t="s">
        <v>101</v>
      </c>
      <c r="BC50" s="119" t="s">
        <v>35</v>
      </c>
      <c r="BD50" s="115" t="s">
        <v>35</v>
      </c>
      <c r="BE50" s="115" t="s">
        <v>35</v>
      </c>
      <c r="BF50" s="115" t="s">
        <v>35</v>
      </c>
      <c r="BG50" s="110" t="s">
        <v>35</v>
      </c>
      <c r="BH50" s="119" t="s">
        <v>35</v>
      </c>
      <c r="BI50" s="115" t="s">
        <v>35</v>
      </c>
      <c r="BJ50" s="115" t="s">
        <v>35</v>
      </c>
      <c r="BK50" s="115" t="s">
        <v>35</v>
      </c>
      <c r="BL50" s="110" t="s">
        <v>35</v>
      </c>
      <c r="BM50" s="119" t="s">
        <v>35</v>
      </c>
      <c r="BN50" s="115" t="s">
        <v>35</v>
      </c>
      <c r="BO50" s="115" t="s">
        <v>35</v>
      </c>
      <c r="BP50" s="115" t="s">
        <v>35</v>
      </c>
      <c r="BQ50" s="110" t="s">
        <v>35</v>
      </c>
      <c r="BR50" s="119" t="s">
        <v>35</v>
      </c>
      <c r="BS50" s="115" t="s">
        <v>35</v>
      </c>
      <c r="BT50" s="115" t="s">
        <v>35</v>
      </c>
      <c r="BU50" s="115" t="s">
        <v>35</v>
      </c>
      <c r="BV50" s="115" t="s">
        <v>35</v>
      </c>
      <c r="BW50" s="115" t="s">
        <v>35</v>
      </c>
      <c r="BX50" s="115" t="s">
        <v>35</v>
      </c>
      <c r="BY50" s="104" t="s">
        <v>35</v>
      </c>
      <c r="BZ50" s="104" t="s">
        <v>35</v>
      </c>
      <c r="CA50" s="104" t="s">
        <v>35</v>
      </c>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row>
    <row r="51" s="377" customFormat="true" ht="15" customHeight="true" x14ac:dyDescent="0.2">
      <c r="A51" s="1047"/>
      <c r="B51" s="447" t="s">
        <v>100</v>
      </c>
      <c r="C51" s="135" t="s">
        <v>35</v>
      </c>
      <c r="D51" s="132" t="s">
        <v>35</v>
      </c>
      <c r="E51" s="132" t="s">
        <v>35</v>
      </c>
      <c r="F51" s="132" t="s">
        <v>35</v>
      </c>
      <c r="G51" s="129" t="s">
        <v>35</v>
      </c>
      <c r="H51" s="126" t="s">
        <v>35</v>
      </c>
      <c r="I51" s="132" t="s">
        <v>35</v>
      </c>
      <c r="J51" s="132" t="s">
        <v>35</v>
      </c>
      <c r="K51" s="132" t="s">
        <v>35</v>
      </c>
      <c r="L51" s="123" t="s">
        <v>35</v>
      </c>
      <c r="M51" s="135" t="s">
        <v>35</v>
      </c>
      <c r="N51" s="132" t="s">
        <v>35</v>
      </c>
      <c r="O51" s="132" t="s">
        <v>35</v>
      </c>
      <c r="P51" s="132" t="s">
        <v>35</v>
      </c>
      <c r="Q51" s="129" t="s">
        <v>35</v>
      </c>
      <c r="R51" s="126" t="s">
        <v>35</v>
      </c>
      <c r="S51" s="132" t="s">
        <v>35</v>
      </c>
      <c r="T51" s="132" t="s">
        <v>35</v>
      </c>
      <c r="U51" s="132" t="s">
        <v>35</v>
      </c>
      <c r="V51" s="132" t="s">
        <v>35</v>
      </c>
      <c r="W51" s="132" t="s">
        <v>35</v>
      </c>
      <c r="X51" s="132" t="s">
        <v>35</v>
      </c>
      <c r="Y51" s="132" t="s">
        <v>35</v>
      </c>
      <c r="Z51" s="132" t="s">
        <v>35</v>
      </c>
      <c r="AA51" s="123" t="s">
        <v>35</v>
      </c>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4"/>
      <c r="BA51" s="1035"/>
      <c r="BB51" s="682" t="s">
        <v>100</v>
      </c>
      <c r="BC51" s="119" t="s">
        <v>35</v>
      </c>
      <c r="BD51" s="115" t="s">
        <v>35</v>
      </c>
      <c r="BE51" s="115" t="s">
        <v>35</v>
      </c>
      <c r="BF51" s="115" t="s">
        <v>35</v>
      </c>
      <c r="BG51" s="110" t="s">
        <v>35</v>
      </c>
      <c r="BH51" s="119" t="s">
        <v>35</v>
      </c>
      <c r="BI51" s="115" t="s">
        <v>35</v>
      </c>
      <c r="BJ51" s="115" t="s">
        <v>35</v>
      </c>
      <c r="BK51" s="115" t="s">
        <v>35</v>
      </c>
      <c r="BL51" s="110" t="s">
        <v>35</v>
      </c>
      <c r="BM51" s="119" t="s">
        <v>35</v>
      </c>
      <c r="BN51" s="115" t="s">
        <v>35</v>
      </c>
      <c r="BO51" s="115" t="s">
        <v>35</v>
      </c>
      <c r="BP51" s="115" t="s">
        <v>35</v>
      </c>
      <c r="BQ51" s="110" t="s">
        <v>35</v>
      </c>
      <c r="BR51" s="119" t="s">
        <v>35</v>
      </c>
      <c r="BS51" s="115" t="s">
        <v>35</v>
      </c>
      <c r="BT51" s="115" t="s">
        <v>35</v>
      </c>
      <c r="BU51" s="115" t="s">
        <v>35</v>
      </c>
      <c r="BV51" s="115" t="s">
        <v>35</v>
      </c>
      <c r="BW51" s="115" t="s">
        <v>35</v>
      </c>
      <c r="BX51" s="115" t="s">
        <v>35</v>
      </c>
      <c r="BY51" s="104" t="s">
        <v>35</v>
      </c>
      <c r="BZ51" s="104" t="s">
        <v>35</v>
      </c>
      <c r="CA51" s="104" t="s">
        <v>35</v>
      </c>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row>
    <row r="52" s="377" customFormat="true" ht="15" customHeight="true" x14ac:dyDescent="0.2">
      <c r="A52" s="1047"/>
      <c r="B52" s="447" t="s">
        <v>68</v>
      </c>
      <c r="C52" s="135" t="s">
        <v>35</v>
      </c>
      <c r="D52" s="132" t="s">
        <v>35</v>
      </c>
      <c r="E52" s="132" t="s">
        <v>35</v>
      </c>
      <c r="F52" s="132" t="s">
        <v>35</v>
      </c>
      <c r="G52" s="129" t="s">
        <v>35</v>
      </c>
      <c r="H52" s="126" t="s">
        <v>35</v>
      </c>
      <c r="I52" s="132" t="s">
        <v>35</v>
      </c>
      <c r="J52" s="132" t="s">
        <v>35</v>
      </c>
      <c r="K52" s="132" t="s">
        <v>35</v>
      </c>
      <c r="L52" s="123" t="s">
        <v>35</v>
      </c>
      <c r="M52" s="135" t="s">
        <v>35</v>
      </c>
      <c r="N52" s="132" t="s">
        <v>35</v>
      </c>
      <c r="O52" s="132" t="s">
        <v>35</v>
      </c>
      <c r="P52" s="132" t="s">
        <v>35</v>
      </c>
      <c r="Q52" s="129" t="s">
        <v>35</v>
      </c>
      <c r="R52" s="126" t="s">
        <v>35</v>
      </c>
      <c r="S52" s="132" t="s">
        <v>35</v>
      </c>
      <c r="T52" s="132" t="s">
        <v>35</v>
      </c>
      <c r="U52" s="132" t="s">
        <v>35</v>
      </c>
      <c r="V52" s="132" t="s">
        <v>35</v>
      </c>
      <c r="W52" s="132" t="s">
        <v>35</v>
      </c>
      <c r="X52" s="132" t="s">
        <v>35</v>
      </c>
      <c r="Y52" s="132" t="s">
        <v>35</v>
      </c>
      <c r="Z52" s="132" t="s">
        <v>35</v>
      </c>
      <c r="AA52" s="123" t="s">
        <v>35</v>
      </c>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4"/>
      <c r="BA52" s="1035"/>
      <c r="BB52" s="682" t="s">
        <v>68</v>
      </c>
      <c r="BC52" s="119" t="s">
        <v>35</v>
      </c>
      <c r="BD52" s="115" t="s">
        <v>35</v>
      </c>
      <c r="BE52" s="115" t="s">
        <v>35</v>
      </c>
      <c r="BF52" s="115" t="s">
        <v>35</v>
      </c>
      <c r="BG52" s="110" t="s">
        <v>35</v>
      </c>
      <c r="BH52" s="119" t="s">
        <v>35</v>
      </c>
      <c r="BI52" s="115" t="s">
        <v>35</v>
      </c>
      <c r="BJ52" s="115" t="s">
        <v>35</v>
      </c>
      <c r="BK52" s="115" t="s">
        <v>35</v>
      </c>
      <c r="BL52" s="110" t="s">
        <v>35</v>
      </c>
      <c r="BM52" s="119" t="s">
        <v>35</v>
      </c>
      <c r="BN52" s="115" t="s">
        <v>35</v>
      </c>
      <c r="BO52" s="115" t="s">
        <v>35</v>
      </c>
      <c r="BP52" s="115" t="s">
        <v>35</v>
      </c>
      <c r="BQ52" s="110" t="s">
        <v>35</v>
      </c>
      <c r="BR52" s="119" t="s">
        <v>35</v>
      </c>
      <c r="BS52" s="115" t="s">
        <v>35</v>
      </c>
      <c r="BT52" s="115" t="s">
        <v>35</v>
      </c>
      <c r="BU52" s="115" t="s">
        <v>35</v>
      </c>
      <c r="BV52" s="115" t="s">
        <v>35</v>
      </c>
      <c r="BW52" s="115" t="s">
        <v>35</v>
      </c>
      <c r="BX52" s="115" t="s">
        <v>35</v>
      </c>
      <c r="BY52" s="104" t="s">
        <v>35</v>
      </c>
      <c r="BZ52" s="104" t="s">
        <v>35</v>
      </c>
      <c r="CA52" s="104" t="s">
        <v>35</v>
      </c>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row>
    <row r="53" s="377" customFormat="true" ht="15" customHeight="true" x14ac:dyDescent="0.2">
      <c r="A53" s="1047" t="s">
        <v>106</v>
      </c>
      <c r="B53" s="447" t="s">
        <v>101</v>
      </c>
      <c r="C53" s="135" t="s">
        <v>35</v>
      </c>
      <c r="D53" s="132" t="s">
        <v>35</v>
      </c>
      <c r="E53" s="132" t="s">
        <v>35</v>
      </c>
      <c r="F53" s="132" t="s">
        <v>35</v>
      </c>
      <c r="G53" s="129" t="s">
        <v>35</v>
      </c>
      <c r="H53" s="126" t="s">
        <v>35</v>
      </c>
      <c r="I53" s="132" t="s">
        <v>35</v>
      </c>
      <c r="J53" s="132" t="s">
        <v>35</v>
      </c>
      <c r="K53" s="132" t="s">
        <v>35</v>
      </c>
      <c r="L53" s="123" t="s">
        <v>35</v>
      </c>
      <c r="M53" s="135" t="s">
        <v>35</v>
      </c>
      <c r="N53" s="132" t="s">
        <v>35</v>
      </c>
      <c r="O53" s="132" t="s">
        <v>35</v>
      </c>
      <c r="P53" s="132" t="s">
        <v>35</v>
      </c>
      <c r="Q53" s="129" t="s">
        <v>35</v>
      </c>
      <c r="R53" s="126" t="s">
        <v>35</v>
      </c>
      <c r="S53" s="132" t="s">
        <v>35</v>
      </c>
      <c r="T53" s="132" t="s">
        <v>35</v>
      </c>
      <c r="U53" s="132" t="s">
        <v>35</v>
      </c>
      <c r="V53" s="132" t="s">
        <v>35</v>
      </c>
      <c r="W53" s="132" t="s">
        <v>35</v>
      </c>
      <c r="X53" s="132" t="s">
        <v>35</v>
      </c>
      <c r="Y53" s="132" t="s">
        <v>35</v>
      </c>
      <c r="Z53" s="132" t="s">
        <v>35</v>
      </c>
      <c r="AA53" s="123" t="s">
        <v>35</v>
      </c>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4"/>
      <c r="BA53" s="1035" t="s">
        <v>106</v>
      </c>
      <c r="BB53" s="682" t="s">
        <v>101</v>
      </c>
      <c r="BC53" s="119" t="s">
        <v>35</v>
      </c>
      <c r="BD53" s="115" t="s">
        <v>35</v>
      </c>
      <c r="BE53" s="115" t="s">
        <v>35</v>
      </c>
      <c r="BF53" s="115" t="s">
        <v>35</v>
      </c>
      <c r="BG53" s="110" t="s">
        <v>35</v>
      </c>
      <c r="BH53" s="119" t="s">
        <v>35</v>
      </c>
      <c r="BI53" s="115" t="s">
        <v>35</v>
      </c>
      <c r="BJ53" s="115" t="s">
        <v>35</v>
      </c>
      <c r="BK53" s="115" t="s">
        <v>35</v>
      </c>
      <c r="BL53" s="110" t="s">
        <v>35</v>
      </c>
      <c r="BM53" s="119" t="s">
        <v>35</v>
      </c>
      <c r="BN53" s="115" t="s">
        <v>35</v>
      </c>
      <c r="BO53" s="115" t="s">
        <v>35</v>
      </c>
      <c r="BP53" s="115" t="s">
        <v>35</v>
      </c>
      <c r="BQ53" s="110" t="s">
        <v>35</v>
      </c>
      <c r="BR53" s="119" t="s">
        <v>35</v>
      </c>
      <c r="BS53" s="115" t="s">
        <v>35</v>
      </c>
      <c r="BT53" s="115" t="s">
        <v>35</v>
      </c>
      <c r="BU53" s="115" t="s">
        <v>35</v>
      </c>
      <c r="BV53" s="115" t="s">
        <v>35</v>
      </c>
      <c r="BW53" s="115" t="s">
        <v>35</v>
      </c>
      <c r="BX53" s="115" t="s">
        <v>35</v>
      </c>
      <c r="BY53" s="104" t="s">
        <v>35</v>
      </c>
      <c r="BZ53" s="104" t="s">
        <v>35</v>
      </c>
      <c r="CA53" s="104" t="s">
        <v>35</v>
      </c>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row>
    <row r="54" s="377" customFormat="true" ht="15" customHeight="true" x14ac:dyDescent="0.2">
      <c r="A54" s="1047"/>
      <c r="B54" s="447" t="s">
        <v>100</v>
      </c>
      <c r="C54" s="135" t="s">
        <v>35</v>
      </c>
      <c r="D54" s="132" t="s">
        <v>35</v>
      </c>
      <c r="E54" s="132" t="s">
        <v>35</v>
      </c>
      <c r="F54" s="132" t="s">
        <v>35</v>
      </c>
      <c r="G54" s="129" t="s">
        <v>35</v>
      </c>
      <c r="H54" s="126" t="s">
        <v>35</v>
      </c>
      <c r="I54" s="132" t="s">
        <v>35</v>
      </c>
      <c r="J54" s="132" t="s">
        <v>35</v>
      </c>
      <c r="K54" s="132" t="s">
        <v>35</v>
      </c>
      <c r="L54" s="123" t="s">
        <v>35</v>
      </c>
      <c r="M54" s="135" t="s">
        <v>35</v>
      </c>
      <c r="N54" s="132" t="s">
        <v>35</v>
      </c>
      <c r="O54" s="132" t="s">
        <v>35</v>
      </c>
      <c r="P54" s="132" t="s">
        <v>35</v>
      </c>
      <c r="Q54" s="129" t="s">
        <v>35</v>
      </c>
      <c r="R54" s="126" t="s">
        <v>35</v>
      </c>
      <c r="S54" s="132" t="s">
        <v>35</v>
      </c>
      <c r="T54" s="132" t="s">
        <v>35</v>
      </c>
      <c r="U54" s="132" t="s">
        <v>35</v>
      </c>
      <c r="V54" s="132" t="s">
        <v>35</v>
      </c>
      <c r="W54" s="132" t="s">
        <v>35</v>
      </c>
      <c r="X54" s="132" t="s">
        <v>35</v>
      </c>
      <c r="Y54" s="132" t="s">
        <v>35</v>
      </c>
      <c r="Z54" s="132" t="s">
        <v>35</v>
      </c>
      <c r="AA54" s="123" t="s">
        <v>35</v>
      </c>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4"/>
      <c r="BA54" s="1035"/>
      <c r="BB54" s="682" t="s">
        <v>100</v>
      </c>
      <c r="BC54" s="119" t="s">
        <v>35</v>
      </c>
      <c r="BD54" s="115" t="s">
        <v>35</v>
      </c>
      <c r="BE54" s="115" t="s">
        <v>35</v>
      </c>
      <c r="BF54" s="115" t="s">
        <v>35</v>
      </c>
      <c r="BG54" s="110" t="s">
        <v>35</v>
      </c>
      <c r="BH54" s="119" t="s">
        <v>35</v>
      </c>
      <c r="BI54" s="115" t="s">
        <v>35</v>
      </c>
      <c r="BJ54" s="115" t="s">
        <v>35</v>
      </c>
      <c r="BK54" s="115" t="s">
        <v>35</v>
      </c>
      <c r="BL54" s="110" t="s">
        <v>35</v>
      </c>
      <c r="BM54" s="119" t="s">
        <v>35</v>
      </c>
      <c r="BN54" s="115" t="s">
        <v>35</v>
      </c>
      <c r="BO54" s="115" t="s">
        <v>35</v>
      </c>
      <c r="BP54" s="115" t="s">
        <v>35</v>
      </c>
      <c r="BQ54" s="110" t="s">
        <v>35</v>
      </c>
      <c r="BR54" s="119" t="s">
        <v>35</v>
      </c>
      <c r="BS54" s="115" t="s">
        <v>35</v>
      </c>
      <c r="BT54" s="115" t="s">
        <v>35</v>
      </c>
      <c r="BU54" s="115" t="s">
        <v>35</v>
      </c>
      <c r="BV54" s="115" t="s">
        <v>35</v>
      </c>
      <c r="BW54" s="115" t="s">
        <v>35</v>
      </c>
      <c r="BX54" s="115" t="s">
        <v>35</v>
      </c>
      <c r="BY54" s="104" t="s">
        <v>35</v>
      </c>
      <c r="BZ54" s="104" t="s">
        <v>35</v>
      </c>
      <c r="CA54" s="104" t="s">
        <v>35</v>
      </c>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row>
    <row r="55" s="377" customFormat="true" ht="15" customHeight="true" x14ac:dyDescent="0.2">
      <c r="A55" s="1048"/>
      <c r="B55" s="448" t="s">
        <v>68</v>
      </c>
      <c r="C55" s="134" t="s">
        <v>35</v>
      </c>
      <c r="D55" s="131" t="s">
        <v>35</v>
      </c>
      <c r="E55" s="131" t="s">
        <v>35</v>
      </c>
      <c r="F55" s="131" t="s">
        <v>35</v>
      </c>
      <c r="G55" s="128" t="s">
        <v>35</v>
      </c>
      <c r="H55" s="125" t="s">
        <v>35</v>
      </c>
      <c r="I55" s="131" t="s">
        <v>35</v>
      </c>
      <c r="J55" s="131" t="s">
        <v>35</v>
      </c>
      <c r="K55" s="131" t="s">
        <v>35</v>
      </c>
      <c r="L55" s="122" t="s">
        <v>35</v>
      </c>
      <c r="M55" s="134" t="s">
        <v>35</v>
      </c>
      <c r="N55" s="131" t="s">
        <v>35</v>
      </c>
      <c r="O55" s="131" t="s">
        <v>35</v>
      </c>
      <c r="P55" s="131" t="s">
        <v>35</v>
      </c>
      <c r="Q55" s="128" t="s">
        <v>35</v>
      </c>
      <c r="R55" s="83" t="s">
        <v>35</v>
      </c>
      <c r="S55" s="82" t="s">
        <v>35</v>
      </c>
      <c r="T55" s="82" t="s">
        <v>35</v>
      </c>
      <c r="U55" s="82" t="s">
        <v>35</v>
      </c>
      <c r="V55" s="82" t="s">
        <v>35</v>
      </c>
      <c r="W55" s="82" t="s">
        <v>35</v>
      </c>
      <c r="X55" s="82" t="s">
        <v>35</v>
      </c>
      <c r="Y55" s="82" t="s">
        <v>35</v>
      </c>
      <c r="Z55" s="82" t="s">
        <v>35</v>
      </c>
      <c r="AA55" s="78" t="s">
        <v>35</v>
      </c>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4"/>
      <c r="BA55" s="1037"/>
      <c r="BB55" s="684" t="s">
        <v>68</v>
      </c>
      <c r="BC55" s="117" t="s">
        <v>35</v>
      </c>
      <c r="BD55" s="113" t="s">
        <v>35</v>
      </c>
      <c r="BE55" s="113" t="s">
        <v>35</v>
      </c>
      <c r="BF55" s="113" t="s">
        <v>35</v>
      </c>
      <c r="BG55" s="108" t="s">
        <v>35</v>
      </c>
      <c r="BH55" s="117" t="s">
        <v>35</v>
      </c>
      <c r="BI55" s="113" t="s">
        <v>35</v>
      </c>
      <c r="BJ55" s="113" t="s">
        <v>35</v>
      </c>
      <c r="BK55" s="113" t="s">
        <v>35</v>
      </c>
      <c r="BL55" s="108" t="s">
        <v>35</v>
      </c>
      <c r="BM55" s="117" t="s">
        <v>35</v>
      </c>
      <c r="BN55" s="113" t="s">
        <v>35</v>
      </c>
      <c r="BO55" s="113" t="s">
        <v>35</v>
      </c>
      <c r="BP55" s="113" t="s">
        <v>35</v>
      </c>
      <c r="BQ55" s="108" t="s">
        <v>35</v>
      </c>
      <c r="BR55" s="81" t="s">
        <v>35</v>
      </c>
      <c r="BS55" s="80" t="s">
        <v>35</v>
      </c>
      <c r="BT55" s="80" t="s">
        <v>35</v>
      </c>
      <c r="BU55" s="80" t="s">
        <v>35</v>
      </c>
      <c r="BV55" s="80" t="s">
        <v>35</v>
      </c>
      <c r="BW55" s="80" t="s">
        <v>35</v>
      </c>
      <c r="BX55" s="80" t="s">
        <v>35</v>
      </c>
      <c r="BY55" s="80" t="s">
        <v>35</v>
      </c>
      <c r="BZ55" s="106" t="s">
        <v>35</v>
      </c>
      <c r="CA55" s="106" t="s">
        <v>35</v>
      </c>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row>
    <row r="56" s="599" customFormat="true" ht="15" customHeight="true" x14ac:dyDescent="0.2">
      <c r="A56" s="379"/>
      <c r="B56" s="444"/>
      <c r="C56" s="1054" t="s">
        <v>115</v>
      </c>
      <c r="D56" s="1055"/>
      <c r="E56" s="1055"/>
      <c r="F56" s="1055"/>
      <c r="G56" s="1056"/>
      <c r="H56" s="1052" t="s">
        <v>38</v>
      </c>
      <c r="I56" s="1044"/>
      <c r="J56" s="1044"/>
      <c r="K56" s="1044"/>
      <c r="L56" s="1046"/>
      <c r="M56" s="1043" t="s">
        <v>37</v>
      </c>
      <c r="N56" s="1044"/>
      <c r="O56" s="1044"/>
      <c r="P56" s="1044"/>
      <c r="Q56" s="1046"/>
      <c r="R56" s="87" t="s">
        <v>142</v>
      </c>
      <c r="S56" s="495"/>
      <c r="T56" s="495"/>
      <c r="U56" s="495"/>
      <c r="V56" s="495"/>
      <c r="W56" s="495"/>
      <c r="X56" s="495"/>
      <c r="Y56" s="495"/>
      <c r="Z56" s="495"/>
      <c r="AA56" s="495"/>
      <c r="AB56" s="909"/>
      <c r="AC56" s="909"/>
      <c r="AD56" s="909"/>
      <c r="AE56" s="909"/>
      <c r="AF56" s="909"/>
      <c r="AG56" s="909"/>
      <c r="AH56" s="909"/>
      <c r="AI56" s="909"/>
      <c r="AJ56" s="909"/>
      <c r="AK56" s="909"/>
      <c r="AL56" s="909"/>
      <c r="AM56" s="909"/>
      <c r="AN56" s="909"/>
      <c r="AO56" s="909"/>
      <c r="AP56" s="909"/>
      <c r="AQ56" s="909"/>
      <c r="AR56" s="909"/>
      <c r="AS56" s="909"/>
      <c r="AT56" s="909"/>
      <c r="AU56" s="909"/>
      <c r="AV56" s="909"/>
      <c r="AW56" s="909"/>
      <c r="AX56" s="909"/>
      <c r="AY56" s="909"/>
      <c r="AZ56" s="415"/>
      <c r="BA56" s="416" t="s">
        <v>131</v>
      </c>
      <c r="BB56" s="362" t="s">
        <v>96</v>
      </c>
      <c r="BC56" s="1043" t="s">
        <v>115</v>
      </c>
      <c r="BD56" s="1044"/>
      <c r="BE56" s="1044"/>
      <c r="BF56" s="1044"/>
      <c r="BG56" s="1045"/>
      <c r="BH56" s="1043" t="s">
        <v>38</v>
      </c>
      <c r="BI56" s="1044"/>
      <c r="BJ56" s="1044"/>
      <c r="BK56" s="1044"/>
      <c r="BL56" s="1045"/>
      <c r="BM56" s="1043" t="s">
        <v>37</v>
      </c>
      <c r="BN56" s="1044"/>
      <c r="BO56" s="1044"/>
      <c r="BP56" s="1044"/>
      <c r="BQ56" s="1046"/>
      <c r="BR56" s="86" t="s">
        <v>142</v>
      </c>
      <c r="BS56" s="495"/>
      <c r="BT56" s="495"/>
      <c r="BU56" s="495"/>
      <c r="BV56" s="495"/>
      <c r="BW56" s="495"/>
      <c r="BX56" s="495"/>
      <c r="BY56" s="495"/>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599" customFormat="true" ht="12.75" x14ac:dyDescent="0.2">
      <c r="A57" s="402" t="s">
        <v>69</v>
      </c>
      <c r="B57" s="444"/>
      <c r="C57" s="486" t="s">
        <v>0</v>
      </c>
      <c r="D57" s="673" t="s">
        <v>1</v>
      </c>
      <c r="E57" s="673" t="s">
        <v>2</v>
      </c>
      <c r="F57" s="673" t="s">
        <v>3</v>
      </c>
      <c r="G57" s="674" t="s">
        <v>4</v>
      </c>
      <c r="H57" s="449" t="s">
        <v>0</v>
      </c>
      <c r="I57" s="677" t="s">
        <v>1</v>
      </c>
      <c r="J57" s="677" t="s">
        <v>2</v>
      </c>
      <c r="K57" s="677" t="s">
        <v>3</v>
      </c>
      <c r="L57" s="678" t="s">
        <v>4</v>
      </c>
      <c r="M57" s="450" t="s">
        <v>0</v>
      </c>
      <c r="N57" s="677" t="s">
        <v>1</v>
      </c>
      <c r="O57" s="677" t="s">
        <v>2</v>
      </c>
      <c r="P57" s="677" t="s">
        <v>3</v>
      </c>
      <c r="Q57" s="671" t="s">
        <v>4</v>
      </c>
      <c r="R57" s="449" t="s">
        <v>250</v>
      </c>
      <c r="S57" s="677" t="s">
        <v>401</v>
      </c>
      <c r="T57" s="677" t="s">
        <v>252</v>
      </c>
      <c r="U57" s="677" t="s">
        <v>253</v>
      </c>
      <c r="V57" s="677" t="s">
        <v>254</v>
      </c>
      <c r="W57" s="677" t="s">
        <v>255</v>
      </c>
      <c r="X57" s="677" t="s">
        <v>256</v>
      </c>
      <c r="Y57" s="677" t="s">
        <v>402</v>
      </c>
      <c r="Z57" s="677" t="s">
        <v>258</v>
      </c>
      <c r="AA57" s="678" t="s">
        <v>356</v>
      </c>
      <c r="AB57" s="909"/>
      <c r="AC57" s="909"/>
      <c r="AD57" s="909"/>
      <c r="AE57" s="909"/>
      <c r="AF57" s="909"/>
      <c r="AG57" s="909"/>
      <c r="AH57" s="909"/>
      <c r="AI57" s="909"/>
      <c r="AJ57" s="909"/>
      <c r="AK57" s="909"/>
      <c r="AL57" s="909"/>
      <c r="AM57" s="909"/>
      <c r="AN57" s="909"/>
      <c r="AO57" s="909"/>
      <c r="AP57" s="909"/>
      <c r="AQ57" s="909"/>
      <c r="AR57" s="909"/>
      <c r="AS57" s="909"/>
      <c r="AT57" s="909"/>
      <c r="AU57" s="909"/>
      <c r="AV57" s="909"/>
      <c r="AW57" s="909"/>
      <c r="AX57" s="909"/>
      <c r="AY57" s="909"/>
      <c r="AZ57" s="415"/>
      <c r="BA57" s="402" t="s">
        <v>120</v>
      </c>
      <c r="BB57" s="401"/>
      <c r="BC57" s="525" t="s">
        <v>0</v>
      </c>
      <c r="BD57" s="647" t="s">
        <v>1</v>
      </c>
      <c r="BE57" s="647" t="s">
        <v>2</v>
      </c>
      <c r="BF57" s="647" t="s">
        <v>3</v>
      </c>
      <c r="BG57" s="526" t="s">
        <v>4</v>
      </c>
      <c r="BH57" s="525" t="s">
        <v>0</v>
      </c>
      <c r="BI57" s="647" t="s">
        <v>1</v>
      </c>
      <c r="BJ57" s="647" t="s">
        <v>2</v>
      </c>
      <c r="BK57" s="647" t="s">
        <v>3</v>
      </c>
      <c r="BL57" s="526" t="s">
        <v>4</v>
      </c>
      <c r="BM57" s="525" t="s">
        <v>0</v>
      </c>
      <c r="BN57" s="647" t="s">
        <v>1</v>
      </c>
      <c r="BO57" s="647" t="s">
        <v>2</v>
      </c>
      <c r="BP57" s="647" t="s">
        <v>3</v>
      </c>
      <c r="BQ57" s="526" t="s">
        <v>4</v>
      </c>
      <c r="BR57" s="525" t="s">
        <v>250</v>
      </c>
      <c r="BS57" s="647" t="s">
        <v>401</v>
      </c>
      <c r="BT57" s="647" t="s">
        <v>252</v>
      </c>
      <c r="BU57" s="647" t="s">
        <v>253</v>
      </c>
      <c r="BV57" s="647" t="s">
        <v>254</v>
      </c>
      <c r="BW57" s="647" t="s">
        <v>255</v>
      </c>
      <c r="BX57" s="647" t="s">
        <v>256</v>
      </c>
      <c r="BY57" s="648" t="s">
        <v>402</v>
      </c>
      <c r="BZ57" s="648" t="s">
        <v>258</v>
      </c>
      <c r="CA57" s="648" t="s">
        <v>356</v>
      </c>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row>
    <row r="58" s="599" customFormat="true" ht="15" customHeight="true" x14ac:dyDescent="0.2">
      <c r="A58" s="1053" t="s">
        <v>357</v>
      </c>
      <c r="B58" s="446" t="s">
        <v>358</v>
      </c>
      <c r="C58" s="196">
        <v>0.1591929356379021</v>
      </c>
      <c r="D58" s="195">
        <v>0.4906705454596364</v>
      </c>
      <c r="E58" s="195">
        <v>0.63629058659202875</v>
      </c>
      <c r="F58" s="195">
        <v>1.1235710980016795</v>
      </c>
      <c r="G58" s="194">
        <v>9.7892142964095665</v>
      </c>
      <c r="H58" s="193">
        <v>2.7480981833043283</v>
      </c>
      <c r="I58" s="195">
        <v>2.4355979740954661</v>
      </c>
      <c r="J58" s="195">
        <v>2.3411286983500834</v>
      </c>
      <c r="K58" s="195">
        <v>7.2241102176276728</v>
      </c>
      <c r="L58" s="192">
        <v>29.512464546552884</v>
      </c>
      <c r="M58" s="196">
        <v>0.18001700686084487</v>
      </c>
      <c r="N58" s="195">
        <v>0.56902333075953482</v>
      </c>
      <c r="O58" s="195">
        <v>9.5587313258927525E-2</v>
      </c>
      <c r="P58" s="195">
        <v>0.12664275686971738</v>
      </c>
      <c r="Q58" s="194">
        <v>1.508248829535316</v>
      </c>
      <c r="R58" s="193">
        <v>4.9386316298466948</v>
      </c>
      <c r="S58" s="195">
        <v>1.8902909808283372</v>
      </c>
      <c r="T58" s="195">
        <v>1.7048197523210615</v>
      </c>
      <c r="U58" s="195">
        <v>2.1395137630187793</v>
      </c>
      <c r="V58" s="195">
        <v>3.3928435518684892</v>
      </c>
      <c r="W58" s="195">
        <v>1.1450033682222593</v>
      </c>
      <c r="X58" s="195">
        <v>2.6568122674459951</v>
      </c>
      <c r="Y58" s="195">
        <v>3.49477474327426</v>
      </c>
      <c r="Z58" s="195">
        <v>0.5409249664067467</v>
      </c>
      <c r="AA58" s="192">
        <v>0.19492121860992456</v>
      </c>
      <c r="AB58" s="909"/>
      <c r="AC58" s="909"/>
      <c r="AD58" s="909"/>
      <c r="AE58" s="909"/>
      <c r="AF58" s="909"/>
      <c r="AG58" s="909"/>
      <c r="AH58" s="909"/>
      <c r="AI58" s="909"/>
      <c r="AJ58" s="909"/>
      <c r="AK58" s="909"/>
      <c r="AL58" s="909"/>
      <c r="AM58" s="909"/>
      <c r="AN58" s="909"/>
      <c r="AO58" s="909"/>
      <c r="AP58" s="909"/>
      <c r="AQ58" s="909"/>
      <c r="AR58" s="909"/>
      <c r="AS58" s="909"/>
      <c r="AT58" s="909"/>
      <c r="AU58" s="909"/>
      <c r="AV58" s="909"/>
      <c r="AW58" s="909"/>
      <c r="AX58" s="909"/>
      <c r="AY58" s="909"/>
      <c r="AZ58" s="415"/>
      <c r="BA58" s="681"/>
      <c r="BB58" s="683"/>
      <c r="BC58" s="514"/>
      <c r="BD58" s="499"/>
      <c r="BE58" s="499"/>
      <c r="BF58" s="499"/>
      <c r="BG58" s="515"/>
      <c r="BH58" s="514"/>
      <c r="BI58" s="499"/>
      <c r="BJ58" s="499"/>
      <c r="BK58" s="499"/>
      <c r="BL58" s="515"/>
      <c r="BM58" s="514"/>
      <c r="BN58" s="499"/>
      <c r="BO58" s="499"/>
      <c r="BP58" s="499"/>
      <c r="BQ58" s="515"/>
      <c r="BR58" s="514"/>
      <c r="BS58" s="499"/>
      <c r="BT58" s="499"/>
      <c r="BU58" s="499"/>
      <c r="BV58" s="499"/>
      <c r="BW58" s="499"/>
      <c r="BX58" s="499"/>
      <c r="BY58" s="500"/>
      <c r="BZ58" s="500"/>
      <c r="CA58" s="500"/>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row>
    <row r="59" s="599" customFormat="true" ht="15" customHeight="true" x14ac:dyDescent="0.2">
      <c r="A59" s="1047"/>
      <c r="B59" s="447" t="s">
        <v>403</v>
      </c>
      <c r="C59" s="191">
        <v>0.22931484450607098</v>
      </c>
      <c r="D59" s="190">
        <v>0.9079367199581454</v>
      </c>
      <c r="E59" s="190">
        <v>5.8548371169241458</v>
      </c>
      <c r="F59" s="190">
        <v>19.534371983399581</v>
      </c>
      <c r="G59" s="189">
        <v>39.865992309686192</v>
      </c>
      <c r="H59" s="188">
        <v>30.075816413618334</v>
      </c>
      <c r="I59" s="190">
        <v>44.880803775650051</v>
      </c>
      <c r="J59" s="190">
        <v>51.863737363620835</v>
      </c>
      <c r="K59" s="190">
        <v>66.742714864208892</v>
      </c>
      <c r="L59" s="187">
        <v>55.085612240842295</v>
      </c>
      <c r="M59" s="191">
        <v>0.23281396527198914</v>
      </c>
      <c r="N59" s="190">
        <v>0.587451640883217</v>
      </c>
      <c r="O59" s="190">
        <v>0.95089945611486326</v>
      </c>
      <c r="P59" s="190">
        <v>2.6013363779886607</v>
      </c>
      <c r="Q59" s="189">
        <v>6.6725306946568042</v>
      </c>
      <c r="R59" s="188">
        <v>23.15550635731832</v>
      </c>
      <c r="S59" s="190">
        <v>4.4421369594759907</v>
      </c>
      <c r="T59" s="190">
        <v>11.763483263740554</v>
      </c>
      <c r="U59" s="190">
        <v>8.8121380660288811</v>
      </c>
      <c r="V59" s="190">
        <v>23.506369875847522</v>
      </c>
      <c r="W59" s="190">
        <v>5.4210205828516189</v>
      </c>
      <c r="X59" s="190">
        <v>4.3412613021712385</v>
      </c>
      <c r="Y59" s="190">
        <v>9.9295690816913211</v>
      </c>
      <c r="Z59" s="190">
        <v>8.054659023989263</v>
      </c>
      <c r="AA59" s="187">
        <v>2.9627343301919313</v>
      </c>
      <c r="AB59" s="909"/>
      <c r="AC59" s="909"/>
      <c r="AD59" s="909"/>
      <c r="AE59" s="909"/>
      <c r="AF59" s="909"/>
      <c r="AG59" s="909"/>
      <c r="AH59" s="909"/>
      <c r="AI59" s="909"/>
      <c r="AJ59" s="909"/>
      <c r="AK59" s="909"/>
      <c r="AL59" s="909"/>
      <c r="AM59" s="909"/>
      <c r="AN59" s="909"/>
      <c r="AO59" s="909"/>
      <c r="AP59" s="909"/>
      <c r="AQ59" s="909"/>
      <c r="AR59" s="909"/>
      <c r="AS59" s="909"/>
      <c r="AT59" s="909"/>
      <c r="AU59" s="909"/>
      <c r="AV59" s="909"/>
      <c r="AW59" s="909"/>
      <c r="AX59" s="909"/>
      <c r="AY59" s="909"/>
      <c r="AZ59" s="415"/>
      <c r="BA59" s="947"/>
      <c r="BB59" s="682"/>
      <c r="BC59" s="517"/>
      <c r="BD59" s="503"/>
      <c r="BE59" s="503"/>
      <c r="BF59" s="503"/>
      <c r="BG59" s="521"/>
      <c r="BH59" s="517"/>
      <c r="BI59" s="503"/>
      <c r="BJ59" s="503"/>
      <c r="BK59" s="503"/>
      <c r="BL59" s="521"/>
      <c r="BM59" s="517"/>
      <c r="BN59" s="503"/>
      <c r="BO59" s="503"/>
      <c r="BP59" s="503"/>
      <c r="BQ59" s="521"/>
      <c r="BR59" s="517"/>
      <c r="BS59" s="503"/>
      <c r="BT59" s="503"/>
      <c r="BU59" s="503"/>
      <c r="BV59" s="503"/>
      <c r="BW59" s="503"/>
      <c r="BX59" s="503"/>
      <c r="BY59" s="504"/>
      <c r="BZ59" s="504"/>
      <c r="CA59" s="50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row>
    <row r="60" s="599" customFormat="true" ht="15" customHeight="true" x14ac:dyDescent="0.2">
      <c r="A60" s="1047"/>
      <c r="B60" s="447" t="s">
        <v>404</v>
      </c>
      <c r="C60" s="191">
        <v>43.158991686249372</v>
      </c>
      <c r="D60" s="190">
        <v>52.913819312424458</v>
      </c>
      <c r="E60" s="190">
        <v>52.060160261950806</v>
      </c>
      <c r="F60" s="190">
        <v>48.856578291931221</v>
      </c>
      <c r="G60" s="189">
        <v>30.241945483179379</v>
      </c>
      <c r="H60" s="188">
        <v>34.766276801772968</v>
      </c>
      <c r="I60" s="190">
        <v>31.210699030624685</v>
      </c>
      <c r="J60" s="190">
        <v>26.23619556042371</v>
      </c>
      <c r="K60" s="190">
        <v>14.751288847792821</v>
      </c>
      <c r="L60" s="187">
        <v>11.989470492436103</v>
      </c>
      <c r="M60" s="191">
        <v>41.765633832787906</v>
      </c>
      <c r="N60" s="190">
        <v>49.498224411457066</v>
      </c>
      <c r="O60" s="190">
        <v>56.36354636701212</v>
      </c>
      <c r="P60" s="190">
        <v>55.300806576602326</v>
      </c>
      <c r="Q60" s="189">
        <v>57.203896923917398</v>
      </c>
      <c r="R60" s="188">
        <v>38.696073230823835</v>
      </c>
      <c r="S60" s="190">
        <v>56.959424619810385</v>
      </c>
      <c r="T60" s="190">
        <v>39.25891509098048</v>
      </c>
      <c r="U60" s="190">
        <v>52.063197167548722</v>
      </c>
      <c r="V60" s="190">
        <v>43.880780960129059</v>
      </c>
      <c r="W60" s="190">
        <v>49.828014035589916</v>
      </c>
      <c r="X60" s="190">
        <v>46.989720384111152</v>
      </c>
      <c r="Y60" s="190">
        <v>64.796468177555639</v>
      </c>
      <c r="Z60" s="190">
        <v>54.390544647595874</v>
      </c>
      <c r="AA60" s="187">
        <v>37.295867584431527</v>
      </c>
      <c r="AB60" s="909"/>
      <c r="AC60" s="909"/>
      <c r="AD60" s="909"/>
      <c r="AE60" s="909"/>
      <c r="AF60" s="909"/>
      <c r="AG60" s="909"/>
      <c r="AH60" s="909"/>
      <c r="AI60" s="909"/>
      <c r="AJ60" s="909"/>
      <c r="AK60" s="909"/>
      <c r="AL60" s="909"/>
      <c r="AM60" s="909"/>
      <c r="AN60" s="909"/>
      <c r="AO60" s="909"/>
      <c r="AP60" s="909"/>
      <c r="AQ60" s="909"/>
      <c r="AR60" s="909"/>
      <c r="AS60" s="909"/>
      <c r="AT60" s="909"/>
      <c r="AU60" s="909"/>
      <c r="AV60" s="909"/>
      <c r="AW60" s="909"/>
      <c r="AX60" s="909"/>
      <c r="AY60" s="909"/>
      <c r="AZ60" s="415"/>
      <c r="BA60" s="947"/>
      <c r="BB60" s="682"/>
      <c r="BC60" s="517"/>
      <c r="BD60" s="503"/>
      <c r="BE60" s="503"/>
      <c r="BF60" s="503"/>
      <c r="BG60" s="521"/>
      <c r="BH60" s="517"/>
      <c r="BI60" s="503"/>
      <c r="BJ60" s="503"/>
      <c r="BK60" s="503"/>
      <c r="BL60" s="521"/>
      <c r="BM60" s="517"/>
      <c r="BN60" s="503"/>
      <c r="BO60" s="503"/>
      <c r="BP60" s="503"/>
      <c r="BQ60" s="521"/>
      <c r="BR60" s="517"/>
      <c r="BS60" s="503"/>
      <c r="BT60" s="503"/>
      <c r="BU60" s="503"/>
      <c r="BV60" s="503"/>
      <c r="BW60" s="503"/>
      <c r="BX60" s="503"/>
      <c r="BY60" s="504"/>
      <c r="BZ60" s="504"/>
      <c r="CA60" s="50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row>
    <row r="61" s="599" customFormat="true" ht="15" customHeight="true" x14ac:dyDescent="0.2">
      <c r="A61" s="1047"/>
      <c r="B61" s="447" t="s">
        <v>405</v>
      </c>
      <c r="C61" s="191">
        <v>3.1789929310792435</v>
      </c>
      <c r="D61" s="190">
        <v>7.2584464294322109</v>
      </c>
      <c r="E61" s="190">
        <v>11.500215732975285</v>
      </c>
      <c r="F61" s="190">
        <v>8.8599030950555822</v>
      </c>
      <c r="G61" s="189">
        <v>9.779854601594252</v>
      </c>
      <c r="H61" s="188">
        <v>4.9909960816562835</v>
      </c>
      <c r="I61" s="190">
        <v>5.2805514338183421</v>
      </c>
      <c r="J61" s="190">
        <v>6.8107281854144626</v>
      </c>
      <c r="K61" s="190">
        <v>5.9230924512802448</v>
      </c>
      <c r="L61" s="187">
        <v>1.9239509779736743</v>
      </c>
      <c r="M61" s="191">
        <v>2.4756642184964148</v>
      </c>
      <c r="N61" s="190">
        <v>5.4775190986581572</v>
      </c>
      <c r="O61" s="190">
        <v>10.513309048005979</v>
      </c>
      <c r="P61" s="190">
        <v>11.817113784747683</v>
      </c>
      <c r="Q61" s="189">
        <v>15.064896567710315</v>
      </c>
      <c r="R61" s="188">
        <v>12.114594979098312</v>
      </c>
      <c r="S61" s="190">
        <v>2.7730447938154592</v>
      </c>
      <c r="T61" s="190">
        <v>4.8848528117422898</v>
      </c>
      <c r="U61" s="190">
        <v>17.32888409660238</v>
      </c>
      <c r="V61" s="190">
        <v>10.818190764448177</v>
      </c>
      <c r="W61" s="190">
        <v>12.886273127339591</v>
      </c>
      <c r="X61" s="190">
        <v>0.74502841034538136</v>
      </c>
      <c r="Y61" s="190">
        <v>0.92592978820954575</v>
      </c>
      <c r="Z61" s="190">
        <v>0.51376062741087858</v>
      </c>
      <c r="AA61" s="187">
        <v>1.5488339420532005</v>
      </c>
      <c r="AB61" s="909"/>
      <c r="AC61" s="909"/>
      <c r="AD61" s="909"/>
      <c r="AE61" s="909"/>
      <c r="AF61" s="909"/>
      <c r="AG61" s="909"/>
      <c r="AH61" s="909"/>
      <c r="AI61" s="909"/>
      <c r="AJ61" s="909"/>
      <c r="AK61" s="909"/>
      <c r="AL61" s="909"/>
      <c r="AM61" s="909"/>
      <c r="AN61" s="909"/>
      <c r="AO61" s="909"/>
      <c r="AP61" s="909"/>
      <c r="AQ61" s="909"/>
      <c r="AR61" s="909"/>
      <c r="AS61" s="909"/>
      <c r="AT61" s="909"/>
      <c r="AU61" s="909"/>
      <c r="AV61" s="909"/>
      <c r="AW61" s="909"/>
      <c r="AX61" s="909"/>
      <c r="AY61" s="909"/>
      <c r="AZ61" s="415"/>
      <c r="BA61" s="947"/>
      <c r="BB61" s="682"/>
      <c r="BC61" s="517"/>
      <c r="BD61" s="503"/>
      <c r="BE61" s="503"/>
      <c r="BF61" s="503"/>
      <c r="BG61" s="521"/>
      <c r="BH61" s="517"/>
      <c r="BI61" s="503"/>
      <c r="BJ61" s="503"/>
      <c r="BK61" s="503"/>
      <c r="BL61" s="521"/>
      <c r="BM61" s="517"/>
      <c r="BN61" s="503"/>
      <c r="BO61" s="503"/>
      <c r="BP61" s="503"/>
      <c r="BQ61" s="521"/>
      <c r="BR61" s="517"/>
      <c r="BS61" s="503"/>
      <c r="BT61" s="503"/>
      <c r="BU61" s="503"/>
      <c r="BV61" s="503"/>
      <c r="BW61" s="503"/>
      <c r="BX61" s="503"/>
      <c r="BY61" s="504"/>
      <c r="BZ61" s="504"/>
      <c r="CA61" s="50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row>
    <row r="62" s="599" customFormat="true" ht="15" customHeight="true" x14ac:dyDescent="0.2">
      <c r="A62" s="1047"/>
      <c r="B62" s="447" t="s">
        <v>406</v>
      </c>
      <c r="C62" s="191">
        <v>6.1611914909998635</v>
      </c>
      <c r="D62" s="190">
        <v>4.6523979532239048</v>
      </c>
      <c r="E62" s="190">
        <v>3.550368814078539</v>
      </c>
      <c r="F62" s="190">
        <v>2.6802867925969691</v>
      </c>
      <c r="G62" s="189">
        <v>1.7972868677264338</v>
      </c>
      <c r="H62" s="188">
        <v>2.1590289117550476</v>
      </c>
      <c r="I62" s="190">
        <v>1.3672050170313925</v>
      </c>
      <c r="J62" s="190">
        <v>0.64698892333273073</v>
      </c>
      <c r="K62" s="190">
        <v>0.24302091986998295</v>
      </c>
      <c r="L62" s="187">
        <v>0</v>
      </c>
      <c r="M62" s="191">
        <v>6.1101806581627187</v>
      </c>
      <c r="N62" s="190">
        <v>4.9703456559897399</v>
      </c>
      <c r="O62" s="190">
        <v>4.2389458886005889</v>
      </c>
      <c r="P62" s="190">
        <v>3.5303640792969806</v>
      </c>
      <c r="Q62" s="189">
        <v>4.3683646313979727</v>
      </c>
      <c r="R62" s="188">
        <v>4.5956195221121803</v>
      </c>
      <c r="S62" s="190">
        <v>9.1926522972989897</v>
      </c>
      <c r="T62" s="190">
        <v>3.0925961384146654</v>
      </c>
      <c r="U62" s="190">
        <v>1.7327348699068521</v>
      </c>
      <c r="V62" s="190">
        <v>2.4191648689296774</v>
      </c>
      <c r="W62" s="190">
        <v>4.0344703224277927</v>
      </c>
      <c r="X62" s="190">
        <v>3.8320048258986885</v>
      </c>
      <c r="Y62" s="190">
        <v>1.5842031547519806</v>
      </c>
      <c r="Z62" s="190">
        <v>5.0582278376406133</v>
      </c>
      <c r="AA62" s="187">
        <v>6.0926883101669409</v>
      </c>
      <c r="AB62" s="909"/>
      <c r="AC62" s="909"/>
      <c r="AD62" s="909"/>
      <c r="AE62" s="909"/>
      <c r="AF62" s="909"/>
      <c r="AG62" s="909"/>
      <c r="AH62" s="909"/>
      <c r="AI62" s="909"/>
      <c r="AJ62" s="909"/>
      <c r="AK62" s="909"/>
      <c r="AL62" s="909"/>
      <c r="AM62" s="909"/>
      <c r="AN62" s="909"/>
      <c r="AO62" s="909"/>
      <c r="AP62" s="909"/>
      <c r="AQ62" s="909"/>
      <c r="AR62" s="909"/>
      <c r="AS62" s="909"/>
      <c r="AT62" s="909"/>
      <c r="AU62" s="909"/>
      <c r="AV62" s="909"/>
      <c r="AW62" s="909"/>
      <c r="AX62" s="909"/>
      <c r="AY62" s="909"/>
      <c r="AZ62" s="415"/>
      <c r="BA62" s="947"/>
      <c r="BB62" s="682"/>
      <c r="BC62" s="517"/>
      <c r="BD62" s="503"/>
      <c r="BE62" s="503"/>
      <c r="BF62" s="503"/>
      <c r="BG62" s="521"/>
      <c r="BH62" s="517"/>
      <c r="BI62" s="503"/>
      <c r="BJ62" s="503"/>
      <c r="BK62" s="503"/>
      <c r="BL62" s="521"/>
      <c r="BM62" s="517"/>
      <c r="BN62" s="503"/>
      <c r="BO62" s="503"/>
      <c r="BP62" s="503"/>
      <c r="BQ62" s="521"/>
      <c r="BR62" s="517"/>
      <c r="BS62" s="503"/>
      <c r="BT62" s="503"/>
      <c r="BU62" s="503"/>
      <c r="BV62" s="503"/>
      <c r="BW62" s="503"/>
      <c r="BX62" s="503"/>
      <c r="BY62" s="504"/>
      <c r="BZ62" s="504"/>
      <c r="CA62" s="50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row>
    <row r="63" s="599" customFormat="true" ht="15" customHeight="true" x14ac:dyDescent="0.2">
      <c r="A63" s="1047"/>
      <c r="B63" s="447" t="s">
        <v>407</v>
      </c>
      <c r="C63" s="191">
        <v>23.741203760821598</v>
      </c>
      <c r="D63" s="190">
        <v>16.147369563172763</v>
      </c>
      <c r="E63" s="190">
        <v>13.059138420265048</v>
      </c>
      <c r="F63" s="190">
        <v>6.2183934650962263</v>
      </c>
      <c r="G63" s="189">
        <v>3.09441658581546</v>
      </c>
      <c r="H63" s="188">
        <v>5.6210821847806471</v>
      </c>
      <c r="I63" s="190">
        <v>2.6241750561842681</v>
      </c>
      <c r="J63" s="190">
        <v>2.9547293923980726</v>
      </c>
      <c r="K63" s="190">
        <v>1.3472098914053507</v>
      </c>
      <c r="L63" s="187">
        <v>0.26909207954932762</v>
      </c>
      <c r="M63" s="191">
        <v>25.212609690373728</v>
      </c>
      <c r="N63" s="190">
        <v>17.923324169284722</v>
      </c>
      <c r="O63" s="190">
        <v>14.513531886391295</v>
      </c>
      <c r="P63" s="190">
        <v>13.806196315076871</v>
      </c>
      <c r="Q63" s="189">
        <v>5.8060120082866939</v>
      </c>
      <c r="R63" s="188">
        <v>10.396356538876773</v>
      </c>
      <c r="S63" s="190">
        <v>9.3856294886690996</v>
      </c>
      <c r="T63" s="190">
        <v>13.733366357588206</v>
      </c>
      <c r="U63" s="190">
        <v>10.875623470002061</v>
      </c>
      <c r="V63" s="190">
        <v>6.8827158163059208</v>
      </c>
      <c r="W63" s="190">
        <v>15.040515425206236</v>
      </c>
      <c r="X63" s="190">
        <v>17.631851630116103</v>
      </c>
      <c r="Y63" s="190">
        <v>9.5624803808793004</v>
      </c>
      <c r="Z63" s="190">
        <v>19.195284249055856</v>
      </c>
      <c r="AA63" s="187">
        <v>22.701800528329581</v>
      </c>
      <c r="AB63" s="909"/>
      <c r="AC63" s="909"/>
      <c r="AD63" s="909"/>
      <c r="AE63" s="909"/>
      <c r="AF63" s="909"/>
      <c r="AG63" s="909"/>
      <c r="AH63" s="909"/>
      <c r="AI63" s="909"/>
      <c r="AJ63" s="909"/>
      <c r="AK63" s="909"/>
      <c r="AL63" s="909"/>
      <c r="AM63" s="909"/>
      <c r="AN63" s="909"/>
      <c r="AO63" s="909"/>
      <c r="AP63" s="909"/>
      <c r="AQ63" s="909"/>
      <c r="AR63" s="909"/>
      <c r="AS63" s="909"/>
      <c r="AT63" s="909"/>
      <c r="AU63" s="909"/>
      <c r="AV63" s="909"/>
      <c r="AW63" s="909"/>
      <c r="AX63" s="909"/>
      <c r="AY63" s="909"/>
      <c r="AZ63" s="415"/>
      <c r="BA63" s="947"/>
      <c r="BB63" s="682"/>
      <c r="BC63" s="517"/>
      <c r="BD63" s="503"/>
      <c r="BE63" s="503"/>
      <c r="BF63" s="503"/>
      <c r="BG63" s="521"/>
      <c r="BH63" s="517"/>
      <c r="BI63" s="503"/>
      <c r="BJ63" s="503"/>
      <c r="BK63" s="503"/>
      <c r="BL63" s="521"/>
      <c r="BM63" s="517"/>
      <c r="BN63" s="503"/>
      <c r="BO63" s="503"/>
      <c r="BP63" s="503"/>
      <c r="BQ63" s="521"/>
      <c r="BR63" s="517"/>
      <c r="BS63" s="503"/>
      <c r="BT63" s="503"/>
      <c r="BU63" s="503"/>
      <c r="BV63" s="503"/>
      <c r="BW63" s="503"/>
      <c r="BX63" s="503"/>
      <c r="BY63" s="504"/>
      <c r="BZ63" s="504"/>
      <c r="CA63" s="50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row>
    <row r="64" s="599" customFormat="true" ht="15" customHeight="true" x14ac:dyDescent="0.2">
      <c r="A64" s="1047"/>
      <c r="B64" s="447" t="s">
        <v>408</v>
      </c>
      <c r="C64" s="191">
        <v>6.6429477986828811</v>
      </c>
      <c r="D64" s="190">
        <v>4.9170204335539767</v>
      </c>
      <c r="E64" s="190">
        <v>2.9079005286481348</v>
      </c>
      <c r="F64" s="190">
        <v>3.4172944360256601</v>
      </c>
      <c r="G64" s="189">
        <v>1.3758131021561504</v>
      </c>
      <c r="H64" s="188">
        <v>5.863486823363055</v>
      </c>
      <c r="I64" s="190">
        <v>2.4236620052715026</v>
      </c>
      <c r="J64" s="190">
        <v>1.1631285046819695</v>
      </c>
      <c r="K64" s="190">
        <v>1.0009395956613618</v>
      </c>
      <c r="L64" s="187">
        <v>9.2509918041499925E-2</v>
      </c>
      <c r="M64" s="191">
        <v>6.5869265198738356</v>
      </c>
      <c r="N64" s="190">
        <v>6.4293456700687743</v>
      </c>
      <c r="O64" s="190">
        <v>3.2945179524961046</v>
      </c>
      <c r="P64" s="190">
        <v>2.6030089547588013</v>
      </c>
      <c r="Q64" s="189">
        <v>2.9829781328988685</v>
      </c>
      <c r="R64" s="188">
        <v>0.38943306764908786</v>
      </c>
      <c r="S64" s="190">
        <v>6.2236071676925064</v>
      </c>
      <c r="T64" s="190">
        <v>2.94423202691554</v>
      </c>
      <c r="U64" s="190">
        <v>1.3316360224819628</v>
      </c>
      <c r="V64" s="190">
        <v>2.0336201101194469</v>
      </c>
      <c r="W64" s="190">
        <v>3.2595844327583468</v>
      </c>
      <c r="X64" s="190">
        <v>15.203943747512444</v>
      </c>
      <c r="Y64" s="190">
        <v>1.5921673457594143</v>
      </c>
      <c r="Z64" s="190">
        <v>2.3080112144384097</v>
      </c>
      <c r="AA64" s="187">
        <v>12.601720426561194</v>
      </c>
      <c r="AB64" s="909"/>
      <c r="AC64" s="909"/>
      <c r="AD64" s="909"/>
      <c r="AE64" s="909"/>
      <c r="AF64" s="909"/>
      <c r="AG64" s="909"/>
      <c r="AH64" s="909"/>
      <c r="AI64" s="909"/>
      <c r="AJ64" s="909"/>
      <c r="AK64" s="909"/>
      <c r="AL64" s="909"/>
      <c r="AM64" s="909"/>
      <c r="AN64" s="909"/>
      <c r="AO64" s="909"/>
      <c r="AP64" s="909"/>
      <c r="AQ64" s="909"/>
      <c r="AR64" s="909"/>
      <c r="AS64" s="909"/>
      <c r="AT64" s="909"/>
      <c r="AU64" s="909"/>
      <c r="AV64" s="909"/>
      <c r="AW64" s="909"/>
      <c r="AX64" s="909"/>
      <c r="AY64" s="909"/>
      <c r="AZ64" s="415"/>
      <c r="BA64" s="947"/>
      <c r="BB64" s="682"/>
      <c r="BC64" s="517"/>
      <c r="BD64" s="503"/>
      <c r="BE64" s="503"/>
      <c r="BF64" s="503"/>
      <c r="BG64" s="521"/>
      <c r="BH64" s="517"/>
      <c r="BI64" s="503"/>
      <c r="BJ64" s="503"/>
      <c r="BK64" s="503"/>
      <c r="BL64" s="521"/>
      <c r="BM64" s="517"/>
      <c r="BN64" s="503"/>
      <c r="BO64" s="503"/>
      <c r="BP64" s="503"/>
      <c r="BQ64" s="521"/>
      <c r="BR64" s="517"/>
      <c r="BS64" s="503"/>
      <c r="BT64" s="503"/>
      <c r="BU64" s="503"/>
      <c r="BV64" s="503"/>
      <c r="BW64" s="503"/>
      <c r="BX64" s="503"/>
      <c r="BY64" s="504"/>
      <c r="BZ64" s="504"/>
      <c r="CA64" s="50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row>
    <row r="65" s="599" customFormat="true" ht="15" customHeight="true" x14ac:dyDescent="0.2">
      <c r="A65" s="1047"/>
      <c r="B65" s="447" t="s">
        <v>409</v>
      </c>
      <c r="C65" s="191">
        <v>15.025363422692163</v>
      </c>
      <c r="D65" s="190">
        <v>11.367138661337192</v>
      </c>
      <c r="E65" s="190">
        <v>7.2175477776429382</v>
      </c>
      <c r="F65" s="190">
        <v>5.1124550990750075</v>
      </c>
      <c r="G65" s="189">
        <v>2.0738271951274099</v>
      </c>
      <c r="H65" s="188">
        <v>3.8794882067996923</v>
      </c>
      <c r="I65" s="190">
        <v>1.675250557621244</v>
      </c>
      <c r="J65" s="190">
        <v>2.542954768363566</v>
      </c>
      <c r="K65" s="190">
        <v>0.6292757664118851</v>
      </c>
      <c r="L65" s="187">
        <v>0</v>
      </c>
      <c r="M65" s="191">
        <v>15.486073862564281</v>
      </c>
      <c r="N65" s="190">
        <v>13.44210850538129</v>
      </c>
      <c r="O65" s="190">
        <v>8.2926097933040115</v>
      </c>
      <c r="P65" s="190">
        <v>8.2107319103382821</v>
      </c>
      <c r="Q65" s="189">
        <v>5.080285167083761</v>
      </c>
      <c r="R65" s="188">
        <v>4.7429648244627618</v>
      </c>
      <c r="S65" s="190">
        <v>6.8112422393225733</v>
      </c>
      <c r="T65" s="190">
        <v>19.947726512160514</v>
      </c>
      <c r="U65" s="190">
        <v>3.2534211291399884</v>
      </c>
      <c r="V65" s="190">
        <v>2.3897270584387438</v>
      </c>
      <c r="W65" s="190">
        <v>7.5361642981309362</v>
      </c>
      <c r="X65" s="190">
        <v>8.522099310900014</v>
      </c>
      <c r="Y65" s="190">
        <v>7.1914988301449654</v>
      </c>
      <c r="Z65" s="190">
        <v>5.1703475819418907</v>
      </c>
      <c r="AA65" s="187">
        <v>15.47256119313383</v>
      </c>
      <c r="AB65" s="909"/>
      <c r="AC65" s="909"/>
      <c r="AD65" s="909"/>
      <c r="AE65" s="909"/>
      <c r="AF65" s="909"/>
      <c r="AG65" s="909"/>
      <c r="AH65" s="909"/>
      <c r="AI65" s="909"/>
      <c r="AJ65" s="909"/>
      <c r="AK65" s="909"/>
      <c r="AL65" s="909"/>
      <c r="AM65" s="909"/>
      <c r="AN65" s="909"/>
      <c r="AO65" s="909"/>
      <c r="AP65" s="909"/>
      <c r="AQ65" s="909"/>
      <c r="AR65" s="909"/>
      <c r="AS65" s="909"/>
      <c r="AT65" s="909"/>
      <c r="AU65" s="909"/>
      <c r="AV65" s="909"/>
      <c r="AW65" s="909"/>
      <c r="AX65" s="909"/>
      <c r="AY65" s="909"/>
      <c r="AZ65" s="415"/>
      <c r="BA65" s="947"/>
      <c r="BB65" s="682"/>
      <c r="BC65" s="517"/>
      <c r="BD65" s="503"/>
      <c r="BE65" s="503"/>
      <c r="BF65" s="503"/>
      <c r="BG65" s="521"/>
      <c r="BH65" s="517"/>
      <c r="BI65" s="503"/>
      <c r="BJ65" s="503"/>
      <c r="BK65" s="503"/>
      <c r="BL65" s="521"/>
      <c r="BM65" s="517"/>
      <c r="BN65" s="503"/>
      <c r="BO65" s="503"/>
      <c r="BP65" s="503"/>
      <c r="BQ65" s="521"/>
      <c r="BR65" s="517"/>
      <c r="BS65" s="503"/>
      <c r="BT65" s="503"/>
      <c r="BU65" s="503"/>
      <c r="BV65" s="503"/>
      <c r="BW65" s="503"/>
      <c r="BX65" s="503"/>
      <c r="BY65" s="504"/>
      <c r="BZ65" s="504"/>
      <c r="CA65" s="50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row>
    <row r="66" s="599" customFormat="true" ht="15" customHeight="true" x14ac:dyDescent="0.2">
      <c r="A66" s="1047"/>
      <c r="B66" s="447" t="s">
        <v>410</v>
      </c>
      <c r="C66" s="191">
        <v>1.0101128208252097</v>
      </c>
      <c r="D66" s="190">
        <v>0.42141554296935219</v>
      </c>
      <c r="E66" s="190">
        <v>0.79225077196980764</v>
      </c>
      <c r="F66" s="190">
        <v>0.17552538781039265</v>
      </c>
      <c r="G66" s="189">
        <v>0.28114253458148208</v>
      </c>
      <c r="H66" s="188">
        <v>0.21094048780738484</v>
      </c>
      <c r="I66" s="190">
        <v>0</v>
      </c>
      <c r="J66" s="190">
        <v>0</v>
      </c>
      <c r="K66" s="190">
        <v>0.62192545570568192</v>
      </c>
      <c r="L66" s="187">
        <v>6.6379504094746869E-2</v>
      </c>
      <c r="M66" s="191">
        <v>1.082745133844311</v>
      </c>
      <c r="N66" s="190">
        <v>0.6540140149301209</v>
      </c>
      <c r="O66" s="190">
        <v>0.53767819631573888</v>
      </c>
      <c r="P66" s="190">
        <v>0.73745802771125202</v>
      </c>
      <c r="Q66" s="189">
        <v>0.21095250849077238</v>
      </c>
      <c r="R66" s="188">
        <v>0</v>
      </c>
      <c r="S66" s="190">
        <v>0.88827395863236014</v>
      </c>
      <c r="T66" s="190">
        <v>1.0254706983877762</v>
      </c>
      <c r="U66" s="190">
        <v>0.13170714109389511</v>
      </c>
      <c r="V66" s="190">
        <v>0.31215812493566464</v>
      </c>
      <c r="W66" s="190">
        <v>0.5124659091313164</v>
      </c>
      <c r="X66" s="190">
        <v>0</v>
      </c>
      <c r="Y66" s="190">
        <v>0.17186943391960108</v>
      </c>
      <c r="Z66" s="190">
        <v>3.2594761165959025</v>
      </c>
      <c r="AA66" s="187">
        <v>0</v>
      </c>
      <c r="AB66" s="909"/>
      <c r="AC66" s="909"/>
      <c r="AD66" s="909"/>
      <c r="AE66" s="909"/>
      <c r="AF66" s="909"/>
      <c r="AG66" s="909"/>
      <c r="AH66" s="909"/>
      <c r="AI66" s="909"/>
      <c r="AJ66" s="909"/>
      <c r="AK66" s="909"/>
      <c r="AL66" s="909"/>
      <c r="AM66" s="909"/>
      <c r="AN66" s="909"/>
      <c r="AO66" s="909"/>
      <c r="AP66" s="909"/>
      <c r="AQ66" s="909"/>
      <c r="AR66" s="909"/>
      <c r="AS66" s="909"/>
      <c r="AT66" s="909"/>
      <c r="AU66" s="909"/>
      <c r="AV66" s="909"/>
      <c r="AW66" s="909"/>
      <c r="AX66" s="909"/>
      <c r="AY66" s="909"/>
      <c r="AZ66" s="415"/>
      <c r="BA66" s="947"/>
      <c r="BB66" s="682"/>
      <c r="BC66" s="517"/>
      <c r="BD66" s="503"/>
      <c r="BE66" s="503"/>
      <c r="BF66" s="503"/>
      <c r="BG66" s="521"/>
      <c r="BH66" s="517"/>
      <c r="BI66" s="503"/>
      <c r="BJ66" s="503"/>
      <c r="BK66" s="503"/>
      <c r="BL66" s="521"/>
      <c r="BM66" s="517"/>
      <c r="BN66" s="503"/>
      <c r="BO66" s="503"/>
      <c r="BP66" s="503"/>
      <c r="BQ66" s="521"/>
      <c r="BR66" s="517"/>
      <c r="BS66" s="503"/>
      <c r="BT66" s="503"/>
      <c r="BU66" s="503"/>
      <c r="BV66" s="503"/>
      <c r="BW66" s="503"/>
      <c r="BX66" s="503"/>
      <c r="BY66" s="504"/>
      <c r="BZ66" s="504"/>
      <c r="CA66" s="50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row>
    <row r="67" s="599" customFormat="true" ht="15" customHeight="true" x14ac:dyDescent="0.2">
      <c r="A67" s="1047"/>
      <c r="B67" s="447" t="s">
        <v>411</v>
      </c>
      <c r="C67" s="191">
        <v>9.8940635692289156E-2</v>
      </c>
      <c r="D67" s="190">
        <v>0</v>
      </c>
      <c r="E67" s="190">
        <v>3.8073076026246239E-2</v>
      </c>
      <c r="F67" s="190">
        <v>0</v>
      </c>
      <c r="G67" s="189">
        <v>0</v>
      </c>
      <c r="H67" s="188">
        <v>0</v>
      </c>
      <c r="I67" s="190">
        <v>0</v>
      </c>
      <c r="J67" s="190">
        <v>0</v>
      </c>
      <c r="K67" s="190">
        <v>0</v>
      </c>
      <c r="L67" s="187">
        <v>0</v>
      </c>
      <c r="M67" s="191">
        <v>0.12893890216233889</v>
      </c>
      <c r="N67" s="190">
        <v>0</v>
      </c>
      <c r="O67" s="190">
        <v>0</v>
      </c>
      <c r="P67" s="190">
        <v>4.9674242499194061E-2</v>
      </c>
      <c r="Q67" s="189">
        <v>0</v>
      </c>
      <c r="R67" s="188">
        <v>0</v>
      </c>
      <c r="S67" s="190">
        <v>0</v>
      </c>
      <c r="T67" s="190">
        <v>0</v>
      </c>
      <c r="U67" s="190">
        <v>8.0239747692868846E-2</v>
      </c>
      <c r="V67" s="190">
        <v>0</v>
      </c>
      <c r="W67" s="190">
        <v>0</v>
      </c>
      <c r="X67" s="190">
        <v>7.7278121498866245E-2</v>
      </c>
      <c r="Y67" s="190">
        <v>0</v>
      </c>
      <c r="Z67" s="190">
        <v>0.28162595390829853</v>
      </c>
      <c r="AA67" s="187">
        <v>0</v>
      </c>
      <c r="AB67" s="909"/>
      <c r="AC67" s="909"/>
      <c r="AD67" s="909"/>
      <c r="AE67" s="909"/>
      <c r="AF67" s="909"/>
      <c r="AG67" s="909"/>
      <c r="AH67" s="909"/>
      <c r="AI67" s="909"/>
      <c r="AJ67" s="909"/>
      <c r="AK67" s="909"/>
      <c r="AL67" s="909"/>
      <c r="AM67" s="909"/>
      <c r="AN67" s="909"/>
      <c r="AO67" s="909"/>
      <c r="AP67" s="909"/>
      <c r="AQ67" s="909"/>
      <c r="AR67" s="909"/>
      <c r="AS67" s="909"/>
      <c r="AT67" s="909"/>
      <c r="AU67" s="909"/>
      <c r="AV67" s="909"/>
      <c r="AW67" s="909"/>
      <c r="AX67" s="909"/>
      <c r="AY67" s="909"/>
      <c r="AZ67" s="415"/>
      <c r="BA67" s="947"/>
      <c r="BB67" s="682"/>
      <c r="BC67" s="517"/>
      <c r="BD67" s="503"/>
      <c r="BE67" s="503"/>
      <c r="BF67" s="503"/>
      <c r="BG67" s="521"/>
      <c r="BH67" s="517"/>
      <c r="BI67" s="503"/>
      <c r="BJ67" s="503"/>
      <c r="BK67" s="503"/>
      <c r="BL67" s="521"/>
      <c r="BM67" s="517"/>
      <c r="BN67" s="503"/>
      <c r="BO67" s="503"/>
      <c r="BP67" s="503"/>
      <c r="BQ67" s="521"/>
      <c r="BR67" s="517"/>
      <c r="BS67" s="503"/>
      <c r="BT67" s="503"/>
      <c r="BU67" s="503"/>
      <c r="BV67" s="503"/>
      <c r="BW67" s="503"/>
      <c r="BX67" s="503"/>
      <c r="BY67" s="504"/>
      <c r="BZ67" s="504"/>
      <c r="CA67" s="50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row>
    <row r="68" s="599" customFormat="true" ht="15" customHeight="true" x14ac:dyDescent="0.2">
      <c r="A68" s="1047"/>
      <c r="B68" s="447" t="s">
        <v>372</v>
      </c>
      <c r="C68" s="191">
        <v>5.1798979184939406E-2</v>
      </c>
      <c r="D68" s="190">
        <v>2.4574903805408069E-2</v>
      </c>
      <c r="E68" s="190">
        <v>0.11981560163867952</v>
      </c>
      <c r="F68" s="190">
        <v>3.7090237561307228E-2</v>
      </c>
      <c r="G68" s="189">
        <v>6.1533243711544561E-2</v>
      </c>
      <c r="H68" s="188">
        <v>0</v>
      </c>
      <c r="I68" s="190">
        <v>0.15939819064322347</v>
      </c>
      <c r="J68" s="190">
        <v>0</v>
      </c>
      <c r="K68" s="190">
        <v>0</v>
      </c>
      <c r="L68" s="187">
        <v>0</v>
      </c>
      <c r="M68" s="191">
        <v>6.7504149963294069E-2</v>
      </c>
      <c r="N68" s="190">
        <v>1.614332651954925E-2</v>
      </c>
      <c r="O68" s="190">
        <v>1.5833885644581977E-2</v>
      </c>
      <c r="P68" s="190">
        <v>0.15632436020886975</v>
      </c>
      <c r="Q68" s="189">
        <v>8.0168335416218539E-2</v>
      </c>
      <c r="R68" s="188">
        <v>9.4618079054807736E-2</v>
      </c>
      <c r="S68" s="190">
        <v>7.84569080754772E-2</v>
      </c>
      <c r="T68" s="190">
        <v>8.3074150757093193E-2</v>
      </c>
      <c r="U68" s="190">
        <v>0.135055492642224</v>
      </c>
      <c r="V68" s="190">
        <v>2.4206226138774586E-2</v>
      </c>
      <c r="W68" s="190">
        <v>0</v>
      </c>
      <c r="X68" s="190">
        <v>0</v>
      </c>
      <c r="Y68" s="190">
        <v>0</v>
      </c>
      <c r="Z68" s="190">
        <v>0.18647825798322687</v>
      </c>
      <c r="AA68" s="187">
        <v>0</v>
      </c>
      <c r="AB68" s="909"/>
      <c r="AC68" s="909"/>
      <c r="AD68" s="909"/>
      <c r="AE68" s="909"/>
      <c r="AF68" s="909"/>
      <c r="AG68" s="909"/>
      <c r="AH68" s="909"/>
      <c r="AI68" s="909"/>
      <c r="AJ68" s="909"/>
      <c r="AK68" s="909"/>
      <c r="AL68" s="909"/>
      <c r="AM68" s="909"/>
      <c r="AN68" s="909"/>
      <c r="AO68" s="909"/>
      <c r="AP68" s="909"/>
      <c r="AQ68" s="909"/>
      <c r="AR68" s="909"/>
      <c r="AS68" s="909"/>
      <c r="AT68" s="909"/>
      <c r="AU68" s="909"/>
      <c r="AV68" s="909"/>
      <c r="AW68" s="909"/>
      <c r="AX68" s="909"/>
      <c r="AY68" s="909"/>
      <c r="AZ68" s="415"/>
      <c r="BA68" s="947"/>
      <c r="BB68" s="682"/>
      <c r="BC68" s="517"/>
      <c r="BD68" s="503"/>
      <c r="BE68" s="503"/>
      <c r="BF68" s="503"/>
      <c r="BG68" s="521"/>
      <c r="BH68" s="517"/>
      <c r="BI68" s="503"/>
      <c r="BJ68" s="503"/>
      <c r="BK68" s="503"/>
      <c r="BL68" s="521"/>
      <c r="BM68" s="517"/>
      <c r="BN68" s="503"/>
      <c r="BO68" s="503"/>
      <c r="BP68" s="503"/>
      <c r="BQ68" s="521"/>
      <c r="BR68" s="517"/>
      <c r="BS68" s="503"/>
      <c r="BT68" s="503"/>
      <c r="BU68" s="503"/>
      <c r="BV68" s="503"/>
      <c r="BW68" s="503"/>
      <c r="BX68" s="503"/>
      <c r="BY68" s="504"/>
      <c r="BZ68" s="504"/>
      <c r="CA68" s="50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row>
    <row r="69" s="599" customFormat="true" ht="15" customHeight="true" x14ac:dyDescent="0.2">
      <c r="A69" s="1047"/>
      <c r="B69" s="447" t="s">
        <v>373</v>
      </c>
      <c r="C69" s="191">
        <v>0.51831592333772336</v>
      </c>
      <c r="D69" s="190">
        <v>0.50278052795833261</v>
      </c>
      <c r="E69" s="190">
        <v>0.37679299616932349</v>
      </c>
      <c r="F69" s="190">
        <v>0.53268605091137999</v>
      </c>
      <c r="G69" s="189">
        <v>0.26159300467901747</v>
      </c>
      <c r="H69" s="188">
        <v>0</v>
      </c>
      <c r="I69" s="190">
        <v>0.77798327539703105</v>
      </c>
      <c r="J69" s="190">
        <v>0.73232846230892967</v>
      </c>
      <c r="K69" s="190">
        <v>0</v>
      </c>
      <c r="L69" s="187">
        <v>0</v>
      </c>
      <c r="M69" s="191">
        <v>0.64009396101066118</v>
      </c>
      <c r="N69" s="190">
        <v>0.20643873061948911</v>
      </c>
      <c r="O69" s="190">
        <v>0.63036171455771473</v>
      </c>
      <c r="P69" s="190">
        <v>0.40032078310521929</v>
      </c>
      <c r="Q69" s="189">
        <v>0.52152655959306204</v>
      </c>
      <c r="R69" s="188">
        <v>0.44169082193852005</v>
      </c>
      <c r="S69" s="190">
        <v>0.74073639912210343</v>
      </c>
      <c r="T69" s="190">
        <v>0.59006367315570296</v>
      </c>
      <c r="U69" s="190">
        <v>0.38120734847142729</v>
      </c>
      <c r="V69" s="190">
        <v>0.28368503629707331</v>
      </c>
      <c r="W69" s="190">
        <v>0</v>
      </c>
      <c r="X69" s="190">
        <v>0</v>
      </c>
      <c r="Y69" s="190">
        <v>0.53520743565978723</v>
      </c>
      <c r="Z69" s="190">
        <v>0.45949507184838007</v>
      </c>
      <c r="AA69" s="187">
        <v>1.1288724665219823</v>
      </c>
      <c r="AB69" s="909"/>
      <c r="AC69" s="909"/>
      <c r="AD69" s="909"/>
      <c r="AE69" s="909"/>
      <c r="AF69" s="909"/>
      <c r="AG69" s="909"/>
      <c r="AH69" s="909"/>
      <c r="AI69" s="909"/>
      <c r="AJ69" s="909"/>
      <c r="AK69" s="909"/>
      <c r="AL69" s="909"/>
      <c r="AM69" s="909"/>
      <c r="AN69" s="909"/>
      <c r="AO69" s="909"/>
      <c r="AP69" s="909"/>
      <c r="AQ69" s="909"/>
      <c r="AR69" s="909"/>
      <c r="AS69" s="909"/>
      <c r="AT69" s="909"/>
      <c r="AU69" s="909"/>
      <c r="AV69" s="909"/>
      <c r="AW69" s="909"/>
      <c r="AX69" s="909"/>
      <c r="AY69" s="909"/>
      <c r="AZ69" s="415"/>
      <c r="BA69" s="947"/>
      <c r="BB69" s="682"/>
      <c r="BC69" s="517"/>
      <c r="BD69" s="503"/>
      <c r="BE69" s="503"/>
      <c r="BF69" s="503"/>
      <c r="BG69" s="521"/>
      <c r="BH69" s="517"/>
      <c r="BI69" s="503"/>
      <c r="BJ69" s="503"/>
      <c r="BK69" s="503"/>
      <c r="BL69" s="521"/>
      <c r="BM69" s="517"/>
      <c r="BN69" s="503"/>
      <c r="BO69" s="503"/>
      <c r="BP69" s="503"/>
      <c r="BQ69" s="521"/>
      <c r="BR69" s="517"/>
      <c r="BS69" s="503"/>
      <c r="BT69" s="503"/>
      <c r="BU69" s="503"/>
      <c r="BV69" s="503"/>
      <c r="BW69" s="503"/>
      <c r="BX69" s="503"/>
      <c r="BY69" s="504"/>
      <c r="BZ69" s="504"/>
      <c r="CA69" s="50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row>
    <row r="70" s="599" customFormat="true" ht="15" customHeight="true" x14ac:dyDescent="0.2">
      <c r="A70" s="1047"/>
      <c r="B70" s="447" t="s">
        <v>412</v>
      </c>
      <c r="C70" s="191">
        <v>0</v>
      </c>
      <c r="D70" s="190">
        <v>0</v>
      </c>
      <c r="E70" s="190">
        <v>0</v>
      </c>
      <c r="F70" s="190">
        <v>0</v>
      </c>
      <c r="G70" s="189">
        <v>5.3595050539970344E-2</v>
      </c>
      <c r="H70" s="188">
        <v>0</v>
      </c>
      <c r="I70" s="190">
        <v>0</v>
      </c>
      <c r="J70" s="190">
        <v>0</v>
      </c>
      <c r="K70" s="190">
        <v>0</v>
      </c>
      <c r="L70" s="187">
        <v>0.23055354644397055</v>
      </c>
      <c r="M70" s="191">
        <v>0</v>
      </c>
      <c r="N70" s="190">
        <v>0</v>
      </c>
      <c r="O70" s="190">
        <v>0</v>
      </c>
      <c r="P70" s="190">
        <v>0</v>
      </c>
      <c r="Q70" s="189">
        <v>0</v>
      </c>
      <c r="R70" s="188">
        <v>0</v>
      </c>
      <c r="S70" s="190">
        <v>0</v>
      </c>
      <c r="T70" s="190">
        <v>0</v>
      </c>
      <c r="U70" s="190">
        <v>0</v>
      </c>
      <c r="V70" s="190">
        <v>4.6126249795967834E-2</v>
      </c>
      <c r="W70" s="190">
        <v>0</v>
      </c>
      <c r="X70" s="190">
        <v>0</v>
      </c>
      <c r="Y70" s="190">
        <v>0</v>
      </c>
      <c r="Z70" s="190">
        <v>0</v>
      </c>
      <c r="AA70" s="187">
        <v>0</v>
      </c>
      <c r="AB70" s="909"/>
      <c r="AC70" s="909"/>
      <c r="AD70" s="909"/>
      <c r="AE70" s="909"/>
      <c r="AF70" s="909"/>
      <c r="AG70" s="909"/>
      <c r="AH70" s="909"/>
      <c r="AI70" s="909"/>
      <c r="AJ70" s="909"/>
      <c r="AK70" s="909"/>
      <c r="AL70" s="909"/>
      <c r="AM70" s="909"/>
      <c r="AN70" s="909"/>
      <c r="AO70" s="909"/>
      <c r="AP70" s="909"/>
      <c r="AQ70" s="909"/>
      <c r="AR70" s="909"/>
      <c r="AS70" s="909"/>
      <c r="AT70" s="909"/>
      <c r="AU70" s="909"/>
      <c r="AV70" s="909"/>
      <c r="AW70" s="909"/>
      <c r="AX70" s="909"/>
      <c r="AY70" s="909"/>
      <c r="AZ70" s="415"/>
      <c r="BA70" s="947"/>
      <c r="BB70" s="682"/>
      <c r="BC70" s="517"/>
      <c r="BD70" s="503"/>
      <c r="BE70" s="503"/>
      <c r="BF70" s="503"/>
      <c r="BG70" s="521"/>
      <c r="BH70" s="517"/>
      <c r="BI70" s="503"/>
      <c r="BJ70" s="503"/>
      <c r="BK70" s="503"/>
      <c r="BL70" s="521"/>
      <c r="BM70" s="517"/>
      <c r="BN70" s="503"/>
      <c r="BO70" s="503"/>
      <c r="BP70" s="503"/>
      <c r="BQ70" s="521"/>
      <c r="BR70" s="517"/>
      <c r="BS70" s="503"/>
      <c r="BT70" s="503"/>
      <c r="BU70" s="503"/>
      <c r="BV70" s="503"/>
      <c r="BW70" s="503"/>
      <c r="BX70" s="503"/>
      <c r="BY70" s="504"/>
      <c r="BZ70" s="504"/>
      <c r="CA70" s="50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row>
    <row r="71" s="599" customFormat="true" ht="15" customHeight="true" x14ac:dyDescent="0.2">
      <c r="A71" s="1047"/>
      <c r="B71" s="447" t="s">
        <v>46</v>
      </c>
      <c r="C71" s="191">
        <v>2.3632770290670093E-2</v>
      </c>
      <c r="D71" s="190">
        <v>0.39642940670462923</v>
      </c>
      <c r="E71" s="190">
        <v>1.8866083151190691</v>
      </c>
      <c r="F71" s="190">
        <v>3.4518440625350242</v>
      </c>
      <c r="G71" s="189">
        <v>1.3237857247928735</v>
      </c>
      <c r="H71" s="188">
        <v>9.6847859051423093</v>
      </c>
      <c r="I71" s="190">
        <v>7.1646736836627953</v>
      </c>
      <c r="J71" s="190">
        <v>4.7080801411057411</v>
      </c>
      <c r="K71" s="190">
        <v>1.51642199003613</v>
      </c>
      <c r="L71" s="187">
        <v>0.82996669406547463</v>
      </c>
      <c r="M71" s="191">
        <v>3.0798098627652343E-2</v>
      </c>
      <c r="N71" s="190">
        <v>0.22606144544850146</v>
      </c>
      <c r="O71" s="190">
        <v>0.5531784982979423</v>
      </c>
      <c r="P71" s="190">
        <v>0.66002183079613397</v>
      </c>
      <c r="Q71" s="189">
        <v>0.50013964101270125</v>
      </c>
      <c r="R71" s="188">
        <v>0.43451094881859481</v>
      </c>
      <c r="S71" s="190">
        <v>0.61450418725652167</v>
      </c>
      <c r="T71" s="190">
        <v>0.97139952383627304</v>
      </c>
      <c r="U71" s="190">
        <v>1.7346416853696782</v>
      </c>
      <c r="V71" s="190">
        <v>4.0104113567455437</v>
      </c>
      <c r="W71" s="190">
        <v>0.33648849834204653</v>
      </c>
      <c r="X71" s="190">
        <v>0</v>
      </c>
      <c r="Y71" s="190">
        <v>0.2158316281541138</v>
      </c>
      <c r="Z71" s="190">
        <v>0.58116445118440729</v>
      </c>
      <c r="AA71" s="187">
        <v>0</v>
      </c>
      <c r="AB71" s="909"/>
      <c r="AC71" s="909"/>
      <c r="AD71" s="909"/>
      <c r="AE71" s="909"/>
      <c r="AF71" s="909"/>
      <c r="AG71" s="909"/>
      <c r="AH71" s="909"/>
      <c r="AI71" s="909"/>
      <c r="AJ71" s="909"/>
      <c r="AK71" s="909"/>
      <c r="AL71" s="909"/>
      <c r="AM71" s="909"/>
      <c r="AN71" s="909"/>
      <c r="AO71" s="909"/>
      <c r="AP71" s="909"/>
      <c r="AQ71" s="909"/>
      <c r="AR71" s="909"/>
      <c r="AS71" s="909"/>
      <c r="AT71" s="909"/>
      <c r="AU71" s="909"/>
      <c r="AV71" s="909"/>
      <c r="AW71" s="909"/>
      <c r="AX71" s="909"/>
      <c r="AY71" s="909"/>
      <c r="AZ71" s="415"/>
      <c r="BA71" s="947"/>
      <c r="BB71" s="682"/>
      <c r="BC71" s="517"/>
      <c r="BD71" s="503"/>
      <c r="BE71" s="503"/>
      <c r="BF71" s="503"/>
      <c r="BG71" s="521"/>
      <c r="BH71" s="517"/>
      <c r="BI71" s="503"/>
      <c r="BJ71" s="503"/>
      <c r="BK71" s="503"/>
      <c r="BL71" s="521"/>
      <c r="BM71" s="517"/>
      <c r="BN71" s="503"/>
      <c r="BO71" s="503"/>
      <c r="BP71" s="503"/>
      <c r="BQ71" s="521"/>
      <c r="BR71" s="517"/>
      <c r="BS71" s="503"/>
      <c r="BT71" s="503"/>
      <c r="BU71" s="503"/>
      <c r="BV71" s="503"/>
      <c r="BW71" s="503"/>
      <c r="BX71" s="503"/>
      <c r="BY71" s="504"/>
      <c r="BZ71" s="504"/>
      <c r="CA71" s="50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row>
    <row r="72" s="599" customFormat="true" ht="15" customHeight="true" x14ac:dyDescent="0.2">
      <c r="A72" s="214"/>
      <c r="B72" s="208"/>
      <c r="C72" s="191"/>
      <c r="D72" s="190"/>
      <c r="E72" s="190"/>
      <c r="F72" s="190"/>
      <c r="G72" s="189"/>
      <c r="H72" s="188"/>
      <c r="I72" s="190"/>
      <c r="J72" s="190"/>
      <c r="K72" s="190"/>
      <c r="L72" s="187"/>
      <c r="M72" s="191"/>
      <c r="N72" s="190"/>
      <c r="O72" s="190"/>
      <c r="P72" s="190"/>
      <c r="Q72" s="189"/>
      <c r="R72" s="188"/>
      <c r="S72" s="190"/>
      <c r="T72" s="190"/>
      <c r="U72" s="190"/>
      <c r="V72" s="190"/>
      <c r="W72" s="190"/>
      <c r="X72" s="190"/>
      <c r="Y72" s="190"/>
      <c r="Z72" s="190"/>
      <c r="AA72" s="187"/>
      <c r="AB72" s="909"/>
      <c r="AC72" s="909"/>
      <c r="AD72" s="909"/>
      <c r="AE72" s="909"/>
      <c r="AF72" s="909"/>
      <c r="AG72" s="909"/>
      <c r="AH72" s="909"/>
      <c r="AI72" s="909"/>
      <c r="AJ72" s="909"/>
      <c r="AK72" s="909"/>
      <c r="AL72" s="909"/>
      <c r="AM72" s="909"/>
      <c r="AN72" s="909"/>
      <c r="AO72" s="909"/>
      <c r="AP72" s="909"/>
      <c r="AQ72" s="909"/>
      <c r="AR72" s="909"/>
      <c r="AS72" s="909"/>
      <c r="AT72" s="909"/>
      <c r="AU72" s="909"/>
      <c r="AV72" s="909"/>
      <c r="AW72" s="909"/>
      <c r="AX72" s="909"/>
      <c r="AY72" s="909"/>
      <c r="AZ72" s="415"/>
      <c r="BA72" s="947"/>
      <c r="BB72" s="682"/>
      <c r="BC72" s="517"/>
      <c r="BD72" s="503"/>
      <c r="BE72" s="503"/>
      <c r="BF72" s="503"/>
      <c r="BG72" s="521"/>
      <c r="BH72" s="517"/>
      <c r="BI72" s="503"/>
      <c r="BJ72" s="503"/>
      <c r="BK72" s="503"/>
      <c r="BL72" s="521"/>
      <c r="BM72" s="517"/>
      <c r="BN72" s="503"/>
      <c r="BO72" s="503"/>
      <c r="BP72" s="503"/>
      <c r="BQ72" s="521"/>
      <c r="BR72" s="517"/>
      <c r="BS72" s="503"/>
      <c r="BT72" s="503"/>
      <c r="BU72" s="503"/>
      <c r="BV72" s="503"/>
      <c r="BW72" s="503"/>
      <c r="BX72" s="503"/>
      <c r="BY72" s="504"/>
      <c r="BZ72" s="504"/>
      <c r="CA72" s="50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row>
    <row r="73" s="599" customFormat="true" ht="15" customHeight="true" x14ac:dyDescent="0.2">
      <c r="A73" s="214"/>
      <c r="B73" s="208"/>
      <c r="C73" s="191"/>
      <c r="D73" s="190"/>
      <c r="E73" s="190"/>
      <c r="F73" s="190"/>
      <c r="G73" s="189"/>
      <c r="H73" s="188"/>
      <c r="I73" s="190"/>
      <c r="J73" s="190"/>
      <c r="K73" s="190"/>
      <c r="L73" s="187"/>
      <c r="M73" s="191"/>
      <c r="N73" s="190"/>
      <c r="O73" s="190"/>
      <c r="P73" s="190"/>
      <c r="Q73" s="189"/>
      <c r="R73" s="188"/>
      <c r="S73" s="190"/>
      <c r="T73" s="190"/>
      <c r="U73" s="190"/>
      <c r="V73" s="190"/>
      <c r="W73" s="190"/>
      <c r="X73" s="190"/>
      <c r="Y73" s="190"/>
      <c r="Z73" s="190"/>
      <c r="AA73" s="187"/>
      <c r="AB73" s="909"/>
      <c r="AC73" s="909"/>
      <c r="AD73" s="909"/>
      <c r="AE73" s="909"/>
      <c r="AF73" s="909"/>
      <c r="AG73" s="909"/>
      <c r="AH73" s="909"/>
      <c r="AI73" s="909"/>
      <c r="AJ73" s="909"/>
      <c r="AK73" s="909"/>
      <c r="AL73" s="909"/>
      <c r="AM73" s="909"/>
      <c r="AN73" s="909"/>
      <c r="AO73" s="909"/>
      <c r="AP73" s="909"/>
      <c r="AQ73" s="909"/>
      <c r="AR73" s="909"/>
      <c r="AS73" s="909"/>
      <c r="AT73" s="909"/>
      <c r="AU73" s="909"/>
      <c r="AV73" s="909"/>
      <c r="AW73" s="909"/>
      <c r="AX73" s="909"/>
      <c r="AY73" s="909"/>
      <c r="AZ73" s="415"/>
      <c r="BA73" s="947"/>
      <c r="BB73" s="682"/>
      <c r="BC73" s="517"/>
      <c r="BD73" s="503"/>
      <c r="BE73" s="503"/>
      <c r="BF73" s="503"/>
      <c r="BG73" s="521"/>
      <c r="BH73" s="517"/>
      <c r="BI73" s="503"/>
      <c r="BJ73" s="503"/>
      <c r="BK73" s="503"/>
      <c r="BL73" s="521"/>
      <c r="BM73" s="517"/>
      <c r="BN73" s="503"/>
      <c r="BO73" s="503"/>
      <c r="BP73" s="503"/>
      <c r="BQ73" s="521"/>
      <c r="BR73" s="517"/>
      <c r="BS73" s="503"/>
      <c r="BT73" s="503"/>
      <c r="BU73" s="503"/>
      <c r="BV73" s="503"/>
      <c r="BW73" s="503"/>
      <c r="BX73" s="503"/>
      <c r="BY73" s="504"/>
      <c r="BZ73" s="504"/>
      <c r="CA73" s="50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row>
    <row r="74" s="599" customFormat="true" ht="15" customHeight="true" x14ac:dyDescent="0.2">
      <c r="A74" s="214"/>
      <c r="B74" s="208"/>
      <c r="C74" s="191"/>
      <c r="D74" s="190"/>
      <c r="E74" s="190"/>
      <c r="F74" s="190"/>
      <c r="G74" s="189"/>
      <c r="H74" s="188"/>
      <c r="I74" s="190"/>
      <c r="J74" s="190"/>
      <c r="K74" s="190"/>
      <c r="L74" s="187"/>
      <c r="M74" s="191"/>
      <c r="N74" s="190"/>
      <c r="O74" s="190"/>
      <c r="P74" s="190"/>
      <c r="Q74" s="189"/>
      <c r="R74" s="188"/>
      <c r="S74" s="190"/>
      <c r="T74" s="190"/>
      <c r="U74" s="190"/>
      <c r="V74" s="190"/>
      <c r="W74" s="190"/>
      <c r="X74" s="190"/>
      <c r="Y74" s="190"/>
      <c r="Z74" s="190"/>
      <c r="AA74" s="187"/>
      <c r="AB74" s="909"/>
      <c r="AC74" s="909"/>
      <c r="AD74" s="909"/>
      <c r="AE74" s="909"/>
      <c r="AF74" s="909"/>
      <c r="AG74" s="909"/>
      <c r="AH74" s="909"/>
      <c r="AI74" s="909"/>
      <c r="AJ74" s="909"/>
      <c r="AK74" s="909"/>
      <c r="AL74" s="909"/>
      <c r="AM74" s="909"/>
      <c r="AN74" s="909"/>
      <c r="AO74" s="909"/>
      <c r="AP74" s="909"/>
      <c r="AQ74" s="909"/>
      <c r="AR74" s="909"/>
      <c r="AS74" s="909"/>
      <c r="AT74" s="909"/>
      <c r="AU74" s="909"/>
      <c r="AV74" s="909"/>
      <c r="AW74" s="909"/>
      <c r="AX74" s="909"/>
      <c r="AY74" s="909"/>
      <c r="AZ74" s="415"/>
      <c r="BA74" s="947"/>
      <c r="BB74" s="682"/>
      <c r="BC74" s="517"/>
      <c r="BD74" s="503"/>
      <c r="BE74" s="503"/>
      <c r="BF74" s="503"/>
      <c r="BG74" s="521"/>
      <c r="BH74" s="517"/>
      <c r="BI74" s="503"/>
      <c r="BJ74" s="503"/>
      <c r="BK74" s="503"/>
      <c r="BL74" s="521"/>
      <c r="BM74" s="517"/>
      <c r="BN74" s="503"/>
      <c r="BO74" s="503"/>
      <c r="BP74" s="503"/>
      <c r="BQ74" s="521"/>
      <c r="BR74" s="517"/>
      <c r="BS74" s="503"/>
      <c r="BT74" s="503"/>
      <c r="BU74" s="503"/>
      <c r="BV74" s="503"/>
      <c r="BW74" s="503"/>
      <c r="BX74" s="503"/>
      <c r="BY74" s="504"/>
      <c r="BZ74" s="504"/>
      <c r="CA74" s="50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row>
    <row r="75" s="599" customFormat="true" ht="15" customHeight="true" x14ac:dyDescent="0.2">
      <c r="A75" s="214"/>
      <c r="B75" s="208"/>
      <c r="C75" s="191"/>
      <c r="D75" s="190"/>
      <c r="E75" s="190"/>
      <c r="F75" s="190"/>
      <c r="G75" s="189"/>
      <c r="H75" s="188"/>
      <c r="I75" s="190"/>
      <c r="J75" s="190"/>
      <c r="K75" s="190"/>
      <c r="L75" s="187"/>
      <c r="M75" s="191"/>
      <c r="N75" s="190"/>
      <c r="O75" s="190"/>
      <c r="P75" s="190"/>
      <c r="Q75" s="189"/>
      <c r="R75" s="188"/>
      <c r="S75" s="190"/>
      <c r="T75" s="190"/>
      <c r="U75" s="190"/>
      <c r="V75" s="190"/>
      <c r="W75" s="190"/>
      <c r="X75" s="190"/>
      <c r="Y75" s="190"/>
      <c r="Z75" s="190"/>
      <c r="AA75" s="187"/>
      <c r="AB75" s="909"/>
      <c r="AC75" s="909"/>
      <c r="AD75" s="909"/>
      <c r="AE75" s="909"/>
      <c r="AF75" s="909"/>
      <c r="AG75" s="909"/>
      <c r="AH75" s="909"/>
      <c r="AI75" s="909"/>
      <c r="AJ75" s="909"/>
      <c r="AK75" s="909"/>
      <c r="AL75" s="909"/>
      <c r="AM75" s="909"/>
      <c r="AN75" s="909"/>
      <c r="AO75" s="909"/>
      <c r="AP75" s="909"/>
      <c r="AQ75" s="909"/>
      <c r="AR75" s="909"/>
      <c r="AS75" s="909"/>
      <c r="AT75" s="909"/>
      <c r="AU75" s="909"/>
      <c r="AV75" s="909"/>
      <c r="AW75" s="909"/>
      <c r="AX75" s="909"/>
      <c r="AY75" s="909"/>
      <c r="AZ75" s="415"/>
      <c r="BA75" s="947"/>
      <c r="BB75" s="682"/>
      <c r="BC75" s="517"/>
      <c r="BD75" s="503"/>
      <c r="BE75" s="503"/>
      <c r="BF75" s="503"/>
      <c r="BG75" s="521"/>
      <c r="BH75" s="517"/>
      <c r="BI75" s="503"/>
      <c r="BJ75" s="503"/>
      <c r="BK75" s="503"/>
      <c r="BL75" s="521"/>
      <c r="BM75" s="517"/>
      <c r="BN75" s="503"/>
      <c r="BO75" s="503"/>
      <c r="BP75" s="503"/>
      <c r="BQ75" s="521"/>
      <c r="BR75" s="517"/>
      <c r="BS75" s="503"/>
      <c r="BT75" s="503"/>
      <c r="BU75" s="503"/>
      <c r="BV75" s="503"/>
      <c r="BW75" s="503"/>
      <c r="BX75" s="503"/>
      <c r="BY75" s="504"/>
      <c r="BZ75" s="504"/>
      <c r="CA75" s="50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row>
    <row r="76" s="599" customFormat="true" ht="15" customHeight="true" x14ac:dyDescent="0.2">
      <c r="A76" s="214"/>
      <c r="B76" s="208"/>
      <c r="C76" s="191"/>
      <c r="D76" s="190"/>
      <c r="E76" s="190"/>
      <c r="F76" s="190"/>
      <c r="G76" s="189"/>
      <c r="H76" s="188"/>
      <c r="I76" s="190"/>
      <c r="J76" s="190"/>
      <c r="K76" s="190"/>
      <c r="L76" s="187"/>
      <c r="M76" s="191"/>
      <c r="N76" s="190"/>
      <c r="O76" s="190"/>
      <c r="P76" s="190"/>
      <c r="Q76" s="189"/>
      <c r="R76" s="188"/>
      <c r="S76" s="190"/>
      <c r="T76" s="190"/>
      <c r="U76" s="190"/>
      <c r="V76" s="190"/>
      <c r="W76" s="190"/>
      <c r="X76" s="190"/>
      <c r="Y76" s="190"/>
      <c r="Z76" s="190"/>
      <c r="AA76" s="187"/>
      <c r="AB76" s="909"/>
      <c r="AC76" s="909"/>
      <c r="AD76" s="909"/>
      <c r="AE76" s="909"/>
      <c r="AF76" s="909"/>
      <c r="AG76" s="909"/>
      <c r="AH76" s="909"/>
      <c r="AI76" s="909"/>
      <c r="AJ76" s="909"/>
      <c r="AK76" s="909"/>
      <c r="AL76" s="909"/>
      <c r="AM76" s="909"/>
      <c r="AN76" s="909"/>
      <c r="AO76" s="909"/>
      <c r="AP76" s="909"/>
      <c r="AQ76" s="909"/>
      <c r="AR76" s="909"/>
      <c r="AS76" s="909"/>
      <c r="AT76" s="909"/>
      <c r="AU76" s="909"/>
      <c r="AV76" s="909"/>
      <c r="AW76" s="909"/>
      <c r="AX76" s="909"/>
      <c r="AY76" s="909"/>
      <c r="AZ76" s="415"/>
      <c r="BA76" s="947"/>
      <c r="BB76" s="682"/>
      <c r="BC76" s="517"/>
      <c r="BD76" s="503"/>
      <c r="BE76" s="503"/>
      <c r="BF76" s="503"/>
      <c r="BG76" s="521"/>
      <c r="BH76" s="517"/>
      <c r="BI76" s="503"/>
      <c r="BJ76" s="503"/>
      <c r="BK76" s="503"/>
      <c r="BL76" s="521"/>
      <c r="BM76" s="517"/>
      <c r="BN76" s="503"/>
      <c r="BO76" s="503"/>
      <c r="BP76" s="503"/>
      <c r="BQ76" s="521"/>
      <c r="BR76" s="517"/>
      <c r="BS76" s="503"/>
      <c r="BT76" s="503"/>
      <c r="BU76" s="503"/>
      <c r="BV76" s="503"/>
      <c r="BW76" s="503"/>
      <c r="BX76" s="503"/>
      <c r="BY76" s="504"/>
      <c r="BZ76" s="504"/>
      <c r="CA76" s="50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row>
    <row r="77" s="599" customFormat="true" ht="15" customHeight="true" x14ac:dyDescent="0.2">
      <c r="A77" s="214"/>
      <c r="B77" s="208"/>
      <c r="C77" s="191"/>
      <c r="D77" s="190"/>
      <c r="E77" s="190"/>
      <c r="F77" s="190"/>
      <c r="G77" s="189"/>
      <c r="H77" s="188"/>
      <c r="I77" s="190"/>
      <c r="J77" s="190"/>
      <c r="K77" s="190"/>
      <c r="L77" s="187"/>
      <c r="M77" s="191"/>
      <c r="N77" s="190"/>
      <c r="O77" s="190"/>
      <c r="P77" s="190"/>
      <c r="Q77" s="189"/>
      <c r="R77" s="188"/>
      <c r="S77" s="190"/>
      <c r="T77" s="190"/>
      <c r="U77" s="190"/>
      <c r="V77" s="190"/>
      <c r="W77" s="190"/>
      <c r="X77" s="190"/>
      <c r="Y77" s="190"/>
      <c r="Z77" s="190"/>
      <c r="AA77" s="187"/>
      <c r="AB77" s="909"/>
      <c r="AC77" s="909"/>
      <c r="AD77" s="909"/>
      <c r="AE77" s="909"/>
      <c r="AF77" s="909"/>
      <c r="AG77" s="909"/>
      <c r="AH77" s="909"/>
      <c r="AI77" s="909"/>
      <c r="AJ77" s="909"/>
      <c r="AK77" s="909"/>
      <c r="AL77" s="909"/>
      <c r="AM77" s="909"/>
      <c r="AN77" s="909"/>
      <c r="AO77" s="909"/>
      <c r="AP77" s="909"/>
      <c r="AQ77" s="909"/>
      <c r="AR77" s="909"/>
      <c r="AS77" s="909"/>
      <c r="AT77" s="909"/>
      <c r="AU77" s="909"/>
      <c r="AV77" s="909"/>
      <c r="AW77" s="909"/>
      <c r="AX77" s="909"/>
      <c r="AY77" s="909"/>
      <c r="AZ77" s="415"/>
      <c r="BA77" s="947"/>
      <c r="BB77" s="682"/>
      <c r="BC77" s="517"/>
      <c r="BD77" s="503"/>
      <c r="BE77" s="503"/>
      <c r="BF77" s="503"/>
      <c r="BG77" s="521"/>
      <c r="BH77" s="517"/>
      <c r="BI77" s="503"/>
      <c r="BJ77" s="503"/>
      <c r="BK77" s="503"/>
      <c r="BL77" s="521"/>
      <c r="BM77" s="517"/>
      <c r="BN77" s="503"/>
      <c r="BO77" s="503"/>
      <c r="BP77" s="503"/>
      <c r="BQ77" s="521"/>
      <c r="BR77" s="517"/>
      <c r="BS77" s="503"/>
      <c r="BT77" s="503"/>
      <c r="BU77" s="503"/>
      <c r="BV77" s="503"/>
      <c r="BW77" s="503"/>
      <c r="BX77" s="503"/>
      <c r="BY77" s="504"/>
      <c r="BZ77" s="504"/>
      <c r="CA77" s="50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row>
    <row r="78" s="599" customFormat="true" ht="15" customHeight="true" x14ac:dyDescent="0.2">
      <c r="A78" s="214"/>
      <c r="B78" s="208"/>
      <c r="C78" s="191"/>
      <c r="D78" s="190"/>
      <c r="E78" s="190"/>
      <c r="F78" s="190"/>
      <c r="G78" s="189"/>
      <c r="H78" s="188"/>
      <c r="I78" s="190"/>
      <c r="J78" s="190"/>
      <c r="K78" s="190"/>
      <c r="L78" s="187"/>
      <c r="M78" s="191"/>
      <c r="N78" s="190"/>
      <c r="O78" s="190"/>
      <c r="P78" s="190"/>
      <c r="Q78" s="189"/>
      <c r="R78" s="188"/>
      <c r="S78" s="190"/>
      <c r="T78" s="190"/>
      <c r="U78" s="190"/>
      <c r="V78" s="190"/>
      <c r="W78" s="190"/>
      <c r="X78" s="190"/>
      <c r="Y78" s="190"/>
      <c r="Z78" s="190"/>
      <c r="AA78" s="187"/>
      <c r="AB78" s="909"/>
      <c r="AC78" s="909"/>
      <c r="AD78" s="909"/>
      <c r="AE78" s="909"/>
      <c r="AF78" s="909"/>
      <c r="AG78" s="909"/>
      <c r="AH78" s="909"/>
      <c r="AI78" s="909"/>
      <c r="AJ78" s="909"/>
      <c r="AK78" s="909"/>
      <c r="AL78" s="909"/>
      <c r="AM78" s="909"/>
      <c r="AN78" s="909"/>
      <c r="AO78" s="909"/>
      <c r="AP78" s="909"/>
      <c r="AQ78" s="909"/>
      <c r="AR78" s="909"/>
      <c r="AS78" s="909"/>
      <c r="AT78" s="909"/>
      <c r="AU78" s="909"/>
      <c r="AV78" s="909"/>
      <c r="AW78" s="909"/>
      <c r="AX78" s="909"/>
      <c r="AY78" s="909"/>
      <c r="AZ78" s="415"/>
      <c r="BA78" s="947"/>
      <c r="BB78" s="682"/>
      <c r="BC78" s="517"/>
      <c r="BD78" s="503"/>
      <c r="BE78" s="503"/>
      <c r="BF78" s="503"/>
      <c r="BG78" s="521"/>
      <c r="BH78" s="517"/>
      <c r="BI78" s="503"/>
      <c r="BJ78" s="503"/>
      <c r="BK78" s="503"/>
      <c r="BL78" s="521"/>
      <c r="BM78" s="517"/>
      <c r="BN78" s="503"/>
      <c r="BO78" s="503"/>
      <c r="BP78" s="503"/>
      <c r="BQ78" s="521"/>
      <c r="BR78" s="517"/>
      <c r="BS78" s="503"/>
      <c r="BT78" s="503"/>
      <c r="BU78" s="503"/>
      <c r="BV78" s="503"/>
      <c r="BW78" s="503"/>
      <c r="BX78" s="503"/>
      <c r="BY78" s="504"/>
      <c r="BZ78" s="504"/>
      <c r="CA78" s="50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row>
    <row r="79" s="599" customFormat="true" ht="15" customHeight="true" x14ac:dyDescent="0.2">
      <c r="A79" s="214"/>
      <c r="B79" s="208"/>
      <c r="C79" s="191"/>
      <c r="D79" s="190"/>
      <c r="E79" s="190"/>
      <c r="F79" s="190"/>
      <c r="G79" s="189"/>
      <c r="H79" s="188"/>
      <c r="I79" s="190"/>
      <c r="J79" s="190"/>
      <c r="K79" s="190"/>
      <c r="L79" s="187"/>
      <c r="M79" s="191"/>
      <c r="N79" s="190"/>
      <c r="O79" s="190"/>
      <c r="P79" s="190"/>
      <c r="Q79" s="189"/>
      <c r="R79" s="188"/>
      <c r="S79" s="190"/>
      <c r="T79" s="190"/>
      <c r="U79" s="190"/>
      <c r="V79" s="190"/>
      <c r="W79" s="190"/>
      <c r="X79" s="190"/>
      <c r="Y79" s="190"/>
      <c r="Z79" s="190"/>
      <c r="AA79" s="187"/>
      <c r="AB79" s="909"/>
      <c r="AC79" s="909"/>
      <c r="AD79" s="909"/>
      <c r="AE79" s="909"/>
      <c r="AF79" s="909"/>
      <c r="AG79" s="909"/>
      <c r="AH79" s="909"/>
      <c r="AI79" s="909"/>
      <c r="AJ79" s="909"/>
      <c r="AK79" s="909"/>
      <c r="AL79" s="909"/>
      <c r="AM79" s="909"/>
      <c r="AN79" s="909"/>
      <c r="AO79" s="909"/>
      <c r="AP79" s="909"/>
      <c r="AQ79" s="909"/>
      <c r="AR79" s="909"/>
      <c r="AS79" s="909"/>
      <c r="AT79" s="909"/>
      <c r="AU79" s="909"/>
      <c r="AV79" s="909"/>
      <c r="AW79" s="909"/>
      <c r="AX79" s="909"/>
      <c r="AY79" s="909"/>
      <c r="AZ79" s="415"/>
      <c r="BA79" s="947"/>
      <c r="BB79" s="682"/>
      <c r="BC79" s="517"/>
      <c r="BD79" s="503"/>
      <c r="BE79" s="503"/>
      <c r="BF79" s="503"/>
      <c r="BG79" s="521"/>
      <c r="BH79" s="517"/>
      <c r="BI79" s="503"/>
      <c r="BJ79" s="503"/>
      <c r="BK79" s="503"/>
      <c r="BL79" s="521"/>
      <c r="BM79" s="517"/>
      <c r="BN79" s="503"/>
      <c r="BO79" s="503"/>
      <c r="BP79" s="503"/>
      <c r="BQ79" s="521"/>
      <c r="BR79" s="517"/>
      <c r="BS79" s="503"/>
      <c r="BT79" s="503"/>
      <c r="BU79" s="503"/>
      <c r="BV79" s="503"/>
      <c r="BW79" s="503"/>
      <c r="BX79" s="503"/>
      <c r="BY79" s="504"/>
      <c r="BZ79" s="504"/>
      <c r="CA79" s="50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row>
    <row r="80" s="599" customFormat="true" ht="15" customHeight="true" x14ac:dyDescent="0.2">
      <c r="A80" s="214"/>
      <c r="B80" s="208"/>
      <c r="C80" s="191"/>
      <c r="D80" s="190"/>
      <c r="E80" s="190"/>
      <c r="F80" s="190"/>
      <c r="G80" s="189"/>
      <c r="H80" s="188"/>
      <c r="I80" s="190"/>
      <c r="J80" s="190"/>
      <c r="K80" s="190"/>
      <c r="L80" s="187"/>
      <c r="M80" s="191"/>
      <c r="N80" s="190"/>
      <c r="O80" s="190"/>
      <c r="P80" s="190"/>
      <c r="Q80" s="189"/>
      <c r="R80" s="188"/>
      <c r="S80" s="190"/>
      <c r="T80" s="190"/>
      <c r="U80" s="190"/>
      <c r="V80" s="190"/>
      <c r="W80" s="190"/>
      <c r="X80" s="190"/>
      <c r="Y80" s="190"/>
      <c r="Z80" s="190"/>
      <c r="AA80" s="187"/>
      <c r="AB80" s="909"/>
      <c r="AC80" s="909"/>
      <c r="AD80" s="909"/>
      <c r="AE80" s="909"/>
      <c r="AF80" s="909"/>
      <c r="AG80" s="909"/>
      <c r="AH80" s="909"/>
      <c r="AI80" s="909"/>
      <c r="AJ80" s="909"/>
      <c r="AK80" s="909"/>
      <c r="AL80" s="909"/>
      <c r="AM80" s="909"/>
      <c r="AN80" s="909"/>
      <c r="AO80" s="909"/>
      <c r="AP80" s="909"/>
      <c r="AQ80" s="909"/>
      <c r="AR80" s="909"/>
      <c r="AS80" s="909"/>
      <c r="AT80" s="909"/>
      <c r="AU80" s="909"/>
      <c r="AV80" s="909"/>
      <c r="AW80" s="909"/>
      <c r="AX80" s="909"/>
      <c r="AY80" s="909"/>
      <c r="AZ80" s="415"/>
      <c r="BA80" s="947"/>
      <c r="BB80" s="682"/>
      <c r="BC80" s="517"/>
      <c r="BD80" s="503"/>
      <c r="BE80" s="503"/>
      <c r="BF80" s="503"/>
      <c r="BG80" s="521"/>
      <c r="BH80" s="517"/>
      <c r="BI80" s="503"/>
      <c r="BJ80" s="503"/>
      <c r="BK80" s="503"/>
      <c r="BL80" s="521"/>
      <c r="BM80" s="517"/>
      <c r="BN80" s="503"/>
      <c r="BO80" s="503"/>
      <c r="BP80" s="503"/>
      <c r="BQ80" s="521"/>
      <c r="BR80" s="517"/>
      <c r="BS80" s="503"/>
      <c r="BT80" s="503"/>
      <c r="BU80" s="503"/>
      <c r="BV80" s="503"/>
      <c r="BW80" s="503"/>
      <c r="BX80" s="503"/>
      <c r="BY80" s="504"/>
      <c r="BZ80" s="504"/>
      <c r="CA80" s="50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row>
    <row r="81" s="599" customFormat="true" ht="15" customHeight="true" x14ac:dyDescent="0.2">
      <c r="A81" s="214"/>
      <c r="B81" s="208"/>
      <c r="C81" s="191"/>
      <c r="D81" s="190"/>
      <c r="E81" s="190"/>
      <c r="F81" s="190"/>
      <c r="G81" s="189"/>
      <c r="H81" s="188"/>
      <c r="I81" s="190"/>
      <c r="J81" s="190"/>
      <c r="K81" s="190"/>
      <c r="L81" s="187"/>
      <c r="M81" s="191"/>
      <c r="N81" s="190"/>
      <c r="O81" s="190"/>
      <c r="P81" s="190"/>
      <c r="Q81" s="189"/>
      <c r="R81" s="188"/>
      <c r="S81" s="190"/>
      <c r="T81" s="190"/>
      <c r="U81" s="190"/>
      <c r="V81" s="190"/>
      <c r="W81" s="190"/>
      <c r="X81" s="190"/>
      <c r="Y81" s="190"/>
      <c r="Z81" s="190"/>
      <c r="AA81" s="187"/>
      <c r="AB81" s="909"/>
      <c r="AC81" s="909"/>
      <c r="AD81" s="909"/>
      <c r="AE81" s="909"/>
      <c r="AF81" s="909"/>
      <c r="AG81" s="909"/>
      <c r="AH81" s="909"/>
      <c r="AI81" s="909"/>
      <c r="AJ81" s="909"/>
      <c r="AK81" s="909"/>
      <c r="AL81" s="909"/>
      <c r="AM81" s="909"/>
      <c r="AN81" s="909"/>
      <c r="AO81" s="909"/>
      <c r="AP81" s="909"/>
      <c r="AQ81" s="909"/>
      <c r="AR81" s="909"/>
      <c r="AS81" s="909"/>
      <c r="AT81" s="909"/>
      <c r="AU81" s="909"/>
      <c r="AV81" s="909"/>
      <c r="AW81" s="909"/>
      <c r="AX81" s="909"/>
      <c r="AY81" s="909"/>
      <c r="AZ81" s="415"/>
      <c r="BA81" s="947"/>
      <c r="BB81" s="682"/>
      <c r="BC81" s="517"/>
      <c r="BD81" s="503"/>
      <c r="BE81" s="503"/>
      <c r="BF81" s="503"/>
      <c r="BG81" s="521"/>
      <c r="BH81" s="517"/>
      <c r="BI81" s="503"/>
      <c r="BJ81" s="503"/>
      <c r="BK81" s="503"/>
      <c r="BL81" s="521"/>
      <c r="BM81" s="517"/>
      <c r="BN81" s="503"/>
      <c r="BO81" s="503"/>
      <c r="BP81" s="503"/>
      <c r="BQ81" s="521"/>
      <c r="BR81" s="517"/>
      <c r="BS81" s="503"/>
      <c r="BT81" s="503"/>
      <c r="BU81" s="503"/>
      <c r="BV81" s="503"/>
      <c r="BW81" s="503"/>
      <c r="BX81" s="503"/>
      <c r="BY81" s="504"/>
      <c r="BZ81" s="504"/>
      <c r="CA81" s="50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row>
    <row r="82" s="599" customFormat="true" ht="15" customHeight="true" x14ac:dyDescent="0.2">
      <c r="A82" s="214"/>
      <c r="B82" s="208"/>
      <c r="C82" s="191"/>
      <c r="D82" s="190"/>
      <c r="E82" s="190"/>
      <c r="F82" s="190"/>
      <c r="G82" s="189"/>
      <c r="H82" s="188"/>
      <c r="I82" s="190"/>
      <c r="J82" s="190"/>
      <c r="K82" s="190"/>
      <c r="L82" s="187"/>
      <c r="M82" s="191"/>
      <c r="N82" s="190"/>
      <c r="O82" s="190"/>
      <c r="P82" s="190"/>
      <c r="Q82" s="189"/>
      <c r="R82" s="188"/>
      <c r="S82" s="190"/>
      <c r="T82" s="190"/>
      <c r="U82" s="190"/>
      <c r="V82" s="190"/>
      <c r="W82" s="190"/>
      <c r="X82" s="190"/>
      <c r="Y82" s="190"/>
      <c r="Z82" s="190"/>
      <c r="AA82" s="187"/>
      <c r="AB82" s="909"/>
      <c r="AC82" s="909"/>
      <c r="AD82" s="909"/>
      <c r="AE82" s="909"/>
      <c r="AF82" s="909"/>
      <c r="AG82" s="909"/>
      <c r="AH82" s="909"/>
      <c r="AI82" s="909"/>
      <c r="AJ82" s="909"/>
      <c r="AK82" s="909"/>
      <c r="AL82" s="909"/>
      <c r="AM82" s="909"/>
      <c r="AN82" s="909"/>
      <c r="AO82" s="909"/>
      <c r="AP82" s="909"/>
      <c r="AQ82" s="909"/>
      <c r="AR82" s="909"/>
      <c r="AS82" s="909"/>
      <c r="AT82" s="909"/>
      <c r="AU82" s="909"/>
      <c r="AV82" s="909"/>
      <c r="AW82" s="909"/>
      <c r="AX82" s="909"/>
      <c r="AY82" s="909"/>
      <c r="AZ82" s="415"/>
      <c r="BA82" s="947"/>
      <c r="BB82" s="682"/>
      <c r="BC82" s="517"/>
      <c r="BD82" s="503"/>
      <c r="BE82" s="503"/>
      <c r="BF82" s="503"/>
      <c r="BG82" s="521"/>
      <c r="BH82" s="517"/>
      <c r="BI82" s="503"/>
      <c r="BJ82" s="503"/>
      <c r="BK82" s="503"/>
      <c r="BL82" s="521"/>
      <c r="BM82" s="517"/>
      <c r="BN82" s="503"/>
      <c r="BO82" s="503"/>
      <c r="BP82" s="503"/>
      <c r="BQ82" s="521"/>
      <c r="BR82" s="517"/>
      <c r="BS82" s="503"/>
      <c r="BT82" s="503"/>
      <c r="BU82" s="503"/>
      <c r="BV82" s="503"/>
      <c r="BW82" s="503"/>
      <c r="BX82" s="503"/>
      <c r="BY82" s="504"/>
      <c r="BZ82" s="504"/>
      <c r="CA82" s="50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row>
    <row r="83" s="599" customFormat="true" ht="15" customHeight="true" x14ac:dyDescent="0.2">
      <c r="A83" s="214"/>
      <c r="B83" s="208"/>
      <c r="C83" s="191"/>
      <c r="D83" s="190"/>
      <c r="E83" s="190"/>
      <c r="F83" s="190"/>
      <c r="G83" s="189"/>
      <c r="H83" s="188"/>
      <c r="I83" s="190"/>
      <c r="J83" s="190"/>
      <c r="K83" s="190"/>
      <c r="L83" s="187"/>
      <c r="M83" s="191"/>
      <c r="N83" s="190"/>
      <c r="O83" s="190"/>
      <c r="P83" s="190"/>
      <c r="Q83" s="189"/>
      <c r="R83" s="188"/>
      <c r="S83" s="190"/>
      <c r="T83" s="190"/>
      <c r="U83" s="190"/>
      <c r="V83" s="190"/>
      <c r="W83" s="190"/>
      <c r="X83" s="190"/>
      <c r="Y83" s="190"/>
      <c r="Z83" s="190"/>
      <c r="AA83" s="187"/>
      <c r="AB83" s="909"/>
      <c r="AC83" s="909"/>
      <c r="AD83" s="909"/>
      <c r="AE83" s="909"/>
      <c r="AF83" s="909"/>
      <c r="AG83" s="909"/>
      <c r="AH83" s="909"/>
      <c r="AI83" s="909"/>
      <c r="AJ83" s="909"/>
      <c r="AK83" s="909"/>
      <c r="AL83" s="909"/>
      <c r="AM83" s="909"/>
      <c r="AN83" s="909"/>
      <c r="AO83" s="909"/>
      <c r="AP83" s="909"/>
      <c r="AQ83" s="909"/>
      <c r="AR83" s="909"/>
      <c r="AS83" s="909"/>
      <c r="AT83" s="909"/>
      <c r="AU83" s="909"/>
      <c r="AV83" s="909"/>
      <c r="AW83" s="909"/>
      <c r="AX83" s="909"/>
      <c r="AY83" s="909"/>
      <c r="AZ83" s="415"/>
      <c r="BA83" s="947"/>
      <c r="BB83" s="682"/>
      <c r="BC83" s="517"/>
      <c r="BD83" s="503"/>
      <c r="BE83" s="503"/>
      <c r="BF83" s="503"/>
      <c r="BG83" s="521"/>
      <c r="BH83" s="517"/>
      <c r="BI83" s="503"/>
      <c r="BJ83" s="503"/>
      <c r="BK83" s="503"/>
      <c r="BL83" s="521"/>
      <c r="BM83" s="517"/>
      <c r="BN83" s="503"/>
      <c r="BO83" s="503"/>
      <c r="BP83" s="503"/>
      <c r="BQ83" s="521"/>
      <c r="BR83" s="517"/>
      <c r="BS83" s="503"/>
      <c r="BT83" s="503"/>
      <c r="BU83" s="503"/>
      <c r="BV83" s="503"/>
      <c r="BW83" s="503"/>
      <c r="BX83" s="503"/>
      <c r="BY83" s="504"/>
      <c r="BZ83" s="504"/>
      <c r="CA83" s="50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row>
    <row r="84" s="599" customFormat="true" ht="15" customHeight="true" x14ac:dyDescent="0.2">
      <c r="A84" s="214"/>
      <c r="B84" s="208"/>
      <c r="C84" s="191"/>
      <c r="D84" s="190"/>
      <c r="E84" s="190"/>
      <c r="F84" s="190"/>
      <c r="G84" s="189"/>
      <c r="H84" s="188"/>
      <c r="I84" s="190"/>
      <c r="J84" s="190"/>
      <c r="K84" s="190"/>
      <c r="L84" s="187"/>
      <c r="M84" s="191"/>
      <c r="N84" s="190"/>
      <c r="O84" s="190"/>
      <c r="P84" s="190"/>
      <c r="Q84" s="189"/>
      <c r="R84" s="188"/>
      <c r="S84" s="190"/>
      <c r="T84" s="190"/>
      <c r="U84" s="190"/>
      <c r="V84" s="190"/>
      <c r="W84" s="190"/>
      <c r="X84" s="190"/>
      <c r="Y84" s="190"/>
      <c r="Z84" s="190"/>
      <c r="AA84" s="187"/>
      <c r="AB84" s="909"/>
      <c r="AC84" s="909"/>
      <c r="AD84" s="909"/>
      <c r="AE84" s="909"/>
      <c r="AF84" s="909"/>
      <c r="AG84" s="909"/>
      <c r="AH84" s="909"/>
      <c r="AI84" s="909"/>
      <c r="AJ84" s="909"/>
      <c r="AK84" s="909"/>
      <c r="AL84" s="909"/>
      <c r="AM84" s="909"/>
      <c r="AN84" s="909"/>
      <c r="AO84" s="909"/>
      <c r="AP84" s="909"/>
      <c r="AQ84" s="909"/>
      <c r="AR84" s="909"/>
      <c r="AS84" s="909"/>
      <c r="AT84" s="909"/>
      <c r="AU84" s="909"/>
      <c r="AV84" s="909"/>
      <c r="AW84" s="909"/>
      <c r="AX84" s="909"/>
      <c r="AY84" s="909"/>
      <c r="AZ84" s="415"/>
      <c r="BA84" s="947"/>
      <c r="BB84" s="682"/>
      <c r="BC84" s="517"/>
      <c r="BD84" s="503"/>
      <c r="BE84" s="503"/>
      <c r="BF84" s="503"/>
      <c r="BG84" s="521"/>
      <c r="BH84" s="517"/>
      <c r="BI84" s="503"/>
      <c r="BJ84" s="503"/>
      <c r="BK84" s="503"/>
      <c r="BL84" s="521"/>
      <c r="BM84" s="517"/>
      <c r="BN84" s="503"/>
      <c r="BO84" s="503"/>
      <c r="BP84" s="503"/>
      <c r="BQ84" s="521"/>
      <c r="BR84" s="517"/>
      <c r="BS84" s="503"/>
      <c r="BT84" s="503"/>
      <c r="BU84" s="503"/>
      <c r="BV84" s="503"/>
      <c r="BW84" s="503"/>
      <c r="BX84" s="503"/>
      <c r="BY84" s="504"/>
      <c r="BZ84" s="504"/>
      <c r="CA84" s="50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row>
    <row r="85" s="599" customFormat="true" ht="15" customHeight="true" x14ac:dyDescent="0.2">
      <c r="A85" s="214"/>
      <c r="B85" s="208"/>
      <c r="C85" s="191"/>
      <c r="D85" s="190"/>
      <c r="E85" s="190"/>
      <c r="F85" s="190"/>
      <c r="G85" s="189"/>
      <c r="H85" s="188"/>
      <c r="I85" s="190"/>
      <c r="J85" s="190"/>
      <c r="K85" s="190"/>
      <c r="L85" s="187"/>
      <c r="M85" s="191"/>
      <c r="N85" s="190"/>
      <c r="O85" s="190"/>
      <c r="P85" s="190"/>
      <c r="Q85" s="189"/>
      <c r="R85" s="188"/>
      <c r="S85" s="190"/>
      <c r="T85" s="190"/>
      <c r="U85" s="190"/>
      <c r="V85" s="190"/>
      <c r="W85" s="190"/>
      <c r="X85" s="190"/>
      <c r="Y85" s="190"/>
      <c r="Z85" s="190"/>
      <c r="AA85" s="187"/>
      <c r="AB85" s="909"/>
      <c r="AC85" s="909"/>
      <c r="AD85" s="909"/>
      <c r="AE85" s="909"/>
      <c r="AF85" s="909"/>
      <c r="AG85" s="909"/>
      <c r="AH85" s="909"/>
      <c r="AI85" s="909"/>
      <c r="AJ85" s="909"/>
      <c r="AK85" s="909"/>
      <c r="AL85" s="909"/>
      <c r="AM85" s="909"/>
      <c r="AN85" s="909"/>
      <c r="AO85" s="909"/>
      <c r="AP85" s="909"/>
      <c r="AQ85" s="909"/>
      <c r="AR85" s="909"/>
      <c r="AS85" s="909"/>
      <c r="AT85" s="909"/>
      <c r="AU85" s="909"/>
      <c r="AV85" s="909"/>
      <c r="AW85" s="909"/>
      <c r="AX85" s="909"/>
      <c r="AY85" s="909"/>
      <c r="AZ85" s="415"/>
      <c r="BA85" s="947"/>
      <c r="BB85" s="682"/>
      <c r="BC85" s="517"/>
      <c r="BD85" s="503"/>
      <c r="BE85" s="503"/>
      <c r="BF85" s="503"/>
      <c r="BG85" s="521"/>
      <c r="BH85" s="517"/>
      <c r="BI85" s="503"/>
      <c r="BJ85" s="503"/>
      <c r="BK85" s="503"/>
      <c r="BL85" s="521"/>
      <c r="BM85" s="517"/>
      <c r="BN85" s="503"/>
      <c r="BO85" s="503"/>
      <c r="BP85" s="503"/>
      <c r="BQ85" s="521"/>
      <c r="BR85" s="517"/>
      <c r="BS85" s="503"/>
      <c r="BT85" s="503"/>
      <c r="BU85" s="503"/>
      <c r="BV85" s="503"/>
      <c r="BW85" s="503"/>
      <c r="BX85" s="503"/>
      <c r="BY85" s="504"/>
      <c r="BZ85" s="504"/>
      <c r="CA85" s="50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row>
    <row r="86" s="599" customFormat="true" ht="15" customHeight="true" x14ac:dyDescent="0.2">
      <c r="A86" s="214"/>
      <c r="B86" s="208"/>
      <c r="C86" s="179"/>
      <c r="D86" s="178"/>
      <c r="E86" s="178"/>
      <c r="F86" s="178"/>
      <c r="G86" s="177"/>
      <c r="H86" s="176"/>
      <c r="I86" s="178"/>
      <c r="J86" s="178"/>
      <c r="K86" s="178"/>
      <c r="L86" s="175"/>
      <c r="M86" s="179"/>
      <c r="N86" s="178"/>
      <c r="O86" s="178"/>
      <c r="P86" s="178"/>
      <c r="Q86" s="177"/>
      <c r="R86" s="176"/>
      <c r="S86" s="178"/>
      <c r="T86" s="178"/>
      <c r="U86" s="178"/>
      <c r="V86" s="178"/>
      <c r="W86" s="178"/>
      <c r="X86" s="178"/>
      <c r="Y86" s="178"/>
      <c r="Z86" s="178"/>
      <c r="AA86" s="175"/>
      <c r="AB86" s="909"/>
      <c r="AC86" s="909"/>
      <c r="AD86" s="909"/>
      <c r="AE86" s="909"/>
      <c r="AF86" s="909"/>
      <c r="AG86" s="909"/>
      <c r="AH86" s="909"/>
      <c r="AI86" s="909"/>
      <c r="AJ86" s="909"/>
      <c r="AK86" s="909"/>
      <c r="AL86" s="909"/>
      <c r="AM86" s="909"/>
      <c r="AN86" s="909"/>
      <c r="AO86" s="909"/>
      <c r="AP86" s="909"/>
      <c r="AQ86" s="909"/>
      <c r="AR86" s="909"/>
      <c r="AS86" s="909"/>
      <c r="AT86" s="909"/>
      <c r="AU86" s="909"/>
      <c r="AV86" s="909"/>
      <c r="AW86" s="909"/>
      <c r="AX86" s="909"/>
      <c r="AY86" s="909"/>
      <c r="AZ86" s="415"/>
      <c r="BA86" s="947"/>
      <c r="BB86" s="682"/>
      <c r="BC86" s="517"/>
      <c r="BD86" s="503"/>
      <c r="BE86" s="503"/>
      <c r="BF86" s="503"/>
      <c r="BG86" s="521"/>
      <c r="BH86" s="517"/>
      <c r="BI86" s="503"/>
      <c r="BJ86" s="503"/>
      <c r="BK86" s="503"/>
      <c r="BL86" s="521"/>
      <c r="BM86" s="517"/>
      <c r="BN86" s="503"/>
      <c r="BO86" s="503"/>
      <c r="BP86" s="503"/>
      <c r="BQ86" s="521"/>
      <c r="BR86" s="517"/>
      <c r="BS86" s="503"/>
      <c r="BT86" s="503"/>
      <c r="BU86" s="503"/>
      <c r="BV86" s="503"/>
      <c r="BW86" s="503"/>
      <c r="BX86" s="503"/>
      <c r="BY86" s="504"/>
      <c r="BZ86" s="504"/>
      <c r="CA86" s="50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row>
    <row r="87" s="599" customFormat="true" ht="15" customHeight="true" x14ac:dyDescent="0.2">
      <c r="A87" s="214"/>
      <c r="B87" s="208"/>
      <c r="C87" s="179"/>
      <c r="D87" s="178"/>
      <c r="E87" s="178"/>
      <c r="F87" s="178"/>
      <c r="G87" s="177"/>
      <c r="H87" s="176"/>
      <c r="I87" s="178"/>
      <c r="J87" s="178"/>
      <c r="K87" s="178"/>
      <c r="L87" s="175"/>
      <c r="M87" s="179"/>
      <c r="N87" s="178"/>
      <c r="O87" s="178"/>
      <c r="P87" s="178"/>
      <c r="Q87" s="177"/>
      <c r="R87" s="176"/>
      <c r="S87" s="178"/>
      <c r="T87" s="178"/>
      <c r="U87" s="178"/>
      <c r="V87" s="178"/>
      <c r="W87" s="178"/>
      <c r="X87" s="178"/>
      <c r="Y87" s="178"/>
      <c r="Z87" s="178"/>
      <c r="AA87" s="175"/>
      <c r="AB87" s="909"/>
      <c r="AC87" s="909"/>
      <c r="AD87" s="909"/>
      <c r="AE87" s="909"/>
      <c r="AF87" s="909"/>
      <c r="AG87" s="909"/>
      <c r="AH87" s="909"/>
      <c r="AI87" s="909"/>
      <c r="AJ87" s="909"/>
      <c r="AK87" s="909"/>
      <c r="AL87" s="909"/>
      <c r="AM87" s="909"/>
      <c r="AN87" s="909"/>
      <c r="AO87" s="909"/>
      <c r="AP87" s="909"/>
      <c r="AQ87" s="909"/>
      <c r="AR87" s="909"/>
      <c r="AS87" s="909"/>
      <c r="AT87" s="909"/>
      <c r="AU87" s="909"/>
      <c r="AV87" s="909"/>
      <c r="AW87" s="909"/>
      <c r="AX87" s="909"/>
      <c r="AY87" s="909"/>
      <c r="AZ87" s="415"/>
      <c r="BA87" s="947"/>
      <c r="BB87" s="682"/>
      <c r="BC87" s="517"/>
      <c r="BD87" s="503"/>
      <c r="BE87" s="503"/>
      <c r="BF87" s="503"/>
      <c r="BG87" s="521"/>
      <c r="BH87" s="517"/>
      <c r="BI87" s="503"/>
      <c r="BJ87" s="503"/>
      <c r="BK87" s="503"/>
      <c r="BL87" s="521"/>
      <c r="BM87" s="517"/>
      <c r="BN87" s="503"/>
      <c r="BO87" s="503"/>
      <c r="BP87" s="503"/>
      <c r="BQ87" s="521"/>
      <c r="BR87" s="517"/>
      <c r="BS87" s="503"/>
      <c r="BT87" s="503"/>
      <c r="BU87" s="503"/>
      <c r="BV87" s="503"/>
      <c r="BW87" s="503"/>
      <c r="BX87" s="503"/>
      <c r="BY87" s="504"/>
      <c r="BZ87" s="504"/>
      <c r="CA87" s="50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row>
    <row r="88" s="599" customFormat="true" ht="15" customHeight="true" x14ac:dyDescent="0.2">
      <c r="A88" s="214"/>
      <c r="B88" s="208"/>
      <c r="C88" s="179"/>
      <c r="D88" s="178"/>
      <c r="E88" s="178"/>
      <c r="F88" s="178"/>
      <c r="G88" s="177"/>
      <c r="H88" s="176"/>
      <c r="I88" s="178"/>
      <c r="J88" s="178"/>
      <c r="K88" s="178"/>
      <c r="L88" s="175"/>
      <c r="M88" s="179"/>
      <c r="N88" s="178"/>
      <c r="O88" s="178"/>
      <c r="P88" s="178"/>
      <c r="Q88" s="177"/>
      <c r="R88" s="176"/>
      <c r="S88" s="178"/>
      <c r="T88" s="178"/>
      <c r="U88" s="178"/>
      <c r="V88" s="178"/>
      <c r="W88" s="178"/>
      <c r="X88" s="178"/>
      <c r="Y88" s="178"/>
      <c r="Z88" s="178"/>
      <c r="AA88" s="175"/>
      <c r="AB88" s="909"/>
      <c r="AC88" s="909"/>
      <c r="AD88" s="909"/>
      <c r="AE88" s="909"/>
      <c r="AF88" s="909"/>
      <c r="AG88" s="909"/>
      <c r="AH88" s="909"/>
      <c r="AI88" s="909"/>
      <c r="AJ88" s="909"/>
      <c r="AK88" s="909"/>
      <c r="AL88" s="909"/>
      <c r="AM88" s="909"/>
      <c r="AN88" s="909"/>
      <c r="AO88" s="909"/>
      <c r="AP88" s="909"/>
      <c r="AQ88" s="909"/>
      <c r="AR88" s="909"/>
      <c r="AS88" s="909"/>
      <c r="AT88" s="909"/>
      <c r="AU88" s="909"/>
      <c r="AV88" s="909"/>
      <c r="AW88" s="909"/>
      <c r="AX88" s="909"/>
      <c r="AY88" s="909"/>
      <c r="AZ88" s="415"/>
      <c r="BA88" s="947"/>
      <c r="BB88" s="682"/>
      <c r="BC88" s="517"/>
      <c r="BD88" s="503"/>
      <c r="BE88" s="503"/>
      <c r="BF88" s="503"/>
      <c r="BG88" s="521"/>
      <c r="BH88" s="517"/>
      <c r="BI88" s="503"/>
      <c r="BJ88" s="503"/>
      <c r="BK88" s="503"/>
      <c r="BL88" s="521"/>
      <c r="BM88" s="517"/>
      <c r="BN88" s="503"/>
      <c r="BO88" s="503"/>
      <c r="BP88" s="503"/>
      <c r="BQ88" s="521"/>
      <c r="BR88" s="517"/>
      <c r="BS88" s="503"/>
      <c r="BT88" s="503"/>
      <c r="BU88" s="503"/>
      <c r="BV88" s="503"/>
      <c r="BW88" s="503"/>
      <c r="BX88" s="503"/>
      <c r="BY88" s="504"/>
      <c r="BZ88" s="504"/>
      <c r="CA88" s="50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row>
    <row r="89" s="599" customFormat="true" ht="15" customHeight="true" x14ac:dyDescent="0.2">
      <c r="A89" s="214"/>
      <c r="B89" s="208"/>
      <c r="C89" s="179"/>
      <c r="D89" s="178"/>
      <c r="E89" s="178"/>
      <c r="F89" s="178"/>
      <c r="G89" s="177"/>
      <c r="H89" s="176"/>
      <c r="I89" s="178"/>
      <c r="J89" s="178"/>
      <c r="K89" s="178"/>
      <c r="L89" s="175"/>
      <c r="M89" s="179"/>
      <c r="N89" s="178"/>
      <c r="O89" s="178"/>
      <c r="P89" s="178"/>
      <c r="Q89" s="177"/>
      <c r="R89" s="176"/>
      <c r="S89" s="178"/>
      <c r="T89" s="178"/>
      <c r="U89" s="178"/>
      <c r="V89" s="178"/>
      <c r="W89" s="178"/>
      <c r="X89" s="178"/>
      <c r="Y89" s="178"/>
      <c r="Z89" s="178"/>
      <c r="AA89" s="175"/>
      <c r="AB89" s="909"/>
      <c r="AC89" s="909"/>
      <c r="AD89" s="909"/>
      <c r="AE89" s="909"/>
      <c r="AF89" s="909"/>
      <c r="AG89" s="909"/>
      <c r="AH89" s="909"/>
      <c r="AI89" s="909"/>
      <c r="AJ89" s="909"/>
      <c r="AK89" s="909"/>
      <c r="AL89" s="909"/>
      <c r="AM89" s="909"/>
      <c r="AN89" s="909"/>
      <c r="AO89" s="909"/>
      <c r="AP89" s="909"/>
      <c r="AQ89" s="909"/>
      <c r="AR89" s="909"/>
      <c r="AS89" s="909"/>
      <c r="AT89" s="909"/>
      <c r="AU89" s="909"/>
      <c r="AV89" s="909"/>
      <c r="AW89" s="909"/>
      <c r="AX89" s="909"/>
      <c r="AY89" s="909"/>
      <c r="AZ89" s="415"/>
      <c r="BA89" s="947"/>
      <c r="BB89" s="682"/>
      <c r="BC89" s="517"/>
      <c r="BD89" s="503"/>
      <c r="BE89" s="503"/>
      <c r="BF89" s="503"/>
      <c r="BG89" s="521"/>
      <c r="BH89" s="517"/>
      <c r="BI89" s="503"/>
      <c r="BJ89" s="503"/>
      <c r="BK89" s="503"/>
      <c r="BL89" s="521"/>
      <c r="BM89" s="517"/>
      <c r="BN89" s="503"/>
      <c r="BO89" s="503"/>
      <c r="BP89" s="503"/>
      <c r="BQ89" s="521"/>
      <c r="BR89" s="517"/>
      <c r="BS89" s="503"/>
      <c r="BT89" s="503"/>
      <c r="BU89" s="503"/>
      <c r="BV89" s="503"/>
      <c r="BW89" s="503"/>
      <c r="BX89" s="503"/>
      <c r="BY89" s="504"/>
      <c r="BZ89" s="504"/>
      <c r="CA89" s="50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row>
    <row r="90" s="599" customFormat="true" ht="15" customHeight="true" x14ac:dyDescent="0.2">
      <c r="A90" s="214"/>
      <c r="B90" s="208"/>
      <c r="C90" s="179"/>
      <c r="D90" s="178"/>
      <c r="E90" s="178"/>
      <c r="F90" s="178"/>
      <c r="G90" s="177"/>
      <c r="H90" s="176"/>
      <c r="I90" s="178"/>
      <c r="J90" s="178"/>
      <c r="K90" s="178"/>
      <c r="L90" s="175"/>
      <c r="M90" s="179"/>
      <c r="N90" s="178"/>
      <c r="O90" s="178"/>
      <c r="P90" s="178"/>
      <c r="Q90" s="177"/>
      <c r="R90" s="176"/>
      <c r="S90" s="178"/>
      <c r="T90" s="178"/>
      <c r="U90" s="178"/>
      <c r="V90" s="178"/>
      <c r="W90" s="178"/>
      <c r="X90" s="178"/>
      <c r="Y90" s="178"/>
      <c r="Z90" s="178"/>
      <c r="AA90" s="175"/>
      <c r="AB90" s="909"/>
      <c r="AC90" s="909"/>
      <c r="AD90" s="909"/>
      <c r="AE90" s="909"/>
      <c r="AF90" s="909"/>
      <c r="AG90" s="909"/>
      <c r="AH90" s="909"/>
      <c r="AI90" s="909"/>
      <c r="AJ90" s="909"/>
      <c r="AK90" s="909"/>
      <c r="AL90" s="909"/>
      <c r="AM90" s="909"/>
      <c r="AN90" s="909"/>
      <c r="AO90" s="909"/>
      <c r="AP90" s="909"/>
      <c r="AQ90" s="909"/>
      <c r="AR90" s="909"/>
      <c r="AS90" s="909"/>
      <c r="AT90" s="909"/>
      <c r="AU90" s="909"/>
      <c r="AV90" s="909"/>
      <c r="AW90" s="909"/>
      <c r="AX90" s="909"/>
      <c r="AY90" s="909"/>
      <c r="AZ90" s="415"/>
      <c r="BA90" s="947"/>
      <c r="BB90" s="682"/>
      <c r="BC90" s="517"/>
      <c r="BD90" s="503"/>
      <c r="BE90" s="503"/>
      <c r="BF90" s="503"/>
      <c r="BG90" s="521"/>
      <c r="BH90" s="517"/>
      <c r="BI90" s="503"/>
      <c r="BJ90" s="503"/>
      <c r="BK90" s="503"/>
      <c r="BL90" s="521"/>
      <c r="BM90" s="517"/>
      <c r="BN90" s="503"/>
      <c r="BO90" s="503"/>
      <c r="BP90" s="503"/>
      <c r="BQ90" s="521"/>
      <c r="BR90" s="517"/>
      <c r="BS90" s="503"/>
      <c r="BT90" s="503"/>
      <c r="BU90" s="503"/>
      <c r="BV90" s="503"/>
      <c r="BW90" s="503"/>
      <c r="BX90" s="503"/>
      <c r="BY90" s="504"/>
      <c r="BZ90" s="504"/>
      <c r="CA90" s="50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row>
    <row r="91" s="599" customFormat="true" ht="15" customHeight="true" x14ac:dyDescent="0.2">
      <c r="A91" s="236"/>
      <c r="B91" s="207"/>
      <c r="C91" s="172"/>
      <c r="D91" s="174"/>
      <c r="E91" s="174"/>
      <c r="F91" s="174"/>
      <c r="G91" s="173"/>
      <c r="H91" s="171"/>
      <c r="I91" s="174"/>
      <c r="J91" s="174"/>
      <c r="K91" s="174"/>
      <c r="L91" s="170"/>
      <c r="M91" s="172"/>
      <c r="N91" s="174"/>
      <c r="O91" s="174"/>
      <c r="P91" s="174"/>
      <c r="Q91" s="173"/>
      <c r="R91" s="171"/>
      <c r="S91" s="174"/>
      <c r="T91" s="174"/>
      <c r="U91" s="174"/>
      <c r="V91" s="174"/>
      <c r="W91" s="174"/>
      <c r="X91" s="174"/>
      <c r="Y91" s="174"/>
      <c r="Z91" s="174"/>
      <c r="AA91" s="170"/>
      <c r="AB91" s="909"/>
      <c r="AC91" s="909"/>
      <c r="AD91" s="909"/>
      <c r="AE91" s="909"/>
      <c r="AF91" s="909"/>
      <c r="AG91" s="909"/>
      <c r="AH91" s="909"/>
      <c r="AI91" s="909"/>
      <c r="AJ91" s="909"/>
      <c r="AK91" s="909"/>
      <c r="AL91" s="909"/>
      <c r="AM91" s="909"/>
      <c r="AN91" s="909"/>
      <c r="AO91" s="909"/>
      <c r="AP91" s="909"/>
      <c r="AQ91" s="909"/>
      <c r="AR91" s="909"/>
      <c r="AS91" s="909"/>
      <c r="AT91" s="909"/>
      <c r="AU91" s="909"/>
      <c r="AV91" s="909"/>
      <c r="AW91" s="909"/>
      <c r="AX91" s="909"/>
      <c r="AY91" s="909"/>
      <c r="AZ91" s="415"/>
      <c r="BA91" s="947"/>
      <c r="BB91" s="682"/>
      <c r="BC91" s="517"/>
      <c r="BD91" s="503"/>
      <c r="BE91" s="503"/>
      <c r="BF91" s="503"/>
      <c r="BG91" s="521"/>
      <c r="BH91" s="517"/>
      <c r="BI91" s="503"/>
      <c r="BJ91" s="503"/>
      <c r="BK91" s="503"/>
      <c r="BL91" s="521"/>
      <c r="BM91" s="517"/>
      <c r="BN91" s="503"/>
      <c r="BO91" s="503"/>
      <c r="BP91" s="503"/>
      <c r="BQ91" s="521"/>
      <c r="BR91" s="517"/>
      <c r="BS91" s="503"/>
      <c r="BT91" s="503"/>
      <c r="BU91" s="503"/>
      <c r="BV91" s="503"/>
      <c r="BW91" s="503"/>
      <c r="BX91" s="503"/>
      <c r="BY91" s="504"/>
      <c r="BZ91" s="504"/>
      <c r="CA91" s="50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row>
    <row r="92" s="599" customFormat="true" ht="15" customHeight="true" x14ac:dyDescent="0.2">
      <c r="A92" s="236"/>
      <c r="B92" s="207"/>
      <c r="C92" s="172"/>
      <c r="D92" s="174"/>
      <c r="E92" s="174"/>
      <c r="F92" s="174"/>
      <c r="G92" s="173"/>
      <c r="H92" s="171"/>
      <c r="I92" s="174"/>
      <c r="J92" s="174"/>
      <c r="K92" s="174"/>
      <c r="L92" s="170"/>
      <c r="M92" s="172"/>
      <c r="N92" s="174"/>
      <c r="O92" s="174"/>
      <c r="P92" s="174"/>
      <c r="Q92" s="173"/>
      <c r="R92" s="171"/>
      <c r="S92" s="174"/>
      <c r="T92" s="174"/>
      <c r="U92" s="174"/>
      <c r="V92" s="174"/>
      <c r="W92" s="174"/>
      <c r="X92" s="174"/>
      <c r="Y92" s="174"/>
      <c r="Z92" s="174"/>
      <c r="AA92" s="170"/>
      <c r="AB92" s="909"/>
      <c r="AC92" s="909"/>
      <c r="AD92" s="909"/>
      <c r="AE92" s="909"/>
      <c r="AF92" s="909"/>
      <c r="AG92" s="909"/>
      <c r="AH92" s="909"/>
      <c r="AI92" s="909"/>
      <c r="AJ92" s="909"/>
      <c r="AK92" s="909"/>
      <c r="AL92" s="909"/>
      <c r="AM92" s="909"/>
      <c r="AN92" s="909"/>
      <c r="AO92" s="909"/>
      <c r="AP92" s="909"/>
      <c r="AQ92" s="909"/>
      <c r="AR92" s="909"/>
      <c r="AS92" s="909"/>
      <c r="AT92" s="909"/>
      <c r="AU92" s="909"/>
      <c r="AV92" s="909"/>
      <c r="AW92" s="909"/>
      <c r="AX92" s="909"/>
      <c r="AY92" s="909"/>
      <c r="AZ92" s="415"/>
      <c r="BA92" s="947"/>
      <c r="BB92" s="682"/>
      <c r="BC92" s="517"/>
      <c r="BD92" s="503"/>
      <c r="BE92" s="503"/>
      <c r="BF92" s="503"/>
      <c r="BG92" s="521"/>
      <c r="BH92" s="517"/>
      <c r="BI92" s="503"/>
      <c r="BJ92" s="503"/>
      <c r="BK92" s="503"/>
      <c r="BL92" s="521"/>
      <c r="BM92" s="517"/>
      <c r="BN92" s="503"/>
      <c r="BO92" s="503"/>
      <c r="BP92" s="503"/>
      <c r="BQ92" s="521"/>
      <c r="BR92" s="517"/>
      <c r="BS92" s="503"/>
      <c r="BT92" s="503"/>
      <c r="BU92" s="503"/>
      <c r="BV92" s="503"/>
      <c r="BW92" s="503"/>
      <c r="BX92" s="503"/>
      <c r="BY92" s="504"/>
      <c r="BZ92" s="504"/>
      <c r="CA92" s="50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row>
    <row r="93" s="599" customFormat="true" ht="15" customHeight="true" x14ac:dyDescent="0.2">
      <c r="A93" s="213"/>
      <c r="B93" s="206"/>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3"/>
      <c r="AB93" s="909"/>
      <c r="AC93" s="909"/>
      <c r="AD93" s="909"/>
      <c r="AE93" s="909"/>
      <c r="AF93" s="909"/>
      <c r="AG93" s="909"/>
      <c r="AH93" s="909"/>
      <c r="AI93" s="909"/>
      <c r="AJ93" s="909"/>
      <c r="AK93" s="909"/>
      <c r="AL93" s="909"/>
      <c r="AM93" s="909"/>
      <c r="AN93" s="909"/>
      <c r="AO93" s="909"/>
      <c r="AP93" s="909"/>
      <c r="AQ93" s="909"/>
      <c r="AR93" s="909"/>
      <c r="AS93" s="909"/>
      <c r="AT93" s="909"/>
      <c r="AU93" s="909"/>
      <c r="AV93" s="909"/>
      <c r="AW93" s="909"/>
      <c r="AX93" s="909"/>
      <c r="AY93" s="909"/>
      <c r="AZ93" s="415"/>
      <c r="BA93" s="947"/>
      <c r="BB93" s="682"/>
      <c r="BC93" s="517"/>
      <c r="BD93" s="503"/>
      <c r="BE93" s="503"/>
      <c r="BF93" s="503"/>
      <c r="BG93" s="521"/>
      <c r="BH93" s="517"/>
      <c r="BI93" s="503"/>
      <c r="BJ93" s="503"/>
      <c r="BK93" s="503"/>
      <c r="BL93" s="521"/>
      <c r="BM93" s="517"/>
      <c r="BN93" s="503"/>
      <c r="BO93" s="503"/>
      <c r="BP93" s="503"/>
      <c r="BQ93" s="521"/>
      <c r="BR93" s="517"/>
      <c r="BS93" s="503"/>
      <c r="BT93" s="503"/>
      <c r="BU93" s="503"/>
      <c r="BV93" s="503"/>
      <c r="BW93" s="503"/>
      <c r="BX93" s="503"/>
      <c r="BY93" s="504"/>
      <c r="BZ93" s="504"/>
      <c r="CA93" s="50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row>
    <row r="94" s="599" customFormat="true" ht="15" customHeight="true" x14ac:dyDescent="0.2">
      <c r="A94" s="137"/>
      <c r="B94" s="206"/>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2"/>
      <c r="AB94" s="909"/>
      <c r="AC94" s="909"/>
      <c r="AD94" s="909"/>
      <c r="AE94" s="909"/>
      <c r="AF94" s="909"/>
      <c r="AG94" s="909"/>
      <c r="AH94" s="909"/>
      <c r="AI94" s="909"/>
      <c r="AJ94" s="909"/>
      <c r="AK94" s="909"/>
      <c r="AL94" s="909"/>
      <c r="AM94" s="909"/>
      <c r="AN94" s="909"/>
      <c r="AO94" s="909"/>
      <c r="AP94" s="909"/>
      <c r="AQ94" s="909"/>
      <c r="AR94" s="909"/>
      <c r="AS94" s="909"/>
      <c r="AT94" s="909"/>
      <c r="AU94" s="909"/>
      <c r="AV94" s="909"/>
      <c r="AW94" s="909"/>
      <c r="AX94" s="909"/>
      <c r="AY94" s="909"/>
      <c r="AZ94" s="415"/>
      <c r="BA94" s="947"/>
      <c r="BB94" s="682"/>
      <c r="BC94" s="517"/>
      <c r="BD94" s="503"/>
      <c r="BE94" s="503"/>
      <c r="BF94" s="503"/>
      <c r="BG94" s="521"/>
      <c r="BH94" s="517"/>
      <c r="BI94" s="503"/>
      <c r="BJ94" s="503"/>
      <c r="BK94" s="503"/>
      <c r="BL94" s="521"/>
      <c r="BM94" s="517"/>
      <c r="BN94" s="503"/>
      <c r="BO94" s="503"/>
      <c r="BP94" s="503"/>
      <c r="BQ94" s="521"/>
      <c r="BR94" s="517"/>
      <c r="BS94" s="503"/>
      <c r="BT94" s="503"/>
      <c r="BU94" s="503"/>
      <c r="BV94" s="503"/>
      <c r="BW94" s="503"/>
      <c r="BX94" s="503"/>
      <c r="BY94" s="504"/>
      <c r="BZ94" s="504"/>
      <c r="CA94" s="50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row>
    <row r="95" s="599" customFormat="true" ht="15" customHeight="true" x14ac:dyDescent="0.2">
      <c r="A95" s="213"/>
      <c r="B95" s="205"/>
      <c r="C95" s="169"/>
      <c r="D95" s="168"/>
      <c r="E95" s="168"/>
      <c r="F95" s="168"/>
      <c r="G95" s="167"/>
      <c r="H95" s="166"/>
      <c r="I95" s="168"/>
      <c r="J95" s="168"/>
      <c r="K95" s="168"/>
      <c r="L95" s="165"/>
      <c r="M95" s="169"/>
      <c r="N95" s="168"/>
      <c r="O95" s="168"/>
      <c r="P95" s="168"/>
      <c r="Q95" s="167"/>
      <c r="R95" s="166"/>
      <c r="S95" s="168"/>
      <c r="T95" s="168"/>
      <c r="U95" s="168"/>
      <c r="V95" s="168"/>
      <c r="W95" s="168"/>
      <c r="X95" s="168"/>
      <c r="Y95" s="168"/>
      <c r="Z95" s="168"/>
      <c r="AA95" s="165"/>
      <c r="AB95" s="909"/>
      <c r="AC95" s="909"/>
      <c r="AD95" s="909"/>
      <c r="AE95" s="909"/>
      <c r="AF95" s="909"/>
      <c r="AG95" s="909"/>
      <c r="AH95" s="909"/>
      <c r="AI95" s="909"/>
      <c r="AJ95" s="909"/>
      <c r="AK95" s="909"/>
      <c r="AL95" s="909"/>
      <c r="AM95" s="909"/>
      <c r="AN95" s="909"/>
      <c r="AO95" s="909"/>
      <c r="AP95" s="909"/>
      <c r="AQ95" s="909"/>
      <c r="AR95" s="909"/>
      <c r="AS95" s="909"/>
      <c r="AT95" s="909"/>
      <c r="AU95" s="909"/>
      <c r="AV95" s="909"/>
      <c r="AW95" s="909"/>
      <c r="AX95" s="909"/>
      <c r="AY95" s="909"/>
      <c r="AZ95" s="415"/>
      <c r="BA95" s="947"/>
      <c r="BB95" s="682"/>
      <c r="BC95" s="517"/>
      <c r="BD95" s="503"/>
      <c r="BE95" s="503"/>
      <c r="BF95" s="503"/>
      <c r="BG95" s="521"/>
      <c r="BH95" s="517"/>
      <c r="BI95" s="503"/>
      <c r="BJ95" s="503"/>
      <c r="BK95" s="503"/>
      <c r="BL95" s="521"/>
      <c r="BM95" s="517"/>
      <c r="BN95" s="503"/>
      <c r="BO95" s="503"/>
      <c r="BP95" s="503"/>
      <c r="BQ95" s="521"/>
      <c r="BR95" s="517"/>
      <c r="BS95" s="503"/>
      <c r="BT95" s="503"/>
      <c r="BU95" s="503"/>
      <c r="BV95" s="503"/>
      <c r="BW95" s="503"/>
      <c r="BX95" s="503"/>
      <c r="BY95" s="504"/>
      <c r="BZ95" s="504"/>
      <c r="CA95" s="50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row>
    <row r="96" s="378" customFormat="true" ht="15" customHeight="true" x14ac:dyDescent="0.2">
      <c r="A96" s="137"/>
      <c r="B96" s="205"/>
      <c r="C96" s="169"/>
      <c r="D96" s="168"/>
      <c r="E96" s="168"/>
      <c r="F96" s="168"/>
      <c r="G96" s="167"/>
      <c r="H96" s="166"/>
      <c r="I96" s="168"/>
      <c r="J96" s="168"/>
      <c r="K96" s="168"/>
      <c r="L96" s="165"/>
      <c r="M96" s="169"/>
      <c r="N96" s="168"/>
      <c r="O96" s="168"/>
      <c r="P96" s="168"/>
      <c r="Q96" s="167"/>
      <c r="R96" s="166"/>
      <c r="S96" s="168"/>
      <c r="T96" s="168"/>
      <c r="U96" s="168"/>
      <c r="V96" s="168"/>
      <c r="W96" s="168"/>
      <c r="X96" s="168"/>
      <c r="Y96" s="168"/>
      <c r="Z96" s="168"/>
      <c r="AA96" s="165"/>
      <c r="AB96" s="909"/>
      <c r="AC96" s="909"/>
      <c r="AD96" s="909"/>
      <c r="AE96" s="909"/>
      <c r="AF96" s="909"/>
      <c r="AG96" s="909"/>
      <c r="AH96" s="909"/>
      <c r="AI96" s="909"/>
      <c r="AJ96" s="909"/>
      <c r="AK96" s="909"/>
      <c r="AL96" s="909"/>
      <c r="AM96" s="909"/>
      <c r="AN96" s="909"/>
      <c r="AO96" s="909"/>
      <c r="AP96" s="909"/>
      <c r="AQ96" s="909"/>
      <c r="AR96" s="909"/>
      <c r="AS96" s="909"/>
      <c r="AT96" s="909"/>
      <c r="AU96" s="909"/>
      <c r="AV96" s="909"/>
      <c r="AW96" s="909"/>
      <c r="AX96" s="909"/>
      <c r="AY96" s="909"/>
      <c r="AZ96" s="415"/>
      <c r="BA96" s="947"/>
      <c r="BB96" s="682"/>
      <c r="BC96" s="517"/>
      <c r="BD96" s="503"/>
      <c r="BE96" s="503"/>
      <c r="BF96" s="503"/>
      <c r="BG96" s="521"/>
      <c r="BH96" s="517"/>
      <c r="BI96" s="503"/>
      <c r="BJ96" s="503"/>
      <c r="BK96" s="503"/>
      <c r="BL96" s="521"/>
      <c r="BM96" s="517"/>
      <c r="BN96" s="503"/>
      <c r="BO96" s="503"/>
      <c r="BP96" s="503"/>
      <c r="BQ96" s="521"/>
      <c r="BR96" s="517"/>
      <c r="BS96" s="503"/>
      <c r="BT96" s="503"/>
      <c r="BU96" s="503"/>
      <c r="BV96" s="503"/>
      <c r="BW96" s="503"/>
      <c r="BX96" s="503"/>
      <c r="BY96" s="504"/>
      <c r="BZ96" s="504"/>
      <c r="CA96" s="50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row>
    <row r="97" s="378" customFormat="true" ht="15" customHeight="true" x14ac:dyDescent="0.2">
      <c r="A97" s="213"/>
      <c r="B97" s="205"/>
      <c r="C97" s="169"/>
      <c r="D97" s="168"/>
      <c r="E97" s="168"/>
      <c r="F97" s="168"/>
      <c r="G97" s="167"/>
      <c r="H97" s="166"/>
      <c r="I97" s="168"/>
      <c r="J97" s="168"/>
      <c r="K97" s="168"/>
      <c r="L97" s="165"/>
      <c r="M97" s="169"/>
      <c r="N97" s="168"/>
      <c r="O97" s="168"/>
      <c r="P97" s="168"/>
      <c r="Q97" s="167"/>
      <c r="R97" s="166"/>
      <c r="S97" s="168"/>
      <c r="T97" s="168"/>
      <c r="U97" s="168"/>
      <c r="V97" s="168"/>
      <c r="W97" s="168"/>
      <c r="X97" s="168"/>
      <c r="Y97" s="168"/>
      <c r="Z97" s="168"/>
      <c r="AA97" s="165"/>
      <c r="AB97" s="909"/>
      <c r="AC97" s="909"/>
      <c r="AD97" s="909"/>
      <c r="AE97" s="909"/>
      <c r="AF97" s="909"/>
      <c r="AG97" s="909"/>
      <c r="AH97" s="909"/>
      <c r="AI97" s="909"/>
      <c r="AJ97" s="909"/>
      <c r="AK97" s="909"/>
      <c r="AL97" s="909"/>
      <c r="AM97" s="909"/>
      <c r="AN97" s="909"/>
      <c r="AO97" s="909"/>
      <c r="AP97" s="909"/>
      <c r="AQ97" s="909"/>
      <c r="AR97" s="909"/>
      <c r="AS97" s="909"/>
      <c r="AT97" s="909"/>
      <c r="AU97" s="909"/>
      <c r="AV97" s="909"/>
      <c r="AW97" s="909"/>
      <c r="AX97" s="909"/>
      <c r="AY97" s="909"/>
      <c r="AZ97" s="415"/>
      <c r="BA97" s="947"/>
      <c r="BB97" s="682"/>
      <c r="BC97" s="517"/>
      <c r="BD97" s="503"/>
      <c r="BE97" s="503"/>
      <c r="BF97" s="503"/>
      <c r="BG97" s="521"/>
      <c r="BH97" s="517"/>
      <c r="BI97" s="503"/>
      <c r="BJ97" s="503"/>
      <c r="BK97" s="503"/>
      <c r="BL97" s="521"/>
      <c r="BM97" s="517"/>
      <c r="BN97" s="503"/>
      <c r="BO97" s="503"/>
      <c r="BP97" s="503"/>
      <c r="BQ97" s="521"/>
      <c r="BR97" s="517"/>
      <c r="BS97" s="503"/>
      <c r="BT97" s="503"/>
      <c r="BU97" s="503"/>
      <c r="BV97" s="503"/>
      <c r="BW97" s="503"/>
      <c r="BX97" s="503"/>
      <c r="BY97" s="504"/>
      <c r="BZ97" s="504"/>
      <c r="CA97" s="50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row>
    <row r="98" s="378" customFormat="true" ht="15" customHeight="true" x14ac:dyDescent="0.2">
      <c r="A98" s="137"/>
      <c r="B98" s="205"/>
      <c r="C98" s="169"/>
      <c r="D98" s="168"/>
      <c r="E98" s="168"/>
      <c r="F98" s="168"/>
      <c r="G98" s="167"/>
      <c r="H98" s="166"/>
      <c r="I98" s="168"/>
      <c r="J98" s="168"/>
      <c r="K98" s="168"/>
      <c r="L98" s="165"/>
      <c r="M98" s="169"/>
      <c r="N98" s="168"/>
      <c r="O98" s="168"/>
      <c r="P98" s="168"/>
      <c r="Q98" s="167"/>
      <c r="R98" s="166"/>
      <c r="S98" s="168"/>
      <c r="T98" s="168"/>
      <c r="U98" s="168"/>
      <c r="V98" s="168"/>
      <c r="W98" s="168"/>
      <c r="X98" s="168"/>
      <c r="Y98" s="168"/>
      <c r="Z98" s="168"/>
      <c r="AA98" s="165"/>
      <c r="AB98" s="909"/>
      <c r="AC98" s="909"/>
      <c r="AD98" s="909"/>
      <c r="AE98" s="909"/>
      <c r="AF98" s="909"/>
      <c r="AG98" s="909"/>
      <c r="AH98" s="909"/>
      <c r="AI98" s="909"/>
      <c r="AJ98" s="909"/>
      <c r="AK98" s="909"/>
      <c r="AL98" s="909"/>
      <c r="AM98" s="909"/>
      <c r="AN98" s="909"/>
      <c r="AO98" s="909"/>
      <c r="AP98" s="909"/>
      <c r="AQ98" s="909"/>
      <c r="AR98" s="909"/>
      <c r="AS98" s="909"/>
      <c r="AT98" s="909"/>
      <c r="AU98" s="909"/>
      <c r="AV98" s="909"/>
      <c r="AW98" s="909"/>
      <c r="AX98" s="909"/>
      <c r="AY98" s="909"/>
      <c r="AZ98" s="415"/>
      <c r="BA98" s="947"/>
      <c r="BB98" s="682"/>
      <c r="BC98" s="517"/>
      <c r="BD98" s="503"/>
      <c r="BE98" s="503"/>
      <c r="BF98" s="503"/>
      <c r="BG98" s="521"/>
      <c r="BH98" s="517"/>
      <c r="BI98" s="503"/>
      <c r="BJ98" s="503"/>
      <c r="BK98" s="503"/>
      <c r="BL98" s="521"/>
      <c r="BM98" s="517"/>
      <c r="BN98" s="503"/>
      <c r="BO98" s="503"/>
      <c r="BP98" s="503"/>
      <c r="BQ98" s="521"/>
      <c r="BR98" s="517"/>
      <c r="BS98" s="503"/>
      <c r="BT98" s="503"/>
      <c r="BU98" s="503"/>
      <c r="BV98" s="503"/>
      <c r="BW98" s="503"/>
      <c r="BX98" s="503"/>
      <c r="BY98" s="504"/>
      <c r="BZ98" s="504"/>
      <c r="CA98" s="50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row>
    <row r="99" s="378" customFormat="true" ht="15" customHeight="true" x14ac:dyDescent="0.2">
      <c r="A99" s="137"/>
      <c r="B99" s="205"/>
      <c r="C99" s="169"/>
      <c r="D99" s="168"/>
      <c r="E99" s="168"/>
      <c r="F99" s="168"/>
      <c r="G99" s="167"/>
      <c r="H99" s="166"/>
      <c r="I99" s="168"/>
      <c r="J99" s="168"/>
      <c r="K99" s="168"/>
      <c r="L99" s="165"/>
      <c r="M99" s="169"/>
      <c r="N99" s="168"/>
      <c r="O99" s="168"/>
      <c r="P99" s="168"/>
      <c r="Q99" s="167"/>
      <c r="R99" s="166"/>
      <c r="S99" s="168"/>
      <c r="T99" s="168"/>
      <c r="U99" s="168"/>
      <c r="V99" s="168"/>
      <c r="W99" s="168"/>
      <c r="X99" s="168"/>
      <c r="Y99" s="168"/>
      <c r="Z99" s="168"/>
      <c r="AA99" s="165"/>
      <c r="AB99" s="909"/>
      <c r="AC99" s="909"/>
      <c r="AD99" s="909"/>
      <c r="AE99" s="909"/>
      <c r="AF99" s="909"/>
      <c r="AG99" s="909"/>
      <c r="AH99" s="909"/>
      <c r="AI99" s="909"/>
      <c r="AJ99" s="909"/>
      <c r="AK99" s="909"/>
      <c r="AL99" s="909"/>
      <c r="AM99" s="909"/>
      <c r="AN99" s="909"/>
      <c r="AO99" s="909"/>
      <c r="AP99" s="909"/>
      <c r="AQ99" s="909"/>
      <c r="AR99" s="909"/>
      <c r="AS99" s="909"/>
      <c r="AT99" s="909"/>
      <c r="AU99" s="909"/>
      <c r="AV99" s="909"/>
      <c r="AW99" s="909"/>
      <c r="AX99" s="909"/>
      <c r="AY99" s="909"/>
      <c r="AZ99" s="415"/>
      <c r="BA99" s="947"/>
      <c r="BB99" s="682"/>
      <c r="BC99" s="517"/>
      <c r="BD99" s="503"/>
      <c r="BE99" s="503"/>
      <c r="BF99" s="503"/>
      <c r="BG99" s="521"/>
      <c r="BH99" s="517"/>
      <c r="BI99" s="503"/>
      <c r="BJ99" s="503"/>
      <c r="BK99" s="503"/>
      <c r="BL99" s="521"/>
      <c r="BM99" s="517"/>
      <c r="BN99" s="503"/>
      <c r="BO99" s="503"/>
      <c r="BP99" s="503"/>
      <c r="BQ99" s="521"/>
      <c r="BR99" s="517"/>
      <c r="BS99" s="503"/>
      <c r="BT99" s="503"/>
      <c r="BU99" s="503"/>
      <c r="BV99" s="503"/>
      <c r="BW99" s="503"/>
      <c r="BX99" s="503"/>
      <c r="BY99" s="504"/>
      <c r="BZ99" s="504"/>
      <c r="CA99" s="50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row>
    <row r="100" s="378" customFormat="true" ht="15" customHeight="true" x14ac:dyDescent="0.2">
      <c r="A100" s="137"/>
      <c r="B100" s="205"/>
      <c r="C100" s="169"/>
      <c r="D100" s="168"/>
      <c r="E100" s="168"/>
      <c r="F100" s="168"/>
      <c r="G100" s="167"/>
      <c r="H100" s="166"/>
      <c r="I100" s="168"/>
      <c r="J100" s="168"/>
      <c r="K100" s="168"/>
      <c r="L100" s="165"/>
      <c r="M100" s="169"/>
      <c r="N100" s="168"/>
      <c r="O100" s="168"/>
      <c r="P100" s="168"/>
      <c r="Q100" s="167"/>
      <c r="R100" s="166"/>
      <c r="S100" s="168"/>
      <c r="T100" s="168"/>
      <c r="U100" s="168"/>
      <c r="V100" s="168"/>
      <c r="W100" s="168"/>
      <c r="X100" s="168"/>
      <c r="Y100" s="168"/>
      <c r="Z100" s="168"/>
      <c r="AA100" s="165"/>
      <c r="AB100" s="909"/>
      <c r="AC100" s="909"/>
      <c r="AD100" s="909"/>
      <c r="AE100" s="909"/>
      <c r="AF100" s="909"/>
      <c r="AG100" s="909"/>
      <c r="AH100" s="909"/>
      <c r="AI100" s="909"/>
      <c r="AJ100" s="909"/>
      <c r="AK100" s="909"/>
      <c r="AL100" s="909"/>
      <c r="AM100" s="909"/>
      <c r="AN100" s="909"/>
      <c r="AO100" s="909"/>
      <c r="AP100" s="909"/>
      <c r="AQ100" s="909"/>
      <c r="AR100" s="909"/>
      <c r="AS100" s="909"/>
      <c r="AT100" s="909"/>
      <c r="AU100" s="909"/>
      <c r="AV100" s="909"/>
      <c r="AW100" s="909"/>
      <c r="AX100" s="909"/>
      <c r="AY100" s="909"/>
      <c r="AZ100" s="415"/>
      <c r="BA100" s="947"/>
      <c r="BB100" s="682"/>
      <c r="BC100" s="517"/>
      <c r="BD100" s="503"/>
      <c r="BE100" s="503"/>
      <c r="BF100" s="503"/>
      <c r="BG100" s="521"/>
      <c r="BH100" s="517"/>
      <c r="BI100" s="503"/>
      <c r="BJ100" s="503"/>
      <c r="BK100" s="503"/>
      <c r="BL100" s="521"/>
      <c r="BM100" s="517"/>
      <c r="BN100" s="503"/>
      <c r="BO100" s="503"/>
      <c r="BP100" s="503"/>
      <c r="BQ100" s="521"/>
      <c r="BR100" s="517"/>
      <c r="BS100" s="503"/>
      <c r="BT100" s="503"/>
      <c r="BU100" s="503"/>
      <c r="BV100" s="503"/>
      <c r="BW100" s="503"/>
      <c r="BX100" s="503"/>
      <c r="BY100" s="504"/>
      <c r="BZ100" s="504"/>
      <c r="CA100" s="50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row>
    <row r="101" s="378" customFormat="true" ht="15" customHeight="true" x14ac:dyDescent="0.2">
      <c r="A101" s="213"/>
      <c r="B101" s="205"/>
      <c r="C101" s="169"/>
      <c r="D101" s="168"/>
      <c r="E101" s="168"/>
      <c r="F101" s="168"/>
      <c r="G101" s="167"/>
      <c r="H101" s="166"/>
      <c r="I101" s="168"/>
      <c r="J101" s="168"/>
      <c r="K101" s="168"/>
      <c r="L101" s="165"/>
      <c r="M101" s="169"/>
      <c r="N101" s="168"/>
      <c r="O101" s="168"/>
      <c r="P101" s="168"/>
      <c r="Q101" s="167"/>
      <c r="R101" s="166"/>
      <c r="S101" s="168"/>
      <c r="T101" s="168"/>
      <c r="U101" s="168"/>
      <c r="V101" s="168"/>
      <c r="W101" s="168"/>
      <c r="X101" s="168"/>
      <c r="Y101" s="168"/>
      <c r="Z101" s="168"/>
      <c r="AA101" s="165"/>
      <c r="AB101" s="909"/>
      <c r="AC101" s="909"/>
      <c r="AD101" s="909"/>
      <c r="AE101" s="909"/>
      <c r="AF101" s="909"/>
      <c r="AG101" s="909"/>
      <c r="AH101" s="909"/>
      <c r="AI101" s="909"/>
      <c r="AJ101" s="909"/>
      <c r="AK101" s="909"/>
      <c r="AL101" s="909"/>
      <c r="AM101" s="909"/>
      <c r="AN101" s="909"/>
      <c r="AO101" s="909"/>
      <c r="AP101" s="909"/>
      <c r="AQ101" s="909"/>
      <c r="AR101" s="909"/>
      <c r="AS101" s="909"/>
      <c r="AT101" s="909"/>
      <c r="AU101" s="909"/>
      <c r="AV101" s="909"/>
      <c r="AW101" s="909"/>
      <c r="AX101" s="909"/>
      <c r="AY101" s="909"/>
      <c r="AZ101" s="415"/>
      <c r="BA101" s="947"/>
      <c r="BB101" s="682"/>
      <c r="BC101" s="517"/>
      <c r="BD101" s="503"/>
      <c r="BE101" s="503"/>
      <c r="BF101" s="503"/>
      <c r="BG101" s="521"/>
      <c r="BH101" s="517"/>
      <c r="BI101" s="503"/>
      <c r="BJ101" s="503"/>
      <c r="BK101" s="503"/>
      <c r="BL101" s="521"/>
      <c r="BM101" s="517"/>
      <c r="BN101" s="503"/>
      <c r="BO101" s="503"/>
      <c r="BP101" s="503"/>
      <c r="BQ101" s="521"/>
      <c r="BR101" s="517"/>
      <c r="BS101" s="503"/>
      <c r="BT101" s="503"/>
      <c r="BU101" s="503"/>
      <c r="BV101" s="503"/>
      <c r="BW101" s="503"/>
      <c r="BX101" s="503"/>
      <c r="BY101" s="504"/>
      <c r="BZ101" s="504"/>
      <c r="CA101" s="50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row>
    <row r="102" s="378" customFormat="true" ht="15" customHeight="true" x14ac:dyDescent="0.2">
      <c r="A102" s="137"/>
      <c r="B102" s="205"/>
      <c r="C102" s="169"/>
      <c r="D102" s="168"/>
      <c r="E102" s="168"/>
      <c r="F102" s="168"/>
      <c r="G102" s="167"/>
      <c r="H102" s="166"/>
      <c r="I102" s="168"/>
      <c r="J102" s="168"/>
      <c r="K102" s="168"/>
      <c r="L102" s="165"/>
      <c r="M102" s="169"/>
      <c r="N102" s="168"/>
      <c r="O102" s="168"/>
      <c r="P102" s="168"/>
      <c r="Q102" s="167"/>
      <c r="R102" s="166"/>
      <c r="S102" s="168"/>
      <c r="T102" s="168"/>
      <c r="U102" s="168"/>
      <c r="V102" s="168"/>
      <c r="W102" s="168"/>
      <c r="X102" s="168"/>
      <c r="Y102" s="168"/>
      <c r="Z102" s="168"/>
      <c r="AA102" s="165"/>
      <c r="AB102" s="909"/>
      <c r="AC102" s="909"/>
      <c r="AD102" s="909"/>
      <c r="AE102" s="909"/>
      <c r="AF102" s="909"/>
      <c r="AG102" s="909"/>
      <c r="AH102" s="909"/>
      <c r="AI102" s="909"/>
      <c r="AJ102" s="909"/>
      <c r="AK102" s="909"/>
      <c r="AL102" s="909"/>
      <c r="AM102" s="909"/>
      <c r="AN102" s="909"/>
      <c r="AO102" s="909"/>
      <c r="AP102" s="909"/>
      <c r="AQ102" s="909"/>
      <c r="AR102" s="909"/>
      <c r="AS102" s="909"/>
      <c r="AT102" s="909"/>
      <c r="AU102" s="909"/>
      <c r="AV102" s="909"/>
      <c r="AW102" s="909"/>
      <c r="AX102" s="909"/>
      <c r="AY102" s="909"/>
      <c r="AZ102" s="415"/>
      <c r="BA102" s="947"/>
      <c r="BB102" s="682"/>
      <c r="BC102" s="517"/>
      <c r="BD102" s="503"/>
      <c r="BE102" s="503"/>
      <c r="BF102" s="503"/>
      <c r="BG102" s="521"/>
      <c r="BH102" s="517"/>
      <c r="BI102" s="503"/>
      <c r="BJ102" s="503"/>
      <c r="BK102" s="503"/>
      <c r="BL102" s="521"/>
      <c r="BM102" s="517"/>
      <c r="BN102" s="503"/>
      <c r="BO102" s="503"/>
      <c r="BP102" s="503"/>
      <c r="BQ102" s="521"/>
      <c r="BR102" s="517"/>
      <c r="BS102" s="503"/>
      <c r="BT102" s="503"/>
      <c r="BU102" s="503"/>
      <c r="BV102" s="503"/>
      <c r="BW102" s="503"/>
      <c r="BX102" s="503"/>
      <c r="BY102" s="504"/>
      <c r="BZ102" s="504"/>
      <c r="CA102" s="50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row>
    <row r="103" s="378" customFormat="true" ht="15" customHeight="true" x14ac:dyDescent="0.2">
      <c r="A103" s="137"/>
      <c r="B103" s="205"/>
      <c r="C103" s="169"/>
      <c r="D103" s="168"/>
      <c r="E103" s="168"/>
      <c r="F103" s="168"/>
      <c r="G103" s="167"/>
      <c r="H103" s="166"/>
      <c r="I103" s="168"/>
      <c r="J103" s="168"/>
      <c r="K103" s="168"/>
      <c r="L103" s="165"/>
      <c r="M103" s="169"/>
      <c r="N103" s="168"/>
      <c r="O103" s="168"/>
      <c r="P103" s="168"/>
      <c r="Q103" s="167"/>
      <c r="R103" s="166"/>
      <c r="S103" s="168"/>
      <c r="T103" s="168"/>
      <c r="U103" s="168"/>
      <c r="V103" s="168"/>
      <c r="W103" s="168"/>
      <c r="X103" s="168"/>
      <c r="Y103" s="168"/>
      <c r="Z103" s="168"/>
      <c r="AA103" s="165"/>
      <c r="AB103" s="909"/>
      <c r="AC103" s="909"/>
      <c r="AD103" s="909"/>
      <c r="AE103" s="909"/>
      <c r="AF103" s="909"/>
      <c r="AG103" s="909"/>
      <c r="AH103" s="909"/>
      <c r="AI103" s="909"/>
      <c r="AJ103" s="909"/>
      <c r="AK103" s="909"/>
      <c r="AL103" s="909"/>
      <c r="AM103" s="909"/>
      <c r="AN103" s="909"/>
      <c r="AO103" s="909"/>
      <c r="AP103" s="909"/>
      <c r="AQ103" s="909"/>
      <c r="AR103" s="909"/>
      <c r="AS103" s="909"/>
      <c r="AT103" s="909"/>
      <c r="AU103" s="909"/>
      <c r="AV103" s="909"/>
      <c r="AW103" s="909"/>
      <c r="AX103" s="909"/>
      <c r="AY103" s="909"/>
      <c r="AZ103" s="415"/>
      <c r="BA103" s="947"/>
      <c r="BB103" s="682"/>
      <c r="BC103" s="517"/>
      <c r="BD103" s="503"/>
      <c r="BE103" s="503"/>
      <c r="BF103" s="503"/>
      <c r="BG103" s="521"/>
      <c r="BH103" s="517"/>
      <c r="BI103" s="503"/>
      <c r="BJ103" s="503"/>
      <c r="BK103" s="503"/>
      <c r="BL103" s="521"/>
      <c r="BM103" s="517"/>
      <c r="BN103" s="503"/>
      <c r="BO103" s="503"/>
      <c r="BP103" s="503"/>
      <c r="BQ103" s="521"/>
      <c r="BR103" s="517"/>
      <c r="BS103" s="503"/>
      <c r="BT103" s="503"/>
      <c r="BU103" s="503"/>
      <c r="BV103" s="503"/>
      <c r="BW103" s="503"/>
      <c r="BX103" s="503"/>
      <c r="BY103" s="504"/>
      <c r="BZ103" s="504"/>
      <c r="CA103" s="50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row>
    <row r="104" s="378" customFormat="true" ht="15" customHeight="true" x14ac:dyDescent="0.2">
      <c r="A104" s="137"/>
      <c r="B104" s="205"/>
      <c r="C104" s="169"/>
      <c r="D104" s="168"/>
      <c r="E104" s="168"/>
      <c r="F104" s="168"/>
      <c r="G104" s="167"/>
      <c r="H104" s="166"/>
      <c r="I104" s="168"/>
      <c r="J104" s="168"/>
      <c r="K104" s="168"/>
      <c r="L104" s="165"/>
      <c r="M104" s="169"/>
      <c r="N104" s="168"/>
      <c r="O104" s="168"/>
      <c r="P104" s="168"/>
      <c r="Q104" s="167"/>
      <c r="R104" s="166"/>
      <c r="S104" s="168"/>
      <c r="T104" s="168"/>
      <c r="U104" s="168"/>
      <c r="V104" s="168"/>
      <c r="W104" s="168"/>
      <c r="X104" s="168"/>
      <c r="Y104" s="168"/>
      <c r="Z104" s="168"/>
      <c r="AA104" s="165"/>
      <c r="AB104" s="909"/>
      <c r="AC104" s="909"/>
      <c r="AD104" s="909"/>
      <c r="AE104" s="909"/>
      <c r="AF104" s="909"/>
      <c r="AG104" s="909"/>
      <c r="AH104" s="909"/>
      <c r="AI104" s="909"/>
      <c r="AJ104" s="909"/>
      <c r="AK104" s="909"/>
      <c r="AL104" s="909"/>
      <c r="AM104" s="909"/>
      <c r="AN104" s="909"/>
      <c r="AO104" s="909"/>
      <c r="AP104" s="909"/>
      <c r="AQ104" s="909"/>
      <c r="AR104" s="909"/>
      <c r="AS104" s="909"/>
      <c r="AT104" s="909"/>
      <c r="AU104" s="909"/>
      <c r="AV104" s="909"/>
      <c r="AW104" s="909"/>
      <c r="AX104" s="909"/>
      <c r="AY104" s="909"/>
      <c r="AZ104" s="415"/>
      <c r="BA104" s="947"/>
      <c r="BB104" s="682"/>
      <c r="BC104" s="517"/>
      <c r="BD104" s="503"/>
      <c r="BE104" s="503"/>
      <c r="BF104" s="503"/>
      <c r="BG104" s="521"/>
      <c r="BH104" s="517"/>
      <c r="BI104" s="503"/>
      <c r="BJ104" s="503"/>
      <c r="BK104" s="503"/>
      <c r="BL104" s="521"/>
      <c r="BM104" s="517"/>
      <c r="BN104" s="503"/>
      <c r="BO104" s="503"/>
      <c r="BP104" s="503"/>
      <c r="BQ104" s="521"/>
      <c r="BR104" s="517"/>
      <c r="BS104" s="503"/>
      <c r="BT104" s="503"/>
      <c r="BU104" s="503"/>
      <c r="BV104" s="503"/>
      <c r="BW104" s="503"/>
      <c r="BX104" s="503"/>
      <c r="BY104" s="504"/>
      <c r="BZ104" s="504"/>
      <c r="CA104" s="50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row>
    <row r="105" s="378" customFormat="true" ht="15" customHeight="true" x14ac:dyDescent="0.2">
      <c r="A105" s="209"/>
      <c r="B105" s="204"/>
      <c r="C105" s="164"/>
      <c r="D105" s="163"/>
      <c r="E105" s="163"/>
      <c r="F105" s="163"/>
      <c r="G105" s="162"/>
      <c r="H105" s="161"/>
      <c r="I105" s="163"/>
      <c r="J105" s="163"/>
      <c r="K105" s="163"/>
      <c r="L105" s="160"/>
      <c r="M105" s="164"/>
      <c r="N105" s="163"/>
      <c r="O105" s="163"/>
      <c r="P105" s="163"/>
      <c r="Q105" s="162"/>
      <c r="R105" s="161"/>
      <c r="S105" s="163"/>
      <c r="T105" s="163"/>
      <c r="U105" s="163"/>
      <c r="V105" s="163"/>
      <c r="W105" s="163"/>
      <c r="X105" s="163"/>
      <c r="Y105" s="163"/>
      <c r="Z105" s="163"/>
      <c r="AA105" s="160"/>
      <c r="AB105" s="909"/>
      <c r="AC105" s="909"/>
      <c r="AD105" s="909"/>
      <c r="AE105" s="909"/>
      <c r="AF105" s="909"/>
      <c r="AG105" s="909"/>
      <c r="AH105" s="909"/>
      <c r="AI105" s="909"/>
      <c r="AJ105" s="909"/>
      <c r="AK105" s="909"/>
      <c r="AL105" s="909"/>
      <c r="AM105" s="909"/>
      <c r="AN105" s="909"/>
      <c r="AO105" s="909"/>
      <c r="AP105" s="909"/>
      <c r="AQ105" s="909"/>
      <c r="AR105" s="909"/>
      <c r="AS105" s="909"/>
      <c r="AT105" s="909"/>
      <c r="AU105" s="909"/>
      <c r="AV105" s="909"/>
      <c r="AW105" s="909"/>
      <c r="AX105" s="909"/>
      <c r="AY105" s="909"/>
      <c r="AZ105" s="415"/>
      <c r="BA105" s="947"/>
      <c r="BB105" s="682"/>
      <c r="BC105" s="520"/>
      <c r="BD105" s="519"/>
      <c r="BE105" s="519"/>
      <c r="BF105" s="519"/>
      <c r="BG105" s="523"/>
      <c r="BH105" s="520"/>
      <c r="BI105" s="519"/>
      <c r="BJ105" s="519"/>
      <c r="BK105" s="519"/>
      <c r="BL105" s="523"/>
      <c r="BM105" s="520"/>
      <c r="BN105" s="519"/>
      <c r="BO105" s="519"/>
      <c r="BP105" s="519"/>
      <c r="BQ105" s="523"/>
      <c r="BR105" s="520"/>
      <c r="BS105" s="519"/>
      <c r="BT105" s="519"/>
      <c r="BU105" s="519"/>
      <c r="BV105" s="519"/>
      <c r="BW105" s="519"/>
      <c r="BX105" s="519"/>
      <c r="BY105" s="522"/>
      <c r="BZ105" s="522"/>
      <c r="CA105" s="522"/>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row>
    <row r="106" s="378" customFormat="true" ht="250.15" customHeight="true" x14ac:dyDescent="0.2">
      <c r="A106" s="580"/>
      <c r="B106" s="241"/>
      <c r="C106" s="240"/>
      <c r="D106" s="240"/>
      <c r="E106" s="240"/>
      <c r="F106" s="240"/>
      <c r="G106" s="240"/>
      <c r="H106" s="240"/>
      <c r="I106" s="240"/>
      <c r="J106" s="240"/>
      <c r="K106" s="240"/>
      <c r="L106" s="240"/>
      <c r="M106" s="240"/>
      <c r="N106" s="240"/>
      <c r="O106" s="240"/>
      <c r="P106" s="240"/>
      <c r="Q106" s="240"/>
      <c r="R106" s="240"/>
      <c r="S106" s="240"/>
      <c r="T106" s="240"/>
      <c r="U106" s="240"/>
      <c r="V106" s="240"/>
      <c r="W106" s="240"/>
      <c r="X106" s="240"/>
      <c r="Y106" s="240"/>
      <c r="Z106" s="240"/>
      <c r="AA106" s="240"/>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7"/>
      <c r="BV106" s="497"/>
      <c r="BW106" s="497"/>
      <c r="BX106" s="497"/>
      <c r="BY106" s="496"/>
      <c r="BZ106" s="496"/>
      <c r="CA106" s="496"/>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0"/>
      <c r="B107" s="359"/>
      <c r="C107" s="483"/>
      <c r="D107" s="483"/>
      <c r="E107" s="483"/>
      <c r="F107" s="483"/>
      <c r="G107" s="483"/>
      <c r="H107" s="483"/>
      <c r="I107" s="483"/>
      <c r="J107" s="483"/>
      <c r="K107" s="483"/>
      <c r="L107" s="483"/>
      <c r="M107" s="483"/>
      <c r="N107" s="483"/>
      <c r="O107" s="483"/>
      <c r="P107" s="483"/>
      <c r="Q107" s="483"/>
      <c r="R107" s="483"/>
      <c r="S107" s="483"/>
      <c r="T107" s="483"/>
      <c r="U107" s="483"/>
      <c r="V107" s="483"/>
      <c r="W107" s="483"/>
      <c r="X107" s="483"/>
      <c r="Y107" s="483"/>
      <c r="Z107" s="483"/>
      <c r="AA107" s="483"/>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1060" t="str">
        <f>A1026</f>
        <v>Lesotho</v>
      </c>
      <c r="B108" s="1061"/>
      <c r="C108" s="360"/>
      <c r="D108" s="360"/>
      <c r="E108" s="360"/>
      <c r="F108" s="360"/>
      <c r="G108" s="360"/>
      <c r="H108" s="360"/>
      <c r="I108" s="360"/>
      <c r="J108" s="360"/>
      <c r="K108" s="360"/>
      <c r="L108" s="360"/>
      <c r="M108" s="360"/>
      <c r="N108" s="360"/>
      <c r="O108" s="360"/>
      <c r="P108" s="360"/>
      <c r="Q108" s="360"/>
      <c r="R108" s="360"/>
      <c r="S108" s="360"/>
      <c r="T108" s="360"/>
      <c r="U108" s="36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2009</v>
      </c>
      <c r="B109" s="386"/>
      <c r="C109" s="360"/>
      <c r="D109" s="360"/>
      <c r="E109" s="360"/>
      <c r="F109" s="360"/>
      <c r="G109" s="360"/>
      <c r="H109" s="360"/>
      <c r="I109" s="360"/>
      <c r="J109" s="360"/>
      <c r="K109" s="360"/>
      <c r="L109" s="360"/>
      <c r="M109" s="360"/>
      <c r="N109" s="360"/>
      <c r="O109" s="360"/>
      <c r="P109" s="360"/>
      <c r="Q109" s="360"/>
      <c r="R109" s="360"/>
      <c r="S109" s="360"/>
      <c r="T109" s="360"/>
      <c r="U109" s="36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79" t="s">
        <v>98</v>
      </c>
      <c r="B112" s="423"/>
      <c r="C112" s="360"/>
      <c r="D112" s="360"/>
      <c r="E112" s="360"/>
      <c r="F112" s="360"/>
      <c r="G112" s="360"/>
      <c r="H112" s="360"/>
      <c r="I112" s="360"/>
      <c r="J112" s="360"/>
      <c r="K112" s="360"/>
      <c r="L112" s="360"/>
      <c r="M112" s="360"/>
      <c r="N112" s="360"/>
      <c r="O112" s="360"/>
      <c r="P112" s="360"/>
      <c r="Q112" s="360"/>
      <c r="R112" s="360"/>
      <c r="S112" s="360"/>
      <c r="T112" s="360"/>
      <c r="U112" s="36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DHS09</v>
      </c>
      <c r="C115" s="360"/>
      <c r="D115" s="360"/>
      <c r="E115" s="360"/>
      <c r="F115" s="360"/>
      <c r="G115" s="360"/>
      <c r="H115" s="360"/>
      <c r="I115" s="360"/>
      <c r="J115" s="360"/>
      <c r="K115" s="360"/>
      <c r="L115" s="360"/>
      <c r="M115" s="360"/>
      <c r="N115" s="360"/>
      <c r="O115" s="360"/>
      <c r="P115" s="360"/>
      <c r="Q115" s="360"/>
      <c r="R115" s="360"/>
      <c r="S115" s="360"/>
      <c r="T115" s="360"/>
      <c r="U115" s="36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tr">
        <f>B1030</f>
        <v/>
      </c>
      <c r="B116" s="246"/>
      <c r="C116" s="360"/>
      <c r="D116" s="360"/>
      <c r="E116" s="360"/>
      <c r="F116" s="360"/>
      <c r="G116" s="360"/>
      <c r="H116" s="360"/>
      <c r="I116" s="360"/>
      <c r="J116" s="360"/>
      <c r="K116" s="360"/>
      <c r="L116" s="360"/>
      <c r="M116" s="360"/>
      <c r="N116" s="360"/>
      <c r="O116" s="360"/>
      <c r="P116" s="360"/>
      <c r="Q116" s="360"/>
      <c r="R116" s="360"/>
      <c r="S116" s="360"/>
      <c r="T116" s="360"/>
      <c r="U116" s="36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tr">
        <f>B1029</f>
        <v/>
      </c>
      <c r="B117" s="245"/>
      <c r="C117" s="360"/>
      <c r="D117" s="360"/>
      <c r="E117" s="360"/>
      <c r="F117" s="360"/>
      <c r="G117" s="360"/>
      <c r="H117" s="360"/>
      <c r="I117" s="360"/>
      <c r="J117" s="360"/>
      <c r="K117" s="360"/>
      <c r="L117" s="360"/>
      <c r="M117" s="360"/>
      <c r="N117" s="360"/>
      <c r="O117" s="360"/>
      <c r="P117" s="360"/>
      <c r="Q117" s="360"/>
      <c r="R117" s="360"/>
      <c r="S117" s="360"/>
      <c r="T117" s="360"/>
      <c r="U117" s="36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599" customFormat="true" ht="15" customHeight="true" x14ac:dyDescent="0.2">
      <c r="A120" s="363" t="s">
        <v>99</v>
      </c>
      <c r="B120" s="406"/>
      <c r="C120" s="1049" t="s">
        <v>115</v>
      </c>
      <c r="D120" s="1050"/>
      <c r="E120" s="1050"/>
      <c r="F120" s="1050"/>
      <c r="G120" s="1051"/>
      <c r="H120" s="1052" t="s">
        <v>38</v>
      </c>
      <c r="I120" s="1044"/>
      <c r="J120" s="1044"/>
      <c r="K120" s="1044"/>
      <c r="L120" s="1046"/>
      <c r="M120" s="1039" t="s">
        <v>37</v>
      </c>
      <c r="N120" s="1040"/>
      <c r="O120" s="1040"/>
      <c r="P120" s="1040"/>
      <c r="Q120" s="1042"/>
      <c r="R120" s="87" t="s">
        <v>142</v>
      </c>
      <c r="S120" s="495"/>
      <c r="T120" s="495"/>
      <c r="U120" s="495"/>
      <c r="V120" s="495"/>
      <c r="W120" s="495"/>
      <c r="X120" s="495"/>
      <c r="Y120" s="495"/>
      <c r="Z120" s="495"/>
      <c r="AA120" s="495"/>
      <c r="AB120" s="909"/>
      <c r="AC120" s="909"/>
      <c r="AD120" s="909"/>
      <c r="AE120" s="909"/>
      <c r="AF120" s="909"/>
      <c r="AG120" s="909"/>
      <c r="AH120" s="909"/>
      <c r="AI120" s="909"/>
      <c r="AJ120" s="909"/>
      <c r="AK120" s="909"/>
      <c r="AL120" s="909"/>
      <c r="AM120" s="909"/>
      <c r="AN120" s="909"/>
      <c r="AO120" s="909"/>
      <c r="AP120" s="909"/>
      <c r="AQ120" s="909"/>
      <c r="AR120" s="909"/>
      <c r="AS120" s="909"/>
      <c r="AT120" s="909"/>
      <c r="AU120" s="909"/>
      <c r="AV120" s="909"/>
      <c r="AW120" s="909"/>
      <c r="AX120" s="909"/>
      <c r="AY120" s="909"/>
      <c r="AZ120" s="415"/>
      <c r="BA120" s="416" t="s">
        <v>131</v>
      </c>
      <c r="BB120" s="363" t="s">
        <v>99</v>
      </c>
      <c r="BC120" s="1039" t="s">
        <v>115</v>
      </c>
      <c r="BD120" s="1040"/>
      <c r="BE120" s="1040"/>
      <c r="BF120" s="1040"/>
      <c r="BG120" s="1041"/>
      <c r="BH120" s="1039" t="s">
        <v>38</v>
      </c>
      <c r="BI120" s="1040"/>
      <c r="BJ120" s="1040"/>
      <c r="BK120" s="1040"/>
      <c r="BL120" s="1041"/>
      <c r="BM120" s="1039" t="s">
        <v>37</v>
      </c>
      <c r="BN120" s="1040"/>
      <c r="BO120" s="1040"/>
      <c r="BP120" s="1040"/>
      <c r="BQ120" s="1042"/>
      <c r="BR120" s="86" t="s">
        <v>142</v>
      </c>
      <c r="BS120" s="495"/>
      <c r="BT120" s="495"/>
      <c r="BU120" s="495"/>
      <c r="BV120" s="495"/>
      <c r="BW120" s="495"/>
      <c r="BX120" s="495"/>
      <c r="BY120" s="495"/>
      <c r="BZ120" s="509"/>
      <c r="CA120" s="509"/>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599" customFormat="true" ht="12.75" x14ac:dyDescent="0.2">
      <c r="A121" s="402" t="s">
        <v>87</v>
      </c>
      <c r="B121" s="444"/>
      <c r="C121" s="486" t="s">
        <v>0</v>
      </c>
      <c r="D121" s="673" t="s">
        <v>1</v>
      </c>
      <c r="E121" s="673" t="s">
        <v>2</v>
      </c>
      <c r="F121" s="673" t="s">
        <v>3</v>
      </c>
      <c r="G121" s="674" t="s">
        <v>4</v>
      </c>
      <c r="H121" s="449" t="s">
        <v>0</v>
      </c>
      <c r="I121" s="677" t="s">
        <v>1</v>
      </c>
      <c r="J121" s="677" t="s">
        <v>2</v>
      </c>
      <c r="K121" s="677" t="s">
        <v>3</v>
      </c>
      <c r="L121" s="678" t="s">
        <v>4</v>
      </c>
      <c r="M121" s="450" t="s">
        <v>0</v>
      </c>
      <c r="N121" s="677" t="s">
        <v>1</v>
      </c>
      <c r="O121" s="677" t="s">
        <v>2</v>
      </c>
      <c r="P121" s="677" t="s">
        <v>3</v>
      </c>
      <c r="Q121" s="671" t="s">
        <v>4</v>
      </c>
      <c r="R121" s="449" t="s">
        <v>250</v>
      </c>
      <c r="S121" s="677" t="s">
        <v>401</v>
      </c>
      <c r="T121" s="677" t="s">
        <v>252</v>
      </c>
      <c r="U121" s="677" t="s">
        <v>253</v>
      </c>
      <c r="V121" s="677" t="s">
        <v>254</v>
      </c>
      <c r="W121" s="677" t="s">
        <v>255</v>
      </c>
      <c r="X121" s="677" t="s">
        <v>256</v>
      </c>
      <c r="Y121" s="677" t="s">
        <v>402</v>
      </c>
      <c r="Z121" s="677" t="s">
        <v>258</v>
      </c>
      <c r="AA121" s="678" t="s">
        <v>356</v>
      </c>
      <c r="AB121" s="909"/>
      <c r="AC121" s="909"/>
      <c r="AD121" s="909"/>
      <c r="AE121" s="909"/>
      <c r="AF121" s="909"/>
      <c r="AG121" s="909"/>
      <c r="AH121" s="909"/>
      <c r="AI121" s="909"/>
      <c r="AJ121" s="909"/>
      <c r="AK121" s="909"/>
      <c r="AL121" s="909"/>
      <c r="AM121" s="909"/>
      <c r="AN121" s="909"/>
      <c r="AO121" s="909"/>
      <c r="AP121" s="909"/>
      <c r="AQ121" s="909"/>
      <c r="AR121" s="909"/>
      <c r="AS121" s="909"/>
      <c r="AT121" s="909"/>
      <c r="AU121" s="909"/>
      <c r="AV121" s="909"/>
      <c r="AW121" s="909"/>
      <c r="AX121" s="909"/>
      <c r="AY121" s="909"/>
      <c r="AZ121" s="415"/>
      <c r="BA121" s="402" t="s">
        <v>117</v>
      </c>
      <c r="BB121" s="401"/>
      <c r="BC121" s="525" t="s">
        <v>0</v>
      </c>
      <c r="BD121" s="647" t="s">
        <v>1</v>
      </c>
      <c r="BE121" s="647" t="s">
        <v>2</v>
      </c>
      <c r="BF121" s="647" t="s">
        <v>3</v>
      </c>
      <c r="BG121" s="526" t="s">
        <v>4</v>
      </c>
      <c r="BH121" s="525" t="s">
        <v>0</v>
      </c>
      <c r="BI121" s="647" t="s">
        <v>1</v>
      </c>
      <c r="BJ121" s="647" t="s">
        <v>2</v>
      </c>
      <c r="BK121" s="647" t="s">
        <v>3</v>
      </c>
      <c r="BL121" s="526" t="s">
        <v>4</v>
      </c>
      <c r="BM121" s="525" t="s">
        <v>0</v>
      </c>
      <c r="BN121" s="647" t="s">
        <v>1</v>
      </c>
      <c r="BO121" s="647" t="s">
        <v>2</v>
      </c>
      <c r="BP121" s="647" t="s">
        <v>3</v>
      </c>
      <c r="BQ121" s="526" t="s">
        <v>4</v>
      </c>
      <c r="BR121" s="525" t="s">
        <v>250</v>
      </c>
      <c r="BS121" s="647" t="s">
        <v>401</v>
      </c>
      <c r="BT121" s="647" t="s">
        <v>252</v>
      </c>
      <c r="BU121" s="647" t="s">
        <v>253</v>
      </c>
      <c r="BV121" s="647" t="s">
        <v>254</v>
      </c>
      <c r="BW121" s="647" t="s">
        <v>255</v>
      </c>
      <c r="BX121" s="647" t="s">
        <v>256</v>
      </c>
      <c r="BY121" s="648" t="s">
        <v>402</v>
      </c>
      <c r="BZ121" s="648" t="s">
        <v>258</v>
      </c>
      <c r="CA121" s="648" t="s">
        <v>356</v>
      </c>
      <c r="CB121" s="948"/>
      <c r="CC121" s="948"/>
      <c r="CD121" s="948"/>
      <c r="CE121" s="948"/>
      <c r="CF121" s="948"/>
      <c r="CG121" s="948"/>
      <c r="CH121" s="948"/>
      <c r="CI121" s="948"/>
      <c r="CJ121" s="948"/>
      <c r="CK121" s="948"/>
      <c r="CL121" s="948"/>
      <c r="CM121" s="948"/>
      <c r="CN121" s="948"/>
      <c r="CO121" s="948"/>
      <c r="CP121" s="948"/>
      <c r="CQ121" s="948"/>
      <c r="CR121" s="948"/>
      <c r="CS121" s="948"/>
      <c r="CT121" s="948"/>
      <c r="CU121" s="948"/>
      <c r="CV121" s="948"/>
      <c r="CW121" s="948"/>
      <c r="CX121" s="948"/>
      <c r="CY121" s="948"/>
      <c r="CZ121" s="948"/>
    </row>
    <row r="122" s="599" customFormat="true" ht="15" customHeight="true" x14ac:dyDescent="0.2">
      <c r="A122" s="1053" t="s">
        <v>18</v>
      </c>
      <c r="B122" s="446" t="s">
        <v>14</v>
      </c>
      <c r="C122" s="196">
        <f>C153+C154+C155+C157+C158+C159+C162</f>
        <v>12.535952705374342</v>
      </c>
      <c r="D122" s="195">
        <f t="shared" ref="D122:AA122" si="3">D153+D154+D155+D157+D158+D159+D162</f>
        <v>20.190357706209255</v>
      </c>
      <c r="E122" s="195">
        <f t="shared" si="3"/>
        <v>33.136687061829541</v>
      </c>
      <c r="F122" s="195">
        <f t="shared" si="3"/>
        <v>46.017541788309693</v>
      </c>
      <c r="G122" s="194">
        <f t="shared" si="3"/>
        <v>66.756988752858376</v>
      </c>
      <c r="H122" s="193">
        <f t="shared" si="3"/>
        <v>39.682655587570196</v>
      </c>
      <c r="I122" s="195">
        <f t="shared" si="3"/>
        <v>48.575321095285027</v>
      </c>
      <c r="J122" s="195">
        <f t="shared" si="3"/>
        <v>56.542539923080554</v>
      </c>
      <c r="K122" s="195">
        <f t="shared" si="3"/>
        <v>69.19523940187112</v>
      </c>
      <c r="L122" s="192">
        <f t="shared" si="3"/>
        <v>84.267864199508509</v>
      </c>
      <c r="M122" s="196">
        <f t="shared" si="3"/>
        <v>12.200312151010895</v>
      </c>
      <c r="N122" s="195">
        <f t="shared" si="3"/>
        <v>16.185225641336217</v>
      </c>
      <c r="O122" s="195">
        <f t="shared" si="3"/>
        <v>25.104303793713555</v>
      </c>
      <c r="P122" s="195">
        <f t="shared" si="3"/>
        <v>36.898405899339245</v>
      </c>
      <c r="Q122" s="194">
        <f t="shared" si="3"/>
        <v>51.979023573233185</v>
      </c>
      <c r="R122" s="193">
        <f t="shared" si="3"/>
        <v>47.45806615071659</v>
      </c>
      <c r="S122" s="195">
        <f t="shared" si="3"/>
        <v>39.848003443777571</v>
      </c>
      <c r="T122" s="195">
        <f t="shared" si="3"/>
        <v>33.177907837171929</v>
      </c>
      <c r="U122" s="195">
        <f t="shared" si="3"/>
        <v>29.811400427580786</v>
      </c>
      <c r="V122" s="195">
        <f t="shared" si="3"/>
        <v>47.031217500487529</v>
      </c>
      <c r="W122" s="195">
        <f t="shared" si="3"/>
        <v>28.771906574967208</v>
      </c>
      <c r="X122" s="195">
        <f t="shared" si="3"/>
        <v>18.854034553943627</v>
      </c>
      <c r="Y122" s="195">
        <f t="shared" si="3"/>
        <v>19.854841533880663</v>
      </c>
      <c r="Z122" s="195">
        <f t="shared" si="3"/>
        <v>35.739533231738967</v>
      </c>
      <c r="AA122" s="192">
        <f t="shared" si="3"/>
        <v>21.201025680209472</v>
      </c>
      <c r="AB122" s="909"/>
      <c r="AC122" s="909"/>
      <c r="AD122" s="909"/>
      <c r="AE122" s="909"/>
      <c r="AF122" s="909"/>
      <c r="AG122" s="909"/>
      <c r="AH122" s="909"/>
      <c r="AI122" s="909"/>
      <c r="AJ122" s="909"/>
      <c r="AK122" s="909"/>
      <c r="AL122" s="909"/>
      <c r="AM122" s="909"/>
      <c r="AN122" s="909"/>
      <c r="AO122" s="909"/>
      <c r="AP122" s="909"/>
      <c r="AQ122" s="909"/>
      <c r="AR122" s="909"/>
      <c r="AS122" s="909"/>
      <c r="AT122" s="909"/>
      <c r="AU122" s="909"/>
      <c r="AV122" s="909"/>
      <c r="AW122" s="909"/>
      <c r="AX122" s="909"/>
      <c r="AY122" s="909"/>
      <c r="AZ122" s="415"/>
      <c r="BA122" s="1038" t="s">
        <v>18</v>
      </c>
      <c r="BB122" s="683" t="s">
        <v>14</v>
      </c>
      <c r="BC122" s="553">
        <v>1081.7317360000002</v>
      </c>
      <c r="BD122" s="549">
        <v>1733.7690289999998</v>
      </c>
      <c r="BE122" s="549">
        <v>2860.8149550000035</v>
      </c>
      <c r="BF122" s="549">
        <v>3974.5427540000042</v>
      </c>
      <c r="BG122" s="562">
        <v>5760.3959000000013</v>
      </c>
      <c r="BH122" s="553">
        <v>798.16188999999963</v>
      </c>
      <c r="BI122" s="549">
        <v>976.23790299999996</v>
      </c>
      <c r="BJ122" s="549">
        <v>1144.4552829999993</v>
      </c>
      <c r="BK122" s="549">
        <v>1387.0093660000011</v>
      </c>
      <c r="BL122" s="562">
        <v>1690.3259490000014</v>
      </c>
      <c r="BM122" s="553">
        <v>807.83729100000005</v>
      </c>
      <c r="BN122" s="549">
        <v>1071.2642100000005</v>
      </c>
      <c r="BO122" s="549">
        <v>1651.7273530000004</v>
      </c>
      <c r="BP122" s="549">
        <v>2441.6027080000017</v>
      </c>
      <c r="BQ122" s="562">
        <v>3442.6324209999993</v>
      </c>
      <c r="BR122" s="553">
        <v>2663.1848659999996</v>
      </c>
      <c r="BS122" s="549">
        <v>923.52530100000047</v>
      </c>
      <c r="BT122" s="549">
        <v>2348.3864759999988</v>
      </c>
      <c r="BU122" s="549">
        <v>1221.2131460000003</v>
      </c>
      <c r="BV122" s="549">
        <v>4715.3979880000024</v>
      </c>
      <c r="BW122" s="549">
        <v>1146.98838</v>
      </c>
      <c r="BX122" s="549">
        <v>436.04601199999996</v>
      </c>
      <c r="BY122" s="557">
        <v>317.39062800000022</v>
      </c>
      <c r="BZ122" s="557">
        <v>856.65134300000068</v>
      </c>
      <c r="CA122" s="557">
        <v>782.47023399999978</v>
      </c>
      <c r="CB122" s="73"/>
      <c r="CC122" s="73"/>
      <c r="CD122" s="73"/>
      <c r="CE122" s="73"/>
      <c r="CF122" s="73"/>
      <c r="CG122" s="73"/>
      <c r="CH122" s="73"/>
      <c r="CI122" s="73"/>
      <c r="CJ122" s="73"/>
      <c r="CK122" s="73"/>
      <c r="CL122" s="73"/>
      <c r="CM122" s="73"/>
      <c r="CN122" s="73"/>
      <c r="CO122" s="73"/>
      <c r="CP122" s="73"/>
      <c r="CQ122" s="73"/>
      <c r="CR122" s="73"/>
      <c r="CS122" s="73"/>
      <c r="CT122" s="73"/>
      <c r="CU122" s="73"/>
      <c r="CV122" s="73"/>
      <c r="CW122" s="73"/>
      <c r="CX122" s="73"/>
      <c r="CY122" s="73"/>
      <c r="CZ122" s="75"/>
    </row>
    <row r="123" s="599" customFormat="true" ht="15" customHeight="true" x14ac:dyDescent="0.2">
      <c r="A123" s="1047"/>
      <c r="B123" s="447" t="s">
        <v>51</v>
      </c>
      <c r="C123" s="191">
        <v>87.464047294625431</v>
      </c>
      <c r="D123" s="190">
        <v>79.918230040598004</v>
      </c>
      <c r="E123" s="190">
        <v>66.863312938170452</v>
      </c>
      <c r="F123" s="190">
        <v>53.9824582116903</v>
      </c>
      <c r="G123" s="189">
        <v>33.243011247141332</v>
      </c>
      <c r="H123" s="188">
        <v>60.31734441242984</v>
      </c>
      <c r="I123" s="190">
        <v>51.424678904714952</v>
      </c>
      <c r="J123" s="190">
        <v>43.457460076919538</v>
      </c>
      <c r="K123" s="190">
        <v>30.804760598128862</v>
      </c>
      <c r="L123" s="187">
        <v>15.732135800491475</v>
      </c>
      <c r="M123" s="191">
        <v>87.799687848989038</v>
      </c>
      <c r="N123" s="190">
        <v>83.814774358663783</v>
      </c>
      <c r="O123" s="190">
        <v>75.071622154662748</v>
      </c>
      <c r="P123" s="190">
        <v>63.101594100660805</v>
      </c>
      <c r="Q123" s="189">
        <v>48.020976426766637</v>
      </c>
      <c r="R123" s="188">
        <v>52.776228169015873</v>
      </c>
      <c r="S123" s="190">
        <v>60.151996556222272</v>
      </c>
      <c r="T123" s="190">
        <v>66.909008682159026</v>
      </c>
      <c r="U123" s="190">
        <v>70.188599572419079</v>
      </c>
      <c r="V123" s="190">
        <v>52.9687824995125</v>
      </c>
      <c r="W123" s="190">
        <v>71.228093425032867</v>
      </c>
      <c r="X123" s="190">
        <v>81.14596544605628</v>
      </c>
      <c r="Y123" s="190">
        <v>80.145158466119426</v>
      </c>
      <c r="Z123" s="190">
        <v>64.260466768260869</v>
      </c>
      <c r="AA123" s="187">
        <v>78.79897431979046</v>
      </c>
      <c r="AB123" s="909"/>
      <c r="AC123" s="909"/>
      <c r="AD123" s="909"/>
      <c r="AE123" s="909"/>
      <c r="AF123" s="909"/>
      <c r="AG123" s="909"/>
      <c r="AH123" s="909"/>
      <c r="AI123" s="909"/>
      <c r="AJ123" s="909"/>
      <c r="AK123" s="909"/>
      <c r="AL123" s="909"/>
      <c r="AM123" s="909"/>
      <c r="AN123" s="909"/>
      <c r="AO123" s="909"/>
      <c r="AP123" s="909"/>
      <c r="AQ123" s="909"/>
      <c r="AR123" s="909"/>
      <c r="AS123" s="909"/>
      <c r="AT123" s="909"/>
      <c r="AU123" s="909"/>
      <c r="AV123" s="909"/>
      <c r="AW123" s="909"/>
      <c r="AX123" s="909"/>
      <c r="AY123" s="909"/>
      <c r="AZ123" s="415"/>
      <c r="BA123" s="1035"/>
      <c r="BB123" s="682" t="s">
        <v>51</v>
      </c>
      <c r="BC123" s="554">
        <v>7547.3031799999926</v>
      </c>
      <c r="BD123" s="550">
        <v>6899.7778770000086</v>
      </c>
      <c r="BE123" s="550">
        <v>5772.5615490000009</v>
      </c>
      <c r="BF123" s="550">
        <v>4662.4739130000025</v>
      </c>
      <c r="BG123" s="563">
        <v>2868.5072419999992</v>
      </c>
      <c r="BH123" s="554">
        <v>1213.2001979999998</v>
      </c>
      <c r="BI123" s="550">
        <v>1033.5026009999999</v>
      </c>
      <c r="BJ123" s="550">
        <v>879.60533499999974</v>
      </c>
      <c r="BK123" s="550">
        <v>617.47732700000006</v>
      </c>
      <c r="BL123" s="563">
        <v>315.57032599999997</v>
      </c>
      <c r="BM123" s="554">
        <v>5813.6104309999973</v>
      </c>
      <c r="BN123" s="550">
        <v>5547.5141359999916</v>
      </c>
      <c r="BO123" s="550">
        <v>4974.1644850000057</v>
      </c>
      <c r="BP123" s="550">
        <v>4175.4926610000039</v>
      </c>
      <c r="BQ123" s="563">
        <v>3180.4862610000018</v>
      </c>
      <c r="BR123" s="554">
        <v>2976.315670999998</v>
      </c>
      <c r="BS123" s="550">
        <v>1394.094708000001</v>
      </c>
      <c r="BT123" s="550">
        <v>4748.3682069999904</v>
      </c>
      <c r="BU123" s="550">
        <v>2875.250383000006</v>
      </c>
      <c r="BV123" s="550">
        <v>5310.7043299999996</v>
      </c>
      <c r="BW123" s="550">
        <v>2839.4988449999955</v>
      </c>
      <c r="BX123" s="550">
        <v>1876.7004230000009</v>
      </c>
      <c r="BY123" s="558">
        <v>1281.1647040000016</v>
      </c>
      <c r="BZ123" s="558">
        <v>1540.2779550000025</v>
      </c>
      <c r="CA123" s="558">
        <v>2908.2485349999938</v>
      </c>
      <c r="CB123" s="73"/>
      <c r="CC123" s="73"/>
      <c r="CD123" s="73"/>
      <c r="CE123" s="73"/>
      <c r="CF123" s="73"/>
      <c r="CG123" s="73"/>
      <c r="CH123" s="73"/>
      <c r="CI123" s="73"/>
      <c r="CJ123" s="73"/>
      <c r="CK123" s="73"/>
      <c r="CL123" s="73"/>
      <c r="CM123" s="73"/>
      <c r="CN123" s="73"/>
      <c r="CO123" s="73"/>
      <c r="CP123" s="73"/>
      <c r="CQ123" s="73"/>
      <c r="CR123" s="73"/>
      <c r="CS123" s="73"/>
      <c r="CT123" s="73"/>
      <c r="CU123" s="73"/>
      <c r="CV123" s="73"/>
      <c r="CW123" s="73"/>
      <c r="CX123" s="73"/>
      <c r="CY123" s="73"/>
      <c r="CZ123" s="75"/>
    </row>
    <row r="124" s="599" customFormat="true" ht="15" customHeight="true" x14ac:dyDescent="0.2">
      <c r="A124" s="1047" t="s">
        <v>50</v>
      </c>
      <c r="B124" s="447" t="s">
        <v>15</v>
      </c>
      <c r="C124" s="191">
        <f>C122*C129/100</f>
        <v>11.503606077192032</v>
      </c>
      <c r="D124" s="190">
        <f>D122*D129/100</f>
        <v>16.101633393726246</v>
      </c>
      <c r="E124" s="190">
        <f t="shared" ref="E124:AA124" si="4">E122*E129/100</f>
        <v>25.496534605899996</v>
      </c>
      <c r="F124" s="190">
        <f t="shared" si="4"/>
        <v>27.990636931811263</v>
      </c>
      <c r="G124" s="189">
        <f t="shared" si="4"/>
        <v>46.384655130945063</v>
      </c>
      <c r="H124" s="188">
        <f t="shared" si="4"/>
        <v>12.583347399754722</v>
      </c>
      <c r="I124" s="190">
        <f t="shared" si="4"/>
        <v>17.178865296929892</v>
      </c>
      <c r="J124" s="190">
        <f t="shared" si="4"/>
        <v>21.984425863672463</v>
      </c>
      <c r="K124" s="190">
        <f t="shared" si="4"/>
        <v>40.121171959309123</v>
      </c>
      <c r="L124" s="187">
        <f t="shared" si="4"/>
        <v>64.16761749059026</v>
      </c>
      <c r="M124" s="191">
        <f t="shared" si="4"/>
        <v>11.310594471835355</v>
      </c>
      <c r="N124" s="190">
        <f t="shared" si="4"/>
        <v>13.804747964587614</v>
      </c>
      <c r="O124" s="190">
        <f t="shared" si="4"/>
        <v>20.570924817802194</v>
      </c>
      <c r="P124" s="190">
        <f t="shared" si="4"/>
        <v>30.850740198845074</v>
      </c>
      <c r="Q124" s="189">
        <f t="shared" si="4"/>
        <v>42.3422360922143</v>
      </c>
      <c r="R124" s="188">
        <f t="shared" si="4"/>
        <v>35.900193447497287</v>
      </c>
      <c r="S124" s="190">
        <f t="shared" si="4"/>
        <v>32.378974641480937</v>
      </c>
      <c r="T124" s="190">
        <f t="shared" si="4"/>
        <v>25.33531371697152</v>
      </c>
      <c r="U124" s="190">
        <f t="shared" si="4"/>
        <v>20.843090679448295</v>
      </c>
      <c r="V124" s="190">
        <f t="shared" si="4"/>
        <v>27.786177695379042</v>
      </c>
      <c r="W124" s="190">
        <f t="shared" si="4"/>
        <v>21.262788444029251</v>
      </c>
      <c r="X124" s="190">
        <f t="shared" si="4"/>
        <v>14.875277496644358</v>
      </c>
      <c r="Y124" s="190">
        <f t="shared" si="4"/>
        <v>14.717148245701125</v>
      </c>
      <c r="Z124" s="190">
        <f t="shared" si="4"/>
        <v>28.484210175480829</v>
      </c>
      <c r="AA124" s="187">
        <f t="shared" si="4"/>
        <v>18.665835847109509</v>
      </c>
      <c r="AB124" s="909"/>
      <c r="AC124" s="909"/>
      <c r="AD124" s="909"/>
      <c r="AE124" s="909"/>
      <c r="AF124" s="909"/>
      <c r="AG124" s="909"/>
      <c r="AH124" s="909"/>
      <c r="AI124" s="909"/>
      <c r="AJ124" s="909"/>
      <c r="AK124" s="909"/>
      <c r="AL124" s="909"/>
      <c r="AM124" s="909"/>
      <c r="AN124" s="909"/>
      <c r="AO124" s="909"/>
      <c r="AP124" s="909"/>
      <c r="AQ124" s="909"/>
      <c r="AR124" s="909"/>
      <c r="AS124" s="909"/>
      <c r="AT124" s="909"/>
      <c r="AU124" s="909"/>
      <c r="AV124" s="909"/>
      <c r="AW124" s="909"/>
      <c r="AX124" s="909"/>
      <c r="AY124" s="909"/>
      <c r="AZ124" s="415"/>
      <c r="BA124" s="1035" t="s">
        <v>50</v>
      </c>
      <c r="BB124" s="682" t="s">
        <v>15</v>
      </c>
      <c r="BC124" s="554">
        <v>992.65018499999985</v>
      </c>
      <c r="BD124" s="550">
        <v>1382.6656119999993</v>
      </c>
      <c r="BE124" s="550">
        <v>2201.2118280000022</v>
      </c>
      <c r="BF124" s="550">
        <v>2417.555977</v>
      </c>
      <c r="BG124" s="563">
        <v>4002.4869639999956</v>
      </c>
      <c r="BH124" s="554">
        <v>253.09667899999997</v>
      </c>
      <c r="BI124" s="550">
        <v>345.25061400000004</v>
      </c>
      <c r="BJ124" s="550">
        <v>444.97810600000008</v>
      </c>
      <c r="BK124" s="550">
        <v>804.2235529999997</v>
      </c>
      <c r="BL124" s="563">
        <v>1287.1358489999998</v>
      </c>
      <c r="BM124" s="554">
        <v>748.92509999999993</v>
      </c>
      <c r="BN124" s="550">
        <v>913.70566900000017</v>
      </c>
      <c r="BO124" s="550">
        <v>1353.4555459999992</v>
      </c>
      <c r="BP124" s="550">
        <v>2041.4229009999999</v>
      </c>
      <c r="BQ124" s="563">
        <v>2804.3765489999987</v>
      </c>
      <c r="BR124" s="554">
        <v>2014.5964559999984</v>
      </c>
      <c r="BS124" s="550">
        <v>750.42159500000014</v>
      </c>
      <c r="BT124" s="550">
        <v>1793.2748619999988</v>
      </c>
      <c r="BU124" s="550">
        <v>853.82960800000012</v>
      </c>
      <c r="BV124" s="550">
        <v>2785.8706059999977</v>
      </c>
      <c r="BW124" s="550">
        <v>847.63834500000041</v>
      </c>
      <c r="BX124" s="550">
        <v>344.0274500000001</v>
      </c>
      <c r="BY124" s="558">
        <v>235.26175800000004</v>
      </c>
      <c r="BZ124" s="558">
        <v>682.74637899999971</v>
      </c>
      <c r="CA124" s="558">
        <v>688.90350699999988</v>
      </c>
      <c r="CB124" s="73"/>
      <c r="CC124" s="73"/>
      <c r="CD124" s="73"/>
      <c r="CE124" s="73"/>
      <c r="CF124" s="73"/>
      <c r="CG124" s="73"/>
      <c r="CH124" s="73"/>
      <c r="CI124" s="73"/>
      <c r="CJ124" s="73"/>
      <c r="CK124" s="73"/>
      <c r="CL124" s="73"/>
      <c r="CM124" s="73"/>
      <c r="CN124" s="73"/>
      <c r="CO124" s="73"/>
      <c r="CP124" s="73"/>
      <c r="CQ124" s="73"/>
      <c r="CR124" s="73"/>
      <c r="CS124" s="73"/>
      <c r="CT124" s="73"/>
      <c r="CU124" s="73"/>
      <c r="CV124" s="73"/>
      <c r="CW124" s="73"/>
      <c r="CX124" s="73"/>
      <c r="CY124" s="73"/>
      <c r="CZ124" s="75"/>
    </row>
    <row r="125" s="599" customFormat="true" ht="15" customHeight="true" x14ac:dyDescent="0.2">
      <c r="A125" s="1047"/>
      <c r="B125" s="447" t="s">
        <v>16</v>
      </c>
      <c r="C125" s="191">
        <f>C122*C128/100</f>
        <v>1.0323466281823059</v>
      </c>
      <c r="D125" s="190">
        <f>D122*D128/100</f>
        <v>4.0887243124830039</v>
      </c>
      <c r="E125" s="190">
        <f t="shared" ref="E125:AA125" si="5">E122*E128/100</f>
        <v>7.6401524559295284</v>
      </c>
      <c r="F125" s="190">
        <f t="shared" si="5"/>
        <v>18.026904856498369</v>
      </c>
      <c r="G125" s="189">
        <f t="shared" si="5"/>
        <v>20.372333621913242</v>
      </c>
      <c r="H125" s="188">
        <f t="shared" si="5"/>
        <v>27.099308187815506</v>
      </c>
      <c r="I125" s="190">
        <f t="shared" si="5"/>
        <v>31.396455798355127</v>
      </c>
      <c r="J125" s="190">
        <f t="shared" si="5"/>
        <v>34.558114059408105</v>
      </c>
      <c r="K125" s="190">
        <f t="shared" si="5"/>
        <v>29.074067442561926</v>
      </c>
      <c r="L125" s="187">
        <f t="shared" si="5"/>
        <v>20.100246708918167</v>
      </c>
      <c r="M125" s="191">
        <f t="shared" si="5"/>
        <v>0.88971767917553901</v>
      </c>
      <c r="N125" s="190">
        <f t="shared" si="5"/>
        <v>2.3804776767485971</v>
      </c>
      <c r="O125" s="190">
        <f t="shared" si="5"/>
        <v>4.5333789759113436</v>
      </c>
      <c r="P125" s="190">
        <f t="shared" si="5"/>
        <v>6.0476657004941492</v>
      </c>
      <c r="Q125" s="189">
        <f t="shared" si="5"/>
        <v>9.6367874810188763</v>
      </c>
      <c r="R125" s="188">
        <f t="shared" si="5"/>
        <v>11.557872703219289</v>
      </c>
      <c r="S125" s="190">
        <f t="shared" si="5"/>
        <v>7.4690288022966209</v>
      </c>
      <c r="T125" s="190">
        <f t="shared" si="5"/>
        <v>7.8425941202004106</v>
      </c>
      <c r="U125" s="190">
        <f t="shared" si="5"/>
        <v>8.9683097481324854</v>
      </c>
      <c r="V125" s="190">
        <f t="shared" si="5"/>
        <v>19.245039805108441</v>
      </c>
      <c r="W125" s="190">
        <f t="shared" si="5"/>
        <v>7.5091181309379627</v>
      </c>
      <c r="X125" s="190">
        <f t="shared" si="5"/>
        <v>3.978757057299275</v>
      </c>
      <c r="Y125" s="190">
        <f t="shared" si="5"/>
        <v>5.1376932881795243</v>
      </c>
      <c r="Z125" s="190">
        <f t="shared" si="5"/>
        <v>7.2553230562580939</v>
      </c>
      <c r="AA125" s="187">
        <f t="shared" si="5"/>
        <v>2.5351898330999636</v>
      </c>
      <c r="AB125" s="909"/>
      <c r="AC125" s="909"/>
      <c r="AD125" s="909"/>
      <c r="AE125" s="909"/>
      <c r="AF125" s="909"/>
      <c r="AG125" s="909"/>
      <c r="AH125" s="909"/>
      <c r="AI125" s="909"/>
      <c r="AJ125" s="909"/>
      <c r="AK125" s="909"/>
      <c r="AL125" s="909"/>
      <c r="AM125" s="909"/>
      <c r="AN125" s="909"/>
      <c r="AO125" s="909"/>
      <c r="AP125" s="909"/>
      <c r="AQ125" s="909"/>
      <c r="AR125" s="909"/>
      <c r="AS125" s="909"/>
      <c r="AT125" s="909"/>
      <c r="AU125" s="909"/>
      <c r="AV125" s="909"/>
      <c r="AW125" s="909"/>
      <c r="AX125" s="909"/>
      <c r="AY125" s="909"/>
      <c r="AZ125" s="415"/>
      <c r="BA125" s="1035"/>
      <c r="BB125" s="682" t="s">
        <v>16</v>
      </c>
      <c r="BC125" s="554">
        <v>89.081551000000019</v>
      </c>
      <c r="BD125" s="550">
        <v>351.10341699999992</v>
      </c>
      <c r="BE125" s="550">
        <v>659.60312699999974</v>
      </c>
      <c r="BF125" s="550">
        <v>1556.9867769999992</v>
      </c>
      <c r="BG125" s="563">
        <v>1757.9089359999998</v>
      </c>
      <c r="BH125" s="554">
        <v>545.06521100000032</v>
      </c>
      <c r="BI125" s="550">
        <v>630.98728899999981</v>
      </c>
      <c r="BJ125" s="550">
        <v>699.47717699999964</v>
      </c>
      <c r="BK125" s="550">
        <v>582.78581299999996</v>
      </c>
      <c r="BL125" s="563">
        <v>403.19010000000003</v>
      </c>
      <c r="BM125" s="554">
        <v>58.912191</v>
      </c>
      <c r="BN125" s="550">
        <v>157.55854099999996</v>
      </c>
      <c r="BO125" s="550">
        <v>298.27180699999991</v>
      </c>
      <c r="BP125" s="550">
        <v>400.17980699999998</v>
      </c>
      <c r="BQ125" s="563">
        <v>638.25587199999995</v>
      </c>
      <c r="BR125" s="554">
        <v>648.58841000000041</v>
      </c>
      <c r="BS125" s="550">
        <v>173.10370599999999</v>
      </c>
      <c r="BT125" s="550">
        <v>555.1116139999998</v>
      </c>
      <c r="BU125" s="550">
        <v>367.38353799999999</v>
      </c>
      <c r="BV125" s="550">
        <v>1929.5273820000004</v>
      </c>
      <c r="BW125" s="550">
        <v>299.35003499999993</v>
      </c>
      <c r="BX125" s="550">
        <v>92.018562000000003</v>
      </c>
      <c r="BY125" s="558">
        <v>82.128870000000006</v>
      </c>
      <c r="BZ125" s="558">
        <v>173.90496399999992</v>
      </c>
      <c r="CA125" s="558">
        <v>93.566726999999986</v>
      </c>
      <c r="CB125" s="73"/>
      <c r="CC125" s="73"/>
      <c r="CD125" s="73"/>
      <c r="CE125" s="73"/>
      <c r="CF125" s="73"/>
      <c r="CG125" s="73"/>
      <c r="CH125" s="73"/>
      <c r="CI125" s="73"/>
      <c r="CJ125" s="73"/>
      <c r="CK125" s="73"/>
      <c r="CL125" s="73"/>
      <c r="CM125" s="73"/>
      <c r="CN125" s="73"/>
      <c r="CO125" s="73"/>
      <c r="CP125" s="73"/>
      <c r="CQ125" s="73"/>
      <c r="CR125" s="73"/>
      <c r="CS125" s="73"/>
      <c r="CT125" s="73"/>
      <c r="CU125" s="73"/>
      <c r="CV125" s="73"/>
      <c r="CW125" s="73"/>
      <c r="CX125" s="73"/>
      <c r="CY125" s="73"/>
      <c r="CZ125" s="75"/>
    </row>
    <row r="126" s="599" customFormat="true" ht="15" customHeight="true" x14ac:dyDescent="0.2">
      <c r="A126" s="1047"/>
      <c r="B126" s="447" t="s">
        <v>22</v>
      </c>
      <c r="C126" s="191">
        <f>100-C124-C125-C127</f>
        <v>6.9180732122561608</v>
      </c>
      <c r="D126" s="190">
        <f>100-D124-D125-D127</f>
        <v>22.075514718298493</v>
      </c>
      <c r="E126" s="190">
        <f t="shared" ref="E126:AA126" si="6">100-E124-E125-E127</f>
        <v>40.035199222443197</v>
      </c>
      <c r="F126" s="190">
        <f t="shared" si="6"/>
        <v>43.224054727877792</v>
      </c>
      <c r="G126" s="189">
        <f t="shared" si="6"/>
        <v>31.05820498732426</v>
      </c>
      <c r="H126" s="188">
        <f t="shared" si="6"/>
        <v>45.254900916676647</v>
      </c>
      <c r="I126" s="190">
        <f t="shared" si="6"/>
        <v>45.795530078046355</v>
      </c>
      <c r="J126" s="190">
        <f t="shared" si="6"/>
        <v>40.342802717383762</v>
      </c>
      <c r="K126" s="190">
        <f t="shared" si="6"/>
        <v>30.301782502279849</v>
      </c>
      <c r="L126" s="187">
        <f t="shared" si="6"/>
        <v>14.882567843643955</v>
      </c>
      <c r="M126" s="191">
        <f t="shared" si="6"/>
        <v>6.1197966217214343</v>
      </c>
      <c r="N126" s="190">
        <f t="shared" si="6"/>
        <v>14.454266557788117</v>
      </c>
      <c r="O126" s="190">
        <f t="shared" si="6"/>
        <v>31.209006583629851</v>
      </c>
      <c r="P126" s="190">
        <f t="shared" si="6"/>
        <v>41.272033569205192</v>
      </c>
      <c r="Q126" s="189">
        <f t="shared" si="6"/>
        <v>40.106845393232078</v>
      </c>
      <c r="R126" s="188">
        <f t="shared" si="6"/>
        <v>31.569145723099798</v>
      </c>
      <c r="S126" s="190">
        <f t="shared" si="6"/>
        <v>27.179785320881919</v>
      </c>
      <c r="T126" s="190">
        <f t="shared" si="6"/>
        <v>37.182406321090433</v>
      </c>
      <c r="U126" s="190">
        <f t="shared" si="6"/>
        <v>43.11781314531035</v>
      </c>
      <c r="V126" s="190">
        <f t="shared" si="6"/>
        <v>38.209008401224686</v>
      </c>
      <c r="W126" s="190">
        <f t="shared" si="6"/>
        <v>16.791609535384637</v>
      </c>
      <c r="X126" s="190">
        <f t="shared" si="6"/>
        <v>6.4660527300737982</v>
      </c>
      <c r="Y126" s="190">
        <f t="shared" si="6"/>
        <v>22.693522128266281</v>
      </c>
      <c r="Z126" s="190">
        <f t="shared" si="6"/>
        <v>11.962993787061841</v>
      </c>
      <c r="AA126" s="187">
        <f t="shared" si="6"/>
        <v>6.7156372650728144</v>
      </c>
      <c r="AB126" s="909"/>
      <c r="AC126" s="909"/>
      <c r="AD126" s="909"/>
      <c r="AE126" s="909"/>
      <c r="AF126" s="909"/>
      <c r="AG126" s="909"/>
      <c r="AH126" s="909"/>
      <c r="AI126" s="909"/>
      <c r="AJ126" s="909"/>
      <c r="AK126" s="909"/>
      <c r="AL126" s="909"/>
      <c r="AM126" s="909"/>
      <c r="AN126" s="909"/>
      <c r="AO126" s="909"/>
      <c r="AP126" s="909"/>
      <c r="AQ126" s="909"/>
      <c r="AR126" s="909"/>
      <c r="AS126" s="909"/>
      <c r="AT126" s="909"/>
      <c r="AU126" s="909"/>
      <c r="AV126" s="909"/>
      <c r="AW126" s="909"/>
      <c r="AX126" s="909"/>
      <c r="AY126" s="909"/>
      <c r="AZ126" s="415"/>
      <c r="BA126" s="1035"/>
      <c r="BB126" s="682" t="s">
        <v>22</v>
      </c>
      <c r="BC126" s="554">
        <v>596.96295299999963</v>
      </c>
      <c r="BD126" s="550">
        <v>1915.2748919999981</v>
      </c>
      <c r="BE126" s="550">
        <v>3456.3894830000022</v>
      </c>
      <c r="BF126" s="550">
        <v>3733.2688110000049</v>
      </c>
      <c r="BG126" s="563">
        <v>2679.9824259999987</v>
      </c>
      <c r="BH126" s="554">
        <v>910.23991999999987</v>
      </c>
      <c r="BI126" s="550">
        <v>920.37131700000009</v>
      </c>
      <c r="BJ126" s="550">
        <v>816.56278199999986</v>
      </c>
      <c r="BK126" s="550">
        <v>607.39519800000005</v>
      </c>
      <c r="BL126" s="563">
        <v>298.52887399999997</v>
      </c>
      <c r="BM126" s="554">
        <v>405.219134</v>
      </c>
      <c r="BN126" s="550">
        <v>956.69586500000014</v>
      </c>
      <c r="BO126" s="550">
        <v>2079.5316829999992</v>
      </c>
      <c r="BP126" s="550">
        <v>2731.0098220000013</v>
      </c>
      <c r="BQ126" s="563">
        <v>2656.3239700000017</v>
      </c>
      <c r="BR126" s="554">
        <v>1793.5551719999978</v>
      </c>
      <c r="BS126" s="550">
        <v>629.9241429999995</v>
      </c>
      <c r="BT126" s="550">
        <v>2644.9124140000008</v>
      </c>
      <c r="BU126" s="550">
        <v>1766.3054899999984</v>
      </c>
      <c r="BV126" s="550">
        <v>3830.8742769999972</v>
      </c>
      <c r="BW126" s="550">
        <v>669.39536900000019</v>
      </c>
      <c r="BX126" s="550">
        <v>149.54340399999998</v>
      </c>
      <c r="BY126" s="558">
        <v>362.76850800000022</v>
      </c>
      <c r="BZ126" s="558">
        <v>286.7445029999999</v>
      </c>
      <c r="CA126" s="558">
        <v>247.85528500000009</v>
      </c>
      <c r="CB126" s="73"/>
      <c r="CC126" s="73"/>
      <c r="CD126" s="73"/>
      <c r="CE126" s="73"/>
      <c r="CF126" s="73"/>
      <c r="CG126" s="73"/>
      <c r="CH126" s="73"/>
      <c r="CI126" s="73"/>
      <c r="CJ126" s="73"/>
      <c r="CK126" s="73"/>
      <c r="CL126" s="73"/>
      <c r="CM126" s="73"/>
      <c r="CN126" s="73"/>
      <c r="CO126" s="73"/>
      <c r="CP126" s="73"/>
      <c r="CQ126" s="73"/>
      <c r="CR126" s="73"/>
      <c r="CS126" s="73"/>
      <c r="CT126" s="73"/>
      <c r="CU126" s="73"/>
      <c r="CV126" s="73"/>
      <c r="CW126" s="73"/>
      <c r="CX126" s="73"/>
      <c r="CY126" s="73"/>
      <c r="CZ126" s="75"/>
    </row>
    <row r="127" s="599" customFormat="true" ht="15" customHeight="true" x14ac:dyDescent="0.2">
      <c r="A127" s="1047"/>
      <c r="B127" s="447" t="s">
        <v>19</v>
      </c>
      <c r="C127" s="191">
        <v>80.545974082369497</v>
      </c>
      <c r="D127" s="190">
        <v>57.734127575492252</v>
      </c>
      <c r="E127" s="190">
        <v>26.82811371572728</v>
      </c>
      <c r="F127" s="190">
        <v>10.75840348381257</v>
      </c>
      <c r="G127" s="189">
        <v>2.1848062598174369</v>
      </c>
      <c r="H127" s="188">
        <v>15.062443495753111</v>
      </c>
      <c r="I127" s="190">
        <v>5.6291488266686196</v>
      </c>
      <c r="J127" s="190">
        <v>3.1146573595356659</v>
      </c>
      <c r="K127" s="190">
        <v>0.50297809584910036</v>
      </c>
      <c r="L127" s="187">
        <v>0.8495679568476191</v>
      </c>
      <c r="M127" s="191">
        <v>81.679891227267674</v>
      </c>
      <c r="N127" s="190">
        <v>69.360507800875666</v>
      </c>
      <c r="O127" s="190">
        <v>43.686689622656608</v>
      </c>
      <c r="P127" s="190">
        <v>21.829560531455584</v>
      </c>
      <c r="Q127" s="189">
        <v>7.9141310335347406</v>
      </c>
      <c r="R127" s="188">
        <v>20.972788126183627</v>
      </c>
      <c r="S127" s="190">
        <v>32.972211235340524</v>
      </c>
      <c r="T127" s="190">
        <v>29.639685841737638</v>
      </c>
      <c r="U127" s="190">
        <v>27.070786427108871</v>
      </c>
      <c r="V127" s="190">
        <v>14.759774098287837</v>
      </c>
      <c r="W127" s="190">
        <v>54.436483889648144</v>
      </c>
      <c r="X127" s="190">
        <v>74.679912715982567</v>
      </c>
      <c r="Y127" s="190">
        <v>57.451636337853074</v>
      </c>
      <c r="Z127" s="190">
        <v>52.297472981199242</v>
      </c>
      <c r="AA127" s="187">
        <v>72.083337054717717</v>
      </c>
      <c r="AB127" s="909"/>
      <c r="AC127" s="909"/>
      <c r="AD127" s="909"/>
      <c r="AE127" s="909"/>
      <c r="AF127" s="909"/>
      <c r="AG127" s="909"/>
      <c r="AH127" s="909"/>
      <c r="AI127" s="909"/>
      <c r="AJ127" s="909"/>
      <c r="AK127" s="909"/>
      <c r="AL127" s="909"/>
      <c r="AM127" s="909"/>
      <c r="AN127" s="909"/>
      <c r="AO127" s="909"/>
      <c r="AP127" s="909"/>
      <c r="AQ127" s="909"/>
      <c r="AR127" s="909"/>
      <c r="AS127" s="909"/>
      <c r="AT127" s="909"/>
      <c r="AU127" s="909"/>
      <c r="AV127" s="909"/>
      <c r="AW127" s="909"/>
      <c r="AX127" s="909"/>
      <c r="AY127" s="909"/>
      <c r="AZ127" s="415"/>
      <c r="BA127" s="1035"/>
      <c r="BB127" s="682" t="s">
        <v>19</v>
      </c>
      <c r="BC127" s="554">
        <v>6950.3402269999842</v>
      </c>
      <c r="BD127" s="550">
        <v>4984.5029850000019</v>
      </c>
      <c r="BE127" s="550">
        <v>2316.172066000001</v>
      </c>
      <c r="BF127" s="550">
        <v>929.20510200000047</v>
      </c>
      <c r="BG127" s="563">
        <v>188.52481599999996</v>
      </c>
      <c r="BH127" s="554">
        <v>302.9602779999999</v>
      </c>
      <c r="BI127" s="550">
        <v>113.13128400000001</v>
      </c>
      <c r="BJ127" s="550">
        <v>63.042553000000005</v>
      </c>
      <c r="BK127" s="550">
        <v>10.082129</v>
      </c>
      <c r="BL127" s="563">
        <v>17.041452</v>
      </c>
      <c r="BM127" s="554">
        <v>5408.3912969999947</v>
      </c>
      <c r="BN127" s="550">
        <v>4590.8182709999937</v>
      </c>
      <c r="BO127" s="550">
        <v>2894.632802000001</v>
      </c>
      <c r="BP127" s="550">
        <v>1444.4828389999996</v>
      </c>
      <c r="BQ127" s="563">
        <v>524.16229099999987</v>
      </c>
      <c r="BR127" s="554">
        <v>1182.7604989999988</v>
      </c>
      <c r="BS127" s="550">
        <v>764.17056499999956</v>
      </c>
      <c r="BT127" s="550">
        <v>2103.4557930000005</v>
      </c>
      <c r="BU127" s="550">
        <v>1108.9448930000003</v>
      </c>
      <c r="BV127" s="550">
        <v>1479.8300530000001</v>
      </c>
      <c r="BW127" s="550">
        <v>2170.103476000003</v>
      </c>
      <c r="BX127" s="550">
        <v>1727.1570190000009</v>
      </c>
      <c r="BY127" s="558">
        <v>918.39619599999992</v>
      </c>
      <c r="BZ127" s="558">
        <v>1253.5334520000017</v>
      </c>
      <c r="CA127" s="558">
        <v>2660.393249999996</v>
      </c>
      <c r="CB127" s="73"/>
      <c r="CC127" s="73"/>
      <c r="CD127" s="73"/>
      <c r="CE127" s="73"/>
      <c r="CF127" s="73"/>
      <c r="CG127" s="73"/>
      <c r="CH127" s="73"/>
      <c r="CI127" s="73"/>
      <c r="CJ127" s="73"/>
      <c r="CK127" s="73"/>
      <c r="CL127" s="73"/>
      <c r="CM127" s="73"/>
      <c r="CN127" s="73"/>
      <c r="CO127" s="73"/>
      <c r="CP127" s="73"/>
      <c r="CQ127" s="73"/>
      <c r="CR127" s="73"/>
      <c r="CS127" s="73"/>
      <c r="CT127" s="73"/>
      <c r="CU127" s="73"/>
      <c r="CV127" s="73"/>
      <c r="CW127" s="73"/>
      <c r="CX127" s="73"/>
      <c r="CY127" s="73"/>
      <c r="CZ127" s="75"/>
    </row>
    <row r="128" s="599" customFormat="true" ht="15" customHeight="true" x14ac:dyDescent="0.2">
      <c r="A128" s="1047" t="s">
        <v>186</v>
      </c>
      <c r="B128" s="447" t="s">
        <v>49</v>
      </c>
      <c r="C128" s="191">
        <v>8.2350871325457717</v>
      </c>
      <c r="D128" s="190">
        <v>20.250876046765509</v>
      </c>
      <c r="E128" s="190">
        <v>23.056476471754145</v>
      </c>
      <c r="F128" s="190">
        <v>39.173984867392306</v>
      </c>
      <c r="G128" s="189">
        <v>30.517154836527805</v>
      </c>
      <c r="H128" s="188">
        <v>68.29005717123384</v>
      </c>
      <c r="I128" s="190">
        <v>64.634582109643802</v>
      </c>
      <c r="J128" s="190">
        <v>61.118786150074513</v>
      </c>
      <c r="K128" s="190">
        <v>42.017438907474506</v>
      </c>
      <c r="L128" s="187">
        <v>23.852801895310648</v>
      </c>
      <c r="M128" s="191">
        <v>7.2925812730276638</v>
      </c>
      <c r="N128" s="190">
        <v>14.707720049753167</v>
      </c>
      <c r="O128" s="190">
        <v>18.058174459498694</v>
      </c>
      <c r="P128" s="190">
        <v>16.390046000882784</v>
      </c>
      <c r="Q128" s="189">
        <v>18.539762424435729</v>
      </c>
      <c r="R128" s="188">
        <v>24.35386361196003</v>
      </c>
      <c r="S128" s="190">
        <v>18.743796819920572</v>
      </c>
      <c r="T128" s="190">
        <v>23.638000800682523</v>
      </c>
      <c r="U128" s="190">
        <v>30.083490273859198</v>
      </c>
      <c r="V128" s="190">
        <v>40.91971424067205</v>
      </c>
      <c r="W128" s="190">
        <v>26.098785325096312</v>
      </c>
      <c r="X128" s="190">
        <v>21.102947732038889</v>
      </c>
      <c r="Y128" s="190">
        <v>25.876274456345932</v>
      </c>
      <c r="Z128" s="190">
        <v>20.300553477332233</v>
      </c>
      <c r="AA128" s="187">
        <v>11.957864073842842</v>
      </c>
      <c r="AB128" s="909"/>
      <c r="AC128" s="909"/>
      <c r="AD128" s="909"/>
      <c r="AE128" s="909"/>
      <c r="AF128" s="909"/>
      <c r="AG128" s="909"/>
      <c r="AH128" s="909"/>
      <c r="AI128" s="909"/>
      <c r="AJ128" s="909"/>
      <c r="AK128" s="909"/>
      <c r="AL128" s="909"/>
      <c r="AM128" s="909"/>
      <c r="AN128" s="909"/>
      <c r="AO128" s="909"/>
      <c r="AP128" s="909"/>
      <c r="AQ128" s="909"/>
      <c r="AR128" s="909"/>
      <c r="AS128" s="909"/>
      <c r="AT128" s="909"/>
      <c r="AU128" s="909"/>
      <c r="AV128" s="909"/>
      <c r="AW128" s="909"/>
      <c r="AX128" s="909"/>
      <c r="AY128" s="909"/>
      <c r="AZ128" s="415"/>
      <c r="BA128" s="1035" t="s">
        <v>109</v>
      </c>
      <c r="BB128" s="682" t="s">
        <v>49</v>
      </c>
      <c r="BC128" s="119" t="s">
        <v>35</v>
      </c>
      <c r="BD128" s="115" t="s">
        <v>35</v>
      </c>
      <c r="BE128" s="115" t="s">
        <v>35</v>
      </c>
      <c r="BF128" s="115" t="s">
        <v>35</v>
      </c>
      <c r="BG128" s="110" t="s">
        <v>35</v>
      </c>
      <c r="BH128" s="119" t="s">
        <v>35</v>
      </c>
      <c r="BI128" s="115" t="s">
        <v>35</v>
      </c>
      <c r="BJ128" s="115" t="s">
        <v>35</v>
      </c>
      <c r="BK128" s="115" t="s">
        <v>35</v>
      </c>
      <c r="BL128" s="110" t="s">
        <v>35</v>
      </c>
      <c r="BM128" s="119" t="s">
        <v>35</v>
      </c>
      <c r="BN128" s="115" t="s">
        <v>35</v>
      </c>
      <c r="BO128" s="115" t="s">
        <v>35</v>
      </c>
      <c r="BP128" s="115" t="s">
        <v>35</v>
      </c>
      <c r="BQ128" s="110" t="s">
        <v>35</v>
      </c>
      <c r="BR128" s="119" t="s">
        <v>35</v>
      </c>
      <c r="BS128" s="115" t="s">
        <v>35</v>
      </c>
      <c r="BT128" s="115" t="s">
        <v>35</v>
      </c>
      <c r="BU128" s="115" t="s">
        <v>35</v>
      </c>
      <c r="BV128" s="115" t="s">
        <v>35</v>
      </c>
      <c r="BW128" s="115" t="s">
        <v>35</v>
      </c>
      <c r="BX128" s="115" t="s">
        <v>35</v>
      </c>
      <c r="BY128" s="104" t="s">
        <v>35</v>
      </c>
      <c r="BZ128" s="104" t="s">
        <v>35</v>
      </c>
      <c r="CA128" s="104" t="s">
        <v>35</v>
      </c>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row>
    <row r="129" s="599" customFormat="true" ht="15" customHeight="true" x14ac:dyDescent="0.2">
      <c r="A129" s="1048"/>
      <c r="B129" s="448" t="s">
        <v>48</v>
      </c>
      <c r="C129" s="186">
        <v>91.7649128674542</v>
      </c>
      <c r="D129" s="185">
        <v>79.749123953234459</v>
      </c>
      <c r="E129" s="185">
        <v>76.943523528245805</v>
      </c>
      <c r="F129" s="185">
        <v>60.826015132607566</v>
      </c>
      <c r="G129" s="184">
        <v>69.482845163472092</v>
      </c>
      <c r="H129" s="183">
        <v>31.709942828766241</v>
      </c>
      <c r="I129" s="185">
        <v>35.365417890356184</v>
      </c>
      <c r="J129" s="185">
        <v>38.881213849925523</v>
      </c>
      <c r="K129" s="185">
        <v>57.982561092525387</v>
      </c>
      <c r="L129" s="182">
        <v>76.147198104689267</v>
      </c>
      <c r="M129" s="186">
        <v>92.707418726972321</v>
      </c>
      <c r="N129" s="185">
        <v>85.292279950246794</v>
      </c>
      <c r="O129" s="185">
        <v>81.941825540501227</v>
      </c>
      <c r="P129" s="185">
        <v>83.609953999117153</v>
      </c>
      <c r="Q129" s="184">
        <v>81.46023757556425</v>
      </c>
      <c r="R129" s="183">
        <v>75.646136388039935</v>
      </c>
      <c r="S129" s="185">
        <v>81.256203180079396</v>
      </c>
      <c r="T129" s="185">
        <v>76.361999199317481</v>
      </c>
      <c r="U129" s="185">
        <v>69.916509726140788</v>
      </c>
      <c r="V129" s="185">
        <v>59.080285759327857</v>
      </c>
      <c r="W129" s="185">
        <v>73.901214674903713</v>
      </c>
      <c r="X129" s="185">
        <v>78.897052267961143</v>
      </c>
      <c r="Y129" s="185">
        <v>74.123725543654004</v>
      </c>
      <c r="Z129" s="185">
        <v>79.699446522667643</v>
      </c>
      <c r="AA129" s="182">
        <v>88.042135926157172</v>
      </c>
      <c r="AB129" s="909"/>
      <c r="AC129" s="909"/>
      <c r="AD129" s="909"/>
      <c r="AE129" s="909"/>
      <c r="AF129" s="909"/>
      <c r="AG129" s="909"/>
      <c r="AH129" s="909"/>
      <c r="AI129" s="909"/>
      <c r="AJ129" s="909"/>
      <c r="AK129" s="909"/>
      <c r="AL129" s="909"/>
      <c r="AM129" s="909"/>
      <c r="AN129" s="909"/>
      <c r="AO129" s="909"/>
      <c r="AP129" s="909"/>
      <c r="AQ129" s="909"/>
      <c r="AR129" s="909"/>
      <c r="AS129" s="909"/>
      <c r="AT129" s="909"/>
      <c r="AU129" s="909"/>
      <c r="AV129" s="909"/>
      <c r="AW129" s="909"/>
      <c r="AX129" s="909"/>
      <c r="AY129" s="909"/>
      <c r="AZ129" s="415"/>
      <c r="BA129" s="1037"/>
      <c r="BB129" s="684" t="s">
        <v>48</v>
      </c>
      <c r="BC129" s="118" t="s">
        <v>35</v>
      </c>
      <c r="BD129" s="114" t="s">
        <v>35</v>
      </c>
      <c r="BE129" s="114" t="s">
        <v>35</v>
      </c>
      <c r="BF129" s="114" t="s">
        <v>35</v>
      </c>
      <c r="BG129" s="109" t="s">
        <v>35</v>
      </c>
      <c r="BH129" s="118" t="s">
        <v>35</v>
      </c>
      <c r="BI129" s="114" t="s">
        <v>35</v>
      </c>
      <c r="BJ129" s="114" t="s">
        <v>35</v>
      </c>
      <c r="BK129" s="114" t="s">
        <v>35</v>
      </c>
      <c r="BL129" s="109" t="s">
        <v>35</v>
      </c>
      <c r="BM129" s="118" t="s">
        <v>35</v>
      </c>
      <c r="BN129" s="114" t="s">
        <v>35</v>
      </c>
      <c r="BO129" s="114" t="s">
        <v>35</v>
      </c>
      <c r="BP129" s="114" t="s">
        <v>35</v>
      </c>
      <c r="BQ129" s="109" t="s">
        <v>35</v>
      </c>
      <c r="BR129" s="118" t="s">
        <v>35</v>
      </c>
      <c r="BS129" s="114" t="s">
        <v>35</v>
      </c>
      <c r="BT129" s="114" t="s">
        <v>35</v>
      </c>
      <c r="BU129" s="114" t="s">
        <v>35</v>
      </c>
      <c r="BV129" s="114" t="s">
        <v>35</v>
      </c>
      <c r="BW129" s="114" t="s">
        <v>35</v>
      </c>
      <c r="BX129" s="114" t="s">
        <v>35</v>
      </c>
      <c r="BY129" s="103" t="s">
        <v>35</v>
      </c>
      <c r="BZ129" s="103" t="s">
        <v>35</v>
      </c>
      <c r="CA129" s="103" t="s">
        <v>35</v>
      </c>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row>
    <row r="130" s="378" customFormat="true" ht="15" customHeight="true" x14ac:dyDescent="0.2">
      <c r="A130" s="1057" t="s">
        <v>47</v>
      </c>
      <c r="B130" s="445" t="s">
        <v>42</v>
      </c>
      <c r="C130" s="451">
        <f>(C159+C158)/(C158+C159+C160)*100</f>
        <v>61.268646897925315</v>
      </c>
      <c r="D130" s="452">
        <f t="shared" ref="D130:AA130" si="7">(D159+D158)/(D158+D159+D160)*100</f>
        <v>44.740637145254297</v>
      </c>
      <c r="E130" s="452">
        <f t="shared" si="7"/>
        <v>42.730250736715362</v>
      </c>
      <c r="F130" s="452">
        <f t="shared" si="7"/>
        <v>49.872060985396246</v>
      </c>
      <c r="G130" s="453">
        <f t="shared" si="7"/>
        <v>65.058712389244661</v>
      </c>
      <c r="H130" s="454">
        <f t="shared" si="7"/>
        <v>44.806750386865076</v>
      </c>
      <c r="I130" s="452">
        <f t="shared" si="7"/>
        <v>50.564779166829467</v>
      </c>
      <c r="J130" s="452">
        <f t="shared" si="7"/>
        <v>56.394959676565534</v>
      </c>
      <c r="K130" s="452">
        <f t="shared" si="7"/>
        <v>67.746912209619722</v>
      </c>
      <c r="L130" s="455">
        <f t="shared" si="7"/>
        <v>82.849376099022805</v>
      </c>
      <c r="M130" s="451">
        <f t="shared" si="7"/>
        <v>64.029461462113275</v>
      </c>
      <c r="N130" s="452">
        <f t="shared" si="7"/>
        <v>49.560766653645722</v>
      </c>
      <c r="O130" s="452">
        <f t="shared" si="7"/>
        <v>40.629738742393748</v>
      </c>
      <c r="P130" s="452">
        <f t="shared" si="7"/>
        <v>45.346901154001493</v>
      </c>
      <c r="Q130" s="453">
        <f t="shared" si="7"/>
        <v>54.422001395191401</v>
      </c>
      <c r="R130" s="454">
        <f t="shared" si="7"/>
        <v>58.170374462871081</v>
      </c>
      <c r="S130" s="452">
        <f t="shared" si="7"/>
        <v>57.374244837421728</v>
      </c>
      <c r="T130" s="452">
        <f t="shared" si="7"/>
        <v>45.056410532183691</v>
      </c>
      <c r="U130" s="452">
        <f t="shared" si="7"/>
        <v>36.899657150108354</v>
      </c>
      <c r="V130" s="452">
        <f t="shared" si="7"/>
        <v>50.875654750465884</v>
      </c>
      <c r="W130" s="452">
        <f t="shared" si="7"/>
        <v>63.380838076364569</v>
      </c>
      <c r="X130" s="452">
        <f t="shared" si="7"/>
        <v>74.22037679366386</v>
      </c>
      <c r="Y130" s="452">
        <f t="shared" si="7"/>
        <v>39.835197070079701</v>
      </c>
      <c r="Z130" s="452">
        <f t="shared" si="7"/>
        <v>70.258477028924432</v>
      </c>
      <c r="AA130" s="455">
        <f t="shared" si="7"/>
        <v>76.010387105824563</v>
      </c>
      <c r="AB130" s="909"/>
      <c r="AC130" s="909"/>
      <c r="AD130" s="909"/>
      <c r="AE130" s="909"/>
      <c r="AF130" s="909"/>
      <c r="AG130" s="909"/>
      <c r="AH130" s="909"/>
      <c r="AI130" s="909"/>
      <c r="AJ130" s="909"/>
      <c r="AK130" s="909"/>
      <c r="AL130" s="909"/>
      <c r="AM130" s="909"/>
      <c r="AN130" s="909"/>
      <c r="AO130" s="909"/>
      <c r="AP130" s="909"/>
      <c r="AQ130" s="909"/>
      <c r="AR130" s="909"/>
      <c r="AS130" s="909"/>
      <c r="AT130" s="909"/>
      <c r="AU130" s="909"/>
      <c r="AV130" s="909"/>
      <c r="AW130" s="909"/>
      <c r="AX130" s="909"/>
      <c r="AY130" s="909"/>
      <c r="AZ130" s="415"/>
      <c r="BB130" s="380"/>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customHeight="true" x14ac:dyDescent="0.2">
      <c r="A131" s="1058"/>
      <c r="B131" s="442" t="s">
        <v>413</v>
      </c>
      <c r="C131" s="456">
        <f>C153/(C153+C154+C155+C156+C157)*100</f>
        <v>100</v>
      </c>
      <c r="D131" s="91">
        <v>0</v>
      </c>
      <c r="E131" s="457">
        <f t="shared" ref="E131:AA131" si="8">E153/(E153+E154+E155+E156+E157)*100</f>
        <v>0</v>
      </c>
      <c r="F131" s="457">
        <f t="shared" si="8"/>
        <v>62.456556191359638</v>
      </c>
      <c r="G131" s="458">
        <f t="shared" si="8"/>
        <v>42.043343940701256</v>
      </c>
      <c r="H131" s="459">
        <f t="shared" si="8"/>
        <v>91.816344447337244</v>
      </c>
      <c r="I131" s="457">
        <f t="shared" si="8"/>
        <v>0</v>
      </c>
      <c r="J131" s="457">
        <f t="shared" si="8"/>
        <v>78.400639717967721</v>
      </c>
      <c r="K131" s="457">
        <f t="shared" si="8"/>
        <v>47.164339623874532</v>
      </c>
      <c r="L131" s="460">
        <f t="shared" si="8"/>
        <v>39.565469906849749</v>
      </c>
      <c r="M131" s="456">
        <f t="shared" si="8"/>
        <v>100</v>
      </c>
      <c r="N131" s="91">
        <v>0</v>
      </c>
      <c r="O131" s="91">
        <v>0</v>
      </c>
      <c r="P131" s="457">
        <f t="shared" si="8"/>
        <v>0</v>
      </c>
      <c r="Q131" s="458">
        <f t="shared" si="8"/>
        <v>52.002838666352616</v>
      </c>
      <c r="R131" s="459">
        <f t="shared" si="8"/>
        <v>35.864953882004031</v>
      </c>
      <c r="S131" s="457">
        <f t="shared" si="8"/>
        <v>32.335233891698927</v>
      </c>
      <c r="T131" s="457">
        <f t="shared" si="8"/>
        <v>42.222025055335891</v>
      </c>
      <c r="U131" s="457">
        <f t="shared" si="8"/>
        <v>52.755796086977746</v>
      </c>
      <c r="V131" s="457">
        <f t="shared" si="8"/>
        <v>43.583664162204848</v>
      </c>
      <c r="W131" s="457">
        <f t="shared" si="8"/>
        <v>59.534316461950532</v>
      </c>
      <c r="X131" s="457">
        <f t="shared" si="8"/>
        <v>63.768791791139954</v>
      </c>
      <c r="Y131" s="457">
        <f t="shared" si="8"/>
        <v>82.843771590437228</v>
      </c>
      <c r="Z131" s="457">
        <f t="shared" si="8"/>
        <v>11.12065320245018</v>
      </c>
      <c r="AA131" s="460">
        <f t="shared" si="8"/>
        <v>54.999999999999993</v>
      </c>
      <c r="AB131" s="909"/>
      <c r="AC131" s="909"/>
      <c r="AD131" s="909"/>
      <c r="AE131" s="909"/>
      <c r="AF131" s="909"/>
      <c r="AG131" s="909"/>
      <c r="AH131" s="909"/>
      <c r="AI131" s="909"/>
      <c r="AJ131" s="909"/>
      <c r="AK131" s="909"/>
      <c r="AL131" s="909"/>
      <c r="AM131" s="909"/>
      <c r="AN131" s="909"/>
      <c r="AO131" s="909"/>
      <c r="AP131" s="909"/>
      <c r="AQ131" s="909"/>
      <c r="AR131" s="909"/>
      <c r="AS131" s="909"/>
      <c r="AT131" s="909"/>
      <c r="AU131" s="909"/>
      <c r="AV131" s="909"/>
      <c r="AW131" s="909"/>
      <c r="AX131" s="909"/>
      <c r="AY131" s="909"/>
      <c r="AZ131" s="415"/>
      <c r="BB131" s="380"/>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customHeight="true" x14ac:dyDescent="0.2">
      <c r="A132" s="1059"/>
      <c r="B132" s="443" t="s">
        <v>46</v>
      </c>
      <c r="C132" s="461"/>
      <c r="D132" s="462"/>
      <c r="E132" s="462"/>
      <c r="F132" s="462"/>
      <c r="G132" s="463"/>
      <c r="H132" s="464"/>
      <c r="I132" s="462"/>
      <c r="J132" s="462"/>
      <c r="K132" s="462"/>
      <c r="L132" s="465"/>
      <c r="M132" s="461"/>
      <c r="N132" s="462"/>
      <c r="O132" s="462"/>
      <c r="P132" s="462"/>
      <c r="Q132" s="463"/>
      <c r="R132" s="85"/>
      <c r="S132" s="84"/>
      <c r="T132" s="84"/>
      <c r="U132" s="84"/>
      <c r="V132" s="84"/>
      <c r="W132" s="84"/>
      <c r="X132" s="84"/>
      <c r="Y132" s="84"/>
      <c r="Z132" s="84"/>
      <c r="AA132" s="79"/>
      <c r="AB132" s="909"/>
      <c r="AC132" s="909"/>
      <c r="AD132" s="909"/>
      <c r="AE132" s="909"/>
      <c r="AF132" s="909"/>
      <c r="AG132" s="909"/>
      <c r="AH132" s="909"/>
      <c r="AI132" s="909"/>
      <c r="AJ132" s="909"/>
      <c r="AK132" s="909"/>
      <c r="AL132" s="909"/>
      <c r="AM132" s="909"/>
      <c r="AN132" s="909"/>
      <c r="AO132" s="909"/>
      <c r="AP132" s="909"/>
      <c r="AQ132" s="909"/>
      <c r="AR132" s="909"/>
      <c r="AS132" s="909"/>
      <c r="AT132" s="909"/>
      <c r="AU132" s="909"/>
      <c r="AV132" s="909"/>
      <c r="AW132" s="909"/>
      <c r="AX132" s="909"/>
      <c r="AY132" s="909"/>
      <c r="AZ132" s="415"/>
      <c r="BB132" s="380"/>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599" customFormat="true" ht="15" customHeight="true" x14ac:dyDescent="0.2">
      <c r="A133" s="377"/>
      <c r="B133" s="444"/>
      <c r="C133" s="1054" t="s">
        <v>115</v>
      </c>
      <c r="D133" s="1055"/>
      <c r="E133" s="1055"/>
      <c r="F133" s="1055"/>
      <c r="G133" s="1056"/>
      <c r="H133" s="1052" t="s">
        <v>38</v>
      </c>
      <c r="I133" s="1044"/>
      <c r="J133" s="1044"/>
      <c r="K133" s="1044"/>
      <c r="L133" s="1046"/>
      <c r="M133" s="1043" t="s">
        <v>37</v>
      </c>
      <c r="N133" s="1044"/>
      <c r="O133" s="1044"/>
      <c r="P133" s="1044"/>
      <c r="Q133" s="1046"/>
      <c r="R133" s="87" t="s">
        <v>142</v>
      </c>
      <c r="S133" s="495"/>
      <c r="T133" s="495"/>
      <c r="U133" s="495"/>
      <c r="V133" s="495"/>
      <c r="W133" s="495"/>
      <c r="X133" s="495"/>
      <c r="Y133" s="495"/>
      <c r="Z133" s="495"/>
      <c r="AA133" s="495"/>
      <c r="AB133" s="909"/>
      <c r="AC133" s="909"/>
      <c r="AD133" s="909"/>
      <c r="AE133" s="909"/>
      <c r="AF133" s="909"/>
      <c r="AG133" s="909"/>
      <c r="AH133" s="909"/>
      <c r="AI133" s="909"/>
      <c r="AJ133" s="909"/>
      <c r="AK133" s="909"/>
      <c r="AL133" s="909"/>
      <c r="AM133" s="909"/>
      <c r="AN133" s="909"/>
      <c r="AO133" s="909"/>
      <c r="AP133" s="909"/>
      <c r="AQ133" s="909"/>
      <c r="AR133" s="909"/>
      <c r="AS133" s="909"/>
      <c r="AT133" s="909"/>
      <c r="AU133" s="909"/>
      <c r="AV133" s="909"/>
      <c r="AW133" s="909"/>
      <c r="AX133" s="909"/>
      <c r="AY133" s="909"/>
      <c r="AZ133" s="415"/>
      <c r="BA133" s="416" t="s">
        <v>131</v>
      </c>
      <c r="BB133" s="363" t="s">
        <v>99</v>
      </c>
      <c r="BC133" s="1039" t="s">
        <v>115</v>
      </c>
      <c r="BD133" s="1040"/>
      <c r="BE133" s="1040"/>
      <c r="BF133" s="1040"/>
      <c r="BG133" s="1041"/>
      <c r="BH133" s="1039" t="s">
        <v>38</v>
      </c>
      <c r="BI133" s="1040"/>
      <c r="BJ133" s="1040"/>
      <c r="BK133" s="1040"/>
      <c r="BL133" s="1041"/>
      <c r="BM133" s="1039" t="s">
        <v>37</v>
      </c>
      <c r="BN133" s="1040"/>
      <c r="BO133" s="1040"/>
      <c r="BP133" s="1040"/>
      <c r="BQ133" s="1042"/>
      <c r="BR133" s="86" t="s">
        <v>142</v>
      </c>
      <c r="BS133" s="495"/>
      <c r="BT133" s="495"/>
      <c r="BU133" s="495"/>
      <c r="BV133" s="495"/>
      <c r="BW133" s="495"/>
      <c r="BX133" s="495"/>
      <c r="BY133" s="495"/>
      <c r="BZ133" s="509"/>
      <c r="CA133" s="509"/>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599" customFormat="true" ht="12.75" x14ac:dyDescent="0.2">
      <c r="A134" s="402" t="s">
        <v>69</v>
      </c>
      <c r="B134" s="444"/>
      <c r="C134" s="486" t="s">
        <v>0</v>
      </c>
      <c r="D134" s="673" t="s">
        <v>1</v>
      </c>
      <c r="E134" s="673" t="s">
        <v>2</v>
      </c>
      <c r="F134" s="673" t="s">
        <v>3</v>
      </c>
      <c r="G134" s="674" t="s">
        <v>4</v>
      </c>
      <c r="H134" s="449" t="s">
        <v>0</v>
      </c>
      <c r="I134" s="677" t="s">
        <v>1</v>
      </c>
      <c r="J134" s="677" t="s">
        <v>2</v>
      </c>
      <c r="K134" s="677" t="s">
        <v>3</v>
      </c>
      <c r="L134" s="678" t="s">
        <v>4</v>
      </c>
      <c r="M134" s="450" t="s">
        <v>0</v>
      </c>
      <c r="N134" s="677" t="s">
        <v>1</v>
      </c>
      <c r="O134" s="677" t="s">
        <v>2</v>
      </c>
      <c r="P134" s="677" t="s">
        <v>3</v>
      </c>
      <c r="Q134" s="671" t="s">
        <v>4</v>
      </c>
      <c r="R134" s="449" t="s">
        <v>250</v>
      </c>
      <c r="S134" s="677" t="s">
        <v>401</v>
      </c>
      <c r="T134" s="677" t="s">
        <v>252</v>
      </c>
      <c r="U134" s="677" t="s">
        <v>253</v>
      </c>
      <c r="V134" s="677" t="s">
        <v>254</v>
      </c>
      <c r="W134" s="677" t="s">
        <v>255</v>
      </c>
      <c r="X134" s="677" t="s">
        <v>256</v>
      </c>
      <c r="Y134" s="677" t="s">
        <v>402</v>
      </c>
      <c r="Z134" s="677" t="s">
        <v>258</v>
      </c>
      <c r="AA134" s="678" t="s">
        <v>356</v>
      </c>
      <c r="AB134" s="909"/>
      <c r="AC134" s="909"/>
      <c r="AD134" s="909"/>
      <c r="AE134" s="909"/>
      <c r="AF134" s="909"/>
      <c r="AG134" s="909"/>
      <c r="AH134" s="909"/>
      <c r="AI134" s="909"/>
      <c r="AJ134" s="909"/>
      <c r="AK134" s="909"/>
      <c r="AL134" s="909"/>
      <c r="AM134" s="909"/>
      <c r="AN134" s="909"/>
      <c r="AO134" s="909"/>
      <c r="AP134" s="909"/>
      <c r="AQ134" s="909"/>
      <c r="AR134" s="909"/>
      <c r="AS134" s="909"/>
      <c r="AT134" s="909"/>
      <c r="AU134" s="909"/>
      <c r="AV134" s="909"/>
      <c r="AW134" s="909"/>
      <c r="AX134" s="909"/>
      <c r="AY134" s="909"/>
      <c r="AZ134" s="415"/>
      <c r="BA134" s="402" t="s">
        <v>117</v>
      </c>
      <c r="BB134" s="401"/>
      <c r="BC134" s="525" t="s">
        <v>0</v>
      </c>
      <c r="BD134" s="647" t="s">
        <v>1</v>
      </c>
      <c r="BE134" s="647" t="s">
        <v>2</v>
      </c>
      <c r="BF134" s="647" t="s">
        <v>3</v>
      </c>
      <c r="BG134" s="526" t="s">
        <v>4</v>
      </c>
      <c r="BH134" s="525" t="s">
        <v>0</v>
      </c>
      <c r="BI134" s="647" t="s">
        <v>1</v>
      </c>
      <c r="BJ134" s="647" t="s">
        <v>2</v>
      </c>
      <c r="BK134" s="647" t="s">
        <v>3</v>
      </c>
      <c r="BL134" s="526" t="s">
        <v>4</v>
      </c>
      <c r="BM134" s="525" t="s">
        <v>0</v>
      </c>
      <c r="BN134" s="647" t="s">
        <v>1</v>
      </c>
      <c r="BO134" s="647" t="s">
        <v>2</v>
      </c>
      <c r="BP134" s="647" t="s">
        <v>3</v>
      </c>
      <c r="BQ134" s="526" t="s">
        <v>4</v>
      </c>
      <c r="BR134" s="525" t="s">
        <v>250</v>
      </c>
      <c r="BS134" s="647" t="s">
        <v>401</v>
      </c>
      <c r="BT134" s="647" t="s">
        <v>252</v>
      </c>
      <c r="BU134" s="647" t="s">
        <v>253</v>
      </c>
      <c r="BV134" s="647" t="s">
        <v>254</v>
      </c>
      <c r="BW134" s="647" t="s">
        <v>255</v>
      </c>
      <c r="BX134" s="647" t="s">
        <v>256</v>
      </c>
      <c r="BY134" s="648" t="s">
        <v>402</v>
      </c>
      <c r="BZ134" s="648" t="s">
        <v>258</v>
      </c>
      <c r="CA134" s="648" t="s">
        <v>356</v>
      </c>
      <c r="CB134" s="948"/>
      <c r="CC134" s="948"/>
      <c r="CD134" s="948"/>
      <c r="CE134" s="948"/>
      <c r="CF134" s="948"/>
      <c r="CG134" s="948"/>
      <c r="CH134" s="948"/>
      <c r="CI134" s="948"/>
      <c r="CJ134" s="948"/>
      <c r="CK134" s="948"/>
      <c r="CL134" s="948"/>
      <c r="CM134" s="948"/>
      <c r="CN134" s="948"/>
      <c r="CO134" s="948"/>
      <c r="CP134" s="948"/>
      <c r="CQ134" s="948"/>
      <c r="CR134" s="948"/>
      <c r="CS134" s="948"/>
      <c r="CT134" s="948"/>
      <c r="CU134" s="948"/>
      <c r="CV134" s="948"/>
      <c r="CW134" s="948"/>
      <c r="CX134" s="948"/>
      <c r="CY134" s="948"/>
      <c r="CZ134" s="948"/>
    </row>
    <row r="135" s="599" customFormat="true" ht="15" customHeight="true" x14ac:dyDescent="0.2">
      <c r="A135" s="1053" t="s">
        <v>45</v>
      </c>
      <c r="B135" s="446" t="s">
        <v>44</v>
      </c>
      <c r="C135" s="196">
        <v>7.4897831135395439E-3</v>
      </c>
      <c r="D135" s="195">
        <v>0</v>
      </c>
      <c r="E135" s="195">
        <v>0</v>
      </c>
      <c r="F135" s="195">
        <v>0.25575402771189298</v>
      </c>
      <c r="G135" s="194">
        <v>3.9505330908255911</v>
      </c>
      <c r="H135" s="193">
        <v>0.18567989435028079</v>
      </c>
      <c r="I135" s="195">
        <v>0</v>
      </c>
      <c r="J135" s="195">
        <v>1.4815148683457087</v>
      </c>
      <c r="K135" s="195">
        <v>2.0414829463774349</v>
      </c>
      <c r="L135" s="192">
        <v>12.662420443449896</v>
      </c>
      <c r="M135" s="196">
        <v>9.7606449093097566E-3</v>
      </c>
      <c r="N135" s="195">
        <v>0</v>
      </c>
      <c r="O135" s="195">
        <v>0</v>
      </c>
      <c r="P135" s="195">
        <v>0</v>
      </c>
      <c r="Q135" s="194">
        <v>0.51847876580146646</v>
      </c>
      <c r="R135" s="193">
        <v>1.5787552712489425</v>
      </c>
      <c r="S135" s="195">
        <v>0.40918972752966004</v>
      </c>
      <c r="T135" s="195">
        <v>0.4932584056181904</v>
      </c>
      <c r="U135" s="195">
        <v>0.8673031444923649</v>
      </c>
      <c r="V135" s="195">
        <v>1.4376510674663958</v>
      </c>
      <c r="W135" s="195">
        <v>0.57690875956588672</v>
      </c>
      <c r="X135" s="195">
        <v>9.8149799980126087E-2</v>
      </c>
      <c r="Y135" s="195">
        <v>1.1298798132562857</v>
      </c>
      <c r="Z135" s="195">
        <v>9.3251311244975835E-2</v>
      </c>
      <c r="AA135" s="192">
        <v>0.13185447888565482</v>
      </c>
      <c r="AB135" s="909"/>
      <c r="AC135" s="909"/>
      <c r="AD135" s="909"/>
      <c r="AE135" s="909"/>
      <c r="AF135" s="909"/>
      <c r="AG135" s="909"/>
      <c r="AH135" s="909"/>
      <c r="AI135" s="909"/>
      <c r="AJ135" s="909"/>
      <c r="AK135" s="909"/>
      <c r="AL135" s="909"/>
      <c r="AM135" s="909"/>
      <c r="AN135" s="909"/>
      <c r="AO135" s="909"/>
      <c r="AP135" s="909"/>
      <c r="AQ135" s="909"/>
      <c r="AR135" s="909"/>
      <c r="AS135" s="909"/>
      <c r="AT135" s="909"/>
      <c r="AU135" s="909"/>
      <c r="AV135" s="909"/>
      <c r="AW135" s="909"/>
      <c r="AX135" s="909"/>
      <c r="AY135" s="909"/>
      <c r="AZ135" s="415"/>
      <c r="BA135" s="1038" t="s">
        <v>45</v>
      </c>
      <c r="BB135" s="683" t="s">
        <v>44</v>
      </c>
      <c r="BC135" s="120" t="s">
        <v>35</v>
      </c>
      <c r="BD135" s="116" t="s">
        <v>35</v>
      </c>
      <c r="BE135" s="116" t="s">
        <v>35</v>
      </c>
      <c r="BF135" s="116" t="s">
        <v>35</v>
      </c>
      <c r="BG135" s="111" t="s">
        <v>35</v>
      </c>
      <c r="BH135" s="120" t="s">
        <v>35</v>
      </c>
      <c r="BI135" s="116" t="s">
        <v>35</v>
      </c>
      <c r="BJ135" s="116" t="s">
        <v>35</v>
      </c>
      <c r="BK135" s="116" t="s">
        <v>35</v>
      </c>
      <c r="BL135" s="111" t="s">
        <v>35</v>
      </c>
      <c r="BM135" s="120" t="s">
        <v>35</v>
      </c>
      <c r="BN135" s="116" t="s">
        <v>35</v>
      </c>
      <c r="BO135" s="116" t="s">
        <v>35</v>
      </c>
      <c r="BP135" s="116" t="s">
        <v>35</v>
      </c>
      <c r="BQ135" s="111" t="s">
        <v>35</v>
      </c>
      <c r="BR135" s="120" t="s">
        <v>35</v>
      </c>
      <c r="BS135" s="116" t="s">
        <v>35</v>
      </c>
      <c r="BT135" s="116" t="s">
        <v>35</v>
      </c>
      <c r="BU135" s="116" t="s">
        <v>35</v>
      </c>
      <c r="BV135" s="116" t="s">
        <v>35</v>
      </c>
      <c r="BW135" s="116" t="s">
        <v>35</v>
      </c>
      <c r="BX135" s="116" t="s">
        <v>35</v>
      </c>
      <c r="BY135" s="105" t="s">
        <v>35</v>
      </c>
      <c r="BZ135" s="105" t="s">
        <v>35</v>
      </c>
      <c r="CA135" s="105" t="s">
        <v>35</v>
      </c>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row>
    <row r="136" s="599" customFormat="true" ht="15" customHeight="true" x14ac:dyDescent="0.2">
      <c r="A136" s="1047"/>
      <c r="B136" s="447" t="s">
        <v>43</v>
      </c>
      <c r="C136" s="191">
        <v>0</v>
      </c>
      <c r="D136" s="190">
        <v>0</v>
      </c>
      <c r="E136" s="190">
        <v>5.0302207925113786E-2</v>
      </c>
      <c r="F136" s="190">
        <v>9.0765136878252113E-3</v>
      </c>
      <c r="G136" s="189">
        <v>4.2925856033441043</v>
      </c>
      <c r="H136" s="188">
        <v>0</v>
      </c>
      <c r="I136" s="190">
        <v>0</v>
      </c>
      <c r="J136" s="190">
        <v>0.25662724494548739</v>
      </c>
      <c r="K136" s="190">
        <v>1.7763262846464807</v>
      </c>
      <c r="L136" s="187">
        <v>14.890706001236282</v>
      </c>
      <c r="M136" s="191">
        <v>0</v>
      </c>
      <c r="N136" s="190">
        <v>0</v>
      </c>
      <c r="O136" s="190">
        <v>0</v>
      </c>
      <c r="P136" s="190">
        <v>6.5629687314848195E-2</v>
      </c>
      <c r="Q136" s="189">
        <v>0.47854135674991599</v>
      </c>
      <c r="R136" s="188">
        <v>2.097192406030262</v>
      </c>
      <c r="S136" s="190">
        <v>0.62494765939863672</v>
      </c>
      <c r="T136" s="190">
        <v>0.50294042269066919</v>
      </c>
      <c r="U136" s="190">
        <v>0.66341496287247737</v>
      </c>
      <c r="V136" s="190">
        <v>1.4023758539504665</v>
      </c>
      <c r="W136" s="190">
        <v>0.39212690566191449</v>
      </c>
      <c r="X136" s="190">
        <v>5.5765300531097697E-2</v>
      </c>
      <c r="Y136" s="190">
        <v>0.21316478271269498</v>
      </c>
      <c r="Z136" s="190">
        <v>0.62542971177783835</v>
      </c>
      <c r="AA136" s="187">
        <v>0.10788093727008123</v>
      </c>
      <c r="AB136" s="909"/>
      <c r="AC136" s="909"/>
      <c r="AD136" s="909"/>
      <c r="AE136" s="909"/>
      <c r="AF136" s="909"/>
      <c r="AG136" s="909"/>
      <c r="AH136" s="909"/>
      <c r="AI136" s="909"/>
      <c r="AJ136" s="909"/>
      <c r="AK136" s="909"/>
      <c r="AL136" s="909"/>
      <c r="AM136" s="909"/>
      <c r="AN136" s="909"/>
      <c r="AO136" s="909"/>
      <c r="AP136" s="909"/>
      <c r="AQ136" s="909"/>
      <c r="AR136" s="909"/>
      <c r="AS136" s="909"/>
      <c r="AT136" s="909"/>
      <c r="AU136" s="909"/>
      <c r="AV136" s="909"/>
      <c r="AW136" s="909"/>
      <c r="AX136" s="909"/>
      <c r="AY136" s="909"/>
      <c r="AZ136" s="415"/>
      <c r="BA136" s="1035"/>
      <c r="BB136" s="682" t="s">
        <v>43</v>
      </c>
      <c r="BC136" s="119" t="s">
        <v>35</v>
      </c>
      <c r="BD136" s="115" t="s">
        <v>35</v>
      </c>
      <c r="BE136" s="115" t="s">
        <v>35</v>
      </c>
      <c r="BF136" s="115" t="s">
        <v>35</v>
      </c>
      <c r="BG136" s="110" t="s">
        <v>35</v>
      </c>
      <c r="BH136" s="119" t="s">
        <v>35</v>
      </c>
      <c r="BI136" s="115" t="s">
        <v>35</v>
      </c>
      <c r="BJ136" s="115" t="s">
        <v>35</v>
      </c>
      <c r="BK136" s="115" t="s">
        <v>35</v>
      </c>
      <c r="BL136" s="110" t="s">
        <v>35</v>
      </c>
      <c r="BM136" s="119" t="s">
        <v>35</v>
      </c>
      <c r="BN136" s="115" t="s">
        <v>35</v>
      </c>
      <c r="BO136" s="115" t="s">
        <v>35</v>
      </c>
      <c r="BP136" s="115" t="s">
        <v>35</v>
      </c>
      <c r="BQ136" s="110" t="s">
        <v>35</v>
      </c>
      <c r="BR136" s="119" t="s">
        <v>35</v>
      </c>
      <c r="BS136" s="115" t="s">
        <v>35</v>
      </c>
      <c r="BT136" s="115" t="s">
        <v>35</v>
      </c>
      <c r="BU136" s="115" t="s">
        <v>35</v>
      </c>
      <c r="BV136" s="115" t="s">
        <v>35</v>
      </c>
      <c r="BW136" s="115" t="s">
        <v>35</v>
      </c>
      <c r="BX136" s="115" t="s">
        <v>35</v>
      </c>
      <c r="BY136" s="104" t="s">
        <v>35</v>
      </c>
      <c r="BZ136" s="104" t="s">
        <v>35</v>
      </c>
      <c r="CA136" s="104" t="s">
        <v>35</v>
      </c>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row>
    <row r="137" s="599" customFormat="true" ht="15" customHeight="true" x14ac:dyDescent="0.2">
      <c r="A137" s="1047"/>
      <c r="B137" s="447" t="s">
        <v>42</v>
      </c>
      <c r="C137" s="191">
        <v>12.528462922260802</v>
      </c>
      <c r="D137" s="190">
        <v>20.081769959402138</v>
      </c>
      <c r="E137" s="190">
        <v>33.086384853904462</v>
      </c>
      <c r="F137" s="190">
        <v>45.752711246910046</v>
      </c>
      <c r="G137" s="189">
        <v>58.51387005868871</v>
      </c>
      <c r="H137" s="188">
        <v>39.496975693219881</v>
      </c>
      <c r="I137" s="190">
        <v>48.575321095285041</v>
      </c>
      <c r="J137" s="190">
        <v>54.80439780978935</v>
      </c>
      <c r="K137" s="190">
        <v>65.37743017084729</v>
      </c>
      <c r="L137" s="187">
        <v>56.714737754822352</v>
      </c>
      <c r="M137" s="191">
        <v>12.190551506101579</v>
      </c>
      <c r="N137" s="190">
        <v>16.185225641336228</v>
      </c>
      <c r="O137" s="190">
        <v>24.928377845337206</v>
      </c>
      <c r="P137" s="190">
        <v>36.832776212024427</v>
      </c>
      <c r="Q137" s="189">
        <v>50.982003450681859</v>
      </c>
      <c r="R137" s="188">
        <v>43.547824153704781</v>
      </c>
      <c r="S137" s="190">
        <v>38.813866056849299</v>
      </c>
      <c r="T137" s="190">
        <v>32.094792489532111</v>
      </c>
      <c r="U137" s="190">
        <v>28.280682320215938</v>
      </c>
      <c r="V137" s="190">
        <v>44.191190579070643</v>
      </c>
      <c r="W137" s="190">
        <v>27.802870909739386</v>
      </c>
      <c r="X137" s="190">
        <v>18.7001194534324</v>
      </c>
      <c r="Y137" s="190">
        <v>18.511796937911694</v>
      </c>
      <c r="Z137" s="190">
        <v>35.0208522087162</v>
      </c>
      <c r="AA137" s="187">
        <v>20.961290264053726</v>
      </c>
      <c r="AB137" s="909"/>
      <c r="AC137" s="909"/>
      <c r="AD137" s="909"/>
      <c r="AE137" s="909"/>
      <c r="AF137" s="909"/>
      <c r="AG137" s="909"/>
      <c r="AH137" s="909"/>
      <c r="AI137" s="909"/>
      <c r="AJ137" s="909"/>
      <c r="AK137" s="909"/>
      <c r="AL137" s="909"/>
      <c r="AM137" s="909"/>
      <c r="AN137" s="909"/>
      <c r="AO137" s="909"/>
      <c r="AP137" s="909"/>
      <c r="AQ137" s="909"/>
      <c r="AR137" s="909"/>
      <c r="AS137" s="909"/>
      <c r="AT137" s="909"/>
      <c r="AU137" s="909"/>
      <c r="AV137" s="909"/>
      <c r="AW137" s="909"/>
      <c r="AX137" s="909"/>
      <c r="AY137" s="909"/>
      <c r="AZ137" s="415"/>
      <c r="BA137" s="1035"/>
      <c r="BB137" s="682" t="s">
        <v>42</v>
      </c>
      <c r="BC137" s="119" t="s">
        <v>35</v>
      </c>
      <c r="BD137" s="115" t="s">
        <v>35</v>
      </c>
      <c r="BE137" s="115" t="s">
        <v>35</v>
      </c>
      <c r="BF137" s="115" t="s">
        <v>35</v>
      </c>
      <c r="BG137" s="110" t="s">
        <v>35</v>
      </c>
      <c r="BH137" s="119" t="s">
        <v>35</v>
      </c>
      <c r="BI137" s="115" t="s">
        <v>35</v>
      </c>
      <c r="BJ137" s="115" t="s">
        <v>35</v>
      </c>
      <c r="BK137" s="115" t="s">
        <v>35</v>
      </c>
      <c r="BL137" s="110" t="s">
        <v>35</v>
      </c>
      <c r="BM137" s="119" t="s">
        <v>35</v>
      </c>
      <c r="BN137" s="115" t="s">
        <v>35</v>
      </c>
      <c r="BO137" s="115" t="s">
        <v>35</v>
      </c>
      <c r="BP137" s="115" t="s">
        <v>35</v>
      </c>
      <c r="BQ137" s="110" t="s">
        <v>35</v>
      </c>
      <c r="BR137" s="119" t="s">
        <v>35</v>
      </c>
      <c r="BS137" s="115" t="s">
        <v>35</v>
      </c>
      <c r="BT137" s="115" t="s">
        <v>35</v>
      </c>
      <c r="BU137" s="115" t="s">
        <v>35</v>
      </c>
      <c r="BV137" s="115" t="s">
        <v>35</v>
      </c>
      <c r="BW137" s="115" t="s">
        <v>35</v>
      </c>
      <c r="BX137" s="115" t="s">
        <v>35</v>
      </c>
      <c r="BY137" s="104" t="s">
        <v>35</v>
      </c>
      <c r="BZ137" s="104" t="s">
        <v>35</v>
      </c>
      <c r="CA137" s="104" t="s">
        <v>35</v>
      </c>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row>
    <row r="138" s="599" customFormat="true" ht="15" customHeight="true" x14ac:dyDescent="0.2">
      <c r="A138" s="1047"/>
      <c r="B138" s="447" t="s">
        <v>41</v>
      </c>
      <c r="C138" s="191">
        <v>6.9180732122558357</v>
      </c>
      <c r="D138" s="190">
        <v>22.184102465105653</v>
      </c>
      <c r="E138" s="190">
        <v>40.035199222443197</v>
      </c>
      <c r="F138" s="190">
        <v>43.224054727877764</v>
      </c>
      <c r="G138" s="189">
        <v>31.058204987323894</v>
      </c>
      <c r="H138" s="188">
        <v>45.254900916676725</v>
      </c>
      <c r="I138" s="190">
        <v>45.79553007804634</v>
      </c>
      <c r="J138" s="190">
        <v>40.342802717383876</v>
      </c>
      <c r="K138" s="190">
        <v>30.301782502279757</v>
      </c>
      <c r="L138" s="187">
        <v>14.882567843643857</v>
      </c>
      <c r="M138" s="191">
        <v>6.1197966217213287</v>
      </c>
      <c r="N138" s="190">
        <v>14.454266557788145</v>
      </c>
      <c r="O138" s="190">
        <v>31.384932532006065</v>
      </c>
      <c r="P138" s="190">
        <v>41.272033569205178</v>
      </c>
      <c r="Q138" s="189">
        <v>40.106845393231893</v>
      </c>
      <c r="R138" s="188">
        <v>31.803440042832221</v>
      </c>
      <c r="S138" s="190">
        <v>27.179785320881667</v>
      </c>
      <c r="T138" s="190">
        <v>37.269322840421552</v>
      </c>
      <c r="U138" s="190">
        <v>43.117813145310038</v>
      </c>
      <c r="V138" s="190">
        <v>38.209008401224636</v>
      </c>
      <c r="W138" s="190">
        <v>16.791609535384911</v>
      </c>
      <c r="X138" s="190">
        <v>6.4660527300737041</v>
      </c>
      <c r="Y138" s="190">
        <v>22.69352212826626</v>
      </c>
      <c r="Z138" s="190">
        <v>11.962993787061599</v>
      </c>
      <c r="AA138" s="187">
        <v>6.7156372650728064</v>
      </c>
      <c r="AB138" s="909"/>
      <c r="AC138" s="909"/>
      <c r="AD138" s="909"/>
      <c r="AE138" s="909"/>
      <c r="AF138" s="909"/>
      <c r="AG138" s="909"/>
      <c r="AH138" s="909"/>
      <c r="AI138" s="909"/>
      <c r="AJ138" s="909"/>
      <c r="AK138" s="909"/>
      <c r="AL138" s="909"/>
      <c r="AM138" s="909"/>
      <c r="AN138" s="909"/>
      <c r="AO138" s="909"/>
      <c r="AP138" s="909"/>
      <c r="AQ138" s="909"/>
      <c r="AR138" s="909"/>
      <c r="AS138" s="909"/>
      <c r="AT138" s="909"/>
      <c r="AU138" s="909"/>
      <c r="AV138" s="909"/>
      <c r="AW138" s="909"/>
      <c r="AX138" s="909"/>
      <c r="AY138" s="909"/>
      <c r="AZ138" s="415"/>
      <c r="BA138" s="1035"/>
      <c r="BB138" s="682" t="s">
        <v>41</v>
      </c>
      <c r="BC138" s="119" t="s">
        <v>35</v>
      </c>
      <c r="BD138" s="115" t="s">
        <v>35</v>
      </c>
      <c r="BE138" s="115" t="s">
        <v>35</v>
      </c>
      <c r="BF138" s="115" t="s">
        <v>35</v>
      </c>
      <c r="BG138" s="110" t="s">
        <v>35</v>
      </c>
      <c r="BH138" s="119" t="s">
        <v>35</v>
      </c>
      <c r="BI138" s="115" t="s">
        <v>35</v>
      </c>
      <c r="BJ138" s="115" t="s">
        <v>35</v>
      </c>
      <c r="BK138" s="115" t="s">
        <v>35</v>
      </c>
      <c r="BL138" s="110" t="s">
        <v>35</v>
      </c>
      <c r="BM138" s="119" t="s">
        <v>35</v>
      </c>
      <c r="BN138" s="115" t="s">
        <v>35</v>
      </c>
      <c r="BO138" s="115" t="s">
        <v>35</v>
      </c>
      <c r="BP138" s="115" t="s">
        <v>35</v>
      </c>
      <c r="BQ138" s="110" t="s">
        <v>35</v>
      </c>
      <c r="BR138" s="119" t="s">
        <v>35</v>
      </c>
      <c r="BS138" s="115" t="s">
        <v>35</v>
      </c>
      <c r="BT138" s="115" t="s">
        <v>35</v>
      </c>
      <c r="BU138" s="115" t="s">
        <v>35</v>
      </c>
      <c r="BV138" s="115" t="s">
        <v>35</v>
      </c>
      <c r="BW138" s="115" t="s">
        <v>35</v>
      </c>
      <c r="BX138" s="115" t="s">
        <v>35</v>
      </c>
      <c r="BY138" s="104" t="s">
        <v>35</v>
      </c>
      <c r="BZ138" s="104" t="s">
        <v>35</v>
      </c>
      <c r="CA138" s="104" t="s">
        <v>35</v>
      </c>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row>
    <row r="139" s="599" customFormat="true" ht="15" customHeight="true" x14ac:dyDescent="0.2">
      <c r="A139" s="1047"/>
      <c r="B139" s="447" t="s">
        <v>19</v>
      </c>
      <c r="C139" s="191">
        <v>80.545974082369497</v>
      </c>
      <c r="D139" s="190">
        <v>57.734127575492252</v>
      </c>
      <c r="E139" s="190">
        <v>26.82811371572728</v>
      </c>
      <c r="F139" s="190">
        <v>10.75840348381257</v>
      </c>
      <c r="G139" s="189">
        <v>2.1848062598174369</v>
      </c>
      <c r="H139" s="188">
        <v>15.062443495753111</v>
      </c>
      <c r="I139" s="190">
        <v>5.6291488266686196</v>
      </c>
      <c r="J139" s="190">
        <v>3.1146573595356659</v>
      </c>
      <c r="K139" s="190">
        <v>0.50297809584910036</v>
      </c>
      <c r="L139" s="187">
        <v>0.8495679568476191</v>
      </c>
      <c r="M139" s="191">
        <v>81.679891227267674</v>
      </c>
      <c r="N139" s="190">
        <v>69.360507800875666</v>
      </c>
      <c r="O139" s="190">
        <v>43.686689622656608</v>
      </c>
      <c r="P139" s="190">
        <v>21.829560531455584</v>
      </c>
      <c r="Q139" s="189">
        <v>7.9141310335347406</v>
      </c>
      <c r="R139" s="188">
        <v>20.972788126183627</v>
      </c>
      <c r="S139" s="190">
        <v>32.972211235340524</v>
      </c>
      <c r="T139" s="190">
        <v>29.639685841737638</v>
      </c>
      <c r="U139" s="190">
        <v>27.070786427108871</v>
      </c>
      <c r="V139" s="190">
        <v>14.759774098287837</v>
      </c>
      <c r="W139" s="190">
        <v>54.436483889648144</v>
      </c>
      <c r="X139" s="190">
        <v>74.679912715982567</v>
      </c>
      <c r="Y139" s="190">
        <v>57.451636337853074</v>
      </c>
      <c r="Z139" s="190">
        <v>52.297472981199242</v>
      </c>
      <c r="AA139" s="187">
        <v>72.083337054717717</v>
      </c>
      <c r="AB139" s="909"/>
      <c r="AC139" s="909"/>
      <c r="AD139" s="909"/>
      <c r="AE139" s="909"/>
      <c r="AF139" s="909"/>
      <c r="AG139" s="909"/>
      <c r="AH139" s="909"/>
      <c r="AI139" s="909"/>
      <c r="AJ139" s="909"/>
      <c r="AK139" s="909"/>
      <c r="AL139" s="909"/>
      <c r="AM139" s="909"/>
      <c r="AN139" s="909"/>
      <c r="AO139" s="909"/>
      <c r="AP139" s="909"/>
      <c r="AQ139" s="909"/>
      <c r="AR139" s="909"/>
      <c r="AS139" s="909"/>
      <c r="AT139" s="909"/>
      <c r="AU139" s="909"/>
      <c r="AV139" s="909"/>
      <c r="AW139" s="909"/>
      <c r="AX139" s="909"/>
      <c r="AY139" s="909"/>
      <c r="AZ139" s="415"/>
      <c r="BA139" s="1035"/>
      <c r="BB139" s="682" t="s">
        <v>19</v>
      </c>
      <c r="BC139" s="119" t="s">
        <v>35</v>
      </c>
      <c r="BD139" s="115" t="s">
        <v>35</v>
      </c>
      <c r="BE139" s="115" t="s">
        <v>35</v>
      </c>
      <c r="BF139" s="115" t="s">
        <v>35</v>
      </c>
      <c r="BG139" s="110" t="s">
        <v>35</v>
      </c>
      <c r="BH139" s="119" t="s">
        <v>35</v>
      </c>
      <c r="BI139" s="115" t="s">
        <v>35</v>
      </c>
      <c r="BJ139" s="115" t="s">
        <v>35</v>
      </c>
      <c r="BK139" s="115" t="s">
        <v>35</v>
      </c>
      <c r="BL139" s="110" t="s">
        <v>35</v>
      </c>
      <c r="BM139" s="119" t="s">
        <v>35</v>
      </c>
      <c r="BN139" s="115" t="s">
        <v>35</v>
      </c>
      <c r="BO139" s="115" t="s">
        <v>35</v>
      </c>
      <c r="BP139" s="115" t="s">
        <v>35</v>
      </c>
      <c r="BQ139" s="110" t="s">
        <v>35</v>
      </c>
      <c r="BR139" s="119" t="s">
        <v>35</v>
      </c>
      <c r="BS139" s="115" t="s">
        <v>35</v>
      </c>
      <c r="BT139" s="115" t="s">
        <v>35</v>
      </c>
      <c r="BU139" s="115" t="s">
        <v>35</v>
      </c>
      <c r="BV139" s="115" t="s">
        <v>35</v>
      </c>
      <c r="BW139" s="115" t="s">
        <v>35</v>
      </c>
      <c r="BX139" s="115" t="s">
        <v>35</v>
      </c>
      <c r="BY139" s="104" t="s">
        <v>35</v>
      </c>
      <c r="BZ139" s="104" t="s">
        <v>35</v>
      </c>
      <c r="CA139" s="104" t="s">
        <v>35</v>
      </c>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row>
    <row r="140" s="377" customFormat="true" ht="15" customHeight="true" x14ac:dyDescent="0.2">
      <c r="A140" s="1047" t="s">
        <v>107</v>
      </c>
      <c r="B140" s="447" t="s">
        <v>64</v>
      </c>
      <c r="C140" s="135" t="s">
        <v>35</v>
      </c>
      <c r="D140" s="132" t="s">
        <v>35</v>
      </c>
      <c r="E140" s="132" t="s">
        <v>35</v>
      </c>
      <c r="F140" s="132" t="s">
        <v>35</v>
      </c>
      <c r="G140" s="129" t="s">
        <v>35</v>
      </c>
      <c r="H140" s="126" t="s">
        <v>35</v>
      </c>
      <c r="I140" s="132" t="s">
        <v>35</v>
      </c>
      <c r="J140" s="132" t="s">
        <v>35</v>
      </c>
      <c r="K140" s="132" t="s">
        <v>35</v>
      </c>
      <c r="L140" s="123" t="s">
        <v>35</v>
      </c>
      <c r="M140" s="135" t="s">
        <v>35</v>
      </c>
      <c r="N140" s="132" t="s">
        <v>35</v>
      </c>
      <c r="O140" s="132" t="s">
        <v>35</v>
      </c>
      <c r="P140" s="132" t="s">
        <v>35</v>
      </c>
      <c r="Q140" s="129" t="s">
        <v>35</v>
      </c>
      <c r="R140" s="126" t="s">
        <v>35</v>
      </c>
      <c r="S140" s="132" t="s">
        <v>35</v>
      </c>
      <c r="T140" s="132" t="s">
        <v>35</v>
      </c>
      <c r="U140" s="132" t="s">
        <v>35</v>
      </c>
      <c r="V140" s="132" t="s">
        <v>35</v>
      </c>
      <c r="W140" s="132" t="s">
        <v>35</v>
      </c>
      <c r="X140" s="132" t="s">
        <v>35</v>
      </c>
      <c r="Y140" s="132" t="s">
        <v>35</v>
      </c>
      <c r="Z140" s="132" t="s">
        <v>35</v>
      </c>
      <c r="AA140" s="123" t="s">
        <v>35</v>
      </c>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4"/>
      <c r="BA140" s="1035" t="s">
        <v>107</v>
      </c>
      <c r="BB140" s="682" t="s">
        <v>64</v>
      </c>
      <c r="BC140" s="119" t="s">
        <v>35</v>
      </c>
      <c r="BD140" s="115" t="s">
        <v>35</v>
      </c>
      <c r="BE140" s="115" t="s">
        <v>35</v>
      </c>
      <c r="BF140" s="115" t="s">
        <v>35</v>
      </c>
      <c r="BG140" s="110" t="s">
        <v>35</v>
      </c>
      <c r="BH140" s="119" t="s">
        <v>35</v>
      </c>
      <c r="BI140" s="115" t="s">
        <v>35</v>
      </c>
      <c r="BJ140" s="115" t="s">
        <v>35</v>
      </c>
      <c r="BK140" s="115" t="s">
        <v>35</v>
      </c>
      <c r="BL140" s="110" t="s">
        <v>35</v>
      </c>
      <c r="BM140" s="119" t="s">
        <v>35</v>
      </c>
      <c r="BN140" s="115" t="s">
        <v>35</v>
      </c>
      <c r="BO140" s="115" t="s">
        <v>35</v>
      </c>
      <c r="BP140" s="115" t="s">
        <v>35</v>
      </c>
      <c r="BQ140" s="110" t="s">
        <v>35</v>
      </c>
      <c r="BR140" s="119" t="s">
        <v>35</v>
      </c>
      <c r="BS140" s="115" t="s">
        <v>35</v>
      </c>
      <c r="BT140" s="115" t="s">
        <v>35</v>
      </c>
      <c r="BU140" s="115" t="s">
        <v>35</v>
      </c>
      <c r="BV140" s="115" t="s">
        <v>35</v>
      </c>
      <c r="BW140" s="115" t="s">
        <v>35</v>
      </c>
      <c r="BX140" s="115" t="s">
        <v>35</v>
      </c>
      <c r="BY140" s="104" t="s">
        <v>35</v>
      </c>
      <c r="BZ140" s="104" t="s">
        <v>35</v>
      </c>
      <c r="CA140" s="104" t="s">
        <v>35</v>
      </c>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row>
    <row r="141" s="377" customFormat="true" ht="15" customHeight="true" x14ac:dyDescent="0.2">
      <c r="A141" s="1047"/>
      <c r="B141" s="447" t="s">
        <v>65</v>
      </c>
      <c r="C141" s="135" t="s">
        <v>35</v>
      </c>
      <c r="D141" s="132" t="s">
        <v>35</v>
      </c>
      <c r="E141" s="132" t="s">
        <v>35</v>
      </c>
      <c r="F141" s="132" t="s">
        <v>35</v>
      </c>
      <c r="G141" s="129" t="s">
        <v>35</v>
      </c>
      <c r="H141" s="126" t="s">
        <v>35</v>
      </c>
      <c r="I141" s="132" t="s">
        <v>35</v>
      </c>
      <c r="J141" s="132" t="s">
        <v>35</v>
      </c>
      <c r="K141" s="132" t="s">
        <v>35</v>
      </c>
      <c r="L141" s="123" t="s">
        <v>35</v>
      </c>
      <c r="M141" s="135" t="s">
        <v>35</v>
      </c>
      <c r="N141" s="132" t="s">
        <v>35</v>
      </c>
      <c r="O141" s="132" t="s">
        <v>35</v>
      </c>
      <c r="P141" s="132" t="s">
        <v>35</v>
      </c>
      <c r="Q141" s="129" t="s">
        <v>35</v>
      </c>
      <c r="R141" s="126" t="s">
        <v>35</v>
      </c>
      <c r="S141" s="132" t="s">
        <v>35</v>
      </c>
      <c r="T141" s="132" t="s">
        <v>35</v>
      </c>
      <c r="U141" s="132" t="s">
        <v>35</v>
      </c>
      <c r="V141" s="132" t="s">
        <v>35</v>
      </c>
      <c r="W141" s="132" t="s">
        <v>35</v>
      </c>
      <c r="X141" s="132" t="s">
        <v>35</v>
      </c>
      <c r="Y141" s="132" t="s">
        <v>35</v>
      </c>
      <c r="Z141" s="132" t="s">
        <v>35</v>
      </c>
      <c r="AA141" s="123" t="s">
        <v>35</v>
      </c>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4"/>
      <c r="BA141" s="1035"/>
      <c r="BB141" s="682" t="s">
        <v>65</v>
      </c>
      <c r="BC141" s="119" t="s">
        <v>35</v>
      </c>
      <c r="BD141" s="115" t="s">
        <v>35</v>
      </c>
      <c r="BE141" s="115" t="s">
        <v>35</v>
      </c>
      <c r="BF141" s="115" t="s">
        <v>35</v>
      </c>
      <c r="BG141" s="110" t="s">
        <v>35</v>
      </c>
      <c r="BH141" s="119" t="s">
        <v>35</v>
      </c>
      <c r="BI141" s="115" t="s">
        <v>35</v>
      </c>
      <c r="BJ141" s="115" t="s">
        <v>35</v>
      </c>
      <c r="BK141" s="115" t="s">
        <v>35</v>
      </c>
      <c r="BL141" s="110" t="s">
        <v>35</v>
      </c>
      <c r="BM141" s="119" t="s">
        <v>35</v>
      </c>
      <c r="BN141" s="115" t="s">
        <v>35</v>
      </c>
      <c r="BO141" s="115" t="s">
        <v>35</v>
      </c>
      <c r="BP141" s="115" t="s">
        <v>35</v>
      </c>
      <c r="BQ141" s="110" t="s">
        <v>35</v>
      </c>
      <c r="BR141" s="119" t="s">
        <v>35</v>
      </c>
      <c r="BS141" s="115" t="s">
        <v>35</v>
      </c>
      <c r="BT141" s="115" t="s">
        <v>35</v>
      </c>
      <c r="BU141" s="115" t="s">
        <v>35</v>
      </c>
      <c r="BV141" s="115" t="s">
        <v>35</v>
      </c>
      <c r="BW141" s="115" t="s">
        <v>35</v>
      </c>
      <c r="BX141" s="115" t="s">
        <v>35</v>
      </c>
      <c r="BY141" s="104" t="s">
        <v>35</v>
      </c>
      <c r="BZ141" s="104" t="s">
        <v>35</v>
      </c>
      <c r="CA141" s="104" t="s">
        <v>35</v>
      </c>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row>
    <row r="142" s="377" customFormat="true" ht="15" customHeight="true" x14ac:dyDescent="0.2">
      <c r="A142" s="1047"/>
      <c r="B142" s="447" t="s">
        <v>66</v>
      </c>
      <c r="C142" s="135" t="s">
        <v>35</v>
      </c>
      <c r="D142" s="132" t="s">
        <v>35</v>
      </c>
      <c r="E142" s="132" t="s">
        <v>35</v>
      </c>
      <c r="F142" s="132" t="s">
        <v>35</v>
      </c>
      <c r="G142" s="129" t="s">
        <v>35</v>
      </c>
      <c r="H142" s="126" t="s">
        <v>35</v>
      </c>
      <c r="I142" s="132" t="s">
        <v>35</v>
      </c>
      <c r="J142" s="132" t="s">
        <v>35</v>
      </c>
      <c r="K142" s="132" t="s">
        <v>35</v>
      </c>
      <c r="L142" s="123" t="s">
        <v>35</v>
      </c>
      <c r="M142" s="135" t="s">
        <v>35</v>
      </c>
      <c r="N142" s="132" t="s">
        <v>35</v>
      </c>
      <c r="O142" s="132" t="s">
        <v>35</v>
      </c>
      <c r="P142" s="132" t="s">
        <v>35</v>
      </c>
      <c r="Q142" s="129" t="s">
        <v>35</v>
      </c>
      <c r="R142" s="126" t="s">
        <v>35</v>
      </c>
      <c r="S142" s="132" t="s">
        <v>35</v>
      </c>
      <c r="T142" s="132" t="s">
        <v>35</v>
      </c>
      <c r="U142" s="132" t="s">
        <v>35</v>
      </c>
      <c r="V142" s="132" t="s">
        <v>35</v>
      </c>
      <c r="W142" s="132" t="s">
        <v>35</v>
      </c>
      <c r="X142" s="132" t="s">
        <v>35</v>
      </c>
      <c r="Y142" s="132" t="s">
        <v>35</v>
      </c>
      <c r="Z142" s="132" t="s">
        <v>35</v>
      </c>
      <c r="AA142" s="123" t="s">
        <v>35</v>
      </c>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4"/>
      <c r="BA142" s="1035"/>
      <c r="BB142" s="682" t="s">
        <v>66</v>
      </c>
      <c r="BC142" s="119" t="s">
        <v>35</v>
      </c>
      <c r="BD142" s="115" t="s">
        <v>35</v>
      </c>
      <c r="BE142" s="115" t="s">
        <v>35</v>
      </c>
      <c r="BF142" s="115" t="s">
        <v>35</v>
      </c>
      <c r="BG142" s="110" t="s">
        <v>35</v>
      </c>
      <c r="BH142" s="119" t="s">
        <v>35</v>
      </c>
      <c r="BI142" s="115" t="s">
        <v>35</v>
      </c>
      <c r="BJ142" s="115" t="s">
        <v>35</v>
      </c>
      <c r="BK142" s="115" t="s">
        <v>35</v>
      </c>
      <c r="BL142" s="110" t="s">
        <v>35</v>
      </c>
      <c r="BM142" s="119" t="s">
        <v>35</v>
      </c>
      <c r="BN142" s="115" t="s">
        <v>35</v>
      </c>
      <c r="BO142" s="115" t="s">
        <v>35</v>
      </c>
      <c r="BP142" s="115" t="s">
        <v>35</v>
      </c>
      <c r="BQ142" s="110" t="s">
        <v>35</v>
      </c>
      <c r="BR142" s="119" t="s">
        <v>35</v>
      </c>
      <c r="BS142" s="115" t="s">
        <v>35</v>
      </c>
      <c r="BT142" s="115" t="s">
        <v>35</v>
      </c>
      <c r="BU142" s="115" t="s">
        <v>35</v>
      </c>
      <c r="BV142" s="115" t="s">
        <v>35</v>
      </c>
      <c r="BW142" s="115" t="s">
        <v>35</v>
      </c>
      <c r="BX142" s="115" t="s">
        <v>35</v>
      </c>
      <c r="BY142" s="104" t="s">
        <v>35</v>
      </c>
      <c r="BZ142" s="104" t="s">
        <v>35</v>
      </c>
      <c r="CA142" s="104" t="s">
        <v>35</v>
      </c>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row>
    <row r="143" s="377" customFormat="true" ht="15" customHeight="true" x14ac:dyDescent="0.2">
      <c r="A143" s="1047"/>
      <c r="B143" s="447" t="s">
        <v>67</v>
      </c>
      <c r="C143" s="135" t="s">
        <v>35</v>
      </c>
      <c r="D143" s="132" t="s">
        <v>35</v>
      </c>
      <c r="E143" s="132" t="s">
        <v>35</v>
      </c>
      <c r="F143" s="132" t="s">
        <v>35</v>
      </c>
      <c r="G143" s="129" t="s">
        <v>35</v>
      </c>
      <c r="H143" s="126" t="s">
        <v>35</v>
      </c>
      <c r="I143" s="132" t="s">
        <v>35</v>
      </c>
      <c r="J143" s="132" t="s">
        <v>35</v>
      </c>
      <c r="K143" s="132" t="s">
        <v>35</v>
      </c>
      <c r="L143" s="123" t="s">
        <v>35</v>
      </c>
      <c r="M143" s="135" t="s">
        <v>35</v>
      </c>
      <c r="N143" s="132" t="s">
        <v>35</v>
      </c>
      <c r="O143" s="132" t="s">
        <v>35</v>
      </c>
      <c r="P143" s="132" t="s">
        <v>35</v>
      </c>
      <c r="Q143" s="129" t="s">
        <v>35</v>
      </c>
      <c r="R143" s="126" t="s">
        <v>35</v>
      </c>
      <c r="S143" s="132" t="s">
        <v>35</v>
      </c>
      <c r="T143" s="132" t="s">
        <v>35</v>
      </c>
      <c r="U143" s="132" t="s">
        <v>35</v>
      </c>
      <c r="V143" s="132" t="s">
        <v>35</v>
      </c>
      <c r="W143" s="132" t="s">
        <v>35</v>
      </c>
      <c r="X143" s="132" t="s">
        <v>35</v>
      </c>
      <c r="Y143" s="132" t="s">
        <v>35</v>
      </c>
      <c r="Z143" s="132" t="s">
        <v>35</v>
      </c>
      <c r="AA143" s="123" t="s">
        <v>35</v>
      </c>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4"/>
      <c r="BA143" s="1035"/>
      <c r="BB143" s="682" t="s">
        <v>67</v>
      </c>
      <c r="BC143" s="119" t="s">
        <v>35</v>
      </c>
      <c r="BD143" s="115" t="s">
        <v>35</v>
      </c>
      <c r="BE143" s="115" t="s">
        <v>35</v>
      </c>
      <c r="BF143" s="115" t="s">
        <v>35</v>
      </c>
      <c r="BG143" s="110" t="s">
        <v>35</v>
      </c>
      <c r="BH143" s="119" t="s">
        <v>35</v>
      </c>
      <c r="BI143" s="115" t="s">
        <v>35</v>
      </c>
      <c r="BJ143" s="115" t="s">
        <v>35</v>
      </c>
      <c r="BK143" s="115" t="s">
        <v>35</v>
      </c>
      <c r="BL143" s="110" t="s">
        <v>35</v>
      </c>
      <c r="BM143" s="119" t="s">
        <v>35</v>
      </c>
      <c r="BN143" s="115" t="s">
        <v>35</v>
      </c>
      <c r="BO143" s="115" t="s">
        <v>35</v>
      </c>
      <c r="BP143" s="115" t="s">
        <v>35</v>
      </c>
      <c r="BQ143" s="110" t="s">
        <v>35</v>
      </c>
      <c r="BR143" s="119" t="s">
        <v>35</v>
      </c>
      <c r="BS143" s="115" t="s">
        <v>35</v>
      </c>
      <c r="BT143" s="115" t="s">
        <v>35</v>
      </c>
      <c r="BU143" s="115" t="s">
        <v>35</v>
      </c>
      <c r="BV143" s="115" t="s">
        <v>35</v>
      </c>
      <c r="BW143" s="115" t="s">
        <v>35</v>
      </c>
      <c r="BX143" s="115" t="s">
        <v>35</v>
      </c>
      <c r="BY143" s="104" t="s">
        <v>35</v>
      </c>
      <c r="BZ143" s="104" t="s">
        <v>35</v>
      </c>
      <c r="CA143" s="104" t="s">
        <v>35</v>
      </c>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row>
    <row r="144" s="377" customFormat="true" ht="15" customHeight="true" x14ac:dyDescent="0.2">
      <c r="A144" s="1047" t="s">
        <v>108</v>
      </c>
      <c r="B144" s="447" t="s">
        <v>64</v>
      </c>
      <c r="C144" s="135" t="s">
        <v>35</v>
      </c>
      <c r="D144" s="132" t="s">
        <v>35</v>
      </c>
      <c r="E144" s="132" t="s">
        <v>35</v>
      </c>
      <c r="F144" s="132" t="s">
        <v>35</v>
      </c>
      <c r="G144" s="129" t="s">
        <v>35</v>
      </c>
      <c r="H144" s="126" t="s">
        <v>35</v>
      </c>
      <c r="I144" s="132" t="s">
        <v>35</v>
      </c>
      <c r="J144" s="132" t="s">
        <v>35</v>
      </c>
      <c r="K144" s="132" t="s">
        <v>35</v>
      </c>
      <c r="L144" s="123" t="s">
        <v>35</v>
      </c>
      <c r="M144" s="135" t="s">
        <v>35</v>
      </c>
      <c r="N144" s="132" t="s">
        <v>35</v>
      </c>
      <c r="O144" s="132" t="s">
        <v>35</v>
      </c>
      <c r="P144" s="132" t="s">
        <v>35</v>
      </c>
      <c r="Q144" s="129" t="s">
        <v>35</v>
      </c>
      <c r="R144" s="126" t="s">
        <v>35</v>
      </c>
      <c r="S144" s="132" t="s">
        <v>35</v>
      </c>
      <c r="T144" s="132" t="s">
        <v>35</v>
      </c>
      <c r="U144" s="132" t="s">
        <v>35</v>
      </c>
      <c r="V144" s="132" t="s">
        <v>35</v>
      </c>
      <c r="W144" s="132" t="s">
        <v>35</v>
      </c>
      <c r="X144" s="132" t="s">
        <v>35</v>
      </c>
      <c r="Y144" s="132" t="s">
        <v>35</v>
      </c>
      <c r="Z144" s="132" t="s">
        <v>35</v>
      </c>
      <c r="AA144" s="123" t="s">
        <v>35</v>
      </c>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4"/>
      <c r="BA144" s="1035" t="s">
        <v>108</v>
      </c>
      <c r="BB144" s="682" t="s">
        <v>64</v>
      </c>
      <c r="BC144" s="119" t="s">
        <v>35</v>
      </c>
      <c r="BD144" s="115" t="s">
        <v>35</v>
      </c>
      <c r="BE144" s="115" t="s">
        <v>35</v>
      </c>
      <c r="BF144" s="115" t="s">
        <v>35</v>
      </c>
      <c r="BG144" s="110" t="s">
        <v>35</v>
      </c>
      <c r="BH144" s="119" t="s">
        <v>35</v>
      </c>
      <c r="BI144" s="115" t="s">
        <v>35</v>
      </c>
      <c r="BJ144" s="115" t="s">
        <v>35</v>
      </c>
      <c r="BK144" s="115" t="s">
        <v>35</v>
      </c>
      <c r="BL144" s="110" t="s">
        <v>35</v>
      </c>
      <c r="BM144" s="119" t="s">
        <v>35</v>
      </c>
      <c r="BN144" s="115" t="s">
        <v>35</v>
      </c>
      <c r="BO144" s="115" t="s">
        <v>35</v>
      </c>
      <c r="BP144" s="115" t="s">
        <v>35</v>
      </c>
      <c r="BQ144" s="110" t="s">
        <v>35</v>
      </c>
      <c r="BR144" s="119" t="s">
        <v>35</v>
      </c>
      <c r="BS144" s="115" t="s">
        <v>35</v>
      </c>
      <c r="BT144" s="115" t="s">
        <v>35</v>
      </c>
      <c r="BU144" s="115" t="s">
        <v>35</v>
      </c>
      <c r="BV144" s="115" t="s">
        <v>35</v>
      </c>
      <c r="BW144" s="115" t="s">
        <v>35</v>
      </c>
      <c r="BX144" s="115" t="s">
        <v>35</v>
      </c>
      <c r="BY144" s="104" t="s">
        <v>35</v>
      </c>
      <c r="BZ144" s="104" t="s">
        <v>35</v>
      </c>
      <c r="CA144" s="104" t="s">
        <v>35</v>
      </c>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row>
    <row r="145" s="377" customFormat="true" ht="15" customHeight="true" x14ac:dyDescent="0.2">
      <c r="A145" s="1047"/>
      <c r="B145" s="447" t="s">
        <v>65</v>
      </c>
      <c r="C145" s="135" t="s">
        <v>35</v>
      </c>
      <c r="D145" s="132" t="s">
        <v>35</v>
      </c>
      <c r="E145" s="132" t="s">
        <v>35</v>
      </c>
      <c r="F145" s="132" t="s">
        <v>35</v>
      </c>
      <c r="G145" s="129" t="s">
        <v>35</v>
      </c>
      <c r="H145" s="126" t="s">
        <v>35</v>
      </c>
      <c r="I145" s="132" t="s">
        <v>35</v>
      </c>
      <c r="J145" s="132" t="s">
        <v>35</v>
      </c>
      <c r="K145" s="132" t="s">
        <v>35</v>
      </c>
      <c r="L145" s="123" t="s">
        <v>35</v>
      </c>
      <c r="M145" s="135" t="s">
        <v>35</v>
      </c>
      <c r="N145" s="132" t="s">
        <v>35</v>
      </c>
      <c r="O145" s="132" t="s">
        <v>35</v>
      </c>
      <c r="P145" s="132" t="s">
        <v>35</v>
      </c>
      <c r="Q145" s="129" t="s">
        <v>35</v>
      </c>
      <c r="R145" s="126" t="s">
        <v>35</v>
      </c>
      <c r="S145" s="132" t="s">
        <v>35</v>
      </c>
      <c r="T145" s="132" t="s">
        <v>35</v>
      </c>
      <c r="U145" s="132" t="s">
        <v>35</v>
      </c>
      <c r="V145" s="132" t="s">
        <v>35</v>
      </c>
      <c r="W145" s="132" t="s">
        <v>35</v>
      </c>
      <c r="X145" s="132" t="s">
        <v>35</v>
      </c>
      <c r="Y145" s="132" t="s">
        <v>35</v>
      </c>
      <c r="Z145" s="132" t="s">
        <v>35</v>
      </c>
      <c r="AA145" s="123" t="s">
        <v>35</v>
      </c>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4"/>
      <c r="BA145" s="1035"/>
      <c r="BB145" s="682" t="s">
        <v>65</v>
      </c>
      <c r="BC145" s="119" t="s">
        <v>35</v>
      </c>
      <c r="BD145" s="115" t="s">
        <v>35</v>
      </c>
      <c r="BE145" s="115" t="s">
        <v>35</v>
      </c>
      <c r="BF145" s="115" t="s">
        <v>35</v>
      </c>
      <c r="BG145" s="110" t="s">
        <v>35</v>
      </c>
      <c r="BH145" s="119" t="s">
        <v>35</v>
      </c>
      <c r="BI145" s="115" t="s">
        <v>35</v>
      </c>
      <c r="BJ145" s="115" t="s">
        <v>35</v>
      </c>
      <c r="BK145" s="115" t="s">
        <v>35</v>
      </c>
      <c r="BL145" s="110" t="s">
        <v>35</v>
      </c>
      <c r="BM145" s="119" t="s">
        <v>35</v>
      </c>
      <c r="BN145" s="115" t="s">
        <v>35</v>
      </c>
      <c r="BO145" s="115" t="s">
        <v>35</v>
      </c>
      <c r="BP145" s="115" t="s">
        <v>35</v>
      </c>
      <c r="BQ145" s="110" t="s">
        <v>35</v>
      </c>
      <c r="BR145" s="119" t="s">
        <v>35</v>
      </c>
      <c r="BS145" s="115" t="s">
        <v>35</v>
      </c>
      <c r="BT145" s="115" t="s">
        <v>35</v>
      </c>
      <c r="BU145" s="115" t="s">
        <v>35</v>
      </c>
      <c r="BV145" s="115" t="s">
        <v>35</v>
      </c>
      <c r="BW145" s="115" t="s">
        <v>35</v>
      </c>
      <c r="BX145" s="115" t="s">
        <v>35</v>
      </c>
      <c r="BY145" s="104" t="s">
        <v>35</v>
      </c>
      <c r="BZ145" s="104" t="s">
        <v>35</v>
      </c>
      <c r="CA145" s="104" t="s">
        <v>35</v>
      </c>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row>
    <row r="146" s="377" customFormat="true" ht="15" customHeight="true" x14ac:dyDescent="0.2">
      <c r="A146" s="1047"/>
      <c r="B146" s="447" t="s">
        <v>66</v>
      </c>
      <c r="C146" s="135" t="s">
        <v>35</v>
      </c>
      <c r="D146" s="132" t="s">
        <v>35</v>
      </c>
      <c r="E146" s="132" t="s">
        <v>35</v>
      </c>
      <c r="F146" s="132" t="s">
        <v>35</v>
      </c>
      <c r="G146" s="129" t="s">
        <v>35</v>
      </c>
      <c r="H146" s="126" t="s">
        <v>35</v>
      </c>
      <c r="I146" s="132" t="s">
        <v>35</v>
      </c>
      <c r="J146" s="132" t="s">
        <v>35</v>
      </c>
      <c r="K146" s="132" t="s">
        <v>35</v>
      </c>
      <c r="L146" s="123" t="s">
        <v>35</v>
      </c>
      <c r="M146" s="135" t="s">
        <v>35</v>
      </c>
      <c r="N146" s="132" t="s">
        <v>35</v>
      </c>
      <c r="O146" s="132" t="s">
        <v>35</v>
      </c>
      <c r="P146" s="132" t="s">
        <v>35</v>
      </c>
      <c r="Q146" s="129" t="s">
        <v>35</v>
      </c>
      <c r="R146" s="126" t="s">
        <v>35</v>
      </c>
      <c r="S146" s="132" t="s">
        <v>35</v>
      </c>
      <c r="T146" s="132" t="s">
        <v>35</v>
      </c>
      <c r="U146" s="132" t="s">
        <v>35</v>
      </c>
      <c r="V146" s="132" t="s">
        <v>35</v>
      </c>
      <c r="W146" s="132" t="s">
        <v>35</v>
      </c>
      <c r="X146" s="132" t="s">
        <v>35</v>
      </c>
      <c r="Y146" s="132" t="s">
        <v>35</v>
      </c>
      <c r="Z146" s="132" t="s">
        <v>35</v>
      </c>
      <c r="AA146" s="123" t="s">
        <v>35</v>
      </c>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4"/>
      <c r="BA146" s="1035"/>
      <c r="BB146" s="682" t="s">
        <v>66</v>
      </c>
      <c r="BC146" s="119" t="s">
        <v>35</v>
      </c>
      <c r="BD146" s="115" t="s">
        <v>35</v>
      </c>
      <c r="BE146" s="115" t="s">
        <v>35</v>
      </c>
      <c r="BF146" s="115" t="s">
        <v>35</v>
      </c>
      <c r="BG146" s="110" t="s">
        <v>35</v>
      </c>
      <c r="BH146" s="119" t="s">
        <v>35</v>
      </c>
      <c r="BI146" s="115" t="s">
        <v>35</v>
      </c>
      <c r="BJ146" s="115" t="s">
        <v>35</v>
      </c>
      <c r="BK146" s="115" t="s">
        <v>35</v>
      </c>
      <c r="BL146" s="110" t="s">
        <v>35</v>
      </c>
      <c r="BM146" s="119" t="s">
        <v>35</v>
      </c>
      <c r="BN146" s="115" t="s">
        <v>35</v>
      </c>
      <c r="BO146" s="115" t="s">
        <v>35</v>
      </c>
      <c r="BP146" s="115" t="s">
        <v>35</v>
      </c>
      <c r="BQ146" s="110" t="s">
        <v>35</v>
      </c>
      <c r="BR146" s="119" t="s">
        <v>35</v>
      </c>
      <c r="BS146" s="115" t="s">
        <v>35</v>
      </c>
      <c r="BT146" s="115" t="s">
        <v>35</v>
      </c>
      <c r="BU146" s="115" t="s">
        <v>35</v>
      </c>
      <c r="BV146" s="115" t="s">
        <v>35</v>
      </c>
      <c r="BW146" s="115" t="s">
        <v>35</v>
      </c>
      <c r="BX146" s="115" t="s">
        <v>35</v>
      </c>
      <c r="BY146" s="104" t="s">
        <v>35</v>
      </c>
      <c r="BZ146" s="104" t="s">
        <v>35</v>
      </c>
      <c r="CA146" s="104" t="s">
        <v>35</v>
      </c>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row>
    <row r="147" s="377" customFormat="true" ht="15" customHeight="true" x14ac:dyDescent="0.2">
      <c r="A147" s="1047"/>
      <c r="B147" s="447" t="s">
        <v>67</v>
      </c>
      <c r="C147" s="135" t="s">
        <v>35</v>
      </c>
      <c r="D147" s="132" t="s">
        <v>35</v>
      </c>
      <c r="E147" s="132" t="s">
        <v>35</v>
      </c>
      <c r="F147" s="132" t="s">
        <v>35</v>
      </c>
      <c r="G147" s="129" t="s">
        <v>35</v>
      </c>
      <c r="H147" s="126" t="s">
        <v>35</v>
      </c>
      <c r="I147" s="132" t="s">
        <v>35</v>
      </c>
      <c r="J147" s="132" t="s">
        <v>35</v>
      </c>
      <c r="K147" s="132" t="s">
        <v>35</v>
      </c>
      <c r="L147" s="123" t="s">
        <v>35</v>
      </c>
      <c r="M147" s="135" t="s">
        <v>35</v>
      </c>
      <c r="N147" s="132" t="s">
        <v>35</v>
      </c>
      <c r="O147" s="132" t="s">
        <v>35</v>
      </c>
      <c r="P147" s="132" t="s">
        <v>35</v>
      </c>
      <c r="Q147" s="129" t="s">
        <v>35</v>
      </c>
      <c r="R147" s="126" t="s">
        <v>35</v>
      </c>
      <c r="S147" s="132" t="s">
        <v>35</v>
      </c>
      <c r="T147" s="132" t="s">
        <v>35</v>
      </c>
      <c r="U147" s="132" t="s">
        <v>35</v>
      </c>
      <c r="V147" s="132" t="s">
        <v>35</v>
      </c>
      <c r="W147" s="132" t="s">
        <v>35</v>
      </c>
      <c r="X147" s="132" t="s">
        <v>35</v>
      </c>
      <c r="Y147" s="132" t="s">
        <v>35</v>
      </c>
      <c r="Z147" s="132" t="s">
        <v>35</v>
      </c>
      <c r="AA147" s="123" t="s">
        <v>35</v>
      </c>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4"/>
      <c r="BA147" s="1035"/>
      <c r="BB147" s="682" t="s">
        <v>67</v>
      </c>
      <c r="BC147" s="119" t="s">
        <v>35</v>
      </c>
      <c r="BD147" s="115" t="s">
        <v>35</v>
      </c>
      <c r="BE147" s="115" t="s">
        <v>35</v>
      </c>
      <c r="BF147" s="115" t="s">
        <v>35</v>
      </c>
      <c r="BG147" s="110" t="s">
        <v>35</v>
      </c>
      <c r="BH147" s="119" t="s">
        <v>35</v>
      </c>
      <c r="BI147" s="115" t="s">
        <v>35</v>
      </c>
      <c r="BJ147" s="115" t="s">
        <v>35</v>
      </c>
      <c r="BK147" s="115" t="s">
        <v>35</v>
      </c>
      <c r="BL147" s="110" t="s">
        <v>35</v>
      </c>
      <c r="BM147" s="119" t="s">
        <v>35</v>
      </c>
      <c r="BN147" s="115" t="s">
        <v>35</v>
      </c>
      <c r="BO147" s="115" t="s">
        <v>35</v>
      </c>
      <c r="BP147" s="115" t="s">
        <v>35</v>
      </c>
      <c r="BQ147" s="110" t="s">
        <v>35</v>
      </c>
      <c r="BR147" s="119" t="s">
        <v>35</v>
      </c>
      <c r="BS147" s="115" t="s">
        <v>35</v>
      </c>
      <c r="BT147" s="115" t="s">
        <v>35</v>
      </c>
      <c r="BU147" s="115" t="s">
        <v>35</v>
      </c>
      <c r="BV147" s="115" t="s">
        <v>35</v>
      </c>
      <c r="BW147" s="115" t="s">
        <v>35</v>
      </c>
      <c r="BX147" s="115" t="s">
        <v>35</v>
      </c>
      <c r="BY147" s="104" t="s">
        <v>35</v>
      </c>
      <c r="BZ147" s="104" t="s">
        <v>35</v>
      </c>
      <c r="CA147" s="104" t="s">
        <v>35</v>
      </c>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row>
    <row r="148" s="377" customFormat="true" ht="15" customHeight="true" x14ac:dyDescent="0.2">
      <c r="A148" s="1047" t="s">
        <v>109</v>
      </c>
      <c r="B148" s="447" t="s">
        <v>49</v>
      </c>
      <c r="C148" s="232">
        <v>1.0323466281823064</v>
      </c>
      <c r="D148" s="231">
        <v>4.0667343424751197</v>
      </c>
      <c r="E148" s="231">
        <v>7.6401524559295373</v>
      </c>
      <c r="F148" s="231">
        <v>18.026904856498398</v>
      </c>
      <c r="G148" s="230">
        <v>20.372333621913256</v>
      </c>
      <c r="H148" s="220">
        <v>27.099308187815485</v>
      </c>
      <c r="I148" s="231">
        <v>31.396455798355138</v>
      </c>
      <c r="J148" s="231">
        <v>34.558114059408105</v>
      </c>
      <c r="K148" s="231">
        <v>29.074067442561969</v>
      </c>
      <c r="L148" s="224">
        <v>20.100246708918188</v>
      </c>
      <c r="M148" s="232">
        <v>0.88971767917553879</v>
      </c>
      <c r="N148" s="231">
        <v>2.3804776767485993</v>
      </c>
      <c r="O148" s="231">
        <v>4.5016099612340144</v>
      </c>
      <c r="P148" s="231">
        <v>6.0476657004941519</v>
      </c>
      <c r="Q148" s="230">
        <v>9.6367874810188869</v>
      </c>
      <c r="R148" s="220">
        <v>11.500812984141042</v>
      </c>
      <c r="S148" s="231">
        <v>7.4690288022966262</v>
      </c>
      <c r="T148" s="231">
        <v>7.8220487926650328</v>
      </c>
      <c r="U148" s="231">
        <v>8.9683097481324836</v>
      </c>
      <c r="V148" s="231">
        <v>19.245039805108448</v>
      </c>
      <c r="W148" s="231">
        <v>7.5091181309379573</v>
      </c>
      <c r="X148" s="231">
        <v>3.9787570572992745</v>
      </c>
      <c r="Y148" s="231">
        <v>5.1376932881795296</v>
      </c>
      <c r="Z148" s="231">
        <v>7.2553230562581037</v>
      </c>
      <c r="AA148" s="224">
        <v>2.5351898330999623</v>
      </c>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414"/>
      <c r="BA148" s="1035" t="s">
        <v>109</v>
      </c>
      <c r="BB148" s="682" t="s">
        <v>49</v>
      </c>
      <c r="BC148" s="119" t="s">
        <v>35</v>
      </c>
      <c r="BD148" s="115" t="s">
        <v>35</v>
      </c>
      <c r="BE148" s="115" t="s">
        <v>35</v>
      </c>
      <c r="BF148" s="115" t="s">
        <v>35</v>
      </c>
      <c r="BG148" s="110" t="s">
        <v>35</v>
      </c>
      <c r="BH148" s="119" t="s">
        <v>35</v>
      </c>
      <c r="BI148" s="115" t="s">
        <v>35</v>
      </c>
      <c r="BJ148" s="115" t="s">
        <v>35</v>
      </c>
      <c r="BK148" s="115" t="s">
        <v>35</v>
      </c>
      <c r="BL148" s="110" t="s">
        <v>35</v>
      </c>
      <c r="BM148" s="119" t="s">
        <v>35</v>
      </c>
      <c r="BN148" s="115" t="s">
        <v>35</v>
      </c>
      <c r="BO148" s="115" t="s">
        <v>35</v>
      </c>
      <c r="BP148" s="115" t="s">
        <v>35</v>
      </c>
      <c r="BQ148" s="110" t="s">
        <v>35</v>
      </c>
      <c r="BR148" s="119" t="s">
        <v>35</v>
      </c>
      <c r="BS148" s="115" t="s">
        <v>35</v>
      </c>
      <c r="BT148" s="115" t="s">
        <v>35</v>
      </c>
      <c r="BU148" s="115" t="s">
        <v>35</v>
      </c>
      <c r="BV148" s="115" t="s">
        <v>35</v>
      </c>
      <c r="BW148" s="115" t="s">
        <v>35</v>
      </c>
      <c r="BX148" s="115" t="s">
        <v>35</v>
      </c>
      <c r="BY148" s="104" t="s">
        <v>35</v>
      </c>
      <c r="BZ148" s="104" t="s">
        <v>35</v>
      </c>
      <c r="CA148" s="104" t="s">
        <v>35</v>
      </c>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row>
    <row r="149" s="377" customFormat="true" ht="15" customHeight="true" x14ac:dyDescent="0.2">
      <c r="A149" s="1047"/>
      <c r="B149" s="447" t="s">
        <v>48</v>
      </c>
      <c r="C149" s="232">
        <v>11.503606077192034</v>
      </c>
      <c r="D149" s="231">
        <v>16.015035616927012</v>
      </c>
      <c r="E149" s="231">
        <v>25.496534605900024</v>
      </c>
      <c r="F149" s="231">
        <v>27.990636931811302</v>
      </c>
      <c r="G149" s="230">
        <v>46.384655130945099</v>
      </c>
      <c r="H149" s="220">
        <v>12.583347399754711</v>
      </c>
      <c r="I149" s="231">
        <v>17.178865296929899</v>
      </c>
      <c r="J149" s="231">
        <v>21.98442586367246</v>
      </c>
      <c r="K149" s="231">
        <v>40.12117195930918</v>
      </c>
      <c r="L149" s="224">
        <v>64.167617490590317</v>
      </c>
      <c r="M149" s="232">
        <v>11.310594471835349</v>
      </c>
      <c r="N149" s="231">
        <v>13.804747964587621</v>
      </c>
      <c r="O149" s="231">
        <v>20.426767884103171</v>
      </c>
      <c r="P149" s="231">
        <v>30.850740198845088</v>
      </c>
      <c r="Q149" s="230">
        <v>42.342236092214343</v>
      </c>
      <c r="R149" s="220">
        <v>35.722958846842943</v>
      </c>
      <c r="S149" s="231">
        <v>32.378974641480966</v>
      </c>
      <c r="T149" s="231">
        <v>25.268942525175937</v>
      </c>
      <c r="U149" s="231">
        <v>20.843090679448295</v>
      </c>
      <c r="V149" s="231">
        <v>27.786177695379056</v>
      </c>
      <c r="W149" s="231">
        <v>21.262788444029237</v>
      </c>
      <c r="X149" s="231">
        <v>14.875277496644356</v>
      </c>
      <c r="Y149" s="231">
        <v>14.717148245701139</v>
      </c>
      <c r="Z149" s="231">
        <v>28.484210175480861</v>
      </c>
      <c r="AA149" s="224">
        <v>18.665835847109502</v>
      </c>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414"/>
      <c r="BA149" s="1035"/>
      <c r="BB149" s="682" t="s">
        <v>48</v>
      </c>
      <c r="BC149" s="119" t="s">
        <v>35</v>
      </c>
      <c r="BD149" s="115" t="s">
        <v>35</v>
      </c>
      <c r="BE149" s="115" t="s">
        <v>35</v>
      </c>
      <c r="BF149" s="115" t="s">
        <v>35</v>
      </c>
      <c r="BG149" s="110" t="s">
        <v>35</v>
      </c>
      <c r="BH149" s="119" t="s">
        <v>35</v>
      </c>
      <c r="BI149" s="115" t="s">
        <v>35</v>
      </c>
      <c r="BJ149" s="115" t="s">
        <v>35</v>
      </c>
      <c r="BK149" s="115" t="s">
        <v>35</v>
      </c>
      <c r="BL149" s="110" t="s">
        <v>35</v>
      </c>
      <c r="BM149" s="119" t="s">
        <v>35</v>
      </c>
      <c r="BN149" s="115" t="s">
        <v>35</v>
      </c>
      <c r="BO149" s="115" t="s">
        <v>35</v>
      </c>
      <c r="BP149" s="115" t="s">
        <v>35</v>
      </c>
      <c r="BQ149" s="110" t="s">
        <v>35</v>
      </c>
      <c r="BR149" s="119" t="s">
        <v>35</v>
      </c>
      <c r="BS149" s="115" t="s">
        <v>35</v>
      </c>
      <c r="BT149" s="115" t="s">
        <v>35</v>
      </c>
      <c r="BU149" s="115" t="s">
        <v>35</v>
      </c>
      <c r="BV149" s="115" t="s">
        <v>35</v>
      </c>
      <c r="BW149" s="115" t="s">
        <v>35</v>
      </c>
      <c r="BX149" s="115" t="s">
        <v>35</v>
      </c>
      <c r="BY149" s="104" t="s">
        <v>35</v>
      </c>
      <c r="BZ149" s="104" t="s">
        <v>35</v>
      </c>
      <c r="CA149" s="104" t="s">
        <v>35</v>
      </c>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row>
    <row r="150" s="377" customFormat="true" ht="15" customHeight="true" x14ac:dyDescent="0.2">
      <c r="A150" s="1047"/>
      <c r="B150" s="447" t="s">
        <v>111</v>
      </c>
      <c r="C150" s="232">
        <v>87.464047294625431</v>
      </c>
      <c r="D150" s="231">
        <v>79.918230040598004</v>
      </c>
      <c r="E150" s="231">
        <v>66.863312938170452</v>
      </c>
      <c r="F150" s="231">
        <v>53.9824582116903</v>
      </c>
      <c r="G150" s="230">
        <v>33.243011247141332</v>
      </c>
      <c r="H150" s="220">
        <v>60.31734441242984</v>
      </c>
      <c r="I150" s="231">
        <v>51.424678904714952</v>
      </c>
      <c r="J150" s="231">
        <v>43.457460076919538</v>
      </c>
      <c r="K150" s="231">
        <v>30.804760598128862</v>
      </c>
      <c r="L150" s="224">
        <v>15.732135800491475</v>
      </c>
      <c r="M150" s="232">
        <v>87.799687848989038</v>
      </c>
      <c r="N150" s="231">
        <v>83.814774358663783</v>
      </c>
      <c r="O150" s="231">
        <v>75.071622154662748</v>
      </c>
      <c r="P150" s="231">
        <v>63.101594100660805</v>
      </c>
      <c r="Q150" s="230">
        <v>48.020976426766637</v>
      </c>
      <c r="R150" s="220">
        <v>52.776228169015873</v>
      </c>
      <c r="S150" s="231">
        <v>60.151996556222272</v>
      </c>
      <c r="T150" s="231">
        <v>66.909008682159026</v>
      </c>
      <c r="U150" s="231">
        <v>70.188599572419079</v>
      </c>
      <c r="V150" s="231">
        <v>52.9687824995125</v>
      </c>
      <c r="W150" s="231">
        <v>71.228093425032867</v>
      </c>
      <c r="X150" s="231">
        <v>81.14596544605628</v>
      </c>
      <c r="Y150" s="231">
        <v>80.145158466119426</v>
      </c>
      <c r="Z150" s="231">
        <v>64.260466768260869</v>
      </c>
      <c r="AA150" s="224">
        <v>78.79897431979046</v>
      </c>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414"/>
      <c r="BA150" s="1035"/>
      <c r="BB150" s="682" t="s">
        <v>111</v>
      </c>
      <c r="BC150" s="119" t="s">
        <v>35</v>
      </c>
      <c r="BD150" s="115" t="s">
        <v>35</v>
      </c>
      <c r="BE150" s="115" t="s">
        <v>35</v>
      </c>
      <c r="BF150" s="115" t="s">
        <v>35</v>
      </c>
      <c r="BG150" s="110" t="s">
        <v>35</v>
      </c>
      <c r="BH150" s="119" t="s">
        <v>35</v>
      </c>
      <c r="BI150" s="115" t="s">
        <v>35</v>
      </c>
      <c r="BJ150" s="115" t="s">
        <v>35</v>
      </c>
      <c r="BK150" s="115" t="s">
        <v>35</v>
      </c>
      <c r="BL150" s="110" t="s">
        <v>35</v>
      </c>
      <c r="BM150" s="119" t="s">
        <v>35</v>
      </c>
      <c r="BN150" s="115" t="s">
        <v>35</v>
      </c>
      <c r="BO150" s="115" t="s">
        <v>35</v>
      </c>
      <c r="BP150" s="115" t="s">
        <v>35</v>
      </c>
      <c r="BQ150" s="110" t="s">
        <v>35</v>
      </c>
      <c r="BR150" s="119" t="s">
        <v>35</v>
      </c>
      <c r="BS150" s="115" t="s">
        <v>35</v>
      </c>
      <c r="BT150" s="115" t="s">
        <v>35</v>
      </c>
      <c r="BU150" s="115" t="s">
        <v>35</v>
      </c>
      <c r="BV150" s="115" t="s">
        <v>35</v>
      </c>
      <c r="BW150" s="115" t="s">
        <v>35</v>
      </c>
      <c r="BX150" s="115" t="s">
        <v>35</v>
      </c>
      <c r="BY150" s="104" t="s">
        <v>35</v>
      </c>
      <c r="BZ150" s="104" t="s">
        <v>35</v>
      </c>
      <c r="CA150" s="104" t="s">
        <v>35</v>
      </c>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row>
    <row r="151" s="377" customFormat="true" ht="15" customHeight="true" x14ac:dyDescent="0.2">
      <c r="A151" s="1047" t="s">
        <v>110</v>
      </c>
      <c r="B151" s="447" t="s">
        <v>49</v>
      </c>
      <c r="C151" s="232">
        <v>11.481832477519676</v>
      </c>
      <c r="D151" s="231">
        <v>22.452891983154629</v>
      </c>
      <c r="E151" s="231">
        <v>24.582528066665681</v>
      </c>
      <c r="F151" s="231">
        <v>37.661144275781162</v>
      </c>
      <c r="G151" s="230">
        <v>28.723426656503104</v>
      </c>
      <c r="H151" s="220">
        <v>63.002377877368353</v>
      </c>
      <c r="I151" s="231">
        <v>63.895456808967808</v>
      </c>
      <c r="J151" s="231">
        <v>54.203111892291552</v>
      </c>
      <c r="K151" s="231">
        <v>36.866307381755469</v>
      </c>
      <c r="L151" s="224">
        <v>23.972282063344959</v>
      </c>
      <c r="M151" s="232">
        <v>11.565007126523405</v>
      </c>
      <c r="N151" s="231">
        <v>16.835062642936911</v>
      </c>
      <c r="O151" s="231">
        <v>20.545479089058887</v>
      </c>
      <c r="P151" s="231">
        <v>17.064513915949529</v>
      </c>
      <c r="Q151" s="230">
        <v>19.643847901059679</v>
      </c>
      <c r="R151" s="220">
        <v>25.756658885473882</v>
      </c>
      <c r="S151" s="231">
        <v>20.808565495872024</v>
      </c>
      <c r="T151" s="231">
        <v>23.360465209403877</v>
      </c>
      <c r="U151" s="231">
        <v>27.596270833772955</v>
      </c>
      <c r="V151" s="231">
        <v>38.915391294288455</v>
      </c>
      <c r="W151" s="231">
        <v>24.811744943661726</v>
      </c>
      <c r="X151" s="231">
        <v>24.75481011767468</v>
      </c>
      <c r="Y151" s="231">
        <v>19.822235836291146</v>
      </c>
      <c r="Z151" s="231">
        <v>20.756441334841096</v>
      </c>
      <c r="AA151" s="224">
        <v>13.252261298208207</v>
      </c>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414"/>
      <c r="BA151" s="1035" t="s">
        <v>110</v>
      </c>
      <c r="BB151" s="682" t="s">
        <v>49</v>
      </c>
      <c r="BC151" s="119" t="s">
        <v>35</v>
      </c>
      <c r="BD151" s="115" t="s">
        <v>35</v>
      </c>
      <c r="BE151" s="115" t="s">
        <v>35</v>
      </c>
      <c r="BF151" s="115" t="s">
        <v>35</v>
      </c>
      <c r="BG151" s="110" t="s">
        <v>35</v>
      </c>
      <c r="BH151" s="119" t="s">
        <v>35</v>
      </c>
      <c r="BI151" s="115" t="s">
        <v>35</v>
      </c>
      <c r="BJ151" s="115" t="s">
        <v>35</v>
      </c>
      <c r="BK151" s="115" t="s">
        <v>35</v>
      </c>
      <c r="BL151" s="110" t="s">
        <v>35</v>
      </c>
      <c r="BM151" s="119" t="s">
        <v>35</v>
      </c>
      <c r="BN151" s="115" t="s">
        <v>35</v>
      </c>
      <c r="BO151" s="115" t="s">
        <v>35</v>
      </c>
      <c r="BP151" s="115" t="s">
        <v>35</v>
      </c>
      <c r="BQ151" s="110" t="s">
        <v>35</v>
      </c>
      <c r="BR151" s="119" t="s">
        <v>35</v>
      </c>
      <c r="BS151" s="115" t="s">
        <v>35</v>
      </c>
      <c r="BT151" s="115" t="s">
        <v>35</v>
      </c>
      <c r="BU151" s="115" t="s">
        <v>35</v>
      </c>
      <c r="BV151" s="115" t="s">
        <v>35</v>
      </c>
      <c r="BW151" s="115" t="s">
        <v>35</v>
      </c>
      <c r="BX151" s="115" t="s">
        <v>35</v>
      </c>
      <c r="BY151" s="104" t="s">
        <v>35</v>
      </c>
      <c r="BZ151" s="104" t="s">
        <v>35</v>
      </c>
      <c r="CA151" s="104" t="s">
        <v>35</v>
      </c>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row>
    <row r="152" s="377" customFormat="true" ht="15" customHeight="true" x14ac:dyDescent="0.2">
      <c r="A152" s="1083"/>
      <c r="B152" s="494" t="s">
        <v>48</v>
      </c>
      <c r="C152" s="232">
        <v>88.518167522480297</v>
      </c>
      <c r="D152" s="231">
        <v>76.274639720895792</v>
      </c>
      <c r="E152" s="231">
        <v>75.417471933334468</v>
      </c>
      <c r="F152" s="231">
        <v>62.338855724218703</v>
      </c>
      <c r="G152" s="230">
        <v>71.276573343496764</v>
      </c>
      <c r="H152" s="220">
        <v>36.997622122631711</v>
      </c>
      <c r="I152" s="231">
        <v>36.10454319103227</v>
      </c>
      <c r="J152" s="231">
        <v>45.79688810770854</v>
      </c>
      <c r="K152" s="231">
        <v>63.133692618244552</v>
      </c>
      <c r="L152" s="224">
        <v>76.02771793665508</v>
      </c>
      <c r="M152" s="232">
        <v>88.43499287347656</v>
      </c>
      <c r="N152" s="231">
        <v>83.164937357063081</v>
      </c>
      <c r="O152" s="231">
        <v>78.210090370150297</v>
      </c>
      <c r="P152" s="231">
        <v>82.935486084050495</v>
      </c>
      <c r="Q152" s="230">
        <v>80.356152098940299</v>
      </c>
      <c r="R152" s="220">
        <v>73.618635999069113</v>
      </c>
      <c r="S152" s="231">
        <v>79.191434504127983</v>
      </c>
      <c r="T152" s="231">
        <v>76.267206908577407</v>
      </c>
      <c r="U152" s="231">
        <v>72.403729166226967</v>
      </c>
      <c r="V152" s="231">
        <v>61.084608705711517</v>
      </c>
      <c r="W152" s="231">
        <v>75.188255056338406</v>
      </c>
      <c r="X152" s="231">
        <v>75.245189882325363</v>
      </c>
      <c r="Y152" s="231">
        <v>80.177764163708986</v>
      </c>
      <c r="Z152" s="231">
        <v>79.243558665158957</v>
      </c>
      <c r="AA152" s="224">
        <v>86.747738701791675</v>
      </c>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414"/>
      <c r="BA152" s="1035"/>
      <c r="BB152" s="682" t="s">
        <v>48</v>
      </c>
      <c r="BC152" s="119" t="s">
        <v>35</v>
      </c>
      <c r="BD152" s="115" t="s">
        <v>35</v>
      </c>
      <c r="BE152" s="115" t="s">
        <v>35</v>
      </c>
      <c r="BF152" s="115" t="s">
        <v>35</v>
      </c>
      <c r="BG152" s="110" t="s">
        <v>35</v>
      </c>
      <c r="BH152" s="119" t="s">
        <v>35</v>
      </c>
      <c r="BI152" s="115" t="s">
        <v>35</v>
      </c>
      <c r="BJ152" s="115" t="s">
        <v>35</v>
      </c>
      <c r="BK152" s="115" t="s">
        <v>35</v>
      </c>
      <c r="BL152" s="110" t="s">
        <v>35</v>
      </c>
      <c r="BM152" s="119" t="s">
        <v>35</v>
      </c>
      <c r="BN152" s="115" t="s">
        <v>35</v>
      </c>
      <c r="BO152" s="115" t="s">
        <v>35</v>
      </c>
      <c r="BP152" s="115" t="s">
        <v>35</v>
      </c>
      <c r="BQ152" s="110" t="s">
        <v>35</v>
      </c>
      <c r="BR152" s="119" t="s">
        <v>35</v>
      </c>
      <c r="BS152" s="115" t="s">
        <v>35</v>
      </c>
      <c r="BT152" s="115" t="s">
        <v>35</v>
      </c>
      <c r="BU152" s="115" t="s">
        <v>35</v>
      </c>
      <c r="BV152" s="115" t="s">
        <v>35</v>
      </c>
      <c r="BW152" s="115" t="s">
        <v>35</v>
      </c>
      <c r="BX152" s="115" t="s">
        <v>35</v>
      </c>
      <c r="BY152" s="104" t="s">
        <v>35</v>
      </c>
      <c r="BZ152" s="104" t="s">
        <v>35</v>
      </c>
      <c r="CA152" s="104" t="s">
        <v>35</v>
      </c>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row>
    <row r="153" s="599" customFormat="true" ht="15" customHeight="true" x14ac:dyDescent="0.2">
      <c r="A153" s="1053" t="s">
        <v>62</v>
      </c>
      <c r="B153" s="446" t="s">
        <v>414</v>
      </c>
      <c r="C153" s="191">
        <v>7.4897831135395439E-3</v>
      </c>
      <c r="D153" s="190">
        <v>0</v>
      </c>
      <c r="E153" s="190">
        <v>0</v>
      </c>
      <c r="F153" s="190">
        <v>0.25575402771189298</v>
      </c>
      <c r="G153" s="189">
        <v>3.9505330908255911</v>
      </c>
      <c r="H153" s="188">
        <v>0.18567989435028079</v>
      </c>
      <c r="I153" s="190">
        <v>0</v>
      </c>
      <c r="J153" s="190">
        <v>1.4815148683457087</v>
      </c>
      <c r="K153" s="190">
        <v>2.0414829463774349</v>
      </c>
      <c r="L153" s="187">
        <v>12.662420443449896</v>
      </c>
      <c r="M153" s="191">
        <v>9.7606449093097566E-3</v>
      </c>
      <c r="N153" s="190">
        <v>0</v>
      </c>
      <c r="O153" s="190">
        <v>0</v>
      </c>
      <c r="P153" s="190">
        <v>0</v>
      </c>
      <c r="Q153" s="189">
        <v>0.51847876580146646</v>
      </c>
      <c r="R153" s="188">
        <v>1.586588050757225</v>
      </c>
      <c r="S153" s="190">
        <v>0.40918972752966004</v>
      </c>
      <c r="T153" s="190">
        <v>0.49455399399556105</v>
      </c>
      <c r="U153" s="190">
        <v>0.8673031444923649</v>
      </c>
      <c r="V153" s="190">
        <v>1.4376510674663958</v>
      </c>
      <c r="W153" s="190">
        <v>0.57690875956588672</v>
      </c>
      <c r="X153" s="190">
        <v>9.8149799980126087E-2</v>
      </c>
      <c r="Y153" s="190">
        <v>1.1298798132562857</v>
      </c>
      <c r="Z153" s="190">
        <v>9.3251311244975835E-2</v>
      </c>
      <c r="AA153" s="187">
        <v>0.13185447888565482</v>
      </c>
      <c r="AB153" s="909"/>
      <c r="AC153" s="909"/>
      <c r="AD153" s="909"/>
      <c r="AE153" s="909"/>
      <c r="AF153" s="909"/>
      <c r="AG153" s="909"/>
      <c r="AH153" s="909"/>
      <c r="AI153" s="909"/>
      <c r="AJ153" s="909"/>
      <c r="AK153" s="909"/>
      <c r="AL153" s="909"/>
      <c r="AM153" s="909"/>
      <c r="AN153" s="909"/>
      <c r="AO153" s="909"/>
      <c r="AP153" s="909"/>
      <c r="AQ153" s="909"/>
      <c r="AR153" s="909"/>
      <c r="AS153" s="909"/>
      <c r="AT153" s="909"/>
      <c r="AU153" s="909"/>
      <c r="AV153" s="909"/>
      <c r="AW153" s="909"/>
      <c r="AX153" s="909"/>
      <c r="AY153" s="909"/>
      <c r="AZ153" s="415"/>
      <c r="BA153" s="1035" t="s">
        <v>62</v>
      </c>
      <c r="BB153" s="436" t="s">
        <v>414</v>
      </c>
      <c r="BC153" s="516">
        <v>0.64629599999999998</v>
      </c>
      <c r="BD153" s="501">
        <v>0</v>
      </c>
      <c r="BE153" s="501">
        <v>0</v>
      </c>
      <c r="BF153" s="501">
        <v>22.089518000000002</v>
      </c>
      <c r="BG153" s="518">
        <v>340.887674</v>
      </c>
      <c r="BH153" s="516">
        <v>3.7346950000000003</v>
      </c>
      <c r="BI153" s="501">
        <v>0</v>
      </c>
      <c r="BJ153" s="501">
        <v>29.986758999999999</v>
      </c>
      <c r="BK153" s="501">
        <v>40.921253999999998</v>
      </c>
      <c r="BL153" s="518">
        <v>253.99501999999995</v>
      </c>
      <c r="BM153" s="516">
        <v>0.64629599999999998</v>
      </c>
      <c r="BN153" s="501">
        <v>0</v>
      </c>
      <c r="BO153" s="501">
        <v>0</v>
      </c>
      <c r="BP153" s="501">
        <v>0</v>
      </c>
      <c r="BQ153" s="518">
        <v>34.339464</v>
      </c>
      <c r="BR153" s="516">
        <v>89.033912000000001</v>
      </c>
      <c r="BS153" s="501">
        <v>9.4834630000000004</v>
      </c>
      <c r="BT153" s="501">
        <v>35.005339000000006</v>
      </c>
      <c r="BU153" s="501">
        <v>35.528756999999999</v>
      </c>
      <c r="BV153" s="501">
        <v>144.14036700000003</v>
      </c>
      <c r="BW153" s="501">
        <v>22.998394000000001</v>
      </c>
      <c r="BX153" s="501">
        <v>2.2699560000000001</v>
      </c>
      <c r="BY153" s="502">
        <v>18.061754000000001</v>
      </c>
      <c r="BZ153" s="502">
        <v>2.2351679999999998</v>
      </c>
      <c r="CA153" s="502">
        <v>4.8663780000000001</v>
      </c>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row>
    <row r="154" s="599" customFormat="true" ht="15" customHeight="true" x14ac:dyDescent="0.2">
      <c r="A154" s="1047"/>
      <c r="B154" s="447" t="s">
        <v>415</v>
      </c>
      <c r="C154" s="191">
        <v>0</v>
      </c>
      <c r="D154" s="190">
        <v>0</v>
      </c>
      <c r="E154" s="190">
        <v>5.0302207925113786E-2</v>
      </c>
      <c r="F154" s="190">
        <v>9.0765136878252113E-3</v>
      </c>
      <c r="G154" s="189">
        <v>4.2925856033441043</v>
      </c>
      <c r="H154" s="188">
        <v>0</v>
      </c>
      <c r="I154" s="190">
        <v>0</v>
      </c>
      <c r="J154" s="190">
        <v>0.25662724494548739</v>
      </c>
      <c r="K154" s="190">
        <v>1.7763262846464807</v>
      </c>
      <c r="L154" s="187">
        <v>14.890706001236282</v>
      </c>
      <c r="M154" s="191">
        <v>0</v>
      </c>
      <c r="N154" s="190">
        <v>0</v>
      </c>
      <c r="O154" s="190">
        <v>0</v>
      </c>
      <c r="P154" s="190">
        <v>6.5629687314848195E-2</v>
      </c>
      <c r="Q154" s="189">
        <v>0.47854135674991599</v>
      </c>
      <c r="R154" s="188">
        <v>2.1075973408558379</v>
      </c>
      <c r="S154" s="190">
        <v>0.62494765939863672</v>
      </c>
      <c r="T154" s="190">
        <v>0.50426144177260712</v>
      </c>
      <c r="U154" s="190">
        <v>0.66341496287247737</v>
      </c>
      <c r="V154" s="190">
        <v>1.4023758539504665</v>
      </c>
      <c r="W154" s="190">
        <v>0.39212690566191449</v>
      </c>
      <c r="X154" s="190">
        <v>5.5765300531097697E-2</v>
      </c>
      <c r="Y154" s="190">
        <v>0.21316478271269498</v>
      </c>
      <c r="Z154" s="190">
        <v>0.62542971177783835</v>
      </c>
      <c r="AA154" s="187">
        <v>0.10788093727008123</v>
      </c>
      <c r="AB154" s="909"/>
      <c r="AC154" s="909"/>
      <c r="AD154" s="909"/>
      <c r="AE154" s="909"/>
      <c r="AF154" s="909"/>
      <c r="AG154" s="909"/>
      <c r="AH154" s="909"/>
      <c r="AI154" s="909"/>
      <c r="AJ154" s="909"/>
      <c r="AK154" s="909"/>
      <c r="AL154" s="909"/>
      <c r="AM154" s="909"/>
      <c r="AN154" s="909"/>
      <c r="AO154" s="909"/>
      <c r="AP154" s="909"/>
      <c r="AQ154" s="909"/>
      <c r="AR154" s="909"/>
      <c r="AS154" s="909"/>
      <c r="AT154" s="909"/>
      <c r="AU154" s="909"/>
      <c r="AV154" s="909"/>
      <c r="AW154" s="909"/>
      <c r="AX154" s="909"/>
      <c r="AY154" s="909"/>
      <c r="AZ154" s="415"/>
      <c r="BA154" s="1035"/>
      <c r="BB154" s="682" t="s">
        <v>415</v>
      </c>
      <c r="BC154" s="517">
        <v>0</v>
      </c>
      <c r="BD154" s="503">
        <v>0</v>
      </c>
      <c r="BE154" s="503">
        <v>4.3427790000000002</v>
      </c>
      <c r="BF154" s="503">
        <v>0.78394000000000008</v>
      </c>
      <c r="BG154" s="521">
        <v>370.40305399999994</v>
      </c>
      <c r="BH154" s="517">
        <v>0</v>
      </c>
      <c r="BI154" s="503">
        <v>0</v>
      </c>
      <c r="BJ154" s="503">
        <v>5.1942909999999998</v>
      </c>
      <c r="BK154" s="503">
        <v>35.606223999999997</v>
      </c>
      <c r="BL154" s="521">
        <v>298.69211700000005</v>
      </c>
      <c r="BM154" s="517">
        <v>0</v>
      </c>
      <c r="BN154" s="503">
        <v>0</v>
      </c>
      <c r="BO154" s="503">
        <v>0</v>
      </c>
      <c r="BP154" s="503">
        <v>4.3427790000000002</v>
      </c>
      <c r="BQ154" s="521">
        <v>31.694362000000002</v>
      </c>
      <c r="BR154" s="517">
        <v>118.27117699999997</v>
      </c>
      <c r="BS154" s="503">
        <v>14.483912</v>
      </c>
      <c r="BT154" s="503">
        <v>35.692448000000006</v>
      </c>
      <c r="BU154" s="503">
        <v>27.176552000000001</v>
      </c>
      <c r="BV154" s="503">
        <v>140.60363799999999</v>
      </c>
      <c r="BW154" s="503">
        <v>15.632088999999997</v>
      </c>
      <c r="BX154" s="503">
        <v>1.2897099999999999</v>
      </c>
      <c r="BY154" s="504">
        <v>3.4075570000000002</v>
      </c>
      <c r="BZ154" s="504">
        <v>14.991108000000001</v>
      </c>
      <c r="CA154" s="504">
        <v>3.981582</v>
      </c>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row>
    <row r="155" s="599" customFormat="true" ht="15" customHeight="true" x14ac:dyDescent="0.2">
      <c r="A155" s="1047"/>
      <c r="B155" s="447" t="s">
        <v>416</v>
      </c>
      <c r="C155" s="191">
        <v>0</v>
      </c>
      <c r="D155" s="190">
        <v>0</v>
      </c>
      <c r="E155" s="190">
        <v>0</v>
      </c>
      <c r="F155" s="190">
        <v>0.10344399396769161</v>
      </c>
      <c r="G155" s="189">
        <v>0.23225858107563344</v>
      </c>
      <c r="H155" s="188">
        <v>0</v>
      </c>
      <c r="I155" s="190">
        <v>6.1054399687811636E-2</v>
      </c>
      <c r="J155" s="190">
        <v>0.15152979968705679</v>
      </c>
      <c r="K155" s="190">
        <v>0.51063671491282892</v>
      </c>
      <c r="L155" s="187">
        <v>0.48884496781868741</v>
      </c>
      <c r="M155" s="191">
        <v>0</v>
      </c>
      <c r="N155" s="190">
        <v>0</v>
      </c>
      <c r="O155" s="190">
        <v>0</v>
      </c>
      <c r="P155" s="190">
        <v>7.0127219591536158E-2</v>
      </c>
      <c r="Q155" s="189">
        <v>0</v>
      </c>
      <c r="R155" s="188">
        <v>0.18239962373879445</v>
      </c>
      <c r="S155" s="190">
        <v>0.15676232453514313</v>
      </c>
      <c r="T155" s="190">
        <v>0.14787251503793719</v>
      </c>
      <c r="U155" s="190">
        <v>0.1132778301857057</v>
      </c>
      <c r="V155" s="190">
        <v>0</v>
      </c>
      <c r="W155" s="190">
        <v>0</v>
      </c>
      <c r="X155" s="190">
        <v>0</v>
      </c>
      <c r="Y155" s="190">
        <v>0</v>
      </c>
      <c r="Z155" s="190">
        <v>0</v>
      </c>
      <c r="AA155" s="187">
        <v>0</v>
      </c>
      <c r="AB155" s="909"/>
      <c r="AC155" s="909"/>
      <c r="AD155" s="909"/>
      <c r="AE155" s="909"/>
      <c r="AF155" s="909"/>
      <c r="AG155" s="909"/>
      <c r="AH155" s="909"/>
      <c r="AI155" s="909"/>
      <c r="AJ155" s="909"/>
      <c r="AK155" s="909"/>
      <c r="AL155" s="909"/>
      <c r="AM155" s="909"/>
      <c r="AN155" s="909"/>
      <c r="AO155" s="909"/>
      <c r="AP155" s="909"/>
      <c r="AQ155" s="909"/>
      <c r="AR155" s="909"/>
      <c r="AS155" s="909"/>
      <c r="AT155" s="909"/>
      <c r="AU155" s="909"/>
      <c r="AV155" s="909"/>
      <c r="AW155" s="909"/>
      <c r="AX155" s="909"/>
      <c r="AY155" s="909"/>
      <c r="AZ155" s="415"/>
      <c r="BA155" s="1035"/>
      <c r="BB155" s="682" t="s">
        <v>416</v>
      </c>
      <c r="BC155" s="517">
        <v>0</v>
      </c>
      <c r="BD155" s="503">
        <v>0</v>
      </c>
      <c r="BE155" s="503">
        <v>0</v>
      </c>
      <c r="BF155" s="503">
        <v>8.9344749999999991</v>
      </c>
      <c r="BG155" s="521">
        <v>20.041367999999999</v>
      </c>
      <c r="BH155" s="517">
        <v>0</v>
      </c>
      <c r="BI155" s="503">
        <v>1.2270350000000001</v>
      </c>
      <c r="BJ155" s="503">
        <v>3.0670549999999999</v>
      </c>
      <c r="BK155" s="503">
        <v>10.235645</v>
      </c>
      <c r="BL155" s="521">
        <v>9.8057230000000004</v>
      </c>
      <c r="BM155" s="517">
        <v>0</v>
      </c>
      <c r="BN155" s="503">
        <v>0</v>
      </c>
      <c r="BO155" s="503">
        <v>0</v>
      </c>
      <c r="BP155" s="503">
        <v>4.6403850000000002</v>
      </c>
      <c r="BQ155" s="521">
        <v>0</v>
      </c>
      <c r="BR155" s="517">
        <v>10.235645</v>
      </c>
      <c r="BS155" s="503">
        <v>3.6331549999999999</v>
      </c>
      <c r="BT155" s="503">
        <v>10.466657999999999</v>
      </c>
      <c r="BU155" s="503">
        <v>4.6403850000000002</v>
      </c>
      <c r="BV155" s="503">
        <v>0</v>
      </c>
      <c r="BW155" s="503">
        <v>0</v>
      </c>
      <c r="BX155" s="503">
        <v>0</v>
      </c>
      <c r="BY155" s="504">
        <v>0</v>
      </c>
      <c r="BZ155" s="504">
        <v>0</v>
      </c>
      <c r="CA155" s="504">
        <v>0</v>
      </c>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row>
    <row r="156" s="599" customFormat="true" ht="15" customHeight="true" x14ac:dyDescent="0.2">
      <c r="A156" s="1047"/>
      <c r="B156" s="447" t="s">
        <v>417</v>
      </c>
      <c r="C156" s="191">
        <v>0</v>
      </c>
      <c r="D156" s="190">
        <v>0</v>
      </c>
      <c r="E156" s="190">
        <v>3.8556872834837265E-3</v>
      </c>
      <c r="F156" s="190">
        <v>0</v>
      </c>
      <c r="G156" s="189">
        <v>0.71113791625869471</v>
      </c>
      <c r="H156" s="188">
        <v>1.6549779971789948E-2</v>
      </c>
      <c r="I156" s="190">
        <v>0</v>
      </c>
      <c r="J156" s="190">
        <v>0</v>
      </c>
      <c r="K156" s="190">
        <v>0</v>
      </c>
      <c r="L156" s="187">
        <v>3.0591513013303739</v>
      </c>
      <c r="M156" s="191">
        <v>0</v>
      </c>
      <c r="N156" s="190">
        <v>0</v>
      </c>
      <c r="O156" s="190">
        <v>0</v>
      </c>
      <c r="P156" s="190">
        <v>0</v>
      </c>
      <c r="Q156" s="189">
        <v>0</v>
      </c>
      <c r="R156" s="188">
        <v>0.25535947323431218</v>
      </c>
      <c r="S156" s="190">
        <v>0</v>
      </c>
      <c r="T156" s="190">
        <v>2.4629609986874208E-2</v>
      </c>
      <c r="U156" s="190">
        <v>0</v>
      </c>
      <c r="V156" s="190">
        <v>0.42306769524831023</v>
      </c>
      <c r="W156" s="190">
        <v>0</v>
      </c>
      <c r="X156" s="190">
        <v>0</v>
      </c>
      <c r="Y156" s="190">
        <v>2.0823551949467334E-2</v>
      </c>
      <c r="Z156" s="190">
        <v>0.11986064847207657</v>
      </c>
      <c r="AA156" s="187">
        <v>0</v>
      </c>
      <c r="AB156" s="909"/>
      <c r="AC156" s="909"/>
      <c r="AD156" s="909"/>
      <c r="AE156" s="909"/>
      <c r="AF156" s="909"/>
      <c r="AG156" s="909"/>
      <c r="AH156" s="909"/>
      <c r="AI156" s="909"/>
      <c r="AJ156" s="909"/>
      <c r="AK156" s="909"/>
      <c r="AL156" s="909"/>
      <c r="AM156" s="909"/>
      <c r="AN156" s="909"/>
      <c r="AO156" s="909"/>
      <c r="AP156" s="909"/>
      <c r="AQ156" s="909"/>
      <c r="AR156" s="909"/>
      <c r="AS156" s="909"/>
      <c r="AT156" s="909"/>
      <c r="AU156" s="909"/>
      <c r="AV156" s="909"/>
      <c r="AW156" s="909"/>
      <c r="AX156" s="909"/>
      <c r="AY156" s="909"/>
      <c r="AZ156" s="415"/>
      <c r="BA156" s="1035"/>
      <c r="BB156" s="682" t="s">
        <v>417</v>
      </c>
      <c r="BC156" s="517">
        <v>0</v>
      </c>
      <c r="BD156" s="503">
        <v>0</v>
      </c>
      <c r="BE156" s="503">
        <v>0.33287600000000001</v>
      </c>
      <c r="BF156" s="503">
        <v>0</v>
      </c>
      <c r="BG156" s="521">
        <v>61.363401999999994</v>
      </c>
      <c r="BH156" s="517">
        <v>0.33287600000000001</v>
      </c>
      <c r="BI156" s="503">
        <v>0</v>
      </c>
      <c r="BJ156" s="503">
        <v>0</v>
      </c>
      <c r="BK156" s="503">
        <v>0</v>
      </c>
      <c r="BL156" s="521">
        <v>61.363401999999994</v>
      </c>
      <c r="BM156" s="517">
        <v>0</v>
      </c>
      <c r="BN156" s="503">
        <v>0</v>
      </c>
      <c r="BO156" s="503">
        <v>0</v>
      </c>
      <c r="BP156" s="503">
        <v>0</v>
      </c>
      <c r="BQ156" s="521">
        <v>0</v>
      </c>
      <c r="BR156" s="517">
        <v>14.329903</v>
      </c>
      <c r="BS156" s="503">
        <v>0</v>
      </c>
      <c r="BT156" s="503">
        <v>1.7433240000000001</v>
      </c>
      <c r="BU156" s="503">
        <v>0</v>
      </c>
      <c r="BV156" s="503">
        <v>42.417199999999994</v>
      </c>
      <c r="BW156" s="503">
        <v>0</v>
      </c>
      <c r="BX156" s="503">
        <v>0</v>
      </c>
      <c r="BY156" s="504">
        <v>0.33287600000000001</v>
      </c>
      <c r="BZ156" s="504">
        <v>2.8729749999999998</v>
      </c>
      <c r="CA156" s="504">
        <v>0</v>
      </c>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row>
    <row r="157" s="599" customFormat="true" ht="15" customHeight="true" x14ac:dyDescent="0.2">
      <c r="A157" s="1047"/>
      <c r="B157" s="447" t="s">
        <v>418</v>
      </c>
      <c r="C157" s="191">
        <v>0</v>
      </c>
      <c r="D157" s="190">
        <v>0</v>
      </c>
      <c r="E157" s="190">
        <v>0</v>
      </c>
      <c r="F157" s="190">
        <v>4.1216546606902583E-2</v>
      </c>
      <c r="G157" s="189">
        <v>0.20981897353646245</v>
      </c>
      <c r="H157" s="188">
        <v>0</v>
      </c>
      <c r="I157" s="190">
        <v>0.17713132580622956</v>
      </c>
      <c r="J157" s="190">
        <v>0</v>
      </c>
      <c r="K157" s="190">
        <v>0</v>
      </c>
      <c r="L157" s="187">
        <v>0.90259283222408893</v>
      </c>
      <c r="M157" s="191">
        <v>0</v>
      </c>
      <c r="N157" s="190">
        <v>0</v>
      </c>
      <c r="O157" s="190">
        <v>0</v>
      </c>
      <c r="P157" s="190">
        <v>0</v>
      </c>
      <c r="Q157" s="189">
        <v>0</v>
      </c>
      <c r="R157" s="188">
        <v>0.29183939798207109</v>
      </c>
      <c r="S157" s="190">
        <v>7.4561144332957685E-2</v>
      </c>
      <c r="T157" s="190">
        <v>0</v>
      </c>
      <c r="U157" s="190">
        <v>0</v>
      </c>
      <c r="V157" s="190">
        <v>3.5506120794407806E-2</v>
      </c>
      <c r="W157" s="190">
        <v>0</v>
      </c>
      <c r="X157" s="190">
        <v>0</v>
      </c>
      <c r="Y157" s="190">
        <v>0</v>
      </c>
      <c r="Z157" s="190">
        <v>0</v>
      </c>
      <c r="AA157" s="187">
        <v>0</v>
      </c>
      <c r="AB157" s="909"/>
      <c r="AC157" s="909"/>
      <c r="AD157" s="909"/>
      <c r="AE157" s="909"/>
      <c r="AF157" s="909"/>
      <c r="AG157" s="909"/>
      <c r="AH157" s="909"/>
      <c r="AI157" s="909"/>
      <c r="AJ157" s="909"/>
      <c r="AK157" s="909"/>
      <c r="AL157" s="909"/>
      <c r="AM157" s="909"/>
      <c r="AN157" s="909"/>
      <c r="AO157" s="909"/>
      <c r="AP157" s="909"/>
      <c r="AQ157" s="909"/>
      <c r="AR157" s="909"/>
      <c r="AS157" s="909"/>
      <c r="AT157" s="909"/>
      <c r="AU157" s="909"/>
      <c r="AV157" s="909"/>
      <c r="AW157" s="909"/>
      <c r="AX157" s="909"/>
      <c r="AY157" s="909"/>
      <c r="AZ157" s="415"/>
      <c r="BA157" s="1035"/>
      <c r="BB157" s="682" t="s">
        <v>418</v>
      </c>
      <c r="BC157" s="517">
        <v>0</v>
      </c>
      <c r="BD157" s="503">
        <v>0</v>
      </c>
      <c r="BE157" s="503">
        <v>0</v>
      </c>
      <c r="BF157" s="503">
        <v>3.5598800000000002</v>
      </c>
      <c r="BG157" s="521">
        <v>18.105076</v>
      </c>
      <c r="BH157" s="517">
        <v>0</v>
      </c>
      <c r="BI157" s="503">
        <v>3.5598800000000002</v>
      </c>
      <c r="BJ157" s="503">
        <v>0</v>
      </c>
      <c r="BK157" s="503">
        <v>0</v>
      </c>
      <c r="BL157" s="521">
        <v>18.105076</v>
      </c>
      <c r="BM157" s="517">
        <v>0</v>
      </c>
      <c r="BN157" s="503">
        <v>0</v>
      </c>
      <c r="BO157" s="503">
        <v>0</v>
      </c>
      <c r="BP157" s="503">
        <v>0</v>
      </c>
      <c r="BQ157" s="521">
        <v>0</v>
      </c>
      <c r="BR157" s="517">
        <v>16.377032</v>
      </c>
      <c r="BS157" s="503">
        <v>1.7280439999999999</v>
      </c>
      <c r="BT157" s="503">
        <v>0</v>
      </c>
      <c r="BU157" s="503">
        <v>0</v>
      </c>
      <c r="BV157" s="503">
        <v>3.5598800000000002</v>
      </c>
      <c r="BW157" s="503">
        <v>0</v>
      </c>
      <c r="BX157" s="503">
        <v>0</v>
      </c>
      <c r="BY157" s="504">
        <v>0</v>
      </c>
      <c r="BZ157" s="504">
        <v>0</v>
      </c>
      <c r="CA157" s="504">
        <v>0</v>
      </c>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row>
    <row r="158" s="599" customFormat="true" ht="15" customHeight="true" x14ac:dyDescent="0.2">
      <c r="A158" s="1047"/>
      <c r="B158" s="447" t="s">
        <v>419</v>
      </c>
      <c r="C158" s="191">
        <v>7.5462136187745026</v>
      </c>
      <c r="D158" s="190">
        <v>7.3002661491748642</v>
      </c>
      <c r="E158" s="190">
        <v>8.1846115673585551</v>
      </c>
      <c r="F158" s="190">
        <v>14.168387745221878</v>
      </c>
      <c r="G158" s="189">
        <v>19.973649241826148</v>
      </c>
      <c r="H158" s="188">
        <v>6.963830870416607</v>
      </c>
      <c r="I158" s="190">
        <v>14.852165262426336</v>
      </c>
      <c r="J158" s="190">
        <v>19.278219413485985</v>
      </c>
      <c r="K158" s="190">
        <v>24.077524320087875</v>
      </c>
      <c r="L158" s="187">
        <v>21.319388411546853</v>
      </c>
      <c r="M158" s="191">
        <v>7.9298302734526978</v>
      </c>
      <c r="N158" s="190">
        <v>6.9003789993362696</v>
      </c>
      <c r="O158" s="190">
        <v>8.3946018581648598</v>
      </c>
      <c r="P158" s="190">
        <v>9.6377219374484699</v>
      </c>
      <c r="Q158" s="189">
        <v>15.415781628296024</v>
      </c>
      <c r="R158" s="188">
        <v>9.092361422711619</v>
      </c>
      <c r="S158" s="190">
        <v>12.040493476771644</v>
      </c>
      <c r="T158" s="190">
        <v>8.3322610553881997</v>
      </c>
      <c r="U158" s="190">
        <v>10.039119989440993</v>
      </c>
      <c r="V158" s="190">
        <v>16.720348564469937</v>
      </c>
      <c r="W158" s="190">
        <v>8.601164776089318</v>
      </c>
      <c r="X158" s="190">
        <v>11.95051579443899</v>
      </c>
      <c r="Y158" s="190">
        <v>6.4623676723628103</v>
      </c>
      <c r="Z158" s="190">
        <v>8.5947293552585826</v>
      </c>
      <c r="AA158" s="187">
        <v>14.539195278360175</v>
      </c>
      <c r="AB158" s="909"/>
      <c r="AC158" s="909"/>
      <c r="AD158" s="909"/>
      <c r="AE158" s="909"/>
      <c r="AF158" s="909"/>
      <c r="AG158" s="909"/>
      <c r="AH158" s="909"/>
      <c r="AI158" s="909"/>
      <c r="AJ158" s="909"/>
      <c r="AK158" s="909"/>
      <c r="AL158" s="909"/>
      <c r="AM158" s="909"/>
      <c r="AN158" s="909"/>
      <c r="AO158" s="909"/>
      <c r="AP158" s="909"/>
      <c r="AQ158" s="909"/>
      <c r="AR158" s="909"/>
      <c r="AS158" s="909"/>
      <c r="AT158" s="909"/>
      <c r="AU158" s="909"/>
      <c r="AV158" s="909"/>
      <c r="AW158" s="909"/>
      <c r="AX158" s="909"/>
      <c r="AY158" s="909"/>
      <c r="AZ158" s="415"/>
      <c r="BA158" s="1035"/>
      <c r="BB158" s="682" t="s">
        <v>419</v>
      </c>
      <c r="BC158" s="517">
        <v>651.16540799999984</v>
      </c>
      <c r="BD158" s="503">
        <v>626.88217499999996</v>
      </c>
      <c r="BE158" s="503">
        <v>706.60833199999979</v>
      </c>
      <c r="BF158" s="503">
        <v>1223.7260109999993</v>
      </c>
      <c r="BG158" s="521">
        <v>1723.5068470000001</v>
      </c>
      <c r="BH158" s="517">
        <v>140.06785399999998</v>
      </c>
      <c r="BI158" s="503">
        <v>298.489981</v>
      </c>
      <c r="BJ158" s="503">
        <v>390.20284699999996</v>
      </c>
      <c r="BK158" s="503">
        <v>482.63077100000004</v>
      </c>
      <c r="BL158" s="521">
        <v>427.64481800000004</v>
      </c>
      <c r="BM158" s="517">
        <v>525.06956600000024</v>
      </c>
      <c r="BN158" s="503">
        <v>456.72079099999991</v>
      </c>
      <c r="BO158" s="503">
        <v>552.31938000000025</v>
      </c>
      <c r="BP158" s="503">
        <v>637.7372519999999</v>
      </c>
      <c r="BQ158" s="521">
        <v>1021.0055129999993</v>
      </c>
      <c r="BR158" s="517">
        <v>510.23232300000012</v>
      </c>
      <c r="BS158" s="503">
        <v>279.05288599999989</v>
      </c>
      <c r="BT158" s="503">
        <v>589.77103899999997</v>
      </c>
      <c r="BU158" s="503">
        <v>411.24888900000002</v>
      </c>
      <c r="BV158" s="503">
        <v>1676.3992549999996</v>
      </c>
      <c r="BW158" s="503">
        <v>342.88433499999996</v>
      </c>
      <c r="BX158" s="503">
        <v>276.38512800000007</v>
      </c>
      <c r="BY158" s="504">
        <v>103.304523</v>
      </c>
      <c r="BZ158" s="504">
        <v>206.00958599999998</v>
      </c>
      <c r="CA158" s="504">
        <v>536.60080900000025</v>
      </c>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row>
    <row r="159" s="599" customFormat="true" ht="15" customHeight="true" x14ac:dyDescent="0.2">
      <c r="A159" s="1047"/>
      <c r="B159" s="447" t="s">
        <v>420</v>
      </c>
      <c r="C159" s="191">
        <v>3.052158955941346</v>
      </c>
      <c r="D159" s="190">
        <v>9.810050921183878</v>
      </c>
      <c r="E159" s="190">
        <v>21.539397918513391</v>
      </c>
      <c r="F159" s="190">
        <v>28.063670448396955</v>
      </c>
      <c r="G159" s="189">
        <v>35.81938806284483</v>
      </c>
      <c r="H159" s="188">
        <v>29.201639699992221</v>
      </c>
      <c r="I159" s="190">
        <v>31.330037323067245</v>
      </c>
      <c r="J159" s="190">
        <v>32.177844389045887</v>
      </c>
      <c r="K159" s="190">
        <v>39.395330523154513</v>
      </c>
      <c r="L159" s="187">
        <v>33.109375757727058</v>
      </c>
      <c r="M159" s="191">
        <v>2.5975695983906162</v>
      </c>
      <c r="N159" s="190">
        <v>6.8549053659456156</v>
      </c>
      <c r="O159" s="190">
        <v>12.302120887885859</v>
      </c>
      <c r="P159" s="190">
        <v>24.418212960472751</v>
      </c>
      <c r="Q159" s="189">
        <v>31.81311509223524</v>
      </c>
      <c r="R159" s="188">
        <v>32.975908678574491</v>
      </c>
      <c r="S159" s="190">
        <v>23.207180508942475</v>
      </c>
      <c r="T159" s="190">
        <v>21.948005146875957</v>
      </c>
      <c r="U159" s="190">
        <v>15.15205033819791</v>
      </c>
      <c r="V159" s="190">
        <v>21.944509094526094</v>
      </c>
      <c r="W159" s="190">
        <v>18.511911900081458</v>
      </c>
      <c r="X159" s="190">
        <v>6.6654611014458132</v>
      </c>
      <c r="Y159" s="190">
        <v>8.4808247350677224</v>
      </c>
      <c r="Z159" s="190">
        <v>19.070970236018976</v>
      </c>
      <c r="AA159" s="187">
        <v>6.2988396718991559</v>
      </c>
      <c r="AB159" s="909"/>
      <c r="AC159" s="909"/>
      <c r="AD159" s="909"/>
      <c r="AE159" s="909"/>
      <c r="AF159" s="909"/>
      <c r="AG159" s="909"/>
      <c r="AH159" s="909"/>
      <c r="AI159" s="909"/>
      <c r="AJ159" s="909"/>
      <c r="AK159" s="909"/>
      <c r="AL159" s="909"/>
      <c r="AM159" s="909"/>
      <c r="AN159" s="909"/>
      <c r="AO159" s="909"/>
      <c r="AP159" s="909"/>
      <c r="AQ159" s="909"/>
      <c r="AR159" s="909"/>
      <c r="AS159" s="909"/>
      <c r="AT159" s="909"/>
      <c r="AU159" s="909"/>
      <c r="AV159" s="909"/>
      <c r="AW159" s="909"/>
      <c r="AX159" s="909"/>
      <c r="AY159" s="909"/>
      <c r="AZ159" s="415"/>
      <c r="BA159" s="1035"/>
      <c r="BB159" s="682" t="s">
        <v>420</v>
      </c>
      <c r="BC159" s="517">
        <v>263.37186200000014</v>
      </c>
      <c r="BD159" s="503">
        <v>842.40025399999945</v>
      </c>
      <c r="BE159" s="503">
        <v>1859.5773190000004</v>
      </c>
      <c r="BF159" s="503">
        <v>2423.8638939999992</v>
      </c>
      <c r="BG159" s="521">
        <v>3090.8203019999983</v>
      </c>
      <c r="BH159" s="517">
        <v>587.35071000000028</v>
      </c>
      <c r="BI159" s="503">
        <v>629.65244999999982</v>
      </c>
      <c r="BJ159" s="503">
        <v>651.29907599999979</v>
      </c>
      <c r="BK159" s="503">
        <v>789.67415799999935</v>
      </c>
      <c r="BL159" s="521">
        <v>664.13973500000009</v>
      </c>
      <c r="BM159" s="517">
        <v>171.99671300000006</v>
      </c>
      <c r="BN159" s="503">
        <v>453.71099199999992</v>
      </c>
      <c r="BO159" s="503">
        <v>809.41298899999958</v>
      </c>
      <c r="BP159" s="503">
        <v>1615.7764390000004</v>
      </c>
      <c r="BQ159" s="521">
        <v>2107.0203689999967</v>
      </c>
      <c r="BR159" s="517">
        <v>1850.4955649999984</v>
      </c>
      <c r="BS159" s="503">
        <v>537.85425899999984</v>
      </c>
      <c r="BT159" s="503">
        <v>1553.5156319999992</v>
      </c>
      <c r="BU159" s="503">
        <v>620.69821600000023</v>
      </c>
      <c r="BV159" s="503">
        <v>2200.1789350000008</v>
      </c>
      <c r="BW159" s="503">
        <v>737.97500300000081</v>
      </c>
      <c r="BX159" s="503">
        <v>154.155214</v>
      </c>
      <c r="BY159" s="504">
        <v>135.57067599999996</v>
      </c>
      <c r="BZ159" s="504">
        <v>457.11767299999968</v>
      </c>
      <c r="CA159" s="504">
        <v>232.47245799999996</v>
      </c>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row>
    <row r="160" s="599" customFormat="true" ht="15" customHeight="true" x14ac:dyDescent="0.2">
      <c r="A160" s="1047"/>
      <c r="B160" s="447" t="s">
        <v>421</v>
      </c>
      <c r="C160" s="191">
        <v>6.6998266043404993</v>
      </c>
      <c r="D160" s="190">
        <v>21.133029833281981</v>
      </c>
      <c r="E160" s="190">
        <v>39.837972888202934</v>
      </c>
      <c r="F160" s="190">
        <v>42.448737745384783</v>
      </c>
      <c r="G160" s="189">
        <v>29.964942304366797</v>
      </c>
      <c r="H160" s="188">
        <v>44.548864341525764</v>
      </c>
      <c r="I160" s="190">
        <v>45.150545913463858</v>
      </c>
      <c r="J160" s="190">
        <v>39.786245967066229</v>
      </c>
      <c r="K160" s="190">
        <v>30.218285864170625</v>
      </c>
      <c r="L160" s="187">
        <v>11.26728175413756</v>
      </c>
      <c r="M160" s="191">
        <v>5.9140938272290384</v>
      </c>
      <c r="N160" s="190">
        <v>13.999097364545607</v>
      </c>
      <c r="O160" s="190">
        <v>30.243114394608543</v>
      </c>
      <c r="P160" s="190">
        <v>41.04497394315856</v>
      </c>
      <c r="Q160" s="189">
        <v>39.553829952038882</v>
      </c>
      <c r="R160" s="188">
        <v>30.250793493770171</v>
      </c>
      <c r="S160" s="190">
        <v>26.186989050973388</v>
      </c>
      <c r="T160" s="190">
        <v>36.924967957778463</v>
      </c>
      <c r="U160" s="190">
        <v>43.078218260880632</v>
      </c>
      <c r="V160" s="190">
        <v>37.333884467545275</v>
      </c>
      <c r="W160" s="190">
        <v>15.664957662068041</v>
      </c>
      <c r="X160" s="190">
        <v>6.4660527300737041</v>
      </c>
      <c r="Y160" s="190">
        <v>22.569343004762516</v>
      </c>
      <c r="Z160" s="190">
        <v>11.711327582095384</v>
      </c>
      <c r="AA160" s="187">
        <v>6.5766852527148023</v>
      </c>
      <c r="AB160" s="909"/>
      <c r="AC160" s="909"/>
      <c r="AD160" s="909"/>
      <c r="AE160" s="909"/>
      <c r="AF160" s="909"/>
      <c r="AG160" s="909"/>
      <c r="AH160" s="909"/>
      <c r="AI160" s="909"/>
      <c r="AJ160" s="909"/>
      <c r="AK160" s="909"/>
      <c r="AL160" s="909"/>
      <c r="AM160" s="909"/>
      <c r="AN160" s="909"/>
      <c r="AO160" s="909"/>
      <c r="AP160" s="909"/>
      <c r="AQ160" s="909"/>
      <c r="AR160" s="909"/>
      <c r="AS160" s="909"/>
      <c r="AT160" s="909"/>
      <c r="AU160" s="909"/>
      <c r="AV160" s="909"/>
      <c r="AW160" s="909"/>
      <c r="AX160" s="909"/>
      <c r="AY160" s="909"/>
      <c r="AZ160" s="415"/>
      <c r="BA160" s="1035"/>
      <c r="BB160" s="682" t="s">
        <v>421</v>
      </c>
      <c r="BC160" s="517">
        <v>578.13037699999961</v>
      </c>
      <c r="BD160" s="503">
        <v>1814.7173589999979</v>
      </c>
      <c r="BE160" s="503">
        <v>3439.3621910000029</v>
      </c>
      <c r="BF160" s="503">
        <v>3666.3045540000044</v>
      </c>
      <c r="BG160" s="521">
        <v>2585.6458480000001</v>
      </c>
      <c r="BH160" s="517">
        <v>896.03896799999973</v>
      </c>
      <c r="BI160" s="503">
        <v>907.40880900000002</v>
      </c>
      <c r="BJ160" s="503">
        <v>805.29773599999987</v>
      </c>
      <c r="BK160" s="503">
        <v>605.72151900000006</v>
      </c>
      <c r="BL160" s="521">
        <v>226.009985</v>
      </c>
      <c r="BM160" s="517">
        <v>391.5986309999999</v>
      </c>
      <c r="BN160" s="503">
        <v>926.56922500000019</v>
      </c>
      <c r="BO160" s="503">
        <v>1989.8332849999983</v>
      </c>
      <c r="BP160" s="503">
        <v>2715.985070000002</v>
      </c>
      <c r="BQ160" s="521">
        <v>2619.6971010000025</v>
      </c>
      <c r="BR160" s="517">
        <v>1697.571391999998</v>
      </c>
      <c r="BS160" s="503">
        <v>606.91489799999954</v>
      </c>
      <c r="BT160" s="503">
        <v>2613.609508</v>
      </c>
      <c r="BU160" s="503">
        <v>1764.6834999999983</v>
      </c>
      <c r="BV160" s="503">
        <v>3743.1334559999978</v>
      </c>
      <c r="BW160" s="503">
        <v>624.48153600000012</v>
      </c>
      <c r="BX160" s="503">
        <v>149.54340399999998</v>
      </c>
      <c r="BY160" s="504">
        <v>360.78343600000022</v>
      </c>
      <c r="BZ160" s="504">
        <v>280.71224199999995</v>
      </c>
      <c r="CA160" s="504">
        <v>242.72695700000006</v>
      </c>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row>
    <row r="161" s="599" customFormat="true" ht="15" customHeight="true" x14ac:dyDescent="0.2">
      <c r="A161" s="1047"/>
      <c r="B161" s="447" t="s">
        <v>422</v>
      </c>
      <c r="C161" s="191">
        <v>80.545974082369497</v>
      </c>
      <c r="D161" s="190">
        <v>58.046312150854476</v>
      </c>
      <c r="E161" s="190">
        <v>26.82811371572728</v>
      </c>
      <c r="F161" s="190">
        <v>10.75840348381257</v>
      </c>
      <c r="G161" s="189">
        <v>2.1848062598174369</v>
      </c>
      <c r="H161" s="188">
        <v>15.062443495753111</v>
      </c>
      <c r="I161" s="190">
        <v>5.6291488266686196</v>
      </c>
      <c r="J161" s="190">
        <v>3.1146573595356659</v>
      </c>
      <c r="K161" s="190">
        <v>0.50297809584910036</v>
      </c>
      <c r="L161" s="187">
        <v>0.8495679568476191</v>
      </c>
      <c r="M161" s="191">
        <v>81.679891227267674</v>
      </c>
      <c r="N161" s="190">
        <v>69.360507800875666</v>
      </c>
      <c r="O161" s="190">
        <v>43.994997782576725</v>
      </c>
      <c r="P161" s="190">
        <v>21.829560531455584</v>
      </c>
      <c r="Q161" s="189">
        <v>7.9141310335347406</v>
      </c>
      <c r="R161" s="188">
        <v>21.076841761384706</v>
      </c>
      <c r="S161" s="190">
        <v>32.972211235340524</v>
      </c>
      <c r="T161" s="190">
        <v>29.717537191148185</v>
      </c>
      <c r="U161" s="190">
        <v>27.070786427108871</v>
      </c>
      <c r="V161" s="190">
        <v>14.759774098287837</v>
      </c>
      <c r="W161" s="190">
        <v>54.436483889648144</v>
      </c>
      <c r="X161" s="190">
        <v>74.679912715982567</v>
      </c>
      <c r="Y161" s="190">
        <v>57.451636337853074</v>
      </c>
      <c r="Z161" s="190">
        <v>52.297472981199242</v>
      </c>
      <c r="AA161" s="187">
        <v>72.083337054717717</v>
      </c>
      <c r="AB161" s="909"/>
      <c r="AC161" s="909"/>
      <c r="AD161" s="909"/>
      <c r="AE161" s="909"/>
      <c r="AF161" s="909"/>
      <c r="AG161" s="909"/>
      <c r="AH161" s="909"/>
      <c r="AI161" s="909"/>
      <c r="AJ161" s="909"/>
      <c r="AK161" s="909"/>
      <c r="AL161" s="909"/>
      <c r="AM161" s="909"/>
      <c r="AN161" s="909"/>
      <c r="AO161" s="909"/>
      <c r="AP161" s="909"/>
      <c r="AQ161" s="909"/>
      <c r="AR161" s="909"/>
      <c r="AS161" s="909"/>
      <c r="AT161" s="909"/>
      <c r="AU161" s="909"/>
      <c r="AV161" s="909"/>
      <c r="AW161" s="909"/>
      <c r="AX161" s="909"/>
      <c r="AY161" s="909"/>
      <c r="AZ161" s="415"/>
      <c r="BA161" s="1035"/>
      <c r="BB161" s="682" t="s">
        <v>422</v>
      </c>
      <c r="BC161" s="517">
        <v>6950.3402269999842</v>
      </c>
      <c r="BD161" s="503">
        <v>4984.5029850000019</v>
      </c>
      <c r="BE161" s="503">
        <v>2316.172066000001</v>
      </c>
      <c r="BF161" s="503">
        <v>929.20510200000047</v>
      </c>
      <c r="BG161" s="521">
        <v>188.52481599999996</v>
      </c>
      <c r="BH161" s="517">
        <v>302.9602779999999</v>
      </c>
      <c r="BI161" s="503">
        <v>113.13128400000001</v>
      </c>
      <c r="BJ161" s="503">
        <v>63.042553000000005</v>
      </c>
      <c r="BK161" s="503">
        <v>10.082129</v>
      </c>
      <c r="BL161" s="521">
        <v>17.041452</v>
      </c>
      <c r="BM161" s="517">
        <v>5408.3912969999947</v>
      </c>
      <c r="BN161" s="503">
        <v>4590.8182709999937</v>
      </c>
      <c r="BO161" s="503">
        <v>2894.632802000001</v>
      </c>
      <c r="BP161" s="503">
        <v>1444.4828389999996</v>
      </c>
      <c r="BQ161" s="521">
        <v>524.16229099999987</v>
      </c>
      <c r="BR161" s="517">
        <v>1182.7604989999988</v>
      </c>
      <c r="BS161" s="503">
        <v>764.17056499999956</v>
      </c>
      <c r="BT161" s="503">
        <v>2103.4557930000005</v>
      </c>
      <c r="BU161" s="503">
        <v>1108.9448930000003</v>
      </c>
      <c r="BV161" s="503">
        <v>1479.8300530000001</v>
      </c>
      <c r="BW161" s="503">
        <v>2170.103476000003</v>
      </c>
      <c r="BX161" s="503">
        <v>1727.1570190000009</v>
      </c>
      <c r="BY161" s="504">
        <v>918.39619599999992</v>
      </c>
      <c r="BZ161" s="504">
        <v>1253.5334520000017</v>
      </c>
      <c r="CA161" s="504">
        <v>2660.393249999996</v>
      </c>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row>
    <row r="162" s="599" customFormat="true" ht="15" customHeight="true" x14ac:dyDescent="0.2">
      <c r="A162" s="1047"/>
      <c r="B162" s="447" t="s">
        <v>423</v>
      </c>
      <c r="C162" s="191">
        <v>1.9300903475449538</v>
      </c>
      <c r="D162" s="190">
        <v>3.080040635850513</v>
      </c>
      <c r="E162" s="190">
        <v>3.3623753680324828</v>
      </c>
      <c r="F162" s="190">
        <v>3.3759925127165449</v>
      </c>
      <c r="G162" s="189">
        <v>2.2787551994056146</v>
      </c>
      <c r="H162" s="188">
        <v>3.3315051228110857</v>
      </c>
      <c r="I162" s="190">
        <v>2.1549327842974102</v>
      </c>
      <c r="J162" s="190">
        <v>3.1968042075704313</v>
      </c>
      <c r="K162" s="190">
        <v>1.3939386126920028</v>
      </c>
      <c r="L162" s="187">
        <v>0.89453578550565871</v>
      </c>
      <c r="M162" s="191">
        <v>1.6631516342582697</v>
      </c>
      <c r="N162" s="190">
        <v>2.4299412760543322</v>
      </c>
      <c r="O162" s="190">
        <v>4.4075810476628359</v>
      </c>
      <c r="P162" s="190">
        <v>2.7067140945116397</v>
      </c>
      <c r="Q162" s="189">
        <v>3.753106730150539</v>
      </c>
      <c r="R162" s="188">
        <v>1.2213716360965494</v>
      </c>
      <c r="S162" s="190">
        <v>3.334868602267052</v>
      </c>
      <c r="T162" s="190">
        <v>1.7509536841016649</v>
      </c>
      <c r="U162" s="190">
        <v>2.9762341623913344</v>
      </c>
      <c r="V162" s="190">
        <v>5.4908267992802271</v>
      </c>
      <c r="W162" s="190">
        <v>0.68979423356862857</v>
      </c>
      <c r="X162" s="190">
        <v>8.4142557547602373E-2</v>
      </c>
      <c r="Y162" s="190">
        <v>3.5686045304811502</v>
      </c>
      <c r="Z162" s="190">
        <v>7.3551526174385957</v>
      </c>
      <c r="AA162" s="187">
        <v>0.12325531379440643</v>
      </c>
      <c r="AB162" s="909"/>
      <c r="AC162" s="909"/>
      <c r="AD162" s="909"/>
      <c r="AE162" s="909"/>
      <c r="AF162" s="909"/>
      <c r="AG162" s="909"/>
      <c r="AH162" s="909"/>
      <c r="AI162" s="909"/>
      <c r="AJ162" s="909"/>
      <c r="AK162" s="909"/>
      <c r="AL162" s="909"/>
      <c r="AM162" s="909"/>
      <c r="AN162" s="909"/>
      <c r="AO162" s="909"/>
      <c r="AP162" s="909"/>
      <c r="AQ162" s="909"/>
      <c r="AR162" s="909"/>
      <c r="AS162" s="909"/>
      <c r="AT162" s="909"/>
      <c r="AU162" s="909"/>
      <c r="AV162" s="909"/>
      <c r="AW162" s="909"/>
      <c r="AX162" s="909"/>
      <c r="AY162" s="909"/>
      <c r="AZ162" s="415"/>
      <c r="BA162" s="1035"/>
      <c r="BB162" s="682" t="s">
        <v>423</v>
      </c>
      <c r="BC162" s="517">
        <v>166.54817000000003</v>
      </c>
      <c r="BD162" s="503">
        <v>264.48660000000001</v>
      </c>
      <c r="BE162" s="503">
        <v>290.28652499999998</v>
      </c>
      <c r="BF162" s="503">
        <v>291.58503600000012</v>
      </c>
      <c r="BG162" s="521">
        <v>196.63157899999993</v>
      </c>
      <c r="BH162" s="517">
        <v>67.008630999999994</v>
      </c>
      <c r="BI162" s="503">
        <v>43.308557</v>
      </c>
      <c r="BJ162" s="503">
        <v>64.705254999999994</v>
      </c>
      <c r="BK162" s="503">
        <v>27.941313999999998</v>
      </c>
      <c r="BL162" s="521">
        <v>17.943459999999998</v>
      </c>
      <c r="BM162" s="517">
        <v>110.12471600000001</v>
      </c>
      <c r="BN162" s="503">
        <v>160.83242700000002</v>
      </c>
      <c r="BO162" s="503">
        <v>289.99498399999999</v>
      </c>
      <c r="BP162" s="503">
        <v>179.105853</v>
      </c>
      <c r="BQ162" s="521">
        <v>248.57271300000002</v>
      </c>
      <c r="BR162" s="517">
        <v>68.539212000000006</v>
      </c>
      <c r="BS162" s="503">
        <v>77.289581999999967</v>
      </c>
      <c r="BT162" s="503">
        <v>123.93536000000002</v>
      </c>
      <c r="BU162" s="503">
        <v>121.92034699999999</v>
      </c>
      <c r="BV162" s="503">
        <v>550.51591299999995</v>
      </c>
      <c r="BW162" s="503">
        <v>27.498558999999997</v>
      </c>
      <c r="BX162" s="503">
        <v>1.9460040000000001</v>
      </c>
      <c r="BY162" s="504">
        <v>57.046118</v>
      </c>
      <c r="BZ162" s="504">
        <v>176.297808</v>
      </c>
      <c r="CA162" s="504">
        <v>4.5490069999999996</v>
      </c>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row>
    <row r="163" s="599" customFormat="true" ht="15" customHeight="true" x14ac:dyDescent="0.2">
      <c r="A163" s="1047"/>
      <c r="B163" s="447" t="s">
        <v>424</v>
      </c>
      <c r="C163" s="191">
        <v>0.13232455438125598</v>
      </c>
      <c r="D163" s="190">
        <v>0</v>
      </c>
      <c r="E163" s="190">
        <v>0</v>
      </c>
      <c r="F163" s="190">
        <v>0</v>
      </c>
      <c r="G163" s="189">
        <v>0.15388332423583448</v>
      </c>
      <c r="H163" s="188">
        <v>0</v>
      </c>
      <c r="I163" s="190">
        <v>0</v>
      </c>
      <c r="J163" s="190">
        <v>0</v>
      </c>
      <c r="K163" s="190">
        <v>0</v>
      </c>
      <c r="L163" s="187">
        <v>0.5561347881759241</v>
      </c>
      <c r="M163" s="191">
        <v>0.17244464472719728</v>
      </c>
      <c r="N163" s="190">
        <v>0</v>
      </c>
      <c r="O163" s="190">
        <v>0</v>
      </c>
      <c r="P163" s="190">
        <v>0</v>
      </c>
      <c r="Q163" s="189">
        <v>3.2053721244187677E-2</v>
      </c>
      <c r="R163" s="188">
        <v>0.19879124680691965</v>
      </c>
      <c r="S163" s="190">
        <v>0.47375825016015299</v>
      </c>
      <c r="T163" s="190">
        <v>0</v>
      </c>
      <c r="U163" s="190">
        <v>0</v>
      </c>
      <c r="V163" s="190">
        <v>0</v>
      </c>
      <c r="W163" s="190">
        <v>0</v>
      </c>
      <c r="X163" s="190">
        <v>0</v>
      </c>
      <c r="Y163" s="190">
        <v>0</v>
      </c>
      <c r="Z163" s="190">
        <v>0</v>
      </c>
      <c r="AA163" s="187">
        <v>6.9400356957948495E-2</v>
      </c>
      <c r="AB163" s="909"/>
      <c r="AC163" s="909"/>
      <c r="AD163" s="909"/>
      <c r="AE163" s="909"/>
      <c r="AF163" s="909"/>
      <c r="AG163" s="909"/>
      <c r="AH163" s="909"/>
      <c r="AI163" s="909"/>
      <c r="AJ163" s="909"/>
      <c r="AK163" s="909"/>
      <c r="AL163" s="909"/>
      <c r="AM163" s="909"/>
      <c r="AN163" s="909"/>
      <c r="AO163" s="909"/>
      <c r="AP163" s="909"/>
      <c r="AQ163" s="909"/>
      <c r="AR163" s="909"/>
      <c r="AS163" s="909"/>
      <c r="AT163" s="909"/>
      <c r="AU163" s="909"/>
      <c r="AV163" s="909"/>
      <c r="AW163" s="909"/>
      <c r="AX163" s="909"/>
      <c r="AY163" s="909"/>
      <c r="AZ163" s="415"/>
      <c r="BA163" s="1035"/>
      <c r="BB163" s="682" t="s">
        <v>424</v>
      </c>
      <c r="BC163" s="517">
        <v>11.418332000000001</v>
      </c>
      <c r="BD163" s="503">
        <v>0</v>
      </c>
      <c r="BE163" s="503">
        <v>0</v>
      </c>
      <c r="BF163" s="503">
        <v>0</v>
      </c>
      <c r="BG163" s="521">
        <v>13.278443000000001</v>
      </c>
      <c r="BH163" s="517">
        <v>0</v>
      </c>
      <c r="BI163" s="503">
        <v>0</v>
      </c>
      <c r="BJ163" s="503">
        <v>0</v>
      </c>
      <c r="BK163" s="503">
        <v>0</v>
      </c>
      <c r="BL163" s="521">
        <v>11.155487000000001</v>
      </c>
      <c r="BM163" s="517">
        <v>11.418332000000001</v>
      </c>
      <c r="BN163" s="503">
        <v>0</v>
      </c>
      <c r="BO163" s="503">
        <v>0</v>
      </c>
      <c r="BP163" s="503">
        <v>0</v>
      </c>
      <c r="BQ163" s="521">
        <v>2.1229559999999998</v>
      </c>
      <c r="BR163" s="517">
        <v>11.155487000000001</v>
      </c>
      <c r="BS163" s="503">
        <v>10.979916000000001</v>
      </c>
      <c r="BT163" s="503">
        <v>0</v>
      </c>
      <c r="BU163" s="503">
        <v>0</v>
      </c>
      <c r="BV163" s="503">
        <v>0</v>
      </c>
      <c r="BW163" s="503">
        <v>0</v>
      </c>
      <c r="BX163" s="503">
        <v>0</v>
      </c>
      <c r="BY163" s="504">
        <v>0</v>
      </c>
      <c r="BZ163" s="504">
        <v>0</v>
      </c>
      <c r="CA163" s="504">
        <v>2.561372</v>
      </c>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row>
    <row r="164" s="599" customFormat="true" ht="15" customHeight="true" x14ac:dyDescent="0.2">
      <c r="A164" s="1048"/>
      <c r="B164" s="448" t="s">
        <v>425</v>
      </c>
      <c r="C164" s="191">
        <v>8.5922053534080167E-2</v>
      </c>
      <c r="D164" s="190">
        <v>0.63030030965424522</v>
      </c>
      <c r="E164" s="190">
        <v>0.19337064695678652</v>
      </c>
      <c r="F164" s="190">
        <v>0.77531698249297809</v>
      </c>
      <c r="G164" s="189">
        <v>0.22824144246258304</v>
      </c>
      <c r="H164" s="188">
        <v>0.68948679517916822</v>
      </c>
      <c r="I164" s="190">
        <v>0.64498416458247365</v>
      </c>
      <c r="J164" s="190">
        <v>0.55655675031764362</v>
      </c>
      <c r="K164" s="190">
        <v>8.3496638109136115E-2</v>
      </c>
      <c r="L164" s="187">
        <v>0</v>
      </c>
      <c r="M164" s="191">
        <v>3.3258149765091498E-2</v>
      </c>
      <c r="N164" s="190">
        <v>0.45516919324253852</v>
      </c>
      <c r="O164" s="190">
        <v>0.65758402910102054</v>
      </c>
      <c r="P164" s="190">
        <v>0.22705962604662586</v>
      </c>
      <c r="Q164" s="189">
        <v>0.52096171994883711</v>
      </c>
      <c r="R164" s="188">
        <v>0.76014787408714801</v>
      </c>
      <c r="S164" s="190">
        <v>0.51903801974812769</v>
      </c>
      <c r="T164" s="190">
        <v>0.1549574039147138</v>
      </c>
      <c r="U164" s="190">
        <v>3.9594884429398167E-2</v>
      </c>
      <c r="V164" s="190">
        <v>0.45205623843105902</v>
      </c>
      <c r="W164" s="190">
        <v>1.1266518733168667</v>
      </c>
      <c r="X164" s="190">
        <v>0</v>
      </c>
      <c r="Y164" s="190">
        <v>0.10335557155427885</v>
      </c>
      <c r="Z164" s="190">
        <v>0.13180555649414036</v>
      </c>
      <c r="AA164" s="187">
        <v>6.9551655400054188E-2</v>
      </c>
      <c r="AB164" s="909"/>
      <c r="AC164" s="909"/>
      <c r="AD164" s="909"/>
      <c r="AE164" s="909"/>
      <c r="AF164" s="909"/>
      <c r="AG164" s="909"/>
      <c r="AH164" s="909"/>
      <c r="AI164" s="909"/>
      <c r="AJ164" s="909"/>
      <c r="AK164" s="909"/>
      <c r="AL164" s="909"/>
      <c r="AM164" s="909"/>
      <c r="AN164" s="909"/>
      <c r="AO164" s="909"/>
      <c r="AP164" s="909"/>
      <c r="AQ164" s="909"/>
      <c r="AR164" s="909"/>
      <c r="AS164" s="909"/>
      <c r="AT164" s="909"/>
      <c r="AU164" s="909"/>
      <c r="AV164" s="909"/>
      <c r="AW164" s="909"/>
      <c r="AX164" s="909"/>
      <c r="AY164" s="909"/>
      <c r="AZ164" s="415"/>
      <c r="BA164" s="1035"/>
      <c r="BB164" s="682" t="s">
        <v>425</v>
      </c>
      <c r="BC164" s="517">
        <v>7.4142440000000001</v>
      </c>
      <c r="BD164" s="503">
        <v>54.124605999999993</v>
      </c>
      <c r="BE164" s="503">
        <v>16.694416</v>
      </c>
      <c r="BF164" s="503">
        <v>66.964257000000003</v>
      </c>
      <c r="BG164" s="521">
        <v>19.694732999999999</v>
      </c>
      <c r="BH164" s="517">
        <v>13.868075999999999</v>
      </c>
      <c r="BI164" s="503">
        <v>12.962507999999998</v>
      </c>
      <c r="BJ164" s="503">
        <v>11.265046000000002</v>
      </c>
      <c r="BK164" s="503">
        <v>1.6736789999999999</v>
      </c>
      <c r="BL164" s="521">
        <v>0</v>
      </c>
      <c r="BM164" s="517">
        <v>2.2021709999999999</v>
      </c>
      <c r="BN164" s="503">
        <v>30.126639999999998</v>
      </c>
      <c r="BO164" s="503">
        <v>43.265470999999991</v>
      </c>
      <c r="BP164" s="503">
        <v>15.024751999999999</v>
      </c>
      <c r="BQ164" s="521">
        <v>34.503912999999997</v>
      </c>
      <c r="BR164" s="517">
        <v>42.656906999999997</v>
      </c>
      <c r="BS164" s="503">
        <v>12.029329000000001</v>
      </c>
      <c r="BT164" s="503">
        <v>10.968138</v>
      </c>
      <c r="BU164" s="503">
        <v>1.62199</v>
      </c>
      <c r="BV164" s="503">
        <v>45.323621000000003</v>
      </c>
      <c r="BW164" s="503">
        <v>44.913832999999997</v>
      </c>
      <c r="BX164" s="503">
        <v>0</v>
      </c>
      <c r="BY164" s="504">
        <v>1.652196</v>
      </c>
      <c r="BZ164" s="504">
        <v>3.1592859999999998</v>
      </c>
      <c r="CA164" s="504">
        <v>2.5669559999999998</v>
      </c>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row>
    <row r="165" s="441" customFormat="true" ht="15" customHeight="true" x14ac:dyDescent="0.2">
      <c r="A165" s="93"/>
      <c r="B165" s="90"/>
      <c r="C165" s="172"/>
      <c r="D165" s="174"/>
      <c r="E165" s="174"/>
      <c r="F165" s="174"/>
      <c r="G165" s="173"/>
      <c r="H165" s="171"/>
      <c r="I165" s="174"/>
      <c r="J165" s="174"/>
      <c r="K165" s="174"/>
      <c r="L165" s="170"/>
      <c r="M165" s="172"/>
      <c r="N165" s="174"/>
      <c r="O165" s="174"/>
      <c r="P165" s="174"/>
      <c r="Q165" s="173"/>
      <c r="R165" s="171"/>
      <c r="S165" s="174"/>
      <c r="T165" s="174"/>
      <c r="U165" s="174"/>
      <c r="V165" s="174"/>
      <c r="W165" s="174"/>
      <c r="X165" s="174"/>
      <c r="Y165" s="174"/>
      <c r="Z165" s="174"/>
      <c r="AA165" s="170"/>
      <c r="AB165" s="909"/>
      <c r="AC165" s="909"/>
      <c r="AD165" s="909"/>
      <c r="AE165" s="909"/>
      <c r="AF165" s="909"/>
      <c r="AG165" s="909"/>
      <c r="AH165" s="909"/>
      <c r="AI165" s="909"/>
      <c r="AJ165" s="909"/>
      <c r="AK165" s="909"/>
      <c r="AL165" s="909"/>
      <c r="AM165" s="909"/>
      <c r="AN165" s="909"/>
      <c r="AO165" s="909"/>
      <c r="AP165" s="909"/>
      <c r="AQ165" s="909"/>
      <c r="AR165" s="909"/>
      <c r="AS165" s="909"/>
      <c r="AT165" s="909"/>
      <c r="AU165" s="909"/>
      <c r="AV165" s="909"/>
      <c r="AW165" s="909"/>
      <c r="AX165" s="909"/>
      <c r="AY165" s="909"/>
      <c r="AZ165" s="415"/>
      <c r="BA165" s="1037"/>
      <c r="BB165" s="682" t="s">
        <v>195</v>
      </c>
      <c r="BC165" s="517">
        <v>8629.0349160000114</v>
      </c>
      <c r="BD165" s="503">
        <v>8587.1139790000034</v>
      </c>
      <c r="BE165" s="503">
        <v>8633.3765040000017</v>
      </c>
      <c r="BF165" s="503">
        <v>8637.0166670000017</v>
      </c>
      <c r="BG165" s="521">
        <v>8628.903142000021</v>
      </c>
      <c r="BH165" s="517">
        <v>2011.3620879999994</v>
      </c>
      <c r="BI165" s="503">
        <v>2009.7405040000001</v>
      </c>
      <c r="BJ165" s="503">
        <v>2024.0606179999975</v>
      </c>
      <c r="BK165" s="503">
        <v>2004.4866929999996</v>
      </c>
      <c r="BL165" s="521">
        <v>2005.8962750000001</v>
      </c>
      <c r="BM165" s="517">
        <v>6621.4477220000017</v>
      </c>
      <c r="BN165" s="503">
        <v>6618.7783459999919</v>
      </c>
      <c r="BO165" s="503">
        <v>6579.4589110000088</v>
      </c>
      <c r="BP165" s="503">
        <v>6617.0953690000006</v>
      </c>
      <c r="BQ165" s="521">
        <v>6623.1186820000094</v>
      </c>
      <c r="BR165" s="517">
        <v>5611.6590540000043</v>
      </c>
      <c r="BS165" s="503">
        <v>2317.6200090000043</v>
      </c>
      <c r="BT165" s="503">
        <v>7078.1632389999877</v>
      </c>
      <c r="BU165" s="503">
        <v>4096.4635290000115</v>
      </c>
      <c r="BV165" s="503">
        <v>10026.102317999997</v>
      </c>
      <c r="BW165" s="503">
        <v>3986.4872249999935</v>
      </c>
      <c r="BX165" s="503">
        <v>2312.7464350000032</v>
      </c>
      <c r="BY165" s="504">
        <v>1598.5553320000001</v>
      </c>
      <c r="BZ165" s="504">
        <v>2396.9292980000059</v>
      </c>
      <c r="CA165" s="504">
        <v>3690.7187689999964</v>
      </c>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row>
    <row r="166" s="441" customFormat="true" ht="15" customHeight="true" x14ac:dyDescent="0.2">
      <c r="A166" s="101"/>
      <c r="B166" s="89"/>
      <c r="C166" s="172"/>
      <c r="D166" s="174"/>
      <c r="E166" s="174"/>
      <c r="F166" s="174"/>
      <c r="G166" s="173"/>
      <c r="H166" s="171"/>
      <c r="I166" s="174"/>
      <c r="J166" s="174"/>
      <c r="K166" s="174"/>
      <c r="L166" s="170"/>
      <c r="M166" s="172"/>
      <c r="N166" s="174"/>
      <c r="O166" s="174"/>
      <c r="P166" s="174"/>
      <c r="Q166" s="173"/>
      <c r="R166" s="171"/>
      <c r="S166" s="174"/>
      <c r="T166" s="174"/>
      <c r="U166" s="174"/>
      <c r="V166" s="174"/>
      <c r="W166" s="174"/>
      <c r="X166" s="174"/>
      <c r="Y166" s="174"/>
      <c r="Z166" s="174"/>
      <c r="AA166" s="170"/>
      <c r="AB166" s="909"/>
      <c r="AC166" s="909"/>
      <c r="AD166" s="909"/>
      <c r="AE166" s="909"/>
      <c r="AF166" s="909"/>
      <c r="AG166" s="909"/>
      <c r="AH166" s="909"/>
      <c r="AI166" s="909"/>
      <c r="AJ166" s="909"/>
      <c r="AK166" s="909"/>
      <c r="AL166" s="909"/>
      <c r="AM166" s="909"/>
      <c r="AN166" s="909"/>
      <c r="AO166" s="909"/>
      <c r="AP166" s="909"/>
      <c r="AQ166" s="909"/>
      <c r="AR166" s="909"/>
      <c r="AS166" s="909"/>
      <c r="AT166" s="909"/>
      <c r="AU166" s="909"/>
      <c r="AV166" s="909"/>
      <c r="AW166" s="909"/>
      <c r="AX166" s="909"/>
      <c r="AY166" s="909"/>
      <c r="AZ166" s="415"/>
      <c r="BA166" s="947"/>
      <c r="BB166" s="682"/>
      <c r="BC166" s="517"/>
      <c r="BD166" s="503"/>
      <c r="BE166" s="503"/>
      <c r="BF166" s="503"/>
      <c r="BG166" s="521"/>
      <c r="BH166" s="517"/>
      <c r="BI166" s="503"/>
      <c r="BJ166" s="503"/>
      <c r="BK166" s="503"/>
      <c r="BL166" s="521"/>
      <c r="BM166" s="517"/>
      <c r="BN166" s="503"/>
      <c r="BO166" s="503"/>
      <c r="BP166" s="503"/>
      <c r="BQ166" s="521"/>
      <c r="BR166" s="517"/>
      <c r="BS166" s="503"/>
      <c r="BT166" s="503"/>
      <c r="BU166" s="503"/>
      <c r="BV166" s="503"/>
      <c r="BW166" s="503"/>
      <c r="BX166" s="503"/>
      <c r="BY166" s="504"/>
      <c r="BZ166" s="504"/>
      <c r="CA166" s="50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row>
    <row r="167" s="441" customFormat="true" ht="15" customHeight="true" x14ac:dyDescent="0.2">
      <c r="A167" s="101"/>
      <c r="B167" s="89"/>
      <c r="C167" s="172"/>
      <c r="D167" s="174"/>
      <c r="E167" s="174"/>
      <c r="F167" s="174"/>
      <c r="G167" s="173"/>
      <c r="H167" s="171"/>
      <c r="I167" s="174"/>
      <c r="J167" s="174"/>
      <c r="K167" s="174"/>
      <c r="L167" s="170"/>
      <c r="M167" s="172"/>
      <c r="N167" s="174"/>
      <c r="O167" s="174"/>
      <c r="P167" s="174"/>
      <c r="Q167" s="173"/>
      <c r="R167" s="171"/>
      <c r="S167" s="174"/>
      <c r="T167" s="174"/>
      <c r="U167" s="174"/>
      <c r="V167" s="174"/>
      <c r="W167" s="174"/>
      <c r="X167" s="174"/>
      <c r="Y167" s="174"/>
      <c r="Z167" s="174"/>
      <c r="AA167" s="170"/>
      <c r="AB167" s="909"/>
      <c r="AC167" s="909"/>
      <c r="AD167" s="909"/>
      <c r="AE167" s="909"/>
      <c r="AF167" s="909"/>
      <c r="AG167" s="909"/>
      <c r="AH167" s="909"/>
      <c r="AI167" s="909"/>
      <c r="AJ167" s="909"/>
      <c r="AK167" s="909"/>
      <c r="AL167" s="909"/>
      <c r="AM167" s="909"/>
      <c r="AN167" s="909"/>
      <c r="AO167" s="909"/>
      <c r="AP167" s="909"/>
      <c r="AQ167" s="909"/>
      <c r="AR167" s="909"/>
      <c r="AS167" s="909"/>
      <c r="AT167" s="909"/>
      <c r="AU167" s="909"/>
      <c r="AV167" s="909"/>
      <c r="AW167" s="909"/>
      <c r="AX167" s="909"/>
      <c r="AY167" s="909"/>
      <c r="AZ167" s="415"/>
      <c r="BA167" s="947"/>
      <c r="BB167" s="682"/>
      <c r="BC167" s="517"/>
      <c r="BD167" s="503"/>
      <c r="BE167" s="503"/>
      <c r="BF167" s="503"/>
      <c r="BG167" s="521"/>
      <c r="BH167" s="517"/>
      <c r="BI167" s="503"/>
      <c r="BJ167" s="503"/>
      <c r="BK167" s="503"/>
      <c r="BL167" s="521"/>
      <c r="BM167" s="517"/>
      <c r="BN167" s="503"/>
      <c r="BO167" s="503"/>
      <c r="BP167" s="503"/>
      <c r="BQ167" s="521"/>
      <c r="BR167" s="517"/>
      <c r="BS167" s="503"/>
      <c r="BT167" s="503"/>
      <c r="BU167" s="503"/>
      <c r="BV167" s="503"/>
      <c r="BW167" s="503"/>
      <c r="BX167" s="503"/>
      <c r="BY167" s="504"/>
      <c r="BZ167" s="504"/>
      <c r="CA167" s="50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row>
    <row r="168" s="441" customFormat="true" ht="15" customHeight="true" x14ac:dyDescent="0.2">
      <c r="A168" s="101"/>
      <c r="B168" s="89"/>
      <c r="C168" s="172"/>
      <c r="D168" s="174"/>
      <c r="E168" s="174"/>
      <c r="F168" s="174"/>
      <c r="G168" s="173"/>
      <c r="H168" s="171"/>
      <c r="I168" s="174"/>
      <c r="J168" s="174"/>
      <c r="K168" s="174"/>
      <c r="L168" s="170"/>
      <c r="M168" s="172"/>
      <c r="N168" s="174"/>
      <c r="O168" s="174"/>
      <c r="P168" s="174"/>
      <c r="Q168" s="173"/>
      <c r="R168" s="171"/>
      <c r="S168" s="174"/>
      <c r="T168" s="174"/>
      <c r="U168" s="174"/>
      <c r="V168" s="174"/>
      <c r="W168" s="174"/>
      <c r="X168" s="174"/>
      <c r="Y168" s="174"/>
      <c r="Z168" s="174"/>
      <c r="AA168" s="170"/>
      <c r="AB168" s="909"/>
      <c r="AC168" s="909"/>
      <c r="AD168" s="909"/>
      <c r="AE168" s="909"/>
      <c r="AF168" s="909"/>
      <c r="AG168" s="909"/>
      <c r="AH168" s="909"/>
      <c r="AI168" s="909"/>
      <c r="AJ168" s="909"/>
      <c r="AK168" s="909"/>
      <c r="AL168" s="909"/>
      <c r="AM168" s="909"/>
      <c r="AN168" s="909"/>
      <c r="AO168" s="909"/>
      <c r="AP168" s="909"/>
      <c r="AQ168" s="909"/>
      <c r="AR168" s="909"/>
      <c r="AS168" s="909"/>
      <c r="AT168" s="909"/>
      <c r="AU168" s="909"/>
      <c r="AV168" s="909"/>
      <c r="AW168" s="909"/>
      <c r="AX168" s="909"/>
      <c r="AY168" s="909"/>
      <c r="AZ168" s="415"/>
      <c r="BA168" s="947"/>
      <c r="BB168" s="682"/>
      <c r="BC168" s="517"/>
      <c r="BD168" s="503"/>
      <c r="BE168" s="503"/>
      <c r="BF168" s="503"/>
      <c r="BG168" s="521"/>
      <c r="BH168" s="517"/>
      <c r="BI168" s="503"/>
      <c r="BJ168" s="503"/>
      <c r="BK168" s="503"/>
      <c r="BL168" s="521"/>
      <c r="BM168" s="517"/>
      <c r="BN168" s="503"/>
      <c r="BO168" s="503"/>
      <c r="BP168" s="503"/>
      <c r="BQ168" s="521"/>
      <c r="BR168" s="517"/>
      <c r="BS168" s="503"/>
      <c r="BT168" s="503"/>
      <c r="BU168" s="503"/>
      <c r="BV168" s="503"/>
      <c r="BW168" s="503"/>
      <c r="BX168" s="503"/>
      <c r="BY168" s="504"/>
      <c r="BZ168" s="504"/>
      <c r="CA168" s="50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row>
    <row r="169" s="441" customFormat="true" ht="15" customHeight="true" x14ac:dyDescent="0.2">
      <c r="A169" s="101"/>
      <c r="B169" s="89"/>
      <c r="C169" s="172"/>
      <c r="D169" s="174"/>
      <c r="E169" s="174"/>
      <c r="F169" s="174"/>
      <c r="G169" s="173"/>
      <c r="H169" s="171"/>
      <c r="I169" s="174"/>
      <c r="J169" s="174"/>
      <c r="K169" s="174"/>
      <c r="L169" s="170"/>
      <c r="M169" s="172"/>
      <c r="N169" s="174"/>
      <c r="O169" s="174"/>
      <c r="P169" s="174"/>
      <c r="Q169" s="173"/>
      <c r="R169" s="171"/>
      <c r="S169" s="174"/>
      <c r="T169" s="174"/>
      <c r="U169" s="174"/>
      <c r="V169" s="174"/>
      <c r="W169" s="174"/>
      <c r="X169" s="174"/>
      <c r="Y169" s="174"/>
      <c r="Z169" s="174"/>
      <c r="AA169" s="170"/>
      <c r="AB169" s="909"/>
      <c r="AC169" s="909"/>
      <c r="AD169" s="909"/>
      <c r="AE169" s="909"/>
      <c r="AF169" s="909"/>
      <c r="AG169" s="909"/>
      <c r="AH169" s="909"/>
      <c r="AI169" s="909"/>
      <c r="AJ169" s="909"/>
      <c r="AK169" s="909"/>
      <c r="AL169" s="909"/>
      <c r="AM169" s="909"/>
      <c r="AN169" s="909"/>
      <c r="AO169" s="909"/>
      <c r="AP169" s="909"/>
      <c r="AQ169" s="909"/>
      <c r="AR169" s="909"/>
      <c r="AS169" s="909"/>
      <c r="AT169" s="909"/>
      <c r="AU169" s="909"/>
      <c r="AV169" s="909"/>
      <c r="AW169" s="909"/>
      <c r="AX169" s="909"/>
      <c r="AY169" s="909"/>
      <c r="AZ169" s="415"/>
      <c r="BA169" s="947"/>
      <c r="BB169" s="682"/>
      <c r="BC169" s="517"/>
      <c r="BD169" s="503"/>
      <c r="BE169" s="503"/>
      <c r="BF169" s="503"/>
      <c r="BG169" s="521"/>
      <c r="BH169" s="517"/>
      <c r="BI169" s="503"/>
      <c r="BJ169" s="503"/>
      <c r="BK169" s="503"/>
      <c r="BL169" s="521"/>
      <c r="BM169" s="517"/>
      <c r="BN169" s="503"/>
      <c r="BO169" s="503"/>
      <c r="BP169" s="503"/>
      <c r="BQ169" s="521"/>
      <c r="BR169" s="517"/>
      <c r="BS169" s="503"/>
      <c r="BT169" s="503"/>
      <c r="BU169" s="503"/>
      <c r="BV169" s="503"/>
      <c r="BW169" s="503"/>
      <c r="BX169" s="503"/>
      <c r="BY169" s="504"/>
      <c r="BZ169" s="504"/>
      <c r="CA169" s="50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row>
    <row r="170" s="441" customFormat="true" ht="15" customHeight="true" x14ac:dyDescent="0.2">
      <c r="A170" s="101"/>
      <c r="B170" s="89"/>
      <c r="C170" s="172"/>
      <c r="D170" s="174"/>
      <c r="E170" s="174"/>
      <c r="F170" s="174"/>
      <c r="G170" s="173"/>
      <c r="H170" s="171"/>
      <c r="I170" s="174"/>
      <c r="J170" s="174"/>
      <c r="K170" s="174"/>
      <c r="L170" s="170"/>
      <c r="M170" s="172"/>
      <c r="N170" s="174"/>
      <c r="O170" s="174"/>
      <c r="P170" s="174"/>
      <c r="Q170" s="173"/>
      <c r="R170" s="171"/>
      <c r="S170" s="174"/>
      <c r="T170" s="174"/>
      <c r="U170" s="174"/>
      <c r="V170" s="174"/>
      <c r="W170" s="174"/>
      <c r="X170" s="174"/>
      <c r="Y170" s="174"/>
      <c r="Z170" s="174"/>
      <c r="AA170" s="170"/>
      <c r="AB170" s="909"/>
      <c r="AC170" s="909"/>
      <c r="AD170" s="909"/>
      <c r="AE170" s="909"/>
      <c r="AF170" s="909"/>
      <c r="AG170" s="909"/>
      <c r="AH170" s="909"/>
      <c r="AI170" s="909"/>
      <c r="AJ170" s="909"/>
      <c r="AK170" s="909"/>
      <c r="AL170" s="909"/>
      <c r="AM170" s="909"/>
      <c r="AN170" s="909"/>
      <c r="AO170" s="909"/>
      <c r="AP170" s="909"/>
      <c r="AQ170" s="909"/>
      <c r="AR170" s="909"/>
      <c r="AS170" s="909"/>
      <c r="AT170" s="909"/>
      <c r="AU170" s="909"/>
      <c r="AV170" s="909"/>
      <c r="AW170" s="909"/>
      <c r="AX170" s="909"/>
      <c r="AY170" s="909"/>
      <c r="AZ170" s="415"/>
      <c r="BA170" s="947"/>
      <c r="BB170" s="682"/>
      <c r="BC170" s="517"/>
      <c r="BD170" s="503"/>
      <c r="BE170" s="503"/>
      <c r="BF170" s="503"/>
      <c r="BG170" s="521"/>
      <c r="BH170" s="517"/>
      <c r="BI170" s="503"/>
      <c r="BJ170" s="503"/>
      <c r="BK170" s="503"/>
      <c r="BL170" s="521"/>
      <c r="BM170" s="517"/>
      <c r="BN170" s="503"/>
      <c r="BO170" s="503"/>
      <c r="BP170" s="503"/>
      <c r="BQ170" s="521"/>
      <c r="BR170" s="517"/>
      <c r="BS170" s="503"/>
      <c r="BT170" s="503"/>
      <c r="BU170" s="503"/>
      <c r="BV170" s="503"/>
      <c r="BW170" s="503"/>
      <c r="BX170" s="503"/>
      <c r="BY170" s="504"/>
      <c r="BZ170" s="504"/>
      <c r="CA170" s="50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row>
    <row r="171" s="599" customFormat="true" ht="15" customHeight="true" x14ac:dyDescent="0.2">
      <c r="A171" s="214"/>
      <c r="B171" s="208"/>
      <c r="C171" s="226"/>
      <c r="D171" s="225"/>
      <c r="E171" s="225"/>
      <c r="F171" s="225"/>
      <c r="G171" s="215"/>
      <c r="H171" s="218"/>
      <c r="I171" s="225"/>
      <c r="J171" s="225"/>
      <c r="K171" s="225"/>
      <c r="L171" s="221"/>
      <c r="M171" s="226"/>
      <c r="N171" s="225"/>
      <c r="O171" s="225"/>
      <c r="P171" s="225"/>
      <c r="Q171" s="215"/>
      <c r="R171" s="218"/>
      <c r="S171" s="225"/>
      <c r="T171" s="225"/>
      <c r="U171" s="225"/>
      <c r="V171" s="225"/>
      <c r="W171" s="225"/>
      <c r="X171" s="225"/>
      <c r="Y171" s="225"/>
      <c r="Z171" s="225"/>
      <c r="AA171" s="221"/>
      <c r="AB171" s="909"/>
      <c r="AC171" s="909"/>
      <c r="AD171" s="909"/>
      <c r="AE171" s="909"/>
      <c r="AF171" s="909"/>
      <c r="AG171" s="909"/>
      <c r="AH171" s="909"/>
      <c r="AI171" s="909"/>
      <c r="AJ171" s="909"/>
      <c r="AK171" s="909"/>
      <c r="AL171" s="909"/>
      <c r="AM171" s="909"/>
      <c r="AN171" s="909"/>
      <c r="AO171" s="909"/>
      <c r="AP171" s="909"/>
      <c r="AQ171" s="909"/>
      <c r="AR171" s="909"/>
      <c r="AS171" s="909"/>
      <c r="AT171" s="909"/>
      <c r="AU171" s="909"/>
      <c r="AV171" s="909"/>
      <c r="AW171" s="909"/>
      <c r="AX171" s="909"/>
      <c r="AY171" s="909"/>
      <c r="AZ171" s="415"/>
      <c r="BA171" s="947"/>
      <c r="BB171" s="682"/>
      <c r="BC171" s="517"/>
      <c r="BD171" s="503"/>
      <c r="BE171" s="503"/>
      <c r="BF171" s="503"/>
      <c r="BG171" s="521"/>
      <c r="BH171" s="517"/>
      <c r="BI171" s="503"/>
      <c r="BJ171" s="503"/>
      <c r="BK171" s="503"/>
      <c r="BL171" s="521"/>
      <c r="BM171" s="517"/>
      <c r="BN171" s="503"/>
      <c r="BO171" s="503"/>
      <c r="BP171" s="503"/>
      <c r="BQ171" s="521"/>
      <c r="BR171" s="517"/>
      <c r="BS171" s="503"/>
      <c r="BT171" s="503"/>
      <c r="BU171" s="503"/>
      <c r="BV171" s="503"/>
      <c r="BW171" s="503"/>
      <c r="BX171" s="503"/>
      <c r="BY171" s="504"/>
      <c r="BZ171" s="504"/>
      <c r="CA171" s="50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row>
    <row r="172" s="599" customFormat="true" ht="15" customHeight="true" x14ac:dyDescent="0.2">
      <c r="A172" s="214"/>
      <c r="B172" s="208"/>
      <c r="C172" s="226"/>
      <c r="D172" s="225"/>
      <c r="E172" s="225"/>
      <c r="F172" s="225"/>
      <c r="G172" s="215"/>
      <c r="H172" s="218"/>
      <c r="I172" s="225"/>
      <c r="J172" s="225"/>
      <c r="K172" s="225"/>
      <c r="L172" s="221"/>
      <c r="M172" s="226"/>
      <c r="N172" s="225"/>
      <c r="O172" s="225"/>
      <c r="P172" s="225"/>
      <c r="Q172" s="215"/>
      <c r="R172" s="218"/>
      <c r="S172" s="225"/>
      <c r="T172" s="225"/>
      <c r="U172" s="225"/>
      <c r="V172" s="225"/>
      <c r="W172" s="225"/>
      <c r="X172" s="225"/>
      <c r="Y172" s="225"/>
      <c r="Z172" s="225"/>
      <c r="AA172" s="221"/>
      <c r="AB172" s="909"/>
      <c r="AC172" s="909"/>
      <c r="AD172" s="909"/>
      <c r="AE172" s="909"/>
      <c r="AF172" s="909"/>
      <c r="AG172" s="909"/>
      <c r="AH172" s="909"/>
      <c r="AI172" s="909"/>
      <c r="AJ172" s="909"/>
      <c r="AK172" s="909"/>
      <c r="AL172" s="909"/>
      <c r="AM172" s="909"/>
      <c r="AN172" s="909"/>
      <c r="AO172" s="909"/>
      <c r="AP172" s="909"/>
      <c r="AQ172" s="909"/>
      <c r="AR172" s="909"/>
      <c r="AS172" s="909"/>
      <c r="AT172" s="909"/>
      <c r="AU172" s="909"/>
      <c r="AV172" s="909"/>
      <c r="AW172" s="909"/>
      <c r="AX172" s="909"/>
      <c r="AY172" s="909"/>
      <c r="AZ172" s="415"/>
      <c r="BA172" s="947"/>
      <c r="BB172" s="682"/>
      <c r="BC172" s="517"/>
      <c r="BD172" s="503"/>
      <c r="BE172" s="503"/>
      <c r="BF172" s="503"/>
      <c r="BG172" s="521"/>
      <c r="BH172" s="517"/>
      <c r="BI172" s="503"/>
      <c r="BJ172" s="503"/>
      <c r="BK172" s="503"/>
      <c r="BL172" s="521"/>
      <c r="BM172" s="517"/>
      <c r="BN172" s="503"/>
      <c r="BO172" s="503"/>
      <c r="BP172" s="503"/>
      <c r="BQ172" s="521"/>
      <c r="BR172" s="517"/>
      <c r="BS172" s="503"/>
      <c r="BT172" s="503"/>
      <c r="BU172" s="503"/>
      <c r="BV172" s="503"/>
      <c r="BW172" s="503"/>
      <c r="BX172" s="503"/>
      <c r="BY172" s="504"/>
      <c r="BZ172" s="504"/>
      <c r="CA172" s="50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row>
    <row r="173" s="599" customFormat="true" ht="15" customHeight="true" x14ac:dyDescent="0.2">
      <c r="A173" s="214"/>
      <c r="B173" s="208"/>
      <c r="C173" s="226"/>
      <c r="D173" s="225"/>
      <c r="E173" s="225"/>
      <c r="F173" s="225"/>
      <c r="G173" s="215"/>
      <c r="H173" s="218"/>
      <c r="I173" s="225"/>
      <c r="J173" s="225"/>
      <c r="K173" s="225"/>
      <c r="L173" s="221"/>
      <c r="M173" s="226"/>
      <c r="N173" s="225"/>
      <c r="O173" s="225"/>
      <c r="P173" s="225"/>
      <c r="Q173" s="215"/>
      <c r="R173" s="218"/>
      <c r="S173" s="225"/>
      <c r="T173" s="225"/>
      <c r="U173" s="225"/>
      <c r="V173" s="225"/>
      <c r="W173" s="225"/>
      <c r="X173" s="225"/>
      <c r="Y173" s="225"/>
      <c r="Z173" s="225"/>
      <c r="AA173" s="221"/>
      <c r="AB173" s="909"/>
      <c r="AC173" s="909"/>
      <c r="AD173" s="909"/>
      <c r="AE173" s="909"/>
      <c r="AF173" s="909"/>
      <c r="AG173" s="909"/>
      <c r="AH173" s="909"/>
      <c r="AI173" s="909"/>
      <c r="AJ173" s="909"/>
      <c r="AK173" s="909"/>
      <c r="AL173" s="909"/>
      <c r="AM173" s="909"/>
      <c r="AN173" s="909"/>
      <c r="AO173" s="909"/>
      <c r="AP173" s="909"/>
      <c r="AQ173" s="909"/>
      <c r="AR173" s="909"/>
      <c r="AS173" s="909"/>
      <c r="AT173" s="909"/>
      <c r="AU173" s="909"/>
      <c r="AV173" s="909"/>
      <c r="AW173" s="909"/>
      <c r="AX173" s="909"/>
      <c r="AY173" s="909"/>
      <c r="AZ173" s="415"/>
      <c r="BA173" s="947"/>
      <c r="BB173" s="682"/>
      <c r="BC173" s="517"/>
      <c r="BD173" s="503"/>
      <c r="BE173" s="503"/>
      <c r="BF173" s="503"/>
      <c r="BG173" s="521"/>
      <c r="BH173" s="517"/>
      <c r="BI173" s="503"/>
      <c r="BJ173" s="503"/>
      <c r="BK173" s="503"/>
      <c r="BL173" s="521"/>
      <c r="BM173" s="517"/>
      <c r="BN173" s="503"/>
      <c r="BO173" s="503"/>
      <c r="BP173" s="503"/>
      <c r="BQ173" s="521"/>
      <c r="BR173" s="517"/>
      <c r="BS173" s="503"/>
      <c r="BT173" s="503"/>
      <c r="BU173" s="503"/>
      <c r="BV173" s="503"/>
      <c r="BW173" s="503"/>
      <c r="BX173" s="503"/>
      <c r="BY173" s="504"/>
      <c r="BZ173" s="504"/>
      <c r="CA173" s="50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row>
    <row r="174" s="599" customFormat="true" ht="15" customHeight="true" x14ac:dyDescent="0.2">
      <c r="A174" s="214"/>
      <c r="B174" s="208"/>
      <c r="C174" s="179"/>
      <c r="D174" s="178"/>
      <c r="E174" s="178"/>
      <c r="F174" s="178"/>
      <c r="G174" s="177"/>
      <c r="H174" s="176"/>
      <c r="I174" s="178"/>
      <c r="J174" s="178"/>
      <c r="K174" s="178"/>
      <c r="L174" s="175"/>
      <c r="M174" s="179"/>
      <c r="N174" s="178"/>
      <c r="O174" s="178"/>
      <c r="P174" s="178"/>
      <c r="Q174" s="177"/>
      <c r="R174" s="176"/>
      <c r="S174" s="178"/>
      <c r="T174" s="178"/>
      <c r="U174" s="178"/>
      <c r="V174" s="178"/>
      <c r="W174" s="178"/>
      <c r="X174" s="178"/>
      <c r="Y174" s="178"/>
      <c r="Z174" s="178"/>
      <c r="AA174" s="175"/>
      <c r="AB174" s="909"/>
      <c r="AC174" s="909"/>
      <c r="AD174" s="909"/>
      <c r="AE174" s="909"/>
      <c r="AF174" s="909"/>
      <c r="AG174" s="909"/>
      <c r="AH174" s="909"/>
      <c r="AI174" s="909"/>
      <c r="AJ174" s="909"/>
      <c r="AK174" s="909"/>
      <c r="AL174" s="909"/>
      <c r="AM174" s="909"/>
      <c r="AN174" s="909"/>
      <c r="AO174" s="909"/>
      <c r="AP174" s="909"/>
      <c r="AQ174" s="909"/>
      <c r="AR174" s="909"/>
      <c r="AS174" s="909"/>
      <c r="AT174" s="909"/>
      <c r="AU174" s="909"/>
      <c r="AV174" s="909"/>
      <c r="AW174" s="909"/>
      <c r="AX174" s="909"/>
      <c r="AY174" s="909"/>
      <c r="AZ174" s="415"/>
      <c r="BA174" s="947"/>
      <c r="BB174" s="682"/>
      <c r="BC174" s="517"/>
      <c r="BD174" s="503"/>
      <c r="BE174" s="503"/>
      <c r="BF174" s="503"/>
      <c r="BG174" s="521"/>
      <c r="BH174" s="517"/>
      <c r="BI174" s="503"/>
      <c r="BJ174" s="503"/>
      <c r="BK174" s="503"/>
      <c r="BL174" s="521"/>
      <c r="BM174" s="517"/>
      <c r="BN174" s="503"/>
      <c r="BO174" s="503"/>
      <c r="BP174" s="503"/>
      <c r="BQ174" s="521"/>
      <c r="BR174" s="517"/>
      <c r="BS174" s="503"/>
      <c r="BT174" s="503"/>
      <c r="BU174" s="503"/>
      <c r="BV174" s="503"/>
      <c r="BW174" s="503"/>
      <c r="BX174" s="503"/>
      <c r="BY174" s="504"/>
      <c r="BZ174" s="504"/>
      <c r="CA174" s="50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row>
    <row r="175" s="599" customFormat="true" ht="15" customHeight="true" x14ac:dyDescent="0.2">
      <c r="A175" s="214"/>
      <c r="B175" s="208"/>
      <c r="C175" s="179"/>
      <c r="D175" s="178"/>
      <c r="E175" s="178"/>
      <c r="F175" s="178"/>
      <c r="G175" s="177"/>
      <c r="H175" s="176"/>
      <c r="I175" s="178"/>
      <c r="J175" s="178"/>
      <c r="K175" s="178"/>
      <c r="L175" s="175"/>
      <c r="M175" s="179"/>
      <c r="N175" s="178"/>
      <c r="O175" s="178"/>
      <c r="P175" s="178"/>
      <c r="Q175" s="177"/>
      <c r="R175" s="176"/>
      <c r="S175" s="178"/>
      <c r="T175" s="178"/>
      <c r="U175" s="178"/>
      <c r="V175" s="178"/>
      <c r="W175" s="178"/>
      <c r="X175" s="178"/>
      <c r="Y175" s="178"/>
      <c r="Z175" s="178"/>
      <c r="AA175" s="175"/>
      <c r="AB175" s="909"/>
      <c r="AC175" s="909"/>
      <c r="AD175" s="909"/>
      <c r="AE175" s="909"/>
      <c r="AF175" s="909"/>
      <c r="AG175" s="909"/>
      <c r="AH175" s="909"/>
      <c r="AI175" s="909"/>
      <c r="AJ175" s="909"/>
      <c r="AK175" s="909"/>
      <c r="AL175" s="909"/>
      <c r="AM175" s="909"/>
      <c r="AN175" s="909"/>
      <c r="AO175" s="909"/>
      <c r="AP175" s="909"/>
      <c r="AQ175" s="909"/>
      <c r="AR175" s="909"/>
      <c r="AS175" s="909"/>
      <c r="AT175" s="909"/>
      <c r="AU175" s="909"/>
      <c r="AV175" s="909"/>
      <c r="AW175" s="909"/>
      <c r="AX175" s="909"/>
      <c r="AY175" s="909"/>
      <c r="AZ175" s="415"/>
      <c r="BA175" s="947"/>
      <c r="BB175" s="682"/>
      <c r="BC175" s="517"/>
      <c r="BD175" s="503"/>
      <c r="BE175" s="503"/>
      <c r="BF175" s="503"/>
      <c r="BG175" s="521"/>
      <c r="BH175" s="517"/>
      <c r="BI175" s="503"/>
      <c r="BJ175" s="503"/>
      <c r="BK175" s="503"/>
      <c r="BL175" s="521"/>
      <c r="BM175" s="517"/>
      <c r="BN175" s="503"/>
      <c r="BO175" s="503"/>
      <c r="BP175" s="503"/>
      <c r="BQ175" s="521"/>
      <c r="BR175" s="517"/>
      <c r="BS175" s="503"/>
      <c r="BT175" s="503"/>
      <c r="BU175" s="503"/>
      <c r="BV175" s="503"/>
      <c r="BW175" s="503"/>
      <c r="BX175" s="503"/>
      <c r="BY175" s="504"/>
      <c r="BZ175" s="504"/>
      <c r="CA175" s="50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row>
    <row r="176" s="599" customFormat="true" ht="15" customHeight="true" x14ac:dyDescent="0.2">
      <c r="A176" s="214"/>
      <c r="B176" s="208"/>
      <c r="C176" s="179"/>
      <c r="D176" s="178"/>
      <c r="E176" s="178"/>
      <c r="F176" s="178"/>
      <c r="G176" s="177"/>
      <c r="H176" s="176"/>
      <c r="I176" s="178"/>
      <c r="J176" s="178"/>
      <c r="K176" s="178"/>
      <c r="L176" s="175"/>
      <c r="M176" s="179"/>
      <c r="N176" s="178"/>
      <c r="O176" s="178"/>
      <c r="P176" s="178"/>
      <c r="Q176" s="177"/>
      <c r="R176" s="176"/>
      <c r="S176" s="178"/>
      <c r="T176" s="178"/>
      <c r="U176" s="178"/>
      <c r="V176" s="178"/>
      <c r="W176" s="178"/>
      <c r="X176" s="178"/>
      <c r="Y176" s="178"/>
      <c r="Z176" s="178"/>
      <c r="AA176" s="175"/>
      <c r="AB176" s="909"/>
      <c r="AC176" s="909"/>
      <c r="AD176" s="909"/>
      <c r="AE176" s="909"/>
      <c r="AF176" s="909"/>
      <c r="AG176" s="909"/>
      <c r="AH176" s="909"/>
      <c r="AI176" s="909"/>
      <c r="AJ176" s="909"/>
      <c r="AK176" s="909"/>
      <c r="AL176" s="909"/>
      <c r="AM176" s="909"/>
      <c r="AN176" s="909"/>
      <c r="AO176" s="909"/>
      <c r="AP176" s="909"/>
      <c r="AQ176" s="909"/>
      <c r="AR176" s="909"/>
      <c r="AS176" s="909"/>
      <c r="AT176" s="909"/>
      <c r="AU176" s="909"/>
      <c r="AV176" s="909"/>
      <c r="AW176" s="909"/>
      <c r="AX176" s="909"/>
      <c r="AY176" s="909"/>
      <c r="AZ176" s="415"/>
      <c r="BA176" s="947"/>
      <c r="BB176" s="682"/>
      <c r="BC176" s="517"/>
      <c r="BD176" s="503"/>
      <c r="BE176" s="503"/>
      <c r="BF176" s="503"/>
      <c r="BG176" s="521"/>
      <c r="BH176" s="517"/>
      <c r="BI176" s="503"/>
      <c r="BJ176" s="503"/>
      <c r="BK176" s="503"/>
      <c r="BL176" s="521"/>
      <c r="BM176" s="517"/>
      <c r="BN176" s="503"/>
      <c r="BO176" s="503"/>
      <c r="BP176" s="503"/>
      <c r="BQ176" s="521"/>
      <c r="BR176" s="517"/>
      <c r="BS176" s="503"/>
      <c r="BT176" s="503"/>
      <c r="BU176" s="503"/>
      <c r="BV176" s="503"/>
      <c r="BW176" s="503"/>
      <c r="BX176" s="503"/>
      <c r="BY176" s="504"/>
      <c r="BZ176" s="504"/>
      <c r="CA176" s="50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row>
    <row r="177" s="599" customFormat="true" ht="15" customHeight="true" x14ac:dyDescent="0.2">
      <c r="A177" s="214"/>
      <c r="B177" s="208"/>
      <c r="C177" s="179"/>
      <c r="D177" s="178"/>
      <c r="E177" s="178"/>
      <c r="F177" s="178"/>
      <c r="G177" s="177"/>
      <c r="H177" s="176"/>
      <c r="I177" s="178"/>
      <c r="J177" s="178"/>
      <c r="K177" s="178"/>
      <c r="L177" s="175"/>
      <c r="M177" s="179"/>
      <c r="N177" s="178"/>
      <c r="O177" s="178"/>
      <c r="P177" s="178"/>
      <c r="Q177" s="177"/>
      <c r="R177" s="176"/>
      <c r="S177" s="178"/>
      <c r="T177" s="178"/>
      <c r="U177" s="178"/>
      <c r="V177" s="178"/>
      <c r="W177" s="178"/>
      <c r="X177" s="178"/>
      <c r="Y177" s="178"/>
      <c r="Z177" s="178"/>
      <c r="AA177" s="175"/>
      <c r="AB177" s="909"/>
      <c r="AC177" s="909"/>
      <c r="AD177" s="909"/>
      <c r="AE177" s="909"/>
      <c r="AF177" s="909"/>
      <c r="AG177" s="909"/>
      <c r="AH177" s="909"/>
      <c r="AI177" s="909"/>
      <c r="AJ177" s="909"/>
      <c r="AK177" s="909"/>
      <c r="AL177" s="909"/>
      <c r="AM177" s="909"/>
      <c r="AN177" s="909"/>
      <c r="AO177" s="909"/>
      <c r="AP177" s="909"/>
      <c r="AQ177" s="909"/>
      <c r="AR177" s="909"/>
      <c r="AS177" s="909"/>
      <c r="AT177" s="909"/>
      <c r="AU177" s="909"/>
      <c r="AV177" s="909"/>
      <c r="AW177" s="909"/>
      <c r="AX177" s="909"/>
      <c r="AY177" s="909"/>
      <c r="AZ177" s="415"/>
      <c r="BA177" s="947"/>
      <c r="BB177" s="682"/>
      <c r="BC177" s="517"/>
      <c r="BD177" s="503"/>
      <c r="BE177" s="503"/>
      <c r="BF177" s="503"/>
      <c r="BG177" s="521"/>
      <c r="BH177" s="517"/>
      <c r="BI177" s="503"/>
      <c r="BJ177" s="503"/>
      <c r="BK177" s="503"/>
      <c r="BL177" s="521"/>
      <c r="BM177" s="517"/>
      <c r="BN177" s="503"/>
      <c r="BO177" s="503"/>
      <c r="BP177" s="503"/>
      <c r="BQ177" s="521"/>
      <c r="BR177" s="517"/>
      <c r="BS177" s="503"/>
      <c r="BT177" s="503"/>
      <c r="BU177" s="503"/>
      <c r="BV177" s="503"/>
      <c r="BW177" s="503"/>
      <c r="BX177" s="503"/>
      <c r="BY177" s="504"/>
      <c r="BZ177" s="504"/>
      <c r="CA177" s="50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row>
    <row r="178" s="599" customFormat="true" ht="15" customHeight="true" x14ac:dyDescent="0.2">
      <c r="A178" s="214"/>
      <c r="B178" s="208"/>
      <c r="C178" s="179"/>
      <c r="D178" s="178"/>
      <c r="E178" s="178"/>
      <c r="F178" s="178"/>
      <c r="G178" s="177"/>
      <c r="H178" s="176"/>
      <c r="I178" s="178"/>
      <c r="J178" s="178"/>
      <c r="K178" s="178"/>
      <c r="L178" s="175"/>
      <c r="M178" s="179"/>
      <c r="N178" s="178"/>
      <c r="O178" s="178"/>
      <c r="P178" s="178"/>
      <c r="Q178" s="177"/>
      <c r="R178" s="176"/>
      <c r="S178" s="178"/>
      <c r="T178" s="178"/>
      <c r="U178" s="178"/>
      <c r="V178" s="178"/>
      <c r="W178" s="178"/>
      <c r="X178" s="178"/>
      <c r="Y178" s="178"/>
      <c r="Z178" s="178"/>
      <c r="AA178" s="175"/>
      <c r="AB178" s="909"/>
      <c r="AC178" s="909"/>
      <c r="AD178" s="909"/>
      <c r="AE178" s="909"/>
      <c r="AF178" s="909"/>
      <c r="AG178" s="909"/>
      <c r="AH178" s="909"/>
      <c r="AI178" s="909"/>
      <c r="AJ178" s="909"/>
      <c r="AK178" s="909"/>
      <c r="AL178" s="909"/>
      <c r="AM178" s="909"/>
      <c r="AN178" s="909"/>
      <c r="AO178" s="909"/>
      <c r="AP178" s="909"/>
      <c r="AQ178" s="909"/>
      <c r="AR178" s="909"/>
      <c r="AS178" s="909"/>
      <c r="AT178" s="909"/>
      <c r="AU178" s="909"/>
      <c r="AV178" s="909"/>
      <c r="AW178" s="909"/>
      <c r="AX178" s="909"/>
      <c r="AY178" s="909"/>
      <c r="AZ178" s="415"/>
      <c r="BA178" s="947"/>
      <c r="BB178" s="682"/>
      <c r="BC178" s="517"/>
      <c r="BD178" s="503"/>
      <c r="BE178" s="503"/>
      <c r="BF178" s="503"/>
      <c r="BG178" s="521"/>
      <c r="BH178" s="517"/>
      <c r="BI178" s="503"/>
      <c r="BJ178" s="503"/>
      <c r="BK178" s="503"/>
      <c r="BL178" s="521"/>
      <c r="BM178" s="517"/>
      <c r="BN178" s="503"/>
      <c r="BO178" s="503"/>
      <c r="BP178" s="503"/>
      <c r="BQ178" s="521"/>
      <c r="BR178" s="517"/>
      <c r="BS178" s="503"/>
      <c r="BT178" s="503"/>
      <c r="BU178" s="503"/>
      <c r="BV178" s="503"/>
      <c r="BW178" s="503"/>
      <c r="BX178" s="503"/>
      <c r="BY178" s="504"/>
      <c r="BZ178" s="504"/>
      <c r="CA178" s="50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row>
    <row r="179" s="599" customFormat="true" ht="15" customHeight="true" x14ac:dyDescent="0.2">
      <c r="A179" s="214"/>
      <c r="B179" s="208"/>
      <c r="C179" s="179"/>
      <c r="D179" s="178"/>
      <c r="E179" s="178"/>
      <c r="F179" s="178"/>
      <c r="G179" s="177"/>
      <c r="H179" s="176"/>
      <c r="I179" s="178"/>
      <c r="J179" s="178"/>
      <c r="K179" s="178"/>
      <c r="L179" s="175"/>
      <c r="M179" s="179"/>
      <c r="N179" s="178"/>
      <c r="O179" s="178"/>
      <c r="P179" s="178"/>
      <c r="Q179" s="177"/>
      <c r="R179" s="176"/>
      <c r="S179" s="178"/>
      <c r="T179" s="178"/>
      <c r="U179" s="178"/>
      <c r="V179" s="178"/>
      <c r="W179" s="178"/>
      <c r="X179" s="178"/>
      <c r="Y179" s="178"/>
      <c r="Z179" s="178"/>
      <c r="AA179" s="175"/>
      <c r="AB179" s="909"/>
      <c r="AC179" s="909"/>
      <c r="AD179" s="909"/>
      <c r="AE179" s="909"/>
      <c r="AF179" s="909"/>
      <c r="AG179" s="909"/>
      <c r="AH179" s="909"/>
      <c r="AI179" s="909"/>
      <c r="AJ179" s="909"/>
      <c r="AK179" s="909"/>
      <c r="AL179" s="909"/>
      <c r="AM179" s="909"/>
      <c r="AN179" s="909"/>
      <c r="AO179" s="909"/>
      <c r="AP179" s="909"/>
      <c r="AQ179" s="909"/>
      <c r="AR179" s="909"/>
      <c r="AS179" s="909"/>
      <c r="AT179" s="909"/>
      <c r="AU179" s="909"/>
      <c r="AV179" s="909"/>
      <c r="AW179" s="909"/>
      <c r="AX179" s="909"/>
      <c r="AY179" s="909"/>
      <c r="AZ179" s="415"/>
      <c r="BA179" s="947"/>
      <c r="BB179" s="682"/>
      <c r="BC179" s="517"/>
      <c r="BD179" s="503"/>
      <c r="BE179" s="503"/>
      <c r="BF179" s="503"/>
      <c r="BG179" s="521"/>
      <c r="BH179" s="517"/>
      <c r="BI179" s="503"/>
      <c r="BJ179" s="503"/>
      <c r="BK179" s="503"/>
      <c r="BL179" s="521"/>
      <c r="BM179" s="517"/>
      <c r="BN179" s="503"/>
      <c r="BO179" s="503"/>
      <c r="BP179" s="503"/>
      <c r="BQ179" s="521"/>
      <c r="BR179" s="517"/>
      <c r="BS179" s="503"/>
      <c r="BT179" s="503"/>
      <c r="BU179" s="503"/>
      <c r="BV179" s="503"/>
      <c r="BW179" s="503"/>
      <c r="BX179" s="503"/>
      <c r="BY179" s="504"/>
      <c r="BZ179" s="504"/>
      <c r="CA179" s="50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row>
    <row r="180" s="599" customFormat="true" ht="15" customHeight="true" x14ac:dyDescent="0.2">
      <c r="A180" s="214"/>
      <c r="B180" s="208"/>
      <c r="C180" s="179"/>
      <c r="D180" s="178"/>
      <c r="E180" s="178"/>
      <c r="F180" s="178"/>
      <c r="G180" s="177"/>
      <c r="H180" s="176"/>
      <c r="I180" s="178"/>
      <c r="J180" s="178"/>
      <c r="K180" s="178"/>
      <c r="L180" s="175"/>
      <c r="M180" s="179"/>
      <c r="N180" s="178"/>
      <c r="O180" s="178"/>
      <c r="P180" s="178"/>
      <c r="Q180" s="177"/>
      <c r="R180" s="176"/>
      <c r="S180" s="178"/>
      <c r="T180" s="178"/>
      <c r="U180" s="178"/>
      <c r="V180" s="178"/>
      <c r="W180" s="178"/>
      <c r="X180" s="178"/>
      <c r="Y180" s="178"/>
      <c r="Z180" s="178"/>
      <c r="AA180" s="175"/>
      <c r="AB180" s="909"/>
      <c r="AC180" s="909"/>
      <c r="AD180" s="909"/>
      <c r="AE180" s="909"/>
      <c r="AF180" s="909"/>
      <c r="AG180" s="909"/>
      <c r="AH180" s="909"/>
      <c r="AI180" s="909"/>
      <c r="AJ180" s="909"/>
      <c r="AK180" s="909"/>
      <c r="AL180" s="909"/>
      <c r="AM180" s="909"/>
      <c r="AN180" s="909"/>
      <c r="AO180" s="909"/>
      <c r="AP180" s="909"/>
      <c r="AQ180" s="909"/>
      <c r="AR180" s="909"/>
      <c r="AS180" s="909"/>
      <c r="AT180" s="909"/>
      <c r="AU180" s="909"/>
      <c r="AV180" s="909"/>
      <c r="AW180" s="909"/>
      <c r="AX180" s="909"/>
      <c r="AY180" s="909"/>
      <c r="AZ180" s="415"/>
      <c r="BA180" s="947"/>
      <c r="BB180" s="682"/>
      <c r="BC180" s="517"/>
      <c r="BD180" s="503"/>
      <c r="BE180" s="503"/>
      <c r="BF180" s="503"/>
      <c r="BG180" s="521"/>
      <c r="BH180" s="517"/>
      <c r="BI180" s="503"/>
      <c r="BJ180" s="503"/>
      <c r="BK180" s="503"/>
      <c r="BL180" s="521"/>
      <c r="BM180" s="517"/>
      <c r="BN180" s="503"/>
      <c r="BO180" s="503"/>
      <c r="BP180" s="503"/>
      <c r="BQ180" s="521"/>
      <c r="BR180" s="517"/>
      <c r="BS180" s="503"/>
      <c r="BT180" s="503"/>
      <c r="BU180" s="503"/>
      <c r="BV180" s="503"/>
      <c r="BW180" s="503"/>
      <c r="BX180" s="503"/>
      <c r="BY180" s="504"/>
      <c r="BZ180" s="504"/>
      <c r="CA180" s="50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row>
    <row r="181" s="599" customFormat="true" ht="15" customHeight="true" x14ac:dyDescent="0.2">
      <c r="A181" s="214"/>
      <c r="B181" s="208"/>
      <c r="C181" s="179"/>
      <c r="D181" s="178"/>
      <c r="E181" s="178"/>
      <c r="F181" s="178"/>
      <c r="G181" s="177"/>
      <c r="H181" s="176"/>
      <c r="I181" s="178"/>
      <c r="J181" s="178"/>
      <c r="K181" s="178"/>
      <c r="L181" s="175"/>
      <c r="M181" s="179"/>
      <c r="N181" s="178"/>
      <c r="O181" s="178"/>
      <c r="P181" s="178"/>
      <c r="Q181" s="177"/>
      <c r="R181" s="176"/>
      <c r="S181" s="178"/>
      <c r="T181" s="178"/>
      <c r="U181" s="178"/>
      <c r="V181" s="178"/>
      <c r="W181" s="178"/>
      <c r="X181" s="178"/>
      <c r="Y181" s="178"/>
      <c r="Z181" s="178"/>
      <c r="AA181" s="175"/>
      <c r="AB181" s="909"/>
      <c r="AC181" s="909"/>
      <c r="AD181" s="909"/>
      <c r="AE181" s="909"/>
      <c r="AF181" s="909"/>
      <c r="AG181" s="909"/>
      <c r="AH181" s="909"/>
      <c r="AI181" s="909"/>
      <c r="AJ181" s="909"/>
      <c r="AK181" s="909"/>
      <c r="AL181" s="909"/>
      <c r="AM181" s="909"/>
      <c r="AN181" s="909"/>
      <c r="AO181" s="909"/>
      <c r="AP181" s="909"/>
      <c r="AQ181" s="909"/>
      <c r="AR181" s="909"/>
      <c r="AS181" s="909"/>
      <c r="AT181" s="909"/>
      <c r="AU181" s="909"/>
      <c r="AV181" s="909"/>
      <c r="AW181" s="909"/>
      <c r="AX181" s="909"/>
      <c r="AY181" s="909"/>
      <c r="AZ181" s="415"/>
      <c r="BA181" s="947"/>
      <c r="BB181" s="682"/>
      <c r="BC181" s="517"/>
      <c r="BD181" s="503"/>
      <c r="BE181" s="503"/>
      <c r="BF181" s="503"/>
      <c r="BG181" s="521"/>
      <c r="BH181" s="517"/>
      <c r="BI181" s="503"/>
      <c r="BJ181" s="503"/>
      <c r="BK181" s="503"/>
      <c r="BL181" s="521"/>
      <c r="BM181" s="517"/>
      <c r="BN181" s="503"/>
      <c r="BO181" s="503"/>
      <c r="BP181" s="503"/>
      <c r="BQ181" s="521"/>
      <c r="BR181" s="517"/>
      <c r="BS181" s="503"/>
      <c r="BT181" s="503"/>
      <c r="BU181" s="503"/>
      <c r="BV181" s="503"/>
      <c r="BW181" s="503"/>
      <c r="BX181" s="503"/>
      <c r="BY181" s="504"/>
      <c r="BZ181" s="504"/>
      <c r="CA181" s="50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row>
    <row r="182" s="599" customFormat="true" ht="15" customHeight="true" x14ac:dyDescent="0.2">
      <c r="A182" s="214"/>
      <c r="B182" s="208"/>
      <c r="C182" s="179"/>
      <c r="D182" s="178"/>
      <c r="E182" s="178"/>
      <c r="F182" s="178"/>
      <c r="G182" s="177"/>
      <c r="H182" s="176"/>
      <c r="I182" s="178"/>
      <c r="J182" s="178"/>
      <c r="K182" s="178"/>
      <c r="L182" s="175"/>
      <c r="M182" s="179"/>
      <c r="N182" s="178"/>
      <c r="O182" s="178"/>
      <c r="P182" s="178"/>
      <c r="Q182" s="177"/>
      <c r="R182" s="176"/>
      <c r="S182" s="178"/>
      <c r="T182" s="178"/>
      <c r="U182" s="178"/>
      <c r="V182" s="178"/>
      <c r="W182" s="178"/>
      <c r="X182" s="178"/>
      <c r="Y182" s="178"/>
      <c r="Z182" s="178"/>
      <c r="AA182" s="175"/>
      <c r="AB182" s="909"/>
      <c r="AC182" s="909"/>
      <c r="AD182" s="909"/>
      <c r="AE182" s="909"/>
      <c r="AF182" s="909"/>
      <c r="AG182" s="909"/>
      <c r="AH182" s="909"/>
      <c r="AI182" s="909"/>
      <c r="AJ182" s="909"/>
      <c r="AK182" s="909"/>
      <c r="AL182" s="909"/>
      <c r="AM182" s="909"/>
      <c r="AN182" s="909"/>
      <c r="AO182" s="909"/>
      <c r="AP182" s="909"/>
      <c r="AQ182" s="909"/>
      <c r="AR182" s="909"/>
      <c r="AS182" s="909"/>
      <c r="AT182" s="909"/>
      <c r="AU182" s="909"/>
      <c r="AV182" s="909"/>
      <c r="AW182" s="909"/>
      <c r="AX182" s="909"/>
      <c r="AY182" s="909"/>
      <c r="AZ182" s="415"/>
      <c r="BA182" s="947"/>
      <c r="BB182" s="682"/>
      <c r="BC182" s="517"/>
      <c r="BD182" s="503"/>
      <c r="BE182" s="503"/>
      <c r="BF182" s="503"/>
      <c r="BG182" s="521"/>
      <c r="BH182" s="517"/>
      <c r="BI182" s="503"/>
      <c r="BJ182" s="503"/>
      <c r="BK182" s="503"/>
      <c r="BL182" s="521"/>
      <c r="BM182" s="517"/>
      <c r="BN182" s="503"/>
      <c r="BO182" s="503"/>
      <c r="BP182" s="503"/>
      <c r="BQ182" s="521"/>
      <c r="BR182" s="517"/>
      <c r="BS182" s="503"/>
      <c r="BT182" s="503"/>
      <c r="BU182" s="503"/>
      <c r="BV182" s="503"/>
      <c r="BW182" s="503"/>
      <c r="BX182" s="503"/>
      <c r="BY182" s="504"/>
      <c r="BZ182" s="504"/>
      <c r="CA182" s="50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row>
    <row r="183" s="599" customFormat="true" ht="15" customHeight="true" x14ac:dyDescent="0.2">
      <c r="A183" s="214"/>
      <c r="B183" s="208"/>
      <c r="C183" s="179"/>
      <c r="D183" s="178"/>
      <c r="E183" s="178"/>
      <c r="F183" s="178"/>
      <c r="G183" s="177"/>
      <c r="H183" s="176"/>
      <c r="I183" s="178"/>
      <c r="J183" s="178"/>
      <c r="K183" s="178"/>
      <c r="L183" s="175"/>
      <c r="M183" s="179"/>
      <c r="N183" s="178"/>
      <c r="O183" s="178"/>
      <c r="P183" s="178"/>
      <c r="Q183" s="177"/>
      <c r="R183" s="176"/>
      <c r="S183" s="178"/>
      <c r="T183" s="178"/>
      <c r="U183" s="178"/>
      <c r="V183" s="178"/>
      <c r="W183" s="178"/>
      <c r="X183" s="178"/>
      <c r="Y183" s="178"/>
      <c r="Z183" s="178"/>
      <c r="AA183" s="175"/>
      <c r="AB183" s="909"/>
      <c r="AC183" s="909"/>
      <c r="AD183" s="909"/>
      <c r="AE183" s="909"/>
      <c r="AF183" s="909"/>
      <c r="AG183" s="909"/>
      <c r="AH183" s="909"/>
      <c r="AI183" s="909"/>
      <c r="AJ183" s="909"/>
      <c r="AK183" s="909"/>
      <c r="AL183" s="909"/>
      <c r="AM183" s="909"/>
      <c r="AN183" s="909"/>
      <c r="AO183" s="909"/>
      <c r="AP183" s="909"/>
      <c r="AQ183" s="909"/>
      <c r="AR183" s="909"/>
      <c r="AS183" s="909"/>
      <c r="AT183" s="909"/>
      <c r="AU183" s="909"/>
      <c r="AV183" s="909"/>
      <c r="AW183" s="909"/>
      <c r="AX183" s="909"/>
      <c r="AY183" s="909"/>
      <c r="AZ183" s="415"/>
      <c r="BA183" s="947"/>
      <c r="BB183" s="682"/>
      <c r="BC183" s="517"/>
      <c r="BD183" s="503"/>
      <c r="BE183" s="503"/>
      <c r="BF183" s="503"/>
      <c r="BG183" s="521"/>
      <c r="BH183" s="517"/>
      <c r="BI183" s="503"/>
      <c r="BJ183" s="503"/>
      <c r="BK183" s="503"/>
      <c r="BL183" s="521"/>
      <c r="BM183" s="517"/>
      <c r="BN183" s="503"/>
      <c r="BO183" s="503"/>
      <c r="BP183" s="503"/>
      <c r="BQ183" s="521"/>
      <c r="BR183" s="517"/>
      <c r="BS183" s="503"/>
      <c r="BT183" s="503"/>
      <c r="BU183" s="503"/>
      <c r="BV183" s="503"/>
      <c r="BW183" s="503"/>
      <c r="BX183" s="503"/>
      <c r="BY183" s="504"/>
      <c r="BZ183" s="504"/>
      <c r="CA183" s="50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row>
    <row r="184" s="599" customFormat="true" ht="15" customHeight="true" x14ac:dyDescent="0.2">
      <c r="A184" s="214"/>
      <c r="B184" s="208"/>
      <c r="C184" s="179"/>
      <c r="D184" s="178"/>
      <c r="E184" s="178"/>
      <c r="F184" s="178"/>
      <c r="G184" s="177"/>
      <c r="H184" s="176"/>
      <c r="I184" s="178"/>
      <c r="J184" s="178"/>
      <c r="K184" s="178"/>
      <c r="L184" s="175"/>
      <c r="M184" s="179"/>
      <c r="N184" s="178"/>
      <c r="O184" s="178"/>
      <c r="P184" s="178"/>
      <c r="Q184" s="177"/>
      <c r="R184" s="176"/>
      <c r="S184" s="178"/>
      <c r="T184" s="178"/>
      <c r="U184" s="178"/>
      <c r="V184" s="178"/>
      <c r="W184" s="178"/>
      <c r="X184" s="178"/>
      <c r="Y184" s="178"/>
      <c r="Z184" s="178"/>
      <c r="AA184" s="175"/>
      <c r="AB184" s="909"/>
      <c r="AC184" s="909"/>
      <c r="AD184" s="909"/>
      <c r="AE184" s="909"/>
      <c r="AF184" s="909"/>
      <c r="AG184" s="909"/>
      <c r="AH184" s="909"/>
      <c r="AI184" s="909"/>
      <c r="AJ184" s="909"/>
      <c r="AK184" s="909"/>
      <c r="AL184" s="909"/>
      <c r="AM184" s="909"/>
      <c r="AN184" s="909"/>
      <c r="AO184" s="909"/>
      <c r="AP184" s="909"/>
      <c r="AQ184" s="909"/>
      <c r="AR184" s="909"/>
      <c r="AS184" s="909"/>
      <c r="AT184" s="909"/>
      <c r="AU184" s="909"/>
      <c r="AV184" s="909"/>
      <c r="AW184" s="909"/>
      <c r="AX184" s="909"/>
      <c r="AY184" s="909"/>
      <c r="AZ184" s="415"/>
      <c r="BA184" s="947"/>
      <c r="BB184" s="682"/>
      <c r="BC184" s="517"/>
      <c r="BD184" s="503"/>
      <c r="BE184" s="503"/>
      <c r="BF184" s="503"/>
      <c r="BG184" s="521"/>
      <c r="BH184" s="517"/>
      <c r="BI184" s="503"/>
      <c r="BJ184" s="503"/>
      <c r="BK184" s="503"/>
      <c r="BL184" s="521"/>
      <c r="BM184" s="517"/>
      <c r="BN184" s="503"/>
      <c r="BO184" s="503"/>
      <c r="BP184" s="503"/>
      <c r="BQ184" s="521"/>
      <c r="BR184" s="517"/>
      <c r="BS184" s="503"/>
      <c r="BT184" s="503"/>
      <c r="BU184" s="503"/>
      <c r="BV184" s="503"/>
      <c r="BW184" s="503"/>
      <c r="BX184" s="503"/>
      <c r="BY184" s="504"/>
      <c r="BZ184" s="504"/>
      <c r="CA184" s="50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row>
    <row r="185" s="599" customFormat="true" ht="15" customHeight="true" x14ac:dyDescent="0.2">
      <c r="A185" s="214"/>
      <c r="B185" s="208"/>
      <c r="C185" s="179"/>
      <c r="D185" s="178"/>
      <c r="E185" s="178"/>
      <c r="F185" s="178"/>
      <c r="G185" s="177"/>
      <c r="H185" s="176"/>
      <c r="I185" s="178"/>
      <c r="J185" s="178"/>
      <c r="K185" s="178"/>
      <c r="L185" s="175"/>
      <c r="M185" s="179"/>
      <c r="N185" s="178"/>
      <c r="O185" s="178"/>
      <c r="P185" s="178"/>
      <c r="Q185" s="177"/>
      <c r="R185" s="176"/>
      <c r="S185" s="178"/>
      <c r="T185" s="178"/>
      <c r="U185" s="178"/>
      <c r="V185" s="178"/>
      <c r="W185" s="178"/>
      <c r="X185" s="178"/>
      <c r="Y185" s="178"/>
      <c r="Z185" s="178"/>
      <c r="AA185" s="175"/>
      <c r="AB185" s="909"/>
      <c r="AC185" s="909"/>
      <c r="AD185" s="909"/>
      <c r="AE185" s="909"/>
      <c r="AF185" s="909"/>
      <c r="AG185" s="909"/>
      <c r="AH185" s="909"/>
      <c r="AI185" s="909"/>
      <c r="AJ185" s="909"/>
      <c r="AK185" s="909"/>
      <c r="AL185" s="909"/>
      <c r="AM185" s="909"/>
      <c r="AN185" s="909"/>
      <c r="AO185" s="909"/>
      <c r="AP185" s="909"/>
      <c r="AQ185" s="909"/>
      <c r="AR185" s="909"/>
      <c r="AS185" s="909"/>
      <c r="AT185" s="909"/>
      <c r="AU185" s="909"/>
      <c r="AV185" s="909"/>
      <c r="AW185" s="909"/>
      <c r="AX185" s="909"/>
      <c r="AY185" s="909"/>
      <c r="AZ185" s="415"/>
      <c r="BA185" s="947"/>
      <c r="BB185" s="682"/>
      <c r="BC185" s="517"/>
      <c r="BD185" s="503"/>
      <c r="BE185" s="503"/>
      <c r="BF185" s="503"/>
      <c r="BG185" s="521"/>
      <c r="BH185" s="517"/>
      <c r="BI185" s="503"/>
      <c r="BJ185" s="503"/>
      <c r="BK185" s="503"/>
      <c r="BL185" s="521"/>
      <c r="BM185" s="517"/>
      <c r="BN185" s="503"/>
      <c r="BO185" s="503"/>
      <c r="BP185" s="503"/>
      <c r="BQ185" s="521"/>
      <c r="BR185" s="517"/>
      <c r="BS185" s="503"/>
      <c r="BT185" s="503"/>
      <c r="BU185" s="503"/>
      <c r="BV185" s="503"/>
      <c r="BW185" s="503"/>
      <c r="BX185" s="503"/>
      <c r="BY185" s="504"/>
      <c r="BZ185" s="504"/>
      <c r="CA185" s="50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row>
    <row r="186" s="599" customFormat="true" ht="15" customHeight="true" x14ac:dyDescent="0.2">
      <c r="A186" s="214"/>
      <c r="B186" s="208"/>
      <c r="C186" s="179"/>
      <c r="D186" s="178"/>
      <c r="E186" s="178"/>
      <c r="F186" s="178"/>
      <c r="G186" s="177"/>
      <c r="H186" s="176"/>
      <c r="I186" s="178"/>
      <c r="J186" s="178"/>
      <c r="K186" s="178"/>
      <c r="L186" s="175"/>
      <c r="M186" s="179"/>
      <c r="N186" s="178"/>
      <c r="O186" s="178"/>
      <c r="P186" s="178"/>
      <c r="Q186" s="177"/>
      <c r="R186" s="176"/>
      <c r="S186" s="178"/>
      <c r="T186" s="178"/>
      <c r="U186" s="178"/>
      <c r="V186" s="178"/>
      <c r="W186" s="178"/>
      <c r="X186" s="178"/>
      <c r="Y186" s="178"/>
      <c r="Z186" s="178"/>
      <c r="AA186" s="175"/>
      <c r="AB186" s="909"/>
      <c r="AC186" s="909"/>
      <c r="AD186" s="909"/>
      <c r="AE186" s="909"/>
      <c r="AF186" s="909"/>
      <c r="AG186" s="909"/>
      <c r="AH186" s="909"/>
      <c r="AI186" s="909"/>
      <c r="AJ186" s="909"/>
      <c r="AK186" s="909"/>
      <c r="AL186" s="909"/>
      <c r="AM186" s="909"/>
      <c r="AN186" s="909"/>
      <c r="AO186" s="909"/>
      <c r="AP186" s="909"/>
      <c r="AQ186" s="909"/>
      <c r="AR186" s="909"/>
      <c r="AS186" s="909"/>
      <c r="AT186" s="909"/>
      <c r="AU186" s="909"/>
      <c r="AV186" s="909"/>
      <c r="AW186" s="909"/>
      <c r="AX186" s="909"/>
      <c r="AY186" s="909"/>
      <c r="AZ186" s="415"/>
      <c r="BA186" s="947"/>
      <c r="BB186" s="682"/>
      <c r="BC186" s="517"/>
      <c r="BD186" s="503"/>
      <c r="BE186" s="503"/>
      <c r="BF186" s="503"/>
      <c r="BG186" s="521"/>
      <c r="BH186" s="517"/>
      <c r="BI186" s="503"/>
      <c r="BJ186" s="503"/>
      <c r="BK186" s="503"/>
      <c r="BL186" s="521"/>
      <c r="BM186" s="517"/>
      <c r="BN186" s="503"/>
      <c r="BO186" s="503"/>
      <c r="BP186" s="503"/>
      <c r="BQ186" s="521"/>
      <c r="BR186" s="517"/>
      <c r="BS186" s="503"/>
      <c r="BT186" s="503"/>
      <c r="BU186" s="503"/>
      <c r="BV186" s="503"/>
      <c r="BW186" s="503"/>
      <c r="BX186" s="503"/>
      <c r="BY186" s="504"/>
      <c r="BZ186" s="504"/>
      <c r="CA186" s="50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row>
    <row r="187" s="599" customFormat="true" ht="15" customHeight="true" x14ac:dyDescent="0.2">
      <c r="A187" s="214"/>
      <c r="B187" s="208"/>
      <c r="C187" s="179"/>
      <c r="D187" s="178"/>
      <c r="E187" s="178"/>
      <c r="F187" s="178"/>
      <c r="G187" s="177"/>
      <c r="H187" s="176"/>
      <c r="I187" s="178"/>
      <c r="J187" s="178"/>
      <c r="K187" s="178"/>
      <c r="L187" s="175"/>
      <c r="M187" s="179"/>
      <c r="N187" s="178"/>
      <c r="O187" s="178"/>
      <c r="P187" s="178"/>
      <c r="Q187" s="177"/>
      <c r="R187" s="176"/>
      <c r="S187" s="178"/>
      <c r="T187" s="178"/>
      <c r="U187" s="178"/>
      <c r="V187" s="178"/>
      <c r="W187" s="178"/>
      <c r="X187" s="178"/>
      <c r="Y187" s="178"/>
      <c r="Z187" s="178"/>
      <c r="AA187" s="175"/>
      <c r="AB187" s="909"/>
      <c r="AC187" s="909"/>
      <c r="AD187" s="909"/>
      <c r="AE187" s="909"/>
      <c r="AF187" s="909"/>
      <c r="AG187" s="909"/>
      <c r="AH187" s="909"/>
      <c r="AI187" s="909"/>
      <c r="AJ187" s="909"/>
      <c r="AK187" s="909"/>
      <c r="AL187" s="909"/>
      <c r="AM187" s="909"/>
      <c r="AN187" s="909"/>
      <c r="AO187" s="909"/>
      <c r="AP187" s="909"/>
      <c r="AQ187" s="909"/>
      <c r="AR187" s="909"/>
      <c r="AS187" s="909"/>
      <c r="AT187" s="909"/>
      <c r="AU187" s="909"/>
      <c r="AV187" s="909"/>
      <c r="AW187" s="909"/>
      <c r="AX187" s="909"/>
      <c r="AY187" s="909"/>
      <c r="AZ187" s="415"/>
      <c r="BA187" s="947"/>
      <c r="BB187" s="682"/>
      <c r="BC187" s="517"/>
      <c r="BD187" s="503"/>
      <c r="BE187" s="503"/>
      <c r="BF187" s="503"/>
      <c r="BG187" s="521"/>
      <c r="BH187" s="517"/>
      <c r="BI187" s="503"/>
      <c r="BJ187" s="503"/>
      <c r="BK187" s="503"/>
      <c r="BL187" s="521"/>
      <c r="BM187" s="517"/>
      <c r="BN187" s="503"/>
      <c r="BO187" s="503"/>
      <c r="BP187" s="503"/>
      <c r="BQ187" s="521"/>
      <c r="BR187" s="517"/>
      <c r="BS187" s="503"/>
      <c r="BT187" s="503"/>
      <c r="BU187" s="503"/>
      <c r="BV187" s="503"/>
      <c r="BW187" s="503"/>
      <c r="BX187" s="503"/>
      <c r="BY187" s="504"/>
      <c r="BZ187" s="504"/>
      <c r="CA187" s="50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row>
    <row r="188" s="599" customFormat="true" ht="15" customHeight="true" x14ac:dyDescent="0.2">
      <c r="A188" s="214"/>
      <c r="B188" s="208"/>
      <c r="C188" s="179"/>
      <c r="D188" s="178"/>
      <c r="E188" s="178"/>
      <c r="F188" s="178"/>
      <c r="G188" s="177"/>
      <c r="H188" s="176"/>
      <c r="I188" s="178"/>
      <c r="J188" s="178"/>
      <c r="K188" s="178"/>
      <c r="L188" s="175"/>
      <c r="M188" s="179"/>
      <c r="N188" s="178"/>
      <c r="O188" s="178"/>
      <c r="P188" s="178"/>
      <c r="Q188" s="177"/>
      <c r="R188" s="176"/>
      <c r="S188" s="178"/>
      <c r="T188" s="178"/>
      <c r="U188" s="178"/>
      <c r="V188" s="178"/>
      <c r="W188" s="178"/>
      <c r="X188" s="178"/>
      <c r="Y188" s="178"/>
      <c r="Z188" s="178"/>
      <c r="AA188" s="175"/>
      <c r="AB188" s="909"/>
      <c r="AC188" s="909"/>
      <c r="AD188" s="909"/>
      <c r="AE188" s="909"/>
      <c r="AF188" s="909"/>
      <c r="AG188" s="909"/>
      <c r="AH188" s="909"/>
      <c r="AI188" s="909"/>
      <c r="AJ188" s="909"/>
      <c r="AK188" s="909"/>
      <c r="AL188" s="909"/>
      <c r="AM188" s="909"/>
      <c r="AN188" s="909"/>
      <c r="AO188" s="909"/>
      <c r="AP188" s="909"/>
      <c r="AQ188" s="909"/>
      <c r="AR188" s="909"/>
      <c r="AS188" s="909"/>
      <c r="AT188" s="909"/>
      <c r="AU188" s="909"/>
      <c r="AV188" s="909"/>
      <c r="AW188" s="909"/>
      <c r="AX188" s="909"/>
      <c r="AY188" s="909"/>
      <c r="AZ188" s="415"/>
      <c r="BA188" s="947"/>
      <c r="BB188" s="682"/>
      <c r="BC188" s="517"/>
      <c r="BD188" s="503"/>
      <c r="BE188" s="503"/>
      <c r="BF188" s="503"/>
      <c r="BG188" s="521"/>
      <c r="BH188" s="517"/>
      <c r="BI188" s="503"/>
      <c r="BJ188" s="503"/>
      <c r="BK188" s="503"/>
      <c r="BL188" s="521"/>
      <c r="BM188" s="517"/>
      <c r="BN188" s="503"/>
      <c r="BO188" s="503"/>
      <c r="BP188" s="503"/>
      <c r="BQ188" s="521"/>
      <c r="BR188" s="517"/>
      <c r="BS188" s="503"/>
      <c r="BT188" s="503"/>
      <c r="BU188" s="503"/>
      <c r="BV188" s="503"/>
      <c r="BW188" s="503"/>
      <c r="BX188" s="503"/>
      <c r="BY188" s="504"/>
      <c r="BZ188" s="504"/>
      <c r="CA188" s="50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row>
    <row r="189" s="599" customFormat="true" ht="15" customHeight="true" x14ac:dyDescent="0.2">
      <c r="A189" s="214"/>
      <c r="B189" s="208"/>
      <c r="C189" s="179"/>
      <c r="D189" s="178"/>
      <c r="E189" s="178"/>
      <c r="F189" s="178"/>
      <c r="G189" s="177"/>
      <c r="H189" s="176"/>
      <c r="I189" s="178"/>
      <c r="J189" s="178"/>
      <c r="K189" s="178"/>
      <c r="L189" s="175"/>
      <c r="M189" s="179"/>
      <c r="N189" s="178"/>
      <c r="O189" s="178"/>
      <c r="P189" s="178"/>
      <c r="Q189" s="177"/>
      <c r="R189" s="176"/>
      <c r="S189" s="178"/>
      <c r="T189" s="178"/>
      <c r="U189" s="178"/>
      <c r="V189" s="178"/>
      <c r="W189" s="178"/>
      <c r="X189" s="178"/>
      <c r="Y189" s="178"/>
      <c r="Z189" s="178"/>
      <c r="AA189" s="175"/>
      <c r="AB189" s="909"/>
      <c r="AC189" s="909"/>
      <c r="AD189" s="909"/>
      <c r="AE189" s="909"/>
      <c r="AF189" s="909"/>
      <c r="AG189" s="909"/>
      <c r="AH189" s="909"/>
      <c r="AI189" s="909"/>
      <c r="AJ189" s="909"/>
      <c r="AK189" s="909"/>
      <c r="AL189" s="909"/>
      <c r="AM189" s="909"/>
      <c r="AN189" s="909"/>
      <c r="AO189" s="909"/>
      <c r="AP189" s="909"/>
      <c r="AQ189" s="909"/>
      <c r="AR189" s="909"/>
      <c r="AS189" s="909"/>
      <c r="AT189" s="909"/>
      <c r="AU189" s="909"/>
      <c r="AV189" s="909"/>
      <c r="AW189" s="909"/>
      <c r="AX189" s="909"/>
      <c r="AY189" s="909"/>
      <c r="AZ189" s="415"/>
      <c r="BA189" s="947"/>
      <c r="BB189" s="682"/>
      <c r="BC189" s="517"/>
      <c r="BD189" s="503"/>
      <c r="BE189" s="503"/>
      <c r="BF189" s="503"/>
      <c r="BG189" s="521"/>
      <c r="BH189" s="517"/>
      <c r="BI189" s="503"/>
      <c r="BJ189" s="503"/>
      <c r="BK189" s="503"/>
      <c r="BL189" s="521"/>
      <c r="BM189" s="517"/>
      <c r="BN189" s="503"/>
      <c r="BO189" s="503"/>
      <c r="BP189" s="503"/>
      <c r="BQ189" s="521"/>
      <c r="BR189" s="517"/>
      <c r="BS189" s="503"/>
      <c r="BT189" s="503"/>
      <c r="BU189" s="503"/>
      <c r="BV189" s="503"/>
      <c r="BW189" s="503"/>
      <c r="BX189" s="503"/>
      <c r="BY189" s="504"/>
      <c r="BZ189" s="504"/>
      <c r="CA189" s="50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row>
    <row r="190" s="599" customFormat="true" ht="15" customHeight="true" x14ac:dyDescent="0.2">
      <c r="A190" s="214"/>
      <c r="B190" s="208"/>
      <c r="C190" s="179"/>
      <c r="D190" s="178"/>
      <c r="E190" s="178"/>
      <c r="F190" s="178"/>
      <c r="G190" s="177"/>
      <c r="H190" s="176"/>
      <c r="I190" s="178"/>
      <c r="J190" s="178"/>
      <c r="K190" s="178"/>
      <c r="L190" s="175"/>
      <c r="M190" s="179"/>
      <c r="N190" s="178"/>
      <c r="O190" s="178"/>
      <c r="P190" s="178"/>
      <c r="Q190" s="177"/>
      <c r="R190" s="176"/>
      <c r="S190" s="178"/>
      <c r="T190" s="178"/>
      <c r="U190" s="178"/>
      <c r="V190" s="178"/>
      <c r="W190" s="178"/>
      <c r="X190" s="178"/>
      <c r="Y190" s="178"/>
      <c r="Z190" s="178"/>
      <c r="AA190" s="175"/>
      <c r="AB190" s="909"/>
      <c r="AC190" s="909"/>
      <c r="AD190" s="909"/>
      <c r="AE190" s="909"/>
      <c r="AF190" s="909"/>
      <c r="AG190" s="909"/>
      <c r="AH190" s="909"/>
      <c r="AI190" s="909"/>
      <c r="AJ190" s="909"/>
      <c r="AK190" s="909"/>
      <c r="AL190" s="909"/>
      <c r="AM190" s="909"/>
      <c r="AN190" s="909"/>
      <c r="AO190" s="909"/>
      <c r="AP190" s="909"/>
      <c r="AQ190" s="909"/>
      <c r="AR190" s="909"/>
      <c r="AS190" s="909"/>
      <c r="AT190" s="909"/>
      <c r="AU190" s="909"/>
      <c r="AV190" s="909"/>
      <c r="AW190" s="909"/>
      <c r="AX190" s="909"/>
      <c r="AY190" s="909"/>
      <c r="AZ190" s="415"/>
      <c r="BA190" s="947"/>
      <c r="BB190" s="682"/>
      <c r="BC190" s="517"/>
      <c r="BD190" s="503"/>
      <c r="BE190" s="503"/>
      <c r="BF190" s="503"/>
      <c r="BG190" s="521"/>
      <c r="BH190" s="517"/>
      <c r="BI190" s="503"/>
      <c r="BJ190" s="503"/>
      <c r="BK190" s="503"/>
      <c r="BL190" s="521"/>
      <c r="BM190" s="517"/>
      <c r="BN190" s="503"/>
      <c r="BO190" s="503"/>
      <c r="BP190" s="503"/>
      <c r="BQ190" s="521"/>
      <c r="BR190" s="517"/>
      <c r="BS190" s="503"/>
      <c r="BT190" s="503"/>
      <c r="BU190" s="503"/>
      <c r="BV190" s="503"/>
      <c r="BW190" s="503"/>
      <c r="BX190" s="503"/>
      <c r="BY190" s="504"/>
      <c r="BZ190" s="504"/>
      <c r="CA190" s="50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row>
    <row r="191" s="599" customFormat="true" ht="15" customHeight="true" x14ac:dyDescent="0.2">
      <c r="A191" s="214"/>
      <c r="B191" s="208"/>
      <c r="C191" s="179"/>
      <c r="D191" s="178"/>
      <c r="E191" s="178"/>
      <c r="F191" s="178"/>
      <c r="G191" s="177"/>
      <c r="H191" s="176"/>
      <c r="I191" s="178"/>
      <c r="J191" s="178"/>
      <c r="K191" s="178"/>
      <c r="L191" s="175"/>
      <c r="M191" s="179"/>
      <c r="N191" s="178"/>
      <c r="O191" s="178"/>
      <c r="P191" s="178"/>
      <c r="Q191" s="177"/>
      <c r="R191" s="176"/>
      <c r="S191" s="178"/>
      <c r="T191" s="178"/>
      <c r="U191" s="178"/>
      <c r="V191" s="178"/>
      <c r="W191" s="178"/>
      <c r="X191" s="178"/>
      <c r="Y191" s="178"/>
      <c r="Z191" s="178"/>
      <c r="AA191" s="175"/>
      <c r="AB191" s="909"/>
      <c r="AC191" s="909"/>
      <c r="AD191" s="909"/>
      <c r="AE191" s="909"/>
      <c r="AF191" s="909"/>
      <c r="AG191" s="909"/>
      <c r="AH191" s="909"/>
      <c r="AI191" s="909"/>
      <c r="AJ191" s="909"/>
      <c r="AK191" s="909"/>
      <c r="AL191" s="909"/>
      <c r="AM191" s="909"/>
      <c r="AN191" s="909"/>
      <c r="AO191" s="909"/>
      <c r="AP191" s="909"/>
      <c r="AQ191" s="909"/>
      <c r="AR191" s="909"/>
      <c r="AS191" s="909"/>
      <c r="AT191" s="909"/>
      <c r="AU191" s="909"/>
      <c r="AV191" s="909"/>
      <c r="AW191" s="909"/>
      <c r="AX191" s="909"/>
      <c r="AY191" s="909"/>
      <c r="AZ191" s="415"/>
      <c r="BA191" s="947"/>
      <c r="BB191" s="682"/>
      <c r="BC191" s="517"/>
      <c r="BD191" s="503"/>
      <c r="BE191" s="503"/>
      <c r="BF191" s="503"/>
      <c r="BG191" s="521"/>
      <c r="BH191" s="517"/>
      <c r="BI191" s="503"/>
      <c r="BJ191" s="503"/>
      <c r="BK191" s="503"/>
      <c r="BL191" s="521"/>
      <c r="BM191" s="517"/>
      <c r="BN191" s="503"/>
      <c r="BO191" s="503"/>
      <c r="BP191" s="503"/>
      <c r="BQ191" s="521"/>
      <c r="BR191" s="517"/>
      <c r="BS191" s="503"/>
      <c r="BT191" s="503"/>
      <c r="BU191" s="503"/>
      <c r="BV191" s="503"/>
      <c r="BW191" s="503"/>
      <c r="BX191" s="503"/>
      <c r="BY191" s="504"/>
      <c r="BZ191" s="504"/>
      <c r="CA191" s="50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row>
    <row r="192" s="599" customFormat="true" ht="15" customHeight="true" x14ac:dyDescent="0.2">
      <c r="A192" s="214"/>
      <c r="B192" s="208"/>
      <c r="C192" s="179"/>
      <c r="D192" s="178"/>
      <c r="E192" s="178"/>
      <c r="F192" s="178"/>
      <c r="G192" s="177"/>
      <c r="H192" s="176"/>
      <c r="I192" s="178"/>
      <c r="J192" s="178"/>
      <c r="K192" s="178"/>
      <c r="L192" s="175"/>
      <c r="M192" s="179"/>
      <c r="N192" s="178"/>
      <c r="O192" s="178"/>
      <c r="P192" s="178"/>
      <c r="Q192" s="177"/>
      <c r="R192" s="176"/>
      <c r="S192" s="178"/>
      <c r="T192" s="178"/>
      <c r="U192" s="178"/>
      <c r="V192" s="178"/>
      <c r="W192" s="178"/>
      <c r="X192" s="178"/>
      <c r="Y192" s="178"/>
      <c r="Z192" s="178"/>
      <c r="AA192" s="175"/>
      <c r="AB192" s="909"/>
      <c r="AC192" s="909"/>
      <c r="AD192" s="909"/>
      <c r="AE192" s="909"/>
      <c r="AF192" s="909"/>
      <c r="AG192" s="909"/>
      <c r="AH192" s="909"/>
      <c r="AI192" s="909"/>
      <c r="AJ192" s="909"/>
      <c r="AK192" s="909"/>
      <c r="AL192" s="909"/>
      <c r="AM192" s="909"/>
      <c r="AN192" s="909"/>
      <c r="AO192" s="909"/>
      <c r="AP192" s="909"/>
      <c r="AQ192" s="909"/>
      <c r="AR192" s="909"/>
      <c r="AS192" s="909"/>
      <c r="AT192" s="909"/>
      <c r="AU192" s="909"/>
      <c r="AV192" s="909"/>
      <c r="AW192" s="909"/>
      <c r="AX192" s="909"/>
      <c r="AY192" s="909"/>
      <c r="AZ192" s="415"/>
      <c r="BA192" s="947"/>
      <c r="BB192" s="682"/>
      <c r="BC192" s="517"/>
      <c r="BD192" s="503"/>
      <c r="BE192" s="503"/>
      <c r="BF192" s="503"/>
      <c r="BG192" s="521"/>
      <c r="BH192" s="517"/>
      <c r="BI192" s="503"/>
      <c r="BJ192" s="503"/>
      <c r="BK192" s="503"/>
      <c r="BL192" s="521"/>
      <c r="BM192" s="517"/>
      <c r="BN192" s="503"/>
      <c r="BO192" s="503"/>
      <c r="BP192" s="503"/>
      <c r="BQ192" s="521"/>
      <c r="BR192" s="517"/>
      <c r="BS192" s="503"/>
      <c r="BT192" s="503"/>
      <c r="BU192" s="503"/>
      <c r="BV192" s="503"/>
      <c r="BW192" s="503"/>
      <c r="BX192" s="503"/>
      <c r="BY192" s="504"/>
      <c r="BZ192" s="504"/>
      <c r="CA192" s="50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row>
    <row r="193" s="599" customFormat="true" ht="15" customHeight="true" x14ac:dyDescent="0.2">
      <c r="A193" s="214"/>
      <c r="B193" s="208"/>
      <c r="C193" s="155"/>
      <c r="D193" s="154"/>
      <c r="E193" s="154"/>
      <c r="F193" s="154"/>
      <c r="G193" s="153"/>
      <c r="H193" s="152"/>
      <c r="I193" s="154"/>
      <c r="J193" s="154"/>
      <c r="K193" s="154"/>
      <c r="L193" s="151"/>
      <c r="M193" s="155"/>
      <c r="N193" s="154"/>
      <c r="O193" s="154"/>
      <c r="P193" s="154"/>
      <c r="Q193" s="153"/>
      <c r="R193" s="152"/>
      <c r="S193" s="154"/>
      <c r="T193" s="154"/>
      <c r="U193" s="154"/>
      <c r="V193" s="154"/>
      <c r="W193" s="154"/>
      <c r="X193" s="154"/>
      <c r="Y193" s="154"/>
      <c r="Z193" s="154"/>
      <c r="AA193" s="151"/>
      <c r="AB193" s="909"/>
      <c r="AC193" s="909"/>
      <c r="AD193" s="909"/>
      <c r="AE193" s="909"/>
      <c r="AF193" s="909"/>
      <c r="AG193" s="909"/>
      <c r="AH193" s="909"/>
      <c r="AI193" s="909"/>
      <c r="AJ193" s="909"/>
      <c r="AK193" s="909"/>
      <c r="AL193" s="909"/>
      <c r="AM193" s="909"/>
      <c r="AN193" s="909"/>
      <c r="AO193" s="909"/>
      <c r="AP193" s="909"/>
      <c r="AQ193" s="909"/>
      <c r="AR193" s="909"/>
      <c r="AS193" s="909"/>
      <c r="AT193" s="909"/>
      <c r="AU193" s="909"/>
      <c r="AV193" s="909"/>
      <c r="AW193" s="909"/>
      <c r="AX193" s="909"/>
      <c r="AY193" s="909"/>
      <c r="AZ193" s="415"/>
      <c r="BA193" s="947"/>
      <c r="BB193" s="682"/>
      <c r="BC193" s="517"/>
      <c r="BD193" s="503"/>
      <c r="BE193" s="503"/>
      <c r="BF193" s="503"/>
      <c r="BG193" s="521"/>
      <c r="BH193" s="517"/>
      <c r="BI193" s="503"/>
      <c r="BJ193" s="503"/>
      <c r="BK193" s="503"/>
      <c r="BL193" s="521"/>
      <c r="BM193" s="517"/>
      <c r="BN193" s="503"/>
      <c r="BO193" s="503"/>
      <c r="BP193" s="503"/>
      <c r="BQ193" s="521"/>
      <c r="BR193" s="517"/>
      <c r="BS193" s="503"/>
      <c r="BT193" s="503"/>
      <c r="BU193" s="503"/>
      <c r="BV193" s="503"/>
      <c r="BW193" s="503"/>
      <c r="BX193" s="503"/>
      <c r="BY193" s="504"/>
      <c r="BZ193" s="504"/>
      <c r="CA193" s="50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row>
    <row r="194" s="599" customFormat="true" ht="15" customHeight="true" x14ac:dyDescent="0.2">
      <c r="A194" s="236"/>
      <c r="B194" s="207"/>
      <c r="C194" s="172"/>
      <c r="D194" s="174"/>
      <c r="E194" s="174"/>
      <c r="F194" s="174"/>
      <c r="G194" s="173"/>
      <c r="H194" s="171"/>
      <c r="I194" s="174"/>
      <c r="J194" s="174"/>
      <c r="K194" s="174"/>
      <c r="L194" s="170"/>
      <c r="M194" s="172"/>
      <c r="N194" s="174"/>
      <c r="O194" s="174"/>
      <c r="P194" s="174"/>
      <c r="Q194" s="173"/>
      <c r="R194" s="171"/>
      <c r="S194" s="174"/>
      <c r="T194" s="174"/>
      <c r="U194" s="174"/>
      <c r="V194" s="174"/>
      <c r="W194" s="174"/>
      <c r="X194" s="174"/>
      <c r="Y194" s="174"/>
      <c r="Z194" s="174"/>
      <c r="AA194" s="170"/>
      <c r="AB194" s="909"/>
      <c r="AC194" s="909"/>
      <c r="AD194" s="909"/>
      <c r="AE194" s="909"/>
      <c r="AF194" s="909"/>
      <c r="AG194" s="909"/>
      <c r="AH194" s="909"/>
      <c r="AI194" s="909"/>
      <c r="AJ194" s="909"/>
      <c r="AK194" s="909"/>
      <c r="AL194" s="909"/>
      <c r="AM194" s="909"/>
      <c r="AN194" s="909"/>
      <c r="AO194" s="909"/>
      <c r="AP194" s="909"/>
      <c r="AQ194" s="909"/>
      <c r="AR194" s="909"/>
      <c r="AS194" s="909"/>
      <c r="AT194" s="909"/>
      <c r="AU194" s="909"/>
      <c r="AV194" s="909"/>
      <c r="AW194" s="909"/>
      <c r="AX194" s="909"/>
      <c r="AY194" s="909"/>
      <c r="AZ194" s="415"/>
      <c r="BA194" s="947"/>
      <c r="BB194" s="682"/>
      <c r="BC194" s="517"/>
      <c r="BD194" s="503"/>
      <c r="BE194" s="503"/>
      <c r="BF194" s="503"/>
      <c r="BG194" s="521"/>
      <c r="BH194" s="517"/>
      <c r="BI194" s="503"/>
      <c r="BJ194" s="503"/>
      <c r="BK194" s="503"/>
      <c r="BL194" s="521"/>
      <c r="BM194" s="517"/>
      <c r="BN194" s="503"/>
      <c r="BO194" s="503"/>
      <c r="BP194" s="503"/>
      <c r="BQ194" s="521"/>
      <c r="BR194" s="517"/>
      <c r="BS194" s="503"/>
      <c r="BT194" s="503"/>
      <c r="BU194" s="503"/>
      <c r="BV194" s="503"/>
      <c r="BW194" s="503"/>
      <c r="BX194" s="503"/>
      <c r="BY194" s="504"/>
      <c r="BZ194" s="504"/>
      <c r="CA194" s="50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row>
    <row r="195" s="378" customFormat="true" ht="15" customHeight="true" x14ac:dyDescent="0.2">
      <c r="A195" s="236"/>
      <c r="B195" s="207"/>
      <c r="C195" s="172"/>
      <c r="D195" s="174"/>
      <c r="E195" s="174"/>
      <c r="F195" s="174"/>
      <c r="G195" s="173"/>
      <c r="H195" s="171"/>
      <c r="I195" s="174"/>
      <c r="J195" s="174"/>
      <c r="K195" s="174"/>
      <c r="L195" s="170"/>
      <c r="M195" s="172"/>
      <c r="N195" s="174"/>
      <c r="O195" s="174"/>
      <c r="P195" s="174"/>
      <c r="Q195" s="173"/>
      <c r="R195" s="171"/>
      <c r="S195" s="174"/>
      <c r="T195" s="174"/>
      <c r="U195" s="174"/>
      <c r="V195" s="174"/>
      <c r="W195" s="174"/>
      <c r="X195" s="174"/>
      <c r="Y195" s="174"/>
      <c r="Z195" s="174"/>
      <c r="AA195" s="170"/>
      <c r="AB195" s="909"/>
      <c r="AC195" s="909"/>
      <c r="AD195" s="909"/>
      <c r="AE195" s="909"/>
      <c r="AF195" s="909"/>
      <c r="AG195" s="909"/>
      <c r="AH195" s="909"/>
      <c r="AI195" s="909"/>
      <c r="AJ195" s="909"/>
      <c r="AK195" s="909"/>
      <c r="AL195" s="909"/>
      <c r="AM195" s="909"/>
      <c r="AN195" s="909"/>
      <c r="AO195" s="909"/>
      <c r="AP195" s="909"/>
      <c r="AQ195" s="909"/>
      <c r="AR195" s="909"/>
      <c r="AS195" s="909"/>
      <c r="AT195" s="909"/>
      <c r="AU195" s="909"/>
      <c r="AV195" s="909"/>
      <c r="AW195" s="909"/>
      <c r="AX195" s="909"/>
      <c r="AY195" s="909"/>
      <c r="AZ195" s="415"/>
      <c r="BA195" s="947"/>
      <c r="BB195" s="682"/>
      <c r="BC195" s="517"/>
      <c r="BD195" s="503"/>
      <c r="BE195" s="503"/>
      <c r="BF195" s="503"/>
      <c r="BG195" s="521"/>
      <c r="BH195" s="517"/>
      <c r="BI195" s="503"/>
      <c r="BJ195" s="503"/>
      <c r="BK195" s="503"/>
      <c r="BL195" s="521"/>
      <c r="BM195" s="517"/>
      <c r="BN195" s="503"/>
      <c r="BO195" s="503"/>
      <c r="BP195" s="503"/>
      <c r="BQ195" s="521"/>
      <c r="BR195" s="517"/>
      <c r="BS195" s="503"/>
      <c r="BT195" s="503"/>
      <c r="BU195" s="503"/>
      <c r="BV195" s="503"/>
      <c r="BW195" s="503"/>
      <c r="BX195" s="503"/>
      <c r="BY195" s="504"/>
      <c r="BZ195" s="504"/>
      <c r="CA195" s="50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row>
    <row r="196" s="378" customFormat="true" ht="15" customHeight="true" x14ac:dyDescent="0.2">
      <c r="A196" s="236"/>
      <c r="B196" s="207"/>
      <c r="C196" s="172"/>
      <c r="D196" s="174"/>
      <c r="E196" s="174"/>
      <c r="F196" s="174"/>
      <c r="G196" s="173"/>
      <c r="H196" s="171"/>
      <c r="I196" s="174"/>
      <c r="J196" s="174"/>
      <c r="K196" s="174"/>
      <c r="L196" s="170"/>
      <c r="M196" s="172"/>
      <c r="N196" s="174"/>
      <c r="O196" s="174"/>
      <c r="P196" s="174"/>
      <c r="Q196" s="173"/>
      <c r="R196" s="171"/>
      <c r="S196" s="174"/>
      <c r="T196" s="174"/>
      <c r="U196" s="174"/>
      <c r="V196" s="174"/>
      <c r="W196" s="174"/>
      <c r="X196" s="174"/>
      <c r="Y196" s="174"/>
      <c r="Z196" s="174"/>
      <c r="AA196" s="170"/>
      <c r="AB196" s="909"/>
      <c r="AC196" s="909"/>
      <c r="AD196" s="909"/>
      <c r="AE196" s="909"/>
      <c r="AF196" s="909"/>
      <c r="AG196" s="909"/>
      <c r="AH196" s="909"/>
      <c r="AI196" s="909"/>
      <c r="AJ196" s="909"/>
      <c r="AK196" s="909"/>
      <c r="AL196" s="909"/>
      <c r="AM196" s="909"/>
      <c r="AN196" s="909"/>
      <c r="AO196" s="909"/>
      <c r="AP196" s="909"/>
      <c r="AQ196" s="909"/>
      <c r="AR196" s="909"/>
      <c r="AS196" s="909"/>
      <c r="AT196" s="909"/>
      <c r="AU196" s="909"/>
      <c r="AV196" s="909"/>
      <c r="AW196" s="909"/>
      <c r="AX196" s="909"/>
      <c r="AY196" s="909"/>
      <c r="AZ196" s="415"/>
      <c r="BA196" s="947"/>
      <c r="BB196" s="682"/>
      <c r="BC196" s="517"/>
      <c r="BD196" s="503"/>
      <c r="BE196" s="503"/>
      <c r="BF196" s="503"/>
      <c r="BG196" s="521"/>
      <c r="BH196" s="517"/>
      <c r="BI196" s="503"/>
      <c r="BJ196" s="503"/>
      <c r="BK196" s="503"/>
      <c r="BL196" s="521"/>
      <c r="BM196" s="517"/>
      <c r="BN196" s="503"/>
      <c r="BO196" s="503"/>
      <c r="BP196" s="503"/>
      <c r="BQ196" s="521"/>
      <c r="BR196" s="517"/>
      <c r="BS196" s="503"/>
      <c r="BT196" s="503"/>
      <c r="BU196" s="503"/>
      <c r="BV196" s="503"/>
      <c r="BW196" s="503"/>
      <c r="BX196" s="503"/>
      <c r="BY196" s="504"/>
      <c r="BZ196" s="504"/>
      <c r="CA196" s="50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row>
    <row r="197" s="378" customFormat="true" ht="15" customHeight="true" x14ac:dyDescent="0.2">
      <c r="A197" s="236"/>
      <c r="B197" s="207"/>
      <c r="C197" s="172"/>
      <c r="D197" s="174"/>
      <c r="E197" s="174"/>
      <c r="F197" s="174"/>
      <c r="G197" s="173"/>
      <c r="H197" s="171"/>
      <c r="I197" s="174"/>
      <c r="J197" s="174"/>
      <c r="K197" s="174"/>
      <c r="L197" s="170"/>
      <c r="M197" s="172"/>
      <c r="N197" s="174"/>
      <c r="O197" s="174"/>
      <c r="P197" s="174"/>
      <c r="Q197" s="173"/>
      <c r="R197" s="171"/>
      <c r="S197" s="174"/>
      <c r="T197" s="174"/>
      <c r="U197" s="174"/>
      <c r="V197" s="174"/>
      <c r="W197" s="174"/>
      <c r="X197" s="174"/>
      <c r="Y197" s="174"/>
      <c r="Z197" s="174"/>
      <c r="AA197" s="170"/>
      <c r="AB197" s="909"/>
      <c r="AC197" s="909"/>
      <c r="AD197" s="909"/>
      <c r="AE197" s="909"/>
      <c r="AF197" s="909"/>
      <c r="AG197" s="909"/>
      <c r="AH197" s="909"/>
      <c r="AI197" s="909"/>
      <c r="AJ197" s="909"/>
      <c r="AK197" s="909"/>
      <c r="AL197" s="909"/>
      <c r="AM197" s="909"/>
      <c r="AN197" s="909"/>
      <c r="AO197" s="909"/>
      <c r="AP197" s="909"/>
      <c r="AQ197" s="909"/>
      <c r="AR197" s="909"/>
      <c r="AS197" s="909"/>
      <c r="AT197" s="909"/>
      <c r="AU197" s="909"/>
      <c r="AV197" s="909"/>
      <c r="AW197" s="909"/>
      <c r="AX197" s="909"/>
      <c r="AY197" s="909"/>
      <c r="AZ197" s="415"/>
      <c r="BA197" s="947"/>
      <c r="BB197" s="682"/>
      <c r="BC197" s="517"/>
      <c r="BD197" s="503"/>
      <c r="BE197" s="503"/>
      <c r="BF197" s="503"/>
      <c r="BG197" s="521"/>
      <c r="BH197" s="517"/>
      <c r="BI197" s="503"/>
      <c r="BJ197" s="503"/>
      <c r="BK197" s="503"/>
      <c r="BL197" s="521"/>
      <c r="BM197" s="517"/>
      <c r="BN197" s="503"/>
      <c r="BO197" s="503"/>
      <c r="BP197" s="503"/>
      <c r="BQ197" s="521"/>
      <c r="BR197" s="517"/>
      <c r="BS197" s="503"/>
      <c r="BT197" s="503"/>
      <c r="BU197" s="503"/>
      <c r="BV197" s="503"/>
      <c r="BW197" s="503"/>
      <c r="BX197" s="503"/>
      <c r="BY197" s="504"/>
      <c r="BZ197" s="504"/>
      <c r="CA197" s="50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row>
    <row r="198" s="378" customFormat="true" ht="15" customHeight="true" x14ac:dyDescent="0.2">
      <c r="A198" s="236"/>
      <c r="B198" s="207"/>
      <c r="C198" s="172"/>
      <c r="D198" s="174"/>
      <c r="E198" s="174"/>
      <c r="F198" s="174"/>
      <c r="G198" s="173"/>
      <c r="H198" s="171"/>
      <c r="I198" s="174"/>
      <c r="J198" s="174"/>
      <c r="K198" s="174"/>
      <c r="L198" s="170"/>
      <c r="M198" s="172"/>
      <c r="N198" s="174"/>
      <c r="O198" s="174"/>
      <c r="P198" s="174"/>
      <c r="Q198" s="173"/>
      <c r="R198" s="171"/>
      <c r="S198" s="174"/>
      <c r="T198" s="174"/>
      <c r="U198" s="174"/>
      <c r="V198" s="174"/>
      <c r="W198" s="174"/>
      <c r="X198" s="174"/>
      <c r="Y198" s="174"/>
      <c r="Z198" s="174"/>
      <c r="AA198" s="170"/>
      <c r="AB198" s="909"/>
      <c r="AC198" s="909"/>
      <c r="AD198" s="909"/>
      <c r="AE198" s="909"/>
      <c r="AF198" s="909"/>
      <c r="AG198" s="909"/>
      <c r="AH198" s="909"/>
      <c r="AI198" s="909"/>
      <c r="AJ198" s="909"/>
      <c r="AK198" s="909"/>
      <c r="AL198" s="909"/>
      <c r="AM198" s="909"/>
      <c r="AN198" s="909"/>
      <c r="AO198" s="909"/>
      <c r="AP198" s="909"/>
      <c r="AQ198" s="909"/>
      <c r="AR198" s="909"/>
      <c r="AS198" s="909"/>
      <c r="AT198" s="909"/>
      <c r="AU198" s="909"/>
      <c r="AV198" s="909"/>
      <c r="AW198" s="909"/>
      <c r="AX198" s="909"/>
      <c r="AY198" s="909"/>
      <c r="AZ198" s="415"/>
      <c r="BA198" s="947"/>
      <c r="BB198" s="682"/>
      <c r="BC198" s="517"/>
      <c r="BD198" s="503"/>
      <c r="BE198" s="503"/>
      <c r="BF198" s="503"/>
      <c r="BG198" s="521"/>
      <c r="BH198" s="517"/>
      <c r="BI198" s="503"/>
      <c r="BJ198" s="503"/>
      <c r="BK198" s="503"/>
      <c r="BL198" s="521"/>
      <c r="BM198" s="517"/>
      <c r="BN198" s="503"/>
      <c r="BO198" s="503"/>
      <c r="BP198" s="503"/>
      <c r="BQ198" s="521"/>
      <c r="BR198" s="517"/>
      <c r="BS198" s="503"/>
      <c r="BT198" s="503"/>
      <c r="BU198" s="503"/>
      <c r="BV198" s="503"/>
      <c r="BW198" s="503"/>
      <c r="BX198" s="503"/>
      <c r="BY198" s="504"/>
      <c r="BZ198" s="504"/>
      <c r="CA198" s="50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row>
    <row r="199" s="378" customFormat="true" ht="15" customHeight="true" x14ac:dyDescent="0.2">
      <c r="A199" s="236"/>
      <c r="B199" s="207"/>
      <c r="C199" s="172"/>
      <c r="D199" s="174"/>
      <c r="E199" s="174"/>
      <c r="F199" s="174"/>
      <c r="G199" s="173"/>
      <c r="H199" s="171"/>
      <c r="I199" s="174"/>
      <c r="J199" s="174"/>
      <c r="K199" s="174"/>
      <c r="L199" s="170"/>
      <c r="M199" s="172"/>
      <c r="N199" s="174"/>
      <c r="O199" s="174"/>
      <c r="P199" s="174"/>
      <c r="Q199" s="173"/>
      <c r="R199" s="171"/>
      <c r="S199" s="174"/>
      <c r="T199" s="174"/>
      <c r="U199" s="174"/>
      <c r="V199" s="174"/>
      <c r="W199" s="174"/>
      <c r="X199" s="174"/>
      <c r="Y199" s="174"/>
      <c r="Z199" s="174"/>
      <c r="AA199" s="170"/>
      <c r="AB199" s="909"/>
      <c r="AC199" s="909"/>
      <c r="AD199" s="909"/>
      <c r="AE199" s="909"/>
      <c r="AF199" s="909"/>
      <c r="AG199" s="909"/>
      <c r="AH199" s="909"/>
      <c r="AI199" s="909"/>
      <c r="AJ199" s="909"/>
      <c r="AK199" s="909"/>
      <c r="AL199" s="909"/>
      <c r="AM199" s="909"/>
      <c r="AN199" s="909"/>
      <c r="AO199" s="909"/>
      <c r="AP199" s="909"/>
      <c r="AQ199" s="909"/>
      <c r="AR199" s="909"/>
      <c r="AS199" s="909"/>
      <c r="AT199" s="909"/>
      <c r="AU199" s="909"/>
      <c r="AV199" s="909"/>
      <c r="AW199" s="909"/>
      <c r="AX199" s="909"/>
      <c r="AY199" s="909"/>
      <c r="AZ199" s="415"/>
      <c r="BA199" s="947"/>
      <c r="BB199" s="682"/>
      <c r="BC199" s="517"/>
      <c r="BD199" s="503"/>
      <c r="BE199" s="503"/>
      <c r="BF199" s="503"/>
      <c r="BG199" s="521"/>
      <c r="BH199" s="517"/>
      <c r="BI199" s="503"/>
      <c r="BJ199" s="503"/>
      <c r="BK199" s="503"/>
      <c r="BL199" s="521"/>
      <c r="BM199" s="517"/>
      <c r="BN199" s="503"/>
      <c r="BO199" s="503"/>
      <c r="BP199" s="503"/>
      <c r="BQ199" s="521"/>
      <c r="BR199" s="517"/>
      <c r="BS199" s="503"/>
      <c r="BT199" s="503"/>
      <c r="BU199" s="503"/>
      <c r="BV199" s="503"/>
      <c r="BW199" s="503"/>
      <c r="BX199" s="503"/>
      <c r="BY199" s="504"/>
      <c r="BZ199" s="504"/>
      <c r="CA199" s="50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row>
    <row r="200" s="378" customFormat="true" ht="15" customHeight="true" x14ac:dyDescent="0.2">
      <c r="A200" s="236"/>
      <c r="B200" s="207"/>
      <c r="C200" s="172"/>
      <c r="D200" s="174"/>
      <c r="E200" s="174"/>
      <c r="F200" s="174"/>
      <c r="G200" s="173"/>
      <c r="H200" s="171"/>
      <c r="I200" s="174"/>
      <c r="J200" s="174"/>
      <c r="K200" s="174"/>
      <c r="L200" s="170"/>
      <c r="M200" s="172"/>
      <c r="N200" s="174"/>
      <c r="O200" s="174"/>
      <c r="P200" s="174"/>
      <c r="Q200" s="173"/>
      <c r="R200" s="171"/>
      <c r="S200" s="174"/>
      <c r="T200" s="174"/>
      <c r="U200" s="174"/>
      <c r="V200" s="174"/>
      <c r="W200" s="174"/>
      <c r="X200" s="174"/>
      <c r="Y200" s="174"/>
      <c r="Z200" s="174"/>
      <c r="AA200" s="170"/>
      <c r="AB200" s="909"/>
      <c r="AC200" s="909"/>
      <c r="AD200" s="909"/>
      <c r="AE200" s="909"/>
      <c r="AF200" s="909"/>
      <c r="AG200" s="909"/>
      <c r="AH200" s="909"/>
      <c r="AI200" s="909"/>
      <c r="AJ200" s="909"/>
      <c r="AK200" s="909"/>
      <c r="AL200" s="909"/>
      <c r="AM200" s="909"/>
      <c r="AN200" s="909"/>
      <c r="AO200" s="909"/>
      <c r="AP200" s="909"/>
      <c r="AQ200" s="909"/>
      <c r="AR200" s="909"/>
      <c r="AS200" s="909"/>
      <c r="AT200" s="909"/>
      <c r="AU200" s="909"/>
      <c r="AV200" s="909"/>
      <c r="AW200" s="909"/>
      <c r="AX200" s="909"/>
      <c r="AY200" s="909"/>
      <c r="AZ200" s="415"/>
      <c r="BA200" s="947"/>
      <c r="BB200" s="682"/>
      <c r="BC200" s="517"/>
      <c r="BD200" s="503"/>
      <c r="BE200" s="503"/>
      <c r="BF200" s="503"/>
      <c r="BG200" s="521"/>
      <c r="BH200" s="517"/>
      <c r="BI200" s="503"/>
      <c r="BJ200" s="503"/>
      <c r="BK200" s="503"/>
      <c r="BL200" s="521"/>
      <c r="BM200" s="517"/>
      <c r="BN200" s="503"/>
      <c r="BO200" s="503"/>
      <c r="BP200" s="503"/>
      <c r="BQ200" s="521"/>
      <c r="BR200" s="517"/>
      <c r="BS200" s="503"/>
      <c r="BT200" s="503"/>
      <c r="BU200" s="503"/>
      <c r="BV200" s="503"/>
      <c r="BW200" s="503"/>
      <c r="BX200" s="503"/>
      <c r="BY200" s="504"/>
      <c r="BZ200" s="504"/>
      <c r="CA200" s="50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row>
    <row r="201" s="378" customFormat="true" ht="15" customHeight="true" x14ac:dyDescent="0.2">
      <c r="A201" s="236"/>
      <c r="B201" s="207"/>
      <c r="C201" s="172"/>
      <c r="D201" s="174"/>
      <c r="E201" s="174"/>
      <c r="F201" s="174"/>
      <c r="G201" s="173"/>
      <c r="H201" s="171"/>
      <c r="I201" s="174"/>
      <c r="J201" s="174"/>
      <c r="K201" s="174"/>
      <c r="L201" s="170"/>
      <c r="M201" s="172"/>
      <c r="N201" s="174"/>
      <c r="O201" s="174"/>
      <c r="P201" s="174"/>
      <c r="Q201" s="173"/>
      <c r="R201" s="171"/>
      <c r="S201" s="174"/>
      <c r="T201" s="174"/>
      <c r="U201" s="174"/>
      <c r="V201" s="174"/>
      <c r="W201" s="174"/>
      <c r="X201" s="174"/>
      <c r="Y201" s="174"/>
      <c r="Z201" s="174"/>
      <c r="AA201" s="170"/>
      <c r="AB201" s="909"/>
      <c r="AC201" s="909"/>
      <c r="AD201" s="909"/>
      <c r="AE201" s="909"/>
      <c r="AF201" s="909"/>
      <c r="AG201" s="909"/>
      <c r="AH201" s="909"/>
      <c r="AI201" s="909"/>
      <c r="AJ201" s="909"/>
      <c r="AK201" s="909"/>
      <c r="AL201" s="909"/>
      <c r="AM201" s="909"/>
      <c r="AN201" s="909"/>
      <c r="AO201" s="909"/>
      <c r="AP201" s="909"/>
      <c r="AQ201" s="909"/>
      <c r="AR201" s="909"/>
      <c r="AS201" s="909"/>
      <c r="AT201" s="909"/>
      <c r="AU201" s="909"/>
      <c r="AV201" s="909"/>
      <c r="AW201" s="909"/>
      <c r="AX201" s="909"/>
      <c r="AY201" s="909"/>
      <c r="AZ201" s="415"/>
      <c r="BA201" s="947"/>
      <c r="BB201" s="682"/>
      <c r="BC201" s="517"/>
      <c r="BD201" s="503"/>
      <c r="BE201" s="503"/>
      <c r="BF201" s="503"/>
      <c r="BG201" s="521"/>
      <c r="BH201" s="517"/>
      <c r="BI201" s="503"/>
      <c r="BJ201" s="503"/>
      <c r="BK201" s="503"/>
      <c r="BL201" s="521"/>
      <c r="BM201" s="517"/>
      <c r="BN201" s="503"/>
      <c r="BO201" s="503"/>
      <c r="BP201" s="503"/>
      <c r="BQ201" s="521"/>
      <c r="BR201" s="517"/>
      <c r="BS201" s="503"/>
      <c r="BT201" s="503"/>
      <c r="BU201" s="503"/>
      <c r="BV201" s="503"/>
      <c r="BW201" s="503"/>
      <c r="BX201" s="503"/>
      <c r="BY201" s="504"/>
      <c r="BZ201" s="504"/>
      <c r="CA201" s="50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row>
    <row r="202" s="378" customFormat="true" ht="15" customHeight="true" x14ac:dyDescent="0.2">
      <c r="A202" s="236"/>
      <c r="B202" s="207"/>
      <c r="C202" s="172"/>
      <c r="D202" s="174"/>
      <c r="E202" s="174"/>
      <c r="F202" s="174"/>
      <c r="G202" s="173"/>
      <c r="H202" s="171"/>
      <c r="I202" s="174"/>
      <c r="J202" s="174"/>
      <c r="K202" s="174"/>
      <c r="L202" s="170"/>
      <c r="M202" s="172"/>
      <c r="N202" s="174"/>
      <c r="O202" s="174"/>
      <c r="P202" s="174"/>
      <c r="Q202" s="173"/>
      <c r="R202" s="171"/>
      <c r="S202" s="174"/>
      <c r="T202" s="174"/>
      <c r="U202" s="174"/>
      <c r="V202" s="174"/>
      <c r="W202" s="174"/>
      <c r="X202" s="174"/>
      <c r="Y202" s="174"/>
      <c r="Z202" s="174"/>
      <c r="AA202" s="170"/>
      <c r="AB202" s="909"/>
      <c r="AC202" s="909"/>
      <c r="AD202" s="909"/>
      <c r="AE202" s="909"/>
      <c r="AF202" s="909"/>
      <c r="AG202" s="909"/>
      <c r="AH202" s="909"/>
      <c r="AI202" s="909"/>
      <c r="AJ202" s="909"/>
      <c r="AK202" s="909"/>
      <c r="AL202" s="909"/>
      <c r="AM202" s="909"/>
      <c r="AN202" s="909"/>
      <c r="AO202" s="909"/>
      <c r="AP202" s="909"/>
      <c r="AQ202" s="909"/>
      <c r="AR202" s="909"/>
      <c r="AS202" s="909"/>
      <c r="AT202" s="909"/>
      <c r="AU202" s="909"/>
      <c r="AV202" s="909"/>
      <c r="AW202" s="909"/>
      <c r="AX202" s="909"/>
      <c r="AY202" s="909"/>
      <c r="AZ202" s="415"/>
      <c r="BA202" s="947"/>
      <c r="BB202" s="682"/>
      <c r="BC202" s="517"/>
      <c r="BD202" s="503"/>
      <c r="BE202" s="503"/>
      <c r="BF202" s="503"/>
      <c r="BG202" s="521"/>
      <c r="BH202" s="517"/>
      <c r="BI202" s="503"/>
      <c r="BJ202" s="503"/>
      <c r="BK202" s="503"/>
      <c r="BL202" s="521"/>
      <c r="BM202" s="517"/>
      <c r="BN202" s="503"/>
      <c r="BO202" s="503"/>
      <c r="BP202" s="503"/>
      <c r="BQ202" s="521"/>
      <c r="BR202" s="517"/>
      <c r="BS202" s="503"/>
      <c r="BT202" s="503"/>
      <c r="BU202" s="503"/>
      <c r="BV202" s="503"/>
      <c r="BW202" s="503"/>
      <c r="BX202" s="503"/>
      <c r="BY202" s="504"/>
      <c r="BZ202" s="504"/>
      <c r="CA202" s="50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row>
    <row r="203" s="599" customFormat="true" ht="15" customHeight="true" x14ac:dyDescent="0.2">
      <c r="A203" s="214"/>
      <c r="B203" s="208"/>
      <c r="C203" s="191"/>
      <c r="D203" s="190"/>
      <c r="E203" s="190"/>
      <c r="F203" s="190"/>
      <c r="G203" s="189"/>
      <c r="H203" s="188"/>
      <c r="I203" s="190"/>
      <c r="J203" s="190"/>
      <c r="K203" s="190"/>
      <c r="L203" s="187"/>
      <c r="M203" s="191"/>
      <c r="N203" s="190"/>
      <c r="O203" s="190"/>
      <c r="P203" s="190"/>
      <c r="Q203" s="189"/>
      <c r="R203" s="188"/>
      <c r="S203" s="190"/>
      <c r="T203" s="190"/>
      <c r="U203" s="190"/>
      <c r="V203" s="190"/>
      <c r="W203" s="190"/>
      <c r="X203" s="190"/>
      <c r="Y203" s="190"/>
      <c r="Z203" s="190"/>
      <c r="AA203" s="187"/>
      <c r="AB203" s="909"/>
      <c r="AC203" s="909"/>
      <c r="AD203" s="909"/>
      <c r="AE203" s="909"/>
      <c r="AF203" s="909"/>
      <c r="AG203" s="909"/>
      <c r="AH203" s="909"/>
      <c r="AI203" s="909"/>
      <c r="AJ203" s="909"/>
      <c r="AK203" s="909"/>
      <c r="AL203" s="909"/>
      <c r="AM203" s="909"/>
      <c r="AN203" s="909"/>
      <c r="AO203" s="909"/>
      <c r="AP203" s="909"/>
      <c r="AQ203" s="909"/>
      <c r="AR203" s="909"/>
      <c r="AS203" s="909"/>
      <c r="AT203" s="909"/>
      <c r="AU203" s="909"/>
      <c r="AV203" s="909"/>
      <c r="AW203" s="909"/>
      <c r="AX203" s="909"/>
      <c r="AY203" s="909"/>
      <c r="AZ203" s="415"/>
      <c r="BA203" s="947"/>
      <c r="BB203" s="682"/>
      <c r="BC203" s="517"/>
      <c r="BD203" s="503"/>
      <c r="BE203" s="503"/>
      <c r="BF203" s="503"/>
      <c r="BG203" s="521"/>
      <c r="BH203" s="517"/>
      <c r="BI203" s="503"/>
      <c r="BJ203" s="503"/>
      <c r="BK203" s="503"/>
      <c r="BL203" s="521"/>
      <c r="BM203" s="517"/>
      <c r="BN203" s="503"/>
      <c r="BO203" s="503"/>
      <c r="BP203" s="503"/>
      <c r="BQ203" s="521"/>
      <c r="BR203" s="517"/>
      <c r="BS203" s="503"/>
      <c r="BT203" s="503"/>
      <c r="BU203" s="503"/>
      <c r="BV203" s="503"/>
      <c r="BW203" s="503"/>
      <c r="BX203" s="503"/>
      <c r="BY203" s="504"/>
      <c r="BZ203" s="504"/>
      <c r="CA203" s="50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row>
    <row r="204" s="599" customFormat="true" ht="15" customHeight="true" x14ac:dyDescent="0.2">
      <c r="A204" s="214"/>
      <c r="B204" s="208"/>
      <c r="C204" s="191"/>
      <c r="D204" s="190"/>
      <c r="E204" s="190"/>
      <c r="F204" s="190"/>
      <c r="G204" s="189"/>
      <c r="H204" s="188"/>
      <c r="I204" s="190"/>
      <c r="J204" s="190"/>
      <c r="K204" s="190"/>
      <c r="L204" s="187"/>
      <c r="M204" s="191"/>
      <c r="N204" s="190"/>
      <c r="O204" s="190"/>
      <c r="P204" s="190"/>
      <c r="Q204" s="189"/>
      <c r="R204" s="188"/>
      <c r="S204" s="190"/>
      <c r="T204" s="190"/>
      <c r="U204" s="190"/>
      <c r="V204" s="190"/>
      <c r="W204" s="190"/>
      <c r="X204" s="190"/>
      <c r="Y204" s="190"/>
      <c r="Z204" s="190"/>
      <c r="AA204" s="187"/>
      <c r="AB204" s="909"/>
      <c r="AC204" s="909"/>
      <c r="AD204" s="909"/>
      <c r="AE204" s="909"/>
      <c r="AF204" s="909"/>
      <c r="AG204" s="909"/>
      <c r="AH204" s="909"/>
      <c r="AI204" s="909"/>
      <c r="AJ204" s="909"/>
      <c r="AK204" s="909"/>
      <c r="AL204" s="909"/>
      <c r="AM204" s="909"/>
      <c r="AN204" s="909"/>
      <c r="AO204" s="909"/>
      <c r="AP204" s="909"/>
      <c r="AQ204" s="909"/>
      <c r="AR204" s="909"/>
      <c r="AS204" s="909"/>
      <c r="AT204" s="909"/>
      <c r="AU204" s="909"/>
      <c r="AV204" s="909"/>
      <c r="AW204" s="909"/>
      <c r="AX204" s="909"/>
      <c r="AY204" s="909"/>
      <c r="AZ204" s="415"/>
      <c r="BA204" s="947"/>
      <c r="BB204" s="682"/>
      <c r="BC204" s="517"/>
      <c r="BD204" s="503"/>
      <c r="BE204" s="503"/>
      <c r="BF204" s="503"/>
      <c r="BG204" s="521"/>
      <c r="BH204" s="517"/>
      <c r="BI204" s="503"/>
      <c r="BJ204" s="503"/>
      <c r="BK204" s="503"/>
      <c r="BL204" s="521"/>
      <c r="BM204" s="517"/>
      <c r="BN204" s="503"/>
      <c r="BO204" s="503"/>
      <c r="BP204" s="503"/>
      <c r="BQ204" s="521"/>
      <c r="BR204" s="517"/>
      <c r="BS204" s="503"/>
      <c r="BT204" s="503"/>
      <c r="BU204" s="503"/>
      <c r="BV204" s="503"/>
      <c r="BW204" s="503"/>
      <c r="BX204" s="503"/>
      <c r="BY204" s="504"/>
      <c r="BZ204" s="504"/>
      <c r="CA204" s="50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row>
    <row r="205" s="599" customFormat="true" ht="15" customHeight="true" x14ac:dyDescent="0.2">
      <c r="A205" s="92"/>
      <c r="B205" s="88"/>
      <c r="C205" s="186"/>
      <c r="D205" s="185"/>
      <c r="E205" s="185"/>
      <c r="F205" s="185"/>
      <c r="G205" s="184"/>
      <c r="H205" s="183"/>
      <c r="I205" s="185"/>
      <c r="J205" s="185"/>
      <c r="K205" s="185"/>
      <c r="L205" s="182"/>
      <c r="M205" s="186"/>
      <c r="N205" s="185"/>
      <c r="O205" s="185"/>
      <c r="P205" s="185"/>
      <c r="Q205" s="184"/>
      <c r="R205" s="183"/>
      <c r="S205" s="185"/>
      <c r="T205" s="185"/>
      <c r="U205" s="185"/>
      <c r="V205" s="185"/>
      <c r="W205" s="185"/>
      <c r="X205" s="185"/>
      <c r="Y205" s="185"/>
      <c r="Z205" s="185"/>
      <c r="AA205" s="182"/>
      <c r="AB205" s="909"/>
      <c r="AC205" s="909"/>
      <c r="AD205" s="909"/>
      <c r="AE205" s="909"/>
      <c r="AF205" s="909"/>
      <c r="AG205" s="909"/>
      <c r="AH205" s="909"/>
      <c r="AI205" s="909"/>
      <c r="AJ205" s="909"/>
      <c r="AK205" s="909"/>
      <c r="AL205" s="909"/>
      <c r="AM205" s="909"/>
      <c r="AN205" s="909"/>
      <c r="AO205" s="909"/>
      <c r="AP205" s="909"/>
      <c r="AQ205" s="909"/>
      <c r="AR205" s="909"/>
      <c r="AS205" s="909"/>
      <c r="AT205" s="909"/>
      <c r="AU205" s="909"/>
      <c r="AV205" s="909"/>
      <c r="AW205" s="909"/>
      <c r="AX205" s="909"/>
      <c r="AY205" s="909"/>
      <c r="AZ205" s="415"/>
      <c r="BA205" s="947"/>
      <c r="BB205" s="682"/>
      <c r="BC205" s="520"/>
      <c r="BD205" s="519"/>
      <c r="BE205" s="519"/>
      <c r="BF205" s="519"/>
      <c r="BG205" s="523"/>
      <c r="BH205" s="520"/>
      <c r="BI205" s="519"/>
      <c r="BJ205" s="519"/>
      <c r="BK205" s="519"/>
      <c r="BL205" s="523"/>
      <c r="BM205" s="520"/>
      <c r="BN205" s="519"/>
      <c r="BO205" s="519"/>
      <c r="BP205" s="519"/>
      <c r="BQ205" s="523"/>
      <c r="BR205" s="520"/>
      <c r="BS205" s="519"/>
      <c r="BT205" s="519"/>
      <c r="BU205" s="519"/>
      <c r="BV205" s="519"/>
      <c r="BW205" s="519"/>
      <c r="BX205" s="519"/>
      <c r="BY205" s="522"/>
      <c r="BZ205" s="522"/>
      <c r="CA205" s="522"/>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row>
    <row r="206" s="599" customFormat="true" ht="250.15" customHeight="true" x14ac:dyDescent="0.2">
      <c r="B206" s="615"/>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7"/>
      <c r="BV206" s="377"/>
      <c r="BW206" s="377"/>
      <c r="BX206" s="377"/>
      <c r="BY206" s="379"/>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1060" t="str">
        <f>A1026</f>
        <v>Lesotho</v>
      </c>
      <c r="B208" s="1061"/>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2009</v>
      </c>
      <c r="B209" s="386"/>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75" t="s">
        <v>112</v>
      </c>
      <c r="B210" s="388"/>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79" t="s">
        <v>98</v>
      </c>
      <c r="B212" s="423"/>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DHS09</v>
      </c>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599" customFormat="true" ht="15" customHeight="true" x14ac:dyDescent="0.2">
      <c r="A220" s="361" t="s">
        <v>86</v>
      </c>
      <c r="B220" s="405"/>
      <c r="C220" s="1049" t="s">
        <v>115</v>
      </c>
      <c r="D220" s="1050"/>
      <c r="E220" s="1050"/>
      <c r="F220" s="1050"/>
      <c r="G220" s="1051"/>
      <c r="H220" s="1052" t="s">
        <v>38</v>
      </c>
      <c r="I220" s="1044"/>
      <c r="J220" s="1044"/>
      <c r="K220" s="1044"/>
      <c r="L220" s="1046"/>
      <c r="M220" s="1039" t="s">
        <v>37</v>
      </c>
      <c r="N220" s="1040"/>
      <c r="O220" s="1040"/>
      <c r="P220" s="1040"/>
      <c r="Q220" s="1042"/>
      <c r="R220" s="87" t="s">
        <v>142</v>
      </c>
      <c r="S220" s="495"/>
      <c r="T220" s="495"/>
      <c r="U220" s="495"/>
      <c r="V220" s="495"/>
      <c r="W220" s="495"/>
      <c r="X220" s="495"/>
      <c r="Y220" s="495"/>
      <c r="Z220" s="495"/>
      <c r="AA220" s="495"/>
      <c r="AB220" s="909"/>
      <c r="AC220" s="909"/>
      <c r="AD220" s="909"/>
      <c r="AE220" s="909"/>
      <c r="AF220" s="909"/>
      <c r="AG220" s="909"/>
      <c r="AH220" s="909"/>
      <c r="AI220" s="909"/>
      <c r="AJ220" s="909"/>
      <c r="AK220" s="909"/>
      <c r="AL220" s="909"/>
      <c r="AM220" s="909"/>
      <c r="AN220" s="909"/>
      <c r="AO220" s="909"/>
      <c r="AP220" s="909"/>
      <c r="AQ220" s="909"/>
      <c r="AR220" s="909"/>
      <c r="AS220" s="909"/>
      <c r="AT220" s="909"/>
      <c r="AU220" s="909"/>
      <c r="AV220" s="909"/>
      <c r="AW220" s="909"/>
      <c r="AX220" s="909"/>
      <c r="AY220" s="909"/>
      <c r="AZ220" s="415"/>
      <c r="BA220" s="416" t="s">
        <v>131</v>
      </c>
      <c r="BB220" s="361" t="s">
        <v>86</v>
      </c>
      <c r="BC220" s="1039" t="s">
        <v>115</v>
      </c>
      <c r="BD220" s="1040"/>
      <c r="BE220" s="1040"/>
      <c r="BF220" s="1040"/>
      <c r="BG220" s="1041"/>
      <c r="BH220" s="1039" t="s">
        <v>38</v>
      </c>
      <c r="BI220" s="1040"/>
      <c r="BJ220" s="1040"/>
      <c r="BK220" s="1040"/>
      <c r="BL220" s="1041"/>
      <c r="BM220" s="1039" t="s">
        <v>37</v>
      </c>
      <c r="BN220" s="1040"/>
      <c r="BO220" s="1040"/>
      <c r="BP220" s="1040"/>
      <c r="BQ220" s="1042"/>
      <c r="BR220" s="86" t="s">
        <v>142</v>
      </c>
      <c r="BS220" s="495"/>
      <c r="BT220" s="495"/>
      <c r="BU220" s="495"/>
      <c r="BV220" s="495"/>
      <c r="BW220" s="495"/>
      <c r="BX220" s="495"/>
      <c r="BY220" s="495"/>
      <c r="BZ220" s="509"/>
      <c r="CA220" s="509"/>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599" customFormat="true" ht="12.75" x14ac:dyDescent="0.2">
      <c r="A221" s="402" t="s">
        <v>87</v>
      </c>
      <c r="B221" s="444"/>
      <c r="C221" s="486" t="s">
        <v>0</v>
      </c>
      <c r="D221" s="673" t="s">
        <v>1</v>
      </c>
      <c r="E221" s="673" t="s">
        <v>2</v>
      </c>
      <c r="F221" s="673" t="s">
        <v>3</v>
      </c>
      <c r="G221" s="674" t="s">
        <v>4</v>
      </c>
      <c r="H221" s="449" t="s">
        <v>0</v>
      </c>
      <c r="I221" s="677" t="s">
        <v>1</v>
      </c>
      <c r="J221" s="677" t="s">
        <v>2</v>
      </c>
      <c r="K221" s="677" t="s">
        <v>3</v>
      </c>
      <c r="L221" s="678" t="s">
        <v>4</v>
      </c>
      <c r="M221" s="450" t="s">
        <v>0</v>
      </c>
      <c r="N221" s="677" t="s">
        <v>1</v>
      </c>
      <c r="O221" s="677" t="s">
        <v>2</v>
      </c>
      <c r="P221" s="677" t="s">
        <v>3</v>
      </c>
      <c r="Q221" s="671" t="s">
        <v>4</v>
      </c>
      <c r="R221" s="449" t="s">
        <v>250</v>
      </c>
      <c r="S221" s="677" t="s">
        <v>401</v>
      </c>
      <c r="T221" s="677" t="s">
        <v>252</v>
      </c>
      <c r="U221" s="677" t="s">
        <v>253</v>
      </c>
      <c r="V221" s="677" t="s">
        <v>254</v>
      </c>
      <c r="W221" s="677" t="s">
        <v>255</v>
      </c>
      <c r="X221" s="677" t="s">
        <v>256</v>
      </c>
      <c r="Y221" s="677" t="s">
        <v>402</v>
      </c>
      <c r="Z221" s="677" t="s">
        <v>258</v>
      </c>
      <c r="AA221" s="678" t="s">
        <v>356</v>
      </c>
      <c r="AB221" s="909"/>
      <c r="AC221" s="909"/>
      <c r="AD221" s="909"/>
      <c r="AE221" s="909"/>
      <c r="AF221" s="909"/>
      <c r="AG221" s="909"/>
      <c r="AH221" s="909"/>
      <c r="AI221" s="909"/>
      <c r="AJ221" s="909"/>
      <c r="AK221" s="909"/>
      <c r="AL221" s="909"/>
      <c r="AM221" s="909"/>
      <c r="AN221" s="909"/>
      <c r="AO221" s="909"/>
      <c r="AP221" s="909"/>
      <c r="AQ221" s="909"/>
      <c r="AR221" s="909"/>
      <c r="AS221" s="909"/>
      <c r="AT221" s="909"/>
      <c r="AU221" s="909"/>
      <c r="AV221" s="909"/>
      <c r="AW221" s="909"/>
      <c r="AX221" s="909"/>
      <c r="AY221" s="909"/>
      <c r="AZ221" s="415"/>
      <c r="BA221" s="402" t="s">
        <v>118</v>
      </c>
      <c r="BB221" s="401"/>
      <c r="BC221" s="525" t="s">
        <v>0</v>
      </c>
      <c r="BD221" s="647" t="s">
        <v>1</v>
      </c>
      <c r="BE221" s="647" t="s">
        <v>2</v>
      </c>
      <c r="BF221" s="647" t="s">
        <v>3</v>
      </c>
      <c r="BG221" s="526" t="s">
        <v>4</v>
      </c>
      <c r="BH221" s="525" t="s">
        <v>0</v>
      </c>
      <c r="BI221" s="647" t="s">
        <v>1</v>
      </c>
      <c r="BJ221" s="647" t="s">
        <v>2</v>
      </c>
      <c r="BK221" s="647" t="s">
        <v>3</v>
      </c>
      <c r="BL221" s="526" t="s">
        <v>4</v>
      </c>
      <c r="BM221" s="525" t="s">
        <v>0</v>
      </c>
      <c r="BN221" s="647" t="s">
        <v>1</v>
      </c>
      <c r="BO221" s="647" t="s">
        <v>2</v>
      </c>
      <c r="BP221" s="647" t="s">
        <v>3</v>
      </c>
      <c r="BQ221" s="526" t="s">
        <v>4</v>
      </c>
      <c r="BR221" s="525" t="s">
        <v>250</v>
      </c>
      <c r="BS221" s="647" t="s">
        <v>401</v>
      </c>
      <c r="BT221" s="647" t="s">
        <v>252</v>
      </c>
      <c r="BU221" s="647" t="s">
        <v>253</v>
      </c>
      <c r="BV221" s="647" t="s">
        <v>254</v>
      </c>
      <c r="BW221" s="647" t="s">
        <v>255</v>
      </c>
      <c r="BX221" s="647" t="s">
        <v>256</v>
      </c>
      <c r="BY221" s="648" t="s">
        <v>402</v>
      </c>
      <c r="BZ221" s="648" t="s">
        <v>258</v>
      </c>
      <c r="CA221" s="648" t="s">
        <v>356</v>
      </c>
      <c r="CB221" s="948"/>
      <c r="CC221" s="948"/>
      <c r="CD221" s="948"/>
      <c r="CE221" s="948"/>
      <c r="CF221" s="948"/>
      <c r="CG221" s="948"/>
      <c r="CH221" s="948"/>
      <c r="CI221" s="948"/>
      <c r="CJ221" s="948"/>
      <c r="CK221" s="948"/>
      <c r="CL221" s="948"/>
      <c r="CM221" s="948"/>
      <c r="CN221" s="948"/>
      <c r="CO221" s="948"/>
      <c r="CP221" s="948"/>
      <c r="CQ221" s="948"/>
      <c r="CR221" s="948"/>
      <c r="CS221" s="948"/>
      <c r="CT221" s="948"/>
      <c r="CU221" s="948"/>
      <c r="CV221" s="948"/>
      <c r="CW221" s="948"/>
      <c r="CX221" s="948"/>
      <c r="CY221" s="948"/>
      <c r="CZ221" s="948"/>
    </row>
    <row r="222" s="599" customFormat="true" ht="15" customHeight="true" x14ac:dyDescent="0.2">
      <c r="A222" s="1053" t="s">
        <v>36</v>
      </c>
      <c r="B222" s="446" t="s">
        <v>15</v>
      </c>
      <c r="C222" s="133" t="s">
        <v>35</v>
      </c>
      <c r="D222" s="130" t="s">
        <v>35</v>
      </c>
      <c r="E222" s="130" t="s">
        <v>35</v>
      </c>
      <c r="F222" s="130" t="s">
        <v>35</v>
      </c>
      <c r="G222" s="127" t="s">
        <v>35</v>
      </c>
      <c r="H222" s="124" t="s">
        <v>35</v>
      </c>
      <c r="I222" s="130" t="s">
        <v>35</v>
      </c>
      <c r="J222" s="130" t="s">
        <v>35</v>
      </c>
      <c r="K222" s="130" t="s">
        <v>35</v>
      </c>
      <c r="L222" s="121" t="s">
        <v>35</v>
      </c>
      <c r="M222" s="133" t="s">
        <v>35</v>
      </c>
      <c r="N222" s="130" t="s">
        <v>35</v>
      </c>
      <c r="O222" s="130" t="s">
        <v>35</v>
      </c>
      <c r="P222" s="130" t="s">
        <v>35</v>
      </c>
      <c r="Q222" s="127" t="s">
        <v>35</v>
      </c>
      <c r="R222" s="124" t="s">
        <v>35</v>
      </c>
      <c r="S222" s="130" t="s">
        <v>35</v>
      </c>
      <c r="T222" s="130" t="s">
        <v>35</v>
      </c>
      <c r="U222" s="130" t="s">
        <v>35</v>
      </c>
      <c r="V222" s="130" t="s">
        <v>35</v>
      </c>
      <c r="W222" s="130" t="s">
        <v>35</v>
      </c>
      <c r="X222" s="130" t="s">
        <v>35</v>
      </c>
      <c r="Y222" s="130" t="s">
        <v>35</v>
      </c>
      <c r="Z222" s="130" t="s">
        <v>35</v>
      </c>
      <c r="AA222" s="121" t="s">
        <v>35</v>
      </c>
      <c r="AB222" s="909"/>
      <c r="AC222" s="909"/>
      <c r="AD222" s="909"/>
      <c r="AE222" s="909"/>
      <c r="AF222" s="909"/>
      <c r="AG222" s="909"/>
      <c r="AH222" s="909"/>
      <c r="AI222" s="909"/>
      <c r="AJ222" s="909"/>
      <c r="AK222" s="909"/>
      <c r="AL222" s="909"/>
      <c r="AM222" s="909"/>
      <c r="AN222" s="909"/>
      <c r="AO222" s="909"/>
      <c r="AP222" s="909"/>
      <c r="AQ222" s="909"/>
      <c r="AR222" s="909"/>
      <c r="AS222" s="909"/>
      <c r="AT222" s="909"/>
      <c r="AU222" s="909"/>
      <c r="AV222" s="909"/>
      <c r="AW222" s="909"/>
      <c r="AX222" s="909"/>
      <c r="AY222" s="909"/>
      <c r="AZ222" s="415"/>
      <c r="BA222" s="1038" t="s">
        <v>36</v>
      </c>
      <c r="BB222" s="683" t="s">
        <v>15</v>
      </c>
      <c r="BC222" s="120" t="s">
        <v>35</v>
      </c>
      <c r="BD222" s="116" t="s">
        <v>35</v>
      </c>
      <c r="BE222" s="116" t="s">
        <v>35</v>
      </c>
      <c r="BF222" s="116" t="s">
        <v>35</v>
      </c>
      <c r="BG222" s="111" t="s">
        <v>35</v>
      </c>
      <c r="BH222" s="120" t="s">
        <v>35</v>
      </c>
      <c r="BI222" s="116" t="s">
        <v>35</v>
      </c>
      <c r="BJ222" s="116" t="s">
        <v>35</v>
      </c>
      <c r="BK222" s="116" t="s">
        <v>35</v>
      </c>
      <c r="BL222" s="111" t="s">
        <v>35</v>
      </c>
      <c r="BM222" s="120" t="s">
        <v>35</v>
      </c>
      <c r="BN222" s="116" t="s">
        <v>35</v>
      </c>
      <c r="BO222" s="116" t="s">
        <v>35</v>
      </c>
      <c r="BP222" s="116" t="s">
        <v>35</v>
      </c>
      <c r="BQ222" s="111" t="s">
        <v>35</v>
      </c>
      <c r="BR222" s="120" t="s">
        <v>35</v>
      </c>
      <c r="BS222" s="116" t="s">
        <v>35</v>
      </c>
      <c r="BT222" s="116" t="s">
        <v>35</v>
      </c>
      <c r="BU222" s="116" t="s">
        <v>35</v>
      </c>
      <c r="BV222" s="116" t="s">
        <v>35</v>
      </c>
      <c r="BW222" s="116" t="s">
        <v>35</v>
      </c>
      <c r="BX222" s="116" t="s">
        <v>35</v>
      </c>
      <c r="BY222" s="105" t="s">
        <v>35</v>
      </c>
      <c r="BZ222" s="105" t="s">
        <v>35</v>
      </c>
      <c r="CA222" s="105" t="s">
        <v>35</v>
      </c>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5"/>
    </row>
    <row r="223" s="599" customFormat="true" ht="15" customHeight="true" x14ac:dyDescent="0.2">
      <c r="A223" s="1047"/>
      <c r="B223" s="447" t="s">
        <v>16</v>
      </c>
      <c r="C223" s="135" t="s">
        <v>35</v>
      </c>
      <c r="D223" s="132" t="s">
        <v>35</v>
      </c>
      <c r="E223" s="132" t="s">
        <v>35</v>
      </c>
      <c r="F223" s="132" t="s">
        <v>35</v>
      </c>
      <c r="G223" s="129" t="s">
        <v>35</v>
      </c>
      <c r="H223" s="126" t="s">
        <v>35</v>
      </c>
      <c r="I223" s="132" t="s">
        <v>35</v>
      </c>
      <c r="J223" s="132" t="s">
        <v>35</v>
      </c>
      <c r="K223" s="132" t="s">
        <v>35</v>
      </c>
      <c r="L223" s="123" t="s">
        <v>35</v>
      </c>
      <c r="M223" s="135" t="s">
        <v>35</v>
      </c>
      <c r="N223" s="132" t="s">
        <v>35</v>
      </c>
      <c r="O223" s="132" t="s">
        <v>35</v>
      </c>
      <c r="P223" s="132" t="s">
        <v>35</v>
      </c>
      <c r="Q223" s="129" t="s">
        <v>35</v>
      </c>
      <c r="R223" s="126" t="s">
        <v>35</v>
      </c>
      <c r="S223" s="132" t="s">
        <v>35</v>
      </c>
      <c r="T223" s="132" t="s">
        <v>35</v>
      </c>
      <c r="U223" s="132" t="s">
        <v>35</v>
      </c>
      <c r="V223" s="132" t="s">
        <v>35</v>
      </c>
      <c r="W223" s="132" t="s">
        <v>35</v>
      </c>
      <c r="X223" s="132" t="s">
        <v>35</v>
      </c>
      <c r="Y223" s="132" t="s">
        <v>35</v>
      </c>
      <c r="Z223" s="132" t="s">
        <v>35</v>
      </c>
      <c r="AA223" s="123" t="s">
        <v>35</v>
      </c>
      <c r="AB223" s="909"/>
      <c r="AC223" s="909"/>
      <c r="AD223" s="909"/>
      <c r="AE223" s="909"/>
      <c r="AF223" s="909"/>
      <c r="AG223" s="909"/>
      <c r="AH223" s="909"/>
      <c r="AI223" s="909"/>
      <c r="AJ223" s="909"/>
      <c r="AK223" s="909"/>
      <c r="AL223" s="909"/>
      <c r="AM223" s="909"/>
      <c r="AN223" s="909"/>
      <c r="AO223" s="909"/>
      <c r="AP223" s="909"/>
      <c r="AQ223" s="909"/>
      <c r="AR223" s="909"/>
      <c r="AS223" s="909"/>
      <c r="AT223" s="909"/>
      <c r="AU223" s="909"/>
      <c r="AV223" s="909"/>
      <c r="AW223" s="909"/>
      <c r="AX223" s="909"/>
      <c r="AY223" s="909"/>
      <c r="AZ223" s="415"/>
      <c r="BA223" s="1035"/>
      <c r="BB223" s="682" t="s">
        <v>16</v>
      </c>
      <c r="BC223" s="119" t="s">
        <v>35</v>
      </c>
      <c r="BD223" s="115" t="s">
        <v>35</v>
      </c>
      <c r="BE223" s="115" t="s">
        <v>35</v>
      </c>
      <c r="BF223" s="115" t="s">
        <v>35</v>
      </c>
      <c r="BG223" s="110" t="s">
        <v>35</v>
      </c>
      <c r="BH223" s="119" t="s">
        <v>35</v>
      </c>
      <c r="BI223" s="115" t="s">
        <v>35</v>
      </c>
      <c r="BJ223" s="115" t="s">
        <v>35</v>
      </c>
      <c r="BK223" s="115" t="s">
        <v>35</v>
      </c>
      <c r="BL223" s="110" t="s">
        <v>35</v>
      </c>
      <c r="BM223" s="119" t="s">
        <v>35</v>
      </c>
      <c r="BN223" s="115" t="s">
        <v>35</v>
      </c>
      <c r="BO223" s="115" t="s">
        <v>35</v>
      </c>
      <c r="BP223" s="115" t="s">
        <v>35</v>
      </c>
      <c r="BQ223" s="110" t="s">
        <v>35</v>
      </c>
      <c r="BR223" s="119" t="s">
        <v>35</v>
      </c>
      <c r="BS223" s="115" t="s">
        <v>35</v>
      </c>
      <c r="BT223" s="115" t="s">
        <v>35</v>
      </c>
      <c r="BU223" s="115" t="s">
        <v>35</v>
      </c>
      <c r="BV223" s="115" t="s">
        <v>35</v>
      </c>
      <c r="BW223" s="115" t="s">
        <v>35</v>
      </c>
      <c r="BX223" s="115" t="s">
        <v>35</v>
      </c>
      <c r="BY223" s="104" t="s">
        <v>35</v>
      </c>
      <c r="BZ223" s="104" t="s">
        <v>35</v>
      </c>
      <c r="CA223" s="104" t="s">
        <v>35</v>
      </c>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5"/>
    </row>
    <row r="224" s="599" customFormat="true" ht="15" customHeight="true" x14ac:dyDescent="0.2">
      <c r="A224" s="1048"/>
      <c r="B224" s="448" t="s">
        <v>20</v>
      </c>
      <c r="C224" s="135" t="s">
        <v>35</v>
      </c>
      <c r="D224" s="132" t="s">
        <v>35</v>
      </c>
      <c r="E224" s="132" t="s">
        <v>35</v>
      </c>
      <c r="F224" s="132" t="s">
        <v>35</v>
      </c>
      <c r="G224" s="129" t="s">
        <v>35</v>
      </c>
      <c r="H224" s="126" t="s">
        <v>35</v>
      </c>
      <c r="I224" s="132" t="s">
        <v>35</v>
      </c>
      <c r="J224" s="132" t="s">
        <v>35</v>
      </c>
      <c r="K224" s="132" t="s">
        <v>35</v>
      </c>
      <c r="L224" s="123" t="s">
        <v>35</v>
      </c>
      <c r="M224" s="135" t="s">
        <v>35</v>
      </c>
      <c r="N224" s="132" t="s">
        <v>35</v>
      </c>
      <c r="O224" s="132" t="s">
        <v>35</v>
      </c>
      <c r="P224" s="132" t="s">
        <v>35</v>
      </c>
      <c r="Q224" s="129" t="s">
        <v>35</v>
      </c>
      <c r="R224" s="126" t="s">
        <v>35</v>
      </c>
      <c r="S224" s="132" t="s">
        <v>35</v>
      </c>
      <c r="T224" s="132" t="s">
        <v>35</v>
      </c>
      <c r="U224" s="132" t="s">
        <v>35</v>
      </c>
      <c r="V224" s="132" t="s">
        <v>35</v>
      </c>
      <c r="W224" s="132" t="s">
        <v>35</v>
      </c>
      <c r="X224" s="132" t="s">
        <v>35</v>
      </c>
      <c r="Y224" s="132" t="s">
        <v>35</v>
      </c>
      <c r="Z224" s="132" t="s">
        <v>35</v>
      </c>
      <c r="AA224" s="123" t="s">
        <v>35</v>
      </c>
      <c r="AB224" s="909"/>
      <c r="AC224" s="909"/>
      <c r="AD224" s="909"/>
      <c r="AE224" s="909"/>
      <c r="AF224" s="909"/>
      <c r="AG224" s="909"/>
      <c r="AH224" s="909"/>
      <c r="AI224" s="909"/>
      <c r="AJ224" s="909"/>
      <c r="AK224" s="909"/>
      <c r="AL224" s="909"/>
      <c r="AM224" s="909"/>
      <c r="AN224" s="909"/>
      <c r="AO224" s="909"/>
      <c r="AP224" s="909"/>
      <c r="AQ224" s="909"/>
      <c r="AR224" s="909"/>
      <c r="AS224" s="909"/>
      <c r="AT224" s="909"/>
      <c r="AU224" s="909"/>
      <c r="AV224" s="909"/>
      <c r="AW224" s="909"/>
      <c r="AX224" s="909"/>
      <c r="AY224" s="909"/>
      <c r="AZ224" s="415"/>
      <c r="BA224" s="1035"/>
      <c r="BB224" s="682" t="s">
        <v>20</v>
      </c>
      <c r="BC224" s="119" t="s">
        <v>35</v>
      </c>
      <c r="BD224" s="115" t="s">
        <v>35</v>
      </c>
      <c r="BE224" s="115" t="s">
        <v>35</v>
      </c>
      <c r="BF224" s="115" t="s">
        <v>35</v>
      </c>
      <c r="BG224" s="110" t="s">
        <v>35</v>
      </c>
      <c r="BH224" s="119" t="s">
        <v>35</v>
      </c>
      <c r="BI224" s="115" t="s">
        <v>35</v>
      </c>
      <c r="BJ224" s="115" t="s">
        <v>35</v>
      </c>
      <c r="BK224" s="115" t="s">
        <v>35</v>
      </c>
      <c r="BL224" s="110" t="s">
        <v>35</v>
      </c>
      <c r="BM224" s="119" t="s">
        <v>35</v>
      </c>
      <c r="BN224" s="115" t="s">
        <v>35</v>
      </c>
      <c r="BO224" s="115" t="s">
        <v>35</v>
      </c>
      <c r="BP224" s="115" t="s">
        <v>35</v>
      </c>
      <c r="BQ224" s="110" t="s">
        <v>35</v>
      </c>
      <c r="BR224" s="119" t="s">
        <v>35</v>
      </c>
      <c r="BS224" s="115" t="s">
        <v>35</v>
      </c>
      <c r="BT224" s="115" t="s">
        <v>35</v>
      </c>
      <c r="BU224" s="115" t="s">
        <v>35</v>
      </c>
      <c r="BV224" s="115" t="s">
        <v>35</v>
      </c>
      <c r="BW224" s="115" t="s">
        <v>35</v>
      </c>
      <c r="BX224" s="115" t="s">
        <v>35</v>
      </c>
      <c r="BY224" s="104" t="s">
        <v>35</v>
      </c>
      <c r="BZ224" s="104" t="s">
        <v>35</v>
      </c>
      <c r="CA224" s="104" t="s">
        <v>35</v>
      </c>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5"/>
    </row>
    <row r="225" s="599" customFormat="true" ht="15" customHeight="true" x14ac:dyDescent="0.2">
      <c r="A225" s="210"/>
      <c r="B225" s="136"/>
      <c r="C225" s="99"/>
      <c r="D225" s="98"/>
      <c r="E225" s="98"/>
      <c r="F225" s="98"/>
      <c r="G225" s="97"/>
      <c r="H225" s="96"/>
      <c r="I225" s="98"/>
      <c r="J225" s="98"/>
      <c r="K225" s="98"/>
      <c r="L225" s="95"/>
      <c r="M225" s="99"/>
      <c r="N225" s="98"/>
      <c r="O225" s="98"/>
      <c r="P225" s="98"/>
      <c r="Q225" s="97"/>
      <c r="R225" s="96"/>
      <c r="S225" s="98"/>
      <c r="T225" s="98"/>
      <c r="U225" s="98"/>
      <c r="V225" s="98"/>
      <c r="W225" s="98"/>
      <c r="X225" s="98"/>
      <c r="Y225" s="98"/>
      <c r="Z225" s="98"/>
      <c r="AA225" s="95"/>
      <c r="AB225" s="909"/>
      <c r="AC225" s="909"/>
      <c r="AD225" s="909"/>
      <c r="AE225" s="909"/>
      <c r="AF225" s="909"/>
      <c r="AG225" s="909"/>
      <c r="AH225" s="909"/>
      <c r="AI225" s="909"/>
      <c r="AJ225" s="909"/>
      <c r="AK225" s="909"/>
      <c r="AL225" s="909"/>
      <c r="AM225" s="909"/>
      <c r="AN225" s="909"/>
      <c r="AO225" s="909"/>
      <c r="AP225" s="909"/>
      <c r="AQ225" s="909"/>
      <c r="AR225" s="909"/>
      <c r="AS225" s="909"/>
      <c r="AT225" s="909"/>
      <c r="AU225" s="909"/>
      <c r="AV225" s="909"/>
      <c r="AW225" s="909"/>
      <c r="AX225" s="909"/>
      <c r="AY225" s="909"/>
      <c r="AZ225" s="415"/>
      <c r="BA225" s="1035" t="s">
        <v>70</v>
      </c>
      <c r="BB225" s="682" t="s">
        <v>71</v>
      </c>
      <c r="BC225" s="119" t="s">
        <v>35</v>
      </c>
      <c r="BD225" s="115" t="s">
        <v>35</v>
      </c>
      <c r="BE225" s="115" t="s">
        <v>35</v>
      </c>
      <c r="BF225" s="115" t="s">
        <v>35</v>
      </c>
      <c r="BG225" s="110" t="s">
        <v>35</v>
      </c>
      <c r="BH225" s="119" t="s">
        <v>35</v>
      </c>
      <c r="BI225" s="115" t="s">
        <v>35</v>
      </c>
      <c r="BJ225" s="115" t="s">
        <v>35</v>
      </c>
      <c r="BK225" s="115" t="s">
        <v>35</v>
      </c>
      <c r="BL225" s="110" t="s">
        <v>35</v>
      </c>
      <c r="BM225" s="119" t="s">
        <v>35</v>
      </c>
      <c r="BN225" s="115" t="s">
        <v>35</v>
      </c>
      <c r="BO225" s="115" t="s">
        <v>35</v>
      </c>
      <c r="BP225" s="115" t="s">
        <v>35</v>
      </c>
      <c r="BQ225" s="110" t="s">
        <v>35</v>
      </c>
      <c r="BR225" s="119" t="s">
        <v>35</v>
      </c>
      <c r="BS225" s="115" t="s">
        <v>35</v>
      </c>
      <c r="BT225" s="115" t="s">
        <v>35</v>
      </c>
      <c r="BU225" s="115" t="s">
        <v>35</v>
      </c>
      <c r="BV225" s="115" t="s">
        <v>35</v>
      </c>
      <c r="BW225" s="115" t="s">
        <v>35</v>
      </c>
      <c r="BX225" s="115" t="s">
        <v>35</v>
      </c>
      <c r="BY225" s="104" t="s">
        <v>35</v>
      </c>
      <c r="BZ225" s="104" t="s">
        <v>35</v>
      </c>
      <c r="CA225" s="104" t="s">
        <v>35</v>
      </c>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row>
    <row r="226" s="599" customFormat="true" ht="15" customHeight="true" x14ac:dyDescent="0.2">
      <c r="A226" s="214"/>
      <c r="B226" s="208"/>
      <c r="C226" s="226"/>
      <c r="D226" s="225"/>
      <c r="E226" s="225"/>
      <c r="F226" s="225"/>
      <c r="G226" s="215"/>
      <c r="H226" s="218"/>
      <c r="I226" s="225"/>
      <c r="J226" s="225"/>
      <c r="K226" s="225"/>
      <c r="L226" s="221"/>
      <c r="M226" s="226"/>
      <c r="N226" s="225"/>
      <c r="O226" s="225"/>
      <c r="P226" s="225"/>
      <c r="Q226" s="215"/>
      <c r="R226" s="218"/>
      <c r="S226" s="225"/>
      <c r="T226" s="225"/>
      <c r="U226" s="225"/>
      <c r="V226" s="225"/>
      <c r="W226" s="225"/>
      <c r="X226" s="225"/>
      <c r="Y226" s="225"/>
      <c r="Z226" s="225"/>
      <c r="AA226" s="221"/>
      <c r="AB226" s="909"/>
      <c r="AC226" s="909"/>
      <c r="AD226" s="909"/>
      <c r="AE226" s="909"/>
      <c r="AF226" s="909"/>
      <c r="AG226" s="909"/>
      <c r="AH226" s="909"/>
      <c r="AI226" s="909"/>
      <c r="AJ226" s="909"/>
      <c r="AK226" s="909"/>
      <c r="AL226" s="909"/>
      <c r="AM226" s="909"/>
      <c r="AN226" s="909"/>
      <c r="AO226" s="909"/>
      <c r="AP226" s="909"/>
      <c r="AQ226" s="909"/>
      <c r="AR226" s="909"/>
      <c r="AS226" s="909"/>
      <c r="AT226" s="909"/>
      <c r="AU226" s="909"/>
      <c r="AV226" s="909"/>
      <c r="AW226" s="909"/>
      <c r="AX226" s="909"/>
      <c r="AY226" s="909"/>
      <c r="AZ226" s="415"/>
      <c r="BA226" s="1035"/>
      <c r="BB226" s="682" t="s">
        <v>72</v>
      </c>
      <c r="BC226" s="119" t="s">
        <v>35</v>
      </c>
      <c r="BD226" s="115" t="s">
        <v>35</v>
      </c>
      <c r="BE226" s="115" t="s">
        <v>35</v>
      </c>
      <c r="BF226" s="115" t="s">
        <v>35</v>
      </c>
      <c r="BG226" s="110" t="s">
        <v>35</v>
      </c>
      <c r="BH226" s="119" t="s">
        <v>35</v>
      </c>
      <c r="BI226" s="115" t="s">
        <v>35</v>
      </c>
      <c r="BJ226" s="115" t="s">
        <v>35</v>
      </c>
      <c r="BK226" s="115" t="s">
        <v>35</v>
      </c>
      <c r="BL226" s="110" t="s">
        <v>35</v>
      </c>
      <c r="BM226" s="119" t="s">
        <v>35</v>
      </c>
      <c r="BN226" s="115" t="s">
        <v>35</v>
      </c>
      <c r="BO226" s="115" t="s">
        <v>35</v>
      </c>
      <c r="BP226" s="115" t="s">
        <v>35</v>
      </c>
      <c r="BQ226" s="110" t="s">
        <v>35</v>
      </c>
      <c r="BR226" s="119" t="s">
        <v>35</v>
      </c>
      <c r="BS226" s="115" t="s">
        <v>35</v>
      </c>
      <c r="BT226" s="115" t="s">
        <v>35</v>
      </c>
      <c r="BU226" s="115" t="s">
        <v>35</v>
      </c>
      <c r="BV226" s="115" t="s">
        <v>35</v>
      </c>
      <c r="BW226" s="115" t="s">
        <v>35</v>
      </c>
      <c r="BX226" s="115" t="s">
        <v>35</v>
      </c>
      <c r="BY226" s="104" t="s">
        <v>35</v>
      </c>
      <c r="BZ226" s="104" t="s">
        <v>35</v>
      </c>
      <c r="CA226" s="104" t="s">
        <v>35</v>
      </c>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row>
    <row r="227" s="599" customFormat="true" ht="15" customHeight="true" x14ac:dyDescent="0.2">
      <c r="A227" s="214"/>
      <c r="B227" s="208"/>
      <c r="C227" s="226"/>
      <c r="D227" s="225"/>
      <c r="E227" s="225"/>
      <c r="F227" s="225"/>
      <c r="G227" s="215"/>
      <c r="H227" s="218"/>
      <c r="I227" s="225"/>
      <c r="J227" s="225"/>
      <c r="K227" s="225"/>
      <c r="L227" s="221"/>
      <c r="M227" s="226"/>
      <c r="N227" s="225"/>
      <c r="O227" s="225"/>
      <c r="P227" s="225"/>
      <c r="Q227" s="215"/>
      <c r="R227" s="218"/>
      <c r="S227" s="225"/>
      <c r="T227" s="225"/>
      <c r="U227" s="225"/>
      <c r="V227" s="225"/>
      <c r="W227" s="225"/>
      <c r="X227" s="225"/>
      <c r="Y227" s="225"/>
      <c r="Z227" s="225"/>
      <c r="AA227" s="221"/>
      <c r="AB227" s="909"/>
      <c r="AC227" s="909"/>
      <c r="AD227" s="909"/>
      <c r="AE227" s="909"/>
      <c r="AF227" s="909"/>
      <c r="AG227" s="909"/>
      <c r="AH227" s="909"/>
      <c r="AI227" s="909"/>
      <c r="AJ227" s="909"/>
      <c r="AK227" s="909"/>
      <c r="AL227" s="909"/>
      <c r="AM227" s="909"/>
      <c r="AN227" s="909"/>
      <c r="AO227" s="909"/>
      <c r="AP227" s="909"/>
      <c r="AQ227" s="909"/>
      <c r="AR227" s="909"/>
      <c r="AS227" s="909"/>
      <c r="AT227" s="909"/>
      <c r="AU227" s="909"/>
      <c r="AV227" s="909"/>
      <c r="AW227" s="909"/>
      <c r="AX227" s="909"/>
      <c r="AY227" s="909"/>
      <c r="AZ227" s="415"/>
      <c r="BA227" s="1035" t="s">
        <v>95</v>
      </c>
      <c r="BB227" s="682" t="s">
        <v>61</v>
      </c>
      <c r="BC227" s="119" t="s">
        <v>35</v>
      </c>
      <c r="BD227" s="115" t="s">
        <v>35</v>
      </c>
      <c r="BE227" s="115" t="s">
        <v>35</v>
      </c>
      <c r="BF227" s="115" t="s">
        <v>35</v>
      </c>
      <c r="BG227" s="110" t="s">
        <v>35</v>
      </c>
      <c r="BH227" s="119" t="s">
        <v>35</v>
      </c>
      <c r="BI227" s="115" t="s">
        <v>35</v>
      </c>
      <c r="BJ227" s="115" t="s">
        <v>35</v>
      </c>
      <c r="BK227" s="115" t="s">
        <v>35</v>
      </c>
      <c r="BL227" s="110" t="s">
        <v>35</v>
      </c>
      <c r="BM227" s="119" t="s">
        <v>35</v>
      </c>
      <c r="BN227" s="115" t="s">
        <v>35</v>
      </c>
      <c r="BO227" s="115" t="s">
        <v>35</v>
      </c>
      <c r="BP227" s="115" t="s">
        <v>35</v>
      </c>
      <c r="BQ227" s="110" t="s">
        <v>35</v>
      </c>
      <c r="BR227" s="119" t="s">
        <v>35</v>
      </c>
      <c r="BS227" s="115" t="s">
        <v>35</v>
      </c>
      <c r="BT227" s="115" t="s">
        <v>35</v>
      </c>
      <c r="BU227" s="115" t="s">
        <v>35</v>
      </c>
      <c r="BV227" s="115" t="s">
        <v>35</v>
      </c>
      <c r="BW227" s="115" t="s">
        <v>35</v>
      </c>
      <c r="BX227" s="115" t="s">
        <v>35</v>
      </c>
      <c r="BY227" s="104" t="s">
        <v>35</v>
      </c>
      <c r="BZ227" s="104" t="s">
        <v>35</v>
      </c>
      <c r="CA227" s="104" t="s">
        <v>35</v>
      </c>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row>
    <row r="228" s="599" customFormat="true" ht="15" customHeight="true" x14ac:dyDescent="0.2">
      <c r="A228" s="214"/>
      <c r="B228" s="208"/>
      <c r="C228" s="191"/>
      <c r="D228" s="190"/>
      <c r="E228" s="190"/>
      <c r="F228" s="190"/>
      <c r="G228" s="189"/>
      <c r="H228" s="188"/>
      <c r="I228" s="190"/>
      <c r="J228" s="190"/>
      <c r="K228" s="190"/>
      <c r="L228" s="187"/>
      <c r="M228" s="191"/>
      <c r="N228" s="190"/>
      <c r="O228" s="190"/>
      <c r="P228" s="190"/>
      <c r="Q228" s="189"/>
      <c r="R228" s="188"/>
      <c r="S228" s="190"/>
      <c r="T228" s="190"/>
      <c r="U228" s="190"/>
      <c r="V228" s="190"/>
      <c r="W228" s="190"/>
      <c r="X228" s="190"/>
      <c r="Y228" s="190"/>
      <c r="Z228" s="190"/>
      <c r="AA228" s="187"/>
      <c r="AB228" s="909"/>
      <c r="AC228" s="909"/>
      <c r="AD228" s="909"/>
      <c r="AE228" s="909"/>
      <c r="AF228" s="909"/>
      <c r="AG228" s="909"/>
      <c r="AH228" s="909"/>
      <c r="AI228" s="909"/>
      <c r="AJ228" s="909"/>
      <c r="AK228" s="909"/>
      <c r="AL228" s="909"/>
      <c r="AM228" s="909"/>
      <c r="AN228" s="909"/>
      <c r="AO228" s="909"/>
      <c r="AP228" s="909"/>
      <c r="AQ228" s="909"/>
      <c r="AR228" s="909"/>
      <c r="AS228" s="909"/>
      <c r="AT228" s="909"/>
      <c r="AU228" s="909"/>
      <c r="AV228" s="909"/>
      <c r="AW228" s="909"/>
      <c r="AX228" s="909"/>
      <c r="AY228" s="909"/>
      <c r="AZ228" s="415"/>
      <c r="BA228" s="1035"/>
      <c r="BB228" s="682" t="s">
        <v>92</v>
      </c>
      <c r="BC228" s="119" t="s">
        <v>35</v>
      </c>
      <c r="BD228" s="115" t="s">
        <v>35</v>
      </c>
      <c r="BE228" s="115" t="s">
        <v>35</v>
      </c>
      <c r="BF228" s="115" t="s">
        <v>35</v>
      </c>
      <c r="BG228" s="110" t="s">
        <v>35</v>
      </c>
      <c r="BH228" s="119" t="s">
        <v>35</v>
      </c>
      <c r="BI228" s="115" t="s">
        <v>35</v>
      </c>
      <c r="BJ228" s="115" t="s">
        <v>35</v>
      </c>
      <c r="BK228" s="115" t="s">
        <v>35</v>
      </c>
      <c r="BL228" s="110" t="s">
        <v>35</v>
      </c>
      <c r="BM228" s="119" t="s">
        <v>35</v>
      </c>
      <c r="BN228" s="115" t="s">
        <v>35</v>
      </c>
      <c r="BO228" s="115" t="s">
        <v>35</v>
      </c>
      <c r="BP228" s="115" t="s">
        <v>35</v>
      </c>
      <c r="BQ228" s="110" t="s">
        <v>35</v>
      </c>
      <c r="BR228" s="119" t="s">
        <v>35</v>
      </c>
      <c r="BS228" s="115" t="s">
        <v>35</v>
      </c>
      <c r="BT228" s="115" t="s">
        <v>35</v>
      </c>
      <c r="BU228" s="115" t="s">
        <v>35</v>
      </c>
      <c r="BV228" s="115" t="s">
        <v>35</v>
      </c>
      <c r="BW228" s="115" t="s">
        <v>35</v>
      </c>
      <c r="BX228" s="115" t="s">
        <v>35</v>
      </c>
      <c r="BY228" s="104" t="s">
        <v>35</v>
      </c>
      <c r="BZ228" s="104" t="s">
        <v>35</v>
      </c>
      <c r="CA228" s="104" t="s">
        <v>35</v>
      </c>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row>
    <row r="229" s="599" customFormat="true" ht="15" customHeight="true" x14ac:dyDescent="0.2">
      <c r="A229" s="214"/>
      <c r="B229" s="208"/>
      <c r="C229" s="191"/>
      <c r="D229" s="190"/>
      <c r="E229" s="190"/>
      <c r="F229" s="190"/>
      <c r="G229" s="189"/>
      <c r="H229" s="188"/>
      <c r="I229" s="190"/>
      <c r="J229" s="190"/>
      <c r="K229" s="190"/>
      <c r="L229" s="187"/>
      <c r="M229" s="191"/>
      <c r="N229" s="190"/>
      <c r="O229" s="190"/>
      <c r="P229" s="190"/>
      <c r="Q229" s="189"/>
      <c r="R229" s="188"/>
      <c r="S229" s="190"/>
      <c r="T229" s="190"/>
      <c r="U229" s="190"/>
      <c r="V229" s="190"/>
      <c r="W229" s="190"/>
      <c r="X229" s="190"/>
      <c r="Y229" s="190"/>
      <c r="Z229" s="190"/>
      <c r="AA229" s="187"/>
      <c r="AB229" s="909"/>
      <c r="AC229" s="909"/>
      <c r="AD229" s="909"/>
      <c r="AE229" s="909"/>
      <c r="AF229" s="909"/>
      <c r="AG229" s="909"/>
      <c r="AH229" s="909"/>
      <c r="AI229" s="909"/>
      <c r="AJ229" s="909"/>
      <c r="AK229" s="909"/>
      <c r="AL229" s="909"/>
      <c r="AM229" s="909"/>
      <c r="AN229" s="909"/>
      <c r="AO229" s="909"/>
      <c r="AP229" s="909"/>
      <c r="AQ229" s="909"/>
      <c r="AR229" s="909"/>
      <c r="AS229" s="909"/>
      <c r="AT229" s="909"/>
      <c r="AU229" s="909"/>
      <c r="AV229" s="909"/>
      <c r="AW229" s="909"/>
      <c r="AX229" s="909"/>
      <c r="AY229" s="909"/>
      <c r="AZ229" s="415"/>
      <c r="BA229" s="1035"/>
      <c r="BB229" s="682" t="s">
        <v>93</v>
      </c>
      <c r="BC229" s="119" t="s">
        <v>35</v>
      </c>
      <c r="BD229" s="115" t="s">
        <v>35</v>
      </c>
      <c r="BE229" s="115" t="s">
        <v>35</v>
      </c>
      <c r="BF229" s="115" t="s">
        <v>35</v>
      </c>
      <c r="BG229" s="110" t="s">
        <v>35</v>
      </c>
      <c r="BH229" s="119" t="s">
        <v>35</v>
      </c>
      <c r="BI229" s="115" t="s">
        <v>35</v>
      </c>
      <c r="BJ229" s="115" t="s">
        <v>35</v>
      </c>
      <c r="BK229" s="115" t="s">
        <v>35</v>
      </c>
      <c r="BL229" s="110" t="s">
        <v>35</v>
      </c>
      <c r="BM229" s="119" t="s">
        <v>35</v>
      </c>
      <c r="BN229" s="115" t="s">
        <v>35</v>
      </c>
      <c r="BO229" s="115" t="s">
        <v>35</v>
      </c>
      <c r="BP229" s="115" t="s">
        <v>35</v>
      </c>
      <c r="BQ229" s="110" t="s">
        <v>35</v>
      </c>
      <c r="BR229" s="119" t="s">
        <v>35</v>
      </c>
      <c r="BS229" s="115" t="s">
        <v>35</v>
      </c>
      <c r="BT229" s="115" t="s">
        <v>35</v>
      </c>
      <c r="BU229" s="115" t="s">
        <v>35</v>
      </c>
      <c r="BV229" s="115" t="s">
        <v>35</v>
      </c>
      <c r="BW229" s="115" t="s">
        <v>35</v>
      </c>
      <c r="BX229" s="115" t="s">
        <v>35</v>
      </c>
      <c r="BY229" s="104" t="s">
        <v>35</v>
      </c>
      <c r="BZ229" s="104" t="s">
        <v>35</v>
      </c>
      <c r="CA229" s="104" t="s">
        <v>35</v>
      </c>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row>
    <row r="230" s="599" customFormat="true" ht="15" customHeight="true" x14ac:dyDescent="0.2">
      <c r="A230" s="214"/>
      <c r="B230" s="208"/>
      <c r="C230" s="191"/>
      <c r="D230" s="190"/>
      <c r="E230" s="190"/>
      <c r="F230" s="190"/>
      <c r="G230" s="189"/>
      <c r="H230" s="188"/>
      <c r="I230" s="190"/>
      <c r="J230" s="190"/>
      <c r="K230" s="190"/>
      <c r="L230" s="187"/>
      <c r="M230" s="191"/>
      <c r="N230" s="190"/>
      <c r="O230" s="190"/>
      <c r="P230" s="190"/>
      <c r="Q230" s="189"/>
      <c r="R230" s="188"/>
      <c r="S230" s="190"/>
      <c r="T230" s="190"/>
      <c r="U230" s="190"/>
      <c r="V230" s="190"/>
      <c r="W230" s="190"/>
      <c r="X230" s="190"/>
      <c r="Y230" s="190"/>
      <c r="Z230" s="190"/>
      <c r="AA230" s="187"/>
      <c r="AB230" s="909"/>
      <c r="AC230" s="909"/>
      <c r="AD230" s="909"/>
      <c r="AE230" s="909"/>
      <c r="AF230" s="909"/>
      <c r="AG230" s="909"/>
      <c r="AH230" s="909"/>
      <c r="AI230" s="909"/>
      <c r="AJ230" s="909"/>
      <c r="AK230" s="909"/>
      <c r="AL230" s="909"/>
      <c r="AM230" s="909"/>
      <c r="AN230" s="909"/>
      <c r="AO230" s="909"/>
      <c r="AP230" s="909"/>
      <c r="AQ230" s="909"/>
      <c r="AR230" s="909"/>
      <c r="AS230" s="909"/>
      <c r="AT230" s="909"/>
      <c r="AU230" s="909"/>
      <c r="AV230" s="909"/>
      <c r="AW230" s="909"/>
      <c r="AX230" s="909"/>
      <c r="AY230" s="909"/>
      <c r="AZ230" s="415"/>
      <c r="BA230" s="1035"/>
      <c r="BB230" s="682" t="s">
        <v>94</v>
      </c>
      <c r="BC230" s="119" t="s">
        <v>35</v>
      </c>
      <c r="BD230" s="115" t="s">
        <v>35</v>
      </c>
      <c r="BE230" s="115" t="s">
        <v>35</v>
      </c>
      <c r="BF230" s="115" t="s">
        <v>35</v>
      </c>
      <c r="BG230" s="110" t="s">
        <v>35</v>
      </c>
      <c r="BH230" s="119" t="s">
        <v>35</v>
      </c>
      <c r="BI230" s="115" t="s">
        <v>35</v>
      </c>
      <c r="BJ230" s="115" t="s">
        <v>35</v>
      </c>
      <c r="BK230" s="115" t="s">
        <v>35</v>
      </c>
      <c r="BL230" s="110" t="s">
        <v>35</v>
      </c>
      <c r="BM230" s="119" t="s">
        <v>35</v>
      </c>
      <c r="BN230" s="115" t="s">
        <v>35</v>
      </c>
      <c r="BO230" s="115" t="s">
        <v>35</v>
      </c>
      <c r="BP230" s="115" t="s">
        <v>35</v>
      </c>
      <c r="BQ230" s="110" t="s">
        <v>35</v>
      </c>
      <c r="BR230" s="119" t="s">
        <v>35</v>
      </c>
      <c r="BS230" s="115" t="s">
        <v>35</v>
      </c>
      <c r="BT230" s="115" t="s">
        <v>35</v>
      </c>
      <c r="BU230" s="115" t="s">
        <v>35</v>
      </c>
      <c r="BV230" s="115" t="s">
        <v>35</v>
      </c>
      <c r="BW230" s="115" t="s">
        <v>35</v>
      </c>
      <c r="BX230" s="115" t="s">
        <v>35</v>
      </c>
      <c r="BY230" s="104" t="s">
        <v>35</v>
      </c>
      <c r="BZ230" s="104" t="s">
        <v>35</v>
      </c>
      <c r="CA230" s="104" t="s">
        <v>35</v>
      </c>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row>
    <row r="231" s="599" customFormat="true" ht="15" customHeight="true" x14ac:dyDescent="0.2">
      <c r="A231" s="214"/>
      <c r="B231" s="208"/>
      <c r="C231" s="226"/>
      <c r="D231" s="225"/>
      <c r="E231" s="225"/>
      <c r="F231" s="225"/>
      <c r="G231" s="215"/>
      <c r="H231" s="218"/>
      <c r="I231" s="225"/>
      <c r="J231" s="225"/>
      <c r="K231" s="225"/>
      <c r="L231" s="221"/>
      <c r="M231" s="226"/>
      <c r="N231" s="225"/>
      <c r="O231" s="225"/>
      <c r="P231" s="225"/>
      <c r="Q231" s="215"/>
      <c r="R231" s="218"/>
      <c r="S231" s="225"/>
      <c r="T231" s="225"/>
      <c r="U231" s="225"/>
      <c r="V231" s="225"/>
      <c r="W231" s="225"/>
      <c r="X231" s="225"/>
      <c r="Y231" s="225"/>
      <c r="Z231" s="225"/>
      <c r="AA231" s="221"/>
      <c r="AB231" s="909"/>
      <c r="AC231" s="909"/>
      <c r="AD231" s="909"/>
      <c r="AE231" s="909"/>
      <c r="AF231" s="909"/>
      <c r="AG231" s="909"/>
      <c r="AH231" s="909"/>
      <c r="AI231" s="909"/>
      <c r="AJ231" s="909"/>
      <c r="AK231" s="909"/>
      <c r="AL231" s="909"/>
      <c r="AM231" s="909"/>
      <c r="AN231" s="909"/>
      <c r="AO231" s="909"/>
      <c r="AP231" s="909"/>
      <c r="AQ231" s="909"/>
      <c r="AR231" s="909"/>
      <c r="AS231" s="909"/>
      <c r="AT231" s="909"/>
      <c r="AU231" s="909"/>
      <c r="AV231" s="909"/>
      <c r="AW231" s="909"/>
      <c r="AX231" s="909"/>
      <c r="AY231" s="909"/>
      <c r="AZ231" s="415"/>
      <c r="BA231" s="616"/>
      <c r="BB231" s="682"/>
      <c r="BC231" s="517"/>
      <c r="BD231" s="503"/>
      <c r="BE231" s="503"/>
      <c r="BF231" s="503"/>
      <c r="BG231" s="521"/>
      <c r="BH231" s="517"/>
      <c r="BI231" s="503"/>
      <c r="BJ231" s="503"/>
      <c r="BK231" s="503"/>
      <c r="BL231" s="521"/>
      <c r="BM231" s="517"/>
      <c r="BN231" s="503"/>
      <c r="BO231" s="503"/>
      <c r="BP231" s="503"/>
      <c r="BQ231" s="521"/>
      <c r="BR231" s="517"/>
      <c r="BS231" s="503"/>
      <c r="BT231" s="503"/>
      <c r="BU231" s="503"/>
      <c r="BV231" s="503"/>
      <c r="BW231" s="503"/>
      <c r="BX231" s="503"/>
      <c r="BY231" s="504"/>
      <c r="BZ231" s="504"/>
      <c r="CA231" s="50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row>
    <row r="232" s="599" customFormat="true" ht="15" customHeight="true" x14ac:dyDescent="0.2">
      <c r="A232" s="214"/>
      <c r="B232" s="208"/>
      <c r="C232" s="226"/>
      <c r="D232" s="225"/>
      <c r="E232" s="225"/>
      <c r="F232" s="225"/>
      <c r="G232" s="215"/>
      <c r="H232" s="218"/>
      <c r="I232" s="225"/>
      <c r="J232" s="225"/>
      <c r="K232" s="225"/>
      <c r="L232" s="221"/>
      <c r="M232" s="226"/>
      <c r="N232" s="225"/>
      <c r="O232" s="225"/>
      <c r="P232" s="225"/>
      <c r="Q232" s="215"/>
      <c r="R232" s="218"/>
      <c r="S232" s="225"/>
      <c r="T232" s="225"/>
      <c r="U232" s="225"/>
      <c r="V232" s="225"/>
      <c r="W232" s="225"/>
      <c r="X232" s="225"/>
      <c r="Y232" s="225"/>
      <c r="Z232" s="225"/>
      <c r="AA232" s="221"/>
      <c r="AB232" s="909"/>
      <c r="AC232" s="909"/>
      <c r="AD232" s="909"/>
      <c r="AE232" s="909"/>
      <c r="AF232" s="909"/>
      <c r="AG232" s="909"/>
      <c r="AH232" s="909"/>
      <c r="AI232" s="909"/>
      <c r="AJ232" s="909"/>
      <c r="AK232" s="909"/>
      <c r="AL232" s="909"/>
      <c r="AM232" s="909"/>
      <c r="AN232" s="909"/>
      <c r="AO232" s="909"/>
      <c r="AP232" s="909"/>
      <c r="AQ232" s="909"/>
      <c r="AR232" s="909"/>
      <c r="AS232" s="909"/>
      <c r="AT232" s="909"/>
      <c r="AU232" s="909"/>
      <c r="AV232" s="909"/>
      <c r="AW232" s="909"/>
      <c r="AX232" s="909"/>
      <c r="AY232" s="909"/>
      <c r="AZ232" s="415"/>
      <c r="BA232" s="947"/>
      <c r="BB232" s="682"/>
      <c r="BC232" s="517"/>
      <c r="BD232" s="503"/>
      <c r="BE232" s="503"/>
      <c r="BF232" s="503"/>
      <c r="BG232" s="521"/>
      <c r="BH232" s="517"/>
      <c r="BI232" s="503"/>
      <c r="BJ232" s="503"/>
      <c r="BK232" s="503"/>
      <c r="BL232" s="521"/>
      <c r="BM232" s="517"/>
      <c r="BN232" s="503"/>
      <c r="BO232" s="503"/>
      <c r="BP232" s="503"/>
      <c r="BQ232" s="521"/>
      <c r="BR232" s="517"/>
      <c r="BS232" s="503"/>
      <c r="BT232" s="503"/>
      <c r="BU232" s="503"/>
      <c r="BV232" s="503"/>
      <c r="BW232" s="503"/>
      <c r="BX232" s="503"/>
      <c r="BY232" s="504"/>
      <c r="BZ232" s="504"/>
      <c r="CA232" s="50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row>
    <row r="233" s="599" customFormat="true" ht="15" customHeight="true" x14ac:dyDescent="0.2">
      <c r="A233" s="214"/>
      <c r="B233" s="208"/>
      <c r="C233" s="155"/>
      <c r="D233" s="154"/>
      <c r="E233" s="154"/>
      <c r="F233" s="154"/>
      <c r="G233" s="153"/>
      <c r="H233" s="152"/>
      <c r="I233" s="154"/>
      <c r="J233" s="154"/>
      <c r="K233" s="154"/>
      <c r="L233" s="151"/>
      <c r="M233" s="155"/>
      <c r="N233" s="154"/>
      <c r="O233" s="154"/>
      <c r="P233" s="154"/>
      <c r="Q233" s="153"/>
      <c r="R233" s="152"/>
      <c r="S233" s="154"/>
      <c r="T233" s="154"/>
      <c r="U233" s="154"/>
      <c r="V233" s="154"/>
      <c r="W233" s="154"/>
      <c r="X233" s="154"/>
      <c r="Y233" s="154"/>
      <c r="Z233" s="154"/>
      <c r="AA233" s="151"/>
      <c r="AB233" s="909"/>
      <c r="AC233" s="909"/>
      <c r="AD233" s="909"/>
      <c r="AE233" s="909"/>
      <c r="AF233" s="909"/>
      <c r="AG233" s="909"/>
      <c r="AH233" s="909"/>
      <c r="AI233" s="909"/>
      <c r="AJ233" s="909"/>
      <c r="AK233" s="909"/>
      <c r="AL233" s="909"/>
      <c r="AM233" s="909"/>
      <c r="AN233" s="909"/>
      <c r="AO233" s="909"/>
      <c r="AP233" s="909"/>
      <c r="AQ233" s="909"/>
      <c r="AR233" s="909"/>
      <c r="AS233" s="909"/>
      <c r="AT233" s="909"/>
      <c r="AU233" s="909"/>
      <c r="AV233" s="909"/>
      <c r="AW233" s="909"/>
      <c r="AX233" s="909"/>
      <c r="AY233" s="909"/>
      <c r="AZ233" s="415"/>
      <c r="BA233" s="947"/>
      <c r="BB233" s="682"/>
      <c r="BC233" s="517"/>
      <c r="BD233" s="503"/>
      <c r="BE233" s="503"/>
      <c r="BF233" s="503"/>
      <c r="BG233" s="521"/>
      <c r="BH233" s="517"/>
      <c r="BI233" s="503"/>
      <c r="BJ233" s="503"/>
      <c r="BK233" s="503"/>
      <c r="BL233" s="521"/>
      <c r="BM233" s="517"/>
      <c r="BN233" s="503"/>
      <c r="BO233" s="503"/>
      <c r="BP233" s="503"/>
      <c r="BQ233" s="521"/>
      <c r="BR233" s="517"/>
      <c r="BS233" s="503"/>
      <c r="BT233" s="503"/>
      <c r="BU233" s="503"/>
      <c r="BV233" s="503"/>
      <c r="BW233" s="503"/>
      <c r="BX233" s="503"/>
      <c r="BY233" s="504"/>
      <c r="BZ233" s="504"/>
      <c r="CA233" s="50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row>
    <row r="234" s="599" customFormat="true" ht="15" customHeight="true" x14ac:dyDescent="0.2">
      <c r="A234" s="214"/>
      <c r="B234" s="208"/>
      <c r="C234" s="155"/>
      <c r="D234" s="154"/>
      <c r="E234" s="154"/>
      <c r="F234" s="154"/>
      <c r="G234" s="153"/>
      <c r="H234" s="152"/>
      <c r="I234" s="154"/>
      <c r="J234" s="154"/>
      <c r="K234" s="154"/>
      <c r="L234" s="151"/>
      <c r="M234" s="155"/>
      <c r="N234" s="154"/>
      <c r="O234" s="154"/>
      <c r="P234" s="154"/>
      <c r="Q234" s="153"/>
      <c r="R234" s="152"/>
      <c r="S234" s="154"/>
      <c r="T234" s="154"/>
      <c r="U234" s="154"/>
      <c r="V234" s="154"/>
      <c r="W234" s="154"/>
      <c r="X234" s="154"/>
      <c r="Y234" s="154"/>
      <c r="Z234" s="154"/>
      <c r="AA234" s="151"/>
      <c r="AB234" s="909"/>
      <c r="AC234" s="909"/>
      <c r="AD234" s="909"/>
      <c r="AE234" s="909"/>
      <c r="AF234" s="909"/>
      <c r="AG234" s="909"/>
      <c r="AH234" s="909"/>
      <c r="AI234" s="909"/>
      <c r="AJ234" s="909"/>
      <c r="AK234" s="909"/>
      <c r="AL234" s="909"/>
      <c r="AM234" s="909"/>
      <c r="AN234" s="909"/>
      <c r="AO234" s="909"/>
      <c r="AP234" s="909"/>
      <c r="AQ234" s="909"/>
      <c r="AR234" s="909"/>
      <c r="AS234" s="909"/>
      <c r="AT234" s="909"/>
      <c r="AU234" s="909"/>
      <c r="AV234" s="909"/>
      <c r="AW234" s="909"/>
      <c r="AX234" s="909"/>
      <c r="AY234" s="909"/>
      <c r="AZ234" s="415"/>
      <c r="BA234" s="947"/>
      <c r="BB234" s="682"/>
      <c r="BC234" s="517"/>
      <c r="BD234" s="503"/>
      <c r="BE234" s="503"/>
      <c r="BF234" s="503"/>
      <c r="BG234" s="521"/>
      <c r="BH234" s="517"/>
      <c r="BI234" s="503"/>
      <c r="BJ234" s="503"/>
      <c r="BK234" s="503"/>
      <c r="BL234" s="521"/>
      <c r="BM234" s="517"/>
      <c r="BN234" s="503"/>
      <c r="BO234" s="503"/>
      <c r="BP234" s="503"/>
      <c r="BQ234" s="521"/>
      <c r="BR234" s="517"/>
      <c r="BS234" s="503"/>
      <c r="BT234" s="503"/>
      <c r="BU234" s="503"/>
      <c r="BV234" s="503"/>
      <c r="BW234" s="503"/>
      <c r="BX234" s="503"/>
      <c r="BY234" s="504"/>
      <c r="BZ234" s="504"/>
      <c r="CA234" s="50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row>
    <row r="235" s="599" customFormat="true" ht="15" customHeight="true" x14ac:dyDescent="0.2">
      <c r="A235" s="214"/>
      <c r="B235" s="208"/>
      <c r="C235" s="155"/>
      <c r="D235" s="154"/>
      <c r="E235" s="154"/>
      <c r="F235" s="154"/>
      <c r="G235" s="153"/>
      <c r="H235" s="152"/>
      <c r="I235" s="154"/>
      <c r="J235" s="154"/>
      <c r="K235" s="154"/>
      <c r="L235" s="151"/>
      <c r="M235" s="155"/>
      <c r="N235" s="154"/>
      <c r="O235" s="154"/>
      <c r="P235" s="154"/>
      <c r="Q235" s="153"/>
      <c r="R235" s="152"/>
      <c r="S235" s="154"/>
      <c r="T235" s="154"/>
      <c r="U235" s="154"/>
      <c r="V235" s="154"/>
      <c r="W235" s="154"/>
      <c r="X235" s="154"/>
      <c r="Y235" s="154"/>
      <c r="Z235" s="154"/>
      <c r="AA235" s="151"/>
      <c r="AB235" s="909"/>
      <c r="AC235" s="909"/>
      <c r="AD235" s="909"/>
      <c r="AE235" s="909"/>
      <c r="AF235" s="909"/>
      <c r="AG235" s="909"/>
      <c r="AH235" s="909"/>
      <c r="AI235" s="909"/>
      <c r="AJ235" s="909"/>
      <c r="AK235" s="909"/>
      <c r="AL235" s="909"/>
      <c r="AM235" s="909"/>
      <c r="AN235" s="909"/>
      <c r="AO235" s="909"/>
      <c r="AP235" s="909"/>
      <c r="AQ235" s="909"/>
      <c r="AR235" s="909"/>
      <c r="AS235" s="909"/>
      <c r="AT235" s="909"/>
      <c r="AU235" s="909"/>
      <c r="AV235" s="909"/>
      <c r="AW235" s="909"/>
      <c r="AX235" s="909"/>
      <c r="AY235" s="909"/>
      <c r="AZ235" s="415"/>
      <c r="BA235" s="947"/>
      <c r="BB235" s="682"/>
      <c r="BC235" s="517"/>
      <c r="BD235" s="503"/>
      <c r="BE235" s="503"/>
      <c r="BF235" s="503"/>
      <c r="BG235" s="521"/>
      <c r="BH235" s="517"/>
      <c r="BI235" s="503"/>
      <c r="BJ235" s="503"/>
      <c r="BK235" s="503"/>
      <c r="BL235" s="521"/>
      <c r="BM235" s="517"/>
      <c r="BN235" s="503"/>
      <c r="BO235" s="503"/>
      <c r="BP235" s="503"/>
      <c r="BQ235" s="521"/>
      <c r="BR235" s="517"/>
      <c r="BS235" s="503"/>
      <c r="BT235" s="503"/>
      <c r="BU235" s="503"/>
      <c r="BV235" s="503"/>
      <c r="BW235" s="503"/>
      <c r="BX235" s="503"/>
      <c r="BY235" s="504"/>
      <c r="BZ235" s="504"/>
      <c r="CA235" s="50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row>
    <row r="236" s="599" customFormat="true" ht="15" customHeight="true" x14ac:dyDescent="0.2">
      <c r="A236" s="214"/>
      <c r="B236" s="208"/>
      <c r="C236" s="155"/>
      <c r="D236" s="154"/>
      <c r="E236" s="154"/>
      <c r="F236" s="154"/>
      <c r="G236" s="153"/>
      <c r="H236" s="152"/>
      <c r="I236" s="154"/>
      <c r="J236" s="154"/>
      <c r="K236" s="154"/>
      <c r="L236" s="151"/>
      <c r="M236" s="155"/>
      <c r="N236" s="154"/>
      <c r="O236" s="154"/>
      <c r="P236" s="154"/>
      <c r="Q236" s="153"/>
      <c r="R236" s="152"/>
      <c r="S236" s="154"/>
      <c r="T236" s="154"/>
      <c r="U236" s="154"/>
      <c r="V236" s="154"/>
      <c r="W236" s="154"/>
      <c r="X236" s="154"/>
      <c r="Y236" s="154"/>
      <c r="Z236" s="154"/>
      <c r="AA236" s="151"/>
      <c r="AB236" s="909"/>
      <c r="AC236" s="909"/>
      <c r="AD236" s="909"/>
      <c r="AE236" s="909"/>
      <c r="AF236" s="909"/>
      <c r="AG236" s="909"/>
      <c r="AH236" s="909"/>
      <c r="AI236" s="909"/>
      <c r="AJ236" s="909"/>
      <c r="AK236" s="909"/>
      <c r="AL236" s="909"/>
      <c r="AM236" s="909"/>
      <c r="AN236" s="909"/>
      <c r="AO236" s="909"/>
      <c r="AP236" s="909"/>
      <c r="AQ236" s="909"/>
      <c r="AR236" s="909"/>
      <c r="AS236" s="909"/>
      <c r="AT236" s="909"/>
      <c r="AU236" s="909"/>
      <c r="AV236" s="909"/>
      <c r="AW236" s="909"/>
      <c r="AX236" s="909"/>
      <c r="AY236" s="909"/>
      <c r="AZ236" s="415"/>
      <c r="BA236" s="947"/>
      <c r="BB236" s="682"/>
      <c r="BC236" s="517"/>
      <c r="BD236" s="503"/>
      <c r="BE236" s="503"/>
      <c r="BF236" s="503"/>
      <c r="BG236" s="521"/>
      <c r="BH236" s="517"/>
      <c r="BI236" s="503"/>
      <c r="BJ236" s="503"/>
      <c r="BK236" s="503"/>
      <c r="BL236" s="521"/>
      <c r="BM236" s="517"/>
      <c r="BN236" s="503"/>
      <c r="BO236" s="503"/>
      <c r="BP236" s="503"/>
      <c r="BQ236" s="521"/>
      <c r="BR236" s="517"/>
      <c r="BS236" s="503"/>
      <c r="BT236" s="503"/>
      <c r="BU236" s="503"/>
      <c r="BV236" s="503"/>
      <c r="BW236" s="503"/>
      <c r="BX236" s="503"/>
      <c r="BY236" s="504"/>
      <c r="BZ236" s="504"/>
      <c r="CA236" s="50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row>
    <row r="237" s="599" customFormat="true" ht="15" customHeight="true" x14ac:dyDescent="0.2">
      <c r="A237" s="214"/>
      <c r="B237" s="208"/>
      <c r="C237" s="155"/>
      <c r="D237" s="154"/>
      <c r="E237" s="154"/>
      <c r="F237" s="154"/>
      <c r="G237" s="153"/>
      <c r="H237" s="152"/>
      <c r="I237" s="154"/>
      <c r="J237" s="154"/>
      <c r="K237" s="154"/>
      <c r="L237" s="151"/>
      <c r="M237" s="155"/>
      <c r="N237" s="154"/>
      <c r="O237" s="154"/>
      <c r="P237" s="154"/>
      <c r="Q237" s="153"/>
      <c r="R237" s="152"/>
      <c r="S237" s="154"/>
      <c r="T237" s="154"/>
      <c r="U237" s="154"/>
      <c r="V237" s="154"/>
      <c r="W237" s="154"/>
      <c r="X237" s="154"/>
      <c r="Y237" s="154"/>
      <c r="Z237" s="154"/>
      <c r="AA237" s="151"/>
      <c r="AB237" s="909"/>
      <c r="AC237" s="909"/>
      <c r="AD237" s="909"/>
      <c r="AE237" s="909"/>
      <c r="AF237" s="909"/>
      <c r="AG237" s="909"/>
      <c r="AH237" s="909"/>
      <c r="AI237" s="909"/>
      <c r="AJ237" s="909"/>
      <c r="AK237" s="909"/>
      <c r="AL237" s="909"/>
      <c r="AM237" s="909"/>
      <c r="AN237" s="909"/>
      <c r="AO237" s="909"/>
      <c r="AP237" s="909"/>
      <c r="AQ237" s="909"/>
      <c r="AR237" s="909"/>
      <c r="AS237" s="909"/>
      <c r="AT237" s="909"/>
      <c r="AU237" s="909"/>
      <c r="AV237" s="909"/>
      <c r="AW237" s="909"/>
      <c r="AX237" s="909"/>
      <c r="AY237" s="909"/>
      <c r="AZ237" s="415"/>
      <c r="BA237" s="947"/>
      <c r="BB237" s="682"/>
      <c r="BC237" s="517"/>
      <c r="BD237" s="503"/>
      <c r="BE237" s="503"/>
      <c r="BF237" s="503"/>
      <c r="BG237" s="521"/>
      <c r="BH237" s="517"/>
      <c r="BI237" s="503"/>
      <c r="BJ237" s="503"/>
      <c r="BK237" s="503"/>
      <c r="BL237" s="521"/>
      <c r="BM237" s="517"/>
      <c r="BN237" s="503"/>
      <c r="BO237" s="503"/>
      <c r="BP237" s="503"/>
      <c r="BQ237" s="521"/>
      <c r="BR237" s="517"/>
      <c r="BS237" s="503"/>
      <c r="BT237" s="503"/>
      <c r="BU237" s="503"/>
      <c r="BV237" s="503"/>
      <c r="BW237" s="503"/>
      <c r="BX237" s="503"/>
      <c r="BY237" s="504"/>
      <c r="BZ237" s="504"/>
      <c r="CA237" s="50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row>
    <row r="238" s="599" customFormat="true" ht="15" customHeight="true" x14ac:dyDescent="0.2">
      <c r="A238" s="214"/>
      <c r="B238" s="208"/>
      <c r="C238" s="155"/>
      <c r="D238" s="154"/>
      <c r="E238" s="154"/>
      <c r="F238" s="154"/>
      <c r="G238" s="153"/>
      <c r="H238" s="152"/>
      <c r="I238" s="154"/>
      <c r="J238" s="154"/>
      <c r="K238" s="154"/>
      <c r="L238" s="151"/>
      <c r="M238" s="155"/>
      <c r="N238" s="154"/>
      <c r="O238" s="154"/>
      <c r="P238" s="154"/>
      <c r="Q238" s="153"/>
      <c r="R238" s="152"/>
      <c r="S238" s="154"/>
      <c r="T238" s="154"/>
      <c r="U238" s="154"/>
      <c r="V238" s="154"/>
      <c r="W238" s="154"/>
      <c r="X238" s="154"/>
      <c r="Y238" s="154"/>
      <c r="Z238" s="154"/>
      <c r="AA238" s="151"/>
      <c r="AB238" s="909"/>
      <c r="AC238" s="909"/>
      <c r="AD238" s="909"/>
      <c r="AE238" s="909"/>
      <c r="AF238" s="909"/>
      <c r="AG238" s="909"/>
      <c r="AH238" s="909"/>
      <c r="AI238" s="909"/>
      <c r="AJ238" s="909"/>
      <c r="AK238" s="909"/>
      <c r="AL238" s="909"/>
      <c r="AM238" s="909"/>
      <c r="AN238" s="909"/>
      <c r="AO238" s="909"/>
      <c r="AP238" s="909"/>
      <c r="AQ238" s="909"/>
      <c r="AR238" s="909"/>
      <c r="AS238" s="909"/>
      <c r="AT238" s="909"/>
      <c r="AU238" s="909"/>
      <c r="AV238" s="909"/>
      <c r="AW238" s="909"/>
      <c r="AX238" s="909"/>
      <c r="AY238" s="909"/>
      <c r="AZ238" s="415"/>
      <c r="BA238" s="947"/>
      <c r="BB238" s="682"/>
      <c r="BC238" s="517"/>
      <c r="BD238" s="503"/>
      <c r="BE238" s="503"/>
      <c r="BF238" s="503"/>
      <c r="BG238" s="521"/>
      <c r="BH238" s="517"/>
      <c r="BI238" s="503"/>
      <c r="BJ238" s="503"/>
      <c r="BK238" s="503"/>
      <c r="BL238" s="521"/>
      <c r="BM238" s="517"/>
      <c r="BN238" s="503"/>
      <c r="BO238" s="503"/>
      <c r="BP238" s="503"/>
      <c r="BQ238" s="521"/>
      <c r="BR238" s="517"/>
      <c r="BS238" s="503"/>
      <c r="BT238" s="503"/>
      <c r="BU238" s="503"/>
      <c r="BV238" s="503"/>
      <c r="BW238" s="503"/>
      <c r="BX238" s="503"/>
      <c r="BY238" s="504"/>
      <c r="BZ238" s="504"/>
      <c r="CA238" s="50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row>
    <row r="239" s="599" customFormat="true" ht="15" customHeight="true" x14ac:dyDescent="0.2">
      <c r="A239" s="214"/>
      <c r="B239" s="208"/>
      <c r="C239" s="155"/>
      <c r="D239" s="154"/>
      <c r="E239" s="154"/>
      <c r="F239" s="154"/>
      <c r="G239" s="153"/>
      <c r="H239" s="152"/>
      <c r="I239" s="154"/>
      <c r="J239" s="154"/>
      <c r="K239" s="154"/>
      <c r="L239" s="151"/>
      <c r="M239" s="155"/>
      <c r="N239" s="154"/>
      <c r="O239" s="154"/>
      <c r="P239" s="154"/>
      <c r="Q239" s="153"/>
      <c r="R239" s="152"/>
      <c r="S239" s="154"/>
      <c r="T239" s="154"/>
      <c r="U239" s="154"/>
      <c r="V239" s="154"/>
      <c r="W239" s="154"/>
      <c r="X239" s="154"/>
      <c r="Y239" s="154"/>
      <c r="Z239" s="154"/>
      <c r="AA239" s="151"/>
      <c r="AB239" s="909"/>
      <c r="AC239" s="909"/>
      <c r="AD239" s="909"/>
      <c r="AE239" s="909"/>
      <c r="AF239" s="909"/>
      <c r="AG239" s="909"/>
      <c r="AH239" s="909"/>
      <c r="AI239" s="909"/>
      <c r="AJ239" s="909"/>
      <c r="AK239" s="909"/>
      <c r="AL239" s="909"/>
      <c r="AM239" s="909"/>
      <c r="AN239" s="909"/>
      <c r="AO239" s="909"/>
      <c r="AP239" s="909"/>
      <c r="AQ239" s="909"/>
      <c r="AR239" s="909"/>
      <c r="AS239" s="909"/>
      <c r="AT239" s="909"/>
      <c r="AU239" s="909"/>
      <c r="AV239" s="909"/>
      <c r="AW239" s="909"/>
      <c r="AX239" s="909"/>
      <c r="AY239" s="909"/>
      <c r="AZ239" s="415"/>
      <c r="BA239" s="947"/>
      <c r="BB239" s="682"/>
      <c r="BC239" s="517"/>
      <c r="BD239" s="503"/>
      <c r="BE239" s="503"/>
      <c r="BF239" s="503"/>
      <c r="BG239" s="521"/>
      <c r="BH239" s="517"/>
      <c r="BI239" s="503"/>
      <c r="BJ239" s="503"/>
      <c r="BK239" s="503"/>
      <c r="BL239" s="521"/>
      <c r="BM239" s="517"/>
      <c r="BN239" s="503"/>
      <c r="BO239" s="503"/>
      <c r="BP239" s="503"/>
      <c r="BQ239" s="521"/>
      <c r="BR239" s="517"/>
      <c r="BS239" s="503"/>
      <c r="BT239" s="503"/>
      <c r="BU239" s="503"/>
      <c r="BV239" s="503"/>
      <c r="BW239" s="503"/>
      <c r="BX239" s="503"/>
      <c r="BY239" s="504"/>
      <c r="BZ239" s="504"/>
      <c r="CA239" s="50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row>
    <row r="240" s="599" customFormat="true" ht="15" customHeight="true" x14ac:dyDescent="0.2">
      <c r="A240" s="214"/>
      <c r="B240" s="208"/>
      <c r="C240" s="155"/>
      <c r="D240" s="154"/>
      <c r="E240" s="154"/>
      <c r="F240" s="154"/>
      <c r="G240" s="153"/>
      <c r="H240" s="152"/>
      <c r="I240" s="154"/>
      <c r="J240" s="154"/>
      <c r="K240" s="154"/>
      <c r="L240" s="151"/>
      <c r="M240" s="155"/>
      <c r="N240" s="154"/>
      <c r="O240" s="154"/>
      <c r="P240" s="154"/>
      <c r="Q240" s="153"/>
      <c r="R240" s="152"/>
      <c r="S240" s="154"/>
      <c r="T240" s="154"/>
      <c r="U240" s="154"/>
      <c r="V240" s="154"/>
      <c r="W240" s="154"/>
      <c r="X240" s="154"/>
      <c r="Y240" s="154"/>
      <c r="Z240" s="154"/>
      <c r="AA240" s="151"/>
      <c r="AB240" s="909"/>
      <c r="AC240" s="909"/>
      <c r="AD240" s="909"/>
      <c r="AE240" s="909"/>
      <c r="AF240" s="909"/>
      <c r="AG240" s="909"/>
      <c r="AH240" s="909"/>
      <c r="AI240" s="909"/>
      <c r="AJ240" s="909"/>
      <c r="AK240" s="909"/>
      <c r="AL240" s="909"/>
      <c r="AM240" s="909"/>
      <c r="AN240" s="909"/>
      <c r="AO240" s="909"/>
      <c r="AP240" s="909"/>
      <c r="AQ240" s="909"/>
      <c r="AR240" s="909"/>
      <c r="AS240" s="909"/>
      <c r="AT240" s="909"/>
      <c r="AU240" s="909"/>
      <c r="AV240" s="909"/>
      <c r="AW240" s="909"/>
      <c r="AX240" s="909"/>
      <c r="AY240" s="909"/>
      <c r="AZ240" s="415"/>
      <c r="BA240" s="947"/>
      <c r="BB240" s="682"/>
      <c r="BC240" s="517"/>
      <c r="BD240" s="503"/>
      <c r="BE240" s="503"/>
      <c r="BF240" s="503"/>
      <c r="BG240" s="521"/>
      <c r="BH240" s="517"/>
      <c r="BI240" s="503"/>
      <c r="BJ240" s="503"/>
      <c r="BK240" s="503"/>
      <c r="BL240" s="521"/>
      <c r="BM240" s="517"/>
      <c r="BN240" s="503"/>
      <c r="BO240" s="503"/>
      <c r="BP240" s="503"/>
      <c r="BQ240" s="521"/>
      <c r="BR240" s="517"/>
      <c r="BS240" s="503"/>
      <c r="BT240" s="503"/>
      <c r="BU240" s="503"/>
      <c r="BV240" s="503"/>
      <c r="BW240" s="503"/>
      <c r="BX240" s="503"/>
      <c r="BY240" s="504"/>
      <c r="BZ240" s="504"/>
      <c r="CA240" s="50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row>
    <row r="241" s="599" customFormat="true" ht="15" customHeight="true" x14ac:dyDescent="0.2">
      <c r="A241" s="214"/>
      <c r="B241" s="208"/>
      <c r="C241" s="155"/>
      <c r="D241" s="154"/>
      <c r="E241" s="154"/>
      <c r="F241" s="154"/>
      <c r="G241" s="153"/>
      <c r="H241" s="152"/>
      <c r="I241" s="154"/>
      <c r="J241" s="154"/>
      <c r="K241" s="154"/>
      <c r="L241" s="151"/>
      <c r="M241" s="155"/>
      <c r="N241" s="154"/>
      <c r="O241" s="154"/>
      <c r="P241" s="154"/>
      <c r="Q241" s="153"/>
      <c r="R241" s="152"/>
      <c r="S241" s="154"/>
      <c r="T241" s="154"/>
      <c r="U241" s="154"/>
      <c r="V241" s="154"/>
      <c r="W241" s="154"/>
      <c r="X241" s="154"/>
      <c r="Y241" s="154"/>
      <c r="Z241" s="154"/>
      <c r="AA241" s="151"/>
      <c r="AB241" s="909"/>
      <c r="AC241" s="909"/>
      <c r="AD241" s="909"/>
      <c r="AE241" s="909"/>
      <c r="AF241" s="909"/>
      <c r="AG241" s="909"/>
      <c r="AH241" s="909"/>
      <c r="AI241" s="909"/>
      <c r="AJ241" s="909"/>
      <c r="AK241" s="909"/>
      <c r="AL241" s="909"/>
      <c r="AM241" s="909"/>
      <c r="AN241" s="909"/>
      <c r="AO241" s="909"/>
      <c r="AP241" s="909"/>
      <c r="AQ241" s="909"/>
      <c r="AR241" s="909"/>
      <c r="AS241" s="909"/>
      <c r="AT241" s="909"/>
      <c r="AU241" s="909"/>
      <c r="AV241" s="909"/>
      <c r="AW241" s="909"/>
      <c r="AX241" s="909"/>
      <c r="AY241" s="909"/>
      <c r="AZ241" s="415"/>
      <c r="BA241" s="947"/>
      <c r="BB241" s="682"/>
      <c r="BC241" s="517"/>
      <c r="BD241" s="503"/>
      <c r="BE241" s="503"/>
      <c r="BF241" s="503"/>
      <c r="BG241" s="521"/>
      <c r="BH241" s="517"/>
      <c r="BI241" s="503"/>
      <c r="BJ241" s="503"/>
      <c r="BK241" s="503"/>
      <c r="BL241" s="521"/>
      <c r="BM241" s="517"/>
      <c r="BN241" s="503"/>
      <c r="BO241" s="503"/>
      <c r="BP241" s="503"/>
      <c r="BQ241" s="521"/>
      <c r="BR241" s="517"/>
      <c r="BS241" s="503"/>
      <c r="BT241" s="503"/>
      <c r="BU241" s="503"/>
      <c r="BV241" s="503"/>
      <c r="BW241" s="503"/>
      <c r="BX241" s="503"/>
      <c r="BY241" s="504"/>
      <c r="BZ241" s="504"/>
      <c r="CA241" s="50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row>
    <row r="242" s="599" customFormat="true" ht="15" customHeight="true" x14ac:dyDescent="0.2">
      <c r="A242" s="236"/>
      <c r="B242" s="207"/>
      <c r="C242" s="172"/>
      <c r="D242" s="174"/>
      <c r="E242" s="174"/>
      <c r="F242" s="174"/>
      <c r="G242" s="173"/>
      <c r="H242" s="171"/>
      <c r="I242" s="174"/>
      <c r="J242" s="174"/>
      <c r="K242" s="174"/>
      <c r="L242" s="170"/>
      <c r="M242" s="172"/>
      <c r="N242" s="174"/>
      <c r="O242" s="174"/>
      <c r="P242" s="174"/>
      <c r="Q242" s="173"/>
      <c r="R242" s="171"/>
      <c r="S242" s="174"/>
      <c r="T242" s="174"/>
      <c r="U242" s="174"/>
      <c r="V242" s="174"/>
      <c r="W242" s="174"/>
      <c r="X242" s="174"/>
      <c r="Y242" s="174"/>
      <c r="Z242" s="174"/>
      <c r="AA242" s="170"/>
      <c r="AB242" s="909"/>
      <c r="AC242" s="909"/>
      <c r="AD242" s="909"/>
      <c r="AE242" s="909"/>
      <c r="AF242" s="909"/>
      <c r="AG242" s="909"/>
      <c r="AH242" s="909"/>
      <c r="AI242" s="909"/>
      <c r="AJ242" s="909"/>
      <c r="AK242" s="909"/>
      <c r="AL242" s="909"/>
      <c r="AM242" s="909"/>
      <c r="AN242" s="909"/>
      <c r="AO242" s="909"/>
      <c r="AP242" s="909"/>
      <c r="AQ242" s="909"/>
      <c r="AR242" s="909"/>
      <c r="AS242" s="909"/>
      <c r="AT242" s="909"/>
      <c r="AU242" s="909"/>
      <c r="AV242" s="909"/>
      <c r="AW242" s="909"/>
      <c r="AX242" s="909"/>
      <c r="AY242" s="909"/>
      <c r="AZ242" s="415"/>
      <c r="BA242" s="947"/>
      <c r="BB242" s="682"/>
      <c r="BC242" s="517"/>
      <c r="BD242" s="503"/>
      <c r="BE242" s="503"/>
      <c r="BF242" s="503"/>
      <c r="BG242" s="521"/>
      <c r="BH242" s="517"/>
      <c r="BI242" s="503"/>
      <c r="BJ242" s="503"/>
      <c r="BK242" s="503"/>
      <c r="BL242" s="521"/>
      <c r="BM242" s="517"/>
      <c r="BN242" s="503"/>
      <c r="BO242" s="503"/>
      <c r="BP242" s="503"/>
      <c r="BQ242" s="521"/>
      <c r="BR242" s="517"/>
      <c r="BS242" s="503"/>
      <c r="BT242" s="503"/>
      <c r="BU242" s="503"/>
      <c r="BV242" s="503"/>
      <c r="BW242" s="503"/>
      <c r="BX242" s="503"/>
      <c r="BY242" s="504"/>
      <c r="BZ242" s="504"/>
      <c r="CA242" s="50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row>
    <row r="243" s="599" customFormat="true" ht="15" customHeight="true" x14ac:dyDescent="0.2">
      <c r="A243" s="236"/>
      <c r="B243" s="207"/>
      <c r="C243" s="172"/>
      <c r="D243" s="174"/>
      <c r="E243" s="174"/>
      <c r="F243" s="174"/>
      <c r="G243" s="173"/>
      <c r="H243" s="171"/>
      <c r="I243" s="174"/>
      <c r="J243" s="174"/>
      <c r="K243" s="174"/>
      <c r="L243" s="170"/>
      <c r="M243" s="172"/>
      <c r="N243" s="174"/>
      <c r="O243" s="174"/>
      <c r="P243" s="174"/>
      <c r="Q243" s="173"/>
      <c r="R243" s="171"/>
      <c r="S243" s="174"/>
      <c r="T243" s="174"/>
      <c r="U243" s="174"/>
      <c r="V243" s="174"/>
      <c r="W243" s="174"/>
      <c r="X243" s="174"/>
      <c r="Y243" s="174"/>
      <c r="Z243" s="174"/>
      <c r="AA243" s="170"/>
      <c r="AB243" s="909"/>
      <c r="AC243" s="909"/>
      <c r="AD243" s="909"/>
      <c r="AE243" s="909"/>
      <c r="AF243" s="909"/>
      <c r="AG243" s="909"/>
      <c r="AH243" s="909"/>
      <c r="AI243" s="909"/>
      <c r="AJ243" s="909"/>
      <c r="AK243" s="909"/>
      <c r="AL243" s="909"/>
      <c r="AM243" s="909"/>
      <c r="AN243" s="909"/>
      <c r="AO243" s="909"/>
      <c r="AP243" s="909"/>
      <c r="AQ243" s="909"/>
      <c r="AR243" s="909"/>
      <c r="AS243" s="909"/>
      <c r="AT243" s="909"/>
      <c r="AU243" s="909"/>
      <c r="AV243" s="909"/>
      <c r="AW243" s="909"/>
      <c r="AX243" s="909"/>
      <c r="AY243" s="909"/>
      <c r="AZ243" s="415"/>
      <c r="BA243" s="947"/>
      <c r="BB243" s="682"/>
      <c r="BC243" s="517"/>
      <c r="BD243" s="503"/>
      <c r="BE243" s="503"/>
      <c r="BF243" s="503"/>
      <c r="BG243" s="521"/>
      <c r="BH243" s="517"/>
      <c r="BI243" s="503"/>
      <c r="BJ243" s="503"/>
      <c r="BK243" s="503"/>
      <c r="BL243" s="521"/>
      <c r="BM243" s="517"/>
      <c r="BN243" s="503"/>
      <c r="BO243" s="503"/>
      <c r="BP243" s="503"/>
      <c r="BQ243" s="521"/>
      <c r="BR243" s="517"/>
      <c r="BS243" s="503"/>
      <c r="BT243" s="503"/>
      <c r="BU243" s="503"/>
      <c r="BV243" s="503"/>
      <c r="BW243" s="503"/>
      <c r="BX243" s="503"/>
      <c r="BY243" s="504"/>
      <c r="BZ243" s="504"/>
      <c r="CA243" s="50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row>
    <row r="244" s="599" customFormat="true" ht="15" customHeight="true" x14ac:dyDescent="0.2">
      <c r="A244" s="236"/>
      <c r="B244" s="207"/>
      <c r="C244" s="172"/>
      <c r="D244" s="174"/>
      <c r="E244" s="174"/>
      <c r="F244" s="174"/>
      <c r="G244" s="173"/>
      <c r="H244" s="171"/>
      <c r="I244" s="174"/>
      <c r="J244" s="174"/>
      <c r="K244" s="174"/>
      <c r="L244" s="170"/>
      <c r="M244" s="172"/>
      <c r="N244" s="174"/>
      <c r="O244" s="174"/>
      <c r="P244" s="174"/>
      <c r="Q244" s="173"/>
      <c r="R244" s="171"/>
      <c r="S244" s="174"/>
      <c r="T244" s="174"/>
      <c r="U244" s="174"/>
      <c r="V244" s="174"/>
      <c r="W244" s="174"/>
      <c r="X244" s="174"/>
      <c r="Y244" s="174"/>
      <c r="Z244" s="174"/>
      <c r="AA244" s="170"/>
      <c r="AB244" s="909"/>
      <c r="AC244" s="909"/>
      <c r="AD244" s="909"/>
      <c r="AE244" s="909"/>
      <c r="AF244" s="909"/>
      <c r="AG244" s="909"/>
      <c r="AH244" s="909"/>
      <c r="AI244" s="909"/>
      <c r="AJ244" s="909"/>
      <c r="AK244" s="909"/>
      <c r="AL244" s="909"/>
      <c r="AM244" s="909"/>
      <c r="AN244" s="909"/>
      <c r="AO244" s="909"/>
      <c r="AP244" s="909"/>
      <c r="AQ244" s="909"/>
      <c r="AR244" s="909"/>
      <c r="AS244" s="909"/>
      <c r="AT244" s="909"/>
      <c r="AU244" s="909"/>
      <c r="AV244" s="909"/>
      <c r="AW244" s="909"/>
      <c r="AX244" s="909"/>
      <c r="AY244" s="909"/>
      <c r="AZ244" s="415"/>
      <c r="BA244" s="947"/>
      <c r="BB244" s="682"/>
      <c r="BC244" s="517"/>
      <c r="BD244" s="503"/>
      <c r="BE244" s="503"/>
      <c r="BF244" s="503"/>
      <c r="BG244" s="521"/>
      <c r="BH244" s="517"/>
      <c r="BI244" s="503"/>
      <c r="BJ244" s="503"/>
      <c r="BK244" s="503"/>
      <c r="BL244" s="521"/>
      <c r="BM244" s="517"/>
      <c r="BN244" s="503"/>
      <c r="BO244" s="503"/>
      <c r="BP244" s="503"/>
      <c r="BQ244" s="521"/>
      <c r="BR244" s="517"/>
      <c r="BS244" s="503"/>
      <c r="BT244" s="503"/>
      <c r="BU244" s="503"/>
      <c r="BV244" s="503"/>
      <c r="BW244" s="503"/>
      <c r="BX244" s="503"/>
      <c r="BY244" s="504"/>
      <c r="BZ244" s="504"/>
      <c r="CA244" s="50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row>
    <row r="245" s="599" customFormat="true" ht="15" customHeight="true" x14ac:dyDescent="0.2">
      <c r="A245" s="236"/>
      <c r="B245" s="207"/>
      <c r="C245" s="172"/>
      <c r="D245" s="174"/>
      <c r="E245" s="174"/>
      <c r="F245" s="174"/>
      <c r="G245" s="173"/>
      <c r="H245" s="171"/>
      <c r="I245" s="174"/>
      <c r="J245" s="174"/>
      <c r="K245" s="174"/>
      <c r="L245" s="170"/>
      <c r="M245" s="172"/>
      <c r="N245" s="174"/>
      <c r="O245" s="174"/>
      <c r="P245" s="174"/>
      <c r="Q245" s="173"/>
      <c r="R245" s="171"/>
      <c r="S245" s="174"/>
      <c r="T245" s="174"/>
      <c r="U245" s="174"/>
      <c r="V245" s="174"/>
      <c r="W245" s="174"/>
      <c r="X245" s="174"/>
      <c r="Y245" s="174"/>
      <c r="Z245" s="174"/>
      <c r="AA245" s="170"/>
      <c r="AB245" s="909"/>
      <c r="AC245" s="909"/>
      <c r="AD245" s="909"/>
      <c r="AE245" s="909"/>
      <c r="AF245" s="909"/>
      <c r="AG245" s="909"/>
      <c r="AH245" s="909"/>
      <c r="AI245" s="909"/>
      <c r="AJ245" s="909"/>
      <c r="AK245" s="909"/>
      <c r="AL245" s="909"/>
      <c r="AM245" s="909"/>
      <c r="AN245" s="909"/>
      <c r="AO245" s="909"/>
      <c r="AP245" s="909"/>
      <c r="AQ245" s="909"/>
      <c r="AR245" s="909"/>
      <c r="AS245" s="909"/>
      <c r="AT245" s="909"/>
      <c r="AU245" s="909"/>
      <c r="AV245" s="909"/>
      <c r="AW245" s="909"/>
      <c r="AX245" s="909"/>
      <c r="AY245" s="909"/>
      <c r="AZ245" s="415"/>
      <c r="BA245" s="947"/>
      <c r="BB245" s="682"/>
      <c r="BC245" s="517"/>
      <c r="BD245" s="503"/>
      <c r="BE245" s="503"/>
      <c r="BF245" s="503"/>
      <c r="BG245" s="521"/>
      <c r="BH245" s="517"/>
      <c r="BI245" s="503"/>
      <c r="BJ245" s="503"/>
      <c r="BK245" s="503"/>
      <c r="BL245" s="521"/>
      <c r="BM245" s="517"/>
      <c r="BN245" s="503"/>
      <c r="BO245" s="503"/>
      <c r="BP245" s="503"/>
      <c r="BQ245" s="521"/>
      <c r="BR245" s="517"/>
      <c r="BS245" s="503"/>
      <c r="BT245" s="503"/>
      <c r="BU245" s="503"/>
      <c r="BV245" s="503"/>
      <c r="BW245" s="503"/>
      <c r="BX245" s="503"/>
      <c r="BY245" s="504"/>
      <c r="BZ245" s="504"/>
      <c r="CA245" s="50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row>
    <row r="246" s="599" customFormat="true" ht="15" customHeight="true" x14ac:dyDescent="0.2">
      <c r="A246" s="236"/>
      <c r="B246" s="207"/>
      <c r="C246" s="172"/>
      <c r="D246" s="174"/>
      <c r="E246" s="174"/>
      <c r="F246" s="174"/>
      <c r="G246" s="173"/>
      <c r="H246" s="171"/>
      <c r="I246" s="174"/>
      <c r="J246" s="174"/>
      <c r="K246" s="174"/>
      <c r="L246" s="170"/>
      <c r="M246" s="172"/>
      <c r="N246" s="174"/>
      <c r="O246" s="174"/>
      <c r="P246" s="174"/>
      <c r="Q246" s="173"/>
      <c r="R246" s="171"/>
      <c r="S246" s="174"/>
      <c r="T246" s="174"/>
      <c r="U246" s="174"/>
      <c r="V246" s="174"/>
      <c r="W246" s="174"/>
      <c r="X246" s="174"/>
      <c r="Y246" s="174"/>
      <c r="Z246" s="174"/>
      <c r="AA246" s="170"/>
      <c r="AB246" s="909"/>
      <c r="AC246" s="909"/>
      <c r="AD246" s="909"/>
      <c r="AE246" s="909"/>
      <c r="AF246" s="909"/>
      <c r="AG246" s="909"/>
      <c r="AH246" s="909"/>
      <c r="AI246" s="909"/>
      <c r="AJ246" s="909"/>
      <c r="AK246" s="909"/>
      <c r="AL246" s="909"/>
      <c r="AM246" s="909"/>
      <c r="AN246" s="909"/>
      <c r="AO246" s="909"/>
      <c r="AP246" s="909"/>
      <c r="AQ246" s="909"/>
      <c r="AR246" s="909"/>
      <c r="AS246" s="909"/>
      <c r="AT246" s="909"/>
      <c r="AU246" s="909"/>
      <c r="AV246" s="909"/>
      <c r="AW246" s="909"/>
      <c r="AX246" s="909"/>
      <c r="AY246" s="909"/>
      <c r="AZ246" s="415"/>
      <c r="BA246" s="947"/>
      <c r="BB246" s="682"/>
      <c r="BC246" s="517"/>
      <c r="BD246" s="503"/>
      <c r="BE246" s="503"/>
      <c r="BF246" s="503"/>
      <c r="BG246" s="521"/>
      <c r="BH246" s="517"/>
      <c r="BI246" s="503"/>
      <c r="BJ246" s="503"/>
      <c r="BK246" s="503"/>
      <c r="BL246" s="521"/>
      <c r="BM246" s="517"/>
      <c r="BN246" s="503"/>
      <c r="BO246" s="503"/>
      <c r="BP246" s="503"/>
      <c r="BQ246" s="521"/>
      <c r="BR246" s="517"/>
      <c r="BS246" s="503"/>
      <c r="BT246" s="503"/>
      <c r="BU246" s="503"/>
      <c r="BV246" s="503"/>
      <c r="BW246" s="503"/>
      <c r="BX246" s="503"/>
      <c r="BY246" s="504"/>
      <c r="BZ246" s="504"/>
      <c r="CA246" s="50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row>
    <row r="247" s="599" customFormat="true" ht="15" customHeight="true" x14ac:dyDescent="0.2">
      <c r="A247" s="236"/>
      <c r="B247" s="207"/>
      <c r="C247" s="172"/>
      <c r="D247" s="174"/>
      <c r="E247" s="174"/>
      <c r="F247" s="174"/>
      <c r="G247" s="173"/>
      <c r="H247" s="171"/>
      <c r="I247" s="174"/>
      <c r="J247" s="174"/>
      <c r="K247" s="174"/>
      <c r="L247" s="170"/>
      <c r="M247" s="172"/>
      <c r="N247" s="174"/>
      <c r="O247" s="174"/>
      <c r="P247" s="174"/>
      <c r="Q247" s="173"/>
      <c r="R247" s="171"/>
      <c r="S247" s="174"/>
      <c r="T247" s="174"/>
      <c r="U247" s="174"/>
      <c r="V247" s="174"/>
      <c r="W247" s="174"/>
      <c r="X247" s="174"/>
      <c r="Y247" s="174"/>
      <c r="Z247" s="174"/>
      <c r="AA247" s="170"/>
      <c r="AB247" s="909"/>
      <c r="AC247" s="909"/>
      <c r="AD247" s="909"/>
      <c r="AE247" s="909"/>
      <c r="AF247" s="909"/>
      <c r="AG247" s="909"/>
      <c r="AH247" s="909"/>
      <c r="AI247" s="909"/>
      <c r="AJ247" s="909"/>
      <c r="AK247" s="909"/>
      <c r="AL247" s="909"/>
      <c r="AM247" s="909"/>
      <c r="AN247" s="909"/>
      <c r="AO247" s="909"/>
      <c r="AP247" s="909"/>
      <c r="AQ247" s="909"/>
      <c r="AR247" s="909"/>
      <c r="AS247" s="909"/>
      <c r="AT247" s="909"/>
      <c r="AU247" s="909"/>
      <c r="AV247" s="909"/>
      <c r="AW247" s="909"/>
      <c r="AX247" s="909"/>
      <c r="AY247" s="909"/>
      <c r="AZ247" s="415"/>
      <c r="BA247" s="947"/>
      <c r="BB247" s="682"/>
      <c r="BC247" s="517"/>
      <c r="BD247" s="503"/>
      <c r="BE247" s="503"/>
      <c r="BF247" s="503"/>
      <c r="BG247" s="521"/>
      <c r="BH247" s="517"/>
      <c r="BI247" s="503"/>
      <c r="BJ247" s="503"/>
      <c r="BK247" s="503"/>
      <c r="BL247" s="521"/>
      <c r="BM247" s="517"/>
      <c r="BN247" s="503"/>
      <c r="BO247" s="503"/>
      <c r="BP247" s="503"/>
      <c r="BQ247" s="521"/>
      <c r="BR247" s="517"/>
      <c r="BS247" s="503"/>
      <c r="BT247" s="503"/>
      <c r="BU247" s="503"/>
      <c r="BV247" s="503"/>
      <c r="BW247" s="503"/>
      <c r="BX247" s="503"/>
      <c r="BY247" s="504"/>
      <c r="BZ247" s="504"/>
      <c r="CA247" s="50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row>
    <row r="248" s="599" customFormat="true" ht="15" customHeight="true" x14ac:dyDescent="0.2">
      <c r="A248" s="138"/>
      <c r="B248" s="197"/>
      <c r="C248" s="145"/>
      <c r="D248" s="159"/>
      <c r="E248" s="159"/>
      <c r="F248" s="159"/>
      <c r="G248" s="158"/>
      <c r="H248" s="144"/>
      <c r="I248" s="159"/>
      <c r="J248" s="159"/>
      <c r="K248" s="159"/>
      <c r="L248" s="143"/>
      <c r="M248" s="145"/>
      <c r="N248" s="159"/>
      <c r="O248" s="159"/>
      <c r="P248" s="159"/>
      <c r="Q248" s="158"/>
      <c r="R248" s="144"/>
      <c r="S248" s="159"/>
      <c r="T248" s="159"/>
      <c r="U248" s="159"/>
      <c r="V248" s="159"/>
      <c r="W248" s="159"/>
      <c r="X248" s="159"/>
      <c r="Y248" s="159"/>
      <c r="Z248" s="159"/>
      <c r="AA248" s="143"/>
      <c r="AB248" s="909"/>
      <c r="AC248" s="909"/>
      <c r="AD248" s="909"/>
      <c r="AE248" s="909"/>
      <c r="AF248" s="909"/>
      <c r="AG248" s="909"/>
      <c r="AH248" s="909"/>
      <c r="AI248" s="909"/>
      <c r="AJ248" s="909"/>
      <c r="AK248" s="909"/>
      <c r="AL248" s="909"/>
      <c r="AM248" s="909"/>
      <c r="AN248" s="909"/>
      <c r="AO248" s="909"/>
      <c r="AP248" s="909"/>
      <c r="AQ248" s="909"/>
      <c r="AR248" s="909"/>
      <c r="AS248" s="909"/>
      <c r="AT248" s="909"/>
      <c r="AU248" s="909"/>
      <c r="AV248" s="909"/>
      <c r="AW248" s="909"/>
      <c r="AX248" s="909"/>
      <c r="AY248" s="909"/>
      <c r="AZ248" s="415"/>
      <c r="BA248" s="947"/>
      <c r="BB248" s="682"/>
      <c r="BC248" s="520"/>
      <c r="BD248" s="519"/>
      <c r="BE248" s="519"/>
      <c r="BF248" s="519"/>
      <c r="BG248" s="523"/>
      <c r="BH248" s="520"/>
      <c r="BI248" s="519"/>
      <c r="BJ248" s="519"/>
      <c r="BK248" s="519"/>
      <c r="BL248" s="523"/>
      <c r="BM248" s="520"/>
      <c r="BN248" s="519"/>
      <c r="BO248" s="519"/>
      <c r="BP248" s="519"/>
      <c r="BQ248" s="523"/>
      <c r="BR248" s="520"/>
      <c r="BS248" s="519"/>
      <c r="BT248" s="519"/>
      <c r="BU248" s="519"/>
      <c r="BV248" s="519"/>
      <c r="BW248" s="519"/>
      <c r="BX248" s="519"/>
      <c r="BY248" s="522"/>
      <c r="BZ248" s="522"/>
      <c r="CA248" s="522"/>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row>
    <row r="249" s="599" customFormat="true" ht="250.15" customHeight="true" x14ac:dyDescent="0.2">
      <c r="B249" s="615"/>
      <c r="AB249" s="415"/>
      <c r="AC249" s="415"/>
      <c r="AD249" s="415"/>
      <c r="AE249" s="415"/>
      <c r="AF249" s="415"/>
      <c r="AG249" s="415"/>
      <c r="AH249" s="415"/>
      <c r="AI249" s="415"/>
      <c r="AJ249" s="415"/>
      <c r="AK249" s="415"/>
      <c r="AL249" s="415"/>
      <c r="AM249" s="415"/>
      <c r="AN249" s="415"/>
      <c r="AO249" s="415"/>
      <c r="AP249" s="415"/>
      <c r="AQ249" s="415"/>
      <c r="AR249" s="415"/>
      <c r="AS249" s="415"/>
      <c r="AT249" s="415"/>
      <c r="AU249" s="415"/>
      <c r="AV249" s="415"/>
      <c r="AW249" s="415"/>
      <c r="AX249" s="415"/>
      <c r="AY249" s="415"/>
      <c r="AZ249" s="415"/>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7"/>
      <c r="BV249" s="377"/>
      <c r="BW249" s="377"/>
      <c r="BX249" s="377"/>
      <c r="BY249" s="379"/>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417" customFormat="true" ht="19.15" customHeight="true" x14ac:dyDescent="0.2">
      <c r="B250" s="579"/>
      <c r="AB250" s="410"/>
      <c r="AC250" s="410"/>
      <c r="AD250" s="410"/>
      <c r="AE250" s="410"/>
      <c r="AF250" s="410"/>
      <c r="AG250" s="410"/>
      <c r="AH250" s="410"/>
      <c r="AI250" s="410"/>
      <c r="AJ250" s="410"/>
      <c r="AK250" s="410"/>
      <c r="AL250" s="410"/>
      <c r="AM250" s="410"/>
      <c r="AN250" s="410"/>
      <c r="AO250" s="410"/>
      <c r="AP250" s="410"/>
      <c r="AQ250" s="410"/>
      <c r="AR250" s="410"/>
      <c r="AS250" s="410"/>
      <c r="AT250" s="410"/>
      <c r="AU250" s="410"/>
      <c r="AV250" s="410"/>
      <c r="AW250" s="410"/>
      <c r="AX250" s="410"/>
      <c r="AY250" s="410"/>
      <c r="AZ250" s="410"/>
      <c r="BA250" s="577"/>
      <c r="BB250" s="437"/>
      <c r="BC250" s="577"/>
      <c r="BD250" s="577"/>
      <c r="BE250" s="577"/>
      <c r="BF250" s="577"/>
      <c r="BG250" s="577"/>
      <c r="BH250" s="577"/>
      <c r="BI250" s="577"/>
      <c r="BJ250" s="577"/>
      <c r="BK250" s="577"/>
      <c r="BL250" s="577"/>
      <c r="BM250" s="577"/>
      <c r="BN250" s="577"/>
      <c r="BO250" s="577"/>
      <c r="BP250" s="577"/>
      <c r="BQ250" s="577"/>
      <c r="BR250" s="577"/>
      <c r="BS250" s="577"/>
      <c r="BT250" s="577"/>
      <c r="BU250" s="577"/>
      <c r="BV250" s="577"/>
      <c r="BW250" s="577"/>
      <c r="BX250" s="577"/>
      <c r="BY250" s="577"/>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417" customFormat="true" ht="15" customHeight="true" x14ac:dyDescent="0.2">
      <c r="B251" s="579"/>
      <c r="AB251" s="410"/>
      <c r="AC251" s="410"/>
      <c r="AD251" s="410"/>
      <c r="AE251" s="410"/>
      <c r="AF251" s="410"/>
      <c r="AG251" s="410"/>
      <c r="AH251" s="410"/>
      <c r="AI251" s="410"/>
      <c r="AJ251" s="410"/>
      <c r="AK251" s="410"/>
      <c r="AL251" s="410"/>
      <c r="AM251" s="410"/>
      <c r="AN251" s="410"/>
      <c r="AO251" s="410"/>
      <c r="AP251" s="410"/>
      <c r="AQ251" s="410"/>
      <c r="AR251" s="410"/>
      <c r="AS251" s="410"/>
      <c r="AT251" s="410"/>
      <c r="AU251" s="410"/>
      <c r="AV251" s="410"/>
      <c r="AW251" s="410"/>
      <c r="AX251" s="410"/>
      <c r="AY251" s="410"/>
      <c r="AZ251" s="410"/>
      <c r="BA251" s="577"/>
      <c r="BB251" s="437"/>
      <c r="BC251" s="577"/>
      <c r="BD251" s="577"/>
      <c r="BE251" s="577"/>
      <c r="BF251" s="577"/>
      <c r="BG251" s="577"/>
      <c r="BH251" s="577"/>
      <c r="BI251" s="577"/>
      <c r="BJ251" s="577"/>
      <c r="BK251" s="577"/>
      <c r="BL251" s="577"/>
      <c r="BM251" s="577"/>
      <c r="BN251" s="577"/>
      <c r="BO251" s="577"/>
      <c r="BP251" s="577"/>
      <c r="BQ251" s="577"/>
      <c r="BR251" s="577"/>
      <c r="BS251" s="577"/>
      <c r="BT251" s="577"/>
      <c r="BU251" s="577"/>
      <c r="BV251" s="577"/>
      <c r="BW251" s="577"/>
      <c r="BX251" s="577"/>
      <c r="BY251" s="577"/>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417" customFormat="true" ht="15" customHeight="true" x14ac:dyDescent="0.2">
      <c r="B252" s="579"/>
      <c r="AB252" s="410"/>
      <c r="AC252" s="410"/>
      <c r="AD252" s="410"/>
      <c r="AE252" s="410"/>
      <c r="AF252" s="410"/>
      <c r="AG252" s="410"/>
      <c r="AH252" s="410"/>
      <c r="AI252" s="410"/>
      <c r="AJ252" s="410"/>
      <c r="AK252" s="410"/>
      <c r="AL252" s="410"/>
      <c r="AM252" s="410"/>
      <c r="AN252" s="410"/>
      <c r="AO252" s="410"/>
      <c r="AP252" s="410"/>
      <c r="AQ252" s="410"/>
      <c r="AR252" s="410"/>
      <c r="AS252" s="410"/>
      <c r="AT252" s="410"/>
      <c r="AU252" s="410"/>
      <c r="AV252" s="410"/>
      <c r="AW252" s="410"/>
      <c r="AX252" s="410"/>
      <c r="AY252" s="410"/>
      <c r="AZ252" s="410"/>
      <c r="BA252" s="577"/>
      <c r="BB252" s="437"/>
      <c r="BC252" s="577"/>
      <c r="BD252" s="577"/>
      <c r="BE252" s="577"/>
      <c r="BF252" s="577"/>
      <c r="BG252" s="577"/>
      <c r="BH252" s="577"/>
      <c r="BI252" s="577"/>
      <c r="BJ252" s="577"/>
      <c r="BK252" s="577"/>
      <c r="BL252" s="577"/>
      <c r="BM252" s="577"/>
      <c r="BN252" s="577"/>
      <c r="BO252" s="577"/>
      <c r="BP252" s="577"/>
      <c r="BQ252" s="577"/>
      <c r="BR252" s="577"/>
      <c r="BS252" s="577"/>
      <c r="BT252" s="577"/>
      <c r="BU252" s="577"/>
      <c r="BV252" s="577"/>
      <c r="BW252" s="577"/>
      <c r="BX252" s="577"/>
      <c r="BY252" s="577"/>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417" customFormat="true" ht="15" customHeight="true" x14ac:dyDescent="0.2">
      <c r="B253" s="579"/>
      <c r="AB253" s="410"/>
      <c r="AC253" s="410"/>
      <c r="AD253" s="410"/>
      <c r="AE253" s="410"/>
      <c r="AF253" s="410"/>
      <c r="AG253" s="410"/>
      <c r="AH253" s="410"/>
      <c r="AI253" s="410"/>
      <c r="AJ253" s="410"/>
      <c r="AK253" s="410"/>
      <c r="AL253" s="410"/>
      <c r="AM253" s="410"/>
      <c r="AN253" s="410"/>
      <c r="AO253" s="410"/>
      <c r="AP253" s="410"/>
      <c r="AQ253" s="410"/>
      <c r="AR253" s="410"/>
      <c r="AS253" s="410"/>
      <c r="AT253" s="410"/>
      <c r="AU253" s="410"/>
      <c r="AV253" s="410"/>
      <c r="AW253" s="410"/>
      <c r="AX253" s="410"/>
      <c r="AY253" s="410"/>
      <c r="AZ253" s="410"/>
      <c r="BA253" s="577"/>
      <c r="BB253" s="437"/>
      <c r="BC253" s="577"/>
      <c r="BD253" s="577"/>
      <c r="BE253" s="577"/>
      <c r="BF253" s="577"/>
      <c r="BG253" s="577"/>
      <c r="BH253" s="577"/>
      <c r="BI253" s="577"/>
      <c r="BJ253" s="577"/>
      <c r="BK253" s="577"/>
      <c r="BL253" s="577"/>
      <c r="BM253" s="577"/>
      <c r="BN253" s="577"/>
      <c r="BO253" s="577"/>
      <c r="BP253" s="577"/>
      <c r="BQ253" s="577"/>
      <c r="BR253" s="577"/>
      <c r="BS253" s="577"/>
      <c r="BT253" s="577"/>
      <c r="BU253" s="577"/>
      <c r="BV253" s="577"/>
      <c r="BW253" s="577"/>
      <c r="BX253" s="577"/>
      <c r="BY253" s="577"/>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417" customFormat="true" ht="15" customHeight="true" x14ac:dyDescent="0.2">
      <c r="B254" s="579"/>
      <c r="AB254" s="410"/>
      <c r="AC254" s="410"/>
      <c r="AD254" s="410"/>
      <c r="AE254" s="410"/>
      <c r="AF254" s="410"/>
      <c r="AG254" s="410"/>
      <c r="AH254" s="410"/>
      <c r="AI254" s="410"/>
      <c r="AJ254" s="410"/>
      <c r="AK254" s="410"/>
      <c r="AL254" s="410"/>
      <c r="AM254" s="410"/>
      <c r="AN254" s="410"/>
      <c r="AO254" s="410"/>
      <c r="AP254" s="410"/>
      <c r="AQ254" s="410"/>
      <c r="AR254" s="410"/>
      <c r="AS254" s="410"/>
      <c r="AT254" s="410"/>
      <c r="AU254" s="410"/>
      <c r="AV254" s="410"/>
      <c r="AW254" s="410"/>
      <c r="AX254" s="410"/>
      <c r="AY254" s="410"/>
      <c r="AZ254" s="410"/>
      <c r="BA254" s="577"/>
      <c r="BB254" s="437"/>
      <c r="BC254" s="577"/>
      <c r="BD254" s="577"/>
      <c r="BE254" s="577"/>
      <c r="BF254" s="577"/>
      <c r="BG254" s="577"/>
      <c r="BH254" s="577"/>
      <c r="BI254" s="577"/>
      <c r="BJ254" s="577"/>
      <c r="BK254" s="577"/>
      <c r="BL254" s="577"/>
      <c r="BM254" s="577"/>
      <c r="BN254" s="577"/>
      <c r="BO254" s="577"/>
      <c r="BP254" s="577"/>
      <c r="BQ254" s="577"/>
      <c r="BR254" s="577"/>
      <c r="BS254" s="577"/>
      <c r="BT254" s="577"/>
      <c r="BU254" s="577"/>
      <c r="BV254" s="577"/>
      <c r="BW254" s="577"/>
      <c r="BX254" s="577"/>
      <c r="BY254" s="577"/>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417" customFormat="true" ht="15" customHeight="true" x14ac:dyDescent="0.2">
      <c r="B255" s="579"/>
      <c r="AB255" s="410"/>
      <c r="AC255" s="410"/>
      <c r="AD255" s="410"/>
      <c r="AE255" s="410"/>
      <c r="AF255" s="410"/>
      <c r="AG255" s="410"/>
      <c r="AH255" s="410"/>
      <c r="AI255" s="410"/>
      <c r="AJ255" s="410"/>
      <c r="AK255" s="410"/>
      <c r="AL255" s="410"/>
      <c r="AM255" s="410"/>
      <c r="AN255" s="410"/>
      <c r="AO255" s="410"/>
      <c r="AP255" s="410"/>
      <c r="AQ255" s="410"/>
      <c r="AR255" s="410"/>
      <c r="AS255" s="410"/>
      <c r="AT255" s="410"/>
      <c r="AU255" s="410"/>
      <c r="AV255" s="410"/>
      <c r="AW255" s="410"/>
      <c r="AX255" s="410"/>
      <c r="AY255" s="410"/>
      <c r="AZ255" s="410"/>
      <c r="BA255" s="577"/>
      <c r="BB255" s="437"/>
      <c r="BC255" s="577"/>
      <c r="BD255" s="577"/>
      <c r="BE255" s="577"/>
      <c r="BF255" s="577"/>
      <c r="BG255" s="577"/>
      <c r="BH255" s="577"/>
      <c r="BI255" s="577"/>
      <c r="BJ255" s="577"/>
      <c r="BK255" s="577"/>
      <c r="BL255" s="577"/>
      <c r="BM255" s="577"/>
      <c r="BN255" s="577"/>
      <c r="BO255" s="577"/>
      <c r="BP255" s="577"/>
      <c r="BQ255" s="577"/>
      <c r="BR255" s="577"/>
      <c r="BS255" s="577"/>
      <c r="BT255" s="577"/>
      <c r="BU255" s="577"/>
      <c r="BV255" s="577"/>
      <c r="BW255" s="577"/>
      <c r="BX255" s="577"/>
      <c r="BY255" s="577"/>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417" customFormat="true" ht="15" customHeight="true" x14ac:dyDescent="0.2">
      <c r="B256" s="579"/>
      <c r="AB256" s="410"/>
      <c r="AC256" s="410"/>
      <c r="AD256" s="410"/>
      <c r="AE256" s="410"/>
      <c r="AF256" s="410"/>
      <c r="AG256" s="410"/>
      <c r="AH256" s="410"/>
      <c r="AI256" s="410"/>
      <c r="AJ256" s="410"/>
      <c r="AK256" s="410"/>
      <c r="AL256" s="410"/>
      <c r="AM256" s="410"/>
      <c r="AN256" s="410"/>
      <c r="AO256" s="410"/>
      <c r="AP256" s="410"/>
      <c r="AQ256" s="410"/>
      <c r="AR256" s="410"/>
      <c r="AS256" s="410"/>
      <c r="AT256" s="410"/>
      <c r="AU256" s="410"/>
      <c r="AV256" s="410"/>
      <c r="AW256" s="410"/>
      <c r="AX256" s="410"/>
      <c r="AY256" s="410"/>
      <c r="AZ256" s="410"/>
      <c r="BA256" s="577"/>
      <c r="BB256" s="437"/>
      <c r="BC256" s="577"/>
      <c r="BD256" s="577"/>
      <c r="BE256" s="577"/>
      <c r="BF256" s="577"/>
      <c r="BG256" s="577"/>
      <c r="BH256" s="577"/>
      <c r="BI256" s="577"/>
      <c r="BJ256" s="577"/>
      <c r="BK256" s="577"/>
      <c r="BL256" s="577"/>
      <c r="BM256" s="577"/>
      <c r="BN256" s="577"/>
      <c r="BO256" s="577"/>
      <c r="BP256" s="577"/>
      <c r="BQ256" s="577"/>
      <c r="BR256" s="577"/>
      <c r="BS256" s="577"/>
      <c r="BT256" s="577"/>
      <c r="BU256" s="577"/>
      <c r="BV256" s="577"/>
      <c r="BW256" s="577"/>
      <c r="BX256" s="577"/>
      <c r="BY256" s="577"/>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417" customFormat="true" ht="18" customHeight="true" x14ac:dyDescent="0.2">
      <c r="B257" s="579"/>
      <c r="AB257" s="410"/>
      <c r="AC257" s="410"/>
      <c r="AD257" s="410"/>
      <c r="AE257" s="410"/>
      <c r="AF257" s="410"/>
      <c r="AG257" s="410"/>
      <c r="AH257" s="410"/>
      <c r="AI257" s="410"/>
      <c r="AJ257" s="410"/>
      <c r="AK257" s="410"/>
      <c r="AL257" s="410"/>
      <c r="AM257" s="410"/>
      <c r="AN257" s="410"/>
      <c r="AO257" s="410"/>
      <c r="AP257" s="410"/>
      <c r="AQ257" s="410"/>
      <c r="AR257" s="410"/>
      <c r="AS257" s="410"/>
      <c r="AT257" s="410"/>
      <c r="AU257" s="410"/>
      <c r="AV257" s="410"/>
      <c r="AW257" s="410"/>
      <c r="AX257" s="410"/>
      <c r="AY257" s="410"/>
      <c r="AZ257" s="410"/>
      <c r="BA257" s="577"/>
      <c r="BB257" s="437"/>
      <c r="BC257" s="577"/>
      <c r="BD257" s="577"/>
      <c r="BE257" s="577"/>
      <c r="BF257" s="577"/>
      <c r="BG257" s="577"/>
      <c r="BH257" s="577"/>
      <c r="BI257" s="577"/>
      <c r="BJ257" s="577"/>
      <c r="BK257" s="577"/>
      <c r="BL257" s="577"/>
      <c r="BM257" s="577"/>
      <c r="BN257" s="577"/>
      <c r="BO257" s="577"/>
      <c r="BP257" s="577"/>
      <c r="BQ257" s="577"/>
      <c r="BR257" s="577"/>
      <c r="BS257" s="577"/>
      <c r="BT257" s="577"/>
      <c r="BU257" s="577"/>
      <c r="BV257" s="577"/>
      <c r="BW257" s="577"/>
      <c r="BX257" s="577"/>
      <c r="BY257" s="577"/>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417" customFormat="true" ht="18" customHeight="true" x14ac:dyDescent="0.2">
      <c r="B258" s="579"/>
      <c r="AB258" s="410"/>
      <c r="AC258" s="410"/>
      <c r="AD258" s="410"/>
      <c r="AE258" s="410"/>
      <c r="AF258" s="410"/>
      <c r="AG258" s="410"/>
      <c r="AH258" s="410"/>
      <c r="AI258" s="410"/>
      <c r="AJ258" s="410"/>
      <c r="AK258" s="410"/>
      <c r="AL258" s="410"/>
      <c r="AM258" s="410"/>
      <c r="AN258" s="410"/>
      <c r="AO258" s="410"/>
      <c r="AP258" s="410"/>
      <c r="AQ258" s="410"/>
      <c r="AR258" s="410"/>
      <c r="AS258" s="410"/>
      <c r="AT258" s="410"/>
      <c r="AU258" s="410"/>
      <c r="AV258" s="410"/>
      <c r="AW258" s="410"/>
      <c r="AX258" s="410"/>
      <c r="AY258" s="410"/>
      <c r="AZ258" s="410"/>
      <c r="BA258" s="577"/>
      <c r="BB258" s="437"/>
      <c r="BC258" s="577"/>
      <c r="BD258" s="577"/>
      <c r="BE258" s="577"/>
      <c r="BF258" s="577"/>
      <c r="BG258" s="577"/>
      <c r="BH258" s="577"/>
      <c r="BI258" s="577"/>
      <c r="BJ258" s="577"/>
      <c r="BK258" s="577"/>
      <c r="BL258" s="577"/>
      <c r="BM258" s="577"/>
      <c r="BN258" s="577"/>
      <c r="BO258" s="577"/>
      <c r="BP258" s="577"/>
      <c r="BQ258" s="577"/>
      <c r="BR258" s="577"/>
      <c r="BS258" s="577"/>
      <c r="BT258" s="577"/>
      <c r="BU258" s="577"/>
      <c r="BV258" s="577"/>
      <c r="BW258" s="577"/>
      <c r="BX258" s="577"/>
      <c r="BY258" s="577"/>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599" customFormat="true" ht="15" customHeight="true" x14ac:dyDescent="0.2">
      <c r="B259" s="615"/>
      <c r="AB259" s="415"/>
      <c r="AC259" s="415"/>
      <c r="AD259" s="415"/>
      <c r="AE259" s="415"/>
      <c r="AF259" s="415"/>
      <c r="AG259" s="415"/>
      <c r="AH259" s="415"/>
      <c r="AI259" s="415"/>
      <c r="AJ259" s="415"/>
      <c r="AK259" s="415"/>
      <c r="AL259" s="415"/>
      <c r="AM259" s="415"/>
      <c r="AN259" s="415"/>
      <c r="AO259" s="415"/>
      <c r="AP259" s="415"/>
      <c r="AQ259" s="415"/>
      <c r="AR259" s="415"/>
      <c r="AS259" s="415"/>
      <c r="AT259" s="415"/>
      <c r="AU259" s="415"/>
      <c r="AV259" s="415"/>
      <c r="AW259" s="415"/>
      <c r="AX259" s="415"/>
      <c r="AY259" s="415"/>
      <c r="AZ259" s="415"/>
      <c r="BA259" s="416" t="s">
        <v>131</v>
      </c>
      <c r="BB259" s="384" t="s">
        <v>85</v>
      </c>
      <c r="BC259" s="1039" t="s">
        <v>115</v>
      </c>
      <c r="BD259" s="1040"/>
      <c r="BE259" s="1040"/>
      <c r="BF259" s="1040"/>
      <c r="BG259" s="1041"/>
      <c r="BH259" s="1039" t="s">
        <v>38</v>
      </c>
      <c r="BI259" s="1040"/>
      <c r="BJ259" s="1040"/>
      <c r="BK259" s="1040"/>
      <c r="BL259" s="1041"/>
      <c r="BM259" s="1039" t="s">
        <v>37</v>
      </c>
      <c r="BN259" s="1040"/>
      <c r="BO259" s="1040"/>
      <c r="BP259" s="1040"/>
      <c r="BQ259" s="1042"/>
      <c r="BR259" s="86" t="s">
        <v>142</v>
      </c>
      <c r="BS259" s="495"/>
      <c r="BT259" s="495"/>
      <c r="BU259" s="495"/>
      <c r="BV259" s="495"/>
      <c r="BW259" s="495"/>
      <c r="BX259" s="495"/>
      <c r="BY259" s="495"/>
      <c r="BZ259" s="509"/>
      <c r="CA259" s="509"/>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599" customFormat="true" ht="12.75" x14ac:dyDescent="0.2">
      <c r="B260" s="615"/>
      <c r="AB260" s="415"/>
      <c r="AC260" s="415"/>
      <c r="AD260" s="415"/>
      <c r="AE260" s="415"/>
      <c r="AF260" s="415"/>
      <c r="AG260" s="415"/>
      <c r="AH260" s="415"/>
      <c r="AI260" s="415"/>
      <c r="AJ260" s="415"/>
      <c r="AK260" s="415"/>
      <c r="AL260" s="415"/>
      <c r="AM260" s="415"/>
      <c r="AN260" s="415"/>
      <c r="AO260" s="415"/>
      <c r="AP260" s="415"/>
      <c r="AQ260" s="415"/>
      <c r="AR260" s="415"/>
      <c r="AS260" s="415"/>
      <c r="AT260" s="415"/>
      <c r="AU260" s="415"/>
      <c r="AV260" s="415"/>
      <c r="AW260" s="415"/>
      <c r="AX260" s="415"/>
      <c r="AY260" s="415"/>
      <c r="AZ260" s="415"/>
      <c r="BA260" s="402" t="s">
        <v>119</v>
      </c>
      <c r="BB260" s="401"/>
      <c r="BC260" s="525" t="s">
        <v>0</v>
      </c>
      <c r="BD260" s="647" t="s">
        <v>1</v>
      </c>
      <c r="BE260" s="647" t="s">
        <v>2</v>
      </c>
      <c r="BF260" s="647" t="s">
        <v>3</v>
      </c>
      <c r="BG260" s="526" t="s">
        <v>4</v>
      </c>
      <c r="BH260" s="525" t="s">
        <v>0</v>
      </c>
      <c r="BI260" s="647" t="s">
        <v>1</v>
      </c>
      <c r="BJ260" s="647" t="s">
        <v>2</v>
      </c>
      <c r="BK260" s="647" t="s">
        <v>3</v>
      </c>
      <c r="BL260" s="526" t="s">
        <v>4</v>
      </c>
      <c r="BM260" s="525" t="s">
        <v>0</v>
      </c>
      <c r="BN260" s="647" t="s">
        <v>1</v>
      </c>
      <c r="BO260" s="647" t="s">
        <v>2</v>
      </c>
      <c r="BP260" s="647" t="s">
        <v>3</v>
      </c>
      <c r="BQ260" s="526" t="s">
        <v>4</v>
      </c>
      <c r="BR260" s="525" t="s">
        <v>250</v>
      </c>
      <c r="BS260" s="647" t="s">
        <v>401</v>
      </c>
      <c r="BT260" s="647" t="s">
        <v>252</v>
      </c>
      <c r="BU260" s="647" t="s">
        <v>253</v>
      </c>
      <c r="BV260" s="647" t="s">
        <v>254</v>
      </c>
      <c r="BW260" s="647" t="s">
        <v>255</v>
      </c>
      <c r="BX260" s="647" t="s">
        <v>256</v>
      </c>
      <c r="BY260" s="648" t="s">
        <v>402</v>
      </c>
      <c r="BZ260" s="648" t="s">
        <v>258</v>
      </c>
      <c r="CA260" s="648" t="s">
        <v>356</v>
      </c>
      <c r="CB260" s="948"/>
      <c r="CC260" s="948"/>
      <c r="CD260" s="948"/>
      <c r="CE260" s="948"/>
      <c r="CF260" s="948"/>
      <c r="CG260" s="948"/>
      <c r="CH260" s="948"/>
      <c r="CI260" s="948"/>
      <c r="CJ260" s="948"/>
      <c r="CK260" s="948"/>
      <c r="CL260" s="948"/>
      <c r="CM260" s="948"/>
      <c r="CN260" s="948"/>
      <c r="CO260" s="948"/>
      <c r="CP260" s="948"/>
      <c r="CQ260" s="948"/>
      <c r="CR260" s="948"/>
      <c r="CS260" s="948"/>
      <c r="CT260" s="948"/>
      <c r="CU260" s="948"/>
      <c r="CV260" s="948"/>
      <c r="CW260" s="948"/>
      <c r="CX260" s="948"/>
      <c r="CY260" s="948"/>
      <c r="CZ260" s="948"/>
    </row>
    <row r="261" s="599" customFormat="true" ht="15" customHeight="true" x14ac:dyDescent="0.2">
      <c r="B261" s="615"/>
      <c r="AB261" s="415"/>
      <c r="AC261" s="415"/>
      <c r="AD261" s="415"/>
      <c r="AE261" s="415"/>
      <c r="AF261" s="415"/>
      <c r="AG261" s="415"/>
      <c r="AH261" s="415"/>
      <c r="AI261" s="415"/>
      <c r="AJ261" s="415"/>
      <c r="AK261" s="415"/>
      <c r="AL261" s="415"/>
      <c r="AM261" s="415"/>
      <c r="AN261" s="415"/>
      <c r="AO261" s="415"/>
      <c r="AP261" s="415"/>
      <c r="AQ261" s="415"/>
      <c r="AR261" s="415"/>
      <c r="AS261" s="415"/>
      <c r="AT261" s="415"/>
      <c r="AU261" s="415"/>
      <c r="AV261" s="415"/>
      <c r="AW261" s="415"/>
      <c r="AX261" s="415"/>
      <c r="AY261" s="415"/>
      <c r="AZ261" s="415"/>
      <c r="BA261" s="1038" t="s">
        <v>73</v>
      </c>
      <c r="BB261" s="683" t="s">
        <v>49</v>
      </c>
      <c r="BC261" s="120" t="s">
        <v>35</v>
      </c>
      <c r="BD261" s="116" t="s">
        <v>35</v>
      </c>
      <c r="BE261" s="116" t="s">
        <v>35</v>
      </c>
      <c r="BF261" s="116" t="s">
        <v>35</v>
      </c>
      <c r="BG261" s="111" t="s">
        <v>35</v>
      </c>
      <c r="BH261" s="120" t="s">
        <v>35</v>
      </c>
      <c r="BI261" s="116" t="s">
        <v>35</v>
      </c>
      <c r="BJ261" s="116" t="s">
        <v>35</v>
      </c>
      <c r="BK261" s="116" t="s">
        <v>35</v>
      </c>
      <c r="BL261" s="111" t="s">
        <v>35</v>
      </c>
      <c r="BM261" s="120" t="s">
        <v>35</v>
      </c>
      <c r="BN261" s="116" t="s">
        <v>35</v>
      </c>
      <c r="BO261" s="116" t="s">
        <v>35</v>
      </c>
      <c r="BP261" s="116" t="s">
        <v>35</v>
      </c>
      <c r="BQ261" s="111" t="s">
        <v>35</v>
      </c>
      <c r="BR261" s="120" t="s">
        <v>35</v>
      </c>
      <c r="BS261" s="116" t="s">
        <v>35</v>
      </c>
      <c r="BT261" s="116" t="s">
        <v>35</v>
      </c>
      <c r="BU261" s="116" t="s">
        <v>35</v>
      </c>
      <c r="BV261" s="116" t="s">
        <v>35</v>
      </c>
      <c r="BW261" s="116" t="s">
        <v>35</v>
      </c>
      <c r="BX261" s="116" t="s">
        <v>35</v>
      </c>
      <c r="BY261" s="105" t="s">
        <v>35</v>
      </c>
      <c r="BZ261" s="105" t="s">
        <v>35</v>
      </c>
      <c r="CA261" s="105" t="s">
        <v>35</v>
      </c>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row>
    <row r="262" s="599" customFormat="true" ht="15" customHeight="true" x14ac:dyDescent="0.2">
      <c r="B262" s="615"/>
      <c r="AB262" s="415"/>
      <c r="AC262" s="415"/>
      <c r="AD262" s="415"/>
      <c r="AE262" s="415"/>
      <c r="AF262" s="415"/>
      <c r="AG262" s="415"/>
      <c r="AH262" s="415"/>
      <c r="AI262" s="415"/>
      <c r="AJ262" s="415"/>
      <c r="AK262" s="415"/>
      <c r="AL262" s="415"/>
      <c r="AM262" s="415"/>
      <c r="AN262" s="415"/>
      <c r="AO262" s="415"/>
      <c r="AP262" s="415"/>
      <c r="AQ262" s="415"/>
      <c r="AR262" s="415"/>
      <c r="AS262" s="415"/>
      <c r="AT262" s="415"/>
      <c r="AU262" s="415"/>
      <c r="AV262" s="415"/>
      <c r="AW262" s="415"/>
      <c r="AX262" s="415"/>
      <c r="AY262" s="415"/>
      <c r="AZ262" s="415"/>
      <c r="BA262" s="1035"/>
      <c r="BB262" s="682" t="s">
        <v>48</v>
      </c>
      <c r="BC262" s="119" t="s">
        <v>35</v>
      </c>
      <c r="BD262" s="115" t="s">
        <v>35</v>
      </c>
      <c r="BE262" s="115" t="s">
        <v>35</v>
      </c>
      <c r="BF262" s="115" t="s">
        <v>35</v>
      </c>
      <c r="BG262" s="110" t="s">
        <v>35</v>
      </c>
      <c r="BH262" s="119" t="s">
        <v>35</v>
      </c>
      <c r="BI262" s="115" t="s">
        <v>35</v>
      </c>
      <c r="BJ262" s="115" t="s">
        <v>35</v>
      </c>
      <c r="BK262" s="115" t="s">
        <v>35</v>
      </c>
      <c r="BL262" s="110" t="s">
        <v>35</v>
      </c>
      <c r="BM262" s="119" t="s">
        <v>35</v>
      </c>
      <c r="BN262" s="115" t="s">
        <v>35</v>
      </c>
      <c r="BO262" s="115" t="s">
        <v>35</v>
      </c>
      <c r="BP262" s="115" t="s">
        <v>35</v>
      </c>
      <c r="BQ262" s="110" t="s">
        <v>35</v>
      </c>
      <c r="BR262" s="119" t="s">
        <v>35</v>
      </c>
      <c r="BS262" s="115" t="s">
        <v>35</v>
      </c>
      <c r="BT262" s="115" t="s">
        <v>35</v>
      </c>
      <c r="BU262" s="115" t="s">
        <v>35</v>
      </c>
      <c r="BV262" s="115" t="s">
        <v>35</v>
      </c>
      <c r="BW262" s="115" t="s">
        <v>35</v>
      </c>
      <c r="BX262" s="115" t="s">
        <v>35</v>
      </c>
      <c r="BY262" s="104" t="s">
        <v>35</v>
      </c>
      <c r="BZ262" s="104" t="s">
        <v>35</v>
      </c>
      <c r="CA262" s="104" t="s">
        <v>35</v>
      </c>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row>
    <row r="263" s="599" customFormat="true" ht="15" customHeight="true" x14ac:dyDescent="0.2">
      <c r="B263" s="615"/>
      <c r="AB263" s="415"/>
      <c r="AC263" s="415"/>
      <c r="AD263" s="415"/>
      <c r="AE263" s="415"/>
      <c r="AF263" s="415"/>
      <c r="AG263" s="415"/>
      <c r="AH263" s="415"/>
      <c r="AI263" s="415"/>
      <c r="AJ263" s="415"/>
      <c r="AK263" s="415"/>
      <c r="AL263" s="415"/>
      <c r="AM263" s="415"/>
      <c r="AN263" s="415"/>
      <c r="AO263" s="415"/>
      <c r="AP263" s="415"/>
      <c r="AQ263" s="415"/>
      <c r="AR263" s="415"/>
      <c r="AS263" s="415"/>
      <c r="AT263" s="415"/>
      <c r="AU263" s="415"/>
      <c r="AV263" s="415"/>
      <c r="AW263" s="415"/>
      <c r="AX263" s="415"/>
      <c r="AY263" s="415"/>
      <c r="AZ263" s="415"/>
      <c r="BA263" s="1035"/>
      <c r="BB263" s="682" t="s">
        <v>113</v>
      </c>
      <c r="BC263" s="119" t="s">
        <v>35</v>
      </c>
      <c r="BD263" s="115" t="s">
        <v>35</v>
      </c>
      <c r="BE263" s="115" t="s">
        <v>35</v>
      </c>
      <c r="BF263" s="115" t="s">
        <v>35</v>
      </c>
      <c r="BG263" s="110" t="s">
        <v>35</v>
      </c>
      <c r="BH263" s="119" t="s">
        <v>35</v>
      </c>
      <c r="BI263" s="115" t="s">
        <v>35</v>
      </c>
      <c r="BJ263" s="115" t="s">
        <v>35</v>
      </c>
      <c r="BK263" s="115" t="s">
        <v>35</v>
      </c>
      <c r="BL263" s="110" t="s">
        <v>35</v>
      </c>
      <c r="BM263" s="119" t="s">
        <v>35</v>
      </c>
      <c r="BN263" s="115" t="s">
        <v>35</v>
      </c>
      <c r="BO263" s="115" t="s">
        <v>35</v>
      </c>
      <c r="BP263" s="115" t="s">
        <v>35</v>
      </c>
      <c r="BQ263" s="110" t="s">
        <v>35</v>
      </c>
      <c r="BR263" s="119" t="s">
        <v>35</v>
      </c>
      <c r="BS263" s="115" t="s">
        <v>35</v>
      </c>
      <c r="BT263" s="115" t="s">
        <v>35</v>
      </c>
      <c r="BU263" s="115" t="s">
        <v>35</v>
      </c>
      <c r="BV263" s="115" t="s">
        <v>35</v>
      </c>
      <c r="BW263" s="115" t="s">
        <v>35</v>
      </c>
      <c r="BX263" s="115" t="s">
        <v>35</v>
      </c>
      <c r="BY263" s="104" t="s">
        <v>35</v>
      </c>
      <c r="BZ263" s="104" t="s">
        <v>35</v>
      </c>
      <c r="CA263" s="104" t="s">
        <v>35</v>
      </c>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row>
    <row r="264" s="599" customFormat="true" ht="15" customHeight="true" x14ac:dyDescent="0.2">
      <c r="B264" s="615"/>
      <c r="AB264" s="415"/>
      <c r="AC264" s="415"/>
      <c r="AD264" s="415"/>
      <c r="AE264" s="415"/>
      <c r="AF264" s="415"/>
      <c r="AG264" s="415"/>
      <c r="AH264" s="415"/>
      <c r="AI264" s="415"/>
      <c r="AJ264" s="415"/>
      <c r="AK264" s="415"/>
      <c r="AL264" s="415"/>
      <c r="AM264" s="415"/>
      <c r="AN264" s="415"/>
      <c r="AO264" s="415"/>
      <c r="AP264" s="415"/>
      <c r="AQ264" s="415"/>
      <c r="AR264" s="415"/>
      <c r="AS264" s="415"/>
      <c r="AT264" s="415"/>
      <c r="AU264" s="415"/>
      <c r="AV264" s="415"/>
      <c r="AW264" s="415"/>
      <c r="AX264" s="415"/>
      <c r="AY264" s="415"/>
      <c r="AZ264" s="415"/>
      <c r="BA264" s="1035" t="s">
        <v>74</v>
      </c>
      <c r="BB264" s="682" t="s">
        <v>89</v>
      </c>
      <c r="BC264" s="119" t="s">
        <v>35</v>
      </c>
      <c r="BD264" s="115" t="s">
        <v>35</v>
      </c>
      <c r="BE264" s="115" t="s">
        <v>35</v>
      </c>
      <c r="BF264" s="115" t="s">
        <v>35</v>
      </c>
      <c r="BG264" s="110" t="s">
        <v>35</v>
      </c>
      <c r="BH264" s="119" t="s">
        <v>35</v>
      </c>
      <c r="BI264" s="115" t="s">
        <v>35</v>
      </c>
      <c r="BJ264" s="115" t="s">
        <v>35</v>
      </c>
      <c r="BK264" s="115" t="s">
        <v>35</v>
      </c>
      <c r="BL264" s="110" t="s">
        <v>35</v>
      </c>
      <c r="BM264" s="119" t="s">
        <v>35</v>
      </c>
      <c r="BN264" s="115" t="s">
        <v>35</v>
      </c>
      <c r="BO264" s="115" t="s">
        <v>35</v>
      </c>
      <c r="BP264" s="115" t="s">
        <v>35</v>
      </c>
      <c r="BQ264" s="110" t="s">
        <v>35</v>
      </c>
      <c r="BR264" s="119" t="s">
        <v>35</v>
      </c>
      <c r="BS264" s="115" t="s">
        <v>35</v>
      </c>
      <c r="BT264" s="115" t="s">
        <v>35</v>
      </c>
      <c r="BU264" s="115" t="s">
        <v>35</v>
      </c>
      <c r="BV264" s="115" t="s">
        <v>35</v>
      </c>
      <c r="BW264" s="115" t="s">
        <v>35</v>
      </c>
      <c r="BX264" s="115" t="s">
        <v>35</v>
      </c>
      <c r="BY264" s="104" t="s">
        <v>35</v>
      </c>
      <c r="BZ264" s="104" t="s">
        <v>35</v>
      </c>
      <c r="CA264" s="104" t="s">
        <v>35</v>
      </c>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row>
    <row r="265" s="599" customFormat="true" ht="15" customHeight="true" x14ac:dyDescent="0.2">
      <c r="B265" s="615"/>
      <c r="AB265" s="415"/>
      <c r="AC265" s="415"/>
      <c r="AD265" s="415"/>
      <c r="AE265" s="415"/>
      <c r="AF265" s="415"/>
      <c r="AG265" s="415"/>
      <c r="AH265" s="415"/>
      <c r="AI265" s="415"/>
      <c r="AJ265" s="415"/>
      <c r="AK265" s="415"/>
      <c r="AL265" s="415"/>
      <c r="AM265" s="415"/>
      <c r="AN265" s="415"/>
      <c r="AO265" s="415"/>
      <c r="AP265" s="415"/>
      <c r="AQ265" s="415"/>
      <c r="AR265" s="415"/>
      <c r="AS265" s="415"/>
      <c r="AT265" s="415"/>
      <c r="AU265" s="415"/>
      <c r="AV265" s="415"/>
      <c r="AW265" s="415"/>
      <c r="AX265" s="415"/>
      <c r="AY265" s="415"/>
      <c r="AZ265" s="415"/>
      <c r="BA265" s="1035"/>
      <c r="BB265" s="682" t="s">
        <v>90</v>
      </c>
      <c r="BC265" s="119" t="s">
        <v>35</v>
      </c>
      <c r="BD265" s="115" t="s">
        <v>35</v>
      </c>
      <c r="BE265" s="115" t="s">
        <v>35</v>
      </c>
      <c r="BF265" s="115" t="s">
        <v>35</v>
      </c>
      <c r="BG265" s="110" t="s">
        <v>35</v>
      </c>
      <c r="BH265" s="119" t="s">
        <v>35</v>
      </c>
      <c r="BI265" s="115" t="s">
        <v>35</v>
      </c>
      <c r="BJ265" s="115" t="s">
        <v>35</v>
      </c>
      <c r="BK265" s="115" t="s">
        <v>35</v>
      </c>
      <c r="BL265" s="110" t="s">
        <v>35</v>
      </c>
      <c r="BM265" s="119" t="s">
        <v>35</v>
      </c>
      <c r="BN265" s="115" t="s">
        <v>35</v>
      </c>
      <c r="BO265" s="115" t="s">
        <v>35</v>
      </c>
      <c r="BP265" s="115" t="s">
        <v>35</v>
      </c>
      <c r="BQ265" s="110" t="s">
        <v>35</v>
      </c>
      <c r="BR265" s="119" t="s">
        <v>35</v>
      </c>
      <c r="BS265" s="115" t="s">
        <v>35</v>
      </c>
      <c r="BT265" s="115" t="s">
        <v>35</v>
      </c>
      <c r="BU265" s="115" t="s">
        <v>35</v>
      </c>
      <c r="BV265" s="115" t="s">
        <v>35</v>
      </c>
      <c r="BW265" s="115" t="s">
        <v>35</v>
      </c>
      <c r="BX265" s="115" t="s">
        <v>35</v>
      </c>
      <c r="BY265" s="104" t="s">
        <v>35</v>
      </c>
      <c r="BZ265" s="104" t="s">
        <v>35</v>
      </c>
      <c r="CA265" s="104" t="s">
        <v>35</v>
      </c>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row>
    <row r="266" s="599" customFormat="true" ht="15" customHeight="true" x14ac:dyDescent="0.2">
      <c r="B266" s="615"/>
      <c r="AB266" s="415"/>
      <c r="AC266" s="415"/>
      <c r="AD266" s="415"/>
      <c r="AE266" s="415"/>
      <c r="AF266" s="415"/>
      <c r="AG266" s="415"/>
      <c r="AH266" s="415"/>
      <c r="AI266" s="415"/>
      <c r="AJ266" s="415"/>
      <c r="AK266" s="415"/>
      <c r="AL266" s="415"/>
      <c r="AM266" s="415"/>
      <c r="AN266" s="415"/>
      <c r="AO266" s="415"/>
      <c r="AP266" s="415"/>
      <c r="AQ266" s="415"/>
      <c r="AR266" s="415"/>
      <c r="AS266" s="415"/>
      <c r="AT266" s="415"/>
      <c r="AU266" s="415"/>
      <c r="AV266" s="415"/>
      <c r="AW266" s="415"/>
      <c r="AX266" s="415"/>
      <c r="AY266" s="415"/>
      <c r="AZ266" s="415"/>
      <c r="BA266" s="1035"/>
      <c r="BB266" s="682" t="s">
        <v>91</v>
      </c>
      <c r="BC266" s="119" t="s">
        <v>35</v>
      </c>
      <c r="BD266" s="115" t="s">
        <v>35</v>
      </c>
      <c r="BE266" s="115" t="s">
        <v>35</v>
      </c>
      <c r="BF266" s="115" t="s">
        <v>35</v>
      </c>
      <c r="BG266" s="110" t="s">
        <v>35</v>
      </c>
      <c r="BH266" s="119" t="s">
        <v>35</v>
      </c>
      <c r="BI266" s="115" t="s">
        <v>35</v>
      </c>
      <c r="BJ266" s="115" t="s">
        <v>35</v>
      </c>
      <c r="BK266" s="115" t="s">
        <v>35</v>
      </c>
      <c r="BL266" s="110" t="s">
        <v>35</v>
      </c>
      <c r="BM266" s="119" t="s">
        <v>35</v>
      </c>
      <c r="BN266" s="115" t="s">
        <v>35</v>
      </c>
      <c r="BO266" s="115" t="s">
        <v>35</v>
      </c>
      <c r="BP266" s="115" t="s">
        <v>35</v>
      </c>
      <c r="BQ266" s="110" t="s">
        <v>35</v>
      </c>
      <c r="BR266" s="119" t="s">
        <v>35</v>
      </c>
      <c r="BS266" s="115" t="s">
        <v>35</v>
      </c>
      <c r="BT266" s="115" t="s">
        <v>35</v>
      </c>
      <c r="BU266" s="115" t="s">
        <v>35</v>
      </c>
      <c r="BV266" s="115" t="s">
        <v>35</v>
      </c>
      <c r="BW266" s="115" t="s">
        <v>35</v>
      </c>
      <c r="BX266" s="115" t="s">
        <v>35</v>
      </c>
      <c r="BY266" s="104" t="s">
        <v>35</v>
      </c>
      <c r="BZ266" s="104" t="s">
        <v>35</v>
      </c>
      <c r="CA266" s="104" t="s">
        <v>35</v>
      </c>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row>
    <row r="267" s="599" customFormat="true" ht="15" customHeight="true" x14ac:dyDescent="0.2">
      <c r="B267" s="615"/>
      <c r="AB267" s="415"/>
      <c r="AC267" s="415"/>
      <c r="AD267" s="415"/>
      <c r="AE267" s="415"/>
      <c r="AF267" s="415"/>
      <c r="AG267" s="415"/>
      <c r="AH267" s="415"/>
      <c r="AI267" s="415"/>
      <c r="AJ267" s="415"/>
      <c r="AK267" s="415"/>
      <c r="AL267" s="415"/>
      <c r="AM267" s="415"/>
      <c r="AN267" s="415"/>
      <c r="AO267" s="415"/>
      <c r="AP267" s="415"/>
      <c r="AQ267" s="415"/>
      <c r="AR267" s="415"/>
      <c r="AS267" s="415"/>
      <c r="AT267" s="415"/>
      <c r="AU267" s="415"/>
      <c r="AV267" s="415"/>
      <c r="AW267" s="415"/>
      <c r="AX267" s="415"/>
      <c r="AY267" s="415"/>
      <c r="AZ267" s="415"/>
      <c r="BA267" s="1035"/>
      <c r="BB267" s="682" t="s">
        <v>113</v>
      </c>
      <c r="BC267" s="119" t="s">
        <v>35</v>
      </c>
      <c r="BD267" s="115" t="s">
        <v>35</v>
      </c>
      <c r="BE267" s="115" t="s">
        <v>35</v>
      </c>
      <c r="BF267" s="115" t="s">
        <v>35</v>
      </c>
      <c r="BG267" s="110" t="s">
        <v>35</v>
      </c>
      <c r="BH267" s="119" t="s">
        <v>35</v>
      </c>
      <c r="BI267" s="115" t="s">
        <v>35</v>
      </c>
      <c r="BJ267" s="115" t="s">
        <v>35</v>
      </c>
      <c r="BK267" s="115" t="s">
        <v>35</v>
      </c>
      <c r="BL267" s="110" t="s">
        <v>35</v>
      </c>
      <c r="BM267" s="119" t="s">
        <v>35</v>
      </c>
      <c r="BN267" s="115" t="s">
        <v>35</v>
      </c>
      <c r="BO267" s="115" t="s">
        <v>35</v>
      </c>
      <c r="BP267" s="115" t="s">
        <v>35</v>
      </c>
      <c r="BQ267" s="110" t="s">
        <v>35</v>
      </c>
      <c r="BR267" s="119" t="s">
        <v>35</v>
      </c>
      <c r="BS267" s="115" t="s">
        <v>35</v>
      </c>
      <c r="BT267" s="115" t="s">
        <v>35</v>
      </c>
      <c r="BU267" s="115" t="s">
        <v>35</v>
      </c>
      <c r="BV267" s="115" t="s">
        <v>35</v>
      </c>
      <c r="BW267" s="115" t="s">
        <v>35</v>
      </c>
      <c r="BX267" s="115" t="s">
        <v>35</v>
      </c>
      <c r="BY267" s="104" t="s">
        <v>35</v>
      </c>
      <c r="BZ267" s="104" t="s">
        <v>35</v>
      </c>
      <c r="CA267" s="104" t="s">
        <v>35</v>
      </c>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row>
    <row r="268" s="599" customFormat="true" ht="15" customHeight="true" x14ac:dyDescent="0.2">
      <c r="B268" s="615"/>
      <c r="AB268" s="415"/>
      <c r="AC268" s="415"/>
      <c r="AD268" s="415"/>
      <c r="AE268" s="415"/>
      <c r="AF268" s="415"/>
      <c r="AG268" s="415"/>
      <c r="AH268" s="415"/>
      <c r="AI268" s="415"/>
      <c r="AJ268" s="415"/>
      <c r="AK268" s="415"/>
      <c r="AL268" s="415"/>
      <c r="AM268" s="415"/>
      <c r="AN268" s="415"/>
      <c r="AO268" s="415"/>
      <c r="AP268" s="415"/>
      <c r="AQ268" s="415"/>
      <c r="AR268" s="415"/>
      <c r="AS268" s="415"/>
      <c r="AT268" s="415"/>
      <c r="AU268" s="415"/>
      <c r="AV268" s="415"/>
      <c r="AW268" s="415"/>
      <c r="AX268" s="415"/>
      <c r="AY268" s="415"/>
      <c r="AZ268" s="415"/>
      <c r="BA268" s="1035" t="s">
        <v>116</v>
      </c>
      <c r="BB268" s="682" t="s">
        <v>89</v>
      </c>
      <c r="BC268" s="119" t="s">
        <v>35</v>
      </c>
      <c r="BD268" s="115" t="s">
        <v>35</v>
      </c>
      <c r="BE268" s="115" t="s">
        <v>35</v>
      </c>
      <c r="BF268" s="115" t="s">
        <v>35</v>
      </c>
      <c r="BG268" s="110" t="s">
        <v>35</v>
      </c>
      <c r="BH268" s="119" t="s">
        <v>35</v>
      </c>
      <c r="BI268" s="115" t="s">
        <v>35</v>
      </c>
      <c r="BJ268" s="115" t="s">
        <v>35</v>
      </c>
      <c r="BK268" s="115" t="s">
        <v>35</v>
      </c>
      <c r="BL268" s="110" t="s">
        <v>35</v>
      </c>
      <c r="BM268" s="119" t="s">
        <v>35</v>
      </c>
      <c r="BN268" s="115" t="s">
        <v>35</v>
      </c>
      <c r="BO268" s="115" t="s">
        <v>35</v>
      </c>
      <c r="BP268" s="115" t="s">
        <v>35</v>
      </c>
      <c r="BQ268" s="110" t="s">
        <v>35</v>
      </c>
      <c r="BR268" s="119" t="s">
        <v>35</v>
      </c>
      <c r="BS268" s="115" t="s">
        <v>35</v>
      </c>
      <c r="BT268" s="115" t="s">
        <v>35</v>
      </c>
      <c r="BU268" s="115" t="s">
        <v>35</v>
      </c>
      <c r="BV268" s="115" t="s">
        <v>35</v>
      </c>
      <c r="BW268" s="115" t="s">
        <v>35</v>
      </c>
      <c r="BX268" s="115" t="s">
        <v>35</v>
      </c>
      <c r="BY268" s="104" t="s">
        <v>35</v>
      </c>
      <c r="BZ268" s="104" t="s">
        <v>35</v>
      </c>
      <c r="CA268" s="104" t="s">
        <v>35</v>
      </c>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row>
    <row r="269" s="599" customFormat="true" ht="15" customHeight="true" x14ac:dyDescent="0.2">
      <c r="B269" s="615"/>
      <c r="AB269" s="415"/>
      <c r="AC269" s="415"/>
      <c r="AD269" s="415"/>
      <c r="AE269" s="415"/>
      <c r="AF269" s="415"/>
      <c r="AG269" s="415"/>
      <c r="AH269" s="415"/>
      <c r="AI269" s="415"/>
      <c r="AJ269" s="415"/>
      <c r="AK269" s="415"/>
      <c r="AL269" s="415"/>
      <c r="AM269" s="415"/>
      <c r="AN269" s="415"/>
      <c r="AO269" s="415"/>
      <c r="AP269" s="415"/>
      <c r="AQ269" s="415"/>
      <c r="AR269" s="415"/>
      <c r="AS269" s="415"/>
      <c r="AT269" s="415"/>
      <c r="AU269" s="415"/>
      <c r="AV269" s="415"/>
      <c r="AW269" s="415"/>
      <c r="AX269" s="415"/>
      <c r="AY269" s="415"/>
      <c r="AZ269" s="415"/>
      <c r="BA269" s="1035"/>
      <c r="BB269" s="682" t="s">
        <v>90</v>
      </c>
      <c r="BC269" s="119" t="s">
        <v>35</v>
      </c>
      <c r="BD269" s="115" t="s">
        <v>35</v>
      </c>
      <c r="BE269" s="115" t="s">
        <v>35</v>
      </c>
      <c r="BF269" s="115" t="s">
        <v>35</v>
      </c>
      <c r="BG269" s="110" t="s">
        <v>35</v>
      </c>
      <c r="BH269" s="119" t="s">
        <v>35</v>
      </c>
      <c r="BI269" s="115" t="s">
        <v>35</v>
      </c>
      <c r="BJ269" s="115" t="s">
        <v>35</v>
      </c>
      <c r="BK269" s="115" t="s">
        <v>35</v>
      </c>
      <c r="BL269" s="110" t="s">
        <v>35</v>
      </c>
      <c r="BM269" s="119" t="s">
        <v>35</v>
      </c>
      <c r="BN269" s="115" t="s">
        <v>35</v>
      </c>
      <c r="BO269" s="115" t="s">
        <v>35</v>
      </c>
      <c r="BP269" s="115" t="s">
        <v>35</v>
      </c>
      <c r="BQ269" s="110" t="s">
        <v>35</v>
      </c>
      <c r="BR269" s="119" t="s">
        <v>35</v>
      </c>
      <c r="BS269" s="115" t="s">
        <v>35</v>
      </c>
      <c r="BT269" s="115" t="s">
        <v>35</v>
      </c>
      <c r="BU269" s="115" t="s">
        <v>35</v>
      </c>
      <c r="BV269" s="115" t="s">
        <v>35</v>
      </c>
      <c r="BW269" s="115" t="s">
        <v>35</v>
      </c>
      <c r="BX269" s="115" t="s">
        <v>35</v>
      </c>
      <c r="BY269" s="104" t="s">
        <v>35</v>
      </c>
      <c r="BZ269" s="104" t="s">
        <v>35</v>
      </c>
      <c r="CA269" s="104" t="s">
        <v>35</v>
      </c>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row>
    <row r="270" s="599" customFormat="true" ht="15" customHeight="true" x14ac:dyDescent="0.2">
      <c r="B270" s="615"/>
      <c r="AB270" s="415"/>
      <c r="AC270" s="415"/>
      <c r="AD270" s="415"/>
      <c r="AE270" s="415"/>
      <c r="AF270" s="415"/>
      <c r="AG270" s="415"/>
      <c r="AH270" s="415"/>
      <c r="AI270" s="415"/>
      <c r="AJ270" s="415"/>
      <c r="AK270" s="415"/>
      <c r="AL270" s="415"/>
      <c r="AM270" s="415"/>
      <c r="AN270" s="415"/>
      <c r="AO270" s="415"/>
      <c r="AP270" s="415"/>
      <c r="AQ270" s="415"/>
      <c r="AR270" s="415"/>
      <c r="AS270" s="415"/>
      <c r="AT270" s="415"/>
      <c r="AU270" s="415"/>
      <c r="AV270" s="415"/>
      <c r="AW270" s="415"/>
      <c r="AX270" s="415"/>
      <c r="AY270" s="415"/>
      <c r="AZ270" s="415"/>
      <c r="BA270" s="1035"/>
      <c r="BB270" s="682" t="s">
        <v>91</v>
      </c>
      <c r="BC270" s="119" t="s">
        <v>35</v>
      </c>
      <c r="BD270" s="115" t="s">
        <v>35</v>
      </c>
      <c r="BE270" s="115" t="s">
        <v>35</v>
      </c>
      <c r="BF270" s="115" t="s">
        <v>35</v>
      </c>
      <c r="BG270" s="110" t="s">
        <v>35</v>
      </c>
      <c r="BH270" s="119" t="s">
        <v>35</v>
      </c>
      <c r="BI270" s="115" t="s">
        <v>35</v>
      </c>
      <c r="BJ270" s="115" t="s">
        <v>35</v>
      </c>
      <c r="BK270" s="115" t="s">
        <v>35</v>
      </c>
      <c r="BL270" s="110" t="s">
        <v>35</v>
      </c>
      <c r="BM270" s="119" t="s">
        <v>35</v>
      </c>
      <c r="BN270" s="115" t="s">
        <v>35</v>
      </c>
      <c r="BO270" s="115" t="s">
        <v>35</v>
      </c>
      <c r="BP270" s="115" t="s">
        <v>35</v>
      </c>
      <c r="BQ270" s="110" t="s">
        <v>35</v>
      </c>
      <c r="BR270" s="119" t="s">
        <v>35</v>
      </c>
      <c r="BS270" s="115" t="s">
        <v>35</v>
      </c>
      <c r="BT270" s="115" t="s">
        <v>35</v>
      </c>
      <c r="BU270" s="115" t="s">
        <v>35</v>
      </c>
      <c r="BV270" s="115" t="s">
        <v>35</v>
      </c>
      <c r="BW270" s="115" t="s">
        <v>35</v>
      </c>
      <c r="BX270" s="115" t="s">
        <v>35</v>
      </c>
      <c r="BY270" s="104" t="s">
        <v>35</v>
      </c>
      <c r="BZ270" s="104" t="s">
        <v>35</v>
      </c>
      <c r="CA270" s="104" t="s">
        <v>35</v>
      </c>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row>
    <row r="271" s="599" customFormat="true" ht="15" customHeight="true" x14ac:dyDescent="0.2">
      <c r="B271" s="615"/>
      <c r="AB271" s="415"/>
      <c r="AC271" s="415"/>
      <c r="AD271" s="415"/>
      <c r="AE271" s="415"/>
      <c r="AF271" s="415"/>
      <c r="AG271" s="415"/>
      <c r="AH271" s="415"/>
      <c r="AI271" s="415"/>
      <c r="AJ271" s="415"/>
      <c r="AK271" s="415"/>
      <c r="AL271" s="415"/>
      <c r="AM271" s="415"/>
      <c r="AN271" s="415"/>
      <c r="AO271" s="415"/>
      <c r="AP271" s="415"/>
      <c r="AQ271" s="415"/>
      <c r="AR271" s="415"/>
      <c r="AS271" s="415"/>
      <c r="AT271" s="415"/>
      <c r="AU271" s="415"/>
      <c r="AV271" s="415"/>
      <c r="AW271" s="415"/>
      <c r="AX271" s="415"/>
      <c r="AY271" s="415"/>
      <c r="AZ271" s="415"/>
      <c r="BA271" s="1035" t="s">
        <v>75</v>
      </c>
      <c r="BB271" s="682" t="s">
        <v>49</v>
      </c>
      <c r="BC271" s="119" t="s">
        <v>35</v>
      </c>
      <c r="BD271" s="112" t="s">
        <v>35</v>
      </c>
      <c r="BE271" s="112" t="s">
        <v>35</v>
      </c>
      <c r="BF271" s="112" t="s">
        <v>35</v>
      </c>
      <c r="BG271" s="107" t="s">
        <v>35</v>
      </c>
      <c r="BH271" s="119" t="s">
        <v>35</v>
      </c>
      <c r="BI271" s="112" t="s">
        <v>35</v>
      </c>
      <c r="BJ271" s="112" t="s">
        <v>35</v>
      </c>
      <c r="BK271" s="112" t="s">
        <v>35</v>
      </c>
      <c r="BL271" s="107" t="s">
        <v>35</v>
      </c>
      <c r="BM271" s="119" t="s">
        <v>35</v>
      </c>
      <c r="BN271" s="112" t="s">
        <v>35</v>
      </c>
      <c r="BO271" s="112" t="s">
        <v>35</v>
      </c>
      <c r="BP271" s="112" t="s">
        <v>35</v>
      </c>
      <c r="BQ271" s="107" t="s">
        <v>35</v>
      </c>
      <c r="BR271" s="119" t="s">
        <v>35</v>
      </c>
      <c r="BS271" s="112" t="s">
        <v>35</v>
      </c>
      <c r="BT271" s="112" t="s">
        <v>35</v>
      </c>
      <c r="BU271" s="112" t="s">
        <v>35</v>
      </c>
      <c r="BV271" s="112" t="s">
        <v>35</v>
      </c>
      <c r="BW271" s="112" t="s">
        <v>35</v>
      </c>
      <c r="BX271" s="112" t="s">
        <v>35</v>
      </c>
      <c r="BY271" s="102" t="s">
        <v>35</v>
      </c>
      <c r="BZ271" s="102" t="s">
        <v>35</v>
      </c>
      <c r="CA271" s="102" t="s">
        <v>35</v>
      </c>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row>
    <row r="272" s="599" customFormat="true" ht="15" customHeight="true" x14ac:dyDescent="0.2">
      <c r="B272" s="615"/>
      <c r="AB272" s="415"/>
      <c r="AC272" s="415"/>
      <c r="AD272" s="415"/>
      <c r="AE272" s="415"/>
      <c r="AF272" s="415"/>
      <c r="AG272" s="415"/>
      <c r="AH272" s="415"/>
      <c r="AI272" s="415"/>
      <c r="AJ272" s="415"/>
      <c r="AK272" s="415"/>
      <c r="AL272" s="415"/>
      <c r="AM272" s="415"/>
      <c r="AN272" s="415"/>
      <c r="AO272" s="415"/>
      <c r="AP272" s="415"/>
      <c r="AQ272" s="415"/>
      <c r="AR272" s="415"/>
      <c r="AS272" s="415"/>
      <c r="AT272" s="415"/>
      <c r="AU272" s="415"/>
      <c r="AV272" s="415"/>
      <c r="AW272" s="415"/>
      <c r="AX272" s="415"/>
      <c r="AY272" s="415"/>
      <c r="AZ272" s="415"/>
      <c r="BA272" s="1035"/>
      <c r="BB272" s="682" t="s">
        <v>48</v>
      </c>
      <c r="BC272" s="119" t="s">
        <v>35</v>
      </c>
      <c r="BD272" s="112" t="s">
        <v>35</v>
      </c>
      <c r="BE272" s="112" t="s">
        <v>35</v>
      </c>
      <c r="BF272" s="112" t="s">
        <v>35</v>
      </c>
      <c r="BG272" s="107" t="s">
        <v>35</v>
      </c>
      <c r="BH272" s="119" t="s">
        <v>35</v>
      </c>
      <c r="BI272" s="112" t="s">
        <v>35</v>
      </c>
      <c r="BJ272" s="112" t="s">
        <v>35</v>
      </c>
      <c r="BK272" s="112" t="s">
        <v>35</v>
      </c>
      <c r="BL272" s="107" t="s">
        <v>35</v>
      </c>
      <c r="BM272" s="119" t="s">
        <v>35</v>
      </c>
      <c r="BN272" s="112" t="s">
        <v>35</v>
      </c>
      <c r="BO272" s="112" t="s">
        <v>35</v>
      </c>
      <c r="BP272" s="112" t="s">
        <v>35</v>
      </c>
      <c r="BQ272" s="107" t="s">
        <v>35</v>
      </c>
      <c r="BR272" s="119" t="s">
        <v>35</v>
      </c>
      <c r="BS272" s="112" t="s">
        <v>35</v>
      </c>
      <c r="BT272" s="112" t="s">
        <v>35</v>
      </c>
      <c r="BU272" s="112" t="s">
        <v>35</v>
      </c>
      <c r="BV272" s="112" t="s">
        <v>35</v>
      </c>
      <c r="BW272" s="112" t="s">
        <v>35</v>
      </c>
      <c r="BX272" s="112" t="s">
        <v>35</v>
      </c>
      <c r="BY272" s="102" t="s">
        <v>35</v>
      </c>
      <c r="BZ272" s="102" t="s">
        <v>35</v>
      </c>
      <c r="CA272" s="102" t="s">
        <v>35</v>
      </c>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row>
    <row r="273" s="599" customFormat="true" ht="15" customHeight="true" x14ac:dyDescent="0.2">
      <c r="B273" s="615"/>
      <c r="AB273" s="415"/>
      <c r="AC273" s="415"/>
      <c r="AD273" s="415"/>
      <c r="AE273" s="415"/>
      <c r="AF273" s="415"/>
      <c r="AG273" s="415"/>
      <c r="AH273" s="415"/>
      <c r="AI273" s="415"/>
      <c r="AJ273" s="415"/>
      <c r="AK273" s="415"/>
      <c r="AL273" s="415"/>
      <c r="AM273" s="415"/>
      <c r="AN273" s="415"/>
      <c r="AO273" s="415"/>
      <c r="AP273" s="415"/>
      <c r="AQ273" s="415"/>
      <c r="AR273" s="415"/>
      <c r="AS273" s="415"/>
      <c r="AT273" s="415"/>
      <c r="AU273" s="415"/>
      <c r="AV273" s="415"/>
      <c r="AW273" s="415"/>
      <c r="AX273" s="415"/>
      <c r="AY273" s="415"/>
      <c r="AZ273" s="415"/>
      <c r="BA273" s="1035"/>
      <c r="BB273" s="682" t="s">
        <v>113</v>
      </c>
      <c r="BC273" s="119" t="s">
        <v>35</v>
      </c>
      <c r="BD273" s="112" t="s">
        <v>35</v>
      </c>
      <c r="BE273" s="112" t="s">
        <v>35</v>
      </c>
      <c r="BF273" s="112" t="s">
        <v>35</v>
      </c>
      <c r="BG273" s="107" t="s">
        <v>35</v>
      </c>
      <c r="BH273" s="119" t="s">
        <v>35</v>
      </c>
      <c r="BI273" s="112" t="s">
        <v>35</v>
      </c>
      <c r="BJ273" s="112" t="s">
        <v>35</v>
      </c>
      <c r="BK273" s="112" t="s">
        <v>35</v>
      </c>
      <c r="BL273" s="107" t="s">
        <v>35</v>
      </c>
      <c r="BM273" s="119" t="s">
        <v>35</v>
      </c>
      <c r="BN273" s="112" t="s">
        <v>35</v>
      </c>
      <c r="BO273" s="112" t="s">
        <v>35</v>
      </c>
      <c r="BP273" s="112" t="s">
        <v>35</v>
      </c>
      <c r="BQ273" s="107" t="s">
        <v>35</v>
      </c>
      <c r="BR273" s="119" t="s">
        <v>35</v>
      </c>
      <c r="BS273" s="112" t="s">
        <v>35</v>
      </c>
      <c r="BT273" s="112" t="s">
        <v>35</v>
      </c>
      <c r="BU273" s="112" t="s">
        <v>35</v>
      </c>
      <c r="BV273" s="112" t="s">
        <v>35</v>
      </c>
      <c r="BW273" s="112" t="s">
        <v>35</v>
      </c>
      <c r="BX273" s="112" t="s">
        <v>35</v>
      </c>
      <c r="BY273" s="102" t="s">
        <v>35</v>
      </c>
      <c r="BZ273" s="102" t="s">
        <v>35</v>
      </c>
      <c r="CA273" s="102" t="s">
        <v>35</v>
      </c>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row>
    <row r="274" s="599" customFormat="true" ht="15" customHeight="true" x14ac:dyDescent="0.2">
      <c r="B274" s="615"/>
      <c r="AB274" s="415"/>
      <c r="AC274" s="415"/>
      <c r="AD274" s="415"/>
      <c r="AE274" s="415"/>
      <c r="AF274" s="415"/>
      <c r="AG274" s="415"/>
      <c r="AH274" s="415"/>
      <c r="AI274" s="415"/>
      <c r="AJ274" s="415"/>
      <c r="AK274" s="415"/>
      <c r="AL274" s="415"/>
      <c r="AM274" s="415"/>
      <c r="AN274" s="415"/>
      <c r="AO274" s="415"/>
      <c r="AP274" s="415"/>
      <c r="AQ274" s="415"/>
      <c r="AR274" s="415"/>
      <c r="AS274" s="415"/>
      <c r="AT274" s="415"/>
      <c r="AU274" s="415"/>
      <c r="AV274" s="415"/>
      <c r="AW274" s="415"/>
      <c r="AX274" s="415"/>
      <c r="AY274" s="415"/>
      <c r="AZ274" s="415"/>
      <c r="BA274" s="1035" t="s">
        <v>76</v>
      </c>
      <c r="BB274" s="682" t="s">
        <v>49</v>
      </c>
      <c r="BC274" s="119" t="s">
        <v>35</v>
      </c>
      <c r="BD274" s="115" t="s">
        <v>35</v>
      </c>
      <c r="BE274" s="115" t="s">
        <v>35</v>
      </c>
      <c r="BF274" s="115" t="s">
        <v>35</v>
      </c>
      <c r="BG274" s="110" t="s">
        <v>35</v>
      </c>
      <c r="BH274" s="119" t="s">
        <v>35</v>
      </c>
      <c r="BI274" s="115" t="s">
        <v>35</v>
      </c>
      <c r="BJ274" s="115" t="s">
        <v>35</v>
      </c>
      <c r="BK274" s="115" t="s">
        <v>35</v>
      </c>
      <c r="BL274" s="110" t="s">
        <v>35</v>
      </c>
      <c r="BM274" s="119" t="s">
        <v>35</v>
      </c>
      <c r="BN274" s="115" t="s">
        <v>35</v>
      </c>
      <c r="BO274" s="115" t="s">
        <v>35</v>
      </c>
      <c r="BP274" s="115" t="s">
        <v>35</v>
      </c>
      <c r="BQ274" s="110" t="s">
        <v>35</v>
      </c>
      <c r="BR274" s="119" t="s">
        <v>35</v>
      </c>
      <c r="BS274" s="115" t="s">
        <v>35</v>
      </c>
      <c r="BT274" s="115" t="s">
        <v>35</v>
      </c>
      <c r="BU274" s="115" t="s">
        <v>35</v>
      </c>
      <c r="BV274" s="115" t="s">
        <v>35</v>
      </c>
      <c r="BW274" s="115" t="s">
        <v>35</v>
      </c>
      <c r="BX274" s="115" t="s">
        <v>35</v>
      </c>
      <c r="BY274" s="104" t="s">
        <v>35</v>
      </c>
      <c r="BZ274" s="104" t="s">
        <v>35</v>
      </c>
      <c r="CA274" s="104" t="s">
        <v>35</v>
      </c>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row>
    <row r="275" s="599" customFormat="true" ht="15" customHeight="true" x14ac:dyDescent="0.2">
      <c r="B275" s="615"/>
      <c r="AB275" s="415"/>
      <c r="AC275" s="415"/>
      <c r="AD275" s="415"/>
      <c r="AE275" s="415"/>
      <c r="AF275" s="415"/>
      <c r="AG275" s="415"/>
      <c r="AH275" s="415"/>
      <c r="AI275" s="415"/>
      <c r="AJ275" s="415"/>
      <c r="AK275" s="415"/>
      <c r="AL275" s="415"/>
      <c r="AM275" s="415"/>
      <c r="AN275" s="415"/>
      <c r="AO275" s="415"/>
      <c r="AP275" s="415"/>
      <c r="AQ275" s="415"/>
      <c r="AR275" s="415"/>
      <c r="AS275" s="415"/>
      <c r="AT275" s="415"/>
      <c r="AU275" s="415"/>
      <c r="AV275" s="415"/>
      <c r="AW275" s="415"/>
      <c r="AX275" s="415"/>
      <c r="AY275" s="415"/>
      <c r="AZ275" s="415"/>
      <c r="BA275" s="1035"/>
      <c r="BB275" s="682" t="s">
        <v>48</v>
      </c>
      <c r="BC275" s="119" t="s">
        <v>35</v>
      </c>
      <c r="BD275" s="115" t="s">
        <v>35</v>
      </c>
      <c r="BE275" s="115" t="s">
        <v>35</v>
      </c>
      <c r="BF275" s="115" t="s">
        <v>35</v>
      </c>
      <c r="BG275" s="110" t="s">
        <v>35</v>
      </c>
      <c r="BH275" s="119" t="s">
        <v>35</v>
      </c>
      <c r="BI275" s="115" t="s">
        <v>35</v>
      </c>
      <c r="BJ275" s="115" t="s">
        <v>35</v>
      </c>
      <c r="BK275" s="115" t="s">
        <v>35</v>
      </c>
      <c r="BL275" s="110" t="s">
        <v>35</v>
      </c>
      <c r="BM275" s="119" t="s">
        <v>35</v>
      </c>
      <c r="BN275" s="115" t="s">
        <v>35</v>
      </c>
      <c r="BO275" s="115" t="s">
        <v>35</v>
      </c>
      <c r="BP275" s="115" t="s">
        <v>35</v>
      </c>
      <c r="BQ275" s="110" t="s">
        <v>35</v>
      </c>
      <c r="BR275" s="119" t="s">
        <v>35</v>
      </c>
      <c r="BS275" s="115" t="s">
        <v>35</v>
      </c>
      <c r="BT275" s="115" t="s">
        <v>35</v>
      </c>
      <c r="BU275" s="115" t="s">
        <v>35</v>
      </c>
      <c r="BV275" s="115" t="s">
        <v>35</v>
      </c>
      <c r="BW275" s="115" t="s">
        <v>35</v>
      </c>
      <c r="BX275" s="115" t="s">
        <v>35</v>
      </c>
      <c r="BY275" s="104" t="s">
        <v>35</v>
      </c>
      <c r="BZ275" s="104" t="s">
        <v>35</v>
      </c>
      <c r="CA275" s="104" t="s">
        <v>35</v>
      </c>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row>
    <row r="276" s="599" customFormat="true" ht="15" customHeight="true" x14ac:dyDescent="0.2">
      <c r="B276" s="615"/>
      <c r="AB276" s="415"/>
      <c r="AC276" s="415"/>
      <c r="AD276" s="415"/>
      <c r="AE276" s="415"/>
      <c r="AF276" s="415"/>
      <c r="AG276" s="415"/>
      <c r="AH276" s="415"/>
      <c r="AI276" s="415"/>
      <c r="AJ276" s="415"/>
      <c r="AK276" s="415"/>
      <c r="AL276" s="415"/>
      <c r="AM276" s="415"/>
      <c r="AN276" s="415"/>
      <c r="AO276" s="415"/>
      <c r="AP276" s="415"/>
      <c r="AQ276" s="415"/>
      <c r="AR276" s="415"/>
      <c r="AS276" s="415"/>
      <c r="AT276" s="415"/>
      <c r="AU276" s="415"/>
      <c r="AV276" s="415"/>
      <c r="AW276" s="415"/>
      <c r="AX276" s="415"/>
      <c r="AY276" s="415"/>
      <c r="AZ276" s="415"/>
      <c r="BA276" s="1035"/>
      <c r="BB276" s="682" t="s">
        <v>114</v>
      </c>
      <c r="BC276" s="119" t="s">
        <v>35</v>
      </c>
      <c r="BD276" s="115" t="s">
        <v>35</v>
      </c>
      <c r="BE276" s="115" t="s">
        <v>35</v>
      </c>
      <c r="BF276" s="115" t="s">
        <v>35</v>
      </c>
      <c r="BG276" s="110" t="s">
        <v>35</v>
      </c>
      <c r="BH276" s="119" t="s">
        <v>35</v>
      </c>
      <c r="BI276" s="115" t="s">
        <v>35</v>
      </c>
      <c r="BJ276" s="115" t="s">
        <v>35</v>
      </c>
      <c r="BK276" s="115" t="s">
        <v>35</v>
      </c>
      <c r="BL276" s="110" t="s">
        <v>35</v>
      </c>
      <c r="BM276" s="119" t="s">
        <v>35</v>
      </c>
      <c r="BN276" s="115" t="s">
        <v>35</v>
      </c>
      <c r="BO276" s="115" t="s">
        <v>35</v>
      </c>
      <c r="BP276" s="115" t="s">
        <v>35</v>
      </c>
      <c r="BQ276" s="110" t="s">
        <v>35</v>
      </c>
      <c r="BR276" s="119" t="s">
        <v>35</v>
      </c>
      <c r="BS276" s="115" t="s">
        <v>35</v>
      </c>
      <c r="BT276" s="115" t="s">
        <v>35</v>
      </c>
      <c r="BU276" s="115" t="s">
        <v>35</v>
      </c>
      <c r="BV276" s="115" t="s">
        <v>35</v>
      </c>
      <c r="BW276" s="115" t="s">
        <v>35</v>
      </c>
      <c r="BX276" s="115" t="s">
        <v>35</v>
      </c>
      <c r="BY276" s="104" t="s">
        <v>35</v>
      </c>
      <c r="BZ276" s="104" t="s">
        <v>35</v>
      </c>
      <c r="CA276" s="104" t="s">
        <v>35</v>
      </c>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row>
    <row r="277" s="599" customFormat="true" ht="15" customHeight="true" x14ac:dyDescent="0.2">
      <c r="B277" s="615"/>
      <c r="AB277" s="415"/>
      <c r="AC277" s="415"/>
      <c r="AD277" s="415"/>
      <c r="AE277" s="415"/>
      <c r="AF277" s="415"/>
      <c r="AG277" s="415"/>
      <c r="AH277" s="415"/>
      <c r="AI277" s="415"/>
      <c r="AJ277" s="415"/>
      <c r="AK277" s="415"/>
      <c r="AL277" s="415"/>
      <c r="AM277" s="415"/>
      <c r="AN277" s="415"/>
      <c r="AO277" s="415"/>
      <c r="AP277" s="415"/>
      <c r="AQ277" s="415"/>
      <c r="AR277" s="415"/>
      <c r="AS277" s="415"/>
      <c r="AT277" s="415"/>
      <c r="AU277" s="415"/>
      <c r="AV277" s="415"/>
      <c r="AW277" s="415"/>
      <c r="AX277" s="415"/>
      <c r="AY277" s="415"/>
      <c r="AZ277" s="415"/>
      <c r="BA277" s="1035" t="s">
        <v>77</v>
      </c>
      <c r="BB277" s="682" t="s">
        <v>78</v>
      </c>
      <c r="BC277" s="119" t="s">
        <v>35</v>
      </c>
      <c r="BD277" s="115" t="s">
        <v>35</v>
      </c>
      <c r="BE277" s="115" t="s">
        <v>35</v>
      </c>
      <c r="BF277" s="115" t="s">
        <v>35</v>
      </c>
      <c r="BG277" s="110" t="s">
        <v>35</v>
      </c>
      <c r="BH277" s="119" t="s">
        <v>35</v>
      </c>
      <c r="BI277" s="115" t="s">
        <v>35</v>
      </c>
      <c r="BJ277" s="115" t="s">
        <v>35</v>
      </c>
      <c r="BK277" s="115" t="s">
        <v>35</v>
      </c>
      <c r="BL277" s="110" t="s">
        <v>35</v>
      </c>
      <c r="BM277" s="119" t="s">
        <v>35</v>
      </c>
      <c r="BN277" s="115" t="s">
        <v>35</v>
      </c>
      <c r="BO277" s="115" t="s">
        <v>35</v>
      </c>
      <c r="BP277" s="115" t="s">
        <v>35</v>
      </c>
      <c r="BQ277" s="110" t="s">
        <v>35</v>
      </c>
      <c r="BR277" s="119" t="s">
        <v>35</v>
      </c>
      <c r="BS277" s="115" t="s">
        <v>35</v>
      </c>
      <c r="BT277" s="115" t="s">
        <v>35</v>
      </c>
      <c r="BU277" s="115" t="s">
        <v>35</v>
      </c>
      <c r="BV277" s="115" t="s">
        <v>35</v>
      </c>
      <c r="BW277" s="115" t="s">
        <v>35</v>
      </c>
      <c r="BX277" s="115" t="s">
        <v>35</v>
      </c>
      <c r="BY277" s="104" t="s">
        <v>35</v>
      </c>
      <c r="BZ277" s="104" t="s">
        <v>35</v>
      </c>
      <c r="CA277" s="104" t="s">
        <v>35</v>
      </c>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row>
    <row r="278" s="599" customFormat="true" ht="15" customHeight="true" x14ac:dyDescent="0.2">
      <c r="B278" s="615"/>
      <c r="AB278" s="415"/>
      <c r="AC278" s="415"/>
      <c r="AD278" s="415"/>
      <c r="AE278" s="415"/>
      <c r="AF278" s="415"/>
      <c r="AG278" s="415"/>
      <c r="AH278" s="415"/>
      <c r="AI278" s="415"/>
      <c r="AJ278" s="415"/>
      <c r="AK278" s="415"/>
      <c r="AL278" s="415"/>
      <c r="AM278" s="415"/>
      <c r="AN278" s="415"/>
      <c r="AO278" s="415"/>
      <c r="AP278" s="415"/>
      <c r="AQ278" s="415"/>
      <c r="AR278" s="415"/>
      <c r="AS278" s="415"/>
      <c r="AT278" s="415"/>
      <c r="AU278" s="415"/>
      <c r="AV278" s="415"/>
      <c r="AW278" s="415"/>
      <c r="AX278" s="415"/>
      <c r="AY278" s="415"/>
      <c r="AZ278" s="415"/>
      <c r="BA278" s="1035"/>
      <c r="BB278" s="682" t="s">
        <v>79</v>
      </c>
      <c r="BC278" s="119" t="s">
        <v>35</v>
      </c>
      <c r="BD278" s="115" t="s">
        <v>35</v>
      </c>
      <c r="BE278" s="115" t="s">
        <v>35</v>
      </c>
      <c r="BF278" s="115" t="s">
        <v>35</v>
      </c>
      <c r="BG278" s="110" t="s">
        <v>35</v>
      </c>
      <c r="BH278" s="119" t="s">
        <v>35</v>
      </c>
      <c r="BI278" s="115" t="s">
        <v>35</v>
      </c>
      <c r="BJ278" s="115" t="s">
        <v>35</v>
      </c>
      <c r="BK278" s="115" t="s">
        <v>35</v>
      </c>
      <c r="BL278" s="110" t="s">
        <v>35</v>
      </c>
      <c r="BM278" s="119" t="s">
        <v>35</v>
      </c>
      <c r="BN278" s="115" t="s">
        <v>35</v>
      </c>
      <c r="BO278" s="115" t="s">
        <v>35</v>
      </c>
      <c r="BP278" s="115" t="s">
        <v>35</v>
      </c>
      <c r="BQ278" s="110" t="s">
        <v>35</v>
      </c>
      <c r="BR278" s="119" t="s">
        <v>35</v>
      </c>
      <c r="BS278" s="115" t="s">
        <v>35</v>
      </c>
      <c r="BT278" s="115" t="s">
        <v>35</v>
      </c>
      <c r="BU278" s="115" t="s">
        <v>35</v>
      </c>
      <c r="BV278" s="115" t="s">
        <v>35</v>
      </c>
      <c r="BW278" s="115" t="s">
        <v>35</v>
      </c>
      <c r="BX278" s="115" t="s">
        <v>35</v>
      </c>
      <c r="BY278" s="104" t="s">
        <v>35</v>
      </c>
      <c r="BZ278" s="104" t="s">
        <v>35</v>
      </c>
      <c r="CA278" s="104" t="s">
        <v>35</v>
      </c>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row>
    <row r="279" s="599" customFormat="true" ht="15" customHeight="true" x14ac:dyDescent="0.2">
      <c r="B279" s="615"/>
      <c r="AB279" s="415"/>
      <c r="AC279" s="415"/>
      <c r="AD279" s="415"/>
      <c r="AE279" s="415"/>
      <c r="AF279" s="415"/>
      <c r="AG279" s="415"/>
      <c r="AH279" s="415"/>
      <c r="AI279" s="415"/>
      <c r="AJ279" s="415"/>
      <c r="AK279" s="415"/>
      <c r="AL279" s="415"/>
      <c r="AM279" s="415"/>
      <c r="AN279" s="415"/>
      <c r="AO279" s="415"/>
      <c r="AP279" s="415"/>
      <c r="AQ279" s="415"/>
      <c r="AR279" s="415"/>
      <c r="AS279" s="415"/>
      <c r="AT279" s="415"/>
      <c r="AU279" s="415"/>
      <c r="AV279" s="415"/>
      <c r="AW279" s="415"/>
      <c r="AX279" s="415"/>
      <c r="AY279" s="415"/>
      <c r="AZ279" s="415"/>
      <c r="BA279" s="1035"/>
      <c r="BB279" s="682" t="s">
        <v>80</v>
      </c>
      <c r="BC279" s="119" t="s">
        <v>35</v>
      </c>
      <c r="BD279" s="112" t="s">
        <v>35</v>
      </c>
      <c r="BE279" s="112" t="s">
        <v>35</v>
      </c>
      <c r="BF279" s="112" t="s">
        <v>35</v>
      </c>
      <c r="BG279" s="107" t="s">
        <v>35</v>
      </c>
      <c r="BH279" s="119" t="s">
        <v>35</v>
      </c>
      <c r="BI279" s="112" t="s">
        <v>35</v>
      </c>
      <c r="BJ279" s="112" t="s">
        <v>35</v>
      </c>
      <c r="BK279" s="112" t="s">
        <v>35</v>
      </c>
      <c r="BL279" s="107" t="s">
        <v>35</v>
      </c>
      <c r="BM279" s="119" t="s">
        <v>35</v>
      </c>
      <c r="BN279" s="112" t="s">
        <v>35</v>
      </c>
      <c r="BO279" s="112" t="s">
        <v>35</v>
      </c>
      <c r="BP279" s="112" t="s">
        <v>35</v>
      </c>
      <c r="BQ279" s="107" t="s">
        <v>35</v>
      </c>
      <c r="BR279" s="119" t="s">
        <v>35</v>
      </c>
      <c r="BS279" s="112" t="s">
        <v>35</v>
      </c>
      <c r="BT279" s="112" t="s">
        <v>35</v>
      </c>
      <c r="BU279" s="112" t="s">
        <v>35</v>
      </c>
      <c r="BV279" s="112" t="s">
        <v>35</v>
      </c>
      <c r="BW279" s="112" t="s">
        <v>35</v>
      </c>
      <c r="BX279" s="112" t="s">
        <v>35</v>
      </c>
      <c r="BY279" s="102" t="s">
        <v>35</v>
      </c>
      <c r="BZ279" s="102" t="s">
        <v>35</v>
      </c>
      <c r="CA279" s="102" t="s">
        <v>35</v>
      </c>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row>
    <row r="280" s="599" customFormat="true" ht="15" customHeight="true" x14ac:dyDescent="0.2">
      <c r="B280" s="6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1035"/>
      <c r="BB280" s="682" t="s">
        <v>81</v>
      </c>
      <c r="BC280" s="119" t="s">
        <v>35</v>
      </c>
      <c r="BD280" s="112" t="s">
        <v>35</v>
      </c>
      <c r="BE280" s="112" t="s">
        <v>35</v>
      </c>
      <c r="BF280" s="112" t="s">
        <v>35</v>
      </c>
      <c r="BG280" s="107" t="s">
        <v>35</v>
      </c>
      <c r="BH280" s="119" t="s">
        <v>35</v>
      </c>
      <c r="BI280" s="112" t="s">
        <v>35</v>
      </c>
      <c r="BJ280" s="112" t="s">
        <v>35</v>
      </c>
      <c r="BK280" s="112" t="s">
        <v>35</v>
      </c>
      <c r="BL280" s="107" t="s">
        <v>35</v>
      </c>
      <c r="BM280" s="119" t="s">
        <v>35</v>
      </c>
      <c r="BN280" s="112" t="s">
        <v>35</v>
      </c>
      <c r="BO280" s="112" t="s">
        <v>35</v>
      </c>
      <c r="BP280" s="112" t="s">
        <v>35</v>
      </c>
      <c r="BQ280" s="107" t="s">
        <v>35</v>
      </c>
      <c r="BR280" s="119" t="s">
        <v>35</v>
      </c>
      <c r="BS280" s="112" t="s">
        <v>35</v>
      </c>
      <c r="BT280" s="112" t="s">
        <v>35</v>
      </c>
      <c r="BU280" s="112" t="s">
        <v>35</v>
      </c>
      <c r="BV280" s="112" t="s">
        <v>35</v>
      </c>
      <c r="BW280" s="112" t="s">
        <v>35</v>
      </c>
      <c r="BX280" s="112" t="s">
        <v>35</v>
      </c>
      <c r="BY280" s="102" t="s">
        <v>35</v>
      </c>
      <c r="BZ280" s="102" t="s">
        <v>35</v>
      </c>
      <c r="CA280" s="102" t="s">
        <v>35</v>
      </c>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row>
    <row r="281" s="599" customFormat="true" ht="15" customHeight="true" x14ac:dyDescent="0.2">
      <c r="B281" s="6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1035"/>
      <c r="BB281" s="682" t="s">
        <v>82</v>
      </c>
      <c r="BC281" s="119" t="s">
        <v>35</v>
      </c>
      <c r="BD281" s="112" t="s">
        <v>35</v>
      </c>
      <c r="BE281" s="112" t="s">
        <v>35</v>
      </c>
      <c r="BF281" s="112" t="s">
        <v>35</v>
      </c>
      <c r="BG281" s="107" t="s">
        <v>35</v>
      </c>
      <c r="BH281" s="119" t="s">
        <v>35</v>
      </c>
      <c r="BI281" s="112" t="s">
        <v>35</v>
      </c>
      <c r="BJ281" s="112" t="s">
        <v>35</v>
      </c>
      <c r="BK281" s="112" t="s">
        <v>35</v>
      </c>
      <c r="BL281" s="107" t="s">
        <v>35</v>
      </c>
      <c r="BM281" s="119" t="s">
        <v>35</v>
      </c>
      <c r="BN281" s="112" t="s">
        <v>35</v>
      </c>
      <c r="BO281" s="112" t="s">
        <v>35</v>
      </c>
      <c r="BP281" s="112" t="s">
        <v>35</v>
      </c>
      <c r="BQ281" s="107" t="s">
        <v>35</v>
      </c>
      <c r="BR281" s="119" t="s">
        <v>35</v>
      </c>
      <c r="BS281" s="112" t="s">
        <v>35</v>
      </c>
      <c r="BT281" s="112" t="s">
        <v>35</v>
      </c>
      <c r="BU281" s="112" t="s">
        <v>35</v>
      </c>
      <c r="BV281" s="112" t="s">
        <v>35</v>
      </c>
      <c r="BW281" s="112" t="s">
        <v>35</v>
      </c>
      <c r="BX281" s="112" t="s">
        <v>35</v>
      </c>
      <c r="BY281" s="102" t="s">
        <v>35</v>
      </c>
      <c r="BZ281" s="102" t="s">
        <v>35</v>
      </c>
      <c r="CA281" s="102" t="s">
        <v>35</v>
      </c>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row>
    <row r="282" s="599" customFormat="true" ht="15" customHeight="true" x14ac:dyDescent="0.2">
      <c r="B282" s="6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1035"/>
      <c r="BB282" s="682" t="s">
        <v>83</v>
      </c>
      <c r="BC282" s="119" t="s">
        <v>35</v>
      </c>
      <c r="BD282" s="112" t="s">
        <v>35</v>
      </c>
      <c r="BE282" s="112" t="s">
        <v>35</v>
      </c>
      <c r="BF282" s="112" t="s">
        <v>35</v>
      </c>
      <c r="BG282" s="107" t="s">
        <v>35</v>
      </c>
      <c r="BH282" s="119" t="s">
        <v>35</v>
      </c>
      <c r="BI282" s="112" t="s">
        <v>35</v>
      </c>
      <c r="BJ282" s="112" t="s">
        <v>35</v>
      </c>
      <c r="BK282" s="112" t="s">
        <v>35</v>
      </c>
      <c r="BL282" s="107" t="s">
        <v>35</v>
      </c>
      <c r="BM282" s="119" t="s">
        <v>35</v>
      </c>
      <c r="BN282" s="112" t="s">
        <v>35</v>
      </c>
      <c r="BO282" s="112" t="s">
        <v>35</v>
      </c>
      <c r="BP282" s="112" t="s">
        <v>35</v>
      </c>
      <c r="BQ282" s="107" t="s">
        <v>35</v>
      </c>
      <c r="BR282" s="119" t="s">
        <v>35</v>
      </c>
      <c r="BS282" s="112" t="s">
        <v>35</v>
      </c>
      <c r="BT282" s="112" t="s">
        <v>35</v>
      </c>
      <c r="BU282" s="112" t="s">
        <v>35</v>
      </c>
      <c r="BV282" s="112" t="s">
        <v>35</v>
      </c>
      <c r="BW282" s="112" t="s">
        <v>35</v>
      </c>
      <c r="BX282" s="112" t="s">
        <v>35</v>
      </c>
      <c r="BY282" s="102" t="s">
        <v>35</v>
      </c>
      <c r="BZ282" s="102" t="s">
        <v>35</v>
      </c>
      <c r="CA282" s="102" t="s">
        <v>35</v>
      </c>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row>
    <row r="283" s="599" customFormat="true" ht="15" customHeight="true" x14ac:dyDescent="0.2">
      <c r="B283" s="6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1035"/>
      <c r="BB283" s="682" t="s">
        <v>84</v>
      </c>
      <c r="BC283" s="119" t="s">
        <v>35</v>
      </c>
      <c r="BD283" s="112" t="s">
        <v>35</v>
      </c>
      <c r="BE283" s="112" t="s">
        <v>35</v>
      </c>
      <c r="BF283" s="112" t="s">
        <v>35</v>
      </c>
      <c r="BG283" s="107" t="s">
        <v>35</v>
      </c>
      <c r="BH283" s="119" t="s">
        <v>35</v>
      </c>
      <c r="BI283" s="112" t="s">
        <v>35</v>
      </c>
      <c r="BJ283" s="112" t="s">
        <v>35</v>
      </c>
      <c r="BK283" s="112" t="s">
        <v>35</v>
      </c>
      <c r="BL283" s="107" t="s">
        <v>35</v>
      </c>
      <c r="BM283" s="119" t="s">
        <v>35</v>
      </c>
      <c r="BN283" s="112" t="s">
        <v>35</v>
      </c>
      <c r="BO283" s="112" t="s">
        <v>35</v>
      </c>
      <c r="BP283" s="112" t="s">
        <v>35</v>
      </c>
      <c r="BQ283" s="107" t="s">
        <v>35</v>
      </c>
      <c r="BR283" s="119" t="s">
        <v>35</v>
      </c>
      <c r="BS283" s="112" t="s">
        <v>35</v>
      </c>
      <c r="BT283" s="112" t="s">
        <v>35</v>
      </c>
      <c r="BU283" s="112" t="s">
        <v>35</v>
      </c>
      <c r="BV283" s="112" t="s">
        <v>35</v>
      </c>
      <c r="BW283" s="112" t="s">
        <v>35</v>
      </c>
      <c r="BX283" s="112" t="s">
        <v>35</v>
      </c>
      <c r="BY283" s="102" t="s">
        <v>35</v>
      </c>
      <c r="BZ283" s="102" t="s">
        <v>35</v>
      </c>
      <c r="CA283" s="102" t="s">
        <v>35</v>
      </c>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row>
    <row r="284" s="599" customFormat="true" ht="15" customHeight="true" x14ac:dyDescent="0.2">
      <c r="B284" s="6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1037"/>
      <c r="BB284" s="684" t="s">
        <v>114</v>
      </c>
      <c r="BC284" s="118" t="s">
        <v>35</v>
      </c>
      <c r="BD284" s="114" t="s">
        <v>35</v>
      </c>
      <c r="BE284" s="114" t="s">
        <v>35</v>
      </c>
      <c r="BF284" s="114" t="s">
        <v>35</v>
      </c>
      <c r="BG284" s="109" t="s">
        <v>35</v>
      </c>
      <c r="BH284" s="118" t="s">
        <v>35</v>
      </c>
      <c r="BI284" s="114" t="s">
        <v>35</v>
      </c>
      <c r="BJ284" s="114" t="s">
        <v>35</v>
      </c>
      <c r="BK284" s="114" t="s">
        <v>35</v>
      </c>
      <c r="BL284" s="109" t="s">
        <v>35</v>
      </c>
      <c r="BM284" s="118" t="s">
        <v>35</v>
      </c>
      <c r="BN284" s="114" t="s">
        <v>35</v>
      </c>
      <c r="BO284" s="114" t="s">
        <v>35</v>
      </c>
      <c r="BP284" s="114" t="s">
        <v>35</v>
      </c>
      <c r="BQ284" s="109" t="s">
        <v>35</v>
      </c>
      <c r="BR284" s="118" t="s">
        <v>35</v>
      </c>
      <c r="BS284" s="114" t="s">
        <v>35</v>
      </c>
      <c r="BT284" s="114" t="s">
        <v>35</v>
      </c>
      <c r="BU284" s="114" t="s">
        <v>35</v>
      </c>
      <c r="BV284" s="114" t="s">
        <v>35</v>
      </c>
      <c r="BW284" s="114" t="s">
        <v>35</v>
      </c>
      <c r="BX284" s="114" t="s">
        <v>35</v>
      </c>
      <c r="BY284" s="103" t="s">
        <v>35</v>
      </c>
      <c r="BZ284" s="103" t="s">
        <v>35</v>
      </c>
      <c r="CA284" s="103" t="s">
        <v>35</v>
      </c>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row>
    <row r="285" s="599" customFormat="true" ht="15" customHeight="true" x14ac:dyDescent="0.2">
      <c r="B285" s="6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7"/>
      <c r="BV285" s="377"/>
      <c r="BW285" s="377"/>
      <c r="BX285" s="377"/>
      <c r="BY285" s="379"/>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99" customFormat="true" ht="15" customHeight="true" x14ac:dyDescent="0.2">
      <c r="B286" s="6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7"/>
      <c r="BV286" s="377"/>
      <c r="BW286" s="377"/>
      <c r="BX286" s="377"/>
      <c r="BY286" s="379"/>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99" customFormat="true" ht="15" customHeight="true" x14ac:dyDescent="0.2">
      <c r="B287" s="6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7"/>
      <c r="BV287" s="377"/>
      <c r="BW287" s="377"/>
      <c r="BX287" s="377"/>
      <c r="BY287" s="379"/>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99" customFormat="true" ht="15" customHeight="true" x14ac:dyDescent="0.2">
      <c r="B288" s="6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7"/>
      <c r="BV288" s="377"/>
      <c r="BW288" s="377"/>
      <c r="BX288" s="377"/>
      <c r="BY288" s="379"/>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99" customFormat="true" ht="15" customHeight="true" x14ac:dyDescent="0.2">
      <c r="A289" s="591"/>
      <c r="B289" s="590"/>
      <c r="C289" s="591"/>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7"/>
      <c r="BV289" s="377"/>
      <c r="BW289" s="377"/>
      <c r="BX289" s="377"/>
      <c r="BY289" s="379"/>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99" customFormat="true" ht="15" customHeight="true" x14ac:dyDescent="0.2">
      <c r="A290" s="616"/>
      <c r="B290" s="239"/>
      <c r="C290" s="237"/>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7"/>
      <c r="BV290" s="377"/>
      <c r="BW290" s="377"/>
      <c r="BX290" s="377"/>
      <c r="BY290" s="379"/>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99" customFormat="true" ht="15" customHeight="true" x14ac:dyDescent="0.2">
      <c r="A291" s="616"/>
      <c r="B291" s="239"/>
      <c r="C291" s="237"/>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7"/>
      <c r="BV291" s="377"/>
      <c r="BW291" s="377"/>
      <c r="BX291" s="377"/>
      <c r="BY291" s="379"/>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99" customFormat="true" ht="15" customHeight="true" x14ac:dyDescent="0.2">
      <c r="A292" s="616"/>
      <c r="B292" s="239"/>
      <c r="C292" s="237"/>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7"/>
      <c r="BV292" s="377"/>
      <c r="BW292" s="377"/>
      <c r="BX292" s="377"/>
      <c r="BY292" s="379"/>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99" customFormat="true" ht="15" customHeight="true" x14ac:dyDescent="0.2">
      <c r="A293" s="616"/>
      <c r="B293" s="239"/>
      <c r="C293" s="238"/>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7"/>
      <c r="BV293" s="377"/>
      <c r="BW293" s="377"/>
      <c r="BX293" s="377"/>
      <c r="BY293" s="379"/>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99" customFormat="true" ht="15" customHeight="true" x14ac:dyDescent="0.2">
      <c r="A294" s="616"/>
      <c r="B294" s="239"/>
      <c r="C294" s="238"/>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7"/>
      <c r="BV294" s="377"/>
      <c r="BW294" s="377"/>
      <c r="BX294" s="377"/>
      <c r="BY294" s="379"/>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99" customFormat="true" ht="15" customHeight="true" x14ac:dyDescent="0.2">
      <c r="A295" s="616"/>
      <c r="B295" s="239"/>
      <c r="C295" s="238"/>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7"/>
      <c r="BV295" s="377"/>
      <c r="BW295" s="377"/>
      <c r="BX295" s="377"/>
      <c r="BY295" s="379"/>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99" customFormat="true" ht="15" customHeight="true" x14ac:dyDescent="0.2">
      <c r="A296" s="616"/>
      <c r="B296" s="239"/>
      <c r="C296" s="238"/>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7"/>
      <c r="BV296" s="377"/>
      <c r="BW296" s="377"/>
      <c r="BX296" s="377"/>
      <c r="BY296" s="379"/>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99" customFormat="true" ht="15" customHeight="true" x14ac:dyDescent="0.2">
      <c r="A297" s="616"/>
      <c r="B297" s="239"/>
      <c r="C297" s="238"/>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7"/>
      <c r="BV297" s="377"/>
      <c r="BW297" s="377"/>
      <c r="BX297" s="377"/>
      <c r="BY297" s="379"/>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99" customFormat="true" ht="15" customHeight="true" x14ac:dyDescent="0.2">
      <c r="B298" s="6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7"/>
      <c r="BV298" s="377"/>
      <c r="BW298" s="377"/>
      <c r="BX298" s="377"/>
      <c r="BY298" s="379"/>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99" customFormat="true" ht="15" customHeight="true" x14ac:dyDescent="0.2">
      <c r="A299" s="591"/>
      <c r="B299" s="590"/>
      <c r="C299" s="591"/>
      <c r="D299" s="591"/>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7"/>
      <c r="BV299" s="377"/>
      <c r="BW299" s="377"/>
      <c r="BX299" s="377"/>
      <c r="BY299" s="379"/>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99" customFormat="true" ht="15" customHeight="true" x14ac:dyDescent="0.2">
      <c r="A300" s="616"/>
      <c r="B300" s="239"/>
      <c r="C300" s="237"/>
      <c r="D300" s="237"/>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7"/>
      <c r="BV300" s="377"/>
      <c r="BW300" s="377"/>
      <c r="BX300" s="377"/>
      <c r="BY300" s="379"/>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99" customFormat="true" ht="15" customHeight="true" x14ac:dyDescent="0.2">
      <c r="A301" s="616"/>
      <c r="B301" s="239"/>
      <c r="C301" s="237"/>
      <c r="D301" s="237"/>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7"/>
      <c r="BV301" s="377"/>
      <c r="BW301" s="377"/>
      <c r="BX301" s="377"/>
      <c r="BY301" s="379"/>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99" customFormat="true" ht="15" customHeight="true" x14ac:dyDescent="0.2">
      <c r="A302" s="616"/>
      <c r="B302" s="239"/>
      <c r="C302" s="237"/>
      <c r="D302" s="237"/>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7"/>
      <c r="BV302" s="377"/>
      <c r="BW302" s="377"/>
      <c r="BX302" s="377"/>
      <c r="BY302" s="379"/>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99" customFormat="true" ht="15" customHeight="true" x14ac:dyDescent="0.2">
      <c r="A303" s="616"/>
      <c r="B303" s="239"/>
      <c r="C303" s="238"/>
      <c r="D303" s="238"/>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7"/>
      <c r="BV303" s="377"/>
      <c r="BW303" s="377"/>
      <c r="BX303" s="377"/>
      <c r="BY303" s="379"/>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99" customFormat="true" ht="15" customHeight="true" x14ac:dyDescent="0.2">
      <c r="A304" s="616"/>
      <c r="B304" s="239"/>
      <c r="C304" s="238"/>
      <c r="D304" s="238"/>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7"/>
      <c r="BV304" s="377"/>
      <c r="BW304" s="377"/>
      <c r="BX304" s="377"/>
      <c r="BY304" s="379"/>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99" customFormat="true" ht="15" customHeight="true" x14ac:dyDescent="0.2">
      <c r="A305" s="616"/>
      <c r="B305" s="239"/>
      <c r="C305" s="238"/>
      <c r="D305" s="238"/>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7"/>
      <c r="BV305" s="377"/>
      <c r="BW305" s="377"/>
      <c r="BX305" s="377"/>
      <c r="BY305" s="379"/>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99" customFormat="true" ht="15" customHeight="true" x14ac:dyDescent="0.2">
      <c r="B306" s="6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7"/>
      <c r="BV306" s="377"/>
      <c r="BW306" s="377"/>
      <c r="BX306" s="377"/>
      <c r="BY306" s="379"/>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99" customFormat="true" ht="15" customHeight="true" x14ac:dyDescent="0.2">
      <c r="B307" s="6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7"/>
      <c r="BV307" s="377"/>
      <c r="BW307" s="377"/>
      <c r="BX307" s="377"/>
      <c r="BY307" s="379"/>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99" customFormat="true" ht="15" customHeight="true" x14ac:dyDescent="0.2">
      <c r="B308" s="6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7"/>
      <c r="BV308" s="377"/>
      <c r="BW308" s="377"/>
      <c r="BX308" s="377"/>
      <c r="BY308" s="379"/>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99" customFormat="true" ht="15" customHeight="true" x14ac:dyDescent="0.2">
      <c r="B309" s="6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7"/>
      <c r="BV309" s="377"/>
      <c r="BW309" s="377"/>
      <c r="BX309" s="377"/>
      <c r="BY309" s="379"/>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99" customFormat="true" ht="15" customHeight="true" x14ac:dyDescent="0.2">
      <c r="B310" s="6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7"/>
      <c r="BV310" s="377"/>
      <c r="BW310" s="377"/>
      <c r="BX310" s="377"/>
      <c r="BY310" s="379"/>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99" customFormat="true" ht="15" customHeight="true" x14ac:dyDescent="0.2">
      <c r="B311" s="6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7"/>
      <c r="BV311" s="377"/>
      <c r="BW311" s="377"/>
      <c r="BX311" s="377"/>
      <c r="BY311" s="379"/>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99" customFormat="true" ht="15" customHeight="true" x14ac:dyDescent="0.2">
      <c r="B312" s="6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7"/>
      <c r="BV312" s="377"/>
      <c r="BW312" s="377"/>
      <c r="BX312" s="377"/>
      <c r="BY312" s="379"/>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99" customFormat="true" ht="15" customHeight="true" x14ac:dyDescent="0.2">
      <c r="B313" s="6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7"/>
      <c r="BV313" s="377"/>
      <c r="BW313" s="377"/>
      <c r="BX313" s="377"/>
      <c r="BY313" s="379"/>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99" customFormat="true" ht="15" customHeight="true" x14ac:dyDescent="0.2">
      <c r="B314" s="6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7"/>
      <c r="BV314" s="377"/>
      <c r="BW314" s="377"/>
      <c r="BX314" s="377"/>
      <c r="BY314" s="379"/>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99" customFormat="true" ht="15" customHeight="true" x14ac:dyDescent="0.2">
      <c r="B315" s="6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7"/>
      <c r="BV315" s="377"/>
      <c r="BW315" s="377"/>
      <c r="BX315" s="377"/>
      <c r="BY315" s="379"/>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99" customFormat="true" ht="15" customHeight="true" x14ac:dyDescent="0.2">
      <c r="B316" s="6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7"/>
      <c r="BV316" s="377"/>
      <c r="BW316" s="377"/>
      <c r="BX316" s="377"/>
      <c r="BY316" s="379"/>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99" customFormat="true" ht="15" customHeight="true" x14ac:dyDescent="0.2">
      <c r="B317" s="6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7"/>
      <c r="BV317" s="377"/>
      <c r="BW317" s="377"/>
      <c r="BX317" s="377"/>
      <c r="BY317" s="379"/>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99" customFormat="true" ht="15" customHeight="true" x14ac:dyDescent="0.2">
      <c r="B318" s="6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7"/>
      <c r="BV318" s="377"/>
      <c r="BW318" s="377"/>
      <c r="BX318" s="377"/>
      <c r="BY318" s="379"/>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99" customFormat="true" ht="15" customHeight="true" x14ac:dyDescent="0.2">
      <c r="B319" s="6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7"/>
      <c r="BV319" s="377"/>
      <c r="BW319" s="377"/>
      <c r="BX319" s="377"/>
      <c r="BY319" s="379"/>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99" customFormat="true" ht="15" customHeight="true" x14ac:dyDescent="0.2">
      <c r="B320" s="6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7"/>
      <c r="BV320" s="377"/>
      <c r="BW320" s="377"/>
      <c r="BX320" s="377"/>
      <c r="BY320" s="379"/>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99" customFormat="true" ht="15" customHeight="true" x14ac:dyDescent="0.2">
      <c r="B321" s="6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7"/>
      <c r="BV321" s="377"/>
      <c r="BW321" s="377"/>
      <c r="BX321" s="377"/>
      <c r="BY321" s="379"/>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99" customFormat="true" ht="15" customHeight="true" x14ac:dyDescent="0.2">
      <c r="B322" s="6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7"/>
      <c r="BV322" s="377"/>
      <c r="BW322" s="377"/>
      <c r="BX322" s="377"/>
      <c r="BY322" s="379"/>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99" customFormat="true" ht="15" customHeight="true" x14ac:dyDescent="0.2">
      <c r="B323" s="6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7"/>
      <c r="BV323" s="377"/>
      <c r="BW323" s="377"/>
      <c r="BX323" s="377"/>
      <c r="BY323" s="379"/>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99" customFormat="true" ht="15" customHeight="true" x14ac:dyDescent="0.2">
      <c r="B324" s="6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7"/>
      <c r="BV324" s="377"/>
      <c r="BW324" s="377"/>
      <c r="BX324" s="377"/>
      <c r="BY324" s="379"/>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99" customFormat="true" ht="15" customHeight="true" x14ac:dyDescent="0.2">
      <c r="B325" s="6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7"/>
      <c r="BV325" s="377"/>
      <c r="BW325" s="377"/>
      <c r="BX325" s="377"/>
      <c r="BY325" s="379"/>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99" customFormat="true" ht="15" customHeight="true" x14ac:dyDescent="0.2">
      <c r="B326" s="6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7"/>
      <c r="BV326" s="377"/>
      <c r="BW326" s="377"/>
      <c r="BX326" s="377"/>
      <c r="BY326" s="379"/>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99" customFormat="true" ht="15" customHeight="true" x14ac:dyDescent="0.2">
      <c r="B327" s="6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7"/>
      <c r="BV327" s="377"/>
      <c r="BW327" s="377"/>
      <c r="BX327" s="377"/>
      <c r="BY327" s="379"/>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99" customFormat="true" ht="15" customHeight="true" x14ac:dyDescent="0.2">
      <c r="B328" s="6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7"/>
      <c r="BV328" s="377"/>
      <c r="BW328" s="377"/>
      <c r="BX328" s="377"/>
      <c r="BY328" s="379"/>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99" customFormat="true" ht="250.15" customHeight="true" x14ac:dyDescent="0.2">
      <c r="B329" s="6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7"/>
      <c r="BV329" s="377"/>
      <c r="BW329" s="377"/>
      <c r="BX329" s="377"/>
      <c r="BY329" s="379"/>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79"/>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7"/>
      <c r="BD330" s="577"/>
      <c r="BE330" s="577"/>
      <c r="BF330" s="577"/>
      <c r="BG330" s="577"/>
      <c r="BH330" s="577"/>
      <c r="BI330" s="577"/>
      <c r="BJ330" s="577"/>
      <c r="BK330" s="577"/>
      <c r="BL330" s="577"/>
      <c r="BM330" s="577"/>
      <c r="BN330" s="577"/>
      <c r="BO330" s="577"/>
      <c r="BP330" s="577"/>
      <c r="BQ330" s="577"/>
      <c r="BR330" s="577"/>
      <c r="BS330" s="577"/>
      <c r="BT330" s="577"/>
      <c r="BU330" s="577"/>
      <c r="BV330" s="577"/>
      <c r="BW330" s="577"/>
      <c r="BX330" s="577"/>
      <c r="BY330" s="577"/>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79"/>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7"/>
      <c r="BD331" s="577"/>
      <c r="BE331" s="577"/>
      <c r="BF331" s="577"/>
      <c r="BG331" s="577"/>
      <c r="BH331" s="577"/>
      <c r="BI331" s="577"/>
      <c r="BJ331" s="577"/>
      <c r="BK331" s="577"/>
      <c r="BL331" s="577"/>
      <c r="BM331" s="577"/>
      <c r="BN331" s="577"/>
      <c r="BO331" s="577"/>
      <c r="BP331" s="577"/>
      <c r="BQ331" s="577"/>
      <c r="BR331" s="577"/>
      <c r="BS331" s="577"/>
      <c r="BT331" s="577"/>
      <c r="BU331" s="577"/>
      <c r="BV331" s="577"/>
      <c r="BW331" s="577"/>
      <c r="BX331" s="577"/>
      <c r="BY331" s="577"/>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79"/>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7"/>
      <c r="BD332" s="577"/>
      <c r="BE332" s="577"/>
      <c r="BF332" s="577"/>
      <c r="BG332" s="577"/>
      <c r="BH332" s="577"/>
      <c r="BI332" s="577"/>
      <c r="BJ332" s="577"/>
      <c r="BK332" s="577"/>
      <c r="BL332" s="577"/>
      <c r="BM332" s="577"/>
      <c r="BN332" s="577"/>
      <c r="BO332" s="577"/>
      <c r="BP332" s="577"/>
      <c r="BQ332" s="577"/>
      <c r="BR332" s="577"/>
      <c r="BS332" s="577"/>
      <c r="BT332" s="577"/>
      <c r="BU332" s="577"/>
      <c r="BV332" s="577"/>
      <c r="BW332" s="577"/>
      <c r="BX332" s="577"/>
      <c r="BY332" s="577"/>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79"/>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7"/>
      <c r="BD333" s="577"/>
      <c r="BE333" s="577"/>
      <c r="BF333" s="577"/>
      <c r="BG333" s="577"/>
      <c r="BH333" s="577"/>
      <c r="BI333" s="577"/>
      <c r="BJ333" s="577"/>
      <c r="BK333" s="577"/>
      <c r="BL333" s="577"/>
      <c r="BM333" s="577"/>
      <c r="BN333" s="577"/>
      <c r="BO333" s="577"/>
      <c r="BP333" s="577"/>
      <c r="BQ333" s="577"/>
      <c r="BR333" s="577"/>
      <c r="BS333" s="577"/>
      <c r="BT333" s="577"/>
      <c r="BU333" s="577"/>
      <c r="BV333" s="577"/>
      <c r="BW333" s="577"/>
      <c r="BX333" s="577"/>
      <c r="BY333" s="577"/>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79"/>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7"/>
      <c r="BD334" s="577"/>
      <c r="BE334" s="577"/>
      <c r="BF334" s="577"/>
      <c r="BG334" s="577"/>
      <c r="BH334" s="577"/>
      <c r="BI334" s="577"/>
      <c r="BJ334" s="577"/>
      <c r="BK334" s="577"/>
      <c r="BL334" s="577"/>
      <c r="BM334" s="577"/>
      <c r="BN334" s="577"/>
      <c r="BO334" s="577"/>
      <c r="BP334" s="577"/>
      <c r="BQ334" s="577"/>
      <c r="BR334" s="577"/>
      <c r="BS334" s="577"/>
      <c r="BT334" s="577"/>
      <c r="BU334" s="577"/>
      <c r="BV334" s="577"/>
      <c r="BW334" s="577"/>
      <c r="BX334" s="577"/>
      <c r="BY334" s="577"/>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79"/>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7"/>
      <c r="BD335" s="577"/>
      <c r="BE335" s="577"/>
      <c r="BF335" s="577"/>
      <c r="BG335" s="577"/>
      <c r="BH335" s="577"/>
      <c r="BI335" s="577"/>
      <c r="BJ335" s="577"/>
      <c r="BK335" s="577"/>
      <c r="BL335" s="577"/>
      <c r="BM335" s="577"/>
      <c r="BN335" s="577"/>
      <c r="BO335" s="577"/>
      <c r="BP335" s="577"/>
      <c r="BQ335" s="577"/>
      <c r="BR335" s="577"/>
      <c r="BS335" s="577"/>
      <c r="BT335" s="577"/>
      <c r="BU335" s="577"/>
      <c r="BV335" s="577"/>
      <c r="BW335" s="577"/>
      <c r="BX335" s="577"/>
      <c r="BY335" s="577"/>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79"/>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7"/>
      <c r="BD336" s="577"/>
      <c r="BE336" s="577"/>
      <c r="BF336" s="577"/>
      <c r="BG336" s="577"/>
      <c r="BH336" s="577"/>
      <c r="BI336" s="577"/>
      <c r="BJ336" s="577"/>
      <c r="BK336" s="577"/>
      <c r="BL336" s="577"/>
      <c r="BM336" s="577"/>
      <c r="BN336" s="577"/>
      <c r="BO336" s="577"/>
      <c r="BP336" s="577"/>
      <c r="BQ336" s="577"/>
      <c r="BR336" s="577"/>
      <c r="BS336" s="577"/>
      <c r="BT336" s="577"/>
      <c r="BU336" s="577"/>
      <c r="BV336" s="577"/>
      <c r="BW336" s="577"/>
      <c r="BX336" s="577"/>
      <c r="BY336" s="577"/>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79"/>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7"/>
      <c r="BD337" s="577"/>
      <c r="BE337" s="577"/>
      <c r="BF337" s="577"/>
      <c r="BG337" s="577"/>
      <c r="BH337" s="577"/>
      <c r="BI337" s="577"/>
      <c r="BJ337" s="577"/>
      <c r="BK337" s="577"/>
      <c r="BL337" s="577"/>
      <c r="BM337" s="577"/>
      <c r="BN337" s="577"/>
      <c r="BO337" s="577"/>
      <c r="BP337" s="577"/>
      <c r="BQ337" s="577"/>
      <c r="BR337" s="577"/>
      <c r="BS337" s="577"/>
      <c r="BT337" s="577"/>
      <c r="BU337" s="577"/>
      <c r="BV337" s="577"/>
      <c r="BW337" s="577"/>
      <c r="BX337" s="577"/>
      <c r="BY337" s="577"/>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79"/>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7"/>
      <c r="BD338" s="577"/>
      <c r="BE338" s="577"/>
      <c r="BF338" s="577"/>
      <c r="BG338" s="577"/>
      <c r="BH338" s="577"/>
      <c r="BI338" s="577"/>
      <c r="BJ338" s="577"/>
      <c r="BK338" s="577"/>
      <c r="BL338" s="577"/>
      <c r="BM338" s="577"/>
      <c r="BN338" s="577"/>
      <c r="BO338" s="577"/>
      <c r="BP338" s="577"/>
      <c r="BQ338" s="577"/>
      <c r="BR338" s="577"/>
      <c r="BS338" s="577"/>
      <c r="BT338" s="577"/>
      <c r="BU338" s="577"/>
      <c r="BV338" s="577"/>
      <c r="BW338" s="577"/>
      <c r="BX338" s="577"/>
      <c r="BY338" s="577"/>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99" customFormat="true" ht="15" customHeight="true" x14ac:dyDescent="0.2">
      <c r="B339" s="6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1039" t="s">
        <v>115</v>
      </c>
      <c r="BD339" s="1040"/>
      <c r="BE339" s="1040"/>
      <c r="BF339" s="1040"/>
      <c r="BG339" s="1041"/>
      <c r="BH339" s="1039" t="s">
        <v>38</v>
      </c>
      <c r="BI339" s="1040"/>
      <c r="BJ339" s="1040"/>
      <c r="BK339" s="1040"/>
      <c r="BL339" s="1041"/>
      <c r="BM339" s="1039" t="s">
        <v>37</v>
      </c>
      <c r="BN339" s="1040"/>
      <c r="BO339" s="1040"/>
      <c r="BP339" s="1040"/>
      <c r="BQ339" s="1042"/>
      <c r="BR339" s="86" t="s">
        <v>142</v>
      </c>
      <c r="BS339" s="495"/>
      <c r="BT339" s="495"/>
      <c r="BU339" s="495"/>
      <c r="BV339" s="495"/>
      <c r="BW339" s="495"/>
      <c r="BX339" s="495"/>
      <c r="BY339" s="495"/>
      <c r="BZ339" s="509"/>
      <c r="CA339" s="509"/>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99" customFormat="true" ht="12.75" x14ac:dyDescent="0.2">
      <c r="B340" s="6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5" t="s">
        <v>0</v>
      </c>
      <c r="BD340" s="647" t="s">
        <v>1</v>
      </c>
      <c r="BE340" s="647" t="s">
        <v>2</v>
      </c>
      <c r="BF340" s="647" t="s">
        <v>3</v>
      </c>
      <c r="BG340" s="526" t="s">
        <v>4</v>
      </c>
      <c r="BH340" s="525" t="s">
        <v>0</v>
      </c>
      <c r="BI340" s="647" t="s">
        <v>1</v>
      </c>
      <c r="BJ340" s="647" t="s">
        <v>2</v>
      </c>
      <c r="BK340" s="647" t="s">
        <v>3</v>
      </c>
      <c r="BL340" s="526" t="s">
        <v>4</v>
      </c>
      <c r="BM340" s="525" t="s">
        <v>0</v>
      </c>
      <c r="BN340" s="647" t="s">
        <v>1</v>
      </c>
      <c r="BO340" s="647" t="s">
        <v>2</v>
      </c>
      <c r="BP340" s="647" t="s">
        <v>3</v>
      </c>
      <c r="BQ340" s="526" t="s">
        <v>4</v>
      </c>
      <c r="BR340" s="525" t="s">
        <v>250</v>
      </c>
      <c r="BS340" s="647" t="s">
        <v>401</v>
      </c>
      <c r="BT340" s="647" t="s">
        <v>252</v>
      </c>
      <c r="BU340" s="647" t="s">
        <v>253</v>
      </c>
      <c r="BV340" s="647" t="s">
        <v>254</v>
      </c>
      <c r="BW340" s="647" t="s">
        <v>255</v>
      </c>
      <c r="BX340" s="647" t="s">
        <v>256</v>
      </c>
      <c r="BY340" s="648" t="s">
        <v>402</v>
      </c>
      <c r="BZ340" s="648" t="s">
        <v>258</v>
      </c>
      <c r="CA340" s="648" t="s">
        <v>356</v>
      </c>
      <c r="CB340" s="948"/>
      <c r="CC340" s="948"/>
      <c r="CD340" s="948"/>
      <c r="CE340" s="948"/>
      <c r="CF340" s="948"/>
      <c r="CG340" s="948"/>
      <c r="CH340" s="948"/>
      <c r="CI340" s="948"/>
      <c r="CJ340" s="948"/>
      <c r="CK340" s="948"/>
      <c r="CL340" s="948"/>
      <c r="CM340" s="948"/>
      <c r="CN340" s="948"/>
      <c r="CO340" s="948"/>
      <c r="CP340" s="948"/>
      <c r="CQ340" s="948"/>
      <c r="CR340" s="948"/>
      <c r="CS340" s="948"/>
      <c r="CT340" s="948"/>
      <c r="CU340" s="948"/>
      <c r="CV340" s="948"/>
      <c r="CW340" s="948"/>
      <c r="CX340" s="948"/>
      <c r="CY340" s="948"/>
      <c r="CZ340" s="948"/>
    </row>
    <row r="341" s="599" customFormat="true" ht="15" customHeight="true" x14ac:dyDescent="0.2">
      <c r="B341" s="6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1034" t="s">
        <v>155</v>
      </c>
      <c r="BB341" s="683" t="s">
        <v>49</v>
      </c>
      <c r="BC341" s="120" t="s">
        <v>35</v>
      </c>
      <c r="BD341" s="116" t="s">
        <v>35</v>
      </c>
      <c r="BE341" s="116" t="s">
        <v>35</v>
      </c>
      <c r="BF341" s="116" t="s">
        <v>35</v>
      </c>
      <c r="BG341" s="111" t="s">
        <v>35</v>
      </c>
      <c r="BH341" s="120" t="s">
        <v>35</v>
      </c>
      <c r="BI341" s="116" t="s">
        <v>35</v>
      </c>
      <c r="BJ341" s="116" t="s">
        <v>35</v>
      </c>
      <c r="BK341" s="116" t="s">
        <v>35</v>
      </c>
      <c r="BL341" s="111" t="s">
        <v>35</v>
      </c>
      <c r="BM341" s="120" t="s">
        <v>35</v>
      </c>
      <c r="BN341" s="116" t="s">
        <v>35</v>
      </c>
      <c r="BO341" s="116" t="s">
        <v>35</v>
      </c>
      <c r="BP341" s="116" t="s">
        <v>35</v>
      </c>
      <c r="BQ341" s="111" t="s">
        <v>35</v>
      </c>
      <c r="BR341" s="120" t="s">
        <v>35</v>
      </c>
      <c r="BS341" s="116" t="s">
        <v>35</v>
      </c>
      <c r="BT341" s="116" t="s">
        <v>35</v>
      </c>
      <c r="BU341" s="116" t="s">
        <v>35</v>
      </c>
      <c r="BV341" s="116" t="s">
        <v>35</v>
      </c>
      <c r="BW341" s="116" t="s">
        <v>35</v>
      </c>
      <c r="BX341" s="116" t="s">
        <v>35</v>
      </c>
      <c r="BY341" s="105" t="s">
        <v>35</v>
      </c>
      <c r="BZ341" s="105" t="s">
        <v>35</v>
      </c>
      <c r="CA341" s="105" t="s">
        <v>35</v>
      </c>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row>
    <row r="342" s="599" customFormat="true" ht="15" customHeight="true" x14ac:dyDescent="0.2">
      <c r="B342" s="6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1035"/>
      <c r="BB342" s="682" t="s">
        <v>48</v>
      </c>
      <c r="BC342" s="119" t="s">
        <v>35</v>
      </c>
      <c r="BD342" s="115" t="s">
        <v>35</v>
      </c>
      <c r="BE342" s="115" t="s">
        <v>35</v>
      </c>
      <c r="BF342" s="115" t="s">
        <v>35</v>
      </c>
      <c r="BG342" s="110" t="s">
        <v>35</v>
      </c>
      <c r="BH342" s="119" t="s">
        <v>35</v>
      </c>
      <c r="BI342" s="115" t="s">
        <v>35</v>
      </c>
      <c r="BJ342" s="115" t="s">
        <v>35</v>
      </c>
      <c r="BK342" s="115" t="s">
        <v>35</v>
      </c>
      <c r="BL342" s="110" t="s">
        <v>35</v>
      </c>
      <c r="BM342" s="119" t="s">
        <v>35</v>
      </c>
      <c r="BN342" s="115" t="s">
        <v>35</v>
      </c>
      <c r="BO342" s="115" t="s">
        <v>35</v>
      </c>
      <c r="BP342" s="115" t="s">
        <v>35</v>
      </c>
      <c r="BQ342" s="110" t="s">
        <v>35</v>
      </c>
      <c r="BR342" s="119" t="s">
        <v>35</v>
      </c>
      <c r="BS342" s="115" t="s">
        <v>35</v>
      </c>
      <c r="BT342" s="115" t="s">
        <v>35</v>
      </c>
      <c r="BU342" s="115" t="s">
        <v>35</v>
      </c>
      <c r="BV342" s="115" t="s">
        <v>35</v>
      </c>
      <c r="BW342" s="115" t="s">
        <v>35</v>
      </c>
      <c r="BX342" s="115" t="s">
        <v>35</v>
      </c>
      <c r="BY342" s="104" t="s">
        <v>35</v>
      </c>
      <c r="BZ342" s="104" t="s">
        <v>35</v>
      </c>
      <c r="CA342" s="104" t="s">
        <v>35</v>
      </c>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row>
    <row r="343" s="599" customFormat="true" ht="15" customHeight="true" x14ac:dyDescent="0.2">
      <c r="B343" s="6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1036" t="s">
        <v>150</v>
      </c>
      <c r="BB343" s="682" t="s">
        <v>49</v>
      </c>
      <c r="BC343" s="119" t="s">
        <v>35</v>
      </c>
      <c r="BD343" s="115" t="s">
        <v>35</v>
      </c>
      <c r="BE343" s="115" t="s">
        <v>35</v>
      </c>
      <c r="BF343" s="115" t="s">
        <v>35</v>
      </c>
      <c r="BG343" s="110" t="s">
        <v>35</v>
      </c>
      <c r="BH343" s="119" t="s">
        <v>35</v>
      </c>
      <c r="BI343" s="115" t="s">
        <v>35</v>
      </c>
      <c r="BJ343" s="115" t="s">
        <v>35</v>
      </c>
      <c r="BK343" s="115" t="s">
        <v>35</v>
      </c>
      <c r="BL343" s="110" t="s">
        <v>35</v>
      </c>
      <c r="BM343" s="119" t="s">
        <v>35</v>
      </c>
      <c r="BN343" s="115" t="s">
        <v>35</v>
      </c>
      <c r="BO343" s="115" t="s">
        <v>35</v>
      </c>
      <c r="BP343" s="115" t="s">
        <v>35</v>
      </c>
      <c r="BQ343" s="110" t="s">
        <v>35</v>
      </c>
      <c r="BR343" s="119" t="s">
        <v>35</v>
      </c>
      <c r="BS343" s="115" t="s">
        <v>35</v>
      </c>
      <c r="BT343" s="115" t="s">
        <v>35</v>
      </c>
      <c r="BU343" s="115" t="s">
        <v>35</v>
      </c>
      <c r="BV343" s="115" t="s">
        <v>35</v>
      </c>
      <c r="BW343" s="115" t="s">
        <v>35</v>
      </c>
      <c r="BX343" s="115" t="s">
        <v>35</v>
      </c>
      <c r="BY343" s="104" t="s">
        <v>35</v>
      </c>
      <c r="BZ343" s="104" t="s">
        <v>35</v>
      </c>
      <c r="CA343" s="104" t="s">
        <v>35</v>
      </c>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row>
    <row r="344" s="599" customFormat="true" ht="15" customHeight="true" x14ac:dyDescent="0.2">
      <c r="B344" s="6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1035"/>
      <c r="BB344" s="682" t="s">
        <v>48</v>
      </c>
      <c r="BC344" s="119" t="s">
        <v>35</v>
      </c>
      <c r="BD344" s="115" t="s">
        <v>35</v>
      </c>
      <c r="BE344" s="115" t="s">
        <v>35</v>
      </c>
      <c r="BF344" s="115" t="s">
        <v>35</v>
      </c>
      <c r="BG344" s="110" t="s">
        <v>35</v>
      </c>
      <c r="BH344" s="119" t="s">
        <v>35</v>
      </c>
      <c r="BI344" s="115" t="s">
        <v>35</v>
      </c>
      <c r="BJ344" s="115" t="s">
        <v>35</v>
      </c>
      <c r="BK344" s="115" t="s">
        <v>35</v>
      </c>
      <c r="BL344" s="110" t="s">
        <v>35</v>
      </c>
      <c r="BM344" s="119" t="s">
        <v>35</v>
      </c>
      <c r="BN344" s="115" t="s">
        <v>35</v>
      </c>
      <c r="BO344" s="115" t="s">
        <v>35</v>
      </c>
      <c r="BP344" s="115" t="s">
        <v>35</v>
      </c>
      <c r="BQ344" s="110" t="s">
        <v>35</v>
      </c>
      <c r="BR344" s="119" t="s">
        <v>35</v>
      </c>
      <c r="BS344" s="115" t="s">
        <v>35</v>
      </c>
      <c r="BT344" s="115" t="s">
        <v>35</v>
      </c>
      <c r="BU344" s="115" t="s">
        <v>35</v>
      </c>
      <c r="BV344" s="115" t="s">
        <v>35</v>
      </c>
      <c r="BW344" s="115" t="s">
        <v>35</v>
      </c>
      <c r="BX344" s="115" t="s">
        <v>35</v>
      </c>
      <c r="BY344" s="104" t="s">
        <v>35</v>
      </c>
      <c r="BZ344" s="104" t="s">
        <v>35</v>
      </c>
      <c r="CA344" s="104" t="s">
        <v>35</v>
      </c>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row>
    <row r="345" s="599" customFormat="true" ht="15" customHeight="true" x14ac:dyDescent="0.2">
      <c r="B345" s="6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1036" t="s">
        <v>151</v>
      </c>
      <c r="BB345" s="682" t="s">
        <v>49</v>
      </c>
      <c r="BC345" s="119" t="s">
        <v>35</v>
      </c>
      <c r="BD345" s="115" t="s">
        <v>35</v>
      </c>
      <c r="BE345" s="115" t="s">
        <v>35</v>
      </c>
      <c r="BF345" s="115" t="s">
        <v>35</v>
      </c>
      <c r="BG345" s="110" t="s">
        <v>35</v>
      </c>
      <c r="BH345" s="119" t="s">
        <v>35</v>
      </c>
      <c r="BI345" s="115" t="s">
        <v>35</v>
      </c>
      <c r="BJ345" s="115" t="s">
        <v>35</v>
      </c>
      <c r="BK345" s="115" t="s">
        <v>35</v>
      </c>
      <c r="BL345" s="110" t="s">
        <v>35</v>
      </c>
      <c r="BM345" s="119" t="s">
        <v>35</v>
      </c>
      <c r="BN345" s="115" t="s">
        <v>35</v>
      </c>
      <c r="BO345" s="115" t="s">
        <v>35</v>
      </c>
      <c r="BP345" s="115" t="s">
        <v>35</v>
      </c>
      <c r="BQ345" s="110" t="s">
        <v>35</v>
      </c>
      <c r="BR345" s="119" t="s">
        <v>35</v>
      </c>
      <c r="BS345" s="115" t="s">
        <v>35</v>
      </c>
      <c r="BT345" s="115" t="s">
        <v>35</v>
      </c>
      <c r="BU345" s="115" t="s">
        <v>35</v>
      </c>
      <c r="BV345" s="115" t="s">
        <v>35</v>
      </c>
      <c r="BW345" s="115" t="s">
        <v>35</v>
      </c>
      <c r="BX345" s="115" t="s">
        <v>35</v>
      </c>
      <c r="BY345" s="104" t="s">
        <v>35</v>
      </c>
      <c r="BZ345" s="104" t="s">
        <v>35</v>
      </c>
      <c r="CA345" s="104" t="s">
        <v>35</v>
      </c>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row>
    <row r="346" s="599" customFormat="true" ht="15" customHeight="true" x14ac:dyDescent="0.2">
      <c r="B346" s="6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1035"/>
      <c r="BB346" s="682" t="s">
        <v>48</v>
      </c>
      <c r="BC346" s="119" t="s">
        <v>35</v>
      </c>
      <c r="BD346" s="115" t="s">
        <v>35</v>
      </c>
      <c r="BE346" s="115" t="s">
        <v>35</v>
      </c>
      <c r="BF346" s="115" t="s">
        <v>35</v>
      </c>
      <c r="BG346" s="110" t="s">
        <v>35</v>
      </c>
      <c r="BH346" s="119" t="s">
        <v>35</v>
      </c>
      <c r="BI346" s="115" t="s">
        <v>35</v>
      </c>
      <c r="BJ346" s="115" t="s">
        <v>35</v>
      </c>
      <c r="BK346" s="115" t="s">
        <v>35</v>
      </c>
      <c r="BL346" s="110" t="s">
        <v>35</v>
      </c>
      <c r="BM346" s="119" t="s">
        <v>35</v>
      </c>
      <c r="BN346" s="115" t="s">
        <v>35</v>
      </c>
      <c r="BO346" s="115" t="s">
        <v>35</v>
      </c>
      <c r="BP346" s="115" t="s">
        <v>35</v>
      </c>
      <c r="BQ346" s="110" t="s">
        <v>35</v>
      </c>
      <c r="BR346" s="119" t="s">
        <v>35</v>
      </c>
      <c r="BS346" s="115" t="s">
        <v>35</v>
      </c>
      <c r="BT346" s="115" t="s">
        <v>35</v>
      </c>
      <c r="BU346" s="115" t="s">
        <v>35</v>
      </c>
      <c r="BV346" s="115" t="s">
        <v>35</v>
      </c>
      <c r="BW346" s="115" t="s">
        <v>35</v>
      </c>
      <c r="BX346" s="115" t="s">
        <v>35</v>
      </c>
      <c r="BY346" s="104" t="s">
        <v>35</v>
      </c>
      <c r="BZ346" s="104" t="s">
        <v>35</v>
      </c>
      <c r="CA346" s="104" t="s">
        <v>35</v>
      </c>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row>
    <row r="347" s="599" customFormat="true" ht="15" customHeight="true" x14ac:dyDescent="0.2">
      <c r="B347" s="6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1036" t="s">
        <v>152</v>
      </c>
      <c r="BB347" s="682" t="s">
        <v>49</v>
      </c>
      <c r="BC347" s="119" t="s">
        <v>35</v>
      </c>
      <c r="BD347" s="115" t="s">
        <v>35</v>
      </c>
      <c r="BE347" s="115" t="s">
        <v>35</v>
      </c>
      <c r="BF347" s="115" t="s">
        <v>35</v>
      </c>
      <c r="BG347" s="110" t="s">
        <v>35</v>
      </c>
      <c r="BH347" s="119" t="s">
        <v>35</v>
      </c>
      <c r="BI347" s="115" t="s">
        <v>35</v>
      </c>
      <c r="BJ347" s="115" t="s">
        <v>35</v>
      </c>
      <c r="BK347" s="115" t="s">
        <v>35</v>
      </c>
      <c r="BL347" s="110" t="s">
        <v>35</v>
      </c>
      <c r="BM347" s="119" t="s">
        <v>35</v>
      </c>
      <c r="BN347" s="115" t="s">
        <v>35</v>
      </c>
      <c r="BO347" s="115" t="s">
        <v>35</v>
      </c>
      <c r="BP347" s="115" t="s">
        <v>35</v>
      </c>
      <c r="BQ347" s="110" t="s">
        <v>35</v>
      </c>
      <c r="BR347" s="119" t="s">
        <v>35</v>
      </c>
      <c r="BS347" s="115" t="s">
        <v>35</v>
      </c>
      <c r="BT347" s="115" t="s">
        <v>35</v>
      </c>
      <c r="BU347" s="115" t="s">
        <v>35</v>
      </c>
      <c r="BV347" s="115" t="s">
        <v>35</v>
      </c>
      <c r="BW347" s="115" t="s">
        <v>35</v>
      </c>
      <c r="BX347" s="115" t="s">
        <v>35</v>
      </c>
      <c r="BY347" s="104" t="s">
        <v>35</v>
      </c>
      <c r="BZ347" s="104" t="s">
        <v>35</v>
      </c>
      <c r="CA347" s="104" t="s">
        <v>35</v>
      </c>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row>
    <row r="348" s="599" customFormat="true" ht="15" customHeight="true" x14ac:dyDescent="0.2">
      <c r="B348" s="6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1035"/>
      <c r="BB348" s="682" t="s">
        <v>48</v>
      </c>
      <c r="BC348" s="119" t="s">
        <v>35</v>
      </c>
      <c r="BD348" s="115" t="s">
        <v>35</v>
      </c>
      <c r="BE348" s="115" t="s">
        <v>35</v>
      </c>
      <c r="BF348" s="115" t="s">
        <v>35</v>
      </c>
      <c r="BG348" s="110" t="s">
        <v>35</v>
      </c>
      <c r="BH348" s="119" t="s">
        <v>35</v>
      </c>
      <c r="BI348" s="115" t="s">
        <v>35</v>
      </c>
      <c r="BJ348" s="115" t="s">
        <v>35</v>
      </c>
      <c r="BK348" s="115" t="s">
        <v>35</v>
      </c>
      <c r="BL348" s="110" t="s">
        <v>35</v>
      </c>
      <c r="BM348" s="119" t="s">
        <v>35</v>
      </c>
      <c r="BN348" s="115" t="s">
        <v>35</v>
      </c>
      <c r="BO348" s="115" t="s">
        <v>35</v>
      </c>
      <c r="BP348" s="115" t="s">
        <v>35</v>
      </c>
      <c r="BQ348" s="110" t="s">
        <v>35</v>
      </c>
      <c r="BR348" s="119" t="s">
        <v>35</v>
      </c>
      <c r="BS348" s="115" t="s">
        <v>35</v>
      </c>
      <c r="BT348" s="115" t="s">
        <v>35</v>
      </c>
      <c r="BU348" s="115" t="s">
        <v>35</v>
      </c>
      <c r="BV348" s="115" t="s">
        <v>35</v>
      </c>
      <c r="BW348" s="115" t="s">
        <v>35</v>
      </c>
      <c r="BX348" s="115" t="s">
        <v>35</v>
      </c>
      <c r="BY348" s="104" t="s">
        <v>35</v>
      </c>
      <c r="BZ348" s="104" t="s">
        <v>35</v>
      </c>
      <c r="CA348" s="104" t="s">
        <v>35</v>
      </c>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row>
    <row r="349" s="599" customFormat="true" ht="15" customHeight="true" x14ac:dyDescent="0.2">
      <c r="B349" s="6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1036" t="s">
        <v>153</v>
      </c>
      <c r="BB349" s="682" t="s">
        <v>49</v>
      </c>
      <c r="BC349" s="119" t="s">
        <v>35</v>
      </c>
      <c r="BD349" s="115" t="s">
        <v>35</v>
      </c>
      <c r="BE349" s="115" t="s">
        <v>35</v>
      </c>
      <c r="BF349" s="115" t="s">
        <v>35</v>
      </c>
      <c r="BG349" s="110" t="s">
        <v>35</v>
      </c>
      <c r="BH349" s="119" t="s">
        <v>35</v>
      </c>
      <c r="BI349" s="115" t="s">
        <v>35</v>
      </c>
      <c r="BJ349" s="115" t="s">
        <v>35</v>
      </c>
      <c r="BK349" s="115" t="s">
        <v>35</v>
      </c>
      <c r="BL349" s="110" t="s">
        <v>35</v>
      </c>
      <c r="BM349" s="119" t="s">
        <v>35</v>
      </c>
      <c r="BN349" s="115" t="s">
        <v>35</v>
      </c>
      <c r="BO349" s="115" t="s">
        <v>35</v>
      </c>
      <c r="BP349" s="115" t="s">
        <v>35</v>
      </c>
      <c r="BQ349" s="110" t="s">
        <v>35</v>
      </c>
      <c r="BR349" s="119" t="s">
        <v>35</v>
      </c>
      <c r="BS349" s="115" t="s">
        <v>35</v>
      </c>
      <c r="BT349" s="115" t="s">
        <v>35</v>
      </c>
      <c r="BU349" s="115" t="s">
        <v>35</v>
      </c>
      <c r="BV349" s="115" t="s">
        <v>35</v>
      </c>
      <c r="BW349" s="115" t="s">
        <v>35</v>
      </c>
      <c r="BX349" s="115" t="s">
        <v>35</v>
      </c>
      <c r="BY349" s="104" t="s">
        <v>35</v>
      </c>
      <c r="BZ349" s="104" t="s">
        <v>35</v>
      </c>
      <c r="CA349" s="104" t="s">
        <v>35</v>
      </c>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row>
    <row r="350" s="599" customFormat="true" ht="15" customHeight="true" x14ac:dyDescent="0.2">
      <c r="B350" s="6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1035"/>
      <c r="BB350" s="682" t="s">
        <v>48</v>
      </c>
      <c r="BC350" s="119" t="s">
        <v>35</v>
      </c>
      <c r="BD350" s="115" t="s">
        <v>35</v>
      </c>
      <c r="BE350" s="115" t="s">
        <v>35</v>
      </c>
      <c r="BF350" s="115" t="s">
        <v>35</v>
      </c>
      <c r="BG350" s="110" t="s">
        <v>35</v>
      </c>
      <c r="BH350" s="119" t="s">
        <v>35</v>
      </c>
      <c r="BI350" s="115" t="s">
        <v>35</v>
      </c>
      <c r="BJ350" s="115" t="s">
        <v>35</v>
      </c>
      <c r="BK350" s="115" t="s">
        <v>35</v>
      </c>
      <c r="BL350" s="110" t="s">
        <v>35</v>
      </c>
      <c r="BM350" s="119" t="s">
        <v>35</v>
      </c>
      <c r="BN350" s="115" t="s">
        <v>35</v>
      </c>
      <c r="BO350" s="115" t="s">
        <v>35</v>
      </c>
      <c r="BP350" s="115" t="s">
        <v>35</v>
      </c>
      <c r="BQ350" s="110" t="s">
        <v>35</v>
      </c>
      <c r="BR350" s="119" t="s">
        <v>35</v>
      </c>
      <c r="BS350" s="115" t="s">
        <v>35</v>
      </c>
      <c r="BT350" s="115" t="s">
        <v>35</v>
      </c>
      <c r="BU350" s="115" t="s">
        <v>35</v>
      </c>
      <c r="BV350" s="115" t="s">
        <v>35</v>
      </c>
      <c r="BW350" s="115" t="s">
        <v>35</v>
      </c>
      <c r="BX350" s="115" t="s">
        <v>35</v>
      </c>
      <c r="BY350" s="104" t="s">
        <v>35</v>
      </c>
      <c r="BZ350" s="104" t="s">
        <v>35</v>
      </c>
      <c r="CA350" s="104" t="s">
        <v>35</v>
      </c>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row>
    <row r="351" s="599" customFormat="true" ht="15" customHeight="true" x14ac:dyDescent="0.2">
      <c r="B351" s="6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1036" t="s">
        <v>154</v>
      </c>
      <c r="BB351" s="682" t="s">
        <v>49</v>
      </c>
      <c r="BC351" s="119" t="s">
        <v>35</v>
      </c>
      <c r="BD351" s="115" t="s">
        <v>35</v>
      </c>
      <c r="BE351" s="115" t="s">
        <v>35</v>
      </c>
      <c r="BF351" s="115" t="s">
        <v>35</v>
      </c>
      <c r="BG351" s="110" t="s">
        <v>35</v>
      </c>
      <c r="BH351" s="119" t="s">
        <v>35</v>
      </c>
      <c r="BI351" s="115" t="s">
        <v>35</v>
      </c>
      <c r="BJ351" s="115" t="s">
        <v>35</v>
      </c>
      <c r="BK351" s="115" t="s">
        <v>35</v>
      </c>
      <c r="BL351" s="110" t="s">
        <v>35</v>
      </c>
      <c r="BM351" s="119" t="s">
        <v>35</v>
      </c>
      <c r="BN351" s="115" t="s">
        <v>35</v>
      </c>
      <c r="BO351" s="115" t="s">
        <v>35</v>
      </c>
      <c r="BP351" s="115" t="s">
        <v>35</v>
      </c>
      <c r="BQ351" s="110" t="s">
        <v>35</v>
      </c>
      <c r="BR351" s="119" t="s">
        <v>35</v>
      </c>
      <c r="BS351" s="115" t="s">
        <v>35</v>
      </c>
      <c r="BT351" s="115" t="s">
        <v>35</v>
      </c>
      <c r="BU351" s="115" t="s">
        <v>35</v>
      </c>
      <c r="BV351" s="115" t="s">
        <v>35</v>
      </c>
      <c r="BW351" s="115" t="s">
        <v>35</v>
      </c>
      <c r="BX351" s="115" t="s">
        <v>35</v>
      </c>
      <c r="BY351" s="104" t="s">
        <v>35</v>
      </c>
      <c r="BZ351" s="104" t="s">
        <v>35</v>
      </c>
      <c r="CA351" s="104" t="s">
        <v>35</v>
      </c>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row>
    <row r="352" s="599" customFormat="true" ht="15" customHeight="true" x14ac:dyDescent="0.2">
      <c r="B352" s="6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1035"/>
      <c r="BB352" s="682" t="s">
        <v>48</v>
      </c>
      <c r="BC352" s="119" t="s">
        <v>35</v>
      </c>
      <c r="BD352" s="115" t="s">
        <v>35</v>
      </c>
      <c r="BE352" s="115" t="s">
        <v>35</v>
      </c>
      <c r="BF352" s="115" t="s">
        <v>35</v>
      </c>
      <c r="BG352" s="110" t="s">
        <v>35</v>
      </c>
      <c r="BH352" s="119" t="s">
        <v>35</v>
      </c>
      <c r="BI352" s="115" t="s">
        <v>35</v>
      </c>
      <c r="BJ352" s="115" t="s">
        <v>35</v>
      </c>
      <c r="BK352" s="115" t="s">
        <v>35</v>
      </c>
      <c r="BL352" s="110" t="s">
        <v>35</v>
      </c>
      <c r="BM352" s="119" t="s">
        <v>35</v>
      </c>
      <c r="BN352" s="115" t="s">
        <v>35</v>
      </c>
      <c r="BO352" s="115" t="s">
        <v>35</v>
      </c>
      <c r="BP352" s="115" t="s">
        <v>35</v>
      </c>
      <c r="BQ352" s="110" t="s">
        <v>35</v>
      </c>
      <c r="BR352" s="119" t="s">
        <v>35</v>
      </c>
      <c r="BS352" s="115" t="s">
        <v>35</v>
      </c>
      <c r="BT352" s="115" t="s">
        <v>35</v>
      </c>
      <c r="BU352" s="115" t="s">
        <v>35</v>
      </c>
      <c r="BV352" s="115" t="s">
        <v>35</v>
      </c>
      <c r="BW352" s="115" t="s">
        <v>35</v>
      </c>
      <c r="BX352" s="115" t="s">
        <v>35</v>
      </c>
      <c r="BY352" s="104" t="s">
        <v>35</v>
      </c>
      <c r="BZ352" s="104" t="s">
        <v>35</v>
      </c>
      <c r="CA352" s="104" t="s">
        <v>35</v>
      </c>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row>
    <row r="353" s="599" customFormat="true" ht="15" customHeight="true" x14ac:dyDescent="0.2">
      <c r="B353" s="6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1036" t="s">
        <v>143</v>
      </c>
      <c r="BB353" s="682" t="s">
        <v>49</v>
      </c>
      <c r="BC353" s="119" t="s">
        <v>35</v>
      </c>
      <c r="BD353" s="115" t="s">
        <v>35</v>
      </c>
      <c r="BE353" s="115" t="s">
        <v>35</v>
      </c>
      <c r="BF353" s="115" t="s">
        <v>35</v>
      </c>
      <c r="BG353" s="110" t="s">
        <v>35</v>
      </c>
      <c r="BH353" s="119" t="s">
        <v>35</v>
      </c>
      <c r="BI353" s="115" t="s">
        <v>35</v>
      </c>
      <c r="BJ353" s="115" t="s">
        <v>35</v>
      </c>
      <c r="BK353" s="115" t="s">
        <v>35</v>
      </c>
      <c r="BL353" s="110" t="s">
        <v>35</v>
      </c>
      <c r="BM353" s="119" t="s">
        <v>35</v>
      </c>
      <c r="BN353" s="115" t="s">
        <v>35</v>
      </c>
      <c r="BO353" s="115" t="s">
        <v>35</v>
      </c>
      <c r="BP353" s="115" t="s">
        <v>35</v>
      </c>
      <c r="BQ353" s="110" t="s">
        <v>35</v>
      </c>
      <c r="BR353" s="119" t="s">
        <v>35</v>
      </c>
      <c r="BS353" s="115" t="s">
        <v>35</v>
      </c>
      <c r="BT353" s="115" t="s">
        <v>35</v>
      </c>
      <c r="BU353" s="115" t="s">
        <v>35</v>
      </c>
      <c r="BV353" s="115" t="s">
        <v>35</v>
      </c>
      <c r="BW353" s="115" t="s">
        <v>35</v>
      </c>
      <c r="BX353" s="115" t="s">
        <v>35</v>
      </c>
      <c r="BY353" s="104" t="s">
        <v>35</v>
      </c>
      <c r="BZ353" s="104" t="s">
        <v>35</v>
      </c>
      <c r="CA353" s="104" t="s">
        <v>35</v>
      </c>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row>
    <row r="354" s="599" customFormat="true" ht="15" customHeight="true" x14ac:dyDescent="0.2">
      <c r="B354" s="6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1037"/>
      <c r="BB354" s="684" t="s">
        <v>48</v>
      </c>
      <c r="BC354" s="118" t="s">
        <v>35</v>
      </c>
      <c r="BD354" s="114" t="s">
        <v>35</v>
      </c>
      <c r="BE354" s="114" t="s">
        <v>35</v>
      </c>
      <c r="BF354" s="114" t="s">
        <v>35</v>
      </c>
      <c r="BG354" s="109" t="s">
        <v>35</v>
      </c>
      <c r="BH354" s="118" t="s">
        <v>35</v>
      </c>
      <c r="BI354" s="114" t="s">
        <v>35</v>
      </c>
      <c r="BJ354" s="114" t="s">
        <v>35</v>
      </c>
      <c r="BK354" s="114" t="s">
        <v>35</v>
      </c>
      <c r="BL354" s="109" t="s">
        <v>35</v>
      </c>
      <c r="BM354" s="118" t="s">
        <v>35</v>
      </c>
      <c r="BN354" s="114" t="s">
        <v>35</v>
      </c>
      <c r="BO354" s="114" t="s">
        <v>35</v>
      </c>
      <c r="BP354" s="114" t="s">
        <v>35</v>
      </c>
      <c r="BQ354" s="109" t="s">
        <v>35</v>
      </c>
      <c r="BR354" s="118" t="s">
        <v>35</v>
      </c>
      <c r="BS354" s="114" t="s">
        <v>35</v>
      </c>
      <c r="BT354" s="114" t="s">
        <v>35</v>
      </c>
      <c r="BU354" s="114" t="s">
        <v>35</v>
      </c>
      <c r="BV354" s="114" t="s">
        <v>35</v>
      </c>
      <c r="BW354" s="114" t="s">
        <v>35</v>
      </c>
      <c r="BX354" s="114" t="s">
        <v>35</v>
      </c>
      <c r="BY354" s="103" t="s">
        <v>35</v>
      </c>
      <c r="BZ354" s="103" t="s">
        <v>35</v>
      </c>
      <c r="CA354" s="103" t="s">
        <v>35</v>
      </c>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row>
    <row r="355" s="599" customFormat="true" ht="15" customHeight="true" x14ac:dyDescent="0.2">
      <c r="B355" s="6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5"/>
      <c r="BX355" s="505"/>
      <c r="BY355" s="505"/>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99" customFormat="true" ht="15" customHeight="true" x14ac:dyDescent="0.2">
      <c r="B356" s="6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41"/>
      <c r="BW356" s="441"/>
      <c r="BX356" s="441"/>
      <c r="BY356" s="441"/>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41"/>
      <c r="BW357" s="441"/>
      <c r="BX357" s="441"/>
      <c r="BY357" s="441"/>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41"/>
      <c r="BW358" s="441"/>
      <c r="BX358" s="441"/>
      <c r="BY358" s="441"/>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41"/>
      <c r="BW359" s="441"/>
      <c r="BX359" s="441"/>
      <c r="BY359" s="441"/>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41"/>
      <c r="BW360" s="441"/>
      <c r="BX360" s="441"/>
      <c r="BY360" s="441"/>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41"/>
      <c r="BW361" s="441"/>
      <c r="BX361" s="441"/>
      <c r="BY361" s="441"/>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41"/>
      <c r="BW362" s="441"/>
      <c r="BX362" s="441"/>
      <c r="BY362" s="441"/>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41"/>
      <c r="BW363" s="441"/>
      <c r="BX363" s="441"/>
      <c r="BY363" s="441"/>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41"/>
      <c r="BW364" s="441"/>
      <c r="BX364" s="441"/>
      <c r="BY364" s="441"/>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41"/>
      <c r="BW365" s="441"/>
      <c r="BX365" s="441"/>
      <c r="BY365" s="441"/>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41"/>
      <c r="BW366" s="441"/>
      <c r="BX366" s="441"/>
      <c r="BY366" s="441"/>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41"/>
      <c r="BW367" s="441"/>
      <c r="BX367" s="441"/>
      <c r="BY367" s="441"/>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41"/>
      <c r="BW368" s="441"/>
      <c r="BX368" s="441"/>
      <c r="BY368" s="441"/>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41"/>
      <c r="BW369" s="441"/>
      <c r="BX369" s="441"/>
      <c r="BY369" s="441"/>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41"/>
      <c r="BW370" s="441"/>
      <c r="BX370" s="441"/>
      <c r="BY370" s="441"/>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41"/>
      <c r="BW371" s="441"/>
      <c r="BX371" s="441"/>
      <c r="BY371" s="441"/>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41"/>
      <c r="BW372" s="441"/>
      <c r="BX372" s="441"/>
      <c r="BY372" s="441"/>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41"/>
      <c r="BW373" s="441"/>
      <c r="BX373" s="441"/>
      <c r="BY373" s="441"/>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41"/>
      <c r="BW374" s="441"/>
      <c r="BX374" s="441"/>
      <c r="BY374" s="441"/>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7"/>
      <c r="BV375" s="377"/>
      <c r="BW375" s="377"/>
      <c r="BX375" s="377"/>
      <c r="BY375" s="379"/>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7"/>
      <c r="BV376" s="377"/>
      <c r="BW376" s="377"/>
      <c r="BX376" s="377"/>
      <c r="BY376" s="379"/>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7"/>
      <c r="BV377" s="377"/>
      <c r="BW377" s="377"/>
      <c r="BX377" s="377"/>
      <c r="BY377" s="379"/>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7"/>
      <c r="BV378" s="377"/>
      <c r="BW378" s="377"/>
      <c r="BX378" s="377"/>
      <c r="BY378" s="379"/>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7"/>
      <c r="BV379" s="377"/>
      <c r="BW379" s="377"/>
      <c r="BX379" s="377"/>
      <c r="BY379" s="379"/>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7"/>
      <c r="BV380" s="377"/>
      <c r="BW380" s="377"/>
      <c r="BX380" s="377"/>
      <c r="BY380" s="379"/>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7"/>
      <c r="BV381" s="377"/>
      <c r="BW381" s="377"/>
      <c r="BX381" s="377"/>
      <c r="BY381" s="379"/>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7"/>
      <c r="BV382" s="377"/>
      <c r="BW382" s="377"/>
      <c r="BX382" s="377"/>
      <c r="BY382" s="379"/>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7"/>
      <c r="BV383" s="377"/>
      <c r="BW383" s="377"/>
      <c r="BX383" s="377"/>
      <c r="BY383" s="379"/>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7"/>
      <c r="BV384" s="377"/>
      <c r="BW384" s="377"/>
      <c r="BX384" s="377"/>
      <c r="BY384" s="379"/>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7"/>
      <c r="BV385" s="377"/>
      <c r="BW385" s="377"/>
      <c r="BX385" s="377"/>
      <c r="BY385" s="379"/>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7"/>
      <c r="BV386" s="377"/>
      <c r="BW386" s="377"/>
      <c r="BX386" s="377"/>
      <c r="BY386" s="379"/>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7"/>
      <c r="BV387" s="377"/>
      <c r="BW387" s="377"/>
      <c r="BX387" s="377"/>
      <c r="BY387" s="379"/>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7"/>
      <c r="BV388" s="377"/>
      <c r="BW388" s="377"/>
      <c r="BX388" s="377"/>
      <c r="BY388" s="379"/>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7"/>
      <c r="BV389" s="377"/>
      <c r="BW389" s="377"/>
      <c r="BX389" s="377"/>
      <c r="BY389" s="379"/>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99" customFormat="true" ht="15" customHeight="true" x14ac:dyDescent="0.2">
      <c r="B390" s="6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7"/>
      <c r="BV390" s="377"/>
      <c r="BW390" s="377"/>
      <c r="BX390" s="377"/>
      <c r="BY390" s="379"/>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99" customFormat="true" ht="15" customHeight="true" x14ac:dyDescent="0.2">
      <c r="B391" s="6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7"/>
      <c r="BV391" s="377"/>
      <c r="BW391" s="377"/>
      <c r="BX391" s="377"/>
      <c r="BY391" s="379"/>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99" customFormat="true" ht="15" customHeight="true" x14ac:dyDescent="0.2">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7"/>
      <c r="BV392" s="377"/>
      <c r="BW392" s="377"/>
      <c r="BX392" s="377"/>
      <c r="BY392" s="379"/>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99" customFormat="true" ht="15" customHeight="true" x14ac:dyDescent="0.2">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7"/>
      <c r="BV393" s="377"/>
      <c r="BW393" s="377"/>
      <c r="BX393" s="377"/>
      <c r="BY393" s="379"/>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99" customFormat="true" ht="15" customHeight="true" x14ac:dyDescent="0.2">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7"/>
      <c r="BV394" s="377"/>
      <c r="BW394" s="377"/>
      <c r="BX394" s="377"/>
      <c r="BY394" s="379"/>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99" customFormat="true" ht="15" customHeight="true" x14ac:dyDescent="0.2">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7"/>
      <c r="BV395" s="377"/>
      <c r="BW395" s="377"/>
      <c r="BX395" s="377"/>
      <c r="BY395" s="379"/>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99" customFormat="true" ht="15" customHeight="true" x14ac:dyDescent="0.2">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7"/>
      <c r="BV396" s="377"/>
      <c r="BW396" s="377"/>
      <c r="BX396" s="377"/>
      <c r="BY396" s="379"/>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99" customFormat="true" ht="15" customHeight="true" x14ac:dyDescent="0.2">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7"/>
      <c r="BV397" s="377"/>
      <c r="BW397" s="377"/>
      <c r="BX397" s="377"/>
      <c r="BY397" s="379"/>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99" customFormat="true" ht="15" customHeight="true" x14ac:dyDescent="0.2">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7"/>
      <c r="BV398" s="377"/>
      <c r="BW398" s="377"/>
      <c r="BX398" s="377"/>
      <c r="BY398" s="379"/>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2" customFormat="true" ht="15" customHeight="true" x14ac:dyDescent="0.25">
      <c r="A399" s="383"/>
      <c r="B399" s="383"/>
      <c r="C399" s="1069" t="s">
        <v>132</v>
      </c>
      <c r="D399" s="1070"/>
      <c r="E399" s="1070"/>
      <c r="F399" s="1070"/>
      <c r="G399" s="383"/>
      <c r="H399" s="1072" t="s">
        <v>133</v>
      </c>
      <c r="I399" s="1073"/>
      <c r="J399" s="1073"/>
      <c r="K399" s="1073"/>
      <c r="M399" s="1072" t="s">
        <v>134</v>
      </c>
      <c r="N399" s="1073"/>
      <c r="O399" s="1073"/>
      <c r="P399" s="1073"/>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24" customHeight="true" x14ac:dyDescent="0.2">
      <c r="C400" s="1080" t="s">
        <v>208</v>
      </c>
      <c r="D400" s="952"/>
      <c r="E400" s="952"/>
      <c r="H400" s="1080" t="s">
        <v>208</v>
      </c>
      <c r="I400" s="952"/>
      <c r="J400" s="952"/>
      <c r="M400" s="1080" t="s">
        <v>208</v>
      </c>
      <c r="N400" s="952"/>
      <c r="O400" s="952"/>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2"/>
      <c r="BB400" s="383"/>
      <c r="BC400" s="592"/>
      <c r="BD400" s="592"/>
      <c r="BE400" s="592"/>
      <c r="BF400" s="592"/>
      <c r="BG400" s="592"/>
      <c r="BH400" s="592"/>
      <c r="BI400" s="592"/>
      <c r="BJ400" s="592"/>
      <c r="BK400" s="592"/>
      <c r="BL400" s="592"/>
      <c r="BM400" s="592"/>
      <c r="BN400" s="592"/>
      <c r="BO400" s="592"/>
      <c r="BP400" s="592"/>
      <c r="BQ400" s="592"/>
      <c r="BR400" s="592"/>
      <c r="BS400" s="592"/>
      <c r="BT400" s="592"/>
      <c r="BU400" s="592"/>
      <c r="BV400" s="592"/>
      <c r="BW400" s="592"/>
      <c r="BX400" s="592"/>
      <c r="BY400" s="592"/>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1074"/>
      <c r="D401" s="952"/>
      <c r="E401" s="641" t="s">
        <v>209</v>
      </c>
      <c r="H401" s="1074"/>
      <c r="I401" s="952"/>
      <c r="J401" s="642" t="s">
        <v>209</v>
      </c>
      <c r="M401" s="1074"/>
      <c r="N401" s="952"/>
      <c r="O401" s="643" t="s">
        <v>209</v>
      </c>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2"/>
      <c r="BB401" s="383"/>
      <c r="BC401" s="592"/>
      <c r="BD401" s="592"/>
      <c r="BE401" s="592"/>
      <c r="BF401" s="592"/>
      <c r="BG401" s="592"/>
      <c r="BH401" s="592"/>
      <c r="BI401" s="592"/>
      <c r="BJ401" s="592"/>
      <c r="BK401" s="592"/>
      <c r="BL401" s="592"/>
      <c r="BM401" s="592"/>
      <c r="BN401" s="592"/>
      <c r="BO401" s="592"/>
      <c r="BP401" s="592"/>
      <c r="BQ401" s="592"/>
      <c r="BR401" s="592"/>
      <c r="BS401" s="592"/>
      <c r="BT401" s="592"/>
      <c r="BU401" s="592"/>
      <c r="BV401" s="592"/>
      <c r="BW401" s="592"/>
      <c r="BX401" s="592"/>
      <c r="BY401" s="592"/>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1071" t="s">
        <v>140</v>
      </c>
      <c r="C402" s="952"/>
      <c r="D402" s="952"/>
      <c r="E402" s="644" t="s">
        <v>210</v>
      </c>
      <c r="H402" s="952"/>
      <c r="I402" s="952"/>
      <c r="J402" s="645" t="s">
        <v>210</v>
      </c>
      <c r="M402" s="952"/>
      <c r="N402" s="952"/>
      <c r="O402" s="646" t="s">
        <v>210</v>
      </c>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2"/>
      <c r="BB402" s="383"/>
      <c r="BC402" s="592"/>
      <c r="BD402" s="592"/>
      <c r="BE402" s="592"/>
      <c r="BF402" s="592"/>
      <c r="BG402" s="592"/>
      <c r="BH402" s="592"/>
      <c r="BI402" s="592"/>
      <c r="BJ402" s="592"/>
      <c r="BK402" s="592"/>
      <c r="BL402" s="592"/>
      <c r="BM402" s="592"/>
      <c r="BN402" s="592"/>
      <c r="BO402" s="592"/>
      <c r="BP402" s="592"/>
      <c r="BQ402" s="592"/>
      <c r="BR402" s="592"/>
      <c r="BS402" s="592"/>
      <c r="BT402" s="592"/>
      <c r="BU402" s="592"/>
      <c r="BV402" s="592"/>
      <c r="BW402" s="592"/>
      <c r="BX402" s="592"/>
      <c r="BY402" s="592"/>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952"/>
      <c r="C403" s="1081" t="s">
        <v>427</v>
      </c>
      <c r="D403" s="1067"/>
      <c r="E403" s="828">
        <v>-0.75676160952276139</v>
      </c>
      <c r="F403" s="700"/>
      <c r="G403" s="700"/>
      <c r="H403" s="1081" t="s">
        <v>428</v>
      </c>
      <c r="I403" s="1067"/>
      <c r="J403" s="829">
        <v>0.79030781924386795</v>
      </c>
      <c r="K403" s="700"/>
      <c r="L403" s="700"/>
      <c r="M403" s="1081" t="s">
        <v>427</v>
      </c>
      <c r="N403" s="1067"/>
      <c r="O403" s="830">
        <v>-0.76471471581127359</v>
      </c>
      <c r="P403" s="700"/>
      <c r="Q403" s="700"/>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2"/>
      <c r="BW403" s="412"/>
      <c r="BX403" s="412"/>
      <c r="BY403" s="412"/>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952"/>
      <c r="C404" s="1081" t="s">
        <v>429</v>
      </c>
      <c r="D404" s="1067"/>
      <c r="E404" s="831">
        <v>-0.73181925426519689</v>
      </c>
      <c r="F404" s="700"/>
      <c r="G404" s="700"/>
      <c r="H404" s="1081" t="s">
        <v>430</v>
      </c>
      <c r="I404" s="1067"/>
      <c r="J404" s="832">
        <v>0.78090970221448108</v>
      </c>
      <c r="K404" s="700"/>
      <c r="L404" s="700"/>
      <c r="M404" s="1081" t="s">
        <v>431</v>
      </c>
      <c r="N404" s="1067"/>
      <c r="O404" s="833">
        <v>-0.71478268170256709</v>
      </c>
      <c r="P404" s="700"/>
      <c r="Q404" s="700"/>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2"/>
      <c r="BW404" s="412"/>
      <c r="BX404" s="412"/>
      <c r="BY404" s="412"/>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952"/>
      <c r="C405" s="1081" t="s">
        <v>431</v>
      </c>
      <c r="D405" s="1067"/>
      <c r="E405" s="831">
        <v>-0.70604990592022154</v>
      </c>
      <c r="F405" s="700"/>
      <c r="G405" s="700"/>
      <c r="H405" s="1081" t="s">
        <v>432</v>
      </c>
      <c r="I405" s="1067"/>
      <c r="J405" s="832">
        <v>0.77732673562577959</v>
      </c>
      <c r="K405" s="700"/>
      <c r="L405" s="700"/>
      <c r="M405" s="1081" t="s">
        <v>429</v>
      </c>
      <c r="N405" s="1067"/>
      <c r="O405" s="833">
        <v>-0.63952818651641985</v>
      </c>
      <c r="P405" s="700"/>
      <c r="Q405" s="700"/>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2"/>
      <c r="BW405" s="412"/>
      <c r="BX405" s="412"/>
      <c r="BY405" s="412"/>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952"/>
      <c r="C406" s="1081" t="s">
        <v>430</v>
      </c>
      <c r="D406" s="1067"/>
      <c r="E406" s="831">
        <v>0.66634141585913198</v>
      </c>
      <c r="F406" s="700"/>
      <c r="G406" s="700"/>
      <c r="H406" s="1081" t="s">
        <v>433</v>
      </c>
      <c r="I406" s="1067"/>
      <c r="J406" s="832">
        <v>0.5905549559556893</v>
      </c>
      <c r="K406" s="700"/>
      <c r="L406" s="700"/>
      <c r="M406" s="1081" t="s">
        <v>434</v>
      </c>
      <c r="N406" s="1067"/>
      <c r="O406" s="833">
        <v>0.6055137869077909</v>
      </c>
      <c r="P406" s="700"/>
      <c r="Q406" s="700"/>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2"/>
      <c r="BW406" s="412"/>
      <c r="BX406" s="412"/>
      <c r="BY406" s="412"/>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952"/>
      <c r="C407" s="1081" t="s">
        <v>428</v>
      </c>
      <c r="D407" s="1067"/>
      <c r="E407" s="831">
        <v>0.65177246819148482</v>
      </c>
      <c r="F407" s="700"/>
      <c r="G407" s="700"/>
      <c r="H407" s="1081" t="s">
        <v>435</v>
      </c>
      <c r="I407" s="1067"/>
      <c r="J407" s="832">
        <v>0.58264594705017148</v>
      </c>
      <c r="K407" s="700"/>
      <c r="L407" s="700"/>
      <c r="M407" s="1081" t="s">
        <v>436</v>
      </c>
      <c r="N407" s="1067"/>
      <c r="O407" s="833">
        <v>0.56063604747439955</v>
      </c>
      <c r="P407" s="700"/>
      <c r="Q407" s="700"/>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2"/>
      <c r="BW407" s="412"/>
      <c r="BX407" s="412"/>
      <c r="BY407" s="412"/>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952"/>
      <c r="C408" s="1081" t="s">
        <v>437</v>
      </c>
      <c r="D408" s="1067"/>
      <c r="E408" s="831">
        <v>0.62788137984936898</v>
      </c>
      <c r="F408" s="700"/>
      <c r="G408" s="700"/>
      <c r="H408" s="1081" t="s">
        <v>437</v>
      </c>
      <c r="I408" s="1067"/>
      <c r="J408" s="832">
        <v>0.56486618070815864</v>
      </c>
      <c r="K408" s="700"/>
      <c r="L408" s="700"/>
      <c r="M408" s="1081" t="s">
        <v>437</v>
      </c>
      <c r="N408" s="1067"/>
      <c r="O408" s="833">
        <v>0.55926487868327057</v>
      </c>
      <c r="P408" s="700"/>
      <c r="Q408" s="700"/>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2"/>
      <c r="BW408" s="412"/>
      <c r="BX408" s="412"/>
      <c r="BY408" s="412"/>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952"/>
      <c r="C409" s="1081" t="s">
        <v>432</v>
      </c>
      <c r="D409" s="1067"/>
      <c r="E409" s="831">
        <v>0.62456119017921108</v>
      </c>
      <c r="F409" s="700"/>
      <c r="G409" s="700"/>
      <c r="H409" s="1081" t="s">
        <v>438</v>
      </c>
      <c r="I409" s="1067"/>
      <c r="J409" s="832">
        <v>0.53032143406474164</v>
      </c>
      <c r="K409" s="700"/>
      <c r="L409" s="700"/>
      <c r="M409" s="1081" t="s">
        <v>430</v>
      </c>
      <c r="N409" s="1067"/>
      <c r="O409" s="833">
        <v>0.55673594848243113</v>
      </c>
      <c r="P409" s="700"/>
      <c r="Q409" s="700"/>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2"/>
      <c r="BW409" s="412"/>
      <c r="BX409" s="412"/>
      <c r="BY409" s="412"/>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952"/>
      <c r="C410" s="1081" t="s">
        <v>436</v>
      </c>
      <c r="D410" s="1067"/>
      <c r="E410" s="831">
        <v>0.59450982783832773</v>
      </c>
      <c r="F410" s="700"/>
      <c r="G410" s="700"/>
      <c r="H410" s="1081" t="s">
        <v>439</v>
      </c>
      <c r="I410" s="1067"/>
      <c r="J410" s="832">
        <v>0.52895868309961502</v>
      </c>
      <c r="K410" s="700"/>
      <c r="L410" s="700"/>
      <c r="M410" s="1081" t="s">
        <v>440</v>
      </c>
      <c r="N410" s="1067"/>
      <c r="O410" s="833">
        <v>-0.55056114362120179</v>
      </c>
      <c r="P410" s="700"/>
      <c r="Q410" s="700"/>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2"/>
      <c r="BW410" s="412"/>
      <c r="BX410" s="412"/>
      <c r="BY410" s="412"/>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952"/>
      <c r="C411" s="1081" t="s">
        <v>440</v>
      </c>
      <c r="D411" s="1067"/>
      <c r="E411" s="831">
        <v>-0.58744036721485338</v>
      </c>
      <c r="F411" s="700"/>
      <c r="G411" s="700"/>
      <c r="H411" s="1081" t="s">
        <v>441</v>
      </c>
      <c r="I411" s="1067"/>
      <c r="J411" s="832">
        <v>0.51699705148531094</v>
      </c>
      <c r="K411" s="700"/>
      <c r="L411" s="700"/>
      <c r="M411" s="1081" t="s">
        <v>442</v>
      </c>
      <c r="N411" s="1067"/>
      <c r="O411" s="833">
        <v>0.54571100719797827</v>
      </c>
      <c r="P411" s="700"/>
      <c r="Q411" s="700"/>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2"/>
      <c r="BW411" s="412"/>
      <c r="BX411" s="412"/>
      <c r="BY411" s="412"/>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952"/>
      <c r="C412" s="1081" t="s">
        <v>442</v>
      </c>
      <c r="D412" s="1067"/>
      <c r="E412" s="831">
        <v>0.54430965512638962</v>
      </c>
      <c r="F412" s="700"/>
      <c r="G412" s="700"/>
      <c r="H412" s="1081" t="s">
        <v>443</v>
      </c>
      <c r="I412" s="1067"/>
      <c r="J412" s="832">
        <v>-0.45019676156491828</v>
      </c>
      <c r="K412" s="700"/>
      <c r="L412" s="700"/>
      <c r="M412" s="1081" t="s">
        <v>444</v>
      </c>
      <c r="N412" s="1067"/>
      <c r="O412" s="833">
        <v>0.5266547831019599</v>
      </c>
      <c r="P412" s="700"/>
      <c r="Q412" s="700"/>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2"/>
      <c r="BW412" s="412"/>
      <c r="BX412" s="412"/>
      <c r="BY412" s="412"/>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952"/>
      <c r="C413" s="1081" t="s">
        <v>434</v>
      </c>
      <c r="D413" s="1067"/>
      <c r="E413" s="831">
        <v>0.53991338165323144</v>
      </c>
      <c r="F413" s="700"/>
      <c r="G413" s="700"/>
      <c r="H413" s="1081" t="s">
        <v>434</v>
      </c>
      <c r="I413" s="1067"/>
      <c r="J413" s="832">
        <v>-0.43080377018969512</v>
      </c>
      <c r="K413" s="700"/>
      <c r="L413" s="700"/>
      <c r="M413" s="1081" t="s">
        <v>432</v>
      </c>
      <c r="N413" s="1067"/>
      <c r="O413" s="833">
        <v>0.51013412195750685</v>
      </c>
      <c r="P413" s="700"/>
      <c r="Q413" s="700"/>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2"/>
      <c r="BW413" s="412"/>
      <c r="BX413" s="412"/>
      <c r="BY413" s="412"/>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952"/>
      <c r="C414" s="1081" t="s">
        <v>445</v>
      </c>
      <c r="D414" s="1067"/>
      <c r="E414" s="831">
        <v>0.47665701881647426</v>
      </c>
      <c r="F414" s="700"/>
      <c r="G414" s="700"/>
      <c r="H414" s="1081" t="s">
        <v>446</v>
      </c>
      <c r="I414" s="1067"/>
      <c r="J414" s="832">
        <v>0.41458313499228183</v>
      </c>
      <c r="K414" s="700"/>
      <c r="L414" s="700"/>
      <c r="M414" s="1081" t="s">
        <v>428</v>
      </c>
      <c r="N414" s="1067"/>
      <c r="O414" s="833">
        <v>0.4483724413270459</v>
      </c>
      <c r="P414" s="700"/>
      <c r="Q414" s="700"/>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2"/>
      <c r="BW414" s="412"/>
      <c r="BX414" s="412"/>
      <c r="BY414" s="412"/>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952"/>
      <c r="C415" s="1081" t="s">
        <v>435</v>
      </c>
      <c r="D415" s="1067"/>
      <c r="E415" s="831">
        <v>0.45675452882494177</v>
      </c>
      <c r="F415" s="700"/>
      <c r="G415" s="700"/>
      <c r="H415" s="1081" t="s">
        <v>445</v>
      </c>
      <c r="I415" s="1067"/>
      <c r="J415" s="832">
        <v>0.40660799737775383</v>
      </c>
      <c r="K415" s="700"/>
      <c r="L415" s="700"/>
      <c r="M415" s="1081" t="s">
        <v>445</v>
      </c>
      <c r="N415" s="1067"/>
      <c r="O415" s="833">
        <v>0.44440237294530005</v>
      </c>
      <c r="P415" s="700"/>
      <c r="Q415" s="700"/>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2"/>
      <c r="BW415" s="412"/>
      <c r="BX415" s="412"/>
      <c r="BY415" s="412"/>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952"/>
      <c r="C416" s="1081" t="s">
        <v>444</v>
      </c>
      <c r="D416" s="1067"/>
      <c r="E416" s="831">
        <v>0.45156128514453514</v>
      </c>
      <c r="F416" s="700"/>
      <c r="G416" s="700"/>
      <c r="H416" s="1081" t="s">
        <v>447</v>
      </c>
      <c r="I416" s="1067"/>
      <c r="J416" s="832">
        <v>-0.39736413197818116</v>
      </c>
      <c r="K416" s="700"/>
      <c r="L416" s="700"/>
      <c r="M416" s="1081" t="s">
        <v>447</v>
      </c>
      <c r="N416" s="1067"/>
      <c r="O416" s="833">
        <v>0.39204475680818479</v>
      </c>
      <c r="P416" s="700"/>
      <c r="Q416" s="700"/>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2"/>
      <c r="BW416" s="412"/>
      <c r="BX416" s="412"/>
      <c r="BY416" s="412"/>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952"/>
      <c r="C417" s="1081" t="s">
        <v>433</v>
      </c>
      <c r="D417" s="1067"/>
      <c r="E417" s="831">
        <v>0.44527660738164554</v>
      </c>
      <c r="F417" s="700"/>
      <c r="G417" s="700"/>
      <c r="H417" s="1081" t="s">
        <v>436</v>
      </c>
      <c r="I417" s="1067"/>
      <c r="J417" s="832">
        <v>0.39604631792156664</v>
      </c>
      <c r="K417" s="700"/>
      <c r="L417" s="700"/>
      <c r="M417" s="1081" t="s">
        <v>448</v>
      </c>
      <c r="N417" s="1067"/>
      <c r="O417" s="833">
        <v>0.3605276107684432</v>
      </c>
      <c r="P417" s="700"/>
      <c r="Q417" s="700"/>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2"/>
      <c r="BW417" s="412"/>
      <c r="BX417" s="412"/>
      <c r="BY417" s="412"/>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952"/>
      <c r="C418" s="1081" t="s">
        <v>449</v>
      </c>
      <c r="D418" s="1067"/>
      <c r="E418" s="831">
        <v>0.38477054524055299</v>
      </c>
      <c r="F418" s="700"/>
      <c r="G418" s="700"/>
      <c r="H418" s="1081" t="s">
        <v>450</v>
      </c>
      <c r="I418" s="1067"/>
      <c r="J418" s="832">
        <v>0.34978410510763852</v>
      </c>
      <c r="K418" s="700"/>
      <c r="L418" s="700"/>
      <c r="M418" s="1081" t="s">
        <v>451</v>
      </c>
      <c r="N418" s="1067"/>
      <c r="O418" s="833">
        <v>0.35901336094833342</v>
      </c>
      <c r="P418" s="700"/>
      <c r="Q418" s="700"/>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2"/>
      <c r="BW418" s="412"/>
      <c r="BX418" s="412"/>
      <c r="BY418" s="412"/>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952"/>
      <c r="C419" s="1081" t="s">
        <v>439</v>
      </c>
      <c r="D419" s="1067"/>
      <c r="E419" s="831">
        <v>0.36708143666247894</v>
      </c>
      <c r="F419" s="700"/>
      <c r="G419" s="700"/>
      <c r="H419" s="1081" t="s">
        <v>429</v>
      </c>
      <c r="I419" s="1067"/>
      <c r="J419" s="832">
        <v>-0.28103915619979003</v>
      </c>
      <c r="K419" s="700"/>
      <c r="L419" s="700"/>
      <c r="M419" s="1081" t="s">
        <v>446</v>
      </c>
      <c r="N419" s="1067"/>
      <c r="O419" s="833">
        <v>0.35793646284436403</v>
      </c>
      <c r="P419" s="700"/>
      <c r="Q419" s="700"/>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2"/>
      <c r="BW419" s="412"/>
      <c r="BX419" s="412"/>
      <c r="BY419" s="412"/>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952"/>
      <c r="C420" s="1081" t="s">
        <v>441</v>
      </c>
      <c r="D420" s="1067"/>
      <c r="E420" s="831">
        <v>0.36386257218160295</v>
      </c>
      <c r="F420" s="700"/>
      <c r="G420" s="700"/>
      <c r="H420" s="1081" t="s">
        <v>427</v>
      </c>
      <c r="I420" s="1067"/>
      <c r="J420" s="832">
        <v>-0.27538652451004947</v>
      </c>
      <c r="K420" s="700"/>
      <c r="L420" s="700"/>
      <c r="M420" s="1081" t="s">
        <v>433</v>
      </c>
      <c r="N420" s="1067"/>
      <c r="O420" s="833">
        <v>0.35318851353767888</v>
      </c>
      <c r="P420" s="700"/>
      <c r="Q420" s="700"/>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2"/>
      <c r="BW420" s="412"/>
      <c r="BX420" s="412"/>
      <c r="BY420" s="412"/>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952"/>
      <c r="C421" s="1081" t="s">
        <v>446</v>
      </c>
      <c r="D421" s="1067"/>
      <c r="E421" s="831">
        <v>0.35935820308555888</v>
      </c>
      <c r="F421" s="700"/>
      <c r="G421" s="700"/>
      <c r="H421" s="1081" t="s">
        <v>449</v>
      </c>
      <c r="I421" s="1067"/>
      <c r="J421" s="832">
        <v>0.27116691300208329</v>
      </c>
      <c r="K421" s="700"/>
      <c r="L421" s="700"/>
      <c r="M421" s="1081" t="s">
        <v>435</v>
      </c>
      <c r="N421" s="1067"/>
      <c r="O421" s="833">
        <v>0.31198466786051848</v>
      </c>
      <c r="P421" s="700"/>
      <c r="Q421" s="700"/>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2"/>
      <c r="BW421" s="412"/>
      <c r="BX421" s="412"/>
      <c r="BY421" s="412"/>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952"/>
      <c r="C422" s="1081" t="s">
        <v>451</v>
      </c>
      <c r="D422" s="1067"/>
      <c r="E422" s="831">
        <v>0.35623019306359255</v>
      </c>
      <c r="F422" s="700"/>
      <c r="G422" s="700"/>
      <c r="H422" s="1081" t="s">
        <v>440</v>
      </c>
      <c r="I422" s="1067"/>
      <c r="J422" s="832">
        <v>-0.24654269871291284</v>
      </c>
      <c r="K422" s="700"/>
      <c r="L422" s="700"/>
      <c r="M422" s="1081" t="s">
        <v>449</v>
      </c>
      <c r="N422" s="1067"/>
      <c r="O422" s="833">
        <v>0.30964459319353532</v>
      </c>
      <c r="P422" s="700"/>
      <c r="Q422" s="700"/>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2"/>
      <c r="BW422" s="412"/>
      <c r="BX422" s="412"/>
      <c r="BY422" s="412"/>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952"/>
      <c r="C423" s="1081" t="s">
        <v>447</v>
      </c>
      <c r="D423" s="1067"/>
      <c r="E423" s="831">
        <v>0.32198672864685773</v>
      </c>
      <c r="F423" s="700"/>
      <c r="G423" s="700"/>
      <c r="H423" s="1081" t="s">
        <v>452</v>
      </c>
      <c r="I423" s="1067"/>
      <c r="J423" s="832">
        <v>-0.22992410044758957</v>
      </c>
      <c r="K423" s="700"/>
      <c r="L423" s="700"/>
      <c r="M423" s="1081" t="s">
        <v>441</v>
      </c>
      <c r="N423" s="1067"/>
      <c r="O423" s="833">
        <v>0.30787261505885394</v>
      </c>
      <c r="P423" s="700"/>
      <c r="Q423" s="700"/>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2"/>
      <c r="BW423" s="412"/>
      <c r="BX423" s="412"/>
      <c r="BY423" s="412"/>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952"/>
      <c r="C424" s="1081" t="s">
        <v>438</v>
      </c>
      <c r="D424" s="1067"/>
      <c r="E424" s="831">
        <v>0.31634555894522937</v>
      </c>
      <c r="F424" s="700"/>
      <c r="G424" s="700"/>
      <c r="H424" s="1081" t="s">
        <v>453</v>
      </c>
      <c r="I424" s="1067"/>
      <c r="J424" s="832">
        <v>0.21919337086202084</v>
      </c>
      <c r="K424" s="700"/>
      <c r="L424" s="700"/>
      <c r="M424" s="1081" t="s">
        <v>454</v>
      </c>
      <c r="N424" s="1067"/>
      <c r="O424" s="833">
        <v>0.29773983176226082</v>
      </c>
      <c r="P424" s="700"/>
      <c r="Q424" s="700"/>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2"/>
      <c r="BW424" s="412"/>
      <c r="BX424" s="412"/>
      <c r="BY424" s="412"/>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952"/>
      <c r="C425" s="1081" t="s">
        <v>450</v>
      </c>
      <c r="D425" s="1067"/>
      <c r="E425" s="831">
        <v>0.25025110265315559</v>
      </c>
      <c r="F425" s="700"/>
      <c r="G425" s="700"/>
      <c r="H425" s="1081" t="s">
        <v>455</v>
      </c>
      <c r="I425" s="1067"/>
      <c r="J425" s="832">
        <v>0.19278144598334701</v>
      </c>
      <c r="K425" s="700"/>
      <c r="L425" s="700"/>
      <c r="M425" s="1081" t="s">
        <v>438</v>
      </c>
      <c r="N425" s="1067"/>
      <c r="O425" s="833">
        <v>0.27000654842718536</v>
      </c>
      <c r="P425" s="700"/>
      <c r="Q425" s="700"/>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2"/>
      <c r="BW425" s="412"/>
      <c r="BX425" s="412"/>
      <c r="BY425" s="412"/>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952"/>
      <c r="C426" s="1081" t="s">
        <v>452</v>
      </c>
      <c r="D426" s="1067"/>
      <c r="E426" s="831">
        <v>-0.23583634362732447</v>
      </c>
      <c r="F426" s="700"/>
      <c r="G426" s="700"/>
      <c r="H426" s="1081" t="s">
        <v>456</v>
      </c>
      <c r="I426" s="1067"/>
      <c r="J426" s="832">
        <v>-0.16996676935817417</v>
      </c>
      <c r="K426" s="700"/>
      <c r="L426" s="700"/>
      <c r="M426" s="1081" t="s">
        <v>439</v>
      </c>
      <c r="N426" s="1067"/>
      <c r="O426" s="833">
        <v>0.23873336545709309</v>
      </c>
      <c r="P426" s="700"/>
      <c r="Q426" s="700"/>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2"/>
      <c r="BW426" s="412"/>
      <c r="BX426" s="412"/>
      <c r="BY426" s="412"/>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952"/>
      <c r="C427" s="1081" t="s">
        <v>456</v>
      </c>
      <c r="D427" s="1067"/>
      <c r="E427" s="831">
        <v>-0.23182179837433281</v>
      </c>
      <c r="F427" s="700"/>
      <c r="G427" s="700"/>
      <c r="H427" s="1081" t="s">
        <v>457</v>
      </c>
      <c r="I427" s="1067"/>
      <c r="J427" s="832">
        <v>0.14383398789276125</v>
      </c>
      <c r="K427" s="700"/>
      <c r="L427" s="700"/>
      <c r="M427" s="1081" t="s">
        <v>452</v>
      </c>
      <c r="N427" s="1067"/>
      <c r="O427" s="833">
        <v>-0.21882297261295316</v>
      </c>
      <c r="P427" s="700"/>
      <c r="Q427" s="700"/>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2"/>
      <c r="BW427" s="412"/>
      <c r="BX427" s="412"/>
      <c r="BY427" s="412"/>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952"/>
      <c r="C428" s="1081" t="s">
        <v>454</v>
      </c>
      <c r="D428" s="1067"/>
      <c r="E428" s="831">
        <v>0.21464696257074195</v>
      </c>
      <c r="F428" s="700"/>
      <c r="G428" s="700"/>
      <c r="H428" s="1081" t="s">
        <v>451</v>
      </c>
      <c r="I428" s="1067"/>
      <c r="J428" s="832">
        <v>0.1375668472574037</v>
      </c>
      <c r="K428" s="700"/>
      <c r="L428" s="700"/>
      <c r="M428" s="1081" t="s">
        <v>458</v>
      </c>
      <c r="N428" s="1067"/>
      <c r="O428" s="833">
        <v>0.21368251634041927</v>
      </c>
      <c r="P428" s="700"/>
      <c r="Q428" s="700"/>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2"/>
      <c r="BW428" s="412"/>
      <c r="BX428" s="412"/>
      <c r="BY428" s="412"/>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952"/>
      <c r="C429" s="1081" t="s">
        <v>455</v>
      </c>
      <c r="D429" s="1067"/>
      <c r="E429" s="831">
        <v>0.20757277339067884</v>
      </c>
      <c r="F429" s="700"/>
      <c r="G429" s="700"/>
      <c r="H429" s="1081" t="s">
        <v>459</v>
      </c>
      <c r="I429" s="1067"/>
      <c r="J429" s="832">
        <v>0.12754652749463274</v>
      </c>
      <c r="K429" s="700"/>
      <c r="L429" s="700"/>
      <c r="M429" s="1081" t="s">
        <v>455</v>
      </c>
      <c r="N429" s="1067"/>
      <c r="O429" s="833">
        <v>0.20352014752199168</v>
      </c>
      <c r="P429" s="700"/>
      <c r="Q429" s="700"/>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2"/>
      <c r="BW429" s="412"/>
      <c r="BX429" s="412"/>
      <c r="BY429" s="412"/>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952"/>
      <c r="C430" s="1081" t="s">
        <v>448</v>
      </c>
      <c r="D430" s="1067"/>
      <c r="E430" s="831">
        <v>0.19091544786120279</v>
      </c>
      <c r="F430" s="700"/>
      <c r="G430" s="700"/>
      <c r="H430" s="1081" t="s">
        <v>431</v>
      </c>
      <c r="I430" s="1067"/>
      <c r="J430" s="832">
        <v>-0.1236775399562819</v>
      </c>
      <c r="K430" s="700"/>
      <c r="L430" s="700"/>
      <c r="M430" s="1081" t="s">
        <v>456</v>
      </c>
      <c r="N430" s="1067"/>
      <c r="O430" s="833">
        <v>-0.19611009088674958</v>
      </c>
      <c r="P430" s="700"/>
      <c r="Q430" s="700"/>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2"/>
      <c r="BW430" s="412"/>
      <c r="BX430" s="412"/>
      <c r="BY430" s="412"/>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952"/>
      <c r="C431" s="1081" t="s">
        <v>458</v>
      </c>
      <c r="D431" s="1067"/>
      <c r="E431" s="831">
        <v>0.19052207494027054</v>
      </c>
      <c r="F431" s="700"/>
      <c r="G431" s="700"/>
      <c r="H431" s="1081" t="s">
        <v>460</v>
      </c>
      <c r="I431" s="1067"/>
      <c r="J431" s="832">
        <v>0.12329865229539001</v>
      </c>
      <c r="K431" s="700"/>
      <c r="L431" s="700"/>
      <c r="M431" s="1081" t="s">
        <v>443</v>
      </c>
      <c r="N431" s="1067"/>
      <c r="O431" s="833">
        <v>0.18430704127753161</v>
      </c>
      <c r="P431" s="700"/>
      <c r="Q431" s="700"/>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2"/>
      <c r="BW431" s="412"/>
      <c r="BX431" s="412"/>
      <c r="BY431" s="412"/>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952"/>
      <c r="C432" s="1081" t="s">
        <v>453</v>
      </c>
      <c r="D432" s="1067"/>
      <c r="E432" s="831">
        <v>0.1783310534162075</v>
      </c>
      <c r="F432" s="700"/>
      <c r="G432" s="700"/>
      <c r="H432" s="1081" t="s">
        <v>444</v>
      </c>
      <c r="I432" s="1067"/>
      <c r="J432" s="832">
        <v>-7.6275990635133406E-2</v>
      </c>
      <c r="K432" s="700"/>
      <c r="L432" s="700"/>
      <c r="M432" s="1081" t="s">
        <v>461</v>
      </c>
      <c r="N432" s="1067"/>
      <c r="O432" s="833">
        <v>-0.17814106446798214</v>
      </c>
      <c r="P432" s="700"/>
      <c r="Q432" s="700"/>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2"/>
      <c r="BW432" s="412"/>
      <c r="BX432" s="412"/>
      <c r="BY432" s="412"/>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952"/>
      <c r="C433" s="1081" t="s">
        <v>459</v>
      </c>
      <c r="D433" s="1067"/>
      <c r="E433" s="831">
        <v>0.13874765597748781</v>
      </c>
      <c r="F433" s="700"/>
      <c r="G433" s="700"/>
      <c r="H433" s="1081" t="s">
        <v>458</v>
      </c>
      <c r="I433" s="1067"/>
      <c r="J433" s="832">
        <v>7.1293555395044408E-2</v>
      </c>
      <c r="K433" s="700"/>
      <c r="L433" s="700"/>
      <c r="M433" s="1081" t="s">
        <v>453</v>
      </c>
      <c r="N433" s="1067"/>
      <c r="O433" s="833">
        <v>0.16879587681144434</v>
      </c>
      <c r="P433" s="700"/>
      <c r="Q433" s="700"/>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2"/>
      <c r="BW433" s="412"/>
      <c r="BX433" s="412"/>
      <c r="BY433" s="412"/>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952"/>
      <c r="C434" s="1081" t="s">
        <v>443</v>
      </c>
      <c r="D434" s="1067"/>
      <c r="E434" s="831">
        <v>0.10123137765251755</v>
      </c>
      <c r="F434" s="700"/>
      <c r="G434" s="700"/>
      <c r="H434" s="1081" t="s">
        <v>442</v>
      </c>
      <c r="I434" s="1067"/>
      <c r="J434" s="832">
        <v>6.4525500633674876E-2</v>
      </c>
      <c r="K434" s="700"/>
      <c r="L434" s="700"/>
      <c r="M434" s="1081" t="s">
        <v>450</v>
      </c>
      <c r="N434" s="1067"/>
      <c r="O434" s="833">
        <v>0.16633130050893022</v>
      </c>
      <c r="P434" s="700"/>
      <c r="Q434" s="700"/>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2"/>
      <c r="BW434" s="412"/>
      <c r="BX434" s="412"/>
      <c r="BY434" s="412"/>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952"/>
      <c r="C435" s="1081" t="s">
        <v>460</v>
      </c>
      <c r="D435" s="1067"/>
      <c r="E435" s="831">
        <v>7.8967488736122526E-2</v>
      </c>
      <c r="F435" s="700"/>
      <c r="G435" s="700"/>
      <c r="H435" s="1081" t="s">
        <v>454</v>
      </c>
      <c r="I435" s="1067"/>
      <c r="J435" s="832">
        <v>4.1905893763234586E-2</v>
      </c>
      <c r="K435" s="700"/>
      <c r="L435" s="700"/>
      <c r="M435" s="1081" t="s">
        <v>459</v>
      </c>
      <c r="N435" s="1067"/>
      <c r="O435" s="833">
        <v>0.14671069486910329</v>
      </c>
      <c r="P435" s="700"/>
      <c r="Q435" s="700"/>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2"/>
      <c r="BW435" s="412"/>
      <c r="BX435" s="412"/>
      <c r="BY435" s="412"/>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952"/>
      <c r="C436" s="1081" t="s">
        <v>462</v>
      </c>
      <c r="D436" s="1067"/>
      <c r="E436" s="831">
        <v>5.5930496164081168E-2</v>
      </c>
      <c r="F436" s="700"/>
      <c r="G436" s="700"/>
      <c r="H436" s="1081" t="s">
        <v>462</v>
      </c>
      <c r="I436" s="1067"/>
      <c r="J436" s="832">
        <v>2.9176686997838625E-2</v>
      </c>
      <c r="K436" s="700"/>
      <c r="L436" s="700"/>
      <c r="M436" s="1081" t="s">
        <v>460</v>
      </c>
      <c r="N436" s="1067"/>
      <c r="O436" s="833">
        <v>7.3750254882546995E-2</v>
      </c>
      <c r="P436" s="700"/>
      <c r="Q436" s="700"/>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2"/>
      <c r="BW436" s="412"/>
      <c r="BX436" s="412"/>
      <c r="BY436" s="412"/>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952"/>
      <c r="C437" s="1081" t="s">
        <v>463</v>
      </c>
      <c r="D437" s="1067"/>
      <c r="E437" s="831">
        <v>-4.4335253108345095E-2</v>
      </c>
      <c r="F437" s="700"/>
      <c r="G437" s="700"/>
      <c r="H437" s="1081" t="s">
        <v>463</v>
      </c>
      <c r="I437" s="1067"/>
      <c r="J437" s="832">
        <v>-2.8794471739898214E-2</v>
      </c>
      <c r="K437" s="700"/>
      <c r="L437" s="700"/>
      <c r="M437" s="1081" t="s">
        <v>457</v>
      </c>
      <c r="N437" s="1067"/>
      <c r="O437" s="833">
        <v>-4.4483763411816861E-2</v>
      </c>
      <c r="P437" s="700"/>
      <c r="Q437" s="700"/>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2"/>
      <c r="BW437" s="412"/>
      <c r="BX437" s="412"/>
      <c r="BY437" s="412"/>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952"/>
      <c r="C438" s="1081" t="s">
        <v>464</v>
      </c>
      <c r="D438" s="1067"/>
      <c r="E438" s="834">
        <v>-8.5458437314701371E-3</v>
      </c>
      <c r="F438" s="700"/>
      <c r="G438" s="700"/>
      <c r="H438" s="1081" t="s">
        <v>461</v>
      </c>
      <c r="I438" s="1067"/>
      <c r="J438" s="832">
        <v>1.7733828736266145E-2</v>
      </c>
      <c r="K438" s="700"/>
      <c r="L438" s="700"/>
      <c r="M438" s="1081" t="s">
        <v>462</v>
      </c>
      <c r="N438" s="1067"/>
      <c r="O438" s="833">
        <v>3.4312366598671824E-2</v>
      </c>
      <c r="P438" s="700"/>
      <c r="Q438" s="700"/>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2"/>
      <c r="BW438" s="412"/>
      <c r="BX438" s="412"/>
      <c r="BY438" s="412"/>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952"/>
      <c r="C439" s="1066"/>
      <c r="D439" s="1067"/>
      <c r="E439" s="701"/>
      <c r="F439" s="700"/>
      <c r="G439" s="700"/>
      <c r="H439" s="1081" t="s">
        <v>464</v>
      </c>
      <c r="I439" s="1067"/>
      <c r="J439" s="832">
        <v>1.4251073944393365E-2</v>
      </c>
      <c r="K439" s="700"/>
      <c r="L439" s="700"/>
      <c r="M439" s="1081" t="s">
        <v>463</v>
      </c>
      <c r="N439" s="1067"/>
      <c r="O439" s="833">
        <v>1.3125362519047973E-2</v>
      </c>
      <c r="P439" s="700"/>
      <c r="Q439" s="700"/>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2"/>
      <c r="BW439" s="412"/>
      <c r="BX439" s="412"/>
      <c r="BY439" s="412"/>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952"/>
      <c r="C440" s="1066"/>
      <c r="D440" s="1067"/>
      <c r="E440" s="701"/>
      <c r="F440" s="700"/>
      <c r="G440" s="700"/>
      <c r="H440" s="1081" t="s">
        <v>448</v>
      </c>
      <c r="I440" s="1067"/>
      <c r="J440" s="835">
        <v>2.619509790415591E-3</v>
      </c>
      <c r="K440" s="700"/>
      <c r="L440" s="700"/>
      <c r="M440" s="1081" t="s">
        <v>464</v>
      </c>
      <c r="N440" s="1067"/>
      <c r="O440" s="836">
        <v>8.8860775533257195E-3</v>
      </c>
      <c r="P440" s="700"/>
      <c r="Q440" s="700"/>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2"/>
      <c r="BW440" s="412"/>
      <c r="BX440" s="412"/>
      <c r="BY440" s="412"/>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952"/>
      <c r="C441" s="1066"/>
      <c r="D441" s="1067"/>
      <c r="E441" s="700"/>
      <c r="F441" s="700"/>
      <c r="G441" s="700"/>
      <c r="H441" s="1066"/>
      <c r="I441" s="1067"/>
      <c r="J441" s="701"/>
      <c r="K441" s="700"/>
      <c r="L441" s="700"/>
      <c r="M441" s="1066"/>
      <c r="N441" s="1067"/>
      <c r="O441" s="701"/>
      <c r="P441" s="700"/>
      <c r="Q441" s="700"/>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2"/>
      <c r="BW441" s="412"/>
      <c r="BX441" s="412"/>
      <c r="BY441" s="412"/>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952"/>
      <c r="C442" s="1082" t="s">
        <v>242</v>
      </c>
      <c r="D442" s="1067"/>
      <c r="E442" s="1067"/>
      <c r="F442" s="700"/>
      <c r="G442" s="700"/>
      <c r="H442" s="1066"/>
      <c r="I442" s="1067"/>
      <c r="J442" s="701"/>
      <c r="K442" s="700"/>
      <c r="L442" s="700"/>
      <c r="M442" s="1066"/>
      <c r="N442" s="1067"/>
      <c r="O442" s="701"/>
      <c r="P442" s="700"/>
      <c r="Q442" s="700"/>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2"/>
      <c r="BW442" s="412"/>
      <c r="BX442" s="412"/>
      <c r="BY442" s="412"/>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952"/>
      <c r="C443" s="1066"/>
      <c r="D443" s="1067"/>
      <c r="E443" s="813" t="s">
        <v>243</v>
      </c>
      <c r="F443" s="700"/>
      <c r="G443" s="700"/>
      <c r="H443" s="1066"/>
      <c r="I443" s="1067"/>
      <c r="J443" s="700"/>
      <c r="K443" s="700"/>
      <c r="L443" s="700"/>
      <c r="M443" s="1066"/>
      <c r="N443" s="1067"/>
      <c r="O443" s="700"/>
      <c r="P443" s="700"/>
      <c r="Q443" s="700"/>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2"/>
      <c r="BW443" s="412"/>
      <c r="BX443" s="412"/>
      <c r="BY443" s="412"/>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952"/>
      <c r="C444" s="1081" t="s">
        <v>428</v>
      </c>
      <c r="D444" s="1067"/>
      <c r="E444" s="828">
        <v>0.42480735029242012</v>
      </c>
      <c r="F444" s="700"/>
      <c r="G444" s="700"/>
      <c r="H444" s="1082" t="s">
        <v>242</v>
      </c>
      <c r="I444" s="1067"/>
      <c r="J444" s="1067"/>
      <c r="K444" s="700"/>
      <c r="L444" s="700"/>
      <c r="M444" s="1082" t="s">
        <v>242</v>
      </c>
      <c r="N444" s="1067"/>
      <c r="O444" s="1067"/>
      <c r="P444" s="700"/>
      <c r="Q444" s="700"/>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2"/>
      <c r="BW444" s="412"/>
      <c r="BX444" s="412"/>
      <c r="BY444" s="412"/>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952"/>
      <c r="C445" s="1081" t="s">
        <v>445</v>
      </c>
      <c r="D445" s="1067"/>
      <c r="E445" s="831">
        <v>0.2272019135870087</v>
      </c>
      <c r="F445" s="700"/>
      <c r="G445" s="700"/>
      <c r="H445" s="1066"/>
      <c r="I445" s="1067"/>
      <c r="J445" s="814" t="s">
        <v>243</v>
      </c>
      <c r="K445" s="700"/>
      <c r="L445" s="700"/>
      <c r="M445" s="1066"/>
      <c r="N445" s="1067"/>
      <c r="O445" s="815" t="s">
        <v>243</v>
      </c>
      <c r="P445" s="700"/>
      <c r="Q445" s="700"/>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2"/>
      <c r="BW445" s="412"/>
      <c r="BX445" s="412"/>
      <c r="BY445" s="412"/>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1081" t="s">
        <v>430</v>
      </c>
      <c r="D446" s="1067"/>
      <c r="E446" s="831">
        <v>0.44401088248915266</v>
      </c>
      <c r="F446" s="700"/>
      <c r="G446" s="700"/>
      <c r="H446" s="1081" t="s">
        <v>428</v>
      </c>
      <c r="I446" s="1067"/>
      <c r="J446" s="829">
        <v>0.62458644915799821</v>
      </c>
      <c r="K446" s="700"/>
      <c r="L446" s="700"/>
      <c r="M446" s="1081" t="s">
        <v>428</v>
      </c>
      <c r="N446" s="1067"/>
      <c r="O446" s="830">
        <v>0.20103784614157522</v>
      </c>
      <c r="P446" s="700"/>
      <c r="Q446" s="700"/>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2"/>
      <c r="BW446" s="412"/>
      <c r="BX446" s="412"/>
      <c r="BY446" s="412"/>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1081" t="s">
        <v>432</v>
      </c>
      <c r="D447" s="1067"/>
      <c r="E447" s="831">
        <v>0.39007668027807268</v>
      </c>
      <c r="F447" s="700"/>
      <c r="G447" s="700"/>
      <c r="H447" s="1081" t="s">
        <v>445</v>
      </c>
      <c r="I447" s="1067"/>
      <c r="J447" s="832">
        <v>0.16533006353154747</v>
      </c>
      <c r="K447" s="700"/>
      <c r="L447" s="700"/>
      <c r="M447" s="1081" t="s">
        <v>445</v>
      </c>
      <c r="N447" s="1067"/>
      <c r="O447" s="833">
        <v>0.19749346907941356</v>
      </c>
      <c r="P447" s="700"/>
      <c r="Q447" s="700"/>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2"/>
      <c r="BW447" s="412"/>
      <c r="BX447" s="412"/>
      <c r="BY447" s="412"/>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1081" t="s">
        <v>453</v>
      </c>
      <c r="D448" s="1067"/>
      <c r="E448" s="831">
        <v>3.1801964612534254E-2</v>
      </c>
      <c r="F448" s="700"/>
      <c r="G448" s="700"/>
      <c r="H448" s="1081" t="s">
        <v>430</v>
      </c>
      <c r="I448" s="1067"/>
      <c r="J448" s="832">
        <v>0.60981996301270958</v>
      </c>
      <c r="K448" s="700"/>
      <c r="L448" s="700"/>
      <c r="M448" s="1081" t="s">
        <v>430</v>
      </c>
      <c r="N448" s="1067"/>
      <c r="O448" s="833">
        <v>0.30995491633263222</v>
      </c>
      <c r="P448" s="700"/>
      <c r="Q448" s="700"/>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2"/>
      <c r="BW448" s="412"/>
      <c r="BX448" s="412"/>
      <c r="BY448" s="412"/>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1081" t="s">
        <v>460</v>
      </c>
      <c r="D449" s="1067"/>
      <c r="E449" s="831">
        <v>6.2358642772896381E-3</v>
      </c>
      <c r="F449" s="700"/>
      <c r="G449" s="700"/>
      <c r="H449" s="1081" t="s">
        <v>432</v>
      </c>
      <c r="I449" s="1067"/>
      <c r="J449" s="832">
        <v>0.60423685391863058</v>
      </c>
      <c r="K449" s="700"/>
      <c r="L449" s="700"/>
      <c r="M449" s="1081" t="s">
        <v>432</v>
      </c>
      <c r="N449" s="1067"/>
      <c r="O449" s="833">
        <v>0.26023682238535645</v>
      </c>
      <c r="P449" s="700"/>
      <c r="Q449" s="700"/>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2"/>
      <c r="BW449" s="412"/>
      <c r="BX449" s="412"/>
      <c r="BY449" s="412"/>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1081" t="s">
        <v>433</v>
      </c>
      <c r="D450" s="1067"/>
      <c r="E450" s="831">
        <v>0.19827125708130811</v>
      </c>
      <c r="F450" s="700"/>
      <c r="G450" s="700"/>
      <c r="H450" s="1081" t="s">
        <v>453</v>
      </c>
      <c r="I450" s="1067"/>
      <c r="J450" s="832">
        <v>4.8045733829855407E-2</v>
      </c>
      <c r="K450" s="700"/>
      <c r="L450" s="700"/>
      <c r="M450" s="1081" t="s">
        <v>453</v>
      </c>
      <c r="N450" s="1067"/>
      <c r="O450" s="833">
        <v>2.8492048028544294E-2</v>
      </c>
      <c r="P450" s="700"/>
      <c r="Q450" s="700"/>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2"/>
      <c r="BW450" s="412"/>
      <c r="BX450" s="412"/>
      <c r="BY450" s="412"/>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1081" t="s">
        <v>436</v>
      </c>
      <c r="D451" s="1067"/>
      <c r="E451" s="831">
        <v>0.3534419353963581</v>
      </c>
      <c r="F451" s="700"/>
      <c r="G451" s="700"/>
      <c r="H451" s="1081" t="s">
        <v>460</v>
      </c>
      <c r="I451" s="1067"/>
      <c r="J451" s="832">
        <v>1.5202557657859484E-2</v>
      </c>
      <c r="K451" s="700"/>
      <c r="L451" s="700"/>
      <c r="M451" s="1081" t="s">
        <v>460</v>
      </c>
      <c r="N451" s="1067"/>
      <c r="O451" s="833">
        <v>5.4391000952406466E-3</v>
      </c>
      <c r="P451" s="700"/>
      <c r="Q451" s="700"/>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2"/>
      <c r="BW451" s="412"/>
      <c r="BX451" s="412"/>
      <c r="BY451" s="412"/>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1081" t="s">
        <v>446</v>
      </c>
      <c r="D452" s="1067"/>
      <c r="E452" s="831">
        <v>0.12913831812488177</v>
      </c>
      <c r="F452" s="700"/>
      <c r="G452" s="700"/>
      <c r="H452" s="1081" t="s">
        <v>433</v>
      </c>
      <c r="I452" s="1067"/>
      <c r="J452" s="832">
        <v>0.34875515600382612</v>
      </c>
      <c r="K452" s="700"/>
      <c r="L452" s="700"/>
      <c r="M452" s="1081" t="s">
        <v>433</v>
      </c>
      <c r="N452" s="1067"/>
      <c r="O452" s="833">
        <v>0.12474212609495518</v>
      </c>
      <c r="P452" s="700"/>
      <c r="Q452" s="700"/>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2"/>
      <c r="BW452" s="412"/>
      <c r="BX452" s="412"/>
      <c r="BY452" s="412"/>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1081" t="s">
        <v>437</v>
      </c>
      <c r="D453" s="1067"/>
      <c r="E453" s="831">
        <v>0.39423502716154757</v>
      </c>
      <c r="F453" s="700"/>
      <c r="G453" s="700"/>
      <c r="H453" s="1081" t="s">
        <v>436</v>
      </c>
      <c r="I453" s="1067"/>
      <c r="J453" s="832">
        <v>0.15685268593923063</v>
      </c>
      <c r="K453" s="700"/>
      <c r="L453" s="700"/>
      <c r="M453" s="1081" t="s">
        <v>436</v>
      </c>
      <c r="N453" s="1067"/>
      <c r="O453" s="833">
        <v>0.31431277772771721</v>
      </c>
      <c r="P453" s="700"/>
      <c r="Q453" s="700"/>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2"/>
      <c r="BW453" s="412"/>
      <c r="BX453" s="412"/>
      <c r="BY453" s="412"/>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1081" t="s">
        <v>448</v>
      </c>
      <c r="D454" s="1067"/>
      <c r="E454" s="831">
        <v>3.6448708232043645E-2</v>
      </c>
      <c r="F454" s="700"/>
      <c r="G454" s="700"/>
      <c r="H454" s="1081" t="s">
        <v>446</v>
      </c>
      <c r="I454" s="1067"/>
      <c r="J454" s="832">
        <v>0.17187917582002857</v>
      </c>
      <c r="K454" s="700"/>
      <c r="L454" s="700"/>
      <c r="M454" s="1081" t="s">
        <v>446</v>
      </c>
      <c r="N454" s="1067"/>
      <c r="O454" s="833">
        <v>0.12811851143353478</v>
      </c>
      <c r="P454" s="700"/>
      <c r="Q454" s="700"/>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2"/>
      <c r="BW454" s="412"/>
      <c r="BX454" s="412"/>
      <c r="BY454" s="412"/>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1081" t="s">
        <v>451</v>
      </c>
      <c r="D455" s="1067"/>
      <c r="E455" s="831">
        <v>0.12689995045012442</v>
      </c>
      <c r="F455" s="700"/>
      <c r="G455" s="700"/>
      <c r="H455" s="1081" t="s">
        <v>437</v>
      </c>
      <c r="I455" s="1067"/>
      <c r="J455" s="832">
        <v>0.31907380210782216</v>
      </c>
      <c r="K455" s="700"/>
      <c r="L455" s="700"/>
      <c r="M455" s="1081" t="s">
        <v>437</v>
      </c>
      <c r="N455" s="1067"/>
      <c r="O455" s="833">
        <v>0.31277720452861335</v>
      </c>
      <c r="P455" s="700"/>
      <c r="Q455" s="700"/>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2"/>
      <c r="BW455" s="412"/>
      <c r="BX455" s="412"/>
      <c r="BY455" s="412"/>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1081" t="s">
        <v>439</v>
      </c>
      <c r="D456" s="1067"/>
      <c r="E456" s="831">
        <v>0.13474878114218955</v>
      </c>
      <c r="F456" s="700"/>
      <c r="G456" s="700"/>
      <c r="H456" s="1081" t="s">
        <v>448</v>
      </c>
      <c r="I456" s="1067"/>
      <c r="J456" s="837">
        <v>6.8618315420831333E-6</v>
      </c>
      <c r="K456" s="700"/>
      <c r="L456" s="700"/>
      <c r="M456" s="1081" t="s">
        <v>448</v>
      </c>
      <c r="N456" s="1067"/>
      <c r="O456" s="833">
        <v>0.12998015812640207</v>
      </c>
      <c r="P456" s="700"/>
      <c r="Q456" s="700"/>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2"/>
      <c r="BW456" s="412"/>
      <c r="BX456" s="412"/>
      <c r="BY456" s="412"/>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1081" t="s">
        <v>450</v>
      </c>
      <c r="D457" s="1067"/>
      <c r="E457" s="831">
        <v>6.2625614379120217E-2</v>
      </c>
      <c r="F457" s="700"/>
      <c r="G457" s="700"/>
      <c r="H457" s="1081" t="s">
        <v>451</v>
      </c>
      <c r="I457" s="1067"/>
      <c r="J457" s="832">
        <v>1.892463746434184E-2</v>
      </c>
      <c r="K457" s="700"/>
      <c r="L457" s="700"/>
      <c r="M457" s="1081" t="s">
        <v>451</v>
      </c>
      <c r="N457" s="1067"/>
      <c r="O457" s="833">
        <v>0.12889059333941832</v>
      </c>
      <c r="P457" s="700"/>
      <c r="Q457" s="700"/>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2"/>
      <c r="BW457" s="412"/>
      <c r="BX457" s="412"/>
      <c r="BY457" s="412"/>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1081" t="s">
        <v>452</v>
      </c>
      <c r="D458" s="1067"/>
      <c r="E458" s="831">
        <v>5.5618780975505468E-2</v>
      </c>
      <c r="F458" s="700"/>
      <c r="G458" s="700"/>
      <c r="H458" s="1081" t="s">
        <v>439</v>
      </c>
      <c r="I458" s="1067"/>
      <c r="J458" s="832">
        <v>0.27979728842647894</v>
      </c>
      <c r="K458" s="700"/>
      <c r="L458" s="700"/>
      <c r="M458" s="1081" t="s">
        <v>439</v>
      </c>
      <c r="N458" s="1067"/>
      <c r="O458" s="833">
        <v>5.6993619782469966E-2</v>
      </c>
      <c r="P458" s="700"/>
      <c r="Q458" s="700"/>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2"/>
      <c r="BW458" s="412"/>
      <c r="BX458" s="412"/>
      <c r="BY458" s="412"/>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1081" t="s">
        <v>427</v>
      </c>
      <c r="D459" s="1067"/>
      <c r="E459" s="831">
        <v>0.57268813364748039</v>
      </c>
      <c r="F459" s="700"/>
      <c r="G459" s="700"/>
      <c r="H459" s="1081" t="s">
        <v>450</v>
      </c>
      <c r="I459" s="1067"/>
      <c r="J459" s="832">
        <v>0.12234892018595152</v>
      </c>
      <c r="K459" s="700"/>
      <c r="L459" s="700"/>
      <c r="M459" s="1081" t="s">
        <v>450</v>
      </c>
      <c r="N459" s="1067"/>
      <c r="O459" s="833">
        <v>2.766610152899205E-2</v>
      </c>
      <c r="P459" s="700"/>
      <c r="Q459" s="700"/>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2"/>
      <c r="BW459" s="412"/>
      <c r="BX459" s="412"/>
      <c r="BY459" s="412"/>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1081" t="s">
        <v>462</v>
      </c>
      <c r="D460" s="1067"/>
      <c r="E460" s="831">
        <v>3.1282204011602983E-3</v>
      </c>
      <c r="F460" s="700"/>
      <c r="G460" s="700"/>
      <c r="H460" s="1081" t="s">
        <v>452</v>
      </c>
      <c r="I460" s="1067"/>
      <c r="J460" s="832">
        <v>5.2865091966633256E-2</v>
      </c>
      <c r="K460" s="700"/>
      <c r="L460" s="700"/>
      <c r="M460" s="1081" t="s">
        <v>452</v>
      </c>
      <c r="N460" s="1067"/>
      <c r="O460" s="833">
        <v>4.7883493343169249E-2</v>
      </c>
      <c r="P460" s="700"/>
      <c r="Q460" s="700"/>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2"/>
      <c r="BW460" s="412"/>
      <c r="BX460" s="412"/>
      <c r="BY460" s="412"/>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1081" t="s">
        <v>454</v>
      </c>
      <c r="D461" s="1067"/>
      <c r="E461" s="831">
        <v>4.6073318540845495E-2</v>
      </c>
      <c r="F461" s="700"/>
      <c r="G461" s="700"/>
      <c r="H461" s="1081" t="s">
        <v>461</v>
      </c>
      <c r="I461" s="1067"/>
      <c r="J461" s="832">
        <v>3.144886816472189E-4</v>
      </c>
      <c r="K461" s="700"/>
      <c r="L461" s="700"/>
      <c r="M461" s="1081" t="s">
        <v>461</v>
      </c>
      <c r="N461" s="1067"/>
      <c r="O461" s="833">
        <v>3.1734238849785767E-2</v>
      </c>
      <c r="P461" s="700"/>
      <c r="Q461" s="700"/>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2"/>
      <c r="BW461" s="412"/>
      <c r="BX461" s="412"/>
      <c r="BY461" s="412"/>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1081" t="s">
        <v>441</v>
      </c>
      <c r="D462" s="1067"/>
      <c r="E462" s="831">
        <v>0.13239597143461221</v>
      </c>
      <c r="F462" s="700"/>
      <c r="G462" s="700"/>
      <c r="H462" s="1081" t="s">
        <v>457</v>
      </c>
      <c r="I462" s="1067"/>
      <c r="J462" s="832">
        <v>2.068821607313499E-2</v>
      </c>
      <c r="K462" s="700"/>
      <c r="L462" s="700"/>
      <c r="M462" s="1081" t="s">
        <v>457</v>
      </c>
      <c r="N462" s="1067"/>
      <c r="O462" s="833">
        <v>1.9788052072784966E-3</v>
      </c>
      <c r="P462" s="700"/>
      <c r="Q462" s="700"/>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2"/>
      <c r="BW462" s="412"/>
      <c r="BX462" s="412"/>
      <c r="BY462" s="412"/>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1081" t="s">
        <v>459</v>
      </c>
      <c r="D463" s="1067"/>
      <c r="E463" s="831">
        <v>1.9250912039247309E-2</v>
      </c>
      <c r="F463" s="700"/>
      <c r="G463" s="700"/>
      <c r="H463" s="1081" t="s">
        <v>427</v>
      </c>
      <c r="I463" s="1067"/>
      <c r="J463" s="832">
        <v>7.5837737881724071E-2</v>
      </c>
      <c r="K463" s="700"/>
      <c r="L463" s="700"/>
      <c r="M463" s="1081" t="s">
        <v>427</v>
      </c>
      <c r="N463" s="1067"/>
      <c r="O463" s="833">
        <v>0.58478859657831694</v>
      </c>
      <c r="P463" s="700"/>
      <c r="Q463" s="700"/>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2"/>
      <c r="BW463" s="412"/>
      <c r="BX463" s="412"/>
      <c r="BY463" s="412"/>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1081" t="s">
        <v>447</v>
      </c>
      <c r="D464" s="1067"/>
      <c r="E464" s="831">
        <v>0.10367545342470519</v>
      </c>
      <c r="F464" s="700"/>
      <c r="G464" s="700"/>
      <c r="H464" s="1081" t="s">
        <v>462</v>
      </c>
      <c r="I464" s="1067"/>
      <c r="J464" s="832">
        <v>8.5127906416984547E-4</v>
      </c>
      <c r="K464" s="700"/>
      <c r="L464" s="700"/>
      <c r="M464" s="1081" t="s">
        <v>462</v>
      </c>
      <c r="N464" s="1067"/>
      <c r="O464" s="833">
        <v>1.1773385016016498E-3</v>
      </c>
      <c r="P464" s="700"/>
      <c r="Q464" s="700"/>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2"/>
      <c r="BW464" s="412"/>
      <c r="BX464" s="412"/>
      <c r="BY464" s="412"/>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1081" t="s">
        <v>455</v>
      </c>
      <c r="D465" s="1067"/>
      <c r="E465" s="831">
        <v>4.3086456253098107E-2</v>
      </c>
      <c r="F465" s="700"/>
      <c r="G465" s="700"/>
      <c r="H465" s="1081" t="s">
        <v>454</v>
      </c>
      <c r="I465" s="1067"/>
      <c r="J465" s="832">
        <v>1.7561039320955034E-3</v>
      </c>
      <c r="K465" s="700"/>
      <c r="L465" s="700"/>
      <c r="M465" s="1081" t="s">
        <v>454</v>
      </c>
      <c r="N465" s="1067"/>
      <c r="O465" s="833">
        <v>8.8649007417819378E-2</v>
      </c>
      <c r="P465" s="700"/>
      <c r="Q465" s="700"/>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2"/>
      <c r="BW465" s="412"/>
      <c r="BX465" s="412"/>
      <c r="BY465" s="412"/>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1081" t="s">
        <v>438</v>
      </c>
      <c r="D466" s="1067"/>
      <c r="E466" s="831">
        <v>0.10007451266436959</v>
      </c>
      <c r="F466" s="700"/>
      <c r="G466" s="700"/>
      <c r="H466" s="1081" t="s">
        <v>441</v>
      </c>
      <c r="I466" s="1067"/>
      <c r="J466" s="832">
        <v>0.26728595124450527</v>
      </c>
      <c r="K466" s="700"/>
      <c r="L466" s="700"/>
      <c r="M466" s="1081" t="s">
        <v>441</v>
      </c>
      <c r="N466" s="1067"/>
      <c r="O466" s="833">
        <v>9.4785547103177256E-2</v>
      </c>
      <c r="P466" s="700"/>
      <c r="Q466" s="700"/>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2"/>
      <c r="BW466" s="412"/>
      <c r="BX466" s="412"/>
      <c r="BY466" s="412"/>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1081" t="s">
        <v>435</v>
      </c>
      <c r="D467" s="1067"/>
      <c r="E467" s="831">
        <v>0.20862469960209457</v>
      </c>
      <c r="F467" s="700"/>
      <c r="G467" s="700"/>
      <c r="H467" s="1081" t="s">
        <v>459</v>
      </c>
      <c r="I467" s="1067"/>
      <c r="J467" s="832">
        <v>1.6268116675939106E-2</v>
      </c>
      <c r="K467" s="700"/>
      <c r="L467" s="700"/>
      <c r="M467" s="1081" t="s">
        <v>459</v>
      </c>
      <c r="N467" s="1067"/>
      <c r="O467" s="833">
        <v>2.1524027988975132E-2</v>
      </c>
      <c r="P467" s="700"/>
      <c r="Q467" s="700"/>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2"/>
      <c r="BW467" s="412"/>
      <c r="BX467" s="412"/>
      <c r="BY467" s="412"/>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1081" t="s">
        <v>443</v>
      </c>
      <c r="D468" s="1067"/>
      <c r="E468" s="831">
        <v>1.0247791821426631E-2</v>
      </c>
      <c r="F468" s="700"/>
      <c r="G468" s="700"/>
      <c r="H468" s="1081" t="s">
        <v>447</v>
      </c>
      <c r="I468" s="1067"/>
      <c r="J468" s="832">
        <v>0.15789825338277338</v>
      </c>
      <c r="K468" s="700"/>
      <c r="L468" s="700"/>
      <c r="M468" s="1081" t="s">
        <v>447</v>
      </c>
      <c r="N468" s="1067"/>
      <c r="O468" s="833">
        <v>0.15369909134078877</v>
      </c>
      <c r="P468" s="700"/>
      <c r="Q468" s="700"/>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2"/>
      <c r="BW468" s="412"/>
      <c r="BX468" s="412"/>
      <c r="BY468" s="412"/>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1081" t="s">
        <v>464</v>
      </c>
      <c r="D469" s="1067"/>
      <c r="E469" s="838">
        <v>7.3031445082707438E-5</v>
      </c>
      <c r="F469" s="700"/>
      <c r="G469" s="700"/>
      <c r="H469" s="1081" t="s">
        <v>455</v>
      </c>
      <c r="I469" s="1067"/>
      <c r="J469" s="832">
        <v>3.7164685915430144E-2</v>
      </c>
      <c r="K469" s="700"/>
      <c r="L469" s="700"/>
      <c r="M469" s="1081" t="s">
        <v>455</v>
      </c>
      <c r="N469" s="1067"/>
      <c r="O469" s="833">
        <v>4.1420450447373261E-2</v>
      </c>
      <c r="P469" s="700"/>
      <c r="Q469" s="700"/>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2"/>
      <c r="BW469" s="412"/>
      <c r="BX469" s="412"/>
      <c r="BY469" s="412"/>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1081" t="s">
        <v>429</v>
      </c>
      <c r="D470" s="1067"/>
      <c r="E470" s="831">
        <v>0.53555942091326891</v>
      </c>
      <c r="F470" s="700"/>
      <c r="G470" s="700"/>
      <c r="H470" s="1081" t="s">
        <v>438</v>
      </c>
      <c r="I470" s="1067"/>
      <c r="J470" s="832">
        <v>0.28124082342848411</v>
      </c>
      <c r="K470" s="700"/>
      <c r="L470" s="700"/>
      <c r="M470" s="1081" t="s">
        <v>438</v>
      </c>
      <c r="N470" s="1067"/>
      <c r="O470" s="833">
        <v>7.2903536193561991E-2</v>
      </c>
      <c r="P470" s="700"/>
      <c r="Q470" s="700"/>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2"/>
      <c r="BW470" s="412"/>
      <c r="BX470" s="412"/>
      <c r="BY470" s="412"/>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1081" t="s">
        <v>442</v>
      </c>
      <c r="D471" s="1067"/>
      <c r="E471" s="831">
        <v>0.29627300066380924</v>
      </c>
      <c r="F471" s="700"/>
      <c r="G471" s="700"/>
      <c r="H471" s="1081" t="s">
        <v>435</v>
      </c>
      <c r="I471" s="1067"/>
      <c r="J471" s="832">
        <v>0.33947629961399123</v>
      </c>
      <c r="K471" s="700"/>
      <c r="L471" s="700"/>
      <c r="M471" s="1081" t="s">
        <v>435</v>
      </c>
      <c r="N471" s="1067"/>
      <c r="O471" s="833">
        <v>9.7334432980038035E-2</v>
      </c>
      <c r="P471" s="700"/>
      <c r="Q471" s="700"/>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2"/>
      <c r="BW471" s="412"/>
      <c r="BX471" s="412"/>
      <c r="BY471" s="412"/>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1081" t="s">
        <v>456</v>
      </c>
      <c r="D472" s="1067"/>
      <c r="E472" s="831">
        <v>5.3741346201509811E-2</v>
      </c>
      <c r="F472" s="700"/>
      <c r="G472" s="700"/>
      <c r="H472" s="1081" t="s">
        <v>443</v>
      </c>
      <c r="I472" s="1067"/>
      <c r="J472" s="832">
        <v>0.20267712412353989</v>
      </c>
      <c r="K472" s="700"/>
      <c r="L472" s="700"/>
      <c r="M472" s="1081" t="s">
        <v>443</v>
      </c>
      <c r="N472" s="1067"/>
      <c r="O472" s="833">
        <v>3.3969085464477744E-2</v>
      </c>
      <c r="P472" s="700"/>
      <c r="Q472" s="700"/>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2"/>
      <c r="BW472" s="412"/>
      <c r="BX472" s="412"/>
      <c r="BY472" s="412"/>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1081" t="s">
        <v>440</v>
      </c>
      <c r="D473" s="1067"/>
      <c r="E473" s="831">
        <v>0.34508618503352179</v>
      </c>
      <c r="F473" s="700"/>
      <c r="G473" s="700"/>
      <c r="H473" s="1081" t="s">
        <v>464</v>
      </c>
      <c r="I473" s="1067"/>
      <c r="J473" s="832">
        <v>2.0309310856856747E-4</v>
      </c>
      <c r="K473" s="700"/>
      <c r="L473" s="700"/>
      <c r="M473" s="1081" t="s">
        <v>464</v>
      </c>
      <c r="N473" s="1067"/>
      <c r="O473" s="839">
        <v>7.8962374283719205E-5</v>
      </c>
      <c r="P473" s="700"/>
      <c r="Q473" s="700"/>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2"/>
      <c r="BW473" s="412"/>
      <c r="BX473" s="412"/>
      <c r="BY473" s="412"/>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1081" t="s">
        <v>458</v>
      </c>
      <c r="D474" s="1067"/>
      <c r="E474" s="831">
        <v>3.6298661039546064E-2</v>
      </c>
      <c r="F474" s="700"/>
      <c r="G474" s="700"/>
      <c r="H474" s="1081" t="s">
        <v>429</v>
      </c>
      <c r="I474" s="1067"/>
      <c r="J474" s="832">
        <v>7.8983007317489973E-2</v>
      </c>
      <c r="K474" s="700"/>
      <c r="L474" s="700"/>
      <c r="M474" s="1081" t="s">
        <v>429</v>
      </c>
      <c r="N474" s="1067"/>
      <c r="O474" s="833">
        <v>0.40899630134898068</v>
      </c>
      <c r="P474" s="700"/>
      <c r="Q474" s="700"/>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2"/>
      <c r="BW474" s="412"/>
      <c r="BX474" s="412"/>
      <c r="BY474" s="412"/>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1081" t="s">
        <v>463</v>
      </c>
      <c r="D475" s="1067"/>
      <c r="E475" s="831">
        <v>1.9656146681810236E-3</v>
      </c>
      <c r="F475" s="700"/>
      <c r="G475" s="700"/>
      <c r="H475" s="1081" t="s">
        <v>442</v>
      </c>
      <c r="I475" s="1067"/>
      <c r="J475" s="832">
        <v>4.1635402320263767E-3</v>
      </c>
      <c r="K475" s="700"/>
      <c r="L475" s="700"/>
      <c r="M475" s="1081" t="s">
        <v>442</v>
      </c>
      <c r="N475" s="1067"/>
      <c r="O475" s="833">
        <v>0.2978005033770319</v>
      </c>
      <c r="P475" s="700"/>
      <c r="Q475" s="700"/>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2"/>
      <c r="BW475" s="412"/>
      <c r="BX475" s="412"/>
      <c r="BY475" s="412"/>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1081" t="s">
        <v>449</v>
      </c>
      <c r="D476" s="1067"/>
      <c r="E476" s="831">
        <v>0.14804837248471242</v>
      </c>
      <c r="F476" s="700"/>
      <c r="G476" s="700"/>
      <c r="H476" s="1081" t="s">
        <v>456</v>
      </c>
      <c r="I476" s="1067"/>
      <c r="J476" s="832">
        <v>2.8888702686054774E-2</v>
      </c>
      <c r="K476" s="700"/>
      <c r="L476" s="700"/>
      <c r="M476" s="1081" t="s">
        <v>456</v>
      </c>
      <c r="N476" s="1067"/>
      <c r="O476" s="833">
        <v>3.8459167747609178E-2</v>
      </c>
      <c r="P476" s="700"/>
      <c r="Q476" s="700"/>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2"/>
      <c r="BW476" s="412"/>
      <c r="BX476" s="412"/>
      <c r="BY476" s="412"/>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1081" t="s">
        <v>444</v>
      </c>
      <c r="D477" s="1067"/>
      <c r="E477" s="831">
        <v>0.20390759424138416</v>
      </c>
      <c r="F477" s="700"/>
      <c r="G477" s="700"/>
      <c r="H477" s="1081" t="s">
        <v>440</v>
      </c>
      <c r="I477" s="1067"/>
      <c r="J477" s="832">
        <v>6.0783302288646118E-2</v>
      </c>
      <c r="K477" s="700"/>
      <c r="L477" s="700"/>
      <c r="M477" s="1081" t="s">
        <v>440</v>
      </c>
      <c r="N477" s="1067"/>
      <c r="O477" s="833">
        <v>0.30311757286548557</v>
      </c>
      <c r="P477" s="700"/>
      <c r="Q477" s="700"/>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2"/>
      <c r="BW477" s="412"/>
      <c r="BX477" s="412"/>
      <c r="BY477" s="412"/>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1081" t="s">
        <v>431</v>
      </c>
      <c r="D478" s="1067"/>
      <c r="E478" s="831">
        <v>0.49850646964995371</v>
      </c>
      <c r="F478" s="700"/>
      <c r="G478" s="700"/>
      <c r="H478" s="1081" t="s">
        <v>458</v>
      </c>
      <c r="I478" s="1067"/>
      <c r="J478" s="832">
        <v>5.0827710408662659E-3</v>
      </c>
      <c r="K478" s="700"/>
      <c r="L478" s="700"/>
      <c r="M478" s="1081" t="s">
        <v>458</v>
      </c>
      <c r="N478" s="1067"/>
      <c r="O478" s="833">
        <v>4.5660217789573548E-2</v>
      </c>
      <c r="P478" s="700"/>
      <c r="Q478" s="700"/>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2"/>
      <c r="BW478" s="412"/>
      <c r="BX478" s="412"/>
      <c r="BY478" s="412"/>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1081" t="s">
        <v>434</v>
      </c>
      <c r="D479" s="1067"/>
      <c r="E479" s="834">
        <v>0.29150645968822797</v>
      </c>
      <c r="F479" s="700"/>
      <c r="G479" s="700"/>
      <c r="H479" s="1081" t="s">
        <v>463</v>
      </c>
      <c r="I479" s="1067"/>
      <c r="J479" s="832">
        <v>8.2912160277979693E-4</v>
      </c>
      <c r="K479" s="700"/>
      <c r="L479" s="700"/>
      <c r="M479" s="1081" t="s">
        <v>463</v>
      </c>
      <c r="N479" s="1067"/>
      <c r="O479" s="833">
        <v>1.7227514125642935E-4</v>
      </c>
      <c r="P479" s="700"/>
      <c r="Q479" s="700"/>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2"/>
      <c r="BW479" s="412"/>
      <c r="BX479" s="412"/>
      <c r="BY479" s="412"/>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1066"/>
      <c r="D480" s="1067"/>
      <c r="E480" s="701"/>
      <c r="F480" s="700"/>
      <c r="G480" s="700"/>
      <c r="H480" s="1081" t="s">
        <v>449</v>
      </c>
      <c r="I480" s="1067"/>
      <c r="J480" s="832">
        <v>7.3531494707079412E-2</v>
      </c>
      <c r="K480" s="700"/>
      <c r="L480" s="700"/>
      <c r="M480" s="1081" t="s">
        <v>449</v>
      </c>
      <c r="N480" s="1067"/>
      <c r="O480" s="833">
        <v>9.5879774093989983E-2</v>
      </c>
      <c r="P480" s="700"/>
      <c r="Q480" s="700"/>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2"/>
      <c r="BW480" s="412"/>
      <c r="BX480" s="412"/>
      <c r="BY480" s="412"/>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1066"/>
      <c r="D481" s="1067"/>
      <c r="E481" s="700"/>
      <c r="F481" s="700"/>
      <c r="G481" s="700"/>
      <c r="H481" s="1081" t="s">
        <v>444</v>
      </c>
      <c r="I481" s="1067"/>
      <c r="J481" s="832">
        <v>5.818026747370959E-3</v>
      </c>
      <c r="K481" s="700"/>
      <c r="L481" s="700"/>
      <c r="M481" s="1081" t="s">
        <v>444</v>
      </c>
      <c r="N481" s="1067"/>
      <c r="O481" s="833">
        <v>0.27736526056417243</v>
      </c>
      <c r="P481" s="700"/>
      <c r="Q481" s="700"/>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2"/>
      <c r="BW481" s="412"/>
      <c r="BX481" s="412"/>
      <c r="BY481" s="412"/>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1082" t="s">
        <v>244</v>
      </c>
      <c r="D482" s="1067"/>
      <c r="E482" s="1067"/>
      <c r="F482" s="1067"/>
      <c r="G482" s="1067"/>
      <c r="H482" s="1081" t="s">
        <v>431</v>
      </c>
      <c r="I482" s="1067"/>
      <c r="J482" s="832">
        <v>1.5296133889637707E-2</v>
      </c>
      <c r="K482" s="700"/>
      <c r="L482" s="700"/>
      <c r="M482" s="1081" t="s">
        <v>431</v>
      </c>
      <c r="N482" s="1067"/>
      <c r="O482" s="833">
        <v>0.51091428206191336</v>
      </c>
      <c r="P482" s="700"/>
      <c r="Q482" s="700"/>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2"/>
      <c r="BW482" s="412"/>
      <c r="BX482" s="412"/>
      <c r="BY482" s="412"/>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1076" t="s">
        <v>209</v>
      </c>
      <c r="D483" s="1067"/>
      <c r="E483" s="1076" t="s">
        <v>245</v>
      </c>
      <c r="F483" s="1077"/>
      <c r="G483" s="1078"/>
      <c r="H483" s="1081" t="s">
        <v>434</v>
      </c>
      <c r="I483" s="1067"/>
      <c r="J483" s="835">
        <v>0.18559188840965565</v>
      </c>
      <c r="K483" s="700"/>
      <c r="L483" s="700"/>
      <c r="M483" s="1081" t="s">
        <v>434</v>
      </c>
      <c r="N483" s="1067"/>
      <c r="O483" s="836">
        <v>0.3666469461354136</v>
      </c>
      <c r="P483" s="700"/>
      <c r="Q483" s="700"/>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2"/>
      <c r="BW483" s="412"/>
      <c r="BX483" s="412"/>
      <c r="BY483" s="412"/>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1067"/>
      <c r="D484" s="1067"/>
      <c r="E484" s="816" t="s">
        <v>195</v>
      </c>
      <c r="F484" s="817" t="s">
        <v>246</v>
      </c>
      <c r="G484" s="818" t="s">
        <v>247</v>
      </c>
      <c r="H484" s="1066"/>
      <c r="I484" s="1067"/>
      <c r="J484" s="701"/>
      <c r="K484" s="700"/>
      <c r="L484" s="700"/>
      <c r="M484" s="1066"/>
      <c r="N484" s="1067"/>
      <c r="O484" s="701"/>
      <c r="P484" s="700"/>
      <c r="Q484" s="700"/>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2"/>
      <c r="BW484" s="412"/>
      <c r="BX484" s="412"/>
      <c r="BY484" s="412"/>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1081" t="s">
        <v>210</v>
      </c>
      <c r="D485" s="1067"/>
      <c r="E485" s="840">
        <v>6.6657746543377945</v>
      </c>
      <c r="F485" s="841">
        <v>18.516040706493875</v>
      </c>
      <c r="G485" s="842">
        <v>18.516040706493875</v>
      </c>
      <c r="H485" s="1066"/>
      <c r="I485" s="1067"/>
      <c r="J485" s="700"/>
      <c r="K485" s="700"/>
      <c r="L485" s="700"/>
      <c r="M485" s="1066"/>
      <c r="N485" s="1067"/>
      <c r="O485" s="700"/>
      <c r="P485" s="700"/>
      <c r="Q485" s="700"/>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2"/>
      <c r="BW485" s="412"/>
      <c r="BX485" s="412"/>
      <c r="BY485" s="412"/>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1066"/>
      <c r="D486" s="1067"/>
      <c r="E486" s="701"/>
      <c r="F486" s="701"/>
      <c r="G486" s="701"/>
      <c r="H486" s="1082" t="s">
        <v>244</v>
      </c>
      <c r="I486" s="1067"/>
      <c r="J486" s="1067"/>
      <c r="K486" s="1067"/>
      <c r="L486" s="1067"/>
      <c r="M486" s="1082" t="s">
        <v>244</v>
      </c>
      <c r="N486" s="1067"/>
      <c r="O486" s="1067"/>
      <c r="P486" s="1067"/>
      <c r="Q486" s="1067"/>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2"/>
      <c r="BW486" s="412"/>
      <c r="BX486" s="412"/>
      <c r="BY486" s="412"/>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1066"/>
      <c r="D487" s="1067"/>
      <c r="E487" s="700"/>
      <c r="F487" s="700"/>
      <c r="G487" s="700"/>
      <c r="H487" s="1076" t="s">
        <v>209</v>
      </c>
      <c r="I487" s="1067"/>
      <c r="J487" s="1076" t="s">
        <v>245</v>
      </c>
      <c r="K487" s="1077"/>
      <c r="L487" s="1078"/>
      <c r="M487" s="1076" t="s">
        <v>209</v>
      </c>
      <c r="N487" s="1067"/>
      <c r="O487" s="1076" t="s">
        <v>245</v>
      </c>
      <c r="P487" s="1077"/>
      <c r="Q487" s="1078"/>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2"/>
      <c r="BW487" s="412"/>
      <c r="BX487" s="412"/>
      <c r="BY487" s="412"/>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1082" t="s">
        <v>248</v>
      </c>
      <c r="D488" s="1067"/>
      <c r="E488" s="1067"/>
      <c r="F488" s="700"/>
      <c r="G488" s="700"/>
      <c r="H488" s="1067"/>
      <c r="I488" s="1067"/>
      <c r="J488" s="819" t="s">
        <v>195</v>
      </c>
      <c r="K488" s="820" t="s">
        <v>246</v>
      </c>
      <c r="L488" s="821" t="s">
        <v>247</v>
      </c>
      <c r="M488" s="1067"/>
      <c r="N488" s="1067"/>
      <c r="O488" s="822" t="s">
        <v>195</v>
      </c>
      <c r="P488" s="823" t="s">
        <v>246</v>
      </c>
      <c r="Q488" s="824" t="s">
        <v>247</v>
      </c>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2"/>
      <c r="BW488" s="412"/>
      <c r="BX488" s="412"/>
      <c r="BY488" s="412"/>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1066"/>
      <c r="D489" s="1067"/>
      <c r="E489" s="825" t="s">
        <v>209</v>
      </c>
      <c r="F489" s="700"/>
      <c r="G489" s="700"/>
      <c r="H489" s="1081" t="s">
        <v>210</v>
      </c>
      <c r="I489" s="1067"/>
      <c r="J489" s="843">
        <v>5.3983554029020668</v>
      </c>
      <c r="K489" s="844">
        <v>14.206198428689651</v>
      </c>
      <c r="L489" s="845">
        <v>14.206198428689651</v>
      </c>
      <c r="M489" s="1081" t="s">
        <v>210</v>
      </c>
      <c r="N489" s="1067"/>
      <c r="O489" s="846">
        <v>5.8430742095409398</v>
      </c>
      <c r="P489" s="847">
        <v>15.376511077739316</v>
      </c>
      <c r="Q489" s="848">
        <v>15.376511077739316</v>
      </c>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2"/>
      <c r="BW489" s="412"/>
      <c r="BX489" s="412"/>
      <c r="BY489" s="412"/>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1067"/>
      <c r="D490" s="1067"/>
      <c r="E490" s="849" t="s">
        <v>210</v>
      </c>
      <c r="F490" s="700"/>
      <c r="G490" s="700"/>
      <c r="H490" s="1066"/>
      <c r="I490" s="1067"/>
      <c r="J490" s="701"/>
      <c r="K490" s="701"/>
      <c r="L490" s="701"/>
      <c r="M490" s="1066"/>
      <c r="N490" s="1067"/>
      <c r="O490" s="701"/>
      <c r="P490" s="701"/>
      <c r="Q490" s="701"/>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2"/>
      <c r="BW490" s="412"/>
      <c r="BX490" s="412"/>
      <c r="BY490" s="412"/>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1081" t="s">
        <v>428</v>
      </c>
      <c r="D491" s="1067"/>
      <c r="E491" s="828">
        <v>9.7778953233490992E-2</v>
      </c>
      <c r="F491" s="700"/>
      <c r="G491" s="700"/>
      <c r="H491" s="1066"/>
      <c r="I491" s="1067"/>
      <c r="J491" s="700"/>
      <c r="K491" s="700"/>
      <c r="L491" s="700"/>
      <c r="M491" s="1066"/>
      <c r="N491" s="1067"/>
      <c r="O491" s="700"/>
      <c r="P491" s="700"/>
      <c r="Q491" s="700"/>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2"/>
      <c r="BW491" s="412"/>
      <c r="BX491" s="412"/>
      <c r="BY491" s="412"/>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1081" t="s">
        <v>445</v>
      </c>
      <c r="D492" s="1067"/>
      <c r="E492" s="831">
        <v>7.1508120741268485E-2</v>
      </c>
      <c r="F492" s="700"/>
      <c r="G492" s="700"/>
      <c r="H492" s="1082" t="s">
        <v>248</v>
      </c>
      <c r="I492" s="1067"/>
      <c r="J492" s="1067"/>
      <c r="K492" s="700"/>
      <c r="L492" s="700"/>
      <c r="M492" s="1082" t="s">
        <v>248</v>
      </c>
      <c r="N492" s="1067"/>
      <c r="O492" s="1067"/>
      <c r="P492" s="700"/>
      <c r="Q492" s="700"/>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2"/>
      <c r="BW492" s="412"/>
      <c r="BX492" s="412"/>
      <c r="BY492" s="412"/>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1081" t="s">
        <v>430</v>
      </c>
      <c r="D493" s="1067"/>
      <c r="E493" s="831">
        <v>9.9964587825588452E-2</v>
      </c>
      <c r="F493" s="700"/>
      <c r="G493" s="700"/>
      <c r="H493" s="1066"/>
      <c r="I493" s="1067"/>
      <c r="J493" s="826" t="s">
        <v>209</v>
      </c>
      <c r="K493" s="700"/>
      <c r="L493" s="700"/>
      <c r="M493" s="1066"/>
      <c r="N493" s="1067"/>
      <c r="O493" s="827" t="s">
        <v>209</v>
      </c>
      <c r="P493" s="700"/>
      <c r="Q493" s="700"/>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2"/>
      <c r="BW493" s="412"/>
      <c r="BX493" s="412"/>
      <c r="BY493" s="412"/>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1081" t="s">
        <v>432</v>
      </c>
      <c r="D494" s="1067"/>
      <c r="E494" s="831">
        <v>9.3696715320667784E-2</v>
      </c>
      <c r="F494" s="700"/>
      <c r="G494" s="700"/>
      <c r="H494" s="1067"/>
      <c r="I494" s="1067"/>
      <c r="J494" s="850" t="s">
        <v>210</v>
      </c>
      <c r="K494" s="700"/>
      <c r="L494" s="700"/>
      <c r="M494" s="1067"/>
      <c r="N494" s="1067"/>
      <c r="O494" s="851" t="s">
        <v>210</v>
      </c>
      <c r="P494" s="700"/>
      <c r="Q494" s="700"/>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2"/>
      <c r="BW494" s="412"/>
      <c r="BX494" s="412"/>
      <c r="BY494" s="412"/>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1081" t="s">
        <v>453</v>
      </c>
      <c r="D495" s="1067"/>
      <c r="E495" s="831">
        <v>2.6753237645103626E-2</v>
      </c>
      <c r="F495" s="700"/>
      <c r="G495" s="700"/>
      <c r="H495" s="1081" t="s">
        <v>428</v>
      </c>
      <c r="I495" s="1067"/>
      <c r="J495" s="829">
        <v>0.14639788607082291</v>
      </c>
      <c r="K495" s="700"/>
      <c r="L495" s="700"/>
      <c r="M495" s="1081" t="s">
        <v>428</v>
      </c>
      <c r="N495" s="1067"/>
      <c r="O495" s="830">
        <v>7.6735708849104661E-2</v>
      </c>
      <c r="P495" s="700"/>
      <c r="Q495" s="700"/>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2"/>
      <c r="BW495" s="412"/>
      <c r="BX495" s="412"/>
      <c r="BY495" s="412"/>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1081" t="s">
        <v>460</v>
      </c>
      <c r="D496" s="1067"/>
      <c r="E496" s="831">
        <v>1.1846708421913713E-2</v>
      </c>
      <c r="F496" s="700"/>
      <c r="G496" s="700"/>
      <c r="H496" s="1081" t="s">
        <v>445</v>
      </c>
      <c r="I496" s="1067"/>
      <c r="J496" s="832">
        <v>7.5320716594385051E-2</v>
      </c>
      <c r="K496" s="700"/>
      <c r="L496" s="700"/>
      <c r="M496" s="1081" t="s">
        <v>445</v>
      </c>
      <c r="N496" s="1067"/>
      <c r="O496" s="833">
        <v>7.6056260284980096E-2</v>
      </c>
      <c r="P496" s="700"/>
      <c r="Q496" s="700"/>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2"/>
      <c r="BW496" s="412"/>
      <c r="BX496" s="412"/>
      <c r="BY496" s="412"/>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1081" t="s">
        <v>433</v>
      </c>
      <c r="D497" s="1067"/>
      <c r="E497" s="831">
        <v>6.6800429128200278E-2</v>
      </c>
      <c r="F497" s="700"/>
      <c r="G497" s="700"/>
      <c r="H497" s="1081" t="s">
        <v>430</v>
      </c>
      <c r="I497" s="1067"/>
      <c r="J497" s="832">
        <v>0.14465696382173671</v>
      </c>
      <c r="K497" s="700"/>
      <c r="L497" s="700"/>
      <c r="M497" s="1081" t="s">
        <v>430</v>
      </c>
      <c r="N497" s="1067"/>
      <c r="O497" s="833">
        <v>9.5281341382479373E-2</v>
      </c>
      <c r="P497" s="700"/>
      <c r="Q497" s="700"/>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2"/>
      <c r="BW497" s="412"/>
      <c r="BX497" s="412"/>
      <c r="BY497" s="412"/>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1081" t="s">
        <v>436</v>
      </c>
      <c r="D498" s="1067"/>
      <c r="E498" s="831">
        <v>8.9188407749644927E-2</v>
      </c>
      <c r="F498" s="700"/>
      <c r="G498" s="700"/>
      <c r="H498" s="1081" t="s">
        <v>432</v>
      </c>
      <c r="I498" s="1067"/>
      <c r="J498" s="832">
        <v>0.1439932493529236</v>
      </c>
      <c r="K498" s="700"/>
      <c r="L498" s="700"/>
      <c r="M498" s="1081" t="s">
        <v>432</v>
      </c>
      <c r="N498" s="1067"/>
      <c r="O498" s="833">
        <v>8.7305774950543619E-2</v>
      </c>
      <c r="P498" s="700"/>
      <c r="Q498" s="700"/>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2"/>
      <c r="BW498" s="412"/>
      <c r="BX498" s="412"/>
      <c r="BY498" s="412"/>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1081" t="s">
        <v>446</v>
      </c>
      <c r="D499" s="1067"/>
      <c r="E499" s="831">
        <v>5.3910943846819707E-2</v>
      </c>
      <c r="F499" s="700"/>
      <c r="G499" s="700"/>
      <c r="H499" s="1081" t="s">
        <v>453</v>
      </c>
      <c r="I499" s="1067"/>
      <c r="J499" s="832">
        <v>4.0603731044492948E-2</v>
      </c>
      <c r="K499" s="700"/>
      <c r="L499" s="700"/>
      <c r="M499" s="1081" t="s">
        <v>453</v>
      </c>
      <c r="N499" s="1067"/>
      <c r="O499" s="833">
        <v>2.8888196650972496E-2</v>
      </c>
      <c r="P499" s="700"/>
      <c r="Q499" s="700"/>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2"/>
      <c r="BW499" s="412"/>
      <c r="BX499" s="412"/>
      <c r="BY499" s="412"/>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1081" t="s">
        <v>437</v>
      </c>
      <c r="D500" s="1067"/>
      <c r="E500" s="831">
        <v>9.4194810417236541E-2</v>
      </c>
      <c r="F500" s="700"/>
      <c r="G500" s="700"/>
      <c r="H500" s="1081" t="s">
        <v>460</v>
      </c>
      <c r="I500" s="1067"/>
      <c r="J500" s="832">
        <v>2.2840039807143248E-2</v>
      </c>
      <c r="K500" s="700"/>
      <c r="L500" s="700"/>
      <c r="M500" s="1081" t="s">
        <v>460</v>
      </c>
      <c r="N500" s="1067"/>
      <c r="O500" s="833">
        <v>1.26218241011081E-2</v>
      </c>
      <c r="P500" s="700"/>
      <c r="Q500" s="700"/>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2"/>
      <c r="BW500" s="412"/>
      <c r="BX500" s="412"/>
      <c r="BY500" s="412"/>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1081" t="s">
        <v>448</v>
      </c>
      <c r="D501" s="1067"/>
      <c r="E501" s="831">
        <v>2.86411494179395E-2</v>
      </c>
      <c r="F501" s="700"/>
      <c r="G501" s="700"/>
      <c r="H501" s="1081" t="s">
        <v>433</v>
      </c>
      <c r="I501" s="1067"/>
      <c r="J501" s="832">
        <v>0.10939534578220189</v>
      </c>
      <c r="K501" s="700"/>
      <c r="L501" s="700"/>
      <c r="M501" s="1081" t="s">
        <v>433</v>
      </c>
      <c r="N501" s="1067"/>
      <c r="O501" s="833">
        <v>6.044566624893629E-2</v>
      </c>
      <c r="P501" s="700"/>
      <c r="Q501" s="700"/>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2"/>
      <c r="BW501" s="412"/>
      <c r="BX501" s="412"/>
      <c r="BY501" s="412"/>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1081" t="s">
        <v>451</v>
      </c>
      <c r="D502" s="1067"/>
      <c r="E502" s="831">
        <v>5.3441679555094698E-2</v>
      </c>
      <c r="F502" s="700"/>
      <c r="G502" s="700"/>
      <c r="H502" s="1081" t="s">
        <v>436</v>
      </c>
      <c r="I502" s="1067"/>
      <c r="J502" s="832">
        <v>7.3364254177977747E-2</v>
      </c>
      <c r="K502" s="700"/>
      <c r="L502" s="700"/>
      <c r="M502" s="1081" t="s">
        <v>436</v>
      </c>
      <c r="N502" s="1067"/>
      <c r="O502" s="833">
        <v>9.594881519029104E-2</v>
      </c>
      <c r="P502" s="700"/>
      <c r="Q502" s="700"/>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2"/>
      <c r="BW502" s="412"/>
      <c r="BX502" s="412"/>
      <c r="BY502" s="412"/>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1081" t="s">
        <v>439</v>
      </c>
      <c r="D503" s="1067"/>
      <c r="E503" s="831">
        <v>5.5069583911541084E-2</v>
      </c>
      <c r="F503" s="700"/>
      <c r="G503" s="700"/>
      <c r="H503" s="1081" t="s">
        <v>446</v>
      </c>
      <c r="I503" s="1067"/>
      <c r="J503" s="832">
        <v>7.6798043857840267E-2</v>
      </c>
      <c r="K503" s="700"/>
      <c r="L503" s="700"/>
      <c r="M503" s="1081" t="s">
        <v>446</v>
      </c>
      <c r="N503" s="1067"/>
      <c r="O503" s="833">
        <v>6.1258243521860947E-2</v>
      </c>
      <c r="P503" s="700"/>
      <c r="Q503" s="700"/>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2"/>
      <c r="BW503" s="412"/>
      <c r="BX503" s="412"/>
      <c r="BY503" s="412"/>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1081" t="s">
        <v>450</v>
      </c>
      <c r="D504" s="1067"/>
      <c r="E504" s="831">
        <v>3.7542688679147458E-2</v>
      </c>
      <c r="F504" s="700"/>
      <c r="G504" s="700"/>
      <c r="H504" s="1081" t="s">
        <v>437</v>
      </c>
      <c r="I504" s="1067"/>
      <c r="J504" s="832">
        <v>0.10463671591620217</v>
      </c>
      <c r="K504" s="700"/>
      <c r="L504" s="700"/>
      <c r="M504" s="1081" t="s">
        <v>437</v>
      </c>
      <c r="N504" s="1067"/>
      <c r="O504" s="833">
        <v>9.5714149543072322E-2</v>
      </c>
      <c r="P504" s="700"/>
      <c r="Q504" s="700"/>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2"/>
      <c r="BW504" s="412"/>
      <c r="BX504" s="412"/>
      <c r="BY504" s="412"/>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1081" t="s">
        <v>452</v>
      </c>
      <c r="D505" s="1067"/>
      <c r="E505" s="831">
        <v>-3.5380185478345344E-2</v>
      </c>
      <c r="F505" s="700"/>
      <c r="G505" s="700"/>
      <c r="H505" s="1081" t="s">
        <v>448</v>
      </c>
      <c r="I505" s="1067"/>
      <c r="J505" s="832">
        <v>4.8524218857605894E-4</v>
      </c>
      <c r="K505" s="700"/>
      <c r="L505" s="700"/>
      <c r="M505" s="1081" t="s">
        <v>448</v>
      </c>
      <c r="N505" s="1067"/>
      <c r="O505" s="833">
        <v>6.1701699796958082E-2</v>
      </c>
      <c r="P505" s="700"/>
      <c r="Q505" s="700"/>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2"/>
      <c r="BW505" s="412"/>
      <c r="BX505" s="412"/>
      <c r="BY505" s="412"/>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1081" t="s">
        <v>427</v>
      </c>
      <c r="D506" s="1067"/>
      <c r="E506" s="831">
        <v>-0.11352943187635274</v>
      </c>
      <c r="F506" s="700"/>
      <c r="G506" s="700"/>
      <c r="H506" s="1081" t="s">
        <v>451</v>
      </c>
      <c r="I506" s="1067"/>
      <c r="J506" s="832">
        <v>2.5483103091628618E-2</v>
      </c>
      <c r="K506" s="700"/>
      <c r="L506" s="700"/>
      <c r="M506" s="1081" t="s">
        <v>451</v>
      </c>
      <c r="N506" s="1067"/>
      <c r="O506" s="833">
        <v>6.1442546863791969E-2</v>
      </c>
      <c r="P506" s="700"/>
      <c r="Q506" s="700"/>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2"/>
      <c r="BW506" s="412"/>
      <c r="BX506" s="412"/>
      <c r="BY506" s="412"/>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1081" t="s">
        <v>462</v>
      </c>
      <c r="D507" s="1067"/>
      <c r="E507" s="831">
        <v>8.3906971154033907E-3</v>
      </c>
      <c r="F507" s="700"/>
      <c r="G507" s="700"/>
      <c r="H507" s="1081" t="s">
        <v>439</v>
      </c>
      <c r="I507" s="1067"/>
      <c r="J507" s="832">
        <v>9.798515355533198E-2</v>
      </c>
      <c r="K507" s="700"/>
      <c r="L507" s="700"/>
      <c r="M507" s="1081" t="s">
        <v>439</v>
      </c>
      <c r="N507" s="1067"/>
      <c r="O507" s="833">
        <v>4.0857493315295264E-2</v>
      </c>
      <c r="P507" s="700"/>
      <c r="Q507" s="700"/>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2"/>
      <c r="BW507" s="412"/>
      <c r="BX507" s="412"/>
      <c r="BY507" s="412"/>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1081" t="s">
        <v>454</v>
      </c>
      <c r="D508" s="1067"/>
      <c r="E508" s="831">
        <v>3.2201352986191797E-2</v>
      </c>
      <c r="F508" s="700"/>
      <c r="G508" s="700"/>
      <c r="H508" s="1081" t="s">
        <v>450</v>
      </c>
      <c r="I508" s="1067"/>
      <c r="J508" s="832">
        <v>6.4794567789960705E-2</v>
      </c>
      <c r="K508" s="700"/>
      <c r="L508" s="700"/>
      <c r="M508" s="1081" t="s">
        <v>450</v>
      </c>
      <c r="N508" s="1067"/>
      <c r="O508" s="833">
        <v>2.8466402195839648E-2</v>
      </c>
      <c r="P508" s="700"/>
      <c r="Q508" s="700"/>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2"/>
      <c r="BW508" s="412"/>
      <c r="BX508" s="412"/>
      <c r="BY508" s="412"/>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1081" t="s">
        <v>441</v>
      </c>
      <c r="D509" s="1067"/>
      <c r="E509" s="831">
        <v>5.4586689627261417E-2</v>
      </c>
      <c r="F509" s="700"/>
      <c r="G509" s="700"/>
      <c r="H509" s="1081" t="s">
        <v>452</v>
      </c>
      <c r="I509" s="1067"/>
      <c r="J509" s="832">
        <v>-4.2591508577591281E-2</v>
      </c>
      <c r="K509" s="700"/>
      <c r="L509" s="700"/>
      <c r="M509" s="1081" t="s">
        <v>452</v>
      </c>
      <c r="N509" s="1067"/>
      <c r="O509" s="833">
        <v>-3.7449973210274351E-2</v>
      </c>
      <c r="P509" s="700"/>
      <c r="Q509" s="700"/>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2"/>
      <c r="BW509" s="412"/>
      <c r="BX509" s="412"/>
      <c r="BY509" s="412"/>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1081" t="s">
        <v>459</v>
      </c>
      <c r="D510" s="1067"/>
      <c r="E510" s="831">
        <v>2.0814933473215586E-2</v>
      </c>
      <c r="F510" s="700"/>
      <c r="G510" s="700"/>
      <c r="H510" s="1081" t="s">
        <v>461</v>
      </c>
      <c r="I510" s="1067"/>
      <c r="J510" s="832">
        <v>3.2850428348479492E-3</v>
      </c>
      <c r="K510" s="700"/>
      <c r="L510" s="700"/>
      <c r="M510" s="1081" t="s">
        <v>461</v>
      </c>
      <c r="N510" s="1067"/>
      <c r="O510" s="833">
        <v>-3.0487558103763628E-2</v>
      </c>
      <c r="P510" s="700"/>
      <c r="Q510" s="700"/>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2"/>
      <c r="BW510" s="412"/>
      <c r="BX510" s="412"/>
      <c r="BY510" s="412"/>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1081" t="s">
        <v>447</v>
      </c>
      <c r="D511" s="1067"/>
      <c r="E511" s="831">
        <v>4.8304472524783426E-2</v>
      </c>
      <c r="F511" s="700"/>
      <c r="G511" s="700"/>
      <c r="H511" s="1081" t="s">
        <v>457</v>
      </c>
      <c r="I511" s="1067"/>
      <c r="J511" s="832">
        <v>2.6644038259399982E-2</v>
      </c>
      <c r="K511" s="700"/>
      <c r="L511" s="700"/>
      <c r="M511" s="1081" t="s">
        <v>457</v>
      </c>
      <c r="N511" s="1067"/>
      <c r="O511" s="833">
        <v>-7.6130752094815037E-3</v>
      </c>
      <c r="P511" s="700"/>
      <c r="Q511" s="700"/>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2"/>
      <c r="BW511" s="412"/>
      <c r="BX511" s="412"/>
      <c r="BY511" s="412"/>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1081" t="s">
        <v>455</v>
      </c>
      <c r="D512" s="1067"/>
      <c r="E512" s="831">
        <v>3.1140082609243256E-2</v>
      </c>
      <c r="F512" s="700"/>
      <c r="G512" s="700"/>
      <c r="H512" s="1081" t="s">
        <v>427</v>
      </c>
      <c r="I512" s="1067"/>
      <c r="J512" s="832">
        <v>-5.1013040816469075E-2</v>
      </c>
      <c r="K512" s="700"/>
      <c r="L512" s="700"/>
      <c r="M512" s="1081" t="s">
        <v>427</v>
      </c>
      <c r="N512" s="1067"/>
      <c r="O512" s="833">
        <v>-0.13087540708666667</v>
      </c>
      <c r="P512" s="700"/>
      <c r="Q512" s="700"/>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2"/>
      <c r="BW512" s="412"/>
      <c r="BX512" s="412"/>
      <c r="BY512" s="412"/>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1081" t="s">
        <v>438</v>
      </c>
      <c r="D513" s="1067"/>
      <c r="E513" s="831">
        <v>4.7458183834547349E-2</v>
      </c>
      <c r="F513" s="700"/>
      <c r="G513" s="700"/>
      <c r="H513" s="1081" t="s">
        <v>462</v>
      </c>
      <c r="I513" s="1067"/>
      <c r="J513" s="832">
        <v>5.4047362243237491E-3</v>
      </c>
      <c r="K513" s="700"/>
      <c r="L513" s="700"/>
      <c r="M513" s="1081" t="s">
        <v>462</v>
      </c>
      <c r="N513" s="1067"/>
      <c r="O513" s="833">
        <v>5.8723140196721155E-3</v>
      </c>
      <c r="P513" s="700"/>
      <c r="Q513" s="700"/>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2"/>
      <c r="BW513" s="412"/>
      <c r="BX513" s="412"/>
      <c r="BY513" s="412"/>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1081" t="s">
        <v>435</v>
      </c>
      <c r="D514" s="1067"/>
      <c r="E514" s="831">
        <v>6.8522347740589448E-2</v>
      </c>
      <c r="F514" s="700"/>
      <c r="G514" s="700"/>
      <c r="H514" s="1081" t="s">
        <v>454</v>
      </c>
      <c r="I514" s="1067"/>
      <c r="J514" s="832">
        <v>7.7627148706635122E-3</v>
      </c>
      <c r="K514" s="700"/>
      <c r="L514" s="700"/>
      <c r="M514" s="1081" t="s">
        <v>454</v>
      </c>
      <c r="N514" s="1067"/>
      <c r="O514" s="833">
        <v>5.0956024360616962E-2</v>
      </c>
      <c r="P514" s="700"/>
      <c r="Q514" s="700"/>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2"/>
      <c r="BW514" s="412"/>
      <c r="BX514" s="412"/>
      <c r="BY514" s="412"/>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1081" t="s">
        <v>443</v>
      </c>
      <c r="D515" s="1067"/>
      <c r="E515" s="831">
        <v>1.5186738661595858E-2</v>
      </c>
      <c r="F515" s="700"/>
      <c r="G515" s="700"/>
      <c r="H515" s="1081" t="s">
        <v>441</v>
      </c>
      <c r="I515" s="1067"/>
      <c r="J515" s="832">
        <v>9.576936175920947E-2</v>
      </c>
      <c r="K515" s="700"/>
      <c r="L515" s="700"/>
      <c r="M515" s="1081" t="s">
        <v>441</v>
      </c>
      <c r="N515" s="1067"/>
      <c r="O515" s="833">
        <v>5.2690177125619957E-2</v>
      </c>
      <c r="P515" s="700"/>
      <c r="Q515" s="700"/>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2"/>
      <c r="BW515" s="412"/>
      <c r="BX515" s="412"/>
      <c r="BY515" s="412"/>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1081" t="s">
        <v>464</v>
      </c>
      <c r="D516" s="1067"/>
      <c r="E516" s="831">
        <v>-1.2820481001272485E-3</v>
      </c>
      <c r="F516" s="700"/>
      <c r="G516" s="700"/>
      <c r="H516" s="1081" t="s">
        <v>459</v>
      </c>
      <c r="I516" s="1067"/>
      <c r="J516" s="832">
        <v>2.3626923011787229E-2</v>
      </c>
      <c r="K516" s="700"/>
      <c r="L516" s="700"/>
      <c r="M516" s="1081" t="s">
        <v>459</v>
      </c>
      <c r="N516" s="1067"/>
      <c r="O516" s="833">
        <v>2.510847708036034E-2</v>
      </c>
      <c r="P516" s="700"/>
      <c r="Q516" s="700"/>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2"/>
      <c r="BW516" s="412"/>
      <c r="BX516" s="412"/>
      <c r="BY516" s="412"/>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1081" t="s">
        <v>429</v>
      </c>
      <c r="D517" s="1067"/>
      <c r="E517" s="831">
        <v>-0.10978757792073889</v>
      </c>
      <c r="F517" s="700"/>
      <c r="G517" s="700"/>
      <c r="H517" s="1081" t="s">
        <v>447</v>
      </c>
      <c r="I517" s="1067"/>
      <c r="J517" s="832">
        <v>-7.3608368164231053E-2</v>
      </c>
      <c r="K517" s="700"/>
      <c r="L517" s="700"/>
      <c r="M517" s="1081" t="s">
        <v>447</v>
      </c>
      <c r="N517" s="1067"/>
      <c r="O517" s="833">
        <v>6.7095631982224249E-2</v>
      </c>
      <c r="P517" s="700"/>
      <c r="Q517" s="700"/>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2"/>
      <c r="BW517" s="412"/>
      <c r="BX517" s="412"/>
      <c r="BY517" s="412"/>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1081" t="s">
        <v>442</v>
      </c>
      <c r="D518" s="1067"/>
      <c r="E518" s="831">
        <v>8.1657374176634781E-2</v>
      </c>
      <c r="F518" s="700"/>
      <c r="G518" s="700"/>
      <c r="H518" s="1081" t="s">
        <v>455</v>
      </c>
      <c r="I518" s="1067"/>
      <c r="J518" s="832">
        <v>3.5711143782736293E-2</v>
      </c>
      <c r="K518" s="700"/>
      <c r="L518" s="700"/>
      <c r="M518" s="1081" t="s">
        <v>455</v>
      </c>
      <c r="N518" s="1067"/>
      <c r="O518" s="833">
        <v>3.4831005087984535E-2</v>
      </c>
      <c r="P518" s="700"/>
      <c r="Q518" s="700"/>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2"/>
      <c r="BW518" s="412"/>
      <c r="BX518" s="412"/>
      <c r="BY518" s="412"/>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1081" t="s">
        <v>456</v>
      </c>
      <c r="D519" s="1067"/>
      <c r="E519" s="831">
        <v>-3.4777923106577464E-2</v>
      </c>
      <c r="F519" s="700"/>
      <c r="G519" s="700"/>
      <c r="H519" s="1081" t="s">
        <v>438</v>
      </c>
      <c r="I519" s="1067"/>
      <c r="J519" s="832">
        <v>9.823759172648204E-2</v>
      </c>
      <c r="K519" s="700"/>
      <c r="L519" s="700"/>
      <c r="M519" s="1081" t="s">
        <v>438</v>
      </c>
      <c r="N519" s="1067"/>
      <c r="O519" s="833">
        <v>4.6209672981099854E-2</v>
      </c>
      <c r="P519" s="700"/>
      <c r="Q519" s="700"/>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2"/>
      <c r="BW519" s="412"/>
      <c r="BX519" s="412"/>
      <c r="BY519" s="412"/>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1081" t="s">
        <v>440</v>
      </c>
      <c r="D520" s="1067"/>
      <c r="E520" s="831">
        <v>-8.8127846751100844E-2</v>
      </c>
      <c r="F520" s="700"/>
      <c r="G520" s="700"/>
      <c r="H520" s="1081" t="s">
        <v>435</v>
      </c>
      <c r="I520" s="1067"/>
      <c r="J520" s="832">
        <v>0.10793026830670517</v>
      </c>
      <c r="K520" s="700"/>
      <c r="L520" s="700"/>
      <c r="M520" s="1081" t="s">
        <v>435</v>
      </c>
      <c r="N520" s="1067"/>
      <c r="O520" s="833">
        <v>5.3393925298961677E-2</v>
      </c>
      <c r="P520" s="700"/>
      <c r="Q520" s="700"/>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2"/>
      <c r="BW520" s="412"/>
      <c r="BX520" s="412"/>
      <c r="BY520" s="412"/>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1081" t="s">
        <v>458</v>
      </c>
      <c r="D521" s="1067"/>
      <c r="E521" s="831">
        <v>2.8582135583639496E-2</v>
      </c>
      <c r="F521" s="700"/>
      <c r="G521" s="700"/>
      <c r="H521" s="1081" t="s">
        <v>443</v>
      </c>
      <c r="I521" s="1067"/>
      <c r="J521" s="832">
        <v>-8.3395169077400869E-2</v>
      </c>
      <c r="K521" s="700"/>
      <c r="L521" s="700"/>
      <c r="M521" s="1081" t="s">
        <v>443</v>
      </c>
      <c r="N521" s="1067"/>
      <c r="O521" s="833">
        <v>3.1542820554389582E-2</v>
      </c>
      <c r="P521" s="700"/>
      <c r="Q521" s="700"/>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2"/>
      <c r="BW521" s="412"/>
      <c r="BX521" s="412"/>
      <c r="BY521" s="412"/>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1081" t="s">
        <v>463</v>
      </c>
      <c r="D522" s="1067"/>
      <c r="E522" s="831">
        <v>-6.6511779061558364E-3</v>
      </c>
      <c r="F522" s="700"/>
      <c r="G522" s="700"/>
      <c r="H522" s="1081" t="s">
        <v>464</v>
      </c>
      <c r="I522" s="1067"/>
      <c r="J522" s="832">
        <v>2.6398917597630243E-3</v>
      </c>
      <c r="K522" s="700"/>
      <c r="L522" s="700"/>
      <c r="M522" s="1081" t="s">
        <v>464</v>
      </c>
      <c r="N522" s="1067"/>
      <c r="O522" s="833">
        <v>1.5207880705701072E-3</v>
      </c>
      <c r="P522" s="700"/>
      <c r="Q522" s="700"/>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2"/>
      <c r="BW522" s="412"/>
      <c r="BX522" s="412"/>
      <c r="BY522" s="412"/>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1081" t="s">
        <v>449</v>
      </c>
      <c r="D523" s="1067"/>
      <c r="E523" s="831">
        <v>5.7723305271077704E-2</v>
      </c>
      <c r="F523" s="700"/>
      <c r="G523" s="700"/>
      <c r="H523" s="1081" t="s">
        <v>429</v>
      </c>
      <c r="I523" s="1067"/>
      <c r="J523" s="832">
        <v>-5.2060143363052397E-2</v>
      </c>
      <c r="K523" s="700"/>
      <c r="L523" s="700"/>
      <c r="M523" s="1081" t="s">
        <v>429</v>
      </c>
      <c r="N523" s="1067"/>
      <c r="O523" s="833">
        <v>-0.10945063567259815</v>
      </c>
      <c r="P523" s="700"/>
      <c r="Q523" s="700"/>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2"/>
      <c r="BW523" s="412"/>
      <c r="BX523" s="412"/>
      <c r="BY523" s="412"/>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1081" t="s">
        <v>444</v>
      </c>
      <c r="D524" s="1067"/>
      <c r="E524" s="831">
        <v>6.7743256944739164E-2</v>
      </c>
      <c r="F524" s="700"/>
      <c r="G524" s="700"/>
      <c r="H524" s="1081" t="s">
        <v>442</v>
      </c>
      <c r="I524" s="1067"/>
      <c r="J524" s="832">
        <v>1.1952807071388268E-2</v>
      </c>
      <c r="K524" s="700"/>
      <c r="L524" s="700"/>
      <c r="M524" s="1081" t="s">
        <v>442</v>
      </c>
      <c r="N524" s="1067"/>
      <c r="O524" s="833">
        <v>9.3394502213733133E-2</v>
      </c>
      <c r="P524" s="700"/>
      <c r="Q524" s="700"/>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2"/>
      <c r="BW524" s="412"/>
      <c r="BX524" s="412"/>
      <c r="BY524" s="412"/>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1081" t="s">
        <v>431</v>
      </c>
      <c r="D525" s="1067"/>
      <c r="E525" s="831">
        <v>-0.10592165840181159</v>
      </c>
      <c r="F525" s="700"/>
      <c r="G525" s="700"/>
      <c r="H525" s="1081" t="s">
        <v>456</v>
      </c>
      <c r="I525" s="1067"/>
      <c r="J525" s="832">
        <v>-3.1484916548251501E-2</v>
      </c>
      <c r="K525" s="700"/>
      <c r="L525" s="700"/>
      <c r="M525" s="1081" t="s">
        <v>456</v>
      </c>
      <c r="N525" s="1067"/>
      <c r="O525" s="833">
        <v>-3.3562827349775684E-2</v>
      </c>
      <c r="P525" s="700"/>
      <c r="Q525" s="700"/>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2"/>
      <c r="BW525" s="412"/>
      <c r="BX525" s="412"/>
      <c r="BY525" s="412"/>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1081" t="s">
        <v>434</v>
      </c>
      <c r="D526" s="1067"/>
      <c r="E526" s="834">
        <v>8.0997844909425409E-2</v>
      </c>
      <c r="F526" s="700"/>
      <c r="G526" s="700"/>
      <c r="H526" s="1081" t="s">
        <v>440</v>
      </c>
      <c r="I526" s="1067"/>
      <c r="J526" s="832">
        <v>-4.5669964334022095E-2</v>
      </c>
      <c r="K526" s="700"/>
      <c r="L526" s="700"/>
      <c r="M526" s="1081" t="s">
        <v>440</v>
      </c>
      <c r="N526" s="1067"/>
      <c r="O526" s="833">
        <v>-9.4224568074492504E-2</v>
      </c>
      <c r="P526" s="700"/>
      <c r="Q526" s="700"/>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2"/>
      <c r="BW526" s="412"/>
      <c r="BX526" s="412"/>
      <c r="BY526" s="412"/>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1066"/>
      <c r="D527" s="1067"/>
      <c r="E527" s="701"/>
      <c r="F527" s="700"/>
      <c r="G527" s="700"/>
      <c r="H527" s="1081" t="s">
        <v>458</v>
      </c>
      <c r="I527" s="1067"/>
      <c r="J527" s="832">
        <v>1.3206532374048247E-2</v>
      </c>
      <c r="K527" s="700"/>
      <c r="L527" s="700"/>
      <c r="M527" s="1081" t="s">
        <v>458</v>
      </c>
      <c r="N527" s="1067"/>
      <c r="O527" s="833">
        <v>3.6570221201624481E-2</v>
      </c>
      <c r="P527" s="700"/>
      <c r="Q527" s="700"/>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2"/>
      <c r="BW527" s="412"/>
      <c r="BX527" s="412"/>
      <c r="BY527" s="412"/>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1066"/>
      <c r="D528" s="1067"/>
      <c r="E528" s="700"/>
      <c r="F528" s="700"/>
      <c r="G528" s="700"/>
      <c r="H528" s="1081" t="s">
        <v>463</v>
      </c>
      <c r="I528" s="1067"/>
      <c r="J528" s="832">
        <v>-5.3339340578463556E-3</v>
      </c>
      <c r="K528" s="700"/>
      <c r="L528" s="700"/>
      <c r="M528" s="1081" t="s">
        <v>463</v>
      </c>
      <c r="N528" s="1067"/>
      <c r="O528" s="833">
        <v>2.2463111109586893E-3</v>
      </c>
      <c r="P528" s="700"/>
      <c r="Q528" s="700"/>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2"/>
      <c r="BW528" s="412"/>
      <c r="BX528" s="412"/>
      <c r="BY528" s="412"/>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1082" t="s">
        <v>249</v>
      </c>
      <c r="D529" s="1067"/>
      <c r="E529" s="1067"/>
      <c r="F529" s="700"/>
      <c r="G529" s="700"/>
      <c r="H529" s="1081" t="s">
        <v>449</v>
      </c>
      <c r="I529" s="1067"/>
      <c r="J529" s="832">
        <v>5.0231393223259896E-2</v>
      </c>
      <c r="K529" s="700"/>
      <c r="L529" s="700"/>
      <c r="M529" s="1081" t="s">
        <v>449</v>
      </c>
      <c r="N529" s="1067"/>
      <c r="O529" s="833">
        <v>5.2993438400615912E-2</v>
      </c>
      <c r="P529" s="700"/>
      <c r="Q529" s="700"/>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2"/>
      <c r="BW529" s="412"/>
      <c r="BX529" s="412"/>
      <c r="BY529" s="412"/>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1076" t="s">
        <v>209</v>
      </c>
      <c r="D530" s="1067"/>
      <c r="E530" s="852" t="s">
        <v>210</v>
      </c>
      <c r="F530" s="700"/>
      <c r="G530" s="700"/>
      <c r="H530" s="1081" t="s">
        <v>444</v>
      </c>
      <c r="I530" s="1067"/>
      <c r="J530" s="832">
        <v>-1.4129486657015709E-2</v>
      </c>
      <c r="K530" s="700"/>
      <c r="L530" s="700"/>
      <c r="M530" s="1081" t="s">
        <v>444</v>
      </c>
      <c r="N530" s="1067"/>
      <c r="O530" s="833">
        <v>9.0133166928122316E-2</v>
      </c>
      <c r="P530" s="700"/>
      <c r="Q530" s="700"/>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2"/>
      <c r="BW530" s="412"/>
      <c r="BX530" s="412"/>
      <c r="BY530" s="412"/>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1081" t="s">
        <v>210</v>
      </c>
      <c r="D531" s="1067"/>
      <c r="E531" s="853">
        <v>1</v>
      </c>
      <c r="F531" s="700"/>
      <c r="G531" s="700"/>
      <c r="H531" s="1081" t="s">
        <v>431</v>
      </c>
      <c r="I531" s="1067"/>
      <c r="J531" s="832">
        <v>-2.2910225564214411E-2</v>
      </c>
      <c r="K531" s="700"/>
      <c r="L531" s="700"/>
      <c r="M531" s="1081" t="s">
        <v>431</v>
      </c>
      <c r="N531" s="1067"/>
      <c r="O531" s="833">
        <v>-0.12232989965032874</v>
      </c>
      <c r="P531" s="700"/>
      <c r="Q531" s="700"/>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2"/>
      <c r="BW531" s="412"/>
      <c r="BX531" s="412"/>
      <c r="BY531" s="412"/>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1066"/>
      <c r="D532" s="1067"/>
      <c r="E532" s="701"/>
      <c r="F532" s="700"/>
      <c r="G532" s="700"/>
      <c r="H532" s="1081" t="s">
        <v>434</v>
      </c>
      <c r="I532" s="1067"/>
      <c r="J532" s="835">
        <v>-7.9802780298255688E-2</v>
      </c>
      <c r="K532" s="700"/>
      <c r="L532" s="700"/>
      <c r="M532" s="1081" t="s">
        <v>434</v>
      </c>
      <c r="N532" s="1067"/>
      <c r="O532" s="836">
        <v>0.1036293165537877</v>
      </c>
      <c r="P532" s="700"/>
      <c r="Q532" s="700"/>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2"/>
      <c r="BW532" s="412"/>
      <c r="BX532" s="412"/>
      <c r="BY532" s="412"/>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1066"/>
      <c r="D533" s="1067"/>
      <c r="E533" s="700"/>
      <c r="F533" s="700"/>
      <c r="G533" s="700"/>
      <c r="H533" s="1066"/>
      <c r="I533" s="1067"/>
      <c r="J533" s="701"/>
      <c r="K533" s="700"/>
      <c r="L533" s="700"/>
      <c r="M533" s="1066"/>
      <c r="N533" s="1067"/>
      <c r="O533" s="701"/>
      <c r="P533" s="700"/>
      <c r="Q533" s="700"/>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2"/>
      <c r="BW533" s="412"/>
      <c r="BX533" s="412"/>
      <c r="BY533" s="412"/>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1066"/>
      <c r="D534" s="1067"/>
      <c r="E534" s="700"/>
      <c r="F534" s="700"/>
      <c r="G534" s="700"/>
      <c r="H534" s="1066"/>
      <c r="I534" s="1067"/>
      <c r="J534" s="700"/>
      <c r="K534" s="700"/>
      <c r="L534" s="700"/>
      <c r="M534" s="1066"/>
      <c r="N534" s="1067"/>
      <c r="O534" s="700"/>
      <c r="P534" s="700"/>
      <c r="Q534" s="700"/>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2"/>
      <c r="BW534" s="412"/>
      <c r="BX534" s="412"/>
      <c r="BY534" s="412"/>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1066"/>
      <c r="D535" s="1067"/>
      <c r="E535" s="700"/>
      <c r="F535" s="700"/>
      <c r="G535" s="700"/>
      <c r="H535" s="1082" t="s">
        <v>249</v>
      </c>
      <c r="I535" s="1067"/>
      <c r="J535" s="1067"/>
      <c r="K535" s="700"/>
      <c r="L535" s="700"/>
      <c r="M535" s="1082" t="s">
        <v>249</v>
      </c>
      <c r="N535" s="1067"/>
      <c r="O535" s="1067"/>
      <c r="P535" s="700"/>
      <c r="Q535" s="700"/>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2"/>
      <c r="BW535" s="412"/>
      <c r="BX535" s="412"/>
      <c r="BY535" s="412"/>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1066"/>
      <c r="D536" s="1067"/>
      <c r="E536" s="700"/>
      <c r="F536" s="700"/>
      <c r="G536" s="700"/>
      <c r="H536" s="1076" t="s">
        <v>209</v>
      </c>
      <c r="I536" s="1067"/>
      <c r="J536" s="854" t="s">
        <v>210</v>
      </c>
      <c r="K536" s="700"/>
      <c r="L536" s="700"/>
      <c r="M536" s="1076" t="s">
        <v>209</v>
      </c>
      <c r="N536" s="1067"/>
      <c r="O536" s="855" t="s">
        <v>210</v>
      </c>
      <c r="P536" s="700"/>
      <c r="Q536" s="700"/>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2"/>
      <c r="BW536" s="412"/>
      <c r="BX536" s="412"/>
      <c r="BY536" s="412"/>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1066"/>
      <c r="D537" s="1067"/>
      <c r="E537" s="700"/>
      <c r="F537" s="700"/>
      <c r="G537" s="700"/>
      <c r="H537" s="1081" t="s">
        <v>210</v>
      </c>
      <c r="I537" s="1067"/>
      <c r="J537" s="856">
        <v>1.0000000000000002</v>
      </c>
      <c r="K537" s="700"/>
      <c r="L537" s="700"/>
      <c r="M537" s="1081" t="s">
        <v>210</v>
      </c>
      <c r="N537" s="1067"/>
      <c r="O537" s="857">
        <v>0.99999999999999989</v>
      </c>
      <c r="P537" s="700"/>
      <c r="Q537" s="700"/>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2"/>
      <c r="BW537" s="412"/>
      <c r="BX537" s="412"/>
      <c r="BY537" s="412"/>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1066"/>
      <c r="D538" s="1067"/>
      <c r="E538" s="700"/>
      <c r="F538" s="700"/>
      <c r="G538" s="700"/>
      <c r="H538" s="1066"/>
      <c r="I538" s="1067"/>
      <c r="J538" s="701"/>
      <c r="K538" s="700"/>
      <c r="L538" s="700"/>
      <c r="M538" s="1066"/>
      <c r="N538" s="1067"/>
      <c r="O538" s="701"/>
      <c r="P538" s="700"/>
      <c r="Q538" s="700"/>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2"/>
      <c r="BW538" s="412"/>
      <c r="BX538" s="412"/>
      <c r="BY538" s="412"/>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1066"/>
      <c r="D539" s="1067"/>
      <c r="E539" s="700"/>
      <c r="F539" s="700"/>
      <c r="G539" s="700"/>
      <c r="H539" s="1066"/>
      <c r="I539" s="1067"/>
      <c r="J539" s="700"/>
      <c r="K539" s="700"/>
      <c r="L539" s="700"/>
      <c r="M539" s="1066"/>
      <c r="N539" s="1067"/>
      <c r="O539" s="700"/>
      <c r="P539" s="700"/>
      <c r="Q539" s="700"/>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2"/>
      <c r="BW539" s="412"/>
      <c r="BX539" s="412"/>
      <c r="BY539" s="412"/>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1066"/>
      <c r="D540" s="1067"/>
      <c r="E540" s="700"/>
      <c r="F540" s="700"/>
      <c r="G540" s="700"/>
      <c r="H540" s="1066"/>
      <c r="I540" s="1067"/>
      <c r="J540" s="700"/>
      <c r="K540" s="700"/>
      <c r="L540" s="700"/>
      <c r="M540" s="1066"/>
      <c r="N540" s="1067"/>
      <c r="O540" s="700"/>
      <c r="P540" s="700"/>
      <c r="Q540" s="700"/>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2"/>
      <c r="BW540" s="412"/>
      <c r="BX540" s="412"/>
      <c r="BY540" s="412"/>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1066"/>
      <c r="D541" s="1067"/>
      <c r="E541" s="700"/>
      <c r="F541" s="700"/>
      <c r="G541" s="700"/>
      <c r="H541" s="1066"/>
      <c r="I541" s="1067"/>
      <c r="J541" s="700"/>
      <c r="K541" s="700"/>
      <c r="L541" s="700"/>
      <c r="M541" s="1066"/>
      <c r="N541" s="1067"/>
      <c r="O541" s="700"/>
      <c r="P541" s="700"/>
      <c r="Q541" s="700"/>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2"/>
      <c r="BW541" s="412"/>
      <c r="BX541" s="412"/>
      <c r="BY541" s="412"/>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1066"/>
      <c r="D542" s="1067"/>
      <c r="E542" s="700"/>
      <c r="F542" s="700"/>
      <c r="G542" s="700"/>
      <c r="H542" s="1066"/>
      <c r="I542" s="1067"/>
      <c r="J542" s="700"/>
      <c r="K542" s="700"/>
      <c r="L542" s="700"/>
      <c r="M542" s="1066"/>
      <c r="N542" s="1067"/>
      <c r="O542" s="700"/>
      <c r="P542" s="700"/>
      <c r="Q542" s="700"/>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2"/>
      <c r="BW542" s="412"/>
      <c r="BX542" s="412"/>
      <c r="BY542" s="412"/>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1066"/>
      <c r="D543" s="1067"/>
      <c r="E543" s="700"/>
      <c r="F543" s="700"/>
      <c r="G543" s="700"/>
      <c r="H543" s="1066"/>
      <c r="I543" s="1067"/>
      <c r="J543" s="700"/>
      <c r="K543" s="700"/>
      <c r="L543" s="700"/>
      <c r="M543" s="1066"/>
      <c r="N543" s="1067"/>
      <c r="O543" s="700"/>
      <c r="P543" s="700"/>
      <c r="Q543" s="700"/>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2"/>
      <c r="BW543" s="412"/>
      <c r="BX543" s="412"/>
      <c r="BY543" s="412"/>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1066"/>
      <c r="D544" s="1067"/>
      <c r="E544" s="700"/>
      <c r="F544" s="700"/>
      <c r="G544" s="700"/>
      <c r="H544" s="1066"/>
      <c r="I544" s="1067"/>
      <c r="J544" s="700"/>
      <c r="K544" s="700"/>
      <c r="L544" s="700"/>
      <c r="M544" s="1066"/>
      <c r="N544" s="1067"/>
      <c r="O544" s="700"/>
      <c r="P544" s="700"/>
      <c r="Q544" s="700"/>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2"/>
      <c r="BW544" s="412"/>
      <c r="BX544" s="412"/>
      <c r="BY544" s="412"/>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1066"/>
      <c r="D545" s="1067"/>
      <c r="E545" s="700"/>
      <c r="F545" s="700"/>
      <c r="G545" s="700"/>
      <c r="H545" s="1066"/>
      <c r="I545" s="1067"/>
      <c r="J545" s="700"/>
      <c r="K545" s="700"/>
      <c r="L545" s="700"/>
      <c r="M545" s="1066"/>
      <c r="N545" s="1067"/>
      <c r="O545" s="700"/>
      <c r="P545" s="700"/>
      <c r="Q545" s="700"/>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2"/>
      <c r="BW545" s="412"/>
      <c r="BX545" s="412"/>
      <c r="BY545" s="412"/>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1066"/>
      <c r="D546" s="1067"/>
      <c r="E546" s="700"/>
      <c r="F546" s="700"/>
      <c r="G546" s="700"/>
      <c r="H546" s="1066"/>
      <c r="I546" s="1067"/>
      <c r="J546" s="700"/>
      <c r="K546" s="700"/>
      <c r="L546" s="700"/>
      <c r="M546" s="1066"/>
      <c r="N546" s="1067"/>
      <c r="O546" s="700"/>
      <c r="P546" s="700"/>
      <c r="Q546" s="700"/>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2"/>
      <c r="BW546" s="412"/>
      <c r="BX546" s="412"/>
      <c r="BY546" s="412"/>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1066"/>
      <c r="D547" s="1067"/>
      <c r="E547" s="700"/>
      <c r="F547" s="700"/>
      <c r="G547" s="700"/>
      <c r="H547" s="1066"/>
      <c r="I547" s="1067"/>
      <c r="J547" s="700"/>
      <c r="K547" s="700"/>
      <c r="L547" s="700"/>
      <c r="M547" s="1066"/>
      <c r="N547" s="1067"/>
      <c r="O547" s="700"/>
      <c r="P547" s="700"/>
      <c r="Q547" s="700"/>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2"/>
      <c r="BW547" s="412"/>
      <c r="BX547" s="412"/>
      <c r="BY547" s="412"/>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1066"/>
      <c r="D548" s="1067"/>
      <c r="E548" s="700"/>
      <c r="F548" s="700"/>
      <c r="G548" s="700"/>
      <c r="H548" s="1066"/>
      <c r="I548" s="1067"/>
      <c r="J548" s="700"/>
      <c r="K548" s="700"/>
      <c r="L548" s="700"/>
      <c r="M548" s="1066"/>
      <c r="N548" s="1067"/>
      <c r="O548" s="700"/>
      <c r="P548" s="700"/>
      <c r="Q548" s="700"/>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2"/>
      <c r="BW548" s="412"/>
      <c r="BX548" s="412"/>
      <c r="BY548" s="412"/>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1066"/>
      <c r="D549" s="1067"/>
      <c r="E549" s="700"/>
      <c r="F549" s="700"/>
      <c r="G549" s="700"/>
      <c r="H549" s="1066"/>
      <c r="I549" s="1067"/>
      <c r="J549" s="700"/>
      <c r="K549" s="700"/>
      <c r="L549" s="700"/>
      <c r="M549" s="1066"/>
      <c r="N549" s="1067"/>
      <c r="O549" s="700"/>
      <c r="P549" s="700"/>
      <c r="Q549" s="700"/>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2"/>
      <c r="BW549" s="412"/>
      <c r="BX549" s="412"/>
      <c r="BY549" s="412"/>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1066"/>
      <c r="D550" s="1067"/>
      <c r="E550" s="700"/>
      <c r="F550" s="700"/>
      <c r="G550" s="700"/>
      <c r="H550" s="1066"/>
      <c r="I550" s="1067"/>
      <c r="J550" s="700"/>
      <c r="K550" s="700"/>
      <c r="L550" s="700"/>
      <c r="M550" s="1066"/>
      <c r="N550" s="1067"/>
      <c r="O550" s="700"/>
      <c r="P550" s="700"/>
      <c r="Q550" s="700"/>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2"/>
      <c r="BW550" s="412"/>
      <c r="BX550" s="412"/>
      <c r="BY550" s="412"/>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1066"/>
      <c r="D551" s="1067"/>
      <c r="E551" s="700"/>
      <c r="F551" s="700"/>
      <c r="G551" s="700"/>
      <c r="H551" s="1066"/>
      <c r="I551" s="1067"/>
      <c r="J551" s="700"/>
      <c r="K551" s="700"/>
      <c r="L551" s="700"/>
      <c r="M551" s="1066"/>
      <c r="N551" s="1067"/>
      <c r="O551" s="700"/>
      <c r="P551" s="700"/>
      <c r="Q551" s="700"/>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2"/>
      <c r="BW551" s="412"/>
      <c r="BX551" s="412"/>
      <c r="BY551" s="412"/>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1066"/>
      <c r="D552" s="1067"/>
      <c r="E552" s="700"/>
      <c r="F552" s="700"/>
      <c r="G552" s="700"/>
      <c r="H552" s="1066"/>
      <c r="I552" s="1067"/>
      <c r="J552" s="700"/>
      <c r="K552" s="700"/>
      <c r="L552" s="700"/>
      <c r="M552" s="1066"/>
      <c r="N552" s="1067"/>
      <c r="O552" s="700"/>
      <c r="P552" s="700"/>
      <c r="Q552" s="700"/>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2"/>
      <c r="BW552" s="412"/>
      <c r="BX552" s="412"/>
      <c r="BY552" s="412"/>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1066"/>
      <c r="D553" s="1067"/>
      <c r="E553" s="700"/>
      <c r="F553" s="700"/>
      <c r="G553" s="700"/>
      <c r="H553" s="1066"/>
      <c r="I553" s="1067"/>
      <c r="J553" s="700"/>
      <c r="K553" s="700"/>
      <c r="L553" s="700"/>
      <c r="M553" s="1066"/>
      <c r="N553" s="1067"/>
      <c r="O553" s="700"/>
      <c r="P553" s="700"/>
      <c r="Q553" s="700"/>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2"/>
      <c r="BW553" s="412"/>
      <c r="BX553" s="412"/>
      <c r="BY553" s="412"/>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1066"/>
      <c r="D554" s="1067"/>
      <c r="E554" s="700"/>
      <c r="F554" s="700"/>
      <c r="G554" s="700"/>
      <c r="H554" s="1066"/>
      <c r="I554" s="1067"/>
      <c r="J554" s="700"/>
      <c r="K554" s="700"/>
      <c r="L554" s="700"/>
      <c r="M554" s="1066"/>
      <c r="N554" s="1067"/>
      <c r="O554" s="700"/>
      <c r="P554" s="700"/>
      <c r="Q554" s="700"/>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2"/>
      <c r="BW554" s="412"/>
      <c r="BX554" s="412"/>
      <c r="BY554" s="412"/>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1066"/>
      <c r="D555" s="1067"/>
      <c r="E555" s="700"/>
      <c r="F555" s="700"/>
      <c r="G555" s="700"/>
      <c r="H555" s="1066"/>
      <c r="I555" s="1067"/>
      <c r="J555" s="700"/>
      <c r="K555" s="700"/>
      <c r="L555" s="700"/>
      <c r="M555" s="1066"/>
      <c r="N555" s="1067"/>
      <c r="O555" s="700"/>
      <c r="P555" s="700"/>
      <c r="Q555" s="700"/>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2"/>
      <c r="BW555" s="412"/>
      <c r="BX555" s="412"/>
      <c r="BY555" s="412"/>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1066"/>
      <c r="D556" s="1067"/>
      <c r="E556" s="700"/>
      <c r="F556" s="700"/>
      <c r="G556" s="700"/>
      <c r="H556" s="1066"/>
      <c r="I556" s="1067"/>
      <c r="J556" s="700"/>
      <c r="K556" s="700"/>
      <c r="L556" s="700"/>
      <c r="M556" s="1066"/>
      <c r="N556" s="1067"/>
      <c r="O556" s="700"/>
      <c r="P556" s="700"/>
      <c r="Q556" s="700"/>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2"/>
      <c r="BW556" s="412"/>
      <c r="BX556" s="412"/>
      <c r="BY556" s="412"/>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1066"/>
      <c r="D557" s="1067"/>
      <c r="E557" s="700"/>
      <c r="F557" s="700"/>
      <c r="G557" s="700"/>
      <c r="H557" s="1066"/>
      <c r="I557" s="1067"/>
      <c r="J557" s="700"/>
      <c r="K557" s="700"/>
      <c r="L557" s="700"/>
      <c r="M557" s="1066"/>
      <c r="N557" s="1067"/>
      <c r="O557" s="700"/>
      <c r="P557" s="700"/>
      <c r="Q557" s="700"/>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2"/>
      <c r="BW557" s="412"/>
      <c r="BX557" s="412"/>
      <c r="BY557" s="412"/>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1066"/>
      <c r="D558" s="1067"/>
      <c r="E558" s="700"/>
      <c r="F558" s="700"/>
      <c r="G558" s="700"/>
      <c r="H558" s="1066"/>
      <c r="I558" s="1067"/>
      <c r="J558" s="700"/>
      <c r="K558" s="700"/>
      <c r="L558" s="700"/>
      <c r="M558" s="1066"/>
      <c r="N558" s="1067"/>
      <c r="O558" s="700"/>
      <c r="P558" s="700"/>
      <c r="Q558" s="700"/>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2"/>
      <c r="BW558" s="412"/>
      <c r="BX558" s="412"/>
      <c r="BY558" s="412"/>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1066"/>
      <c r="D559" s="1067"/>
      <c r="E559" s="700"/>
      <c r="F559" s="700"/>
      <c r="G559" s="700"/>
      <c r="H559" s="1066"/>
      <c r="I559" s="1067"/>
      <c r="J559" s="700"/>
      <c r="K559" s="700"/>
      <c r="L559" s="700"/>
      <c r="M559" s="1066"/>
      <c r="N559" s="1067"/>
      <c r="O559" s="700"/>
      <c r="P559" s="700"/>
      <c r="Q559" s="700"/>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2"/>
      <c r="BW559" s="412"/>
      <c r="BX559" s="412"/>
      <c r="BY559" s="412"/>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1066"/>
      <c r="D560" s="1067"/>
      <c r="E560" s="700"/>
      <c r="F560" s="700"/>
      <c r="G560" s="700"/>
      <c r="H560" s="1066"/>
      <c r="I560" s="1067"/>
      <c r="J560" s="700"/>
      <c r="K560" s="700"/>
      <c r="L560" s="700"/>
      <c r="M560" s="1066"/>
      <c r="N560" s="1067"/>
      <c r="O560" s="700"/>
      <c r="P560" s="700"/>
      <c r="Q560" s="700"/>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2"/>
      <c r="BW560" s="412"/>
      <c r="BX560" s="412"/>
      <c r="BY560" s="412"/>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1066"/>
      <c r="D561" s="1067"/>
      <c r="E561" s="700"/>
      <c r="F561" s="700"/>
      <c r="G561" s="700"/>
      <c r="H561" s="1066"/>
      <c r="I561" s="1067"/>
      <c r="J561" s="700"/>
      <c r="K561" s="700"/>
      <c r="L561" s="700"/>
      <c r="M561" s="1066"/>
      <c r="N561" s="1067"/>
      <c r="O561" s="700"/>
      <c r="P561" s="700"/>
      <c r="Q561" s="700"/>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2"/>
      <c r="BW561" s="412"/>
      <c r="BX561" s="412"/>
      <c r="BY561" s="412"/>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1066"/>
      <c r="D562" s="1067"/>
      <c r="E562" s="700"/>
      <c r="F562" s="700"/>
      <c r="G562" s="700"/>
      <c r="H562" s="1066"/>
      <c r="I562" s="1067"/>
      <c r="J562" s="700"/>
      <c r="K562" s="700"/>
      <c r="L562" s="700"/>
      <c r="M562" s="1066"/>
      <c r="N562" s="1067"/>
      <c r="O562" s="700"/>
      <c r="P562" s="700"/>
      <c r="Q562" s="700"/>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2"/>
      <c r="BW562" s="412"/>
      <c r="BX562" s="412"/>
      <c r="BY562" s="412"/>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1066"/>
      <c r="D563" s="1067"/>
      <c r="E563" s="700"/>
      <c r="F563" s="700"/>
      <c r="G563" s="700"/>
      <c r="H563" s="1066"/>
      <c r="I563" s="1067"/>
      <c r="J563" s="700"/>
      <c r="K563" s="700"/>
      <c r="L563" s="700"/>
      <c r="M563" s="1066"/>
      <c r="N563" s="1067"/>
      <c r="O563" s="700"/>
      <c r="P563" s="700"/>
      <c r="Q563" s="700"/>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2"/>
      <c r="BW563" s="412"/>
      <c r="BX563" s="412"/>
      <c r="BY563" s="412"/>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1066"/>
      <c r="D564" s="1067"/>
      <c r="E564" s="700"/>
      <c r="F564" s="700"/>
      <c r="G564" s="700"/>
      <c r="H564" s="1066"/>
      <c r="I564" s="1067"/>
      <c r="J564" s="700"/>
      <c r="K564" s="700"/>
      <c r="L564" s="700"/>
      <c r="M564" s="1066"/>
      <c r="N564" s="1067"/>
      <c r="O564" s="700"/>
      <c r="P564" s="700"/>
      <c r="Q564" s="700"/>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2"/>
      <c r="BW564" s="412"/>
      <c r="BX564" s="412"/>
      <c r="BY564" s="412"/>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1066"/>
      <c r="D565" s="1067"/>
      <c r="E565" s="700"/>
      <c r="F565" s="700"/>
      <c r="G565" s="700"/>
      <c r="H565" s="1066"/>
      <c r="I565" s="1067"/>
      <c r="J565" s="700"/>
      <c r="K565" s="700"/>
      <c r="L565" s="700"/>
      <c r="M565" s="1066"/>
      <c r="N565" s="1067"/>
      <c r="O565" s="700"/>
      <c r="P565" s="700"/>
      <c r="Q565" s="700"/>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2"/>
      <c r="BW565" s="412"/>
      <c r="BX565" s="412"/>
      <c r="BY565" s="412"/>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1066"/>
      <c r="D566" s="1067"/>
      <c r="E566" s="700"/>
      <c r="F566" s="700"/>
      <c r="G566" s="700"/>
      <c r="H566" s="1066"/>
      <c r="I566" s="1067"/>
      <c r="J566" s="700"/>
      <c r="K566" s="700"/>
      <c r="L566" s="700"/>
      <c r="M566" s="1066"/>
      <c r="N566" s="1067"/>
      <c r="O566" s="700"/>
      <c r="P566" s="700"/>
      <c r="Q566" s="700"/>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2"/>
      <c r="BW566" s="412"/>
      <c r="BX566" s="412"/>
      <c r="BY566" s="412"/>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1066"/>
      <c r="D567" s="1067"/>
      <c r="E567" s="700"/>
      <c r="F567" s="700"/>
      <c r="G567" s="700"/>
      <c r="H567" s="1066"/>
      <c r="I567" s="1067"/>
      <c r="J567" s="700"/>
      <c r="K567" s="700"/>
      <c r="L567" s="700"/>
      <c r="M567" s="1066"/>
      <c r="N567" s="1067"/>
      <c r="O567" s="700"/>
      <c r="P567" s="700"/>
      <c r="Q567" s="700"/>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2"/>
      <c r="BW567" s="412"/>
      <c r="BX567" s="412"/>
      <c r="BY567" s="412"/>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1066"/>
      <c r="D568" s="1067"/>
      <c r="E568" s="700"/>
      <c r="F568" s="700"/>
      <c r="G568" s="700"/>
      <c r="H568" s="1066"/>
      <c r="I568" s="1067"/>
      <c r="J568" s="700"/>
      <c r="K568" s="700"/>
      <c r="L568" s="700"/>
      <c r="M568" s="1066"/>
      <c r="N568" s="1067"/>
      <c r="O568" s="700"/>
      <c r="P568" s="700"/>
      <c r="Q568" s="700"/>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2"/>
      <c r="BW568" s="412"/>
      <c r="BX568" s="412"/>
      <c r="BY568" s="412"/>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1066"/>
      <c r="D569" s="1067"/>
      <c r="E569" s="700"/>
      <c r="F569" s="700"/>
      <c r="G569" s="700"/>
      <c r="H569" s="1066"/>
      <c r="I569" s="1067"/>
      <c r="J569" s="700"/>
      <c r="K569" s="700"/>
      <c r="L569" s="700"/>
      <c r="M569" s="1066"/>
      <c r="N569" s="1067"/>
      <c r="O569" s="700"/>
      <c r="P569" s="700"/>
      <c r="Q569" s="700"/>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2"/>
      <c r="BW569" s="412"/>
      <c r="BX569" s="412"/>
      <c r="BY569" s="412"/>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1066"/>
      <c r="D570" s="1067"/>
      <c r="E570" s="700"/>
      <c r="F570" s="700"/>
      <c r="G570" s="700"/>
      <c r="H570" s="1066"/>
      <c r="I570" s="1067"/>
      <c r="J570" s="700"/>
      <c r="K570" s="700"/>
      <c r="L570" s="700"/>
      <c r="M570" s="1066"/>
      <c r="N570" s="1067"/>
      <c r="O570" s="700"/>
      <c r="P570" s="700"/>
      <c r="Q570" s="700"/>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2"/>
      <c r="BW570" s="412"/>
      <c r="BX570" s="412"/>
      <c r="BY570" s="412"/>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1066"/>
      <c r="D571" s="1067"/>
      <c r="E571" s="700"/>
      <c r="F571" s="700"/>
      <c r="G571" s="700"/>
      <c r="H571" s="1066"/>
      <c r="I571" s="1067"/>
      <c r="J571" s="700"/>
      <c r="K571" s="700"/>
      <c r="L571" s="700"/>
      <c r="M571" s="1066"/>
      <c r="N571" s="1067"/>
      <c r="O571" s="700"/>
      <c r="P571" s="700"/>
      <c r="Q571" s="700"/>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2"/>
      <c r="BW571" s="412"/>
      <c r="BX571" s="412"/>
      <c r="BY571" s="412"/>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1066"/>
      <c r="D572" s="1067"/>
      <c r="E572" s="700"/>
      <c r="F572" s="700"/>
      <c r="G572" s="700"/>
      <c r="H572" s="1066"/>
      <c r="I572" s="1067"/>
      <c r="J572" s="700"/>
      <c r="K572" s="700"/>
      <c r="L572" s="700"/>
      <c r="M572" s="1066"/>
      <c r="N572" s="1067"/>
      <c r="O572" s="700"/>
      <c r="P572" s="700"/>
      <c r="Q572" s="700"/>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2"/>
      <c r="BW572" s="412"/>
      <c r="BX572" s="412"/>
      <c r="BY572" s="412"/>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1066"/>
      <c r="D573" s="1067"/>
      <c r="E573" s="700"/>
      <c r="F573" s="700"/>
      <c r="G573" s="700"/>
      <c r="H573" s="1066"/>
      <c r="I573" s="1067"/>
      <c r="J573" s="700"/>
      <c r="K573" s="700"/>
      <c r="L573" s="700"/>
      <c r="M573" s="1066"/>
      <c r="N573" s="1067"/>
      <c r="O573" s="700"/>
      <c r="P573" s="700"/>
      <c r="Q573" s="700"/>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2"/>
      <c r="BW573" s="412"/>
      <c r="BX573" s="412"/>
      <c r="BY573" s="412"/>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1066"/>
      <c r="D574" s="1067"/>
      <c r="E574" s="700"/>
      <c r="F574" s="700"/>
      <c r="G574" s="700"/>
      <c r="H574" s="1066"/>
      <c r="I574" s="1067"/>
      <c r="J574" s="700"/>
      <c r="K574" s="700"/>
      <c r="L574" s="700"/>
      <c r="M574" s="1066"/>
      <c r="N574" s="1067"/>
      <c r="O574" s="700"/>
      <c r="P574" s="700"/>
      <c r="Q574" s="700"/>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2"/>
      <c r="BW574" s="412"/>
      <c r="BX574" s="412"/>
      <c r="BY574" s="412"/>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1066"/>
      <c r="D575" s="1067"/>
      <c r="E575" s="700"/>
      <c r="F575" s="700"/>
      <c r="G575" s="700"/>
      <c r="H575" s="1066"/>
      <c r="I575" s="1067"/>
      <c r="J575" s="700"/>
      <c r="K575" s="700"/>
      <c r="L575" s="700"/>
      <c r="M575" s="1066"/>
      <c r="N575" s="1067"/>
      <c r="O575" s="700"/>
      <c r="P575" s="700"/>
      <c r="Q575" s="700"/>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2"/>
      <c r="BW575" s="412"/>
      <c r="BX575" s="412"/>
      <c r="BY575" s="412"/>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1066"/>
      <c r="D576" s="1067"/>
      <c r="E576" s="700"/>
      <c r="F576" s="700"/>
      <c r="G576" s="700"/>
      <c r="H576" s="1066"/>
      <c r="I576" s="1067"/>
      <c r="J576" s="700"/>
      <c r="K576" s="700"/>
      <c r="L576" s="700"/>
      <c r="M576" s="1066"/>
      <c r="N576" s="1067"/>
      <c r="O576" s="700"/>
      <c r="P576" s="700"/>
      <c r="Q576" s="700"/>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2"/>
      <c r="BW576" s="412"/>
      <c r="BX576" s="412"/>
      <c r="BY576" s="412"/>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1066"/>
      <c r="D577" s="1067"/>
      <c r="E577" s="700"/>
      <c r="F577" s="700"/>
      <c r="G577" s="700"/>
      <c r="H577" s="1066"/>
      <c r="I577" s="1067"/>
      <c r="J577" s="700"/>
      <c r="K577" s="700"/>
      <c r="L577" s="700"/>
      <c r="M577" s="1066"/>
      <c r="N577" s="1067"/>
      <c r="O577" s="700"/>
      <c r="P577" s="700"/>
      <c r="Q577" s="700"/>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2"/>
      <c r="BW577" s="412"/>
      <c r="BX577" s="412"/>
      <c r="BY577" s="412"/>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1066"/>
      <c r="D578" s="1067"/>
      <c r="E578" s="700"/>
      <c r="F578" s="700"/>
      <c r="G578" s="700"/>
      <c r="H578" s="1066"/>
      <c r="I578" s="1067"/>
      <c r="J578" s="700"/>
      <c r="K578" s="700"/>
      <c r="L578" s="700"/>
      <c r="M578" s="1066"/>
      <c r="N578" s="1067"/>
      <c r="O578" s="700"/>
      <c r="P578" s="700"/>
      <c r="Q578" s="700"/>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2"/>
      <c r="BW578" s="412"/>
      <c r="BX578" s="412"/>
      <c r="BY578" s="412"/>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1066"/>
      <c r="D579" s="1067"/>
      <c r="E579" s="700"/>
      <c r="F579" s="700"/>
      <c r="G579" s="700"/>
      <c r="H579" s="1066"/>
      <c r="I579" s="1067"/>
      <c r="J579" s="700"/>
      <c r="K579" s="700"/>
      <c r="L579" s="700"/>
      <c r="M579" s="1066"/>
      <c r="N579" s="1067"/>
      <c r="O579" s="700"/>
      <c r="P579" s="700"/>
      <c r="Q579" s="700"/>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2"/>
      <c r="BW579" s="412"/>
      <c r="BX579" s="412"/>
      <c r="BY579" s="412"/>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1066"/>
      <c r="D580" s="1067"/>
      <c r="E580" s="700"/>
      <c r="F580" s="700"/>
      <c r="G580" s="700"/>
      <c r="H580" s="1066"/>
      <c r="I580" s="1067"/>
      <c r="J580" s="700"/>
      <c r="K580" s="700"/>
      <c r="L580" s="700"/>
      <c r="M580" s="1066"/>
      <c r="N580" s="1067"/>
      <c r="O580" s="700"/>
      <c r="P580" s="700"/>
      <c r="Q580" s="700"/>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2"/>
      <c r="BW580" s="412"/>
      <c r="BX580" s="412"/>
      <c r="BY580" s="412"/>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1066"/>
      <c r="D581" s="1067"/>
      <c r="E581" s="700"/>
      <c r="F581" s="700"/>
      <c r="G581" s="700"/>
      <c r="H581" s="1066"/>
      <c r="I581" s="1067"/>
      <c r="J581" s="700"/>
      <c r="K581" s="700"/>
      <c r="L581" s="700"/>
      <c r="M581" s="1066"/>
      <c r="N581" s="1067"/>
      <c r="O581" s="700"/>
      <c r="P581" s="700"/>
      <c r="Q581" s="700"/>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2"/>
      <c r="BW581" s="412"/>
      <c r="BX581" s="412"/>
      <c r="BY581" s="412"/>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1066"/>
      <c r="D582" s="1067"/>
      <c r="E582" s="700"/>
      <c r="F582" s="700"/>
      <c r="G582" s="700"/>
      <c r="H582" s="1066"/>
      <c r="I582" s="1067"/>
      <c r="J582" s="700"/>
      <c r="K582" s="700"/>
      <c r="L582" s="700"/>
      <c r="M582" s="1066"/>
      <c r="N582" s="1067"/>
      <c r="O582" s="700"/>
      <c r="P582" s="700"/>
      <c r="Q582" s="700"/>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2"/>
      <c r="BW582" s="412"/>
      <c r="BX582" s="412"/>
      <c r="BY582" s="412"/>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1066"/>
      <c r="D583" s="1067"/>
      <c r="E583" s="700"/>
      <c r="F583" s="700"/>
      <c r="G583" s="700"/>
      <c r="H583" s="1066"/>
      <c r="I583" s="1067"/>
      <c r="J583" s="700"/>
      <c r="K583" s="700"/>
      <c r="L583" s="700"/>
      <c r="M583" s="1066"/>
      <c r="N583" s="1067"/>
      <c r="O583" s="700"/>
      <c r="P583" s="700"/>
      <c r="Q583" s="700"/>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2"/>
      <c r="BW583" s="412"/>
      <c r="BX583" s="412"/>
      <c r="BY583" s="412"/>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1066"/>
      <c r="D584" s="1067"/>
      <c r="E584" s="700"/>
      <c r="F584" s="700"/>
      <c r="G584" s="700"/>
      <c r="H584" s="1066"/>
      <c r="I584" s="1067"/>
      <c r="J584" s="700"/>
      <c r="K584" s="700"/>
      <c r="L584" s="700"/>
      <c r="M584" s="1066"/>
      <c r="N584" s="1067"/>
      <c r="O584" s="700"/>
      <c r="P584" s="700"/>
      <c r="Q584" s="700"/>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2"/>
      <c r="BW584" s="412"/>
      <c r="BX584" s="412"/>
      <c r="BY584" s="412"/>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1066"/>
      <c r="D585" s="1067"/>
      <c r="E585" s="700"/>
      <c r="F585" s="700"/>
      <c r="G585" s="700"/>
      <c r="H585" s="1066"/>
      <c r="I585" s="1067"/>
      <c r="J585" s="700"/>
      <c r="K585" s="700"/>
      <c r="L585" s="700"/>
      <c r="M585" s="1066"/>
      <c r="N585" s="1067"/>
      <c r="O585" s="700"/>
      <c r="P585" s="700"/>
      <c r="Q585" s="700"/>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2"/>
      <c r="BW585" s="412"/>
      <c r="BX585" s="412"/>
      <c r="BY585" s="412"/>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1066"/>
      <c r="D586" s="1067"/>
      <c r="E586" s="700"/>
      <c r="F586" s="700"/>
      <c r="G586" s="700"/>
      <c r="H586" s="1066"/>
      <c r="I586" s="1067"/>
      <c r="J586" s="700"/>
      <c r="K586" s="700"/>
      <c r="L586" s="700"/>
      <c r="M586" s="1066"/>
      <c r="N586" s="1067"/>
      <c r="O586" s="700"/>
      <c r="P586" s="700"/>
      <c r="Q586" s="700"/>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2"/>
      <c r="BW586" s="412"/>
      <c r="BX586" s="412"/>
      <c r="BY586" s="412"/>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1066"/>
      <c r="D587" s="1067"/>
      <c r="E587" s="700"/>
      <c r="F587" s="700"/>
      <c r="G587" s="700"/>
      <c r="H587" s="1066"/>
      <c r="I587" s="1067"/>
      <c r="J587" s="700"/>
      <c r="K587" s="700"/>
      <c r="L587" s="700"/>
      <c r="M587" s="1066"/>
      <c r="N587" s="1067"/>
      <c r="O587" s="700"/>
      <c r="P587" s="700"/>
      <c r="Q587" s="700"/>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2"/>
      <c r="BW587" s="412"/>
      <c r="BX587" s="412"/>
      <c r="BY587" s="412"/>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1066"/>
      <c r="D588" s="1067"/>
      <c r="E588" s="700"/>
      <c r="F588" s="700"/>
      <c r="G588" s="700"/>
      <c r="H588" s="1066"/>
      <c r="I588" s="1067"/>
      <c r="J588" s="700"/>
      <c r="K588" s="700"/>
      <c r="L588" s="700"/>
      <c r="M588" s="1066"/>
      <c r="N588" s="1067"/>
      <c r="O588" s="700"/>
      <c r="P588" s="700"/>
      <c r="Q588" s="700"/>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2"/>
      <c r="BW588" s="412"/>
      <c r="BX588" s="412"/>
      <c r="BY588" s="412"/>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1066"/>
      <c r="D589" s="1067"/>
      <c r="E589" s="700"/>
      <c r="F589" s="700"/>
      <c r="G589" s="700"/>
      <c r="H589" s="1066"/>
      <c r="I589" s="1067"/>
      <c r="J589" s="700"/>
      <c r="K589" s="700"/>
      <c r="L589" s="700"/>
      <c r="M589" s="1066"/>
      <c r="N589" s="1067"/>
      <c r="O589" s="700"/>
      <c r="P589" s="700"/>
      <c r="Q589" s="700"/>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2"/>
      <c r="BW589" s="412"/>
      <c r="BX589" s="412"/>
      <c r="BY589" s="412"/>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1066"/>
      <c r="D590" s="1067"/>
      <c r="E590" s="700"/>
      <c r="F590" s="700"/>
      <c r="G590" s="700"/>
      <c r="H590" s="1066"/>
      <c r="I590" s="1067"/>
      <c r="J590" s="700"/>
      <c r="K590" s="700"/>
      <c r="L590" s="700"/>
      <c r="M590" s="1066"/>
      <c r="N590" s="1067"/>
      <c r="O590" s="700"/>
      <c r="P590" s="700"/>
      <c r="Q590" s="700"/>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2"/>
      <c r="BW590" s="412"/>
      <c r="BX590" s="412"/>
      <c r="BY590" s="412"/>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1066"/>
      <c r="D591" s="1067"/>
      <c r="E591" s="700"/>
      <c r="F591" s="700"/>
      <c r="G591" s="700"/>
      <c r="H591" s="1066"/>
      <c r="I591" s="1067"/>
      <c r="J591" s="700"/>
      <c r="K591" s="700"/>
      <c r="L591" s="700"/>
      <c r="M591" s="1066"/>
      <c r="N591" s="1067"/>
      <c r="O591" s="700"/>
      <c r="P591" s="700"/>
      <c r="Q591" s="700"/>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2"/>
      <c r="BW591" s="412"/>
      <c r="BX591" s="412"/>
      <c r="BY591" s="412"/>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1066"/>
      <c r="D592" s="1067"/>
      <c r="E592" s="700"/>
      <c r="F592" s="700"/>
      <c r="G592" s="700"/>
      <c r="H592" s="1066"/>
      <c r="I592" s="1067"/>
      <c r="J592" s="700"/>
      <c r="K592" s="700"/>
      <c r="L592" s="700"/>
      <c r="M592" s="1066"/>
      <c r="N592" s="1067"/>
      <c r="O592" s="700"/>
      <c r="P592" s="700"/>
      <c r="Q592" s="700"/>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2"/>
      <c r="BW592" s="412"/>
      <c r="BX592" s="412"/>
      <c r="BY592" s="412"/>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1066"/>
      <c r="D593" s="1067"/>
      <c r="E593" s="700"/>
      <c r="F593" s="700"/>
      <c r="G593" s="700"/>
      <c r="H593" s="1066"/>
      <c r="I593" s="1067"/>
      <c r="J593" s="700"/>
      <c r="K593" s="700"/>
      <c r="L593" s="700"/>
      <c r="M593" s="1066"/>
      <c r="N593" s="1067"/>
      <c r="O593" s="700"/>
      <c r="P593" s="700"/>
      <c r="Q593" s="700"/>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2"/>
      <c r="BW593" s="412"/>
      <c r="BX593" s="412"/>
      <c r="BY593" s="412"/>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1066"/>
      <c r="D594" s="1067"/>
      <c r="E594" s="700"/>
      <c r="F594" s="700"/>
      <c r="G594" s="700"/>
      <c r="H594" s="1066"/>
      <c r="I594" s="1067"/>
      <c r="J594" s="700"/>
      <c r="K594" s="700"/>
      <c r="L594" s="700"/>
      <c r="M594" s="1066"/>
      <c r="N594" s="1067"/>
      <c r="O594" s="700"/>
      <c r="P594" s="700"/>
      <c r="Q594" s="700"/>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2"/>
      <c r="BW594" s="412"/>
      <c r="BX594" s="412"/>
      <c r="BY594" s="412"/>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1066"/>
      <c r="D595" s="1067"/>
      <c r="E595" s="700"/>
      <c r="F595" s="700"/>
      <c r="G595" s="700"/>
      <c r="H595" s="1066"/>
      <c r="I595" s="1067"/>
      <c r="J595" s="700"/>
      <c r="K595" s="700"/>
      <c r="L595" s="700"/>
      <c r="M595" s="1066"/>
      <c r="N595" s="1067"/>
      <c r="O595" s="700"/>
      <c r="P595" s="700"/>
      <c r="Q595" s="700"/>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2"/>
      <c r="BW595" s="412"/>
      <c r="BX595" s="412"/>
      <c r="BY595" s="412"/>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1066"/>
      <c r="D596" s="1067"/>
      <c r="E596" s="700"/>
      <c r="F596" s="700"/>
      <c r="G596" s="700"/>
      <c r="H596" s="1066"/>
      <c r="I596" s="1067"/>
      <c r="J596" s="700"/>
      <c r="K596" s="700"/>
      <c r="L596" s="700"/>
      <c r="M596" s="1066"/>
      <c r="N596" s="1067"/>
      <c r="O596" s="700"/>
      <c r="P596" s="700"/>
      <c r="Q596" s="700"/>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2"/>
      <c r="BW596" s="412"/>
      <c r="BX596" s="412"/>
      <c r="BY596" s="412"/>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1066"/>
      <c r="D597" s="1067"/>
      <c r="E597" s="700"/>
      <c r="F597" s="700"/>
      <c r="G597" s="700"/>
      <c r="H597" s="1066"/>
      <c r="I597" s="1067"/>
      <c r="J597" s="700"/>
      <c r="K597" s="700"/>
      <c r="L597" s="700"/>
      <c r="M597" s="1066"/>
      <c r="N597" s="1067"/>
      <c r="O597" s="700"/>
      <c r="P597" s="700"/>
      <c r="Q597" s="700"/>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2"/>
      <c r="BW597" s="412"/>
      <c r="BX597" s="412"/>
      <c r="BY597" s="412"/>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1066"/>
      <c r="D598" s="1067"/>
      <c r="E598" s="700"/>
      <c r="F598" s="700"/>
      <c r="G598" s="700"/>
      <c r="H598" s="1066"/>
      <c r="I598" s="1067"/>
      <c r="J598" s="700"/>
      <c r="K598" s="700"/>
      <c r="L598" s="700"/>
      <c r="M598" s="1066"/>
      <c r="N598" s="1067"/>
      <c r="O598" s="700"/>
      <c r="P598" s="700"/>
      <c r="Q598" s="700"/>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2"/>
      <c r="BW598" s="412"/>
      <c r="BX598" s="412"/>
      <c r="BY598" s="412"/>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1066"/>
      <c r="D599" s="1067"/>
      <c r="E599" s="700"/>
      <c r="F599" s="700"/>
      <c r="G599" s="700"/>
      <c r="H599" s="1066"/>
      <c r="I599" s="1067"/>
      <c r="J599" s="700"/>
      <c r="K599" s="700"/>
      <c r="L599" s="700"/>
      <c r="M599" s="1066"/>
      <c r="N599" s="1067"/>
      <c r="O599" s="700"/>
      <c r="P599" s="700"/>
      <c r="Q599" s="700"/>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2"/>
      <c r="BW599" s="412"/>
      <c r="BX599" s="412"/>
      <c r="BY599" s="412"/>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1066"/>
      <c r="D600" s="1067"/>
      <c r="E600" s="700"/>
      <c r="F600" s="700"/>
      <c r="G600" s="700"/>
      <c r="H600" s="1066"/>
      <c r="I600" s="1067"/>
      <c r="J600" s="700"/>
      <c r="K600" s="700"/>
      <c r="L600" s="700"/>
      <c r="M600" s="1066"/>
      <c r="N600" s="1067"/>
      <c r="O600" s="700"/>
      <c r="P600" s="700"/>
      <c r="Q600" s="700"/>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2"/>
      <c r="BW600" s="412"/>
      <c r="BX600" s="412"/>
      <c r="BY600" s="412"/>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1066"/>
      <c r="D601" s="1067"/>
      <c r="E601" s="700"/>
      <c r="F601" s="700"/>
      <c r="G601" s="700"/>
      <c r="H601" s="1066"/>
      <c r="I601" s="1067"/>
      <c r="J601" s="700"/>
      <c r="K601" s="700"/>
      <c r="L601" s="700"/>
      <c r="M601" s="1066"/>
      <c r="N601" s="1067"/>
      <c r="O601" s="700"/>
      <c r="P601" s="700"/>
      <c r="Q601" s="700"/>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2"/>
      <c r="BW601" s="412"/>
      <c r="BX601" s="412"/>
      <c r="BY601" s="412"/>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1066"/>
      <c r="D602" s="1067"/>
      <c r="E602" s="700"/>
      <c r="F602" s="700"/>
      <c r="G602" s="700"/>
      <c r="H602" s="1066"/>
      <c r="I602" s="1067"/>
      <c r="J602" s="700"/>
      <c r="K602" s="700"/>
      <c r="L602" s="700"/>
      <c r="M602" s="1066"/>
      <c r="N602" s="1067"/>
      <c r="O602" s="700"/>
      <c r="P602" s="700"/>
      <c r="Q602" s="700"/>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2"/>
      <c r="BW602" s="412"/>
      <c r="BX602" s="412"/>
      <c r="BY602" s="412"/>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1066"/>
      <c r="D603" s="1067"/>
      <c r="E603" s="700"/>
      <c r="F603" s="700"/>
      <c r="G603" s="700"/>
      <c r="H603" s="1066"/>
      <c r="I603" s="1067"/>
      <c r="J603" s="700"/>
      <c r="K603" s="700"/>
      <c r="L603" s="700"/>
      <c r="M603" s="1066"/>
      <c r="N603" s="1067"/>
      <c r="O603" s="700"/>
      <c r="P603" s="700"/>
      <c r="Q603" s="700"/>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2"/>
      <c r="BW603" s="412"/>
      <c r="BX603" s="412"/>
      <c r="BY603" s="412"/>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1066"/>
      <c r="D604" s="1067"/>
      <c r="E604" s="700"/>
      <c r="F604" s="700"/>
      <c r="G604" s="700"/>
      <c r="H604" s="1066"/>
      <c r="I604" s="1067"/>
      <c r="J604" s="700"/>
      <c r="K604" s="700"/>
      <c r="L604" s="700"/>
      <c r="M604" s="1066"/>
      <c r="N604" s="1067"/>
      <c r="O604" s="700"/>
      <c r="P604" s="700"/>
      <c r="Q604" s="700"/>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1066"/>
      <c r="D605" s="1067"/>
      <c r="E605" s="700"/>
      <c r="F605" s="700"/>
      <c r="G605" s="700"/>
      <c r="H605" s="1066"/>
      <c r="I605" s="1067"/>
      <c r="J605" s="700"/>
      <c r="K605" s="700"/>
      <c r="L605" s="700"/>
      <c r="M605" s="1066"/>
      <c r="N605" s="1067"/>
      <c r="O605" s="700"/>
      <c r="P605" s="700"/>
      <c r="Q605" s="700"/>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1066"/>
      <c r="D606" s="1067"/>
      <c r="E606" s="700"/>
      <c r="F606" s="700"/>
      <c r="G606" s="700"/>
      <c r="H606" s="1066"/>
      <c r="I606" s="1067"/>
      <c r="J606" s="700"/>
      <c r="K606" s="700"/>
      <c r="L606" s="700"/>
      <c r="M606" s="1066"/>
      <c r="N606" s="1067"/>
      <c r="O606" s="700"/>
      <c r="P606" s="700"/>
      <c r="Q606" s="700"/>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1066"/>
      <c r="D607" s="1067"/>
      <c r="E607" s="700"/>
      <c r="F607" s="700"/>
      <c r="G607" s="700"/>
      <c r="H607" s="1066"/>
      <c r="I607" s="1067"/>
      <c r="J607" s="700"/>
      <c r="K607" s="700"/>
      <c r="L607" s="700"/>
      <c r="M607" s="1066"/>
      <c r="N607" s="1067"/>
      <c r="O607" s="700"/>
      <c r="P607" s="700"/>
      <c r="Q607" s="700"/>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1066"/>
      <c r="D608" s="1067"/>
      <c r="E608" s="700"/>
      <c r="F608" s="700"/>
      <c r="G608" s="700"/>
      <c r="H608" s="1066"/>
      <c r="I608" s="1067"/>
      <c r="J608" s="700"/>
      <c r="K608" s="700"/>
      <c r="L608" s="700"/>
      <c r="M608" s="1066"/>
      <c r="N608" s="1067"/>
      <c r="O608" s="700"/>
      <c r="P608" s="700"/>
      <c r="Q608" s="700"/>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1066"/>
      <c r="D609" s="1067"/>
      <c r="E609" s="700"/>
      <c r="F609" s="700"/>
      <c r="G609" s="700"/>
      <c r="H609" s="1066"/>
      <c r="I609" s="1067"/>
      <c r="J609" s="700"/>
      <c r="K609" s="700"/>
      <c r="L609" s="700"/>
      <c r="M609" s="1066"/>
      <c r="N609" s="1067"/>
      <c r="O609" s="700"/>
      <c r="P609" s="700"/>
      <c r="Q609" s="700"/>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1066"/>
      <c r="D610" s="1067"/>
      <c r="E610" s="700"/>
      <c r="F610" s="700"/>
      <c r="G610" s="700"/>
      <c r="H610" s="1066"/>
      <c r="I610" s="1067"/>
      <c r="J610" s="700"/>
      <c r="K610" s="700"/>
      <c r="L610" s="700"/>
      <c r="M610" s="1066"/>
      <c r="N610" s="1067"/>
      <c r="O610" s="700"/>
      <c r="P610" s="700"/>
      <c r="Q610" s="700"/>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1066"/>
      <c r="D611" s="1067"/>
      <c r="E611" s="700"/>
      <c r="F611" s="700"/>
      <c r="G611" s="700"/>
      <c r="H611" s="1066"/>
      <c r="I611" s="1067"/>
      <c r="J611" s="700"/>
      <c r="K611" s="700"/>
      <c r="L611" s="700"/>
      <c r="M611" s="1066"/>
      <c r="N611" s="1067"/>
      <c r="O611" s="700"/>
      <c r="P611" s="700"/>
      <c r="Q611" s="700"/>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1066"/>
      <c r="D612" s="1067"/>
      <c r="E612" s="700"/>
      <c r="F612" s="700"/>
      <c r="G612" s="700"/>
      <c r="H612" s="1066"/>
      <c r="I612" s="1067"/>
      <c r="J612" s="700"/>
      <c r="K612" s="700"/>
      <c r="L612" s="700"/>
      <c r="M612" s="1066"/>
      <c r="N612" s="1067"/>
      <c r="O612" s="700"/>
      <c r="P612" s="700"/>
      <c r="Q612" s="700"/>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1066"/>
      <c r="D613" s="1067"/>
      <c r="E613" s="700"/>
      <c r="F613" s="700"/>
      <c r="G613" s="700"/>
      <c r="H613" s="1066"/>
      <c r="I613" s="1067"/>
      <c r="J613" s="700"/>
      <c r="K613" s="700"/>
      <c r="L613" s="700"/>
      <c r="M613" s="1066"/>
      <c r="N613" s="1067"/>
      <c r="O613" s="700"/>
      <c r="P613" s="700"/>
      <c r="Q613" s="700"/>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1066"/>
      <c r="D614" s="1067"/>
      <c r="E614" s="700"/>
      <c r="F614" s="700"/>
      <c r="G614" s="700"/>
      <c r="H614" s="1066"/>
      <c r="I614" s="1067"/>
      <c r="J614" s="700"/>
      <c r="K614" s="700"/>
      <c r="L614" s="700"/>
      <c r="M614" s="1066"/>
      <c r="N614" s="1067"/>
      <c r="O614" s="700"/>
      <c r="P614" s="700"/>
      <c r="Q614" s="700"/>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1066"/>
      <c r="D615" s="1067"/>
      <c r="E615" s="700"/>
      <c r="F615" s="700"/>
      <c r="G615" s="700"/>
      <c r="H615" s="1066"/>
      <c r="I615" s="1067"/>
      <c r="J615" s="700"/>
      <c r="K615" s="700"/>
      <c r="L615" s="700"/>
      <c r="M615" s="1066"/>
      <c r="N615" s="1067"/>
      <c r="O615" s="700"/>
      <c r="P615" s="700"/>
      <c r="Q615" s="700"/>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1066"/>
      <c r="D616" s="1067"/>
      <c r="E616" s="700"/>
      <c r="F616" s="700"/>
      <c r="G616" s="700"/>
      <c r="H616" s="1066"/>
      <c r="I616" s="1067"/>
      <c r="J616" s="700"/>
      <c r="K616" s="700"/>
      <c r="L616" s="700"/>
      <c r="M616" s="1066"/>
      <c r="N616" s="1067"/>
      <c r="O616" s="700"/>
      <c r="P616" s="700"/>
      <c r="Q616" s="700"/>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1066"/>
      <c r="D617" s="1067"/>
      <c r="E617" s="700"/>
      <c r="F617" s="700"/>
      <c r="G617" s="700"/>
      <c r="H617" s="1066"/>
      <c r="I617" s="1067"/>
      <c r="J617" s="700"/>
      <c r="K617" s="700"/>
      <c r="L617" s="700"/>
      <c r="M617" s="1066"/>
      <c r="N617" s="1067"/>
      <c r="O617" s="700"/>
      <c r="P617" s="700"/>
      <c r="Q617" s="700"/>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1066"/>
      <c r="D618" s="1067"/>
      <c r="E618" s="700"/>
      <c r="F618" s="700"/>
      <c r="G618" s="700"/>
      <c r="H618" s="1066"/>
      <c r="I618" s="1067"/>
      <c r="J618" s="700"/>
      <c r="K618" s="700"/>
      <c r="L618" s="700"/>
      <c r="M618" s="1066"/>
      <c r="N618" s="1067"/>
      <c r="O618" s="700"/>
      <c r="P618" s="700"/>
      <c r="Q618" s="700"/>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1066"/>
      <c r="D619" s="1067"/>
      <c r="E619" s="700"/>
      <c r="F619" s="700"/>
      <c r="G619" s="700"/>
      <c r="H619" s="1066"/>
      <c r="I619" s="1067"/>
      <c r="J619" s="700"/>
      <c r="K619" s="700"/>
      <c r="L619" s="700"/>
      <c r="M619" s="1066"/>
      <c r="N619" s="1067"/>
      <c r="O619" s="700"/>
      <c r="P619" s="700"/>
      <c r="Q619" s="700"/>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1066"/>
      <c r="D620" s="1067"/>
      <c r="E620" s="700"/>
      <c r="F620" s="700"/>
      <c r="G620" s="700"/>
      <c r="H620" s="1066"/>
      <c r="I620" s="1067"/>
      <c r="J620" s="700"/>
      <c r="K620" s="700"/>
      <c r="L620" s="700"/>
      <c r="M620" s="1066"/>
      <c r="N620" s="1067"/>
      <c r="O620" s="700"/>
      <c r="P620" s="700"/>
      <c r="Q620" s="700"/>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1066"/>
      <c r="D621" s="1067"/>
      <c r="E621" s="700"/>
      <c r="F621" s="700"/>
      <c r="G621" s="700"/>
      <c r="H621" s="1066"/>
      <c r="I621" s="1067"/>
      <c r="J621" s="700"/>
      <c r="K621" s="700"/>
      <c r="L621" s="700"/>
      <c r="M621" s="1066"/>
      <c r="N621" s="1067"/>
      <c r="O621" s="700"/>
      <c r="P621" s="700"/>
      <c r="Q621" s="700"/>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1066"/>
      <c r="D622" s="1067"/>
      <c r="E622" s="700"/>
      <c r="F622" s="700"/>
      <c r="G622" s="700"/>
      <c r="H622" s="1066"/>
      <c r="I622" s="1067"/>
      <c r="J622" s="700"/>
      <c r="K622" s="700"/>
      <c r="L622" s="700"/>
      <c r="M622" s="1066"/>
      <c r="N622" s="1067"/>
      <c r="O622" s="700"/>
      <c r="P622" s="700"/>
      <c r="Q622" s="700"/>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1066"/>
      <c r="D623" s="1067"/>
      <c r="E623" s="700"/>
      <c r="F623" s="700"/>
      <c r="G623" s="700"/>
      <c r="H623" s="1066"/>
      <c r="I623" s="1067"/>
      <c r="J623" s="700"/>
      <c r="K623" s="700"/>
      <c r="L623" s="700"/>
      <c r="M623" s="1066"/>
      <c r="N623" s="1067"/>
      <c r="O623" s="700"/>
      <c r="P623" s="700"/>
      <c r="Q623" s="700"/>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1066"/>
      <c r="D624" s="1067"/>
      <c r="E624" s="700"/>
      <c r="F624" s="700"/>
      <c r="G624" s="700"/>
      <c r="H624" s="1066"/>
      <c r="I624" s="1067"/>
      <c r="J624" s="700"/>
      <c r="K624" s="700"/>
      <c r="L624" s="700"/>
      <c r="M624" s="1066"/>
      <c r="N624" s="1067"/>
      <c r="O624" s="700"/>
      <c r="P624" s="700"/>
      <c r="Q624" s="700"/>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1066"/>
      <c r="D625" s="1067"/>
      <c r="E625" s="700"/>
      <c r="F625" s="700"/>
      <c r="G625" s="700"/>
      <c r="H625" s="1066"/>
      <c r="I625" s="1067"/>
      <c r="J625" s="700"/>
      <c r="K625" s="700"/>
      <c r="L625" s="700"/>
      <c r="M625" s="1066"/>
      <c r="N625" s="1067"/>
      <c r="O625" s="700"/>
      <c r="P625" s="700"/>
      <c r="Q625" s="700"/>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1066"/>
      <c r="D626" s="1067"/>
      <c r="E626" s="700"/>
      <c r="F626" s="700"/>
      <c r="G626" s="700"/>
      <c r="H626" s="1066"/>
      <c r="I626" s="1067"/>
      <c r="J626" s="700"/>
      <c r="K626" s="700"/>
      <c r="L626" s="700"/>
      <c r="M626" s="1066"/>
      <c r="N626" s="1067"/>
      <c r="O626" s="700"/>
      <c r="P626" s="700"/>
      <c r="Q626" s="700"/>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1066"/>
      <c r="D627" s="1067"/>
      <c r="E627" s="700"/>
      <c r="F627" s="700"/>
      <c r="G627" s="700"/>
      <c r="H627" s="1066"/>
      <c r="I627" s="1067"/>
      <c r="J627" s="700"/>
      <c r="K627" s="700"/>
      <c r="L627" s="700"/>
      <c r="M627" s="1066"/>
      <c r="N627" s="1067"/>
      <c r="O627" s="700"/>
      <c r="P627" s="700"/>
      <c r="Q627" s="700"/>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1066"/>
      <c r="D628" s="1067"/>
      <c r="E628" s="700"/>
      <c r="F628" s="700"/>
      <c r="G628" s="700"/>
      <c r="H628" s="1066"/>
      <c r="I628" s="1067"/>
      <c r="J628" s="700"/>
      <c r="K628" s="700"/>
      <c r="L628" s="700"/>
      <c r="M628" s="1066"/>
      <c r="N628" s="1067"/>
      <c r="O628" s="700"/>
      <c r="P628" s="700"/>
      <c r="Q628" s="700"/>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1066"/>
      <c r="D629" s="1067"/>
      <c r="E629" s="700"/>
      <c r="F629" s="700"/>
      <c r="G629" s="700"/>
      <c r="H629" s="1066"/>
      <c r="I629" s="1067"/>
      <c r="J629" s="700"/>
      <c r="K629" s="700"/>
      <c r="L629" s="700"/>
      <c r="M629" s="1066"/>
      <c r="N629" s="1067"/>
      <c r="O629" s="700"/>
      <c r="P629" s="700"/>
      <c r="Q629" s="700"/>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1066"/>
      <c r="D630" s="1067"/>
      <c r="E630" s="700"/>
      <c r="F630" s="700"/>
      <c r="G630" s="700"/>
      <c r="H630" s="1066"/>
      <c r="I630" s="1067"/>
      <c r="J630" s="700"/>
      <c r="K630" s="700"/>
      <c r="L630" s="700"/>
      <c r="M630" s="1066"/>
      <c r="N630" s="1067"/>
      <c r="O630" s="700"/>
      <c r="P630" s="700"/>
      <c r="Q630" s="700"/>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1066"/>
      <c r="D631" s="1067"/>
      <c r="E631" s="700"/>
      <c r="F631" s="700"/>
      <c r="G631" s="700"/>
      <c r="H631" s="1066"/>
      <c r="I631" s="1067"/>
      <c r="J631" s="700"/>
      <c r="K631" s="700"/>
      <c r="L631" s="700"/>
      <c r="M631" s="1066"/>
      <c r="N631" s="1067"/>
      <c r="O631" s="700"/>
      <c r="P631" s="700"/>
      <c r="Q631" s="700"/>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1066"/>
      <c r="D632" s="1067"/>
      <c r="E632" s="700"/>
      <c r="F632" s="700"/>
      <c r="G632" s="700"/>
      <c r="H632" s="1066"/>
      <c r="I632" s="1067"/>
      <c r="J632" s="700"/>
      <c r="K632" s="700"/>
      <c r="L632" s="700"/>
      <c r="M632" s="1066"/>
      <c r="N632" s="1067"/>
      <c r="O632" s="700"/>
      <c r="P632" s="700"/>
      <c r="Q632" s="700"/>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1066"/>
      <c r="D633" s="1067"/>
      <c r="E633" s="700"/>
      <c r="F633" s="700"/>
      <c r="G633" s="700"/>
      <c r="H633" s="1066"/>
      <c r="I633" s="1067"/>
      <c r="J633" s="700"/>
      <c r="K633" s="700"/>
      <c r="L633" s="700"/>
      <c r="M633" s="1066"/>
      <c r="N633" s="1067"/>
      <c r="O633" s="700"/>
      <c r="P633" s="700"/>
      <c r="Q633" s="700"/>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1066"/>
      <c r="D634" s="1067"/>
      <c r="E634" s="700"/>
      <c r="F634" s="700"/>
      <c r="G634" s="700"/>
      <c r="H634" s="1066"/>
      <c r="I634" s="1067"/>
      <c r="J634" s="700"/>
      <c r="K634" s="700"/>
      <c r="L634" s="700"/>
      <c r="M634" s="1066"/>
      <c r="N634" s="1067"/>
      <c r="O634" s="700"/>
      <c r="P634" s="700"/>
      <c r="Q634" s="700"/>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1066"/>
      <c r="D635" s="1067"/>
      <c r="E635" s="700"/>
      <c r="F635" s="700"/>
      <c r="G635" s="700"/>
      <c r="H635" s="1066"/>
      <c r="I635" s="1067"/>
      <c r="J635" s="700"/>
      <c r="K635" s="700"/>
      <c r="L635" s="700"/>
      <c r="M635" s="1066"/>
      <c r="N635" s="1067"/>
      <c r="O635" s="700"/>
      <c r="P635" s="700"/>
      <c r="Q635" s="700"/>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1066"/>
      <c r="D636" s="1067"/>
      <c r="E636" s="700"/>
      <c r="F636" s="700"/>
      <c r="G636" s="700"/>
      <c r="H636" s="1066"/>
      <c r="I636" s="1067"/>
      <c r="J636" s="700"/>
      <c r="K636" s="700"/>
      <c r="L636" s="700"/>
      <c r="M636" s="1066"/>
      <c r="N636" s="1067"/>
      <c r="O636" s="700"/>
      <c r="P636" s="700"/>
      <c r="Q636" s="700"/>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1066"/>
      <c r="D637" s="1067"/>
      <c r="E637" s="700"/>
      <c r="F637" s="700"/>
      <c r="G637" s="700"/>
      <c r="H637" s="1066"/>
      <c r="I637" s="1067"/>
      <c r="J637" s="700"/>
      <c r="K637" s="700"/>
      <c r="L637" s="700"/>
      <c r="M637" s="1066"/>
      <c r="N637" s="1067"/>
      <c r="O637" s="700"/>
      <c r="P637" s="700"/>
      <c r="Q637" s="700"/>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1066"/>
      <c r="D638" s="1067"/>
      <c r="E638" s="700"/>
      <c r="F638" s="700"/>
      <c r="G638" s="700"/>
      <c r="H638" s="1066"/>
      <c r="I638" s="1067"/>
      <c r="J638" s="700"/>
      <c r="K638" s="700"/>
      <c r="L638" s="700"/>
      <c r="M638" s="1066"/>
      <c r="N638" s="1067"/>
      <c r="O638" s="700"/>
      <c r="P638" s="700"/>
      <c r="Q638" s="700"/>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1066"/>
      <c r="D639" s="1067"/>
      <c r="E639" s="700"/>
      <c r="F639" s="700"/>
      <c r="G639" s="700"/>
      <c r="H639" s="1066"/>
      <c r="I639" s="1067"/>
      <c r="J639" s="700"/>
      <c r="K639" s="700"/>
      <c r="L639" s="700"/>
      <c r="M639" s="1066"/>
      <c r="N639" s="1067"/>
      <c r="O639" s="700"/>
      <c r="P639" s="700"/>
      <c r="Q639" s="700"/>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1066"/>
      <c r="D640" s="1067"/>
      <c r="E640" s="700"/>
      <c r="F640" s="700"/>
      <c r="G640" s="700"/>
      <c r="H640" s="1066"/>
      <c r="I640" s="1067"/>
      <c r="J640" s="700"/>
      <c r="K640" s="700"/>
      <c r="L640" s="700"/>
      <c r="M640" s="1066"/>
      <c r="N640" s="1067"/>
      <c r="O640" s="700"/>
      <c r="P640" s="700"/>
      <c r="Q640" s="700"/>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1066"/>
      <c r="D641" s="1067"/>
      <c r="E641" s="700"/>
      <c r="F641" s="700"/>
      <c r="G641" s="700"/>
      <c r="H641" s="1066"/>
      <c r="I641" s="1067"/>
      <c r="J641" s="700"/>
      <c r="K641" s="700"/>
      <c r="L641" s="700"/>
      <c r="M641" s="1066"/>
      <c r="N641" s="1067"/>
      <c r="O641" s="700"/>
      <c r="P641" s="700"/>
      <c r="Q641" s="700"/>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1066"/>
      <c r="D642" s="1067"/>
      <c r="E642" s="700"/>
      <c r="F642" s="700"/>
      <c r="G642" s="700"/>
      <c r="H642" s="1066"/>
      <c r="I642" s="1067"/>
      <c r="J642" s="700"/>
      <c r="K642" s="700"/>
      <c r="L642" s="700"/>
      <c r="M642" s="1066"/>
      <c r="N642" s="1067"/>
      <c r="O642" s="700"/>
      <c r="P642" s="700"/>
      <c r="Q642" s="700"/>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1066"/>
      <c r="D643" s="1067"/>
      <c r="E643" s="700"/>
      <c r="F643" s="700"/>
      <c r="G643" s="700"/>
      <c r="H643" s="1066"/>
      <c r="I643" s="1067"/>
      <c r="J643" s="700"/>
      <c r="K643" s="700"/>
      <c r="L643" s="700"/>
      <c r="M643" s="1066"/>
      <c r="N643" s="1067"/>
      <c r="O643" s="700"/>
      <c r="P643" s="700"/>
      <c r="Q643" s="700"/>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1066"/>
      <c r="D644" s="1067"/>
      <c r="E644" s="700"/>
      <c r="F644" s="700"/>
      <c r="G644" s="700"/>
      <c r="H644" s="1066"/>
      <c r="I644" s="1067"/>
      <c r="J644" s="700"/>
      <c r="K644" s="700"/>
      <c r="L644" s="700"/>
      <c r="M644" s="1066"/>
      <c r="N644" s="1067"/>
      <c r="O644" s="700"/>
      <c r="P644" s="700"/>
      <c r="Q644" s="700"/>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1066"/>
      <c r="D645" s="1067"/>
      <c r="E645" s="700"/>
      <c r="F645" s="700"/>
      <c r="G645" s="700"/>
      <c r="H645" s="1066"/>
      <c r="I645" s="1067"/>
      <c r="J645" s="700"/>
      <c r="K645" s="700"/>
      <c r="L645" s="700"/>
      <c r="M645" s="1066"/>
      <c r="N645" s="1067"/>
      <c r="O645" s="700"/>
      <c r="P645" s="700"/>
      <c r="Q645" s="700"/>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1066"/>
      <c r="D646" s="1067"/>
      <c r="E646" s="700"/>
      <c r="F646" s="700"/>
      <c r="G646" s="700"/>
      <c r="H646" s="1066"/>
      <c r="I646" s="1067"/>
      <c r="J646" s="700"/>
      <c r="K646" s="700"/>
      <c r="L646" s="700"/>
      <c r="M646" s="1066"/>
      <c r="N646" s="1067"/>
      <c r="O646" s="700"/>
      <c r="P646" s="700"/>
      <c r="Q646" s="700"/>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1066"/>
      <c r="D647" s="1067"/>
      <c r="E647" s="700"/>
      <c r="F647" s="700"/>
      <c r="G647" s="700"/>
      <c r="H647" s="1066"/>
      <c r="I647" s="1067"/>
      <c r="J647" s="700"/>
      <c r="K647" s="700"/>
      <c r="L647" s="700"/>
      <c r="M647" s="1066"/>
      <c r="N647" s="1067"/>
      <c r="O647" s="700"/>
      <c r="P647" s="700"/>
      <c r="Q647" s="700"/>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1066"/>
      <c r="D648" s="1067"/>
      <c r="E648" s="700"/>
      <c r="F648" s="700"/>
      <c r="G648" s="700"/>
      <c r="H648" s="1066"/>
      <c r="I648" s="1067"/>
      <c r="J648" s="700"/>
      <c r="K648" s="700"/>
      <c r="L648" s="700"/>
      <c r="M648" s="1066"/>
      <c r="N648" s="1067"/>
      <c r="O648" s="700"/>
      <c r="P648" s="700"/>
      <c r="Q648" s="700"/>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1066"/>
      <c r="D649" s="1067"/>
      <c r="E649" s="700"/>
      <c r="F649" s="700"/>
      <c r="G649" s="700"/>
      <c r="H649" s="1066"/>
      <c r="I649" s="1067"/>
      <c r="J649" s="700"/>
      <c r="K649" s="700"/>
      <c r="L649" s="700"/>
      <c r="M649" s="1066"/>
      <c r="N649" s="1067"/>
      <c r="O649" s="700"/>
      <c r="P649" s="700"/>
      <c r="Q649" s="700"/>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1066"/>
      <c r="D650" s="1067"/>
      <c r="E650" s="700"/>
      <c r="F650" s="700"/>
      <c r="G650" s="700"/>
      <c r="H650" s="1066"/>
      <c r="I650" s="1067"/>
      <c r="J650" s="700"/>
      <c r="K650" s="700"/>
      <c r="L650" s="700"/>
      <c r="M650" s="1066"/>
      <c r="N650" s="1067"/>
      <c r="O650" s="700"/>
      <c r="P650" s="700"/>
      <c r="Q650" s="700"/>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1066"/>
      <c r="D651" s="1067"/>
      <c r="E651" s="700"/>
      <c r="F651" s="700"/>
      <c r="G651" s="700"/>
      <c r="H651" s="1066"/>
      <c r="I651" s="1067"/>
      <c r="J651" s="700"/>
      <c r="K651" s="700"/>
      <c r="L651" s="700"/>
      <c r="M651" s="1066"/>
      <c r="N651" s="1067"/>
      <c r="O651" s="700"/>
      <c r="P651" s="700"/>
      <c r="Q651" s="700"/>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1066"/>
      <c r="D652" s="1067"/>
      <c r="E652" s="700"/>
      <c r="F652" s="700"/>
      <c r="G652" s="700"/>
      <c r="H652" s="1066"/>
      <c r="I652" s="1067"/>
      <c r="J652" s="700"/>
      <c r="K652" s="700"/>
      <c r="L652" s="700"/>
      <c r="M652" s="1066"/>
      <c r="N652" s="1067"/>
      <c r="O652" s="700"/>
      <c r="P652" s="700"/>
      <c r="Q652" s="700"/>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1066"/>
      <c r="D653" s="1067"/>
      <c r="E653" s="700"/>
      <c r="F653" s="700"/>
      <c r="G653" s="700"/>
      <c r="H653" s="1066"/>
      <c r="I653" s="1067"/>
      <c r="J653" s="700"/>
      <c r="K653" s="700"/>
      <c r="L653" s="700"/>
      <c r="M653" s="1066"/>
      <c r="N653" s="1067"/>
      <c r="O653" s="700"/>
      <c r="P653" s="700"/>
      <c r="Q653" s="700"/>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1066"/>
      <c r="D654" s="1067"/>
      <c r="E654" s="700"/>
      <c r="F654" s="700"/>
      <c r="G654" s="700"/>
      <c r="H654" s="1066"/>
      <c r="I654" s="1067"/>
      <c r="J654" s="700"/>
      <c r="K654" s="700"/>
      <c r="L654" s="700"/>
      <c r="M654" s="1066"/>
      <c r="N654" s="1067"/>
      <c r="O654" s="700"/>
      <c r="P654" s="700"/>
      <c r="Q654" s="700"/>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1066"/>
      <c r="D655" s="1067"/>
      <c r="E655" s="700"/>
      <c r="F655" s="700"/>
      <c r="G655" s="700"/>
      <c r="H655" s="1066"/>
      <c r="I655" s="1067"/>
      <c r="J655" s="700"/>
      <c r="K655" s="700"/>
      <c r="L655" s="700"/>
      <c r="M655" s="1066"/>
      <c r="N655" s="1067"/>
      <c r="O655" s="700"/>
      <c r="P655" s="700"/>
      <c r="Q655" s="700"/>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1066"/>
      <c r="D656" s="1067"/>
      <c r="E656" s="700"/>
      <c r="F656" s="700"/>
      <c r="G656" s="700"/>
      <c r="H656" s="1066"/>
      <c r="I656" s="1067"/>
      <c r="J656" s="700"/>
      <c r="K656" s="700"/>
      <c r="L656" s="700"/>
      <c r="M656" s="1066"/>
      <c r="N656" s="1067"/>
      <c r="O656" s="700"/>
      <c r="P656" s="700"/>
      <c r="Q656" s="700"/>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1066"/>
      <c r="D657" s="1067"/>
      <c r="E657" s="700"/>
      <c r="F657" s="700"/>
      <c r="G657" s="700"/>
      <c r="H657" s="1066"/>
      <c r="I657" s="1067"/>
      <c r="J657" s="700"/>
      <c r="K657" s="700"/>
      <c r="L657" s="700"/>
      <c r="M657" s="1066"/>
      <c r="N657" s="1067"/>
      <c r="O657" s="700"/>
      <c r="P657" s="700"/>
      <c r="Q657" s="700"/>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1066"/>
      <c r="D658" s="1067"/>
      <c r="E658" s="700"/>
      <c r="F658" s="700"/>
      <c r="G658" s="700"/>
      <c r="H658" s="1066"/>
      <c r="I658" s="1067"/>
      <c r="J658" s="700"/>
      <c r="K658" s="700"/>
      <c r="L658" s="700"/>
      <c r="M658" s="1066"/>
      <c r="N658" s="1067"/>
      <c r="O658" s="700"/>
      <c r="P658" s="700"/>
      <c r="Q658" s="700"/>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1066"/>
      <c r="D659" s="1067"/>
      <c r="E659" s="700"/>
      <c r="F659" s="700"/>
      <c r="G659" s="700"/>
      <c r="H659" s="1066"/>
      <c r="I659" s="1067"/>
      <c r="J659" s="700"/>
      <c r="K659" s="700"/>
      <c r="L659" s="700"/>
      <c r="M659" s="1066"/>
      <c r="N659" s="1067"/>
      <c r="O659" s="700"/>
      <c r="P659" s="700"/>
      <c r="Q659" s="700"/>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1066"/>
      <c r="D660" s="1067"/>
      <c r="E660" s="700"/>
      <c r="F660" s="700"/>
      <c r="G660" s="700"/>
      <c r="H660" s="1066"/>
      <c r="I660" s="1067"/>
      <c r="J660" s="700"/>
      <c r="K660" s="700"/>
      <c r="L660" s="700"/>
      <c r="M660" s="1066"/>
      <c r="N660" s="1067"/>
      <c r="O660" s="700"/>
      <c r="P660" s="700"/>
      <c r="Q660" s="700"/>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1066"/>
      <c r="D661" s="1067"/>
      <c r="E661" s="700"/>
      <c r="F661" s="700"/>
      <c r="G661" s="700"/>
      <c r="H661" s="1066"/>
      <c r="I661" s="1067"/>
      <c r="J661" s="700"/>
      <c r="K661" s="700"/>
      <c r="L661" s="700"/>
      <c r="M661" s="1066"/>
      <c r="N661" s="1067"/>
      <c r="O661" s="700"/>
      <c r="P661" s="700"/>
      <c r="Q661" s="700"/>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1066"/>
      <c r="D662" s="1067"/>
      <c r="E662" s="700"/>
      <c r="F662" s="700"/>
      <c r="G662" s="700"/>
      <c r="H662" s="1066"/>
      <c r="I662" s="1067"/>
      <c r="J662" s="700"/>
      <c r="K662" s="700"/>
      <c r="L662" s="700"/>
      <c r="M662" s="1066"/>
      <c r="N662" s="1067"/>
      <c r="O662" s="700"/>
      <c r="P662" s="700"/>
      <c r="Q662" s="700"/>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1066"/>
      <c r="D663" s="1067"/>
      <c r="E663" s="700"/>
      <c r="F663" s="700"/>
      <c r="G663" s="700"/>
      <c r="H663" s="1066"/>
      <c r="I663" s="1067"/>
      <c r="J663" s="700"/>
      <c r="K663" s="700"/>
      <c r="L663" s="700"/>
      <c r="M663" s="1066"/>
      <c r="N663" s="1067"/>
      <c r="O663" s="700"/>
      <c r="P663" s="700"/>
      <c r="Q663" s="700"/>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1066"/>
      <c r="D664" s="1067"/>
      <c r="E664" s="700"/>
      <c r="F664" s="700"/>
      <c r="G664" s="700"/>
      <c r="H664" s="1066"/>
      <c r="I664" s="1067"/>
      <c r="J664" s="700"/>
      <c r="K664" s="700"/>
      <c r="L664" s="700"/>
      <c r="M664" s="1066"/>
      <c r="N664" s="1067"/>
      <c r="O664" s="700"/>
      <c r="P664" s="700"/>
      <c r="Q664" s="700"/>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1066"/>
      <c r="D665" s="1067"/>
      <c r="E665" s="700"/>
      <c r="F665" s="700"/>
      <c r="G665" s="700"/>
      <c r="H665" s="1066"/>
      <c r="I665" s="1067"/>
      <c r="J665" s="700"/>
      <c r="K665" s="700"/>
      <c r="L665" s="700"/>
      <c r="M665" s="1066"/>
      <c r="N665" s="1067"/>
      <c r="O665" s="700"/>
      <c r="P665" s="700"/>
      <c r="Q665" s="700"/>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1066"/>
      <c r="D666" s="1067"/>
      <c r="E666" s="700"/>
      <c r="F666" s="700"/>
      <c r="G666" s="700"/>
      <c r="H666" s="1066"/>
      <c r="I666" s="1067"/>
      <c r="J666" s="700"/>
      <c r="K666" s="700"/>
      <c r="L666" s="700"/>
      <c r="M666" s="1066"/>
      <c r="N666" s="1067"/>
      <c r="O666" s="700"/>
      <c r="P666" s="700"/>
      <c r="Q666" s="700"/>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1066"/>
      <c r="D667" s="1067"/>
      <c r="E667" s="700"/>
      <c r="F667" s="700"/>
      <c r="G667" s="700"/>
      <c r="H667" s="1066"/>
      <c r="I667" s="1067"/>
      <c r="J667" s="700"/>
      <c r="K667" s="700"/>
      <c r="L667" s="700"/>
      <c r="M667" s="1066"/>
      <c r="N667" s="1067"/>
      <c r="O667" s="700"/>
      <c r="P667" s="700"/>
      <c r="Q667" s="700"/>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1066"/>
      <c r="D668" s="1067"/>
      <c r="E668" s="700"/>
      <c r="F668" s="700"/>
      <c r="G668" s="700"/>
      <c r="H668" s="1066"/>
      <c r="I668" s="1067"/>
      <c r="J668" s="700"/>
      <c r="K668" s="700"/>
      <c r="L668" s="700"/>
      <c r="M668" s="1066"/>
      <c r="N668" s="1067"/>
      <c r="O668" s="700"/>
      <c r="P668" s="700"/>
      <c r="Q668" s="700"/>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1066"/>
      <c r="D669" s="1067"/>
      <c r="E669" s="700"/>
      <c r="F669" s="700"/>
      <c r="G669" s="700"/>
      <c r="H669" s="1066"/>
      <c r="I669" s="1067"/>
      <c r="J669" s="700"/>
      <c r="K669" s="700"/>
      <c r="L669" s="700"/>
      <c r="M669" s="1066"/>
      <c r="N669" s="1067"/>
      <c r="O669" s="700"/>
      <c r="P669" s="700"/>
      <c r="Q669" s="700"/>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1066"/>
      <c r="D670" s="1067"/>
      <c r="E670" s="700"/>
      <c r="F670" s="700"/>
      <c r="G670" s="700"/>
      <c r="H670" s="1066"/>
      <c r="I670" s="1067"/>
      <c r="J670" s="700"/>
      <c r="K670" s="700"/>
      <c r="L670" s="700"/>
      <c r="M670" s="1066"/>
      <c r="N670" s="1067"/>
      <c r="O670" s="700"/>
      <c r="P670" s="700"/>
      <c r="Q670" s="700"/>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1066"/>
      <c r="D671" s="1067"/>
      <c r="E671" s="700"/>
      <c r="F671" s="700"/>
      <c r="G671" s="700"/>
      <c r="H671" s="1066"/>
      <c r="I671" s="1067"/>
      <c r="J671" s="700"/>
      <c r="K671" s="700"/>
      <c r="L671" s="700"/>
      <c r="M671" s="1066"/>
      <c r="N671" s="1067"/>
      <c r="O671" s="700"/>
      <c r="P671" s="700"/>
      <c r="Q671" s="700"/>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1066"/>
      <c r="D672" s="1067"/>
      <c r="E672" s="700"/>
      <c r="F672" s="700"/>
      <c r="G672" s="700"/>
      <c r="H672" s="1066"/>
      <c r="I672" s="1067"/>
      <c r="J672" s="700"/>
      <c r="K672" s="700"/>
      <c r="L672" s="700"/>
      <c r="M672" s="1066"/>
      <c r="N672" s="1067"/>
      <c r="O672" s="700"/>
      <c r="P672" s="700"/>
      <c r="Q672" s="700"/>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1066"/>
      <c r="D673" s="1067"/>
      <c r="E673" s="700"/>
      <c r="F673" s="700"/>
      <c r="G673" s="700"/>
      <c r="H673" s="1066"/>
      <c r="I673" s="1067"/>
      <c r="J673" s="700"/>
      <c r="K673" s="700"/>
      <c r="L673" s="700"/>
      <c r="M673" s="1066"/>
      <c r="N673" s="1067"/>
      <c r="O673" s="700"/>
      <c r="P673" s="700"/>
      <c r="Q673" s="700"/>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1066"/>
      <c r="D674" s="1067"/>
      <c r="E674" s="700"/>
      <c r="F674" s="700"/>
      <c r="G674" s="700"/>
      <c r="H674" s="1066"/>
      <c r="I674" s="1067"/>
      <c r="J674" s="700"/>
      <c r="K674" s="700"/>
      <c r="L674" s="700"/>
      <c r="M674" s="1066"/>
      <c r="N674" s="1067"/>
      <c r="O674" s="700"/>
      <c r="P674" s="700"/>
      <c r="Q674" s="700"/>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1066"/>
      <c r="D675" s="1067"/>
      <c r="E675" s="700"/>
      <c r="F675" s="700"/>
      <c r="G675" s="700"/>
      <c r="H675" s="1066"/>
      <c r="I675" s="1067"/>
      <c r="J675" s="700"/>
      <c r="K675" s="700"/>
      <c r="L675" s="700"/>
      <c r="M675" s="1066"/>
      <c r="N675" s="1067"/>
      <c r="O675" s="700"/>
      <c r="P675" s="700"/>
      <c r="Q675" s="700"/>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1066"/>
      <c r="D676" s="1067"/>
      <c r="E676" s="700"/>
      <c r="F676" s="700"/>
      <c r="G676" s="700"/>
      <c r="H676" s="1066"/>
      <c r="I676" s="1067"/>
      <c r="J676" s="700"/>
      <c r="K676" s="700"/>
      <c r="L676" s="700"/>
      <c r="M676" s="1066"/>
      <c r="N676" s="1067"/>
      <c r="O676" s="700"/>
      <c r="P676" s="700"/>
      <c r="Q676" s="700"/>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1066"/>
      <c r="D677" s="1067"/>
      <c r="E677" s="700"/>
      <c r="F677" s="700"/>
      <c r="G677" s="700"/>
      <c r="H677" s="1066"/>
      <c r="I677" s="1067"/>
      <c r="J677" s="700"/>
      <c r="K677" s="700"/>
      <c r="L677" s="700"/>
      <c r="M677" s="1066"/>
      <c r="N677" s="1067"/>
      <c r="O677" s="700"/>
      <c r="P677" s="700"/>
      <c r="Q677" s="700"/>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1066"/>
      <c r="D678" s="1067"/>
      <c r="E678" s="700"/>
      <c r="F678" s="700"/>
      <c r="G678" s="700"/>
      <c r="H678" s="1066"/>
      <c r="I678" s="1067"/>
      <c r="J678" s="700"/>
      <c r="K678" s="700"/>
      <c r="L678" s="700"/>
      <c r="M678" s="1066"/>
      <c r="N678" s="1067"/>
      <c r="O678" s="700"/>
      <c r="P678" s="700"/>
      <c r="Q678" s="700"/>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1066"/>
      <c r="D679" s="1067"/>
      <c r="E679" s="700"/>
      <c r="F679" s="700"/>
      <c r="G679" s="700"/>
      <c r="H679" s="1066"/>
      <c r="I679" s="1067"/>
      <c r="J679" s="700"/>
      <c r="K679" s="700"/>
      <c r="L679" s="700"/>
      <c r="M679" s="1066"/>
      <c r="N679" s="1067"/>
      <c r="O679" s="700"/>
      <c r="P679" s="700"/>
      <c r="Q679" s="700"/>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1066"/>
      <c r="D680" s="1067"/>
      <c r="E680" s="700"/>
      <c r="F680" s="700"/>
      <c r="G680" s="700"/>
      <c r="H680" s="1066"/>
      <c r="I680" s="1067"/>
      <c r="J680" s="700"/>
      <c r="K680" s="700"/>
      <c r="L680" s="700"/>
      <c r="M680" s="1066"/>
      <c r="N680" s="1067"/>
      <c r="O680" s="700"/>
      <c r="P680" s="700"/>
      <c r="Q680" s="700"/>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1066"/>
      <c r="D681" s="1067"/>
      <c r="E681" s="700"/>
      <c r="F681" s="700"/>
      <c r="G681" s="700"/>
      <c r="H681" s="1066"/>
      <c r="I681" s="1067"/>
      <c r="J681" s="700"/>
      <c r="K681" s="700"/>
      <c r="L681" s="700"/>
      <c r="M681" s="1066"/>
      <c r="N681" s="1067"/>
      <c r="O681" s="700"/>
      <c r="P681" s="700"/>
      <c r="Q681" s="70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1066"/>
      <c r="D682" s="1067"/>
      <c r="E682" s="700"/>
      <c r="F682" s="700"/>
      <c r="G682" s="700"/>
      <c r="H682" s="1066"/>
      <c r="I682" s="1067"/>
      <c r="J682" s="700"/>
      <c r="K682" s="700"/>
      <c r="L682" s="700"/>
      <c r="M682" s="1066"/>
      <c r="N682" s="1067"/>
      <c r="O682" s="700"/>
      <c r="P682" s="700"/>
      <c r="Q682" s="70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1066"/>
      <c r="D683" s="1067"/>
      <c r="E683" s="700"/>
      <c r="F683" s="700"/>
      <c r="G683" s="700"/>
      <c r="H683" s="1066"/>
      <c r="I683" s="1067"/>
      <c r="J683" s="700"/>
      <c r="K683" s="700"/>
      <c r="L683" s="700"/>
      <c r="M683" s="1066"/>
      <c r="N683" s="1067"/>
      <c r="O683" s="700"/>
      <c r="P683" s="700"/>
      <c r="Q683" s="70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1066"/>
      <c r="D684" s="1067"/>
      <c r="E684" s="700"/>
      <c r="F684" s="700"/>
      <c r="G684" s="700"/>
      <c r="H684" s="1066"/>
      <c r="I684" s="1067"/>
      <c r="J684" s="700"/>
      <c r="K684" s="700"/>
      <c r="L684" s="700"/>
      <c r="M684" s="1066"/>
      <c r="N684" s="1067"/>
      <c r="O684" s="700"/>
      <c r="P684" s="700"/>
      <c r="Q684" s="70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1066"/>
      <c r="D685" s="1067"/>
      <c r="E685" s="700"/>
      <c r="F685" s="700"/>
      <c r="G685" s="700"/>
      <c r="H685" s="1066"/>
      <c r="I685" s="1067"/>
      <c r="J685" s="700"/>
      <c r="K685" s="700"/>
      <c r="L685" s="700"/>
      <c r="M685" s="1066"/>
      <c r="N685" s="1067"/>
      <c r="O685" s="700"/>
      <c r="P685" s="700"/>
      <c r="Q685" s="70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1066"/>
      <c r="D686" s="1067"/>
      <c r="E686" s="700"/>
      <c r="F686" s="700"/>
      <c r="G686" s="700"/>
      <c r="H686" s="1066"/>
      <c r="I686" s="1067"/>
      <c r="J686" s="700"/>
      <c r="K686" s="700"/>
      <c r="L686" s="700"/>
      <c r="M686" s="1066"/>
      <c r="N686" s="1067"/>
      <c r="O686" s="700"/>
      <c r="P686" s="700"/>
      <c r="Q686" s="70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1066"/>
      <c r="D687" s="1067"/>
      <c r="E687" s="700"/>
      <c r="F687" s="700"/>
      <c r="G687" s="700"/>
      <c r="H687" s="1066"/>
      <c r="I687" s="1067"/>
      <c r="J687" s="700"/>
      <c r="K687" s="700"/>
      <c r="L687" s="700"/>
      <c r="M687" s="1066"/>
      <c r="N687" s="1067"/>
      <c r="O687" s="700"/>
      <c r="P687" s="700"/>
      <c r="Q687" s="70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1066"/>
      <c r="D688" s="1067"/>
      <c r="E688" s="700"/>
      <c r="F688" s="700"/>
      <c r="G688" s="700"/>
      <c r="H688" s="1066"/>
      <c r="I688" s="1067"/>
      <c r="J688" s="700"/>
      <c r="K688" s="700"/>
      <c r="L688" s="700"/>
      <c r="M688" s="1066"/>
      <c r="N688" s="1067"/>
      <c r="O688" s="700"/>
      <c r="P688" s="700"/>
      <c r="Q688" s="70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1066"/>
      <c r="D689" s="1067"/>
      <c r="E689" s="700"/>
      <c r="F689" s="700"/>
      <c r="G689" s="700"/>
      <c r="H689" s="1066"/>
      <c r="I689" s="1067"/>
      <c r="J689" s="700"/>
      <c r="K689" s="700"/>
      <c r="L689" s="700"/>
      <c r="M689" s="1066"/>
      <c r="N689" s="1067"/>
      <c r="O689" s="700"/>
      <c r="P689" s="700"/>
      <c r="Q689" s="70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1066"/>
      <c r="D690" s="1067"/>
      <c r="E690" s="700"/>
      <c r="F690" s="700"/>
      <c r="G690" s="700"/>
      <c r="H690" s="1066"/>
      <c r="I690" s="1067"/>
      <c r="J690" s="700"/>
      <c r="K690" s="700"/>
      <c r="L690" s="700"/>
      <c r="M690" s="1066"/>
      <c r="N690" s="1067"/>
      <c r="O690" s="700"/>
      <c r="P690" s="700"/>
      <c r="Q690" s="70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700"/>
      <c r="D691" s="700"/>
      <c r="E691" s="700"/>
      <c r="F691" s="700"/>
      <c r="G691" s="700"/>
      <c r="H691" s="700"/>
      <c r="I691" s="700"/>
      <c r="J691" s="700"/>
      <c r="K691" s="700"/>
      <c r="L691" s="700"/>
      <c r="M691" s="700"/>
      <c r="N691" s="700"/>
      <c r="O691" s="700"/>
      <c r="P691" s="700"/>
      <c r="Q691" s="70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700"/>
      <c r="D692" s="700"/>
      <c r="E692" s="700"/>
      <c r="F692" s="700"/>
      <c r="G692" s="700"/>
      <c r="H692" s="700"/>
      <c r="I692" s="700"/>
      <c r="J692" s="700"/>
      <c r="K692" s="700"/>
      <c r="L692" s="700"/>
      <c r="M692" s="700"/>
      <c r="N692" s="700"/>
      <c r="O692" s="700"/>
      <c r="P692" s="700"/>
      <c r="Q692" s="70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700"/>
      <c r="D693" s="700"/>
      <c r="E693" s="700"/>
      <c r="F693" s="700"/>
      <c r="G693" s="700"/>
      <c r="H693" s="700"/>
      <c r="I693" s="700"/>
      <c r="J693" s="700"/>
      <c r="K693" s="700"/>
      <c r="L693" s="700"/>
      <c r="M693" s="700"/>
      <c r="N693" s="700"/>
      <c r="O693" s="700"/>
      <c r="P693" s="700"/>
      <c r="Q693" s="70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700"/>
      <c r="D694" s="700"/>
      <c r="E694" s="700"/>
      <c r="F694" s="700"/>
      <c r="G694" s="700"/>
      <c r="H694" s="700"/>
      <c r="I694" s="700"/>
      <c r="J694" s="700"/>
      <c r="K694" s="700"/>
      <c r="L694" s="700"/>
      <c r="M694" s="700"/>
      <c r="N694" s="700"/>
      <c r="O694" s="700"/>
      <c r="P694" s="700"/>
      <c r="Q694" s="70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700"/>
      <c r="D695" s="700"/>
      <c r="E695" s="700"/>
      <c r="F695" s="700"/>
      <c r="G695" s="700"/>
      <c r="H695" s="700"/>
      <c r="I695" s="700"/>
      <c r="J695" s="700"/>
      <c r="K695" s="700"/>
      <c r="L695" s="700"/>
      <c r="M695" s="700"/>
      <c r="N695" s="700"/>
      <c r="O695" s="700"/>
      <c r="P695" s="700"/>
      <c r="Q695" s="70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700"/>
      <c r="D696" s="700"/>
      <c r="E696" s="700"/>
      <c r="F696" s="700"/>
      <c r="G696" s="700"/>
      <c r="H696" s="700"/>
      <c r="I696" s="700"/>
      <c r="J696" s="700"/>
      <c r="K696" s="700"/>
      <c r="L696" s="700"/>
      <c r="M696" s="700"/>
      <c r="N696" s="700"/>
      <c r="O696" s="700"/>
      <c r="P696" s="700"/>
      <c r="Q696" s="70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700"/>
      <c r="D697" s="700"/>
      <c r="E697" s="700"/>
      <c r="F697" s="700"/>
      <c r="G697" s="700"/>
      <c r="H697" s="700"/>
      <c r="I697" s="700"/>
      <c r="J697" s="700"/>
      <c r="K697" s="700"/>
      <c r="L697" s="700"/>
      <c r="M697" s="700"/>
      <c r="N697" s="700"/>
      <c r="O697" s="700"/>
      <c r="P697" s="700"/>
      <c r="Q697" s="70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700"/>
      <c r="D698" s="700"/>
      <c r="E698" s="700"/>
      <c r="F698" s="700"/>
      <c r="G698" s="700"/>
      <c r="H698" s="700"/>
      <c r="I698" s="700"/>
      <c r="J698" s="700"/>
      <c r="K698" s="700"/>
      <c r="L698" s="700"/>
      <c r="M698" s="700"/>
      <c r="N698" s="700"/>
      <c r="O698" s="700"/>
      <c r="P698" s="700"/>
      <c r="Q698" s="70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700"/>
      <c r="D699" s="700"/>
      <c r="E699" s="700"/>
      <c r="F699" s="700"/>
      <c r="G699" s="700"/>
      <c r="H699" s="700"/>
      <c r="I699" s="700"/>
      <c r="J699" s="700"/>
      <c r="K699" s="700"/>
      <c r="L699" s="700"/>
      <c r="M699" s="700"/>
      <c r="N699" s="700"/>
      <c r="O699" s="700"/>
      <c r="P699" s="700"/>
      <c r="Q699" s="70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700"/>
      <c r="D700" s="700"/>
      <c r="E700" s="700"/>
      <c r="F700" s="700"/>
      <c r="G700" s="700"/>
      <c r="H700" s="700"/>
      <c r="I700" s="700"/>
      <c r="J700" s="700"/>
      <c r="K700" s="700"/>
      <c r="L700" s="700"/>
      <c r="M700" s="700"/>
      <c r="N700" s="700"/>
      <c r="O700" s="700"/>
      <c r="P700" s="700"/>
      <c r="Q700" s="70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701"/>
      <c r="D701" s="701"/>
      <c r="E701" s="701"/>
      <c r="F701" s="701"/>
      <c r="G701" s="701"/>
      <c r="H701" s="701"/>
      <c r="I701" s="701"/>
      <c r="J701" s="701"/>
      <c r="K701" s="701"/>
      <c r="L701" s="701"/>
      <c r="M701" s="701"/>
      <c r="N701" s="701"/>
      <c r="O701" s="701"/>
      <c r="P701" s="701"/>
      <c r="Q701" s="701"/>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701"/>
      <c r="D702" s="701"/>
      <c r="E702" s="701"/>
      <c r="F702" s="701"/>
      <c r="G702" s="701"/>
      <c r="H702" s="701"/>
      <c r="I702" s="701"/>
      <c r="J702" s="701"/>
      <c r="K702" s="701"/>
      <c r="L702" s="701"/>
      <c r="M702" s="701"/>
      <c r="N702" s="701"/>
      <c r="O702" s="701"/>
      <c r="P702" s="701"/>
      <c r="Q702" s="701"/>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701"/>
      <c r="D703" s="701"/>
      <c r="E703" s="701"/>
      <c r="F703" s="701"/>
      <c r="G703" s="701"/>
      <c r="H703" s="701"/>
      <c r="I703" s="701"/>
      <c r="J703" s="701"/>
      <c r="K703" s="701"/>
      <c r="L703" s="701"/>
      <c r="M703" s="701"/>
      <c r="N703" s="701"/>
      <c r="O703" s="701"/>
      <c r="P703" s="701"/>
      <c r="Q703" s="701"/>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701"/>
      <c r="D704" s="701"/>
      <c r="E704" s="701"/>
      <c r="F704" s="701"/>
      <c r="G704" s="701"/>
      <c r="H704" s="701"/>
      <c r="I704" s="701"/>
      <c r="J704" s="701"/>
      <c r="K704" s="701"/>
      <c r="L704" s="701"/>
      <c r="M704" s="701"/>
      <c r="N704" s="701"/>
      <c r="O704" s="701"/>
      <c r="P704" s="701"/>
      <c r="Q704" s="701"/>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701"/>
      <c r="D705" s="701"/>
      <c r="E705" s="701"/>
      <c r="F705" s="701"/>
      <c r="G705" s="701"/>
      <c r="H705" s="701"/>
      <c r="I705" s="701"/>
      <c r="J705" s="701"/>
      <c r="K705" s="701"/>
      <c r="L705" s="701"/>
      <c r="M705" s="701"/>
      <c r="N705" s="701"/>
      <c r="O705" s="701"/>
      <c r="P705" s="701"/>
      <c r="Q705" s="701"/>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701"/>
      <c r="D706" s="701"/>
      <c r="E706" s="701"/>
      <c r="F706" s="701"/>
      <c r="G706" s="701"/>
      <c r="H706" s="701"/>
      <c r="I706" s="701"/>
      <c r="J706" s="701"/>
      <c r="K706" s="701"/>
      <c r="L706" s="701"/>
      <c r="M706" s="701"/>
      <c r="N706" s="701"/>
      <c r="O706" s="701"/>
      <c r="P706" s="701"/>
      <c r="Q706" s="701"/>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701"/>
      <c r="D707" s="701"/>
      <c r="E707" s="701"/>
      <c r="F707" s="701"/>
      <c r="G707" s="701"/>
      <c r="H707" s="701"/>
      <c r="I707" s="701"/>
      <c r="J707" s="701"/>
      <c r="K707" s="701"/>
      <c r="L707" s="701"/>
      <c r="M707" s="701"/>
      <c r="N707" s="701"/>
      <c r="O707" s="701"/>
      <c r="P707" s="701"/>
      <c r="Q707" s="701"/>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701"/>
      <c r="D708" s="701"/>
      <c r="E708" s="701"/>
      <c r="F708" s="701"/>
      <c r="G708" s="701"/>
      <c r="H708" s="701"/>
      <c r="I708" s="701"/>
      <c r="J708" s="701"/>
      <c r="K708" s="701"/>
      <c r="L708" s="701"/>
      <c r="M708" s="701"/>
      <c r="N708" s="701"/>
      <c r="O708" s="701"/>
      <c r="P708" s="701"/>
      <c r="Q708" s="701"/>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701"/>
      <c r="D709" s="701"/>
      <c r="E709" s="701"/>
      <c r="F709" s="701"/>
      <c r="G709" s="701"/>
      <c r="H709" s="701"/>
      <c r="I709" s="701"/>
      <c r="J709" s="701"/>
      <c r="K709" s="701"/>
      <c r="L709" s="701"/>
      <c r="M709" s="701"/>
      <c r="N709" s="701"/>
      <c r="O709" s="701"/>
      <c r="P709" s="701"/>
      <c r="Q709" s="701"/>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701"/>
      <c r="D710" s="701"/>
      <c r="E710" s="701"/>
      <c r="F710" s="701"/>
      <c r="G710" s="701"/>
      <c r="H710" s="701"/>
      <c r="I710" s="701"/>
      <c r="J710" s="701"/>
      <c r="K710" s="701"/>
      <c r="L710" s="701"/>
      <c r="M710" s="701"/>
      <c r="N710" s="701"/>
      <c r="O710" s="701"/>
      <c r="P710" s="701"/>
      <c r="Q710" s="701"/>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701"/>
      <c r="D711" s="701"/>
      <c r="E711" s="701"/>
      <c r="F711" s="701"/>
      <c r="G711" s="701"/>
      <c r="H711" s="701"/>
      <c r="I711" s="701"/>
      <c r="J711" s="701"/>
      <c r="K711" s="701"/>
      <c r="L711" s="701"/>
      <c r="M711" s="701"/>
      <c r="N711" s="701"/>
      <c r="O711" s="701"/>
      <c r="P711" s="701"/>
      <c r="Q711" s="701"/>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701"/>
      <c r="D712" s="701"/>
      <c r="E712" s="701"/>
      <c r="F712" s="701"/>
      <c r="G712" s="701"/>
      <c r="H712" s="701"/>
      <c r="I712" s="701"/>
      <c r="J712" s="701"/>
      <c r="K712" s="701"/>
      <c r="L712" s="701"/>
      <c r="M712" s="701"/>
      <c r="N712" s="701"/>
      <c r="O712" s="701"/>
      <c r="P712" s="701"/>
      <c r="Q712" s="701"/>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701"/>
      <c r="D713" s="701"/>
      <c r="E713" s="701"/>
      <c r="F713" s="701"/>
      <c r="G713" s="701"/>
      <c r="H713" s="701"/>
      <c r="I713" s="701"/>
      <c r="J713" s="701"/>
      <c r="K713" s="701"/>
      <c r="L713" s="701"/>
      <c r="M713" s="701"/>
      <c r="N713" s="701"/>
      <c r="O713" s="701"/>
      <c r="P713" s="701"/>
      <c r="Q713" s="701"/>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701"/>
      <c r="D714" s="701"/>
      <c r="E714" s="701"/>
      <c r="F714" s="701"/>
      <c r="G714" s="701"/>
      <c r="H714" s="701"/>
      <c r="I714" s="701"/>
      <c r="J714" s="701"/>
      <c r="K714" s="701"/>
      <c r="L714" s="701"/>
      <c r="M714" s="701"/>
      <c r="N714" s="701"/>
      <c r="O714" s="701"/>
      <c r="P714" s="701"/>
      <c r="Q714" s="701"/>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701"/>
      <c r="D715" s="701"/>
      <c r="E715" s="701"/>
      <c r="F715" s="701"/>
      <c r="G715" s="701"/>
      <c r="H715" s="701"/>
      <c r="I715" s="701"/>
      <c r="J715" s="701"/>
      <c r="K715" s="701"/>
      <c r="L715" s="701"/>
      <c r="M715" s="701"/>
      <c r="N715" s="701"/>
      <c r="O715" s="701"/>
      <c r="P715" s="701"/>
      <c r="Q715" s="701"/>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701"/>
      <c r="D716" s="701"/>
      <c r="E716" s="701"/>
      <c r="F716" s="701"/>
      <c r="G716" s="701"/>
      <c r="H716" s="701"/>
      <c r="I716" s="701"/>
      <c r="J716" s="701"/>
      <c r="K716" s="701"/>
      <c r="L716" s="701"/>
      <c r="M716" s="701"/>
      <c r="N716" s="701"/>
      <c r="O716" s="701"/>
      <c r="P716" s="701"/>
      <c r="Q716" s="701"/>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701"/>
      <c r="D717" s="701"/>
      <c r="E717" s="701"/>
      <c r="F717" s="701"/>
      <c r="G717" s="701"/>
      <c r="H717" s="701"/>
      <c r="I717" s="701"/>
      <c r="J717" s="701"/>
      <c r="K717" s="701"/>
      <c r="L717" s="701"/>
      <c r="M717" s="701"/>
      <c r="N717" s="701"/>
      <c r="O717" s="701"/>
      <c r="P717" s="701"/>
      <c r="Q717" s="701"/>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701"/>
      <c r="D718" s="701"/>
      <c r="E718" s="701"/>
      <c r="F718" s="701"/>
      <c r="G718" s="701"/>
      <c r="H718" s="701"/>
      <c r="I718" s="701"/>
      <c r="J718" s="701"/>
      <c r="K718" s="701"/>
      <c r="L718" s="701"/>
      <c r="M718" s="701"/>
      <c r="N718" s="701"/>
      <c r="O718" s="701"/>
      <c r="P718" s="701"/>
      <c r="Q718" s="701"/>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701"/>
      <c r="D719" s="701"/>
      <c r="E719" s="701"/>
      <c r="F719" s="701"/>
      <c r="G719" s="701"/>
      <c r="H719" s="701"/>
      <c r="I719" s="701"/>
      <c r="J719" s="701"/>
      <c r="K719" s="701"/>
      <c r="L719" s="701"/>
      <c r="M719" s="701"/>
      <c r="N719" s="701"/>
      <c r="O719" s="701"/>
      <c r="P719" s="701"/>
      <c r="Q719" s="701"/>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701"/>
      <c r="D720" s="701"/>
      <c r="E720" s="701"/>
      <c r="F720" s="701"/>
      <c r="G720" s="701"/>
      <c r="H720" s="701"/>
      <c r="I720" s="701"/>
      <c r="J720" s="701"/>
      <c r="K720" s="701"/>
      <c r="L720" s="701"/>
      <c r="M720" s="701"/>
      <c r="N720" s="701"/>
      <c r="O720" s="701"/>
      <c r="P720" s="701"/>
      <c r="Q720" s="701"/>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701"/>
      <c r="D721" s="701"/>
      <c r="E721" s="701"/>
      <c r="F721" s="701"/>
      <c r="G721" s="701"/>
      <c r="H721" s="701"/>
      <c r="I721" s="701"/>
      <c r="J721" s="701"/>
      <c r="K721" s="701"/>
      <c r="L721" s="701"/>
      <c r="M721" s="701"/>
      <c r="N721" s="701"/>
      <c r="O721" s="701"/>
      <c r="P721" s="701"/>
      <c r="Q721" s="701"/>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701"/>
      <c r="D722" s="701"/>
      <c r="E722" s="701"/>
      <c r="F722" s="701"/>
      <c r="G722" s="701"/>
      <c r="H722" s="701"/>
      <c r="I722" s="701"/>
      <c r="J722" s="701"/>
      <c r="K722" s="701"/>
      <c r="L722" s="701"/>
      <c r="M722" s="701"/>
      <c r="N722" s="701"/>
      <c r="O722" s="701"/>
      <c r="P722" s="701"/>
      <c r="Q722" s="701"/>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701"/>
      <c r="D723" s="701"/>
      <c r="E723" s="701"/>
      <c r="F723" s="701"/>
      <c r="G723" s="701"/>
      <c r="H723" s="701"/>
      <c r="I723" s="701"/>
      <c r="J723" s="701"/>
      <c r="K723" s="701"/>
      <c r="L723" s="701"/>
      <c r="M723" s="701"/>
      <c r="N723" s="701"/>
      <c r="O723" s="701"/>
      <c r="P723" s="701"/>
      <c r="Q723" s="701"/>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701"/>
      <c r="D724" s="701"/>
      <c r="E724" s="701"/>
      <c r="F724" s="701"/>
      <c r="G724" s="701"/>
      <c r="H724" s="701"/>
      <c r="I724" s="701"/>
      <c r="J724" s="701"/>
      <c r="K724" s="701"/>
      <c r="L724" s="701"/>
      <c r="M724" s="701"/>
      <c r="N724" s="701"/>
      <c r="O724" s="701"/>
      <c r="P724" s="701"/>
      <c r="Q724" s="701"/>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701"/>
      <c r="D725" s="701"/>
      <c r="E725" s="701"/>
      <c r="F725" s="701"/>
      <c r="G725" s="701"/>
      <c r="H725" s="701"/>
      <c r="I725" s="701"/>
      <c r="J725" s="701"/>
      <c r="K725" s="701"/>
      <c r="L725" s="701"/>
      <c r="M725" s="701"/>
      <c r="N725" s="701"/>
      <c r="O725" s="701"/>
      <c r="P725" s="701"/>
      <c r="Q725" s="701"/>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701"/>
      <c r="D726" s="701"/>
      <c r="E726" s="701"/>
      <c r="F726" s="701"/>
      <c r="G726" s="701"/>
      <c r="H726" s="701"/>
      <c r="I726" s="701"/>
      <c r="J726" s="701"/>
      <c r="K726" s="701"/>
      <c r="L726" s="701"/>
      <c r="M726" s="701"/>
      <c r="N726" s="701"/>
      <c r="O726" s="701"/>
      <c r="P726" s="701"/>
      <c r="Q726" s="701"/>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701"/>
      <c r="D727" s="701"/>
      <c r="E727" s="701"/>
      <c r="F727" s="701"/>
      <c r="G727" s="701"/>
      <c r="H727" s="701"/>
      <c r="I727" s="701"/>
      <c r="J727" s="701"/>
      <c r="K727" s="701"/>
      <c r="L727" s="701"/>
      <c r="M727" s="701"/>
      <c r="N727" s="701"/>
      <c r="O727" s="701"/>
      <c r="P727" s="701"/>
      <c r="Q727" s="701"/>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701"/>
      <c r="D728" s="701"/>
      <c r="E728" s="701"/>
      <c r="F728" s="701"/>
      <c r="G728" s="701"/>
      <c r="H728" s="701"/>
      <c r="I728" s="701"/>
      <c r="J728" s="701"/>
      <c r="K728" s="701"/>
      <c r="L728" s="701"/>
      <c r="M728" s="701"/>
      <c r="N728" s="701"/>
      <c r="O728" s="701"/>
      <c r="P728" s="701"/>
      <c r="Q728" s="701"/>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701"/>
      <c r="D729" s="701"/>
      <c r="E729" s="701"/>
      <c r="F729" s="701"/>
      <c r="G729" s="701"/>
      <c r="H729" s="701"/>
      <c r="I729" s="701"/>
      <c r="J729" s="701"/>
      <c r="K729" s="701"/>
      <c r="L729" s="701"/>
      <c r="M729" s="701"/>
      <c r="N729" s="701"/>
      <c r="O729" s="701"/>
      <c r="P729" s="701"/>
      <c r="Q729" s="701"/>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701"/>
      <c r="D730" s="701"/>
      <c r="E730" s="701"/>
      <c r="F730" s="701"/>
      <c r="G730" s="701"/>
      <c r="H730" s="701"/>
      <c r="I730" s="701"/>
      <c r="J730" s="701"/>
      <c r="K730" s="701"/>
      <c r="L730" s="701"/>
      <c r="M730" s="701"/>
      <c r="N730" s="701"/>
      <c r="O730" s="701"/>
      <c r="P730" s="701"/>
      <c r="Q730" s="701"/>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701"/>
      <c r="D731" s="701"/>
      <c r="E731" s="701"/>
      <c r="F731" s="701"/>
      <c r="G731" s="701"/>
      <c r="H731" s="701"/>
      <c r="I731" s="701"/>
      <c r="J731" s="701"/>
      <c r="K731" s="701"/>
      <c r="L731" s="701"/>
      <c r="M731" s="701"/>
      <c r="N731" s="701"/>
      <c r="O731" s="701"/>
      <c r="P731" s="701"/>
      <c r="Q731" s="701"/>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701"/>
      <c r="D732" s="701"/>
      <c r="E732" s="701"/>
      <c r="F732" s="701"/>
      <c r="G732" s="701"/>
      <c r="H732" s="701"/>
      <c r="I732" s="701"/>
      <c r="J732" s="701"/>
      <c r="K732" s="701"/>
      <c r="L732" s="701"/>
      <c r="M732" s="701"/>
      <c r="N732" s="701"/>
      <c r="O732" s="701"/>
      <c r="P732" s="701"/>
      <c r="Q732" s="701"/>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701"/>
      <c r="D733" s="701"/>
      <c r="E733" s="701"/>
      <c r="F733" s="701"/>
      <c r="G733" s="701"/>
      <c r="H733" s="701"/>
      <c r="I733" s="701"/>
      <c r="J733" s="701"/>
      <c r="K733" s="701"/>
      <c r="L733" s="701"/>
      <c r="M733" s="701"/>
      <c r="N733" s="701"/>
      <c r="O733" s="701"/>
      <c r="P733" s="701"/>
      <c r="Q733" s="701"/>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701"/>
      <c r="D734" s="701"/>
      <c r="E734" s="701"/>
      <c r="F734" s="701"/>
      <c r="G734" s="701"/>
      <c r="H734" s="701"/>
      <c r="I734" s="701"/>
      <c r="J734" s="701"/>
      <c r="K734" s="701"/>
      <c r="L734" s="701"/>
      <c r="M734" s="701"/>
      <c r="N734" s="701"/>
      <c r="O734" s="701"/>
      <c r="P734" s="701"/>
      <c r="Q734" s="701"/>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701"/>
      <c r="D735" s="701"/>
      <c r="E735" s="701"/>
      <c r="F735" s="701"/>
      <c r="G735" s="701"/>
      <c r="H735" s="701"/>
      <c r="I735" s="701"/>
      <c r="J735" s="701"/>
      <c r="K735" s="701"/>
      <c r="L735" s="701"/>
      <c r="M735" s="701"/>
      <c r="N735" s="701"/>
      <c r="O735" s="701"/>
      <c r="P735" s="701"/>
      <c r="Q735" s="701"/>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701"/>
      <c r="D736" s="701"/>
      <c r="E736" s="701"/>
      <c r="F736" s="701"/>
      <c r="G736" s="701"/>
      <c r="H736" s="701"/>
      <c r="I736" s="701"/>
      <c r="J736" s="701"/>
      <c r="K736" s="701"/>
      <c r="L736" s="701"/>
      <c r="M736" s="701"/>
      <c r="N736" s="701"/>
      <c r="O736" s="701"/>
      <c r="P736" s="701"/>
      <c r="Q736" s="701"/>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701"/>
      <c r="D737" s="701"/>
      <c r="E737" s="701"/>
      <c r="F737" s="701"/>
      <c r="G737" s="701"/>
      <c r="H737" s="701"/>
      <c r="I737" s="701"/>
      <c r="J737" s="701"/>
      <c r="K737" s="701"/>
      <c r="L737" s="701"/>
      <c r="M737" s="701"/>
      <c r="N737" s="701"/>
      <c r="O737" s="701"/>
      <c r="P737" s="701"/>
      <c r="Q737" s="701"/>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701"/>
      <c r="D738" s="701"/>
      <c r="E738" s="701"/>
      <c r="F738" s="701"/>
      <c r="G738" s="701"/>
      <c r="H738" s="701"/>
      <c r="I738" s="701"/>
      <c r="J738" s="701"/>
      <c r="K738" s="701"/>
      <c r="L738" s="701"/>
      <c r="M738" s="701"/>
      <c r="N738" s="701"/>
      <c r="O738" s="701"/>
      <c r="P738" s="701"/>
      <c r="Q738" s="701"/>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701"/>
      <c r="D739" s="701"/>
      <c r="E739" s="701"/>
      <c r="F739" s="701"/>
      <c r="G739" s="701"/>
      <c r="H739" s="701"/>
      <c r="I739" s="701"/>
      <c r="J739" s="701"/>
      <c r="K739" s="701"/>
      <c r="L739" s="701"/>
      <c r="M739" s="701"/>
      <c r="N739" s="701"/>
      <c r="O739" s="701"/>
      <c r="P739" s="701"/>
      <c r="Q739" s="701"/>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701"/>
      <c r="D740" s="701"/>
      <c r="E740" s="701"/>
      <c r="F740" s="701"/>
      <c r="G740" s="701"/>
      <c r="H740" s="701"/>
      <c r="I740" s="701"/>
      <c r="J740" s="701"/>
      <c r="K740" s="701"/>
      <c r="L740" s="701"/>
      <c r="M740" s="701"/>
      <c r="N740" s="701"/>
      <c r="O740" s="701"/>
      <c r="P740" s="701"/>
      <c r="Q740" s="701"/>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701"/>
      <c r="D741" s="701"/>
      <c r="E741" s="701"/>
      <c r="F741" s="701"/>
      <c r="G741" s="701"/>
      <c r="H741" s="701"/>
      <c r="I741" s="701"/>
      <c r="J741" s="701"/>
      <c r="K741" s="701"/>
      <c r="L741" s="701"/>
      <c r="M741" s="701"/>
      <c r="N741" s="701"/>
      <c r="O741" s="701"/>
      <c r="P741" s="701"/>
      <c r="Q741" s="701"/>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701"/>
      <c r="D742" s="701"/>
      <c r="E742" s="701"/>
      <c r="F742" s="701"/>
      <c r="G742" s="701"/>
      <c r="H742" s="701"/>
      <c r="I742" s="701"/>
      <c r="J742" s="701"/>
      <c r="K742" s="701"/>
      <c r="L742" s="701"/>
      <c r="M742" s="701"/>
      <c r="N742" s="701"/>
      <c r="O742" s="701"/>
      <c r="P742" s="701"/>
      <c r="Q742" s="701"/>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701"/>
      <c r="D743" s="701"/>
      <c r="E743" s="701"/>
      <c r="F743" s="701"/>
      <c r="G743" s="701"/>
      <c r="H743" s="701"/>
      <c r="I743" s="701"/>
      <c r="J743" s="701"/>
      <c r="K743" s="701"/>
      <c r="L743" s="701"/>
      <c r="M743" s="701"/>
      <c r="N743" s="701"/>
      <c r="O743" s="701"/>
      <c r="P743" s="701"/>
      <c r="Q743" s="701"/>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701"/>
      <c r="D744" s="701"/>
      <c r="E744" s="701"/>
      <c r="F744" s="701"/>
      <c r="G744" s="701"/>
      <c r="H744" s="701"/>
      <c r="I744" s="701"/>
      <c r="J744" s="701"/>
      <c r="K744" s="701"/>
      <c r="L744" s="701"/>
      <c r="M744" s="701"/>
      <c r="N744" s="701"/>
      <c r="O744" s="701"/>
      <c r="P744" s="701"/>
      <c r="Q744" s="701"/>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701"/>
      <c r="D745" s="701"/>
      <c r="E745" s="701"/>
      <c r="F745" s="701"/>
      <c r="G745" s="701"/>
      <c r="H745" s="701"/>
      <c r="I745" s="701"/>
      <c r="J745" s="701"/>
      <c r="K745" s="701"/>
      <c r="L745" s="701"/>
      <c r="M745" s="701"/>
      <c r="N745" s="701"/>
      <c r="O745" s="701"/>
      <c r="P745" s="701"/>
      <c r="Q745" s="701"/>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701"/>
      <c r="D746" s="701"/>
      <c r="E746" s="701"/>
      <c r="F746" s="701"/>
      <c r="G746" s="701"/>
      <c r="H746" s="701"/>
      <c r="I746" s="701"/>
      <c r="J746" s="701"/>
      <c r="K746" s="701"/>
      <c r="L746" s="701"/>
      <c r="M746" s="701"/>
      <c r="N746" s="701"/>
      <c r="O746" s="701"/>
      <c r="P746" s="701"/>
      <c r="Q746" s="701"/>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701"/>
      <c r="D747" s="701"/>
      <c r="E747" s="701"/>
      <c r="F747" s="701"/>
      <c r="G747" s="701"/>
      <c r="H747" s="701"/>
      <c r="I747" s="701"/>
      <c r="J747" s="701"/>
      <c r="K747" s="701"/>
      <c r="L747" s="701"/>
      <c r="M747" s="701"/>
      <c r="N747" s="701"/>
      <c r="O747" s="701"/>
      <c r="P747" s="701"/>
      <c r="Q747" s="701"/>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701"/>
      <c r="D748" s="701"/>
      <c r="E748" s="701"/>
      <c r="F748" s="701"/>
      <c r="G748" s="701"/>
      <c r="H748" s="701"/>
      <c r="I748" s="701"/>
      <c r="J748" s="701"/>
      <c r="K748" s="701"/>
      <c r="L748" s="701"/>
      <c r="M748" s="701"/>
      <c r="N748" s="701"/>
      <c r="O748" s="701"/>
      <c r="P748" s="701"/>
      <c r="Q748" s="701"/>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701"/>
      <c r="D749" s="701"/>
      <c r="E749" s="701"/>
      <c r="F749" s="701"/>
      <c r="G749" s="701"/>
      <c r="H749" s="701"/>
      <c r="I749" s="701"/>
      <c r="J749" s="701"/>
      <c r="K749" s="701"/>
      <c r="L749" s="701"/>
      <c r="M749" s="701"/>
      <c r="N749" s="701"/>
      <c r="O749" s="701"/>
      <c r="P749" s="701"/>
      <c r="Q749" s="701"/>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701"/>
      <c r="D750" s="701"/>
      <c r="E750" s="701"/>
      <c r="F750" s="701"/>
      <c r="G750" s="701"/>
      <c r="H750" s="701"/>
      <c r="I750" s="701"/>
      <c r="J750" s="701"/>
      <c r="K750" s="701"/>
      <c r="L750" s="701"/>
      <c r="M750" s="701"/>
      <c r="N750" s="701"/>
      <c r="O750" s="701"/>
      <c r="P750" s="701"/>
      <c r="Q750" s="701"/>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701"/>
      <c r="D751" s="701"/>
      <c r="E751" s="701"/>
      <c r="F751" s="701"/>
      <c r="G751" s="701"/>
      <c r="H751" s="701"/>
      <c r="I751" s="701"/>
      <c r="J751" s="701"/>
      <c r="K751" s="701"/>
      <c r="L751" s="701"/>
      <c r="M751" s="701"/>
      <c r="N751" s="701"/>
      <c r="O751" s="701"/>
      <c r="P751" s="701"/>
      <c r="Q751" s="701"/>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701"/>
      <c r="D752" s="701"/>
      <c r="E752" s="701"/>
      <c r="F752" s="701"/>
      <c r="G752" s="701"/>
      <c r="H752" s="701"/>
      <c r="I752" s="701"/>
      <c r="J752" s="701"/>
      <c r="K752" s="701"/>
      <c r="L752" s="701"/>
      <c r="M752" s="701"/>
      <c r="N752" s="701"/>
      <c r="O752" s="701"/>
      <c r="P752" s="701"/>
      <c r="Q752" s="701"/>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701"/>
      <c r="D753" s="701"/>
      <c r="E753" s="701"/>
      <c r="F753" s="701"/>
      <c r="G753" s="701"/>
      <c r="H753" s="701"/>
      <c r="I753" s="701"/>
      <c r="J753" s="701"/>
      <c r="K753" s="701"/>
      <c r="L753" s="701"/>
      <c r="M753" s="701"/>
      <c r="N753" s="701"/>
      <c r="O753" s="701"/>
      <c r="P753" s="701"/>
      <c r="Q753" s="701"/>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701"/>
      <c r="D754" s="701"/>
      <c r="E754" s="701"/>
      <c r="F754" s="701"/>
      <c r="G754" s="701"/>
      <c r="H754" s="701"/>
      <c r="I754" s="701"/>
      <c r="J754" s="701"/>
      <c r="K754" s="701"/>
      <c r="L754" s="701"/>
      <c r="M754" s="701"/>
      <c r="N754" s="701"/>
      <c r="O754" s="701"/>
      <c r="P754" s="701"/>
      <c r="Q754" s="701"/>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701"/>
      <c r="D755" s="701"/>
      <c r="E755" s="701"/>
      <c r="F755" s="701"/>
      <c r="G755" s="701"/>
      <c r="H755" s="701"/>
      <c r="I755" s="701"/>
      <c r="J755" s="701"/>
      <c r="K755" s="701"/>
      <c r="L755" s="701"/>
      <c r="M755" s="701"/>
      <c r="N755" s="701"/>
      <c r="O755" s="701"/>
      <c r="P755" s="701"/>
      <c r="Q755" s="701"/>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701"/>
      <c r="D756" s="701"/>
      <c r="E756" s="701"/>
      <c r="F756" s="701"/>
      <c r="G756" s="701"/>
      <c r="H756" s="701"/>
      <c r="I756" s="701"/>
      <c r="J756" s="701"/>
      <c r="K756" s="701"/>
      <c r="L756" s="701"/>
      <c r="M756" s="701"/>
      <c r="N756" s="701"/>
      <c r="O756" s="701"/>
      <c r="P756" s="701"/>
      <c r="Q756" s="701"/>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701"/>
      <c r="D757" s="701"/>
      <c r="E757" s="701"/>
      <c r="F757" s="701"/>
      <c r="G757" s="701"/>
      <c r="H757" s="701"/>
      <c r="I757" s="701"/>
      <c r="J757" s="701"/>
      <c r="K757" s="701"/>
      <c r="L757" s="701"/>
      <c r="M757" s="701"/>
      <c r="N757" s="701"/>
      <c r="O757" s="701"/>
      <c r="P757" s="701"/>
      <c r="Q757" s="701"/>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701"/>
      <c r="D758" s="701"/>
      <c r="E758" s="701"/>
      <c r="F758" s="701"/>
      <c r="G758" s="701"/>
      <c r="H758" s="701"/>
      <c r="I758" s="701"/>
      <c r="J758" s="701"/>
      <c r="K758" s="701"/>
      <c r="L758" s="701"/>
      <c r="M758" s="701"/>
      <c r="N758" s="701"/>
      <c r="O758" s="701"/>
      <c r="P758" s="701"/>
      <c r="Q758" s="701"/>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701"/>
      <c r="D759" s="701"/>
      <c r="E759" s="701"/>
      <c r="F759" s="701"/>
      <c r="G759" s="701"/>
      <c r="H759" s="701"/>
      <c r="I759" s="701"/>
      <c r="J759" s="701"/>
      <c r="K759" s="701"/>
      <c r="L759" s="701"/>
      <c r="M759" s="701"/>
      <c r="N759" s="701"/>
      <c r="O759" s="701"/>
      <c r="P759" s="701"/>
      <c r="Q759" s="701"/>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701"/>
      <c r="D760" s="701"/>
      <c r="E760" s="701"/>
      <c r="F760" s="701"/>
      <c r="G760" s="701"/>
      <c r="H760" s="701"/>
      <c r="I760" s="701"/>
      <c r="J760" s="701"/>
      <c r="K760" s="701"/>
      <c r="L760" s="701"/>
      <c r="M760" s="701"/>
      <c r="N760" s="701"/>
      <c r="O760" s="701"/>
      <c r="P760" s="701"/>
      <c r="Q760" s="701"/>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701"/>
      <c r="D761" s="701"/>
      <c r="E761" s="701"/>
      <c r="F761" s="701"/>
      <c r="G761" s="701"/>
      <c r="H761" s="701"/>
      <c r="I761" s="701"/>
      <c r="J761" s="701"/>
      <c r="K761" s="701"/>
      <c r="L761" s="701"/>
      <c r="M761" s="701"/>
      <c r="N761" s="701"/>
      <c r="O761" s="701"/>
      <c r="P761" s="701"/>
      <c r="Q761" s="701"/>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701"/>
      <c r="D762" s="701"/>
      <c r="E762" s="701"/>
      <c r="F762" s="701"/>
      <c r="G762" s="701"/>
      <c r="H762" s="701"/>
      <c r="I762" s="701"/>
      <c r="J762" s="701"/>
      <c r="K762" s="701"/>
      <c r="L762" s="701"/>
      <c r="M762" s="701"/>
      <c r="N762" s="701"/>
      <c r="O762" s="701"/>
      <c r="P762" s="701"/>
      <c r="Q762" s="701"/>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701"/>
      <c r="D763" s="701"/>
      <c r="E763" s="701"/>
      <c r="F763" s="701"/>
      <c r="G763" s="701"/>
      <c r="H763" s="701"/>
      <c r="I763" s="701"/>
      <c r="J763" s="701"/>
      <c r="K763" s="701"/>
      <c r="L763" s="701"/>
      <c r="M763" s="701"/>
      <c r="N763" s="701"/>
      <c r="O763" s="701"/>
      <c r="P763" s="701"/>
      <c r="Q763" s="701"/>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701"/>
      <c r="D764" s="701"/>
      <c r="E764" s="701"/>
      <c r="F764" s="701"/>
      <c r="G764" s="701"/>
      <c r="H764" s="701"/>
      <c r="I764" s="701"/>
      <c r="J764" s="701"/>
      <c r="K764" s="701"/>
      <c r="L764" s="701"/>
      <c r="M764" s="701"/>
      <c r="N764" s="701"/>
      <c r="O764" s="701"/>
      <c r="P764" s="701"/>
      <c r="Q764" s="701"/>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701"/>
      <c r="D765" s="701"/>
      <c r="E765" s="701"/>
      <c r="F765" s="701"/>
      <c r="G765" s="701"/>
      <c r="H765" s="701"/>
      <c r="I765" s="701"/>
      <c r="J765" s="701"/>
      <c r="K765" s="701"/>
      <c r="L765" s="701"/>
      <c r="M765" s="701"/>
      <c r="N765" s="701"/>
      <c r="O765" s="701"/>
      <c r="P765" s="701"/>
      <c r="Q765" s="701"/>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701"/>
      <c r="D766" s="701"/>
      <c r="E766" s="701"/>
      <c r="F766" s="701"/>
      <c r="G766" s="701"/>
      <c r="H766" s="701"/>
      <c r="I766" s="701"/>
      <c r="J766" s="701"/>
      <c r="K766" s="701"/>
      <c r="L766" s="701"/>
      <c r="M766" s="701"/>
      <c r="N766" s="701"/>
      <c r="O766" s="701"/>
      <c r="P766" s="701"/>
      <c r="Q766" s="701"/>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701"/>
      <c r="D767" s="701"/>
      <c r="E767" s="701"/>
      <c r="F767" s="701"/>
      <c r="G767" s="701"/>
      <c r="H767" s="701"/>
      <c r="I767" s="701"/>
      <c r="J767" s="701"/>
      <c r="K767" s="701"/>
      <c r="L767" s="701"/>
      <c r="M767" s="701"/>
      <c r="N767" s="701"/>
      <c r="O767" s="701"/>
      <c r="P767" s="701"/>
      <c r="Q767" s="701"/>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701"/>
      <c r="D768" s="701"/>
      <c r="E768" s="701"/>
      <c r="F768" s="701"/>
      <c r="G768" s="701"/>
      <c r="H768" s="701"/>
      <c r="I768" s="701"/>
      <c r="J768" s="701"/>
      <c r="K768" s="701"/>
      <c r="L768" s="701"/>
      <c r="M768" s="701"/>
      <c r="N768" s="701"/>
      <c r="O768" s="701"/>
      <c r="P768" s="701"/>
      <c r="Q768" s="701"/>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701"/>
      <c r="D769" s="701"/>
      <c r="E769" s="701"/>
      <c r="F769" s="701"/>
      <c r="G769" s="701"/>
      <c r="H769" s="701"/>
      <c r="I769" s="701"/>
      <c r="J769" s="701"/>
      <c r="K769" s="701"/>
      <c r="L769" s="701"/>
      <c r="M769" s="701"/>
      <c r="N769" s="701"/>
      <c r="O769" s="701"/>
      <c r="P769" s="701"/>
      <c r="Q769" s="701"/>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701"/>
      <c r="D770" s="701"/>
      <c r="E770" s="701"/>
      <c r="F770" s="701"/>
      <c r="G770" s="701"/>
      <c r="H770" s="701"/>
      <c r="I770" s="701"/>
      <c r="J770" s="701"/>
      <c r="K770" s="701"/>
      <c r="L770" s="701"/>
      <c r="M770" s="701"/>
      <c r="N770" s="701"/>
      <c r="O770" s="701"/>
      <c r="P770" s="701"/>
      <c r="Q770" s="701"/>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701"/>
      <c r="D771" s="701"/>
      <c r="E771" s="701"/>
      <c r="F771" s="701"/>
      <c r="G771" s="701"/>
      <c r="H771" s="701"/>
      <c r="I771" s="701"/>
      <c r="J771" s="701"/>
      <c r="K771" s="701"/>
      <c r="L771" s="701"/>
      <c r="M771" s="701"/>
      <c r="N771" s="701"/>
      <c r="O771" s="701"/>
      <c r="P771" s="701"/>
      <c r="Q771" s="701"/>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701"/>
      <c r="D772" s="701"/>
      <c r="E772" s="701"/>
      <c r="F772" s="701"/>
      <c r="G772" s="701"/>
      <c r="H772" s="701"/>
      <c r="I772" s="701"/>
      <c r="J772" s="701"/>
      <c r="K772" s="701"/>
      <c r="L772" s="701"/>
      <c r="M772" s="701"/>
      <c r="N772" s="701"/>
      <c r="O772" s="701"/>
      <c r="P772" s="701"/>
      <c r="Q772" s="701"/>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701"/>
      <c r="D773" s="701"/>
      <c r="E773" s="701"/>
      <c r="F773" s="701"/>
      <c r="G773" s="701"/>
      <c r="H773" s="701"/>
      <c r="I773" s="701"/>
      <c r="J773" s="701"/>
      <c r="K773" s="701"/>
      <c r="L773" s="701"/>
      <c r="M773" s="701"/>
      <c r="N773" s="701"/>
      <c r="O773" s="701"/>
      <c r="P773" s="701"/>
      <c r="Q773" s="701"/>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701"/>
      <c r="D774" s="701"/>
      <c r="E774" s="701"/>
      <c r="F774" s="701"/>
      <c r="G774" s="701"/>
      <c r="H774" s="701"/>
      <c r="I774" s="701"/>
      <c r="J774" s="701"/>
      <c r="K774" s="701"/>
      <c r="L774" s="701"/>
      <c r="M774" s="701"/>
      <c r="N774" s="701"/>
      <c r="O774" s="701"/>
      <c r="P774" s="701"/>
      <c r="Q774" s="701"/>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701"/>
      <c r="D775" s="701"/>
      <c r="E775" s="701"/>
      <c r="F775" s="701"/>
      <c r="G775" s="701"/>
      <c r="H775" s="701"/>
      <c r="I775" s="701"/>
      <c r="J775" s="701"/>
      <c r="K775" s="701"/>
      <c r="L775" s="701"/>
      <c r="M775" s="701"/>
      <c r="N775" s="701"/>
      <c r="O775" s="701"/>
      <c r="P775" s="701"/>
      <c r="Q775" s="701"/>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701"/>
      <c r="D776" s="701"/>
      <c r="E776" s="701"/>
      <c r="F776" s="701"/>
      <c r="G776" s="701"/>
      <c r="H776" s="701"/>
      <c r="I776" s="701"/>
      <c r="J776" s="701"/>
      <c r="K776" s="701"/>
      <c r="L776" s="701"/>
      <c r="M776" s="701"/>
      <c r="N776" s="701"/>
      <c r="O776" s="701"/>
      <c r="P776" s="701"/>
      <c r="Q776" s="701"/>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701"/>
      <c r="D777" s="701"/>
      <c r="E777" s="701"/>
      <c r="F777" s="701"/>
      <c r="G777" s="701"/>
      <c r="H777" s="701"/>
      <c r="I777" s="701"/>
      <c r="J777" s="701"/>
      <c r="K777" s="701"/>
      <c r="L777" s="701"/>
      <c r="M777" s="701"/>
      <c r="N777" s="701"/>
      <c r="O777" s="701"/>
      <c r="P777" s="701"/>
      <c r="Q777" s="701"/>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701"/>
      <c r="D778" s="701"/>
      <c r="E778" s="701"/>
      <c r="F778" s="701"/>
      <c r="G778" s="701"/>
      <c r="H778" s="701"/>
      <c r="I778" s="701"/>
      <c r="J778" s="701"/>
      <c r="K778" s="701"/>
      <c r="L778" s="701"/>
      <c r="M778" s="701"/>
      <c r="N778" s="701"/>
      <c r="O778" s="701"/>
      <c r="P778" s="701"/>
      <c r="Q778" s="701"/>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701"/>
      <c r="D779" s="701"/>
      <c r="E779" s="701"/>
      <c r="F779" s="701"/>
      <c r="G779" s="701"/>
      <c r="H779" s="701"/>
      <c r="I779" s="701"/>
      <c r="J779" s="701"/>
      <c r="K779" s="701"/>
      <c r="L779" s="701"/>
      <c r="M779" s="701"/>
      <c r="N779" s="701"/>
      <c r="O779" s="701"/>
      <c r="P779" s="701"/>
      <c r="Q779" s="701"/>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701"/>
      <c r="D780" s="701"/>
      <c r="E780" s="701"/>
      <c r="F780" s="701"/>
      <c r="G780" s="701"/>
      <c r="H780" s="701"/>
      <c r="I780" s="701"/>
      <c r="J780" s="701"/>
      <c r="K780" s="701"/>
      <c r="L780" s="701"/>
      <c r="M780" s="701"/>
      <c r="N780" s="701"/>
      <c r="O780" s="701"/>
      <c r="P780" s="701"/>
      <c r="Q780" s="701"/>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701"/>
      <c r="D781" s="701"/>
      <c r="E781" s="701"/>
      <c r="F781" s="701"/>
      <c r="G781" s="701"/>
      <c r="H781" s="701"/>
      <c r="I781" s="701"/>
      <c r="J781" s="701"/>
      <c r="K781" s="701"/>
      <c r="L781" s="701"/>
      <c r="M781" s="701"/>
      <c r="N781" s="701"/>
      <c r="O781" s="701"/>
      <c r="P781" s="701"/>
      <c r="Q781" s="701"/>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701"/>
      <c r="D782" s="701"/>
      <c r="E782" s="701"/>
      <c r="F782" s="701"/>
      <c r="G782" s="701"/>
      <c r="H782" s="701"/>
      <c r="I782" s="701"/>
      <c r="J782" s="701"/>
      <c r="K782" s="701"/>
      <c r="L782" s="701"/>
      <c r="M782" s="701"/>
      <c r="N782" s="701"/>
      <c r="O782" s="701"/>
      <c r="P782" s="701"/>
      <c r="Q782" s="701"/>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701"/>
      <c r="D783" s="701"/>
      <c r="E783" s="701"/>
      <c r="F783" s="701"/>
      <c r="G783" s="701"/>
      <c r="H783" s="701"/>
      <c r="I783" s="701"/>
      <c r="J783" s="701"/>
      <c r="K783" s="701"/>
      <c r="L783" s="701"/>
      <c r="M783" s="701"/>
      <c r="N783" s="701"/>
      <c r="O783" s="701"/>
      <c r="P783" s="701"/>
      <c r="Q783" s="701"/>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701"/>
      <c r="D784" s="701"/>
      <c r="E784" s="701"/>
      <c r="F784" s="701"/>
      <c r="G784" s="701"/>
      <c r="H784" s="701"/>
      <c r="I784" s="701"/>
      <c r="J784" s="701"/>
      <c r="K784" s="701"/>
      <c r="L784" s="701"/>
      <c r="M784" s="701"/>
      <c r="N784" s="701"/>
      <c r="O784" s="701"/>
      <c r="P784" s="701"/>
      <c r="Q784" s="701"/>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701"/>
      <c r="D785" s="701"/>
      <c r="E785" s="701"/>
      <c r="F785" s="701"/>
      <c r="G785" s="701"/>
      <c r="H785" s="701"/>
      <c r="I785" s="701"/>
      <c r="J785" s="701"/>
      <c r="K785" s="701"/>
      <c r="L785" s="701"/>
      <c r="M785" s="701"/>
      <c r="N785" s="701"/>
      <c r="O785" s="701"/>
      <c r="P785" s="701"/>
      <c r="Q785" s="701"/>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701"/>
      <c r="D786" s="701"/>
      <c r="E786" s="701"/>
      <c r="F786" s="701"/>
      <c r="G786" s="701"/>
      <c r="H786" s="701"/>
      <c r="I786" s="701"/>
      <c r="J786" s="701"/>
      <c r="K786" s="701"/>
      <c r="L786" s="701"/>
      <c r="M786" s="701"/>
      <c r="N786" s="701"/>
      <c r="O786" s="701"/>
      <c r="P786" s="701"/>
      <c r="Q786" s="701"/>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701"/>
      <c r="D787" s="701"/>
      <c r="E787" s="701"/>
      <c r="F787" s="701"/>
      <c r="G787" s="701"/>
      <c r="H787" s="701"/>
      <c r="I787" s="701"/>
      <c r="J787" s="701"/>
      <c r="K787" s="701"/>
      <c r="L787" s="701"/>
      <c r="M787" s="701"/>
      <c r="N787" s="701"/>
      <c r="O787" s="701"/>
      <c r="P787" s="701"/>
      <c r="Q787" s="701"/>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701"/>
      <c r="D788" s="701"/>
      <c r="E788" s="701"/>
      <c r="F788" s="701"/>
      <c r="G788" s="701"/>
      <c r="H788" s="701"/>
      <c r="I788" s="701"/>
      <c r="J788" s="701"/>
      <c r="K788" s="701"/>
      <c r="L788" s="701"/>
      <c r="M788" s="701"/>
      <c r="N788" s="701"/>
      <c r="O788" s="701"/>
      <c r="P788" s="701"/>
      <c r="Q788" s="701"/>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701"/>
      <c r="D789" s="701"/>
      <c r="E789" s="701"/>
      <c r="F789" s="701"/>
      <c r="G789" s="701"/>
      <c r="H789" s="701"/>
      <c r="I789" s="701"/>
      <c r="J789" s="701"/>
      <c r="K789" s="701"/>
      <c r="L789" s="701"/>
      <c r="M789" s="701"/>
      <c r="N789" s="701"/>
      <c r="O789" s="701"/>
      <c r="P789" s="701"/>
      <c r="Q789" s="701"/>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701"/>
      <c r="D790" s="701"/>
      <c r="E790" s="701"/>
      <c r="F790" s="701"/>
      <c r="G790" s="701"/>
      <c r="H790" s="701"/>
      <c r="I790" s="701"/>
      <c r="J790" s="701"/>
      <c r="K790" s="701"/>
      <c r="L790" s="701"/>
      <c r="M790" s="701"/>
      <c r="N790" s="701"/>
      <c r="O790" s="701"/>
      <c r="P790" s="701"/>
      <c r="Q790" s="701"/>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701"/>
      <c r="D791" s="701"/>
      <c r="E791" s="701"/>
      <c r="F791" s="701"/>
      <c r="G791" s="701"/>
      <c r="H791" s="701"/>
      <c r="I791" s="701"/>
      <c r="J791" s="701"/>
      <c r="K791" s="701"/>
      <c r="L791" s="701"/>
      <c r="M791" s="701"/>
      <c r="N791" s="701"/>
      <c r="O791" s="701"/>
      <c r="P791" s="701"/>
      <c r="Q791" s="701"/>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701"/>
      <c r="D792" s="701"/>
      <c r="E792" s="701"/>
      <c r="F792" s="701"/>
      <c r="G792" s="701"/>
      <c r="H792" s="701"/>
      <c r="I792" s="701"/>
      <c r="J792" s="701"/>
      <c r="K792" s="701"/>
      <c r="L792" s="701"/>
      <c r="M792" s="701"/>
      <c r="N792" s="701"/>
      <c r="O792" s="701"/>
      <c r="P792" s="701"/>
      <c r="Q792" s="701"/>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701"/>
      <c r="D793" s="701"/>
      <c r="E793" s="701"/>
      <c r="F793" s="701"/>
      <c r="G793" s="701"/>
      <c r="H793" s="701"/>
      <c r="I793" s="701"/>
      <c r="J793" s="701"/>
      <c r="K793" s="701"/>
      <c r="L793" s="701"/>
      <c r="M793" s="701"/>
      <c r="N793" s="701"/>
      <c r="O793" s="701"/>
      <c r="P793" s="701"/>
      <c r="Q793" s="701"/>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701"/>
      <c r="D794" s="701"/>
      <c r="E794" s="701"/>
      <c r="F794" s="701"/>
      <c r="G794" s="701"/>
      <c r="H794" s="701"/>
      <c r="I794" s="701"/>
      <c r="J794" s="701"/>
      <c r="K794" s="701"/>
      <c r="L794" s="701"/>
      <c r="M794" s="701"/>
      <c r="N794" s="701"/>
      <c r="O794" s="701"/>
      <c r="P794" s="701"/>
      <c r="Q794" s="701"/>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701"/>
      <c r="D795" s="701"/>
      <c r="E795" s="701"/>
      <c r="F795" s="701"/>
      <c r="G795" s="701"/>
      <c r="H795" s="701"/>
      <c r="I795" s="701"/>
      <c r="J795" s="701"/>
      <c r="K795" s="701"/>
      <c r="L795" s="701"/>
      <c r="M795" s="701"/>
      <c r="N795" s="701"/>
      <c r="O795" s="701"/>
      <c r="P795" s="701"/>
      <c r="Q795" s="701"/>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701"/>
      <c r="D796" s="701"/>
      <c r="E796" s="701"/>
      <c r="F796" s="701"/>
      <c r="G796" s="701"/>
      <c r="H796" s="701"/>
      <c r="I796" s="701"/>
      <c r="J796" s="701"/>
      <c r="K796" s="701"/>
      <c r="L796" s="701"/>
      <c r="M796" s="701"/>
      <c r="N796" s="701"/>
      <c r="O796" s="701"/>
      <c r="P796" s="701"/>
      <c r="Q796" s="701"/>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701"/>
      <c r="D797" s="701"/>
      <c r="E797" s="701"/>
      <c r="F797" s="701"/>
      <c r="G797" s="701"/>
      <c r="H797" s="701"/>
      <c r="I797" s="701"/>
      <c r="J797" s="701"/>
      <c r="K797" s="701"/>
      <c r="L797" s="701"/>
      <c r="M797" s="701"/>
      <c r="N797" s="701"/>
      <c r="O797" s="701"/>
      <c r="P797" s="701"/>
      <c r="Q797" s="701"/>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701"/>
      <c r="D798" s="701"/>
      <c r="E798" s="701"/>
      <c r="F798" s="701"/>
      <c r="G798" s="701"/>
      <c r="H798" s="701"/>
      <c r="I798" s="701"/>
      <c r="J798" s="701"/>
      <c r="K798" s="701"/>
      <c r="L798" s="701"/>
      <c r="M798" s="701"/>
      <c r="N798" s="701"/>
      <c r="O798" s="701"/>
      <c r="P798" s="701"/>
      <c r="Q798" s="701"/>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701"/>
      <c r="D799" s="701"/>
      <c r="E799" s="701"/>
      <c r="F799" s="701"/>
      <c r="G799" s="701"/>
      <c r="H799" s="701"/>
      <c r="I799" s="701"/>
      <c r="J799" s="701"/>
      <c r="K799" s="701"/>
      <c r="L799" s="701"/>
      <c r="M799" s="701"/>
      <c r="N799" s="701"/>
      <c r="O799" s="701"/>
      <c r="P799" s="701"/>
      <c r="Q799" s="701"/>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701"/>
      <c r="D800" s="701"/>
      <c r="E800" s="701"/>
      <c r="F800" s="701"/>
      <c r="G800" s="701"/>
      <c r="H800" s="701"/>
      <c r="I800" s="701"/>
      <c r="J800" s="701"/>
      <c r="K800" s="701"/>
      <c r="L800" s="701"/>
      <c r="M800" s="701"/>
      <c r="N800" s="701"/>
      <c r="O800" s="701"/>
      <c r="P800" s="701"/>
      <c r="Q800" s="701"/>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701"/>
      <c r="D801" s="701"/>
      <c r="E801" s="701"/>
      <c r="F801" s="701"/>
      <c r="G801" s="701"/>
      <c r="H801" s="701"/>
      <c r="I801" s="701"/>
      <c r="J801" s="701"/>
      <c r="K801" s="701"/>
      <c r="L801" s="701"/>
      <c r="M801" s="701"/>
      <c r="N801" s="701"/>
      <c r="O801" s="701"/>
      <c r="P801" s="701"/>
      <c r="Q801" s="701"/>
    </row>
    <row r="802" ht="25.15" customHeight="true" x14ac:dyDescent="0.2">
      <c r="C802" s="701"/>
      <c r="D802" s="701"/>
      <c r="E802" s="701"/>
      <c r="F802" s="701"/>
      <c r="G802" s="701"/>
      <c r="H802" s="701"/>
      <c r="I802" s="701"/>
      <c r="J802" s="701"/>
      <c r="K802" s="701"/>
      <c r="L802" s="701"/>
      <c r="M802" s="701"/>
      <c r="N802" s="701"/>
      <c r="O802" s="701"/>
      <c r="P802" s="701"/>
      <c r="Q802" s="701"/>
    </row>
    <row r="803" ht="25.15" customHeight="true" x14ac:dyDescent="0.2">
      <c r="C803" s="701"/>
      <c r="D803" s="701"/>
      <c r="E803" s="701"/>
      <c r="F803" s="701"/>
      <c r="G803" s="701"/>
      <c r="H803" s="701"/>
      <c r="I803" s="701"/>
      <c r="J803" s="701"/>
      <c r="K803" s="701"/>
      <c r="L803" s="701"/>
      <c r="M803" s="701"/>
      <c r="N803" s="701"/>
      <c r="O803" s="701"/>
      <c r="P803" s="701"/>
      <c r="Q803" s="701"/>
    </row>
    <row r="804" ht="25.15" customHeight="true" x14ac:dyDescent="0.2">
      <c r="C804" s="701"/>
      <c r="D804" s="701"/>
      <c r="E804" s="701"/>
      <c r="F804" s="701"/>
      <c r="G804" s="701"/>
      <c r="H804" s="701"/>
      <c r="I804" s="701"/>
      <c r="J804" s="701"/>
      <c r="K804" s="701"/>
      <c r="L804" s="701"/>
      <c r="M804" s="701"/>
      <c r="N804" s="701"/>
      <c r="O804" s="701"/>
      <c r="P804" s="701"/>
      <c r="Q804" s="701"/>
    </row>
    <row r="805" ht="25.15" customHeight="true" x14ac:dyDescent="0.2">
      <c r="C805" s="701"/>
      <c r="D805" s="701"/>
      <c r="E805" s="701"/>
      <c r="F805" s="701"/>
      <c r="G805" s="701"/>
      <c r="H805" s="701"/>
      <c r="I805" s="701"/>
      <c r="J805" s="701"/>
      <c r="K805" s="701"/>
      <c r="L805" s="701"/>
      <c r="M805" s="701"/>
      <c r="N805" s="701"/>
      <c r="O805" s="701"/>
      <c r="P805" s="701"/>
      <c r="Q805" s="701"/>
    </row>
    <row r="806" ht="25.15" customHeight="true" x14ac:dyDescent="0.2">
      <c r="C806" s="701"/>
      <c r="D806" s="701"/>
      <c r="E806" s="701"/>
      <c r="F806" s="701"/>
      <c r="G806" s="701"/>
      <c r="H806" s="701"/>
      <c r="I806" s="701"/>
      <c r="J806" s="701"/>
      <c r="K806" s="701"/>
      <c r="L806" s="701"/>
      <c r="M806" s="701"/>
      <c r="N806" s="701"/>
      <c r="O806" s="701"/>
      <c r="P806" s="701"/>
      <c r="Q806" s="701"/>
    </row>
    <row r="807" ht="25.15" customHeight="true" x14ac:dyDescent="0.2">
      <c r="C807" s="701"/>
      <c r="D807" s="701"/>
      <c r="E807" s="701"/>
      <c r="F807" s="701"/>
      <c r="G807" s="701"/>
      <c r="H807" s="701"/>
      <c r="I807" s="701"/>
      <c r="J807" s="701"/>
      <c r="K807" s="701"/>
      <c r="L807" s="701"/>
      <c r="M807" s="701"/>
      <c r="N807" s="701"/>
      <c r="O807" s="701"/>
      <c r="P807" s="701"/>
      <c r="Q807" s="701"/>
    </row>
    <row r="808" ht="25.15" customHeight="true" x14ac:dyDescent="0.2">
      <c r="C808" s="701"/>
      <c r="D808" s="701"/>
      <c r="E808" s="701"/>
      <c r="F808" s="701"/>
      <c r="G808" s="701"/>
      <c r="H808" s="701"/>
      <c r="I808" s="701"/>
      <c r="J808" s="701"/>
      <c r="K808" s="701"/>
      <c r="L808" s="701"/>
      <c r="M808" s="701"/>
      <c r="N808" s="701"/>
      <c r="O808" s="701"/>
      <c r="P808" s="701"/>
      <c r="Q808" s="701"/>
    </row>
    <row r="809" ht="25.15" customHeight="true" x14ac:dyDescent="0.2">
      <c r="C809" s="701"/>
      <c r="D809" s="701"/>
      <c r="E809" s="701"/>
      <c r="F809" s="701"/>
      <c r="G809" s="701"/>
      <c r="H809" s="701"/>
      <c r="I809" s="701"/>
      <c r="J809" s="701"/>
      <c r="K809" s="701"/>
      <c r="L809" s="701"/>
      <c r="M809" s="701"/>
      <c r="N809" s="701"/>
      <c r="O809" s="701"/>
      <c r="P809" s="701"/>
      <c r="Q809" s="701"/>
    </row>
    <row r="810" ht="25.15" customHeight="true" x14ac:dyDescent="0.2">
      <c r="C810" s="701"/>
      <c r="D810" s="701"/>
      <c r="E810" s="701"/>
      <c r="F810" s="701"/>
      <c r="G810" s="701"/>
      <c r="H810" s="701"/>
      <c r="I810" s="701"/>
      <c r="J810" s="701"/>
      <c r="K810" s="701"/>
      <c r="L810" s="701"/>
      <c r="M810" s="701"/>
      <c r="N810" s="701"/>
      <c r="O810" s="701"/>
      <c r="P810" s="701"/>
      <c r="Q810" s="701"/>
    </row>
    <row r="811" ht="25.15" customHeight="true" x14ac:dyDescent="0.2">
      <c r="C811" s="701"/>
      <c r="D811" s="701"/>
      <c r="E811" s="701"/>
      <c r="F811" s="701"/>
      <c r="G811" s="701"/>
      <c r="H811" s="701"/>
      <c r="I811" s="701"/>
      <c r="J811" s="701"/>
      <c r="K811" s="701"/>
      <c r="L811" s="701"/>
      <c r="M811" s="701"/>
      <c r="N811" s="701"/>
      <c r="O811" s="701"/>
      <c r="P811" s="701"/>
      <c r="Q811" s="701"/>
    </row>
    <row r="812" ht="25.15" customHeight="true" x14ac:dyDescent="0.2">
      <c r="C812" s="701"/>
      <c r="D812" s="701"/>
      <c r="E812" s="701"/>
      <c r="F812" s="701"/>
      <c r="G812" s="701"/>
      <c r="H812" s="701"/>
      <c r="I812" s="701"/>
      <c r="J812" s="701"/>
      <c r="K812" s="701"/>
      <c r="L812" s="701"/>
      <c r="M812" s="701"/>
      <c r="N812" s="701"/>
      <c r="O812" s="701"/>
      <c r="P812" s="701"/>
      <c r="Q812" s="701"/>
    </row>
    <row r="813" ht="25.15" customHeight="true" x14ac:dyDescent="0.2">
      <c r="C813" s="701"/>
      <c r="D813" s="701"/>
      <c r="E813" s="701"/>
      <c r="F813" s="701"/>
      <c r="G813" s="701"/>
      <c r="H813" s="701"/>
      <c r="I813" s="701"/>
      <c r="J813" s="701"/>
      <c r="K813" s="701"/>
      <c r="L813" s="701"/>
      <c r="M813" s="701"/>
      <c r="N813" s="701"/>
      <c r="O813" s="701"/>
      <c r="P813" s="701"/>
      <c r="Q813" s="701"/>
    </row>
    <row r="814" ht="25.15" customHeight="true" x14ac:dyDescent="0.2">
      <c r="C814" s="701"/>
      <c r="D814" s="701"/>
      <c r="E814" s="701"/>
      <c r="F814" s="701"/>
      <c r="G814" s="701"/>
      <c r="H814" s="701"/>
      <c r="I814" s="701"/>
      <c r="J814" s="701"/>
      <c r="K814" s="701"/>
      <c r="L814" s="701"/>
      <c r="M814" s="701"/>
      <c r="N814" s="701"/>
      <c r="O814" s="701"/>
      <c r="P814" s="701"/>
      <c r="Q814" s="701"/>
    </row>
    <row r="815" ht="25.15" customHeight="true" x14ac:dyDescent="0.2">
      <c r="C815" s="701"/>
      <c r="D815" s="701"/>
      <c r="E815" s="701"/>
      <c r="F815" s="701"/>
      <c r="G815" s="701"/>
      <c r="H815" s="701"/>
      <c r="I815" s="701"/>
      <c r="J815" s="701"/>
      <c r="K815" s="701"/>
      <c r="L815" s="701"/>
      <c r="M815" s="701"/>
      <c r="N815" s="701"/>
      <c r="O815" s="701"/>
      <c r="P815" s="701"/>
      <c r="Q815" s="701"/>
    </row>
    <row r="816" ht="25.15" customHeight="true" x14ac:dyDescent="0.2">
      <c r="C816" s="701"/>
      <c r="D816" s="701"/>
      <c r="E816" s="701"/>
      <c r="F816" s="701"/>
      <c r="G816" s="701"/>
      <c r="H816" s="701"/>
      <c r="I816" s="701"/>
      <c r="J816" s="701"/>
      <c r="K816" s="701"/>
      <c r="L816" s="701"/>
      <c r="M816" s="701"/>
      <c r="N816" s="701"/>
      <c r="O816" s="701"/>
      <c r="P816" s="701"/>
      <c r="Q816" s="701"/>
    </row>
    <row r="817" ht="25.15" customHeight="true" x14ac:dyDescent="0.2">
      <c r="C817" s="701"/>
      <c r="D817" s="701"/>
      <c r="E817" s="701"/>
      <c r="F817" s="701"/>
      <c r="G817" s="701"/>
      <c r="H817" s="701"/>
      <c r="I817" s="701"/>
      <c r="J817" s="701"/>
      <c r="K817" s="701"/>
      <c r="L817" s="701"/>
      <c r="M817" s="701"/>
      <c r="N817" s="701"/>
      <c r="O817" s="701"/>
      <c r="P817" s="701"/>
      <c r="Q817" s="701"/>
    </row>
    <row r="818" ht="25.15" customHeight="true" x14ac:dyDescent="0.2">
      <c r="C818" s="701"/>
      <c r="D818" s="701"/>
      <c r="E818" s="701"/>
      <c r="F818" s="701"/>
      <c r="G818" s="701"/>
      <c r="H818" s="701"/>
      <c r="I818" s="701"/>
      <c r="J818" s="701"/>
      <c r="K818" s="701"/>
      <c r="L818" s="701"/>
      <c r="M818" s="701"/>
      <c r="N818" s="701"/>
      <c r="O818" s="701"/>
      <c r="P818" s="701"/>
      <c r="Q818" s="701"/>
    </row>
    <row r="819" ht="25.15" customHeight="true" x14ac:dyDescent="0.2">
      <c r="C819" s="701"/>
      <c r="D819" s="701"/>
      <c r="E819" s="701"/>
      <c r="F819" s="701"/>
      <c r="G819" s="701"/>
      <c r="H819" s="701"/>
      <c r="I819" s="701"/>
      <c r="J819" s="701"/>
      <c r="K819" s="701"/>
      <c r="L819" s="701"/>
      <c r="M819" s="701"/>
      <c r="N819" s="701"/>
      <c r="O819" s="701"/>
      <c r="P819" s="701"/>
      <c r="Q819" s="701"/>
    </row>
    <row r="820" ht="25.15" customHeight="true" x14ac:dyDescent="0.2">
      <c r="C820" s="701"/>
      <c r="D820" s="701"/>
      <c r="E820" s="701"/>
      <c r="F820" s="701"/>
      <c r="G820" s="701"/>
      <c r="H820" s="701"/>
      <c r="I820" s="701"/>
      <c r="J820" s="701"/>
      <c r="K820" s="701"/>
      <c r="L820" s="701"/>
      <c r="M820" s="701"/>
      <c r="N820" s="701"/>
      <c r="O820" s="701"/>
      <c r="P820" s="701"/>
      <c r="Q820" s="701"/>
    </row>
    <row r="821" ht="25.15" customHeight="true" x14ac:dyDescent="0.2">
      <c r="C821" s="701"/>
      <c r="D821" s="701"/>
      <c r="E821" s="701"/>
      <c r="F821" s="701"/>
      <c r="G821" s="701"/>
      <c r="H821" s="701"/>
      <c r="I821" s="701"/>
      <c r="J821" s="701"/>
      <c r="K821" s="701"/>
      <c r="L821" s="701"/>
      <c r="M821" s="701"/>
      <c r="N821" s="701"/>
      <c r="O821" s="701"/>
      <c r="P821" s="701"/>
      <c r="Q821" s="701"/>
    </row>
    <row r="822" ht="25.15" customHeight="true" x14ac:dyDescent="0.2">
      <c r="C822" s="701"/>
      <c r="D822" s="701"/>
      <c r="E822" s="701"/>
      <c r="F822" s="701"/>
      <c r="G822" s="701"/>
      <c r="H822" s="701"/>
      <c r="I822" s="701"/>
      <c r="J822" s="701"/>
      <c r="K822" s="701"/>
      <c r="L822" s="701"/>
      <c r="M822" s="701"/>
      <c r="N822" s="701"/>
      <c r="O822" s="701"/>
      <c r="P822" s="701"/>
      <c r="Q822" s="701"/>
    </row>
    <row r="823" ht="25.15" customHeight="true" x14ac:dyDescent="0.2">
      <c r="C823" s="701"/>
      <c r="D823" s="701"/>
      <c r="E823" s="701"/>
      <c r="F823" s="701"/>
      <c r="G823" s="701"/>
      <c r="H823" s="701"/>
      <c r="I823" s="701"/>
      <c r="J823" s="701"/>
      <c r="K823" s="701"/>
      <c r="L823" s="701"/>
      <c r="M823" s="701"/>
      <c r="N823" s="701"/>
      <c r="O823" s="701"/>
      <c r="P823" s="701"/>
      <c r="Q823" s="701"/>
    </row>
    <row r="824" ht="25.15" customHeight="true" x14ac:dyDescent="0.2">
      <c r="C824" s="701"/>
      <c r="D824" s="701"/>
      <c r="E824" s="701"/>
      <c r="F824" s="701"/>
      <c r="G824" s="701"/>
      <c r="H824" s="701"/>
      <c r="I824" s="701"/>
      <c r="J824" s="701"/>
      <c r="K824" s="701"/>
      <c r="L824" s="701"/>
      <c r="M824" s="701"/>
      <c r="N824" s="701"/>
      <c r="O824" s="701"/>
      <c r="P824" s="701"/>
      <c r="Q824" s="701"/>
    </row>
    <row r="825" ht="25.15" customHeight="true" x14ac:dyDescent="0.2">
      <c r="C825" s="701"/>
      <c r="D825" s="701"/>
      <c r="E825" s="701"/>
      <c r="F825" s="701"/>
      <c r="G825" s="701"/>
      <c r="H825" s="701"/>
      <c r="I825" s="701"/>
      <c r="J825" s="701"/>
      <c r="K825" s="701"/>
      <c r="L825" s="701"/>
      <c r="M825" s="701"/>
      <c r="N825" s="701"/>
      <c r="O825" s="701"/>
      <c r="P825" s="701"/>
      <c r="Q825" s="701"/>
    </row>
    <row r="826" ht="25.15" customHeight="true" x14ac:dyDescent="0.2">
      <c r="C826" s="701"/>
      <c r="D826" s="701"/>
      <c r="E826" s="701"/>
      <c r="F826" s="701"/>
      <c r="G826" s="701"/>
      <c r="H826" s="701"/>
      <c r="I826" s="701"/>
      <c r="J826" s="701"/>
      <c r="K826" s="701"/>
      <c r="L826" s="701"/>
      <c r="M826" s="701"/>
      <c r="N826" s="701"/>
      <c r="O826" s="701"/>
      <c r="P826" s="701"/>
      <c r="Q826" s="701"/>
    </row>
    <row r="827" ht="25.15" customHeight="true" x14ac:dyDescent="0.2">
      <c r="C827" s="701"/>
      <c r="D827" s="701"/>
      <c r="E827" s="701"/>
      <c r="F827" s="701"/>
      <c r="G827" s="701"/>
      <c r="H827" s="701"/>
      <c r="I827" s="701"/>
      <c r="J827" s="701"/>
      <c r="K827" s="701"/>
      <c r="L827" s="701"/>
      <c r="M827" s="701"/>
      <c r="N827" s="701"/>
      <c r="O827" s="701"/>
      <c r="P827" s="701"/>
      <c r="Q827" s="701"/>
    </row>
    <row r="828" ht="25.15" customHeight="true" x14ac:dyDescent="0.2">
      <c r="C828" s="701"/>
      <c r="D828" s="701"/>
      <c r="E828" s="701"/>
      <c r="F828" s="701"/>
      <c r="G828" s="701"/>
      <c r="H828" s="701"/>
      <c r="I828" s="701"/>
      <c r="J828" s="701"/>
      <c r="K828" s="701"/>
      <c r="L828" s="701"/>
      <c r="M828" s="701"/>
      <c r="N828" s="701"/>
      <c r="O828" s="701"/>
      <c r="P828" s="701"/>
      <c r="Q828" s="701"/>
    </row>
    <row r="829" ht="25.15" customHeight="true" x14ac:dyDescent="0.2">
      <c r="C829" s="701"/>
      <c r="D829" s="701"/>
      <c r="E829" s="701"/>
      <c r="F829" s="701"/>
      <c r="G829" s="701"/>
      <c r="H829" s="701"/>
      <c r="I829" s="701"/>
      <c r="J829" s="701"/>
      <c r="K829" s="701"/>
      <c r="L829" s="701"/>
      <c r="M829" s="701"/>
      <c r="N829" s="701"/>
      <c r="O829" s="701"/>
      <c r="P829" s="701"/>
      <c r="Q829" s="701"/>
    </row>
    <row r="830" ht="25.15" customHeight="true" x14ac:dyDescent="0.2">
      <c r="C830" s="701"/>
      <c r="D830" s="701"/>
      <c r="E830" s="701"/>
      <c r="F830" s="701"/>
      <c r="G830" s="701"/>
      <c r="H830" s="701"/>
      <c r="I830" s="701"/>
      <c r="J830" s="701"/>
      <c r="K830" s="701"/>
      <c r="L830" s="701"/>
      <c r="M830" s="701"/>
      <c r="N830" s="701"/>
      <c r="O830" s="701"/>
      <c r="P830" s="701"/>
      <c r="Q830" s="701"/>
    </row>
    <row r="831" ht="25.15" customHeight="true" x14ac:dyDescent="0.2">
      <c r="C831" s="701"/>
      <c r="D831" s="701"/>
      <c r="E831" s="701"/>
      <c r="F831" s="701"/>
      <c r="G831" s="701"/>
      <c r="H831" s="701"/>
      <c r="I831" s="701"/>
      <c r="J831" s="701"/>
      <c r="K831" s="701"/>
      <c r="L831" s="701"/>
      <c r="M831" s="701"/>
      <c r="N831" s="701"/>
      <c r="O831" s="701"/>
      <c r="P831" s="701"/>
      <c r="Q831" s="701"/>
    </row>
    <row r="832" ht="25.15" customHeight="true" x14ac:dyDescent="0.2">
      <c r="C832" s="701"/>
      <c r="D832" s="701"/>
      <c r="E832" s="701"/>
      <c r="F832" s="701"/>
      <c r="G832" s="701"/>
      <c r="H832" s="701"/>
      <c r="I832" s="701"/>
      <c r="J832" s="701"/>
      <c r="K832" s="701"/>
      <c r="L832" s="701"/>
      <c r="M832" s="701"/>
      <c r="N832" s="701"/>
      <c r="O832" s="701"/>
      <c r="P832" s="701"/>
      <c r="Q832" s="701"/>
    </row>
    <row r="833" ht="25.15" customHeight="true" x14ac:dyDescent="0.2">
      <c r="C833" s="701"/>
      <c r="D833" s="701"/>
      <c r="E833" s="701"/>
      <c r="F833" s="701"/>
      <c r="G833" s="701"/>
      <c r="H833" s="701"/>
      <c r="I833" s="701"/>
      <c r="J833" s="701"/>
      <c r="K833" s="701"/>
      <c r="L833" s="701"/>
      <c r="M833" s="701"/>
      <c r="N833" s="701"/>
      <c r="O833" s="701"/>
      <c r="P833" s="701"/>
      <c r="Q833" s="701"/>
    </row>
    <row r="834" ht="25.15" customHeight="true" x14ac:dyDescent="0.2">
      <c r="C834" s="701"/>
      <c r="D834" s="701"/>
      <c r="E834" s="701"/>
      <c r="F834" s="701"/>
      <c r="G834" s="701"/>
      <c r="H834" s="701"/>
      <c r="I834" s="701"/>
      <c r="J834" s="701"/>
      <c r="K834" s="701"/>
      <c r="L834" s="701"/>
      <c r="M834" s="701"/>
      <c r="N834" s="701"/>
      <c r="O834" s="701"/>
      <c r="P834" s="701"/>
      <c r="Q834" s="701"/>
    </row>
    <row r="835" ht="25.15" customHeight="true" x14ac:dyDescent="0.2">
      <c r="C835" s="701"/>
      <c r="D835" s="701"/>
      <c r="E835" s="701"/>
      <c r="F835" s="701"/>
      <c r="G835" s="701"/>
      <c r="H835" s="701"/>
      <c r="I835" s="701"/>
      <c r="J835" s="701"/>
      <c r="K835" s="701"/>
      <c r="L835" s="701"/>
      <c r="M835" s="701"/>
      <c r="N835" s="701"/>
      <c r="O835" s="701"/>
      <c r="P835" s="701"/>
      <c r="Q835" s="701"/>
    </row>
    <row r="836" ht="25.15" customHeight="true" x14ac:dyDescent="0.2">
      <c r="C836" s="701"/>
      <c r="D836" s="701"/>
      <c r="E836" s="701"/>
      <c r="F836" s="701"/>
      <c r="G836" s="701"/>
      <c r="H836" s="701"/>
      <c r="I836" s="701"/>
      <c r="J836" s="701"/>
      <c r="K836" s="701"/>
      <c r="L836" s="701"/>
      <c r="M836" s="701"/>
      <c r="N836" s="701"/>
      <c r="O836" s="701"/>
      <c r="P836" s="701"/>
      <c r="Q836" s="701"/>
    </row>
    <row r="837" ht="25.15" customHeight="true" x14ac:dyDescent="0.2">
      <c r="C837" s="701"/>
      <c r="D837" s="701"/>
      <c r="E837" s="701"/>
      <c r="F837" s="701"/>
      <c r="G837" s="701"/>
      <c r="H837" s="701"/>
      <c r="I837" s="701"/>
      <c r="J837" s="701"/>
      <c r="K837" s="701"/>
      <c r="L837" s="701"/>
      <c r="M837" s="701"/>
      <c r="N837" s="701"/>
      <c r="O837" s="701"/>
      <c r="P837" s="701"/>
      <c r="Q837" s="701"/>
    </row>
    <row r="838" ht="25.15" customHeight="true" x14ac:dyDescent="0.2">
      <c r="C838" s="701"/>
      <c r="D838" s="701"/>
      <c r="E838" s="701"/>
      <c r="F838" s="701"/>
      <c r="G838" s="701"/>
      <c r="H838" s="701"/>
      <c r="I838" s="701"/>
      <c r="J838" s="701"/>
      <c r="K838" s="701"/>
      <c r="L838" s="701"/>
      <c r="M838" s="701"/>
      <c r="N838" s="701"/>
      <c r="O838" s="701"/>
      <c r="P838" s="701"/>
      <c r="Q838" s="701"/>
    </row>
    <row r="839" ht="25.15" customHeight="true" x14ac:dyDescent="0.2">
      <c r="C839" s="701"/>
      <c r="D839" s="701"/>
      <c r="E839" s="701"/>
      <c r="F839" s="701"/>
      <c r="G839" s="701"/>
      <c r="H839" s="701"/>
      <c r="I839" s="701"/>
      <c r="J839" s="701"/>
      <c r="K839" s="701"/>
      <c r="L839" s="701"/>
      <c r="M839" s="701"/>
      <c r="N839" s="701"/>
      <c r="O839" s="701"/>
      <c r="P839" s="701"/>
      <c r="Q839" s="701"/>
    </row>
    <row r="840" ht="25.15" customHeight="true" x14ac:dyDescent="0.2">
      <c r="C840" s="701"/>
      <c r="D840" s="701"/>
      <c r="E840" s="701"/>
      <c r="F840" s="701"/>
      <c r="G840" s="701"/>
      <c r="H840" s="701"/>
      <c r="I840" s="701"/>
      <c r="J840" s="701"/>
      <c r="K840" s="701"/>
      <c r="L840" s="701"/>
      <c r="M840" s="701"/>
      <c r="N840" s="701"/>
      <c r="O840" s="701"/>
      <c r="P840" s="701"/>
      <c r="Q840" s="701"/>
    </row>
    <row r="841" ht="25.15" customHeight="true" x14ac:dyDescent="0.2">
      <c r="C841" s="701"/>
      <c r="D841" s="701"/>
      <c r="E841" s="701"/>
      <c r="F841" s="701"/>
      <c r="G841" s="701"/>
      <c r="H841" s="701"/>
      <c r="I841" s="701"/>
      <c r="J841" s="701"/>
      <c r="K841" s="701"/>
      <c r="L841" s="701"/>
      <c r="M841" s="701"/>
      <c r="N841" s="701"/>
      <c r="O841" s="701"/>
      <c r="P841" s="701"/>
      <c r="Q841" s="701"/>
    </row>
    <row r="842" ht="25.15" customHeight="true" x14ac:dyDescent="0.2">
      <c r="C842" s="701"/>
      <c r="D842" s="701"/>
      <c r="E842" s="701"/>
      <c r="F842" s="701"/>
      <c r="G842" s="701"/>
      <c r="H842" s="701"/>
      <c r="I842" s="701"/>
      <c r="J842" s="701"/>
      <c r="K842" s="701"/>
      <c r="L842" s="701"/>
      <c r="M842" s="701"/>
      <c r="N842" s="701"/>
      <c r="O842" s="701"/>
      <c r="P842" s="701"/>
      <c r="Q842" s="701"/>
    </row>
    <row r="843" ht="25.15" customHeight="true" x14ac:dyDescent="0.2">
      <c r="C843" s="701"/>
      <c r="D843" s="701"/>
      <c r="E843" s="701"/>
      <c r="F843" s="701"/>
      <c r="G843" s="701"/>
      <c r="H843" s="701"/>
      <c r="I843" s="701"/>
      <c r="J843" s="701"/>
      <c r="K843" s="701"/>
      <c r="L843" s="701"/>
      <c r="M843" s="701"/>
      <c r="N843" s="701"/>
      <c r="O843" s="701"/>
      <c r="P843" s="701"/>
      <c r="Q843" s="701"/>
    </row>
    <row r="844" ht="25.15" customHeight="true" x14ac:dyDescent="0.2">
      <c r="C844" s="701"/>
      <c r="D844" s="701"/>
      <c r="E844" s="701"/>
      <c r="F844" s="701"/>
      <c r="G844" s="701"/>
      <c r="H844" s="701"/>
      <c r="I844" s="701"/>
      <c r="J844" s="701"/>
      <c r="K844" s="701"/>
      <c r="L844" s="701"/>
      <c r="M844" s="701"/>
      <c r="N844" s="701"/>
      <c r="O844" s="701"/>
      <c r="P844" s="701"/>
      <c r="Q844" s="701"/>
    </row>
    <row r="845" ht="25.15" customHeight="true" x14ac:dyDescent="0.2">
      <c r="C845" s="701"/>
      <c r="D845" s="701"/>
      <c r="E845" s="701"/>
      <c r="F845" s="701"/>
      <c r="G845" s="701"/>
      <c r="H845" s="701"/>
      <c r="I845" s="701"/>
      <c r="J845" s="701"/>
      <c r="K845" s="701"/>
      <c r="L845" s="701"/>
      <c r="M845" s="701"/>
      <c r="N845" s="701"/>
      <c r="O845" s="701"/>
      <c r="P845" s="701"/>
      <c r="Q845" s="701"/>
    </row>
    <row r="846" ht="25.15" customHeight="true" x14ac:dyDescent="0.2">
      <c r="C846" s="701"/>
      <c r="D846" s="701"/>
      <c r="E846" s="701"/>
      <c r="F846" s="701"/>
      <c r="G846" s="701"/>
      <c r="H846" s="701"/>
      <c r="I846" s="701"/>
      <c r="J846" s="701"/>
      <c r="K846" s="701"/>
      <c r="L846" s="701"/>
      <c r="M846" s="701"/>
      <c r="N846" s="701"/>
      <c r="O846" s="701"/>
      <c r="P846" s="701"/>
      <c r="Q846" s="701"/>
    </row>
    <row r="847" ht="25.15" customHeight="true" x14ac:dyDescent="0.2">
      <c r="C847" s="701"/>
      <c r="D847" s="701"/>
      <c r="E847" s="701"/>
      <c r="F847" s="701"/>
      <c r="G847" s="701"/>
      <c r="H847" s="701"/>
      <c r="I847" s="701"/>
      <c r="J847" s="701"/>
      <c r="K847" s="701"/>
      <c r="L847" s="701"/>
      <c r="M847" s="701"/>
      <c r="N847" s="701"/>
      <c r="O847" s="701"/>
      <c r="P847" s="701"/>
      <c r="Q847" s="701"/>
    </row>
    <row r="848" ht="25.15" customHeight="true" x14ac:dyDescent="0.2">
      <c r="C848" s="701"/>
      <c r="D848" s="701"/>
      <c r="E848" s="701"/>
      <c r="F848" s="701"/>
      <c r="G848" s="701"/>
      <c r="H848" s="701"/>
      <c r="I848" s="701"/>
      <c r="J848" s="701"/>
      <c r="K848" s="701"/>
      <c r="L848" s="701"/>
      <c r="M848" s="701"/>
      <c r="N848" s="701"/>
      <c r="O848" s="701"/>
      <c r="P848" s="701"/>
      <c r="Q848" s="701"/>
    </row>
    <row r="849" ht="25.15" customHeight="true" x14ac:dyDescent="0.2">
      <c r="C849" s="701"/>
      <c r="D849" s="701"/>
      <c r="E849" s="701"/>
      <c r="F849" s="701"/>
      <c r="G849" s="701"/>
      <c r="H849" s="701"/>
      <c r="I849" s="701"/>
      <c r="J849" s="701"/>
      <c r="K849" s="701"/>
      <c r="L849" s="701"/>
      <c r="M849" s="701"/>
      <c r="N849" s="701"/>
      <c r="O849" s="701"/>
      <c r="P849" s="701"/>
      <c r="Q849" s="701"/>
    </row>
    <row r="850" ht="25.15" customHeight="true" x14ac:dyDescent="0.2">
      <c r="C850" s="701"/>
      <c r="D850" s="701"/>
      <c r="E850" s="701"/>
      <c r="F850" s="701"/>
      <c r="G850" s="701"/>
      <c r="H850" s="701"/>
      <c r="I850" s="701"/>
      <c r="J850" s="701"/>
      <c r="K850" s="701"/>
      <c r="L850" s="701"/>
      <c r="M850" s="701"/>
      <c r="N850" s="701"/>
      <c r="O850" s="701"/>
      <c r="P850" s="701"/>
      <c r="Q850" s="701"/>
    </row>
    <row r="851" ht="25.15" customHeight="true" x14ac:dyDescent="0.2">
      <c r="C851" s="701"/>
      <c r="D851" s="701"/>
      <c r="E851" s="701"/>
      <c r="F851" s="701"/>
      <c r="G851" s="701"/>
      <c r="H851" s="701"/>
      <c r="I851" s="701"/>
      <c r="J851" s="701"/>
      <c r="K851" s="701"/>
      <c r="L851" s="701"/>
      <c r="M851" s="701"/>
      <c r="N851" s="701"/>
      <c r="O851" s="701"/>
      <c r="P851" s="701"/>
      <c r="Q851" s="701"/>
    </row>
    <row r="852" ht="25.15" customHeight="true" x14ac:dyDescent="0.2">
      <c r="C852" s="701"/>
      <c r="D852" s="701"/>
      <c r="E852" s="701"/>
      <c r="F852" s="701"/>
      <c r="G852" s="701"/>
      <c r="H852" s="701"/>
      <c r="I852" s="701"/>
      <c r="J852" s="701"/>
      <c r="K852" s="701"/>
      <c r="L852" s="701"/>
      <c r="M852" s="701"/>
      <c r="N852" s="701"/>
      <c r="O852" s="701"/>
      <c r="P852" s="701"/>
      <c r="Q852" s="701"/>
    </row>
    <row r="853" ht="25.15" customHeight="true" x14ac:dyDescent="0.2">
      <c r="C853" s="701"/>
      <c r="D853" s="701"/>
      <c r="E853" s="701"/>
      <c r="F853" s="701"/>
      <c r="G853" s="701"/>
      <c r="H853" s="701"/>
      <c r="I853" s="701"/>
      <c r="J853" s="701"/>
      <c r="K853" s="701"/>
      <c r="L853" s="701"/>
      <c r="M853" s="701"/>
      <c r="N853" s="701"/>
      <c r="O853" s="701"/>
      <c r="P853" s="701"/>
      <c r="Q853" s="701"/>
    </row>
    <row r="854" ht="25.15" customHeight="true" x14ac:dyDescent="0.2">
      <c r="C854" s="701"/>
      <c r="D854" s="701"/>
      <c r="E854" s="701"/>
      <c r="F854" s="701"/>
      <c r="G854" s="701"/>
      <c r="H854" s="701"/>
      <c r="I854" s="701"/>
      <c r="J854" s="701"/>
      <c r="K854" s="701"/>
      <c r="L854" s="701"/>
      <c r="M854" s="701"/>
      <c r="N854" s="701"/>
      <c r="O854" s="701"/>
      <c r="P854" s="701"/>
      <c r="Q854" s="701"/>
    </row>
    <row r="855" ht="25.15" customHeight="true" x14ac:dyDescent="0.2">
      <c r="C855" s="701"/>
      <c r="D855" s="701"/>
      <c r="E855" s="701"/>
      <c r="F855" s="701"/>
      <c r="G855" s="701"/>
      <c r="H855" s="701"/>
      <c r="I855" s="701"/>
      <c r="J855" s="701"/>
      <c r="K855" s="701"/>
      <c r="L855" s="701"/>
      <c r="M855" s="701"/>
      <c r="N855" s="701"/>
      <c r="O855" s="701"/>
      <c r="P855" s="701"/>
      <c r="Q855" s="701"/>
    </row>
    <row r="856" ht="25.15" customHeight="true" x14ac:dyDescent="0.2">
      <c r="C856" s="701"/>
      <c r="D856" s="701"/>
      <c r="E856" s="701"/>
      <c r="F856" s="701"/>
      <c r="G856" s="701"/>
      <c r="H856" s="701"/>
      <c r="I856" s="701"/>
      <c r="J856" s="701"/>
      <c r="K856" s="701"/>
      <c r="L856" s="701"/>
      <c r="M856" s="701"/>
      <c r="N856" s="701"/>
      <c r="O856" s="701"/>
      <c r="P856" s="701"/>
      <c r="Q856" s="701"/>
    </row>
    <row r="857" ht="25.15" customHeight="true" x14ac:dyDescent="0.2">
      <c r="C857" s="701"/>
      <c r="D857" s="701"/>
      <c r="E857" s="701"/>
      <c r="F857" s="701"/>
      <c r="G857" s="701"/>
      <c r="H857" s="701"/>
      <c r="I857" s="701"/>
      <c r="J857" s="701"/>
      <c r="K857" s="701"/>
      <c r="L857" s="701"/>
      <c r="M857" s="701"/>
      <c r="N857" s="701"/>
      <c r="O857" s="701"/>
      <c r="P857" s="701"/>
      <c r="Q857" s="701"/>
    </row>
    <row r="858" ht="25.15" customHeight="true" x14ac:dyDescent="0.2">
      <c r="C858" s="701"/>
      <c r="D858" s="701"/>
      <c r="E858" s="701"/>
      <c r="F858" s="701"/>
      <c r="G858" s="701"/>
      <c r="H858" s="701"/>
      <c r="I858" s="701"/>
      <c r="J858" s="701"/>
      <c r="K858" s="701"/>
      <c r="L858" s="701"/>
      <c r="M858" s="701"/>
      <c r="N858" s="701"/>
      <c r="O858" s="701"/>
      <c r="P858" s="701"/>
      <c r="Q858" s="701"/>
    </row>
    <row r="859" ht="25.15" customHeight="true" x14ac:dyDescent="0.2">
      <c r="C859" s="701"/>
      <c r="D859" s="701"/>
      <c r="E859" s="701"/>
      <c r="F859" s="701"/>
      <c r="G859" s="701"/>
      <c r="H859" s="701"/>
      <c r="I859" s="701"/>
      <c r="J859" s="701"/>
      <c r="K859" s="701"/>
      <c r="L859" s="701"/>
      <c r="M859" s="701"/>
      <c r="N859" s="701"/>
      <c r="O859" s="701"/>
      <c r="P859" s="701"/>
      <c r="Q859" s="701"/>
    </row>
    <row r="860" ht="25.15" customHeight="true" x14ac:dyDescent="0.2">
      <c r="C860" s="701"/>
      <c r="D860" s="701"/>
      <c r="E860" s="701"/>
      <c r="F860" s="701"/>
      <c r="G860" s="701"/>
      <c r="H860" s="701"/>
      <c r="I860" s="701"/>
      <c r="J860" s="701"/>
      <c r="K860" s="701"/>
      <c r="L860" s="701"/>
      <c r="M860" s="701"/>
      <c r="N860" s="701"/>
      <c r="O860" s="701"/>
      <c r="P860" s="701"/>
      <c r="Q860" s="701"/>
    </row>
    <row r="861" ht="25.15" customHeight="true" x14ac:dyDescent="0.2">
      <c r="C861" s="701"/>
      <c r="D861" s="701"/>
      <c r="E861" s="701"/>
      <c r="F861" s="701"/>
      <c r="G861" s="701"/>
      <c r="H861" s="701"/>
      <c r="I861" s="701"/>
      <c r="J861" s="701"/>
      <c r="K861" s="701"/>
      <c r="L861" s="701"/>
      <c r="M861" s="701"/>
      <c r="N861" s="701"/>
      <c r="O861" s="701"/>
      <c r="P861" s="701"/>
      <c r="Q861" s="701"/>
    </row>
    <row r="862" ht="25.15" customHeight="true" x14ac:dyDescent="0.2">
      <c r="C862" s="701"/>
      <c r="D862" s="701"/>
      <c r="E862" s="701"/>
      <c r="F862" s="701"/>
      <c r="G862" s="701"/>
      <c r="H862" s="701"/>
      <c r="I862" s="701"/>
      <c r="J862" s="701"/>
      <c r="K862" s="701"/>
      <c r="L862" s="701"/>
      <c r="M862" s="701"/>
      <c r="N862" s="701"/>
      <c r="O862" s="701"/>
      <c r="P862" s="701"/>
      <c r="Q862" s="701"/>
    </row>
    <row r="863" ht="25.15" customHeight="true" x14ac:dyDescent="0.2">
      <c r="C863" s="701"/>
      <c r="D863" s="701"/>
      <c r="E863" s="701"/>
      <c r="F863" s="701"/>
      <c r="G863" s="701"/>
      <c r="H863" s="701"/>
      <c r="I863" s="701"/>
      <c r="J863" s="701"/>
      <c r="K863" s="701"/>
      <c r="L863" s="701"/>
      <c r="M863" s="701"/>
      <c r="N863" s="701"/>
      <c r="O863" s="701"/>
      <c r="P863" s="701"/>
      <c r="Q863" s="701"/>
    </row>
    <row r="864" ht="25.15" customHeight="true" x14ac:dyDescent="0.2">
      <c r="C864" s="701"/>
      <c r="D864" s="701"/>
      <c r="E864" s="701"/>
      <c r="F864" s="701"/>
      <c r="G864" s="701"/>
      <c r="H864" s="701"/>
      <c r="I864" s="701"/>
      <c r="J864" s="701"/>
      <c r="K864" s="701"/>
      <c r="L864" s="701"/>
      <c r="M864" s="701"/>
      <c r="N864" s="701"/>
      <c r="O864" s="701"/>
      <c r="P864" s="701"/>
      <c r="Q864" s="701"/>
    </row>
    <row r="865" ht="25.15" customHeight="true" x14ac:dyDescent="0.2">
      <c r="C865" s="701"/>
      <c r="D865" s="701"/>
      <c r="E865" s="701"/>
      <c r="F865" s="701"/>
      <c r="G865" s="701"/>
      <c r="H865" s="701"/>
      <c r="I865" s="701"/>
      <c r="J865" s="701"/>
      <c r="K865" s="701"/>
      <c r="L865" s="701"/>
      <c r="M865" s="701"/>
      <c r="N865" s="701"/>
      <c r="O865" s="701"/>
      <c r="P865" s="701"/>
      <c r="Q865" s="701"/>
    </row>
    <row r="866" ht="25.15" customHeight="true" x14ac:dyDescent="0.2">
      <c r="C866" s="701"/>
      <c r="D866" s="701"/>
      <c r="E866" s="701"/>
      <c r="F866" s="701"/>
      <c r="G866" s="701"/>
      <c r="H866" s="701"/>
      <c r="I866" s="701"/>
      <c r="J866" s="701"/>
      <c r="K866" s="701"/>
      <c r="L866" s="701"/>
      <c r="M866" s="701"/>
      <c r="N866" s="701"/>
      <c r="O866" s="701"/>
      <c r="P866" s="701"/>
      <c r="Q866" s="701"/>
    </row>
    <row r="867" ht="25.15" customHeight="true" x14ac:dyDescent="0.2">
      <c r="C867" s="701"/>
      <c r="D867" s="701"/>
      <c r="E867" s="701"/>
      <c r="F867" s="701"/>
      <c r="G867" s="701"/>
      <c r="H867" s="701"/>
      <c r="I867" s="701"/>
      <c r="J867" s="701"/>
      <c r="K867" s="701"/>
      <c r="L867" s="701"/>
      <c r="M867" s="701"/>
      <c r="N867" s="701"/>
      <c r="O867" s="701"/>
      <c r="P867" s="701"/>
      <c r="Q867" s="701"/>
    </row>
    <row r="868" ht="25.15" customHeight="true" x14ac:dyDescent="0.2">
      <c r="C868" s="701"/>
      <c r="D868" s="701"/>
      <c r="E868" s="701"/>
      <c r="F868" s="701"/>
      <c r="G868" s="701"/>
      <c r="H868" s="701"/>
      <c r="I868" s="701"/>
      <c r="J868" s="701"/>
      <c r="K868" s="701"/>
      <c r="L868" s="701"/>
      <c r="M868" s="701"/>
      <c r="N868" s="701"/>
      <c r="O868" s="701"/>
      <c r="P868" s="701"/>
      <c r="Q868" s="701"/>
    </row>
    <row r="869" ht="25.15" customHeight="true" x14ac:dyDescent="0.2">
      <c r="C869" s="701"/>
      <c r="D869" s="701"/>
      <c r="E869" s="701"/>
      <c r="F869" s="701"/>
      <c r="G869" s="701"/>
      <c r="H869" s="701"/>
      <c r="I869" s="701"/>
      <c r="J869" s="701"/>
      <c r="K869" s="701"/>
      <c r="L869" s="701"/>
      <c r="M869" s="701"/>
      <c r="N869" s="701"/>
      <c r="O869" s="701"/>
      <c r="P869" s="701"/>
      <c r="Q869" s="701"/>
    </row>
    <row r="870" ht="25.15" customHeight="true" x14ac:dyDescent="0.2">
      <c r="C870" s="701"/>
      <c r="D870" s="701"/>
      <c r="E870" s="701"/>
      <c r="F870" s="701"/>
      <c r="G870" s="701"/>
      <c r="H870" s="701"/>
      <c r="I870" s="701"/>
      <c r="J870" s="701"/>
      <c r="K870" s="701"/>
      <c r="L870" s="701"/>
      <c r="M870" s="701"/>
      <c r="N870" s="701"/>
      <c r="O870" s="701"/>
      <c r="P870" s="701"/>
      <c r="Q870" s="701"/>
    </row>
    <row r="871" ht="25.15" customHeight="true" x14ac:dyDescent="0.2">
      <c r="C871" s="701"/>
      <c r="D871" s="701"/>
      <c r="E871" s="701"/>
      <c r="F871" s="701"/>
      <c r="G871" s="701"/>
      <c r="H871" s="701"/>
      <c r="I871" s="701"/>
      <c r="J871" s="701"/>
      <c r="K871" s="701"/>
      <c r="L871" s="701"/>
      <c r="M871" s="701"/>
      <c r="N871" s="701"/>
      <c r="O871" s="701"/>
      <c r="P871" s="701"/>
      <c r="Q871" s="701"/>
    </row>
    <row r="872" ht="25.15" customHeight="true" x14ac:dyDescent="0.2">
      <c r="C872" s="701"/>
      <c r="D872" s="701"/>
      <c r="E872" s="701"/>
      <c r="F872" s="701"/>
      <c r="G872" s="701"/>
      <c r="H872" s="701"/>
      <c r="I872" s="701"/>
      <c r="J872" s="701"/>
      <c r="K872" s="701"/>
      <c r="L872" s="701"/>
      <c r="M872" s="701"/>
      <c r="N872" s="701"/>
      <c r="O872" s="701"/>
      <c r="P872" s="701"/>
      <c r="Q872" s="701"/>
    </row>
    <row r="873" ht="25.15" customHeight="true" x14ac:dyDescent="0.2">
      <c r="C873" s="701"/>
      <c r="D873" s="701"/>
      <c r="E873" s="701"/>
      <c r="F873" s="701"/>
      <c r="G873" s="701"/>
      <c r="H873" s="701"/>
      <c r="I873" s="701"/>
      <c r="J873" s="701"/>
      <c r="K873" s="701"/>
      <c r="L873" s="701"/>
      <c r="M873" s="701"/>
      <c r="N873" s="701"/>
      <c r="O873" s="701"/>
      <c r="P873" s="701"/>
      <c r="Q873" s="701"/>
    </row>
    <row r="874" ht="25.15" customHeight="true" x14ac:dyDescent="0.2">
      <c r="C874" s="701"/>
      <c r="D874" s="701"/>
      <c r="E874" s="701"/>
      <c r="F874" s="701"/>
      <c r="G874" s="701"/>
      <c r="H874" s="701"/>
      <c r="I874" s="701"/>
      <c r="J874" s="701"/>
      <c r="K874" s="701"/>
      <c r="L874" s="701"/>
      <c r="M874" s="701"/>
      <c r="N874" s="701"/>
      <c r="O874" s="701"/>
      <c r="P874" s="701"/>
      <c r="Q874" s="701"/>
    </row>
    <row r="875" ht="25.15" customHeight="true" x14ac:dyDescent="0.2">
      <c r="C875" s="701"/>
      <c r="D875" s="701"/>
      <c r="E875" s="701"/>
      <c r="F875" s="701"/>
      <c r="G875" s="701"/>
      <c r="H875" s="701"/>
      <c r="I875" s="701"/>
      <c r="J875" s="701"/>
      <c r="K875" s="701"/>
      <c r="L875" s="701"/>
      <c r="M875" s="701"/>
      <c r="N875" s="701"/>
      <c r="O875" s="701"/>
      <c r="P875" s="701"/>
      <c r="Q875" s="701"/>
    </row>
    <row r="876" ht="25.15" customHeight="true" x14ac:dyDescent="0.2">
      <c r="C876" s="701"/>
      <c r="D876" s="701"/>
      <c r="E876" s="701"/>
      <c r="F876" s="701"/>
      <c r="G876" s="701"/>
      <c r="H876" s="701"/>
      <c r="I876" s="701"/>
      <c r="J876" s="701"/>
      <c r="K876" s="701"/>
      <c r="L876" s="701"/>
      <c r="M876" s="701"/>
      <c r="N876" s="701"/>
      <c r="O876" s="701"/>
      <c r="P876" s="701"/>
      <c r="Q876" s="701"/>
    </row>
    <row r="877" ht="25.15" customHeight="true" x14ac:dyDescent="0.2">
      <c r="C877" s="701"/>
      <c r="D877" s="701"/>
      <c r="E877" s="701"/>
      <c r="F877" s="701"/>
      <c r="G877" s="701"/>
      <c r="H877" s="701"/>
      <c r="I877" s="701"/>
      <c r="J877" s="701"/>
      <c r="K877" s="701"/>
      <c r="L877" s="701"/>
      <c r="M877" s="701"/>
      <c r="N877" s="701"/>
      <c r="O877" s="701"/>
      <c r="P877" s="701"/>
      <c r="Q877" s="701"/>
    </row>
    <row r="878" ht="25.15" customHeight="true" x14ac:dyDescent="0.2">
      <c r="C878" s="701"/>
      <c r="D878" s="701"/>
      <c r="E878" s="701"/>
      <c r="F878" s="701"/>
      <c r="G878" s="701"/>
      <c r="H878" s="701"/>
      <c r="I878" s="701"/>
      <c r="J878" s="701"/>
      <c r="K878" s="701"/>
      <c r="L878" s="701"/>
      <c r="M878" s="701"/>
      <c r="N878" s="701"/>
      <c r="O878" s="701"/>
      <c r="P878" s="701"/>
      <c r="Q878" s="701"/>
    </row>
    <row r="879" ht="25.15" customHeight="true" x14ac:dyDescent="0.2">
      <c r="C879" s="701"/>
      <c r="D879" s="701"/>
      <c r="E879" s="701"/>
      <c r="F879" s="701"/>
      <c r="G879" s="701"/>
      <c r="H879" s="701"/>
      <c r="I879" s="701"/>
      <c r="J879" s="701"/>
      <c r="K879" s="701"/>
      <c r="L879" s="701"/>
      <c r="M879" s="701"/>
      <c r="N879" s="701"/>
      <c r="O879" s="701"/>
      <c r="P879" s="701"/>
      <c r="Q879" s="701"/>
    </row>
    <row r="880" ht="25.15" customHeight="true" x14ac:dyDescent="0.2">
      <c r="C880" s="701"/>
      <c r="D880" s="701"/>
      <c r="E880" s="701"/>
      <c r="F880" s="701"/>
      <c r="G880" s="701"/>
      <c r="H880" s="701"/>
      <c r="I880" s="701"/>
      <c r="J880" s="701"/>
      <c r="K880" s="701"/>
      <c r="L880" s="701"/>
      <c r="M880" s="701"/>
      <c r="N880" s="701"/>
      <c r="O880" s="701"/>
      <c r="P880" s="701"/>
      <c r="Q880" s="701"/>
    </row>
    <row r="881" ht="25.15" customHeight="true" x14ac:dyDescent="0.2">
      <c r="C881" s="701"/>
      <c r="D881" s="701"/>
      <c r="E881" s="701"/>
      <c r="F881" s="701"/>
      <c r="G881" s="701"/>
      <c r="H881" s="701"/>
      <c r="I881" s="701"/>
      <c r="J881" s="701"/>
      <c r="K881" s="701"/>
      <c r="L881" s="701"/>
      <c r="M881" s="701"/>
      <c r="N881" s="701"/>
      <c r="O881" s="701"/>
      <c r="P881" s="701"/>
      <c r="Q881" s="701"/>
    </row>
    <row r="882" ht="25.15" customHeight="true" x14ac:dyDescent="0.2">
      <c r="C882" s="701"/>
      <c r="D882" s="701"/>
      <c r="E882" s="701"/>
      <c r="F882" s="701"/>
      <c r="G882" s="701"/>
      <c r="H882" s="701"/>
      <c r="I882" s="701"/>
      <c r="J882" s="701"/>
      <c r="K882" s="701"/>
      <c r="L882" s="701"/>
      <c r="M882" s="701"/>
      <c r="N882" s="701"/>
      <c r="O882" s="701"/>
      <c r="P882" s="701"/>
      <c r="Q882" s="701"/>
    </row>
    <row r="883" ht="25.15" customHeight="true" x14ac:dyDescent="0.2">
      <c r="C883" s="701"/>
      <c r="D883" s="701"/>
      <c r="E883" s="701"/>
      <c r="F883" s="701"/>
      <c r="G883" s="701"/>
      <c r="H883" s="701"/>
      <c r="I883" s="701"/>
      <c r="J883" s="701"/>
      <c r="K883" s="701"/>
      <c r="L883" s="701"/>
      <c r="M883" s="701"/>
      <c r="N883" s="701"/>
      <c r="O883" s="701"/>
      <c r="P883" s="701"/>
      <c r="Q883" s="701"/>
    </row>
    <row r="884" ht="25.15" customHeight="true" x14ac:dyDescent="0.2">
      <c r="C884" s="701"/>
      <c r="D884" s="701"/>
      <c r="E884" s="701"/>
      <c r="F884" s="701"/>
      <c r="G884" s="701"/>
      <c r="H884" s="701"/>
      <c r="I884" s="701"/>
      <c r="J884" s="701"/>
      <c r="K884" s="701"/>
      <c r="L884" s="701"/>
      <c r="M884" s="701"/>
      <c r="N884" s="701"/>
      <c r="O884" s="701"/>
      <c r="P884" s="701"/>
      <c r="Q884" s="701"/>
    </row>
    <row r="885" ht="25.15" customHeight="true" x14ac:dyDescent="0.2">
      <c r="C885" s="701"/>
      <c r="D885" s="701"/>
      <c r="E885" s="701"/>
      <c r="F885" s="701"/>
      <c r="G885" s="701"/>
      <c r="H885" s="701"/>
      <c r="I885" s="701"/>
      <c r="J885" s="701"/>
      <c r="K885" s="701"/>
      <c r="L885" s="701"/>
      <c r="M885" s="701"/>
      <c r="N885" s="701"/>
      <c r="O885" s="701"/>
      <c r="P885" s="701"/>
      <c r="Q885" s="701"/>
    </row>
    <row r="886" ht="25.15" customHeight="true" x14ac:dyDescent="0.2">
      <c r="C886" s="701"/>
      <c r="D886" s="701"/>
      <c r="E886" s="701"/>
      <c r="F886" s="701"/>
      <c r="G886" s="701"/>
      <c r="H886" s="701"/>
      <c r="I886" s="701"/>
      <c r="J886" s="701"/>
      <c r="K886" s="701"/>
      <c r="L886" s="701"/>
      <c r="M886" s="701"/>
      <c r="N886" s="701"/>
      <c r="O886" s="701"/>
      <c r="P886" s="701"/>
      <c r="Q886" s="701"/>
    </row>
    <row r="887" ht="25.15" customHeight="true" x14ac:dyDescent="0.2">
      <c r="C887" s="701"/>
      <c r="D887" s="701"/>
      <c r="E887" s="701"/>
      <c r="F887" s="701"/>
      <c r="G887" s="701"/>
      <c r="H887" s="701"/>
      <c r="I887" s="701"/>
      <c r="J887" s="701"/>
      <c r="K887" s="701"/>
      <c r="L887" s="701"/>
      <c r="M887" s="701"/>
      <c r="N887" s="701"/>
      <c r="O887" s="701"/>
      <c r="P887" s="701"/>
      <c r="Q887" s="701"/>
    </row>
    <row r="888" ht="25.15" customHeight="true" x14ac:dyDescent="0.2">
      <c r="C888" s="701"/>
      <c r="D888" s="701"/>
      <c r="E888" s="701"/>
      <c r="F888" s="701"/>
      <c r="G888" s="701"/>
      <c r="H888" s="701"/>
      <c r="I888" s="701"/>
      <c r="J888" s="701"/>
      <c r="K888" s="701"/>
      <c r="L888" s="701"/>
      <c r="M888" s="701"/>
      <c r="N888" s="701"/>
      <c r="O888" s="701"/>
      <c r="P888" s="701"/>
      <c r="Q888" s="701"/>
    </row>
    <row r="889" ht="25.15" customHeight="true" x14ac:dyDescent="0.2">
      <c r="C889" s="701"/>
      <c r="D889" s="701"/>
      <c r="E889" s="701"/>
      <c r="F889" s="701"/>
      <c r="G889" s="701"/>
      <c r="H889" s="701"/>
      <c r="I889" s="701"/>
      <c r="J889" s="701"/>
      <c r="K889" s="701"/>
      <c r="L889" s="701"/>
      <c r="M889" s="701"/>
      <c r="N889" s="701"/>
      <c r="O889" s="701"/>
      <c r="P889" s="701"/>
      <c r="Q889" s="701"/>
    </row>
    <row r="890" ht="25.15" customHeight="true" x14ac:dyDescent="0.2">
      <c r="C890" s="701"/>
      <c r="D890" s="701"/>
      <c r="E890" s="701"/>
      <c r="F890" s="701"/>
      <c r="G890" s="701"/>
      <c r="H890" s="701"/>
      <c r="I890" s="701"/>
      <c r="J890" s="701"/>
      <c r="K890" s="701"/>
      <c r="L890" s="701"/>
      <c r="M890" s="701"/>
      <c r="N890" s="701"/>
      <c r="O890" s="701"/>
      <c r="P890" s="701"/>
      <c r="Q890" s="701"/>
    </row>
    <row r="891" ht="25.15" customHeight="true" x14ac:dyDescent="0.2">
      <c r="C891" s="701"/>
      <c r="D891" s="701"/>
      <c r="E891" s="701"/>
      <c r="F891" s="701"/>
      <c r="G891" s="701"/>
      <c r="H891" s="701"/>
      <c r="I891" s="701"/>
      <c r="J891" s="701"/>
      <c r="K891" s="701"/>
      <c r="L891" s="701"/>
      <c r="M891" s="701"/>
      <c r="N891" s="701"/>
      <c r="O891" s="701"/>
      <c r="P891" s="701"/>
      <c r="Q891" s="701"/>
    </row>
    <row r="892" ht="25.15" customHeight="true" x14ac:dyDescent="0.2">
      <c r="C892" s="701"/>
      <c r="D892" s="701"/>
      <c r="E892" s="701"/>
      <c r="F892" s="701"/>
      <c r="G892" s="701"/>
      <c r="H892" s="701"/>
      <c r="I892" s="701"/>
      <c r="J892" s="701"/>
      <c r="K892" s="701"/>
      <c r="L892" s="701"/>
      <c r="M892" s="701"/>
      <c r="N892" s="701"/>
      <c r="O892" s="701"/>
      <c r="P892" s="701"/>
      <c r="Q892" s="701"/>
    </row>
    <row r="893" ht="25.15" customHeight="true" x14ac:dyDescent="0.2">
      <c r="C893" s="701"/>
      <c r="D893" s="701"/>
      <c r="E893" s="701"/>
      <c r="F893" s="701"/>
      <c r="G893" s="701"/>
      <c r="H893" s="701"/>
      <c r="I893" s="701"/>
      <c r="J893" s="701"/>
      <c r="K893" s="701"/>
      <c r="L893" s="701"/>
      <c r="M893" s="701"/>
      <c r="N893" s="701"/>
      <c r="O893" s="701"/>
      <c r="P893" s="701"/>
      <c r="Q893" s="701"/>
    </row>
    <row r="894" ht="25.15" customHeight="true" x14ac:dyDescent="0.2">
      <c r="C894" s="701"/>
      <c r="D894" s="701"/>
      <c r="E894" s="701"/>
      <c r="F894" s="701"/>
      <c r="G894" s="701"/>
      <c r="H894" s="701"/>
      <c r="I894" s="701"/>
      <c r="J894" s="701"/>
      <c r="K894" s="701"/>
      <c r="L894" s="701"/>
      <c r="M894" s="701"/>
      <c r="N894" s="701"/>
      <c r="O894" s="701"/>
      <c r="P894" s="701"/>
      <c r="Q894" s="701"/>
    </row>
    <row r="895" ht="25.15" customHeight="true" x14ac:dyDescent="0.2">
      <c r="C895" s="701"/>
      <c r="D895" s="701"/>
      <c r="E895" s="701"/>
      <c r="F895" s="701"/>
      <c r="G895" s="701"/>
      <c r="H895" s="701"/>
      <c r="I895" s="701"/>
      <c r="J895" s="701"/>
      <c r="K895" s="701"/>
      <c r="L895" s="701"/>
      <c r="M895" s="701"/>
      <c r="N895" s="701"/>
      <c r="O895" s="701"/>
      <c r="P895" s="701"/>
      <c r="Q895" s="701"/>
    </row>
    <row r="896" ht="25.15" customHeight="true" x14ac:dyDescent="0.2">
      <c r="C896" s="701"/>
      <c r="D896" s="701"/>
      <c r="E896" s="701"/>
      <c r="F896" s="701"/>
      <c r="G896" s="701"/>
      <c r="H896" s="701"/>
      <c r="I896" s="701"/>
      <c r="J896" s="701"/>
      <c r="K896" s="701"/>
      <c r="L896" s="701"/>
      <c r="M896" s="701"/>
      <c r="N896" s="701"/>
      <c r="O896" s="701"/>
      <c r="P896" s="701"/>
      <c r="Q896" s="701"/>
    </row>
    <row r="897" ht="25.15" customHeight="true" x14ac:dyDescent="0.2">
      <c r="C897" s="701"/>
      <c r="D897" s="701"/>
      <c r="E897" s="701"/>
      <c r="F897" s="701"/>
      <c r="G897" s="701"/>
      <c r="H897" s="701"/>
      <c r="I897" s="701"/>
      <c r="J897" s="701"/>
      <c r="K897" s="701"/>
      <c r="L897" s="701"/>
      <c r="M897" s="701"/>
      <c r="N897" s="701"/>
      <c r="O897" s="701"/>
      <c r="P897" s="701"/>
      <c r="Q897" s="701"/>
    </row>
    <row r="898" ht="25.15" customHeight="true" x14ac:dyDescent="0.2">
      <c r="C898" s="701"/>
      <c r="D898" s="701"/>
      <c r="E898" s="701"/>
      <c r="F898" s="701"/>
      <c r="G898" s="701"/>
      <c r="H898" s="701"/>
      <c r="I898" s="701"/>
      <c r="J898" s="701"/>
      <c r="K898" s="701"/>
      <c r="L898" s="701"/>
      <c r="M898" s="701"/>
      <c r="N898" s="701"/>
      <c r="O898" s="701"/>
      <c r="P898" s="701"/>
      <c r="Q898" s="701"/>
    </row>
    <row r="899" ht="25.15" customHeight="true" x14ac:dyDescent="0.2">
      <c r="C899" s="701"/>
      <c r="D899" s="701"/>
      <c r="E899" s="701"/>
      <c r="F899" s="701"/>
      <c r="G899" s="701"/>
      <c r="H899" s="701"/>
      <c r="I899" s="701"/>
      <c r="J899" s="701"/>
      <c r="K899" s="701"/>
      <c r="L899" s="701"/>
      <c r="M899" s="701"/>
      <c r="N899" s="701"/>
      <c r="O899" s="701"/>
      <c r="P899" s="701"/>
      <c r="Q899" s="701"/>
    </row>
    <row r="900" ht="25.15" customHeight="true" x14ac:dyDescent="0.2">
      <c r="C900" s="701"/>
      <c r="D900" s="701"/>
      <c r="E900" s="701"/>
      <c r="F900" s="701"/>
      <c r="G900" s="701"/>
      <c r="H900" s="701"/>
      <c r="I900" s="701"/>
      <c r="J900" s="701"/>
      <c r="K900" s="701"/>
      <c r="L900" s="701"/>
      <c r="M900" s="701"/>
      <c r="N900" s="701"/>
      <c r="O900" s="701"/>
      <c r="P900" s="701"/>
      <c r="Q900" s="701"/>
    </row>
    <row r="901" ht="25.15" customHeight="true" x14ac:dyDescent="0.2">
      <c r="C901" s="701"/>
      <c r="D901" s="701"/>
      <c r="E901" s="701"/>
      <c r="F901" s="701"/>
      <c r="G901" s="701"/>
      <c r="H901" s="701"/>
      <c r="I901" s="701"/>
      <c r="J901" s="701"/>
      <c r="K901" s="701"/>
      <c r="L901" s="701"/>
      <c r="M901" s="701"/>
      <c r="N901" s="701"/>
      <c r="O901" s="701"/>
      <c r="P901" s="701"/>
      <c r="Q901" s="701"/>
    </row>
    <row r="902" ht="25.15" customHeight="true" x14ac:dyDescent="0.2">
      <c r="C902" s="701"/>
      <c r="D902" s="701"/>
      <c r="E902" s="701"/>
      <c r="F902" s="701"/>
      <c r="G902" s="701"/>
      <c r="H902" s="701"/>
      <c r="I902" s="701"/>
      <c r="J902" s="701"/>
      <c r="K902" s="701"/>
      <c r="L902" s="701"/>
      <c r="M902" s="701"/>
      <c r="N902" s="701"/>
      <c r="O902" s="701"/>
      <c r="P902" s="701"/>
      <c r="Q902" s="701"/>
    </row>
    <row r="903" ht="25.15" customHeight="true" x14ac:dyDescent="0.2">
      <c r="C903" s="701"/>
      <c r="D903" s="701"/>
      <c r="E903" s="701"/>
      <c r="F903" s="701"/>
      <c r="G903" s="701"/>
      <c r="H903" s="701"/>
      <c r="I903" s="701"/>
      <c r="J903" s="701"/>
      <c r="K903" s="701"/>
      <c r="L903" s="701"/>
      <c r="M903" s="701"/>
      <c r="N903" s="701"/>
      <c r="O903" s="701"/>
      <c r="P903" s="701"/>
      <c r="Q903" s="701"/>
    </row>
    <row r="904" ht="25.15" customHeight="true" x14ac:dyDescent="0.2">
      <c r="C904" s="701"/>
      <c r="D904" s="701"/>
      <c r="E904" s="701"/>
      <c r="F904" s="701"/>
      <c r="G904" s="701"/>
      <c r="H904" s="701"/>
      <c r="I904" s="701"/>
      <c r="J904" s="701"/>
      <c r="K904" s="701"/>
      <c r="L904" s="701"/>
      <c r="M904" s="701"/>
      <c r="N904" s="701"/>
      <c r="O904" s="701"/>
      <c r="P904" s="701"/>
      <c r="Q904" s="701"/>
    </row>
    <row r="905" ht="25.15" customHeight="true" x14ac:dyDescent="0.2">
      <c r="C905" s="701"/>
      <c r="D905" s="701"/>
      <c r="E905" s="701"/>
      <c r="F905" s="701"/>
      <c r="G905" s="701"/>
      <c r="H905" s="701"/>
      <c r="I905" s="701"/>
      <c r="J905" s="701"/>
      <c r="K905" s="701"/>
      <c r="L905" s="701"/>
      <c r="M905" s="701"/>
      <c r="N905" s="701"/>
      <c r="O905" s="701"/>
      <c r="P905" s="701"/>
      <c r="Q905" s="701"/>
    </row>
    <row r="906" ht="25.15" customHeight="true" x14ac:dyDescent="0.2">
      <c r="C906" s="701"/>
      <c r="D906" s="701"/>
      <c r="E906" s="701"/>
      <c r="F906" s="701"/>
      <c r="G906" s="701"/>
      <c r="H906" s="701"/>
      <c r="I906" s="701"/>
      <c r="J906" s="701"/>
      <c r="K906" s="701"/>
      <c r="L906" s="701"/>
      <c r="M906" s="701"/>
      <c r="N906" s="701"/>
      <c r="O906" s="701"/>
      <c r="P906" s="701"/>
      <c r="Q906" s="701"/>
    </row>
    <row r="907" ht="25.15" customHeight="true" x14ac:dyDescent="0.2">
      <c r="C907" s="701"/>
      <c r="D907" s="701"/>
      <c r="E907" s="701"/>
      <c r="F907" s="701"/>
      <c r="G907" s="701"/>
      <c r="H907" s="701"/>
      <c r="I907" s="701"/>
      <c r="J907" s="701"/>
      <c r="K907" s="701"/>
      <c r="L907" s="701"/>
      <c r="M907" s="701"/>
      <c r="N907" s="701"/>
      <c r="O907" s="701"/>
      <c r="P907" s="701"/>
      <c r="Q907" s="701"/>
    </row>
    <row r="908" ht="25.15" customHeight="true" x14ac:dyDescent="0.2">
      <c r="C908" s="701"/>
      <c r="D908" s="701"/>
      <c r="E908" s="701"/>
      <c r="F908" s="701"/>
      <c r="G908" s="701"/>
      <c r="H908" s="701"/>
      <c r="I908" s="701"/>
      <c r="J908" s="701"/>
      <c r="K908" s="701"/>
      <c r="L908" s="701"/>
      <c r="M908" s="701"/>
      <c r="N908" s="701"/>
      <c r="O908" s="701"/>
      <c r="P908" s="701"/>
      <c r="Q908" s="701"/>
    </row>
    <row r="909" ht="25.15" customHeight="true" x14ac:dyDescent="0.2">
      <c r="C909" s="701"/>
      <c r="D909" s="701"/>
      <c r="E909" s="701"/>
      <c r="F909" s="701"/>
      <c r="G909" s="701"/>
      <c r="H909" s="701"/>
      <c r="I909" s="701"/>
      <c r="J909" s="701"/>
      <c r="K909" s="701"/>
      <c r="L909" s="701"/>
      <c r="M909" s="701"/>
      <c r="N909" s="701"/>
      <c r="O909" s="701"/>
      <c r="P909" s="701"/>
      <c r="Q909" s="701"/>
    </row>
    <row r="910" ht="25.15" customHeight="true" x14ac:dyDescent="0.2">
      <c r="C910" s="701"/>
      <c r="D910" s="701"/>
      <c r="E910" s="701"/>
      <c r="F910" s="701"/>
      <c r="G910" s="701"/>
      <c r="H910" s="701"/>
      <c r="I910" s="701"/>
      <c r="J910" s="701"/>
      <c r="K910" s="701"/>
      <c r="L910" s="701"/>
      <c r="M910" s="701"/>
      <c r="N910" s="701"/>
      <c r="O910" s="701"/>
      <c r="P910" s="701"/>
      <c r="Q910" s="701"/>
    </row>
    <row r="911" ht="25.15" customHeight="true" x14ac:dyDescent="0.2">
      <c r="C911" s="701"/>
      <c r="D911" s="701"/>
      <c r="E911" s="701"/>
      <c r="F911" s="701"/>
      <c r="G911" s="701"/>
      <c r="H911" s="701"/>
      <c r="I911" s="701"/>
      <c r="J911" s="701"/>
      <c r="K911" s="701"/>
      <c r="L911" s="701"/>
      <c r="M911" s="701"/>
      <c r="N911" s="701"/>
      <c r="O911" s="701"/>
      <c r="P911" s="701"/>
      <c r="Q911" s="701"/>
    </row>
    <row r="912" ht="25.15" customHeight="true" x14ac:dyDescent="0.2">
      <c r="C912" s="701"/>
      <c r="D912" s="701"/>
      <c r="E912" s="701"/>
      <c r="F912" s="701"/>
      <c r="G912" s="701"/>
      <c r="H912" s="701"/>
      <c r="I912" s="701"/>
      <c r="J912" s="701"/>
      <c r="K912" s="701"/>
      <c r="L912" s="701"/>
      <c r="M912" s="701"/>
      <c r="N912" s="701"/>
      <c r="O912" s="701"/>
      <c r="P912" s="701"/>
      <c r="Q912" s="701"/>
    </row>
    <row r="913" ht="25.15" customHeight="true" x14ac:dyDescent="0.2">
      <c r="C913" s="701"/>
      <c r="D913" s="701"/>
      <c r="E913" s="701"/>
      <c r="F913" s="701"/>
      <c r="G913" s="701"/>
      <c r="H913" s="701"/>
      <c r="I913" s="701"/>
      <c r="J913" s="701"/>
      <c r="K913" s="701"/>
      <c r="L913" s="701"/>
      <c r="M913" s="701"/>
      <c r="N913" s="701"/>
      <c r="O913" s="701"/>
      <c r="P913" s="701"/>
      <c r="Q913" s="701"/>
    </row>
    <row r="914" ht="25.15" customHeight="true" x14ac:dyDescent="0.2">
      <c r="C914" s="701"/>
      <c r="D914" s="701"/>
      <c r="E914" s="701"/>
      <c r="F914" s="701"/>
      <c r="G914" s="701"/>
      <c r="H914" s="701"/>
      <c r="I914" s="701"/>
      <c r="J914" s="701"/>
      <c r="K914" s="701"/>
      <c r="L914" s="701"/>
      <c r="M914" s="701"/>
      <c r="N914" s="701"/>
      <c r="O914" s="701"/>
      <c r="P914" s="701"/>
      <c r="Q914" s="701"/>
    </row>
    <row r="915" ht="25.15" customHeight="true" x14ac:dyDescent="0.2">
      <c r="C915" s="701"/>
      <c r="D915" s="701"/>
      <c r="E915" s="701"/>
      <c r="F915" s="701"/>
      <c r="G915" s="701"/>
      <c r="H915" s="701"/>
      <c r="I915" s="701"/>
      <c r="J915" s="701"/>
      <c r="K915" s="701"/>
      <c r="L915" s="701"/>
      <c r="M915" s="701"/>
      <c r="N915" s="701"/>
      <c r="O915" s="701"/>
      <c r="P915" s="701"/>
      <c r="Q915" s="701"/>
    </row>
    <row r="916" ht="25.15" customHeight="true" x14ac:dyDescent="0.2">
      <c r="C916" s="701"/>
      <c r="D916" s="701"/>
      <c r="E916" s="701"/>
      <c r="F916" s="701"/>
      <c r="G916" s="701"/>
      <c r="H916" s="701"/>
      <c r="I916" s="701"/>
      <c r="J916" s="701"/>
      <c r="K916" s="701"/>
      <c r="L916" s="701"/>
      <c r="M916" s="701"/>
      <c r="N916" s="701"/>
      <c r="O916" s="701"/>
      <c r="P916" s="701"/>
      <c r="Q916" s="701"/>
    </row>
    <row r="917" ht="25.15" customHeight="true" x14ac:dyDescent="0.2">
      <c r="C917" s="701"/>
      <c r="D917" s="701"/>
      <c r="E917" s="701"/>
      <c r="F917" s="701"/>
      <c r="G917" s="701"/>
      <c r="H917" s="701"/>
      <c r="I917" s="701"/>
      <c r="J917" s="701"/>
      <c r="K917" s="701"/>
      <c r="L917" s="701"/>
      <c r="M917" s="701"/>
      <c r="N917" s="701"/>
      <c r="O917" s="701"/>
      <c r="P917" s="701"/>
      <c r="Q917" s="701"/>
    </row>
    <row r="918" ht="25.15" customHeight="true" x14ac:dyDescent="0.2">
      <c r="C918" s="701"/>
      <c r="D918" s="701"/>
      <c r="E918" s="701"/>
      <c r="F918" s="701"/>
      <c r="G918" s="701"/>
      <c r="H918" s="701"/>
      <c r="I918" s="701"/>
      <c r="J918" s="701"/>
      <c r="K918" s="701"/>
      <c r="L918" s="701"/>
      <c r="M918" s="701"/>
      <c r="N918" s="701"/>
      <c r="O918" s="701"/>
      <c r="P918" s="701"/>
      <c r="Q918" s="701"/>
    </row>
    <row r="919" ht="25.15" customHeight="true" x14ac:dyDescent="0.2">
      <c r="C919" s="701"/>
      <c r="D919" s="701"/>
      <c r="E919" s="701"/>
      <c r="F919" s="701"/>
      <c r="G919" s="701"/>
      <c r="H919" s="701"/>
      <c r="I919" s="701"/>
      <c r="J919" s="701"/>
      <c r="K919" s="701"/>
      <c r="L919" s="701"/>
      <c r="M919" s="701"/>
      <c r="N919" s="701"/>
      <c r="O919" s="701"/>
      <c r="P919" s="701"/>
      <c r="Q919" s="701"/>
    </row>
    <row r="920" ht="25.15" customHeight="true" x14ac:dyDescent="0.2">
      <c r="C920" s="701"/>
      <c r="D920" s="701"/>
      <c r="E920" s="701"/>
      <c r="F920" s="701"/>
      <c r="G920" s="701"/>
      <c r="H920" s="701"/>
      <c r="I920" s="701"/>
      <c r="J920" s="701"/>
      <c r="K920" s="701"/>
      <c r="L920" s="701"/>
      <c r="M920" s="701"/>
      <c r="N920" s="701"/>
      <c r="O920" s="701"/>
      <c r="P920" s="701"/>
      <c r="Q920" s="701"/>
    </row>
    <row r="921" ht="25.15" customHeight="true" x14ac:dyDescent="0.2">
      <c r="C921" s="701"/>
      <c r="D921" s="701"/>
      <c r="E921" s="701"/>
      <c r="F921" s="701"/>
      <c r="G921" s="701"/>
      <c r="H921" s="701"/>
      <c r="I921" s="701"/>
      <c r="J921" s="701"/>
      <c r="K921" s="701"/>
      <c r="L921" s="701"/>
      <c r="M921" s="701"/>
      <c r="N921" s="701"/>
      <c r="O921" s="701"/>
      <c r="P921" s="701"/>
      <c r="Q921" s="701"/>
    </row>
    <row r="922" ht="25.15" customHeight="true" x14ac:dyDescent="0.2">
      <c r="C922" s="701"/>
      <c r="D922" s="701"/>
      <c r="E922" s="701"/>
      <c r="F922" s="701"/>
      <c r="G922" s="701"/>
      <c r="H922" s="701"/>
      <c r="I922" s="701"/>
      <c r="J922" s="701"/>
      <c r="K922" s="701"/>
      <c r="L922" s="701"/>
      <c r="M922" s="701"/>
      <c r="N922" s="701"/>
      <c r="O922" s="701"/>
      <c r="P922" s="701"/>
      <c r="Q922" s="701"/>
    </row>
    <row r="923" ht="25.15" customHeight="true" x14ac:dyDescent="0.2">
      <c r="C923" s="701"/>
      <c r="D923" s="701"/>
      <c r="E923" s="701"/>
      <c r="F923" s="701"/>
      <c r="G923" s="701"/>
      <c r="H923" s="701"/>
      <c r="I923" s="701"/>
      <c r="J923" s="701"/>
      <c r="K923" s="701"/>
      <c r="L923" s="701"/>
      <c r="M923" s="701"/>
      <c r="N923" s="701"/>
      <c r="O923" s="701"/>
      <c r="P923" s="701"/>
      <c r="Q923" s="701"/>
    </row>
    <row r="924" ht="25.15" customHeight="true" x14ac:dyDescent="0.2">
      <c r="C924" s="701"/>
      <c r="D924" s="701"/>
      <c r="E924" s="701"/>
      <c r="F924" s="701"/>
      <c r="G924" s="701"/>
      <c r="H924" s="701"/>
      <c r="I924" s="701"/>
      <c r="J924" s="701"/>
      <c r="K924" s="701"/>
      <c r="L924" s="701"/>
      <c r="M924" s="701"/>
      <c r="N924" s="701"/>
      <c r="O924" s="701"/>
      <c r="P924" s="701"/>
      <c r="Q924" s="701"/>
    </row>
    <row r="925" ht="25.15" customHeight="true" x14ac:dyDescent="0.2">
      <c r="C925" s="701"/>
      <c r="D925" s="701"/>
      <c r="E925" s="701"/>
      <c r="F925" s="701"/>
      <c r="G925" s="701"/>
      <c r="H925" s="701"/>
      <c r="I925" s="701"/>
      <c r="J925" s="701"/>
      <c r="K925" s="701"/>
      <c r="L925" s="701"/>
      <c r="M925" s="701"/>
      <c r="N925" s="701"/>
      <c r="O925" s="701"/>
      <c r="P925" s="701"/>
      <c r="Q925" s="701"/>
    </row>
    <row r="926" ht="25.15" customHeight="true" x14ac:dyDescent="0.2">
      <c r="C926" s="701"/>
      <c r="D926" s="701"/>
      <c r="E926" s="701"/>
      <c r="F926" s="701"/>
      <c r="G926" s="701"/>
      <c r="H926" s="701"/>
      <c r="I926" s="701"/>
      <c r="J926" s="701"/>
      <c r="K926" s="701"/>
      <c r="L926" s="701"/>
      <c r="M926" s="701"/>
      <c r="N926" s="701"/>
      <c r="O926" s="701"/>
      <c r="P926" s="701"/>
      <c r="Q926" s="701"/>
    </row>
    <row r="927" ht="25.15" customHeight="true" x14ac:dyDescent="0.2">
      <c r="C927" s="701"/>
      <c r="D927" s="701"/>
      <c r="E927" s="701"/>
      <c r="F927" s="701"/>
      <c r="G927" s="701"/>
      <c r="H927" s="701"/>
      <c r="I927" s="701"/>
      <c r="J927" s="701"/>
      <c r="K927" s="701"/>
      <c r="L927" s="701"/>
      <c r="M927" s="701"/>
      <c r="N927" s="701"/>
      <c r="O927" s="701"/>
      <c r="P927" s="701"/>
      <c r="Q927" s="701"/>
    </row>
    <row r="928" ht="25.15" customHeight="true" x14ac:dyDescent="0.2">
      <c r="C928" s="701"/>
      <c r="D928" s="701"/>
      <c r="E928" s="701"/>
      <c r="F928" s="701"/>
      <c r="G928" s="701"/>
      <c r="H928" s="701"/>
      <c r="I928" s="701"/>
      <c r="J928" s="701"/>
      <c r="K928" s="701"/>
      <c r="L928" s="701"/>
      <c r="M928" s="701"/>
      <c r="N928" s="701"/>
      <c r="O928" s="701"/>
      <c r="P928" s="701"/>
      <c r="Q928" s="701"/>
    </row>
    <row r="929" ht="25.15" customHeight="true" x14ac:dyDescent="0.2">
      <c r="C929" s="701"/>
      <c r="D929" s="701"/>
      <c r="E929" s="701"/>
      <c r="F929" s="701"/>
      <c r="G929" s="701"/>
      <c r="H929" s="701"/>
      <c r="I929" s="701"/>
      <c r="J929" s="701"/>
      <c r="K929" s="701"/>
      <c r="L929" s="701"/>
      <c r="M929" s="701"/>
      <c r="N929" s="701"/>
      <c r="O929" s="701"/>
      <c r="P929" s="701"/>
      <c r="Q929" s="701"/>
    </row>
    <row r="930" ht="25.15" customHeight="true" x14ac:dyDescent="0.2">
      <c r="C930" s="701"/>
      <c r="D930" s="701"/>
      <c r="E930" s="701"/>
      <c r="F930" s="701"/>
      <c r="G930" s="701"/>
      <c r="H930" s="701"/>
      <c r="I930" s="701"/>
      <c r="J930" s="701"/>
      <c r="K930" s="701"/>
      <c r="L930" s="701"/>
      <c r="M930" s="701"/>
      <c r="N930" s="701"/>
      <c r="O930" s="701"/>
      <c r="P930" s="701"/>
      <c r="Q930" s="701"/>
    </row>
    <row r="931" ht="25.15" customHeight="true" x14ac:dyDescent="0.2">
      <c r="C931" s="701"/>
      <c r="D931" s="701"/>
      <c r="E931" s="701"/>
      <c r="F931" s="701"/>
      <c r="G931" s="701"/>
      <c r="H931" s="701"/>
      <c r="I931" s="701"/>
      <c r="J931" s="701"/>
      <c r="K931" s="701"/>
      <c r="L931" s="701"/>
      <c r="M931" s="701"/>
      <c r="N931" s="701"/>
      <c r="O931" s="701"/>
      <c r="P931" s="701"/>
      <c r="Q931" s="701"/>
    </row>
    <row r="932" ht="25.15" customHeight="true" x14ac:dyDescent="0.2">
      <c r="C932" s="701"/>
      <c r="D932" s="701"/>
      <c r="E932" s="701"/>
      <c r="F932" s="701"/>
      <c r="G932" s="701"/>
      <c r="H932" s="701"/>
      <c r="I932" s="701"/>
      <c r="J932" s="701"/>
      <c r="K932" s="701"/>
      <c r="L932" s="701"/>
      <c r="M932" s="701"/>
      <c r="N932" s="701"/>
      <c r="O932" s="701"/>
      <c r="P932" s="701"/>
      <c r="Q932" s="701"/>
    </row>
    <row r="933" ht="25.15" customHeight="true" x14ac:dyDescent="0.2">
      <c r="C933" s="701"/>
      <c r="D933" s="701"/>
      <c r="E933" s="701"/>
      <c r="F933" s="701"/>
      <c r="G933" s="701"/>
      <c r="H933" s="701"/>
      <c r="I933" s="701"/>
      <c r="J933" s="701"/>
      <c r="K933" s="701"/>
      <c r="L933" s="701"/>
      <c r="M933" s="701"/>
      <c r="N933" s="701"/>
      <c r="O933" s="701"/>
      <c r="P933" s="701"/>
      <c r="Q933" s="701"/>
    </row>
    <row r="934" ht="25.15" customHeight="true" x14ac:dyDescent="0.2">
      <c r="C934" s="701"/>
      <c r="D934" s="701"/>
      <c r="E934" s="701"/>
      <c r="F934" s="701"/>
      <c r="G934" s="701"/>
      <c r="H934" s="701"/>
      <c r="I934" s="701"/>
      <c r="J934" s="701"/>
      <c r="K934" s="701"/>
      <c r="L934" s="701"/>
      <c r="M934" s="701"/>
      <c r="N934" s="701"/>
      <c r="O934" s="701"/>
      <c r="P934" s="701"/>
      <c r="Q934" s="701"/>
    </row>
    <row r="935" ht="25.15" customHeight="true" x14ac:dyDescent="0.2">
      <c r="C935" s="701"/>
      <c r="D935" s="701"/>
      <c r="E935" s="701"/>
      <c r="F935" s="701"/>
      <c r="G935" s="701"/>
      <c r="H935" s="701"/>
      <c r="I935" s="701"/>
      <c r="J935" s="701"/>
      <c r="K935" s="701"/>
      <c r="L935" s="701"/>
      <c r="M935" s="701"/>
      <c r="N935" s="701"/>
      <c r="O935" s="701"/>
      <c r="P935" s="701"/>
      <c r="Q935" s="701"/>
    </row>
    <row r="936" ht="25.15" customHeight="true" x14ac:dyDescent="0.2">
      <c r="C936" s="701"/>
      <c r="D936" s="701"/>
      <c r="E936" s="701"/>
      <c r="F936" s="701"/>
      <c r="G936" s="701"/>
      <c r="H936" s="701"/>
      <c r="I936" s="701"/>
      <c r="J936" s="701"/>
      <c r="K936" s="701"/>
      <c r="L936" s="701"/>
      <c r="M936" s="701"/>
      <c r="N936" s="701"/>
      <c r="O936" s="701"/>
      <c r="P936" s="701"/>
      <c r="Q936" s="701"/>
    </row>
    <row r="937" ht="25.15" customHeight="true" x14ac:dyDescent="0.2">
      <c r="C937" s="701"/>
      <c r="D937" s="701"/>
      <c r="E937" s="701"/>
      <c r="F937" s="701"/>
      <c r="G937" s="701"/>
      <c r="H937" s="701"/>
      <c r="I937" s="701"/>
      <c r="J937" s="701"/>
      <c r="K937" s="701"/>
      <c r="L937" s="701"/>
      <c r="M937" s="701"/>
      <c r="N937" s="701"/>
      <c r="O937" s="701"/>
      <c r="P937" s="701"/>
      <c r="Q937" s="701"/>
    </row>
    <row r="938" ht="25.15" customHeight="true" x14ac:dyDescent="0.2">
      <c r="C938" s="701"/>
      <c r="D938" s="701"/>
      <c r="E938" s="701"/>
      <c r="F938" s="701"/>
      <c r="G938" s="701"/>
      <c r="H938" s="701"/>
      <c r="I938" s="701"/>
      <c r="J938" s="701"/>
      <c r="K938" s="701"/>
      <c r="L938" s="701"/>
      <c r="M938" s="701"/>
      <c r="N938" s="701"/>
      <c r="O938" s="701"/>
      <c r="P938" s="701"/>
      <c r="Q938" s="701"/>
    </row>
    <row r="939" ht="25.15" customHeight="true" x14ac:dyDescent="0.2">
      <c r="C939" s="701"/>
      <c r="D939" s="701"/>
      <c r="E939" s="701"/>
      <c r="F939" s="701"/>
      <c r="G939" s="701"/>
      <c r="H939" s="701"/>
      <c r="I939" s="701"/>
      <c r="J939" s="701"/>
      <c r="K939" s="701"/>
      <c r="L939" s="701"/>
      <c r="M939" s="701"/>
      <c r="N939" s="701"/>
      <c r="O939" s="701"/>
      <c r="P939" s="701"/>
      <c r="Q939" s="701"/>
    </row>
    <row r="940" ht="25.15" customHeight="true" x14ac:dyDescent="0.2">
      <c r="C940" s="701"/>
      <c r="D940" s="701"/>
      <c r="E940" s="701"/>
      <c r="F940" s="701"/>
      <c r="G940" s="701"/>
      <c r="H940" s="701"/>
      <c r="I940" s="701"/>
      <c r="J940" s="701"/>
      <c r="K940" s="701"/>
      <c r="L940" s="701"/>
      <c r="M940" s="701"/>
      <c r="N940" s="701"/>
      <c r="O940" s="701"/>
      <c r="P940" s="701"/>
      <c r="Q940" s="701"/>
    </row>
    <row r="941" ht="25.15" customHeight="true" x14ac:dyDescent="0.2">
      <c r="C941" s="701"/>
      <c r="D941" s="701"/>
      <c r="E941" s="701"/>
      <c r="F941" s="701"/>
      <c r="G941" s="701"/>
      <c r="H941" s="701"/>
      <c r="I941" s="701"/>
      <c r="J941" s="701"/>
      <c r="K941" s="701"/>
      <c r="L941" s="701"/>
      <c r="M941" s="701"/>
      <c r="N941" s="701"/>
      <c r="O941" s="701"/>
      <c r="P941" s="701"/>
      <c r="Q941" s="701"/>
    </row>
    <row r="942" ht="25.15" customHeight="true" x14ac:dyDescent="0.2">
      <c r="C942" s="701"/>
      <c r="D942" s="701"/>
      <c r="E942" s="701"/>
      <c r="F942" s="701"/>
      <c r="G942" s="701"/>
      <c r="H942" s="701"/>
      <c r="I942" s="701"/>
      <c r="J942" s="701"/>
      <c r="K942" s="701"/>
      <c r="L942" s="701"/>
      <c r="M942" s="701"/>
      <c r="N942" s="701"/>
      <c r="O942" s="701"/>
      <c r="P942" s="701"/>
      <c r="Q942" s="701"/>
    </row>
    <row r="943" ht="25.15" customHeight="true" x14ac:dyDescent="0.2">
      <c r="C943" s="701"/>
      <c r="D943" s="701"/>
      <c r="E943" s="701"/>
      <c r="F943" s="701"/>
      <c r="G943" s="701"/>
      <c r="H943" s="701"/>
      <c r="I943" s="701"/>
      <c r="J943" s="701"/>
      <c r="K943" s="701"/>
      <c r="L943" s="701"/>
      <c r="M943" s="701"/>
      <c r="N943" s="701"/>
      <c r="O943" s="701"/>
      <c r="P943" s="701"/>
      <c r="Q943" s="701"/>
    </row>
    <row r="944" ht="25.15" customHeight="true" x14ac:dyDescent="0.2">
      <c r="C944" s="701"/>
      <c r="D944" s="701"/>
      <c r="E944" s="701"/>
      <c r="F944" s="701"/>
      <c r="G944" s="701"/>
      <c r="H944" s="701"/>
      <c r="I944" s="701"/>
      <c r="J944" s="701"/>
      <c r="K944" s="701"/>
      <c r="L944" s="701"/>
      <c r="M944" s="701"/>
      <c r="N944" s="701"/>
      <c r="O944" s="701"/>
      <c r="P944" s="701"/>
      <c r="Q944" s="701"/>
    </row>
    <row r="945" ht="25.15" customHeight="true" x14ac:dyDescent="0.2">
      <c r="C945" s="701"/>
      <c r="D945" s="701"/>
      <c r="E945" s="701"/>
      <c r="F945" s="701"/>
      <c r="G945" s="701"/>
      <c r="H945" s="701"/>
      <c r="I945" s="701"/>
      <c r="J945" s="701"/>
      <c r="K945" s="701"/>
      <c r="L945" s="701"/>
      <c r="M945" s="701"/>
      <c r="N945" s="701"/>
      <c r="O945" s="701"/>
      <c r="P945" s="701"/>
      <c r="Q945" s="701"/>
    </row>
    <row r="946" ht="25.15" customHeight="true" x14ac:dyDescent="0.2">
      <c r="C946" s="701"/>
      <c r="D946" s="701"/>
      <c r="E946" s="701"/>
      <c r="F946" s="701"/>
      <c r="G946" s="701"/>
      <c r="H946" s="701"/>
      <c r="I946" s="701"/>
      <c r="J946" s="701"/>
      <c r="K946" s="701"/>
      <c r="L946" s="701"/>
      <c r="M946" s="701"/>
      <c r="N946" s="701"/>
      <c r="O946" s="701"/>
      <c r="P946" s="701"/>
      <c r="Q946" s="701"/>
    </row>
    <row r="947" ht="25.15" customHeight="true" x14ac:dyDescent="0.2">
      <c r="C947" s="701"/>
      <c r="D947" s="701"/>
      <c r="E947" s="701"/>
      <c r="F947" s="701"/>
      <c r="G947" s="701"/>
      <c r="H947" s="701"/>
      <c r="I947" s="701"/>
      <c r="J947" s="701"/>
      <c r="K947" s="701"/>
      <c r="L947" s="701"/>
      <c r="M947" s="701"/>
      <c r="N947" s="701"/>
      <c r="O947" s="701"/>
      <c r="P947" s="701"/>
      <c r="Q947" s="701"/>
    </row>
    <row r="948" ht="25.15" customHeight="true" x14ac:dyDescent="0.2">
      <c r="C948" s="701"/>
      <c r="D948" s="701"/>
      <c r="E948" s="701"/>
      <c r="F948" s="701"/>
      <c r="G948" s="701"/>
      <c r="H948" s="701"/>
      <c r="I948" s="701"/>
      <c r="J948" s="701"/>
      <c r="K948" s="701"/>
      <c r="L948" s="701"/>
      <c r="M948" s="701"/>
      <c r="N948" s="701"/>
      <c r="O948" s="701"/>
      <c r="P948" s="701"/>
      <c r="Q948" s="701"/>
    </row>
    <row r="949" ht="25.15" customHeight="true" x14ac:dyDescent="0.2">
      <c r="C949" s="701"/>
      <c r="D949" s="701"/>
      <c r="E949" s="701"/>
      <c r="F949" s="701"/>
      <c r="G949" s="701"/>
      <c r="H949" s="701"/>
      <c r="I949" s="701"/>
      <c r="J949" s="701"/>
      <c r="K949" s="701"/>
      <c r="L949" s="701"/>
      <c r="M949" s="701"/>
      <c r="N949" s="701"/>
      <c r="O949" s="701"/>
      <c r="P949" s="701"/>
      <c r="Q949" s="701"/>
    </row>
    <row r="950" ht="25.15" customHeight="true" x14ac:dyDescent="0.2">
      <c r="C950" s="701"/>
      <c r="D950" s="701"/>
      <c r="E950" s="701"/>
      <c r="F950" s="701"/>
      <c r="G950" s="701"/>
      <c r="H950" s="701"/>
      <c r="I950" s="701"/>
      <c r="J950" s="701"/>
      <c r="K950" s="701"/>
      <c r="L950" s="701"/>
      <c r="M950" s="701"/>
      <c r="N950" s="701"/>
      <c r="O950" s="701"/>
      <c r="P950" s="701"/>
      <c r="Q950" s="701"/>
    </row>
    <row r="951" ht="25.15" customHeight="true" x14ac:dyDescent="0.2">
      <c r="C951" s="701"/>
      <c r="D951" s="701"/>
      <c r="E951" s="701"/>
      <c r="F951" s="701"/>
      <c r="G951" s="701"/>
      <c r="H951" s="701"/>
      <c r="I951" s="701"/>
      <c r="J951" s="701"/>
      <c r="K951" s="701"/>
      <c r="L951" s="701"/>
      <c r="M951" s="701"/>
      <c r="N951" s="701"/>
      <c r="O951" s="701"/>
      <c r="P951" s="701"/>
      <c r="Q951" s="701"/>
    </row>
    <row r="952" ht="25.15" customHeight="true" x14ac:dyDescent="0.2">
      <c r="C952" s="701"/>
      <c r="D952" s="701"/>
      <c r="E952" s="701"/>
      <c r="F952" s="701"/>
      <c r="G952" s="701"/>
      <c r="H952" s="701"/>
      <c r="I952" s="701"/>
      <c r="J952" s="701"/>
      <c r="K952" s="701"/>
      <c r="L952" s="701"/>
      <c r="M952" s="701"/>
      <c r="N952" s="701"/>
      <c r="O952" s="701"/>
      <c r="P952" s="701"/>
      <c r="Q952" s="701"/>
    </row>
    <row r="953" ht="25.15" customHeight="true" x14ac:dyDescent="0.2">
      <c r="C953" s="701"/>
      <c r="D953" s="701"/>
      <c r="E953" s="701"/>
      <c r="F953" s="701"/>
      <c r="G953" s="701"/>
      <c r="H953" s="701"/>
      <c r="I953" s="701"/>
      <c r="J953" s="701"/>
      <c r="K953" s="701"/>
      <c r="L953" s="701"/>
      <c r="M953" s="701"/>
      <c r="N953" s="701"/>
      <c r="O953" s="701"/>
      <c r="P953" s="701"/>
      <c r="Q953" s="701"/>
    </row>
    <row r="954" ht="25.15" customHeight="true" x14ac:dyDescent="0.2">
      <c r="C954" s="701"/>
      <c r="D954" s="701"/>
      <c r="E954" s="701"/>
      <c r="F954" s="701"/>
      <c r="G954" s="701"/>
      <c r="H954" s="701"/>
      <c r="I954" s="701"/>
      <c r="J954" s="701"/>
      <c r="K954" s="701"/>
      <c r="L954" s="701"/>
      <c r="M954" s="701"/>
      <c r="N954" s="701"/>
      <c r="O954" s="701"/>
      <c r="P954" s="701"/>
      <c r="Q954" s="701"/>
    </row>
    <row r="955" ht="25.15" customHeight="true" x14ac:dyDescent="0.2">
      <c r="C955" s="701"/>
      <c r="D955" s="701"/>
      <c r="E955" s="701"/>
      <c r="F955" s="701"/>
      <c r="G955" s="701"/>
      <c r="H955" s="701"/>
      <c r="I955" s="701"/>
      <c r="J955" s="701"/>
      <c r="K955" s="701"/>
      <c r="L955" s="701"/>
      <c r="M955" s="701"/>
      <c r="N955" s="701"/>
      <c r="O955" s="701"/>
      <c r="P955" s="701"/>
      <c r="Q955" s="701"/>
    </row>
    <row r="956" ht="25.15" customHeight="true" x14ac:dyDescent="0.2">
      <c r="C956" s="701"/>
      <c r="D956" s="701"/>
      <c r="E956" s="701"/>
      <c r="F956" s="701"/>
      <c r="G956" s="701"/>
      <c r="H956" s="701"/>
      <c r="I956" s="701"/>
      <c r="J956" s="701"/>
      <c r="K956" s="701"/>
      <c r="L956" s="701"/>
      <c r="M956" s="701"/>
      <c r="N956" s="701"/>
      <c r="O956" s="701"/>
      <c r="P956" s="701"/>
      <c r="Q956" s="701"/>
    </row>
    <row r="957" ht="25.15" customHeight="true" x14ac:dyDescent="0.2">
      <c r="C957" s="701"/>
      <c r="D957" s="701"/>
      <c r="E957" s="701"/>
      <c r="F957" s="701"/>
      <c r="G957" s="701"/>
      <c r="H957" s="701"/>
      <c r="I957" s="701"/>
      <c r="J957" s="701"/>
      <c r="K957" s="701"/>
      <c r="L957" s="701"/>
      <c r="M957" s="701"/>
      <c r="N957" s="701"/>
      <c r="O957" s="701"/>
      <c r="P957" s="701"/>
      <c r="Q957" s="701"/>
    </row>
    <row r="958" ht="25.15" customHeight="true" x14ac:dyDescent="0.2">
      <c r="C958" s="701"/>
      <c r="D958" s="701"/>
      <c r="E958" s="701"/>
      <c r="F958" s="701"/>
      <c r="G958" s="701"/>
      <c r="H958" s="701"/>
      <c r="I958" s="701"/>
      <c r="J958" s="701"/>
      <c r="K958" s="701"/>
      <c r="L958" s="701"/>
      <c r="M958" s="701"/>
      <c r="N958" s="701"/>
      <c r="O958" s="701"/>
      <c r="P958" s="701"/>
      <c r="Q958" s="701"/>
    </row>
    <row r="959" ht="25.15" customHeight="true" x14ac:dyDescent="0.2">
      <c r="C959" s="701"/>
      <c r="D959" s="701"/>
      <c r="E959" s="701"/>
      <c r="F959" s="701"/>
      <c r="G959" s="701"/>
      <c r="H959" s="701"/>
      <c r="I959" s="701"/>
      <c r="J959" s="701"/>
      <c r="K959" s="701"/>
      <c r="L959" s="701"/>
      <c r="M959" s="701"/>
      <c r="N959" s="701"/>
      <c r="O959" s="701"/>
      <c r="P959" s="701"/>
      <c r="Q959" s="701"/>
    </row>
    <row r="960" ht="25.15" customHeight="true" x14ac:dyDescent="0.2">
      <c r="C960" s="701"/>
      <c r="D960" s="701"/>
      <c r="E960" s="701"/>
      <c r="F960" s="701"/>
      <c r="G960" s="701"/>
      <c r="H960" s="701"/>
      <c r="I960" s="701"/>
      <c r="J960" s="701"/>
      <c r="K960" s="701"/>
      <c r="L960" s="701"/>
      <c r="M960" s="701"/>
      <c r="N960" s="701"/>
      <c r="O960" s="701"/>
      <c r="P960" s="701"/>
      <c r="Q960" s="701"/>
    </row>
    <row r="961" ht="25.15" customHeight="true" x14ac:dyDescent="0.2">
      <c r="C961" s="701"/>
      <c r="D961" s="701"/>
      <c r="E961" s="701"/>
      <c r="F961" s="701"/>
      <c r="G961" s="701"/>
      <c r="H961" s="701"/>
      <c r="I961" s="701"/>
      <c r="J961" s="701"/>
      <c r="K961" s="701"/>
      <c r="L961" s="701"/>
      <c r="M961" s="701"/>
      <c r="N961" s="701"/>
      <c r="O961" s="701"/>
      <c r="P961" s="701"/>
      <c r="Q961" s="701"/>
    </row>
    <row r="962" ht="25.15" customHeight="true" x14ac:dyDescent="0.2">
      <c r="C962" s="701"/>
      <c r="D962" s="701"/>
      <c r="E962" s="701"/>
      <c r="F962" s="701"/>
      <c r="G962" s="701"/>
      <c r="H962" s="701"/>
      <c r="I962" s="701"/>
      <c r="J962" s="701"/>
      <c r="K962" s="701"/>
      <c r="L962" s="701"/>
      <c r="M962" s="701"/>
      <c r="N962" s="701"/>
      <c r="O962" s="701"/>
      <c r="P962" s="701"/>
      <c r="Q962" s="701"/>
    </row>
    <row r="963" ht="25.15" customHeight="true" x14ac:dyDescent="0.2">
      <c r="C963" s="701"/>
      <c r="D963" s="701"/>
      <c r="E963" s="701"/>
      <c r="F963" s="701"/>
      <c r="G963" s="701"/>
      <c r="H963" s="701"/>
      <c r="I963" s="701"/>
      <c r="J963" s="701"/>
      <c r="K963" s="701"/>
      <c r="L963" s="701"/>
      <c r="M963" s="701"/>
      <c r="N963" s="701"/>
      <c r="O963" s="701"/>
      <c r="P963" s="701"/>
      <c r="Q963" s="701"/>
    </row>
    <row r="964" ht="25.15" customHeight="true" x14ac:dyDescent="0.2">
      <c r="C964" s="701"/>
      <c r="D964" s="701"/>
      <c r="E964" s="701"/>
      <c r="F964" s="701"/>
      <c r="G964" s="701"/>
      <c r="H964" s="701"/>
      <c r="I964" s="701"/>
      <c r="J964" s="701"/>
      <c r="K964" s="701"/>
      <c r="L964" s="701"/>
      <c r="M964" s="701"/>
      <c r="N964" s="701"/>
      <c r="O964" s="701"/>
      <c r="P964" s="701"/>
      <c r="Q964" s="701"/>
    </row>
    <row r="965" ht="25.15" customHeight="true" x14ac:dyDescent="0.2">
      <c r="C965" s="701"/>
      <c r="D965" s="701"/>
      <c r="E965" s="701"/>
      <c r="F965" s="701"/>
      <c r="G965" s="701"/>
      <c r="H965" s="701"/>
      <c r="I965" s="701"/>
      <c r="J965" s="701"/>
      <c r="K965" s="701"/>
      <c r="L965" s="701"/>
      <c r="M965" s="701"/>
      <c r="N965" s="701"/>
      <c r="O965" s="701"/>
      <c r="P965" s="701"/>
      <c r="Q965" s="701"/>
    </row>
    <row r="966" ht="25.15" customHeight="true" x14ac:dyDescent="0.2">
      <c r="C966" s="701"/>
      <c r="D966" s="701"/>
      <c r="E966" s="701"/>
      <c r="F966" s="701"/>
      <c r="G966" s="701"/>
      <c r="H966" s="701"/>
      <c r="I966" s="701"/>
      <c r="J966" s="701"/>
      <c r="K966" s="701"/>
      <c r="L966" s="701"/>
      <c r="M966" s="701"/>
      <c r="N966" s="701"/>
      <c r="O966" s="701"/>
      <c r="P966" s="701"/>
      <c r="Q966" s="701"/>
    </row>
    <row r="967" ht="25.15" customHeight="true" x14ac:dyDescent="0.2">
      <c r="C967" s="701"/>
      <c r="D967" s="701"/>
      <c r="E967" s="701"/>
      <c r="F967" s="701"/>
      <c r="G967" s="701"/>
      <c r="H967" s="701"/>
      <c r="I967" s="701"/>
      <c r="J967" s="701"/>
      <c r="K967" s="701"/>
      <c r="L967" s="701"/>
      <c r="M967" s="701"/>
      <c r="N967" s="701"/>
      <c r="O967" s="701"/>
      <c r="P967" s="701"/>
      <c r="Q967" s="701"/>
    </row>
    <row r="968" ht="25.15" customHeight="true" x14ac:dyDescent="0.2">
      <c r="C968" s="701"/>
      <c r="D968" s="701"/>
      <c r="E968" s="701"/>
      <c r="F968" s="701"/>
      <c r="G968" s="701"/>
      <c r="H968" s="701"/>
      <c r="I968" s="701"/>
      <c r="J968" s="701"/>
      <c r="K968" s="701"/>
      <c r="L968" s="701"/>
      <c r="M968" s="701"/>
      <c r="N968" s="701"/>
      <c r="O968" s="701"/>
      <c r="P968" s="701"/>
      <c r="Q968" s="701"/>
    </row>
    <row r="969" ht="25.15" customHeight="true" x14ac:dyDescent="0.2">
      <c r="C969" s="701"/>
      <c r="D969" s="701"/>
      <c r="E969" s="701"/>
      <c r="F969" s="701"/>
      <c r="G969" s="701"/>
      <c r="H969" s="701"/>
      <c r="I969" s="701"/>
      <c r="J969" s="701"/>
      <c r="K969" s="701"/>
      <c r="L969" s="701"/>
      <c r="M969" s="701"/>
      <c r="N969" s="701"/>
      <c r="O969" s="701"/>
      <c r="P969" s="701"/>
      <c r="Q969" s="701"/>
    </row>
    <row r="970" ht="25.15" customHeight="true" x14ac:dyDescent="0.2">
      <c r="C970" s="701"/>
      <c r="D970" s="701"/>
      <c r="E970" s="701"/>
      <c r="F970" s="701"/>
      <c r="G970" s="701"/>
      <c r="H970" s="701"/>
      <c r="I970" s="701"/>
      <c r="J970" s="701"/>
      <c r="K970" s="701"/>
      <c r="L970" s="701"/>
      <c r="M970" s="701"/>
      <c r="N970" s="701"/>
      <c r="O970" s="701"/>
      <c r="P970" s="701"/>
      <c r="Q970" s="701"/>
    </row>
    <row r="971" ht="25.15" customHeight="true" x14ac:dyDescent="0.2">
      <c r="C971" s="701"/>
      <c r="D971" s="701"/>
      <c r="E971" s="701"/>
      <c r="F971" s="701"/>
      <c r="G971" s="701"/>
      <c r="H971" s="701"/>
      <c r="I971" s="701"/>
      <c r="J971" s="701"/>
      <c r="K971" s="701"/>
      <c r="L971" s="701"/>
      <c r="M971" s="701"/>
      <c r="N971" s="701"/>
      <c r="O971" s="701"/>
      <c r="P971" s="701"/>
      <c r="Q971" s="701"/>
    </row>
    <row r="972" ht="25.15" customHeight="true" x14ac:dyDescent="0.2">
      <c r="C972" s="701"/>
      <c r="D972" s="701"/>
      <c r="E972" s="701"/>
      <c r="F972" s="701"/>
      <c r="G972" s="701"/>
      <c r="H972" s="701"/>
      <c r="I972" s="701"/>
      <c r="J972" s="701"/>
      <c r="K972" s="701"/>
      <c r="L972" s="701"/>
      <c r="M972" s="701"/>
      <c r="N972" s="701"/>
      <c r="O972" s="701"/>
      <c r="P972" s="701"/>
      <c r="Q972" s="701"/>
    </row>
    <row r="973" ht="25.15" customHeight="true" x14ac:dyDescent="0.2">
      <c r="C973" s="701"/>
      <c r="D973" s="701"/>
      <c r="E973" s="701"/>
      <c r="F973" s="701"/>
      <c r="G973" s="701"/>
      <c r="H973" s="701"/>
      <c r="I973" s="701"/>
      <c r="J973" s="701"/>
      <c r="K973" s="701"/>
      <c r="L973" s="701"/>
      <c r="M973" s="701"/>
      <c r="N973" s="701"/>
      <c r="O973" s="701"/>
      <c r="P973" s="701"/>
      <c r="Q973" s="701"/>
    </row>
    <row r="974" ht="25.15" customHeight="true" x14ac:dyDescent="0.2">
      <c r="C974" s="701"/>
      <c r="D974" s="701"/>
      <c r="E974" s="701"/>
      <c r="F974" s="701"/>
      <c r="G974" s="701"/>
      <c r="H974" s="701"/>
      <c r="I974" s="701"/>
      <c r="J974" s="701"/>
      <c r="K974" s="701"/>
      <c r="L974" s="701"/>
      <c r="M974" s="701"/>
      <c r="N974" s="701"/>
      <c r="O974" s="701"/>
      <c r="P974" s="701"/>
      <c r="Q974" s="701"/>
    </row>
    <row r="975" ht="25.15" customHeight="true" x14ac:dyDescent="0.2">
      <c r="C975" s="701"/>
      <c r="D975" s="701"/>
      <c r="E975" s="701"/>
      <c r="F975" s="701"/>
      <c r="G975" s="701"/>
      <c r="H975" s="701"/>
      <c r="I975" s="701"/>
      <c r="J975" s="701"/>
      <c r="K975" s="701"/>
      <c r="L975" s="701"/>
      <c r="M975" s="701"/>
      <c r="N975" s="701"/>
      <c r="O975" s="701"/>
      <c r="P975" s="701"/>
      <c r="Q975" s="701"/>
    </row>
    <row r="976" ht="25.15" customHeight="true" x14ac:dyDescent="0.2">
      <c r="C976" s="701"/>
      <c r="D976" s="701"/>
      <c r="E976" s="701"/>
      <c r="F976" s="701"/>
      <c r="G976" s="701"/>
      <c r="H976" s="701"/>
      <c r="I976" s="701"/>
      <c r="J976" s="701"/>
      <c r="K976" s="701"/>
      <c r="L976" s="701"/>
      <c r="M976" s="701"/>
      <c r="N976" s="701"/>
      <c r="O976" s="701"/>
      <c r="P976" s="701"/>
      <c r="Q976" s="701"/>
    </row>
    <row r="977" ht="25.15" customHeight="true" x14ac:dyDescent="0.2">
      <c r="C977" s="701"/>
      <c r="D977" s="701"/>
      <c r="E977" s="701"/>
      <c r="F977" s="701"/>
      <c r="G977" s="701"/>
      <c r="H977" s="701"/>
      <c r="I977" s="701"/>
      <c r="J977" s="701"/>
      <c r="K977" s="701"/>
      <c r="L977" s="701"/>
      <c r="M977" s="701"/>
      <c r="N977" s="701"/>
      <c r="O977" s="701"/>
      <c r="P977" s="701"/>
      <c r="Q977" s="701"/>
    </row>
    <row r="978" ht="25.15" customHeight="true" x14ac:dyDescent="0.2">
      <c r="C978" s="701"/>
      <c r="D978" s="701"/>
      <c r="E978" s="701"/>
      <c r="F978" s="701"/>
      <c r="G978" s="701"/>
      <c r="H978" s="701"/>
      <c r="I978" s="701"/>
      <c r="J978" s="701"/>
      <c r="K978" s="701"/>
      <c r="L978" s="701"/>
      <c r="M978" s="701"/>
      <c r="N978" s="701"/>
      <c r="O978" s="701"/>
      <c r="P978" s="701"/>
      <c r="Q978" s="701"/>
    </row>
    <row r="979" ht="25.15" customHeight="true" x14ac:dyDescent="0.2">
      <c r="C979" s="701"/>
      <c r="D979" s="701"/>
      <c r="E979" s="701"/>
      <c r="F979" s="701"/>
      <c r="G979" s="701"/>
      <c r="H979" s="701"/>
      <c r="I979" s="701"/>
      <c r="J979" s="701"/>
      <c r="K979" s="701"/>
      <c r="L979" s="701"/>
      <c r="M979" s="701"/>
      <c r="N979" s="701"/>
      <c r="O979" s="701"/>
      <c r="P979" s="701"/>
      <c r="Q979" s="701"/>
    </row>
    <row r="980" ht="25.15" customHeight="true" x14ac:dyDescent="0.2">
      <c r="C980" s="701"/>
      <c r="D980" s="701"/>
      <c r="E980" s="701"/>
      <c r="F980" s="701"/>
      <c r="G980" s="701"/>
      <c r="H980" s="701"/>
      <c r="I980" s="701"/>
      <c r="J980" s="701"/>
      <c r="K980" s="701"/>
      <c r="L980" s="701"/>
      <c r="M980" s="701"/>
      <c r="N980" s="701"/>
      <c r="O980" s="701"/>
      <c r="P980" s="701"/>
      <c r="Q980" s="701"/>
    </row>
    <row r="981" ht="25.15" customHeight="true" x14ac:dyDescent="0.2">
      <c r="C981" s="701"/>
      <c r="D981" s="701"/>
      <c r="E981" s="701"/>
      <c r="F981" s="701"/>
      <c r="G981" s="701"/>
      <c r="H981" s="701"/>
      <c r="I981" s="701"/>
      <c r="J981" s="701"/>
      <c r="K981" s="701"/>
      <c r="L981" s="701"/>
      <c r="M981" s="701"/>
      <c r="N981" s="701"/>
      <c r="O981" s="701"/>
      <c r="P981" s="701"/>
      <c r="Q981" s="701"/>
    </row>
    <row r="982" ht="25.15" customHeight="true" x14ac:dyDescent="0.2">
      <c r="C982" s="701"/>
      <c r="D982" s="701"/>
      <c r="E982" s="701"/>
      <c r="F982" s="701"/>
      <c r="G982" s="701"/>
      <c r="H982" s="701"/>
      <c r="I982" s="701"/>
      <c r="J982" s="701"/>
      <c r="K982" s="701"/>
      <c r="L982" s="701"/>
      <c r="M982" s="701"/>
      <c r="N982" s="701"/>
      <c r="O982" s="701"/>
      <c r="P982" s="701"/>
      <c r="Q982" s="701"/>
    </row>
    <row r="983" ht="25.15" customHeight="true" x14ac:dyDescent="0.2">
      <c r="C983" s="701"/>
      <c r="D983" s="701"/>
      <c r="E983" s="701"/>
      <c r="F983" s="701"/>
      <c r="G983" s="701"/>
      <c r="H983" s="701"/>
      <c r="I983" s="701"/>
      <c r="J983" s="701"/>
      <c r="K983" s="701"/>
      <c r="L983" s="701"/>
      <c r="M983" s="701"/>
      <c r="N983" s="701"/>
      <c r="O983" s="701"/>
      <c r="P983" s="701"/>
      <c r="Q983" s="701"/>
    </row>
    <row r="984" ht="25.15" customHeight="true" x14ac:dyDescent="0.2">
      <c r="C984" s="701"/>
      <c r="D984" s="701"/>
      <c r="E984" s="701"/>
      <c r="F984" s="701"/>
      <c r="G984" s="701"/>
      <c r="H984" s="701"/>
      <c r="I984" s="701"/>
      <c r="J984" s="701"/>
      <c r="K984" s="701"/>
      <c r="L984" s="701"/>
      <c r="M984" s="701"/>
      <c r="N984" s="701"/>
      <c r="O984" s="701"/>
      <c r="P984" s="701"/>
      <c r="Q984" s="701"/>
    </row>
    <row r="985" ht="25.15" customHeight="true" x14ac:dyDescent="0.2">
      <c r="C985" s="701"/>
      <c r="D985" s="701"/>
      <c r="E985" s="701"/>
      <c r="F985" s="701"/>
      <c r="G985" s="701"/>
      <c r="H985" s="701"/>
      <c r="I985" s="701"/>
      <c r="J985" s="701"/>
      <c r="K985" s="701"/>
      <c r="L985" s="701"/>
      <c r="M985" s="701"/>
      <c r="N985" s="701"/>
      <c r="O985" s="701"/>
      <c r="P985" s="701"/>
      <c r="Q985" s="701"/>
    </row>
    <row r="986" ht="25.15" customHeight="true" x14ac:dyDescent="0.2">
      <c r="C986" s="701"/>
      <c r="D986" s="701"/>
      <c r="E986" s="701"/>
      <c r="F986" s="701"/>
      <c r="G986" s="701"/>
      <c r="H986" s="701"/>
      <c r="I986" s="701"/>
      <c r="J986" s="701"/>
      <c r="K986" s="701"/>
      <c r="L986" s="701"/>
      <c r="M986" s="701"/>
      <c r="N986" s="701"/>
      <c r="O986" s="701"/>
      <c r="P986" s="701"/>
      <c r="Q986" s="701"/>
    </row>
    <row r="987" ht="25.15" customHeight="true" x14ac:dyDescent="0.2">
      <c r="C987" s="701"/>
      <c r="D987" s="701"/>
      <c r="E987" s="701"/>
      <c r="F987" s="701"/>
      <c r="G987" s="701"/>
      <c r="H987" s="701"/>
      <c r="I987" s="701"/>
      <c r="J987" s="701"/>
      <c r="K987" s="701"/>
      <c r="L987" s="701"/>
      <c r="M987" s="701"/>
      <c r="N987" s="701"/>
      <c r="O987" s="701"/>
      <c r="P987" s="701"/>
      <c r="Q987" s="701"/>
    </row>
    <row r="988" ht="25.15" customHeight="true" x14ac:dyDescent="0.2">
      <c r="C988" s="701"/>
      <c r="D988" s="701"/>
      <c r="E988" s="701"/>
      <c r="F988" s="701"/>
      <c r="G988" s="701"/>
      <c r="H988" s="701"/>
      <c r="I988" s="701"/>
      <c r="J988" s="701"/>
      <c r="K988" s="701"/>
      <c r="L988" s="701"/>
      <c r="M988" s="701"/>
      <c r="N988" s="701"/>
      <c r="O988" s="701"/>
      <c r="P988" s="701"/>
      <c r="Q988" s="701"/>
    </row>
    <row r="989" ht="25.15" customHeight="true" x14ac:dyDescent="0.2">
      <c r="C989" s="701"/>
      <c r="D989" s="701"/>
      <c r="E989" s="701"/>
      <c r="F989" s="701"/>
      <c r="G989" s="701"/>
      <c r="H989" s="701"/>
      <c r="I989" s="701"/>
      <c r="J989" s="701"/>
      <c r="K989" s="701"/>
      <c r="L989" s="701"/>
      <c r="M989" s="701"/>
      <c r="N989" s="701"/>
      <c r="O989" s="701"/>
      <c r="P989" s="701"/>
      <c r="Q989" s="701"/>
    </row>
    <row r="990" ht="25.15" customHeight="true" x14ac:dyDescent="0.2">
      <c r="C990" s="701"/>
      <c r="D990" s="701"/>
      <c r="E990" s="701"/>
      <c r="F990" s="701"/>
      <c r="G990" s="701"/>
      <c r="H990" s="701"/>
      <c r="I990" s="701"/>
      <c r="J990" s="701"/>
      <c r="K990" s="701"/>
      <c r="L990" s="701"/>
      <c r="M990" s="701"/>
      <c r="N990" s="701"/>
      <c r="O990" s="701"/>
      <c r="P990" s="701"/>
      <c r="Q990" s="701"/>
    </row>
    <row r="991" ht="25.15" customHeight="true" x14ac:dyDescent="0.2">
      <c r="C991" s="701"/>
      <c r="D991" s="701"/>
      <c r="E991" s="701"/>
      <c r="F991" s="701"/>
      <c r="G991" s="701"/>
      <c r="H991" s="701"/>
      <c r="I991" s="701"/>
      <c r="J991" s="701"/>
      <c r="K991" s="701"/>
      <c r="L991" s="701"/>
      <c r="M991" s="701"/>
      <c r="N991" s="701"/>
      <c r="O991" s="701"/>
      <c r="P991" s="701"/>
      <c r="Q991" s="701"/>
    </row>
    <row r="992" ht="25.15" customHeight="true" x14ac:dyDescent="0.2">
      <c r="C992" s="701"/>
      <c r="D992" s="701"/>
      <c r="E992" s="701"/>
      <c r="F992" s="701"/>
      <c r="G992" s="701"/>
      <c r="H992" s="701"/>
      <c r="I992" s="701"/>
      <c r="J992" s="701"/>
      <c r="K992" s="701"/>
      <c r="L992" s="701"/>
      <c r="M992" s="701"/>
      <c r="N992" s="701"/>
      <c r="O992" s="701"/>
      <c r="P992" s="701"/>
      <c r="Q992" s="701"/>
    </row>
    <row r="993" ht="25.15" customHeight="true" x14ac:dyDescent="0.2">
      <c r="C993" s="701"/>
      <c r="D993" s="701"/>
      <c r="E993" s="701"/>
      <c r="F993" s="701"/>
      <c r="G993" s="701"/>
      <c r="H993" s="701"/>
      <c r="I993" s="701"/>
      <c r="J993" s="701"/>
      <c r="K993" s="701"/>
      <c r="L993" s="701"/>
      <c r="M993" s="701"/>
      <c r="N993" s="701"/>
      <c r="O993" s="701"/>
      <c r="P993" s="701"/>
      <c r="Q993" s="701"/>
    </row>
    <row r="994" ht="25.15" customHeight="true" x14ac:dyDescent="0.2">
      <c r="C994" s="701"/>
      <c r="D994" s="701"/>
      <c r="E994" s="701"/>
      <c r="F994" s="701"/>
      <c r="G994" s="701"/>
      <c r="H994" s="701"/>
      <c r="I994" s="701"/>
      <c r="J994" s="701"/>
      <c r="K994" s="701"/>
      <c r="L994" s="701"/>
      <c r="M994" s="701"/>
      <c r="N994" s="701"/>
      <c r="O994" s="701"/>
      <c r="P994" s="701"/>
      <c r="Q994" s="701"/>
    </row>
    <row r="995" ht="25.15" customHeight="true" x14ac:dyDescent="0.2">
      <c r="C995" s="701"/>
      <c r="D995" s="701"/>
      <c r="E995" s="701"/>
      <c r="F995" s="701"/>
      <c r="G995" s="701"/>
      <c r="H995" s="701"/>
      <c r="I995" s="701"/>
      <c r="J995" s="701"/>
      <c r="K995" s="701"/>
      <c r="L995" s="701"/>
      <c r="M995" s="701"/>
      <c r="N995" s="701"/>
      <c r="O995" s="701"/>
      <c r="P995" s="701"/>
      <c r="Q995" s="701"/>
    </row>
    <row r="996" ht="25.15" customHeight="true" x14ac:dyDescent="0.2">
      <c r="C996" s="701"/>
      <c r="D996" s="701"/>
      <c r="E996" s="701"/>
      <c r="F996" s="701"/>
      <c r="G996" s="701"/>
      <c r="H996" s="701"/>
      <c r="I996" s="701"/>
      <c r="J996" s="701"/>
      <c r="K996" s="701"/>
      <c r="L996" s="701"/>
      <c r="M996" s="701"/>
      <c r="N996" s="701"/>
      <c r="O996" s="701"/>
      <c r="P996" s="701"/>
      <c r="Q996" s="701"/>
    </row>
    <row r="997" ht="25.15" customHeight="true" x14ac:dyDescent="0.2">
      <c r="C997" s="701"/>
      <c r="D997" s="701"/>
      <c r="E997" s="701"/>
      <c r="F997" s="701"/>
      <c r="G997" s="701"/>
      <c r="H997" s="701"/>
      <c r="I997" s="701"/>
      <c r="J997" s="701"/>
      <c r="K997" s="701"/>
      <c r="L997" s="701"/>
      <c r="M997" s="701"/>
      <c r="N997" s="701"/>
      <c r="O997" s="701"/>
      <c r="P997" s="701"/>
      <c r="Q997" s="701"/>
    </row>
    <row r="998" ht="25.15" customHeight="true" x14ac:dyDescent="0.2">
      <c r="C998" s="701"/>
      <c r="D998" s="701"/>
      <c r="E998" s="701"/>
      <c r="F998" s="701"/>
      <c r="G998" s="701"/>
      <c r="H998" s="701"/>
      <c r="I998" s="701"/>
      <c r="J998" s="701"/>
      <c r="K998" s="701"/>
      <c r="L998" s="701"/>
      <c r="M998" s="701"/>
      <c r="N998" s="701"/>
      <c r="O998" s="701"/>
      <c r="P998" s="701"/>
      <c r="Q998" s="701"/>
    </row>
    <row r="999" ht="25.15" customHeight="true" x14ac:dyDescent="0.2">
      <c r="C999" s="701"/>
      <c r="D999" s="701"/>
      <c r="E999" s="701"/>
      <c r="F999" s="701"/>
      <c r="G999" s="701"/>
      <c r="H999" s="701"/>
      <c r="I999" s="701"/>
      <c r="J999" s="701"/>
      <c r="K999" s="701"/>
      <c r="L999" s="701"/>
      <c r="M999" s="701"/>
      <c r="N999" s="701"/>
      <c r="O999" s="701"/>
      <c r="P999" s="701"/>
      <c r="Q999" s="701"/>
    </row>
    <row r="1000" ht="25.15" customHeight="true" x14ac:dyDescent="0.2">
      <c r="C1000" s="701"/>
      <c r="D1000" s="701"/>
      <c r="E1000" s="701"/>
      <c r="F1000" s="701"/>
      <c r="G1000" s="701"/>
      <c r="H1000" s="701"/>
      <c r="I1000" s="701"/>
      <c r="J1000" s="701"/>
      <c r="K1000" s="701"/>
      <c r="L1000" s="701"/>
      <c r="M1000" s="701"/>
      <c r="N1000" s="701"/>
      <c r="O1000" s="701"/>
      <c r="P1000" s="701"/>
      <c r="Q1000" s="701"/>
    </row>
    <row r="1001" ht="25.15" customHeight="true" x14ac:dyDescent="0.2">
      <c r="C1001" s="701"/>
      <c r="D1001" s="701"/>
      <c r="E1001" s="701"/>
      <c r="F1001" s="701"/>
      <c r="G1001" s="701"/>
      <c r="H1001" s="701"/>
      <c r="I1001" s="701"/>
      <c r="J1001" s="701"/>
      <c r="K1001" s="701"/>
      <c r="L1001" s="701"/>
      <c r="M1001" s="701"/>
      <c r="N1001" s="701"/>
      <c r="O1001" s="701"/>
      <c r="P1001" s="701"/>
      <c r="Q1001" s="701"/>
    </row>
    <row r="1002" ht="25.15" customHeight="true" x14ac:dyDescent="0.2">
      <c r="C1002" s="701"/>
      <c r="D1002" s="701"/>
      <c r="E1002" s="701"/>
      <c r="F1002" s="701"/>
      <c r="G1002" s="701"/>
      <c r="H1002" s="701"/>
      <c r="I1002" s="701"/>
      <c r="J1002" s="701"/>
      <c r="K1002" s="701"/>
      <c r="L1002" s="701"/>
      <c r="M1002" s="701"/>
      <c r="N1002" s="701"/>
      <c r="O1002" s="701"/>
      <c r="P1002" s="701"/>
      <c r="Q1002" s="701"/>
    </row>
    <row r="1003" ht="25.15" customHeight="true" x14ac:dyDescent="0.2">
      <c r="C1003" s="701"/>
      <c r="D1003" s="701"/>
      <c r="E1003" s="701"/>
      <c r="F1003" s="701"/>
      <c r="G1003" s="701"/>
      <c r="H1003" s="701"/>
      <c r="I1003" s="701"/>
      <c r="J1003" s="701"/>
      <c r="K1003" s="701"/>
      <c r="L1003" s="701"/>
      <c r="M1003" s="701"/>
      <c r="N1003" s="701"/>
      <c r="O1003" s="701"/>
      <c r="P1003" s="701"/>
      <c r="Q1003" s="701"/>
    </row>
    <row r="1004" ht="25.15" customHeight="true" x14ac:dyDescent="0.2">
      <c r="C1004" s="701"/>
      <c r="D1004" s="701"/>
      <c r="E1004" s="701"/>
      <c r="F1004" s="701"/>
      <c r="G1004" s="701"/>
      <c r="H1004" s="701"/>
      <c r="I1004" s="701"/>
      <c r="J1004" s="701"/>
      <c r="K1004" s="701"/>
      <c r="L1004" s="701"/>
      <c r="M1004" s="701"/>
      <c r="N1004" s="701"/>
      <c r="O1004" s="701"/>
      <c r="P1004" s="701"/>
      <c r="Q1004" s="701"/>
    </row>
    <row r="1005" ht="25.15" customHeight="true" x14ac:dyDescent="0.2">
      <c r="C1005" s="701"/>
      <c r="D1005" s="701"/>
      <c r="E1005" s="701"/>
      <c r="F1005" s="701"/>
      <c r="G1005" s="701"/>
      <c r="H1005" s="701"/>
      <c r="I1005" s="701"/>
      <c r="J1005" s="701"/>
      <c r="K1005" s="701"/>
      <c r="L1005" s="701"/>
      <c r="M1005" s="701"/>
      <c r="N1005" s="701"/>
      <c r="O1005" s="701"/>
      <c r="P1005" s="701"/>
      <c r="Q1005" s="701"/>
    </row>
    <row r="1006" ht="25.15" customHeight="true" x14ac:dyDescent="0.2">
      <c r="C1006" s="701"/>
      <c r="D1006" s="701"/>
      <c r="E1006" s="701"/>
      <c r="F1006" s="701"/>
      <c r="G1006" s="701"/>
      <c r="H1006" s="701"/>
      <c r="I1006" s="701"/>
      <c r="J1006" s="701"/>
      <c r="K1006" s="701"/>
      <c r="L1006" s="701"/>
      <c r="M1006" s="701"/>
      <c r="N1006" s="701"/>
      <c r="O1006" s="701"/>
      <c r="P1006" s="701"/>
      <c r="Q1006" s="701"/>
    </row>
    <row r="1007" ht="25.15" customHeight="true" x14ac:dyDescent="0.2">
      <c r="C1007" s="701"/>
      <c r="D1007" s="701"/>
      <c r="E1007" s="701"/>
      <c r="F1007" s="701"/>
      <c r="G1007" s="701"/>
      <c r="H1007" s="701"/>
      <c r="I1007" s="701"/>
      <c r="J1007" s="701"/>
      <c r="K1007" s="701"/>
      <c r="L1007" s="701"/>
      <c r="M1007" s="701"/>
      <c r="N1007" s="701"/>
      <c r="O1007" s="701"/>
      <c r="P1007" s="701"/>
      <c r="Q1007" s="701"/>
    </row>
    <row r="1008" ht="25.15" customHeight="true" x14ac:dyDescent="0.2">
      <c r="C1008" s="701"/>
      <c r="D1008" s="701"/>
      <c r="E1008" s="701"/>
      <c r="F1008" s="701"/>
      <c r="G1008" s="701"/>
      <c r="H1008" s="701"/>
      <c r="I1008" s="701"/>
      <c r="J1008" s="701"/>
      <c r="K1008" s="701"/>
      <c r="L1008" s="701"/>
      <c r="M1008" s="701"/>
      <c r="N1008" s="701"/>
      <c r="O1008" s="701"/>
      <c r="P1008" s="701"/>
      <c r="Q1008" s="701"/>
    </row>
    <row r="1009" ht="25.15" customHeight="true" x14ac:dyDescent="0.2">
      <c r="C1009" s="701"/>
      <c r="D1009" s="701"/>
      <c r="E1009" s="701"/>
      <c r="F1009" s="701"/>
      <c r="G1009" s="701"/>
      <c r="H1009" s="701"/>
      <c r="I1009" s="701"/>
      <c r="J1009" s="701"/>
      <c r="K1009" s="701"/>
      <c r="L1009" s="701"/>
      <c r="M1009" s="701"/>
      <c r="N1009" s="701"/>
      <c r="O1009" s="701"/>
      <c r="P1009" s="701"/>
      <c r="Q1009" s="701"/>
    </row>
    <row r="1010" ht="25.15" customHeight="true" x14ac:dyDescent="0.2">
      <c r="C1010" s="701"/>
      <c r="D1010" s="701"/>
      <c r="E1010" s="701"/>
      <c r="F1010" s="701"/>
      <c r="G1010" s="701"/>
      <c r="H1010" s="701"/>
      <c r="I1010" s="701"/>
      <c r="J1010" s="701"/>
      <c r="K1010" s="701"/>
      <c r="L1010" s="701"/>
      <c r="M1010" s="701"/>
      <c r="N1010" s="701"/>
      <c r="O1010" s="701"/>
      <c r="P1010" s="701"/>
      <c r="Q1010" s="701"/>
    </row>
    <row r="1011" ht="25.15" customHeight="true" x14ac:dyDescent="0.2">
      <c r="C1011" s="701"/>
      <c r="D1011" s="701"/>
      <c r="E1011" s="701"/>
      <c r="F1011" s="701"/>
      <c r="G1011" s="701"/>
      <c r="H1011" s="701"/>
      <c r="I1011" s="701"/>
      <c r="J1011" s="701"/>
      <c r="K1011" s="701"/>
      <c r="L1011" s="701"/>
      <c r="M1011" s="701"/>
      <c r="N1011" s="701"/>
      <c r="O1011" s="701"/>
      <c r="P1011" s="701"/>
      <c r="Q1011" s="701"/>
    </row>
    <row r="1012" ht="25.15" customHeight="true" x14ac:dyDescent="0.2">
      <c r="C1012" s="701"/>
      <c r="D1012" s="701"/>
      <c r="E1012" s="701"/>
      <c r="F1012" s="701"/>
      <c r="G1012" s="701"/>
      <c r="H1012" s="701"/>
      <c r="I1012" s="701"/>
      <c r="J1012" s="701"/>
      <c r="K1012" s="701"/>
      <c r="L1012" s="701"/>
      <c r="M1012" s="701"/>
      <c r="N1012" s="701"/>
      <c r="O1012" s="701"/>
      <c r="P1012" s="701"/>
      <c r="Q1012" s="701"/>
    </row>
    <row r="1013" ht="25.15" customHeight="true" x14ac:dyDescent="0.2">
      <c r="C1013" s="701"/>
      <c r="D1013" s="701"/>
      <c r="E1013" s="701"/>
      <c r="F1013" s="701"/>
      <c r="G1013" s="701"/>
      <c r="H1013" s="701"/>
      <c r="I1013" s="701"/>
      <c r="J1013" s="701"/>
      <c r="K1013" s="701"/>
      <c r="L1013" s="701"/>
      <c r="M1013" s="701"/>
      <c r="N1013" s="701"/>
      <c r="O1013" s="701"/>
      <c r="P1013" s="701"/>
      <c r="Q1013" s="701"/>
    </row>
    <row r="1014" ht="25.15" customHeight="true" x14ac:dyDescent="0.2">
      <c r="C1014" s="701"/>
      <c r="D1014" s="701"/>
      <c r="E1014" s="701"/>
      <c r="F1014" s="701"/>
      <c r="G1014" s="701"/>
      <c r="H1014" s="701"/>
      <c r="I1014" s="701"/>
      <c r="J1014" s="701"/>
      <c r="K1014" s="701"/>
      <c r="L1014" s="701"/>
      <c r="M1014" s="701"/>
      <c r="N1014" s="701"/>
      <c r="O1014" s="701"/>
      <c r="P1014" s="701"/>
      <c r="Q1014" s="701"/>
    </row>
    <row r="1015" ht="25.15" customHeight="true" x14ac:dyDescent="0.2">
      <c r="C1015" s="701"/>
      <c r="D1015" s="701"/>
      <c r="E1015" s="701"/>
      <c r="F1015" s="701"/>
      <c r="G1015" s="701"/>
      <c r="H1015" s="701"/>
      <c r="I1015" s="701"/>
      <c r="J1015" s="701"/>
      <c r="K1015" s="701"/>
      <c r="L1015" s="701"/>
      <c r="M1015" s="701"/>
      <c r="N1015" s="701"/>
      <c r="O1015" s="701"/>
      <c r="P1015" s="701"/>
      <c r="Q1015" s="701"/>
    </row>
    <row r="1016" ht="25.15" customHeight="true" x14ac:dyDescent="0.2">
      <c r="C1016" s="701"/>
      <c r="D1016" s="701"/>
      <c r="E1016" s="701"/>
      <c r="F1016" s="701"/>
      <c r="G1016" s="701"/>
      <c r="H1016" s="701"/>
      <c r="I1016" s="701"/>
      <c r="J1016" s="701"/>
      <c r="K1016" s="701"/>
      <c r="L1016" s="701"/>
      <c r="M1016" s="701"/>
      <c r="N1016" s="701"/>
      <c r="O1016" s="701"/>
      <c r="P1016" s="701"/>
      <c r="Q1016" s="701"/>
    </row>
    <row r="1017" ht="25.15" customHeight="true" x14ac:dyDescent="0.2">
      <c r="C1017" s="701"/>
      <c r="D1017" s="701"/>
      <c r="E1017" s="701"/>
      <c r="F1017" s="701"/>
      <c r="G1017" s="701"/>
      <c r="H1017" s="701"/>
      <c r="I1017" s="701"/>
      <c r="J1017" s="701"/>
      <c r="K1017" s="701"/>
      <c r="L1017" s="701"/>
      <c r="M1017" s="701"/>
      <c r="N1017" s="701"/>
      <c r="O1017" s="701"/>
      <c r="P1017" s="701"/>
      <c r="Q1017" s="701"/>
    </row>
    <row r="1018" ht="25.15" customHeight="true" x14ac:dyDescent="0.2">
      <c r="C1018" s="701"/>
      <c r="D1018" s="701"/>
      <c r="E1018" s="701"/>
      <c r="F1018" s="701"/>
      <c r="G1018" s="701"/>
      <c r="H1018" s="701"/>
      <c r="I1018" s="701"/>
      <c r="J1018" s="701"/>
      <c r="K1018" s="701"/>
      <c r="L1018" s="701"/>
      <c r="M1018" s="701"/>
      <c r="N1018" s="701"/>
      <c r="O1018" s="701"/>
      <c r="P1018" s="701"/>
      <c r="Q1018" s="701"/>
    </row>
    <row r="1019" ht="25.15" customHeight="true" x14ac:dyDescent="0.2">
      <c r="C1019" s="701"/>
      <c r="D1019" s="701"/>
      <c r="E1019" s="701"/>
      <c r="F1019" s="701"/>
      <c r="G1019" s="701"/>
      <c r="H1019" s="701"/>
      <c r="I1019" s="701"/>
      <c r="J1019" s="701"/>
      <c r="K1019" s="701"/>
      <c r="L1019" s="701"/>
      <c r="M1019" s="701"/>
      <c r="N1019" s="701"/>
      <c r="O1019" s="701"/>
      <c r="P1019" s="701"/>
      <c r="Q1019" s="701"/>
    </row>
    <row r="1020" ht="25.15" customHeight="true" x14ac:dyDescent="0.2">
      <c r="C1020" s="701"/>
      <c r="D1020" s="701"/>
      <c r="E1020" s="701"/>
      <c r="F1020" s="701"/>
      <c r="G1020" s="701"/>
      <c r="H1020" s="701"/>
      <c r="I1020" s="701"/>
      <c r="J1020" s="701"/>
      <c r="K1020" s="701"/>
      <c r="L1020" s="701"/>
      <c r="M1020" s="701"/>
      <c r="N1020" s="701"/>
      <c r="O1020" s="701"/>
      <c r="P1020" s="701"/>
      <c r="Q1020" s="701"/>
    </row>
    <row r="1021" ht="25.15" customHeight="true" x14ac:dyDescent="0.2">
      <c r="C1021" s="701"/>
      <c r="D1021" s="701"/>
      <c r="E1021" s="701"/>
      <c r="F1021" s="701"/>
      <c r="G1021" s="701"/>
      <c r="H1021" s="701"/>
      <c r="I1021" s="701"/>
      <c r="J1021" s="701"/>
      <c r="K1021" s="701"/>
      <c r="L1021" s="701"/>
      <c r="M1021" s="701"/>
      <c r="N1021" s="701"/>
      <c r="O1021" s="701"/>
      <c r="P1021" s="701"/>
      <c r="Q1021" s="701"/>
    </row>
    <row r="1022" ht="25.15" customHeight="true" x14ac:dyDescent="0.2">
      <c r="C1022" s="701"/>
      <c r="D1022" s="701"/>
      <c r="E1022" s="701"/>
      <c r="F1022" s="701"/>
      <c r="G1022" s="701"/>
      <c r="H1022" s="701"/>
      <c r="I1022" s="701"/>
      <c r="J1022" s="701"/>
      <c r="K1022" s="701"/>
      <c r="L1022" s="701"/>
      <c r="M1022" s="701"/>
      <c r="N1022" s="701"/>
      <c r="O1022" s="701"/>
      <c r="P1022" s="701"/>
      <c r="Q1022" s="701"/>
    </row>
    <row r="1023" ht="25.15" customHeight="true" x14ac:dyDescent="0.2">
      <c r="C1023" s="701"/>
      <c r="D1023" s="701"/>
      <c r="E1023" s="701"/>
      <c r="F1023" s="701"/>
      <c r="G1023" s="701"/>
      <c r="H1023" s="701"/>
      <c r="I1023" s="701"/>
      <c r="J1023" s="701"/>
      <c r="K1023" s="701"/>
      <c r="L1023" s="701"/>
      <c r="M1023" s="701"/>
      <c r="N1023" s="701"/>
      <c r="O1023" s="701"/>
      <c r="P1023" s="701"/>
      <c r="Q1023" s="701"/>
    </row>
    <row r="1024" ht="25.15" customHeight="true" x14ac:dyDescent="0.2">
      <c r="C1024" s="701"/>
      <c r="D1024" s="701"/>
      <c r="E1024" s="701"/>
      <c r="F1024" s="701"/>
      <c r="G1024" s="701"/>
      <c r="H1024" s="701"/>
      <c r="I1024" s="701"/>
      <c r="J1024" s="701"/>
      <c r="K1024" s="701"/>
      <c r="L1024" s="701"/>
      <c r="M1024" s="701"/>
      <c r="N1024" s="701"/>
      <c r="O1024" s="701"/>
      <c r="P1024" s="701"/>
      <c r="Q1024" s="701"/>
    </row>
    <row r="1025" s="417" customFormat="true" ht="21" customHeight="true" x14ac:dyDescent="0.2">
      <c r="A1025" s="1080" t="s">
        <v>184</v>
      </c>
      <c r="B1025" s="1080"/>
      <c r="C1025" s="1080"/>
      <c r="AB1025" s="410"/>
      <c r="AC1025" s="410"/>
      <c r="AD1025" s="410"/>
      <c r="AE1025" s="410"/>
      <c r="AF1025" s="410"/>
      <c r="AG1025" s="410"/>
      <c r="AH1025" s="410"/>
      <c r="AI1025" s="410"/>
      <c r="AJ1025" s="410"/>
      <c r="AK1025" s="410"/>
      <c r="AL1025" s="410"/>
      <c r="AM1025" s="410"/>
      <c r="AN1025" s="410"/>
      <c r="AO1025" s="410"/>
      <c r="AP1025" s="410"/>
      <c r="AQ1025" s="410"/>
      <c r="AR1025" s="410"/>
      <c r="AS1025" s="410"/>
      <c r="AT1025" s="410"/>
      <c r="AU1025" s="410"/>
      <c r="AV1025" s="410"/>
      <c r="AW1025" s="410"/>
      <c r="AX1025" s="410"/>
      <c r="AY1025" s="410"/>
      <c r="AZ1025" s="410"/>
      <c r="BA1025" s="425"/>
      <c r="BB1025" s="491"/>
      <c r="BC1025"/>
      <c r="BD1025"/>
      <c r="BE1025"/>
      <c r="BF1025"/>
      <c r="BG1025"/>
      <c r="BH1025"/>
      <c r="BI1025"/>
      <c r="BJ1025"/>
      <c r="BK1025"/>
      <c r="BL1025"/>
      <c r="BM1025"/>
      <c r="BN1025"/>
      <c r="BO1025"/>
      <c r="BP1025"/>
      <c r="BQ1025"/>
      <c r="BR1025"/>
      <c r="BS1025"/>
      <c r="BT1025"/>
      <c r="BU1025"/>
      <c r="BV1025"/>
      <c r="BW1025"/>
      <c r="BX1025"/>
      <c r="BY1025" s="425"/>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417" customFormat="true" ht="15.95" customHeight="true" x14ac:dyDescent="0.2">
      <c r="A1026" s="1063" t="s">
        <v>196</v>
      </c>
      <c r="B1026" s="1063"/>
      <c r="C1026" s="632" t="s">
        <v>197</v>
      </c>
      <c r="AB1026" s="410"/>
      <c r="AC1026" s="410"/>
      <c r="AD1026" s="410"/>
      <c r="AE1026" s="410"/>
      <c r="AF1026" s="410"/>
      <c r="AG1026" s="410"/>
      <c r="AH1026" s="410"/>
      <c r="AI1026" s="410"/>
      <c r="AJ1026" s="410"/>
      <c r="AK1026" s="410"/>
      <c r="AL1026" s="410"/>
      <c r="AM1026" s="410"/>
      <c r="AN1026" s="410"/>
      <c r="AO1026" s="410"/>
      <c r="AP1026" s="410"/>
      <c r="AQ1026" s="410"/>
      <c r="AR1026" s="410"/>
      <c r="AS1026" s="410"/>
      <c r="AT1026" s="410"/>
      <c r="AU1026" s="410"/>
      <c r="AV1026" s="410"/>
      <c r="AW1026" s="410"/>
      <c r="AX1026" s="410"/>
      <c r="AY1026" s="410"/>
      <c r="AZ1026" s="410"/>
      <c r="BA1026" s="425"/>
      <c r="BB1026" s="491"/>
      <c r="BC1026"/>
      <c r="BD1026"/>
      <c r="BE1026"/>
      <c r="BF1026"/>
      <c r="BG1026"/>
      <c r="BH1026"/>
      <c r="BI1026"/>
      <c r="BJ1026"/>
      <c r="BK1026"/>
      <c r="BL1026"/>
      <c r="BM1026"/>
      <c r="BN1026"/>
      <c r="BO1026"/>
      <c r="BP1026"/>
      <c r="BQ1026"/>
      <c r="BR1026"/>
      <c r="BS1026"/>
      <c r="BT1026"/>
      <c r="BU1026"/>
      <c r="BV1026"/>
      <c r="BW1026"/>
      <c r="BX1026"/>
      <c r="BY1026" s="425"/>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417" customFormat="true" ht="17.1" hidden="true" customHeight="true" x14ac:dyDescent="0.2">
      <c r="A1027" s="633" t="s">
        <v>198</v>
      </c>
      <c r="B1027" s="634" t="s">
        <v>199</v>
      </c>
      <c r="C1027" s="635">
        <v>9391</v>
      </c>
      <c r="AB1027" s="410"/>
      <c r="AC1027" s="410"/>
      <c r="AD1027" s="410"/>
      <c r="AE1027" s="410"/>
      <c r="AF1027" s="410"/>
      <c r="AG1027" s="410"/>
      <c r="AH1027" s="410"/>
      <c r="AI1027" s="410"/>
      <c r="AJ1027" s="410"/>
      <c r="AK1027" s="410"/>
      <c r="AL1027" s="410"/>
      <c r="AM1027" s="410"/>
      <c r="AN1027" s="410"/>
      <c r="AO1027" s="410"/>
      <c r="AP1027" s="410"/>
      <c r="AQ1027" s="410"/>
      <c r="AR1027" s="410"/>
      <c r="AS1027" s="410"/>
      <c r="AT1027" s="410"/>
      <c r="AU1027" s="410"/>
      <c r="AV1027" s="410"/>
      <c r="AW1027" s="410"/>
      <c r="AX1027" s="410"/>
      <c r="AY1027" s="410"/>
      <c r="AZ1027" s="410"/>
      <c r="BA1027" s="425"/>
      <c r="BB1027" s="491"/>
      <c r="BC1027"/>
      <c r="BD1027"/>
      <c r="BE1027"/>
      <c r="BF1027"/>
      <c r="BG1027"/>
      <c r="BH1027"/>
      <c r="BI1027"/>
      <c r="BJ1027"/>
      <c r="BK1027"/>
      <c r="BL1027"/>
      <c r="BM1027"/>
      <c r="BN1027"/>
      <c r="BO1027"/>
      <c r="BP1027"/>
      <c r="BQ1027"/>
      <c r="BR1027"/>
      <c r="BS1027"/>
      <c r="BT1027"/>
      <c r="BU1027"/>
      <c r="BV1027"/>
      <c r="BW1027"/>
      <c r="BX1027"/>
      <c r="BY1027" s="425"/>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417" customFormat="true" ht="17.1" hidden="true" customHeight="true" x14ac:dyDescent="0.2">
      <c r="A1028" s="636" t="s">
        <v>200</v>
      </c>
      <c r="B1028" s="637" t="s">
        <v>199</v>
      </c>
      <c r="C1028" s="638">
        <v>9391</v>
      </c>
      <c r="AB1028" s="410"/>
      <c r="AC1028" s="410"/>
      <c r="AD1028" s="410"/>
      <c r="AE1028" s="410"/>
      <c r="AF1028" s="410"/>
      <c r="AG1028" s="410"/>
      <c r="AH1028" s="410"/>
      <c r="AI1028" s="410"/>
      <c r="AJ1028" s="410"/>
      <c r="AK1028" s="410"/>
      <c r="AL1028" s="410"/>
      <c r="AM1028" s="410"/>
      <c r="AN1028" s="410"/>
      <c r="AO1028" s="410"/>
      <c r="AP1028" s="410"/>
      <c r="AQ1028" s="410"/>
      <c r="AR1028" s="410"/>
      <c r="AS1028" s="410"/>
      <c r="AT1028" s="410"/>
      <c r="AU1028" s="410"/>
      <c r="AV1028" s="410"/>
      <c r="AW1028" s="410"/>
      <c r="AX1028" s="410"/>
      <c r="AY1028" s="410"/>
      <c r="AZ1028" s="410"/>
      <c r="BA1028" s="425"/>
      <c r="BB1028" s="491"/>
      <c r="BC1028"/>
      <c r="BD1028"/>
      <c r="BE1028"/>
      <c r="BF1028"/>
      <c r="BG1028"/>
      <c r="BH1028"/>
      <c r="BI1028"/>
      <c r="BJ1028"/>
      <c r="BK1028"/>
      <c r="BL1028"/>
      <c r="BM1028"/>
      <c r="BN1028"/>
      <c r="BO1028"/>
      <c r="BP1028"/>
      <c r="BQ1028"/>
      <c r="BR1028"/>
      <c r="BS1028"/>
      <c r="BT1028"/>
      <c r="BU1028"/>
      <c r="BV1028"/>
      <c r="BW1028"/>
      <c r="BX1028"/>
      <c r="BY1028" s="425"/>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417" customFormat="true" ht="17.1" hidden="true" customHeight="true" x14ac:dyDescent="0.2">
      <c r="A1029" s="636" t="s">
        <v>201</v>
      </c>
      <c r="B1029" s="637" t="s">
        <v>199</v>
      </c>
      <c r="C1029" s="638">
        <v>9391</v>
      </c>
      <c r="AB1029" s="410"/>
      <c r="AC1029" s="410"/>
      <c r="AD1029" s="410"/>
      <c r="AE1029" s="410"/>
      <c r="AF1029" s="410"/>
      <c r="AG1029" s="410"/>
      <c r="AH1029" s="410"/>
      <c r="AI1029" s="410"/>
      <c r="AJ1029" s="410"/>
      <c r="AK1029" s="410"/>
      <c r="AL1029" s="410"/>
      <c r="AM1029" s="410"/>
      <c r="AN1029" s="410"/>
      <c r="AO1029" s="410"/>
      <c r="AP1029" s="410"/>
      <c r="AQ1029" s="410"/>
      <c r="AR1029" s="410"/>
      <c r="AS1029" s="410"/>
      <c r="AT1029" s="410"/>
      <c r="AU1029" s="410"/>
      <c r="AV1029" s="410"/>
      <c r="AW1029" s="410"/>
      <c r="AX1029" s="410"/>
      <c r="AY1029" s="410"/>
      <c r="AZ1029" s="410"/>
      <c r="BA1029" s="425"/>
      <c r="BB1029" s="491"/>
      <c r="BC1029"/>
      <c r="BD1029"/>
      <c r="BE1029"/>
      <c r="BF1029"/>
      <c r="BG1029"/>
      <c r="BH1029"/>
      <c r="BI1029"/>
      <c r="BJ1029"/>
      <c r="BK1029"/>
      <c r="BL1029"/>
      <c r="BM1029"/>
      <c r="BN1029"/>
      <c r="BO1029"/>
      <c r="BP1029"/>
      <c r="BQ1029"/>
      <c r="BR1029"/>
      <c r="BS1029"/>
      <c r="BT1029"/>
      <c r="BU1029"/>
      <c r="BV1029"/>
      <c r="BW1029"/>
      <c r="BX1029"/>
      <c r="BY1029" s="425"/>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417" customFormat="true" ht="17.1" hidden="true" customHeight="true" x14ac:dyDescent="0.2">
      <c r="A1030" s="636" t="s">
        <v>202</v>
      </c>
      <c r="B1030" s="637" t="s">
        <v>199</v>
      </c>
      <c r="C1030" s="638">
        <v>9391</v>
      </c>
      <c r="AB1030" s="410"/>
      <c r="AC1030" s="410"/>
      <c r="AD1030" s="410"/>
      <c r="AE1030" s="410"/>
      <c r="AF1030" s="410"/>
      <c r="AG1030" s="410"/>
      <c r="AH1030" s="410"/>
      <c r="AI1030" s="410"/>
      <c r="AJ1030" s="410"/>
      <c r="AK1030" s="410"/>
      <c r="AL1030" s="410"/>
      <c r="AM1030" s="410"/>
      <c r="AN1030" s="410"/>
      <c r="AO1030" s="410"/>
      <c r="AP1030" s="410"/>
      <c r="AQ1030" s="410"/>
      <c r="AR1030" s="410"/>
      <c r="AS1030" s="410"/>
      <c r="AT1030" s="410"/>
      <c r="AU1030" s="410"/>
      <c r="AV1030" s="410"/>
      <c r="AW1030" s="410"/>
      <c r="AX1030" s="410"/>
      <c r="AY1030" s="410"/>
      <c r="AZ1030" s="410"/>
      <c r="BA1030" s="425"/>
      <c r="BB1030" s="491"/>
      <c r="BC1030"/>
      <c r="BD1030"/>
      <c r="BE1030"/>
      <c r="BF1030"/>
      <c r="BG1030"/>
      <c r="BH1030"/>
      <c r="BI1030"/>
      <c r="BJ1030"/>
      <c r="BK1030"/>
      <c r="BL1030"/>
      <c r="BM1030"/>
      <c r="BN1030"/>
      <c r="BO1030"/>
      <c r="BP1030"/>
      <c r="BQ1030"/>
      <c r="BR1030"/>
      <c r="BS1030"/>
      <c r="BT1030"/>
      <c r="BU1030"/>
      <c r="BV1030"/>
      <c r="BW1030"/>
      <c r="BX1030"/>
      <c r="BY1030" s="425"/>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417" customFormat="true" ht="17.1" customHeight="true" x14ac:dyDescent="0.2">
      <c r="A1031" s="1064" t="s">
        <v>203</v>
      </c>
      <c r="B1031" s="637" t="s">
        <v>204</v>
      </c>
      <c r="C1031" s="638">
        <v>2141</v>
      </c>
      <c r="AB1031" s="410"/>
      <c r="AC1031" s="410"/>
      <c r="AD1031" s="410"/>
      <c r="AE1031" s="410"/>
      <c r="AF1031" s="410"/>
      <c r="AG1031" s="410"/>
      <c r="AH1031" s="410"/>
      <c r="AI1031" s="410"/>
      <c r="AJ1031" s="410"/>
      <c r="AK1031" s="410"/>
      <c r="AL1031" s="410"/>
      <c r="AM1031" s="410"/>
      <c r="AN1031" s="410"/>
      <c r="AO1031" s="410"/>
      <c r="AP1031" s="410"/>
      <c r="AQ1031" s="410"/>
      <c r="AR1031" s="410"/>
      <c r="AS1031" s="410"/>
      <c r="AT1031" s="410"/>
      <c r="AU1031" s="410"/>
      <c r="AV1031" s="410"/>
      <c r="AW1031" s="410"/>
      <c r="AX1031" s="410"/>
      <c r="AY1031" s="410"/>
      <c r="AZ1031" s="410"/>
      <c r="BA1031" s="425"/>
      <c r="BB1031" s="491"/>
      <c r="BC1031"/>
      <c r="BD1031"/>
      <c r="BE1031"/>
      <c r="BF1031"/>
      <c r="BG1031"/>
      <c r="BH1031"/>
      <c r="BI1031"/>
      <c r="BJ1031"/>
      <c r="BK1031"/>
      <c r="BL1031"/>
      <c r="BM1031"/>
      <c r="BN1031"/>
      <c r="BO1031"/>
      <c r="BP1031"/>
      <c r="BQ1031"/>
      <c r="BR1031"/>
      <c r="BS1031"/>
      <c r="BT1031"/>
      <c r="BU1031"/>
      <c r="BV1031"/>
      <c r="BW1031"/>
      <c r="BX1031"/>
      <c r="BY1031" s="425"/>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417" customFormat="true" ht="17.1" customHeight="true" x14ac:dyDescent="0.2">
      <c r="A1032" s="1064"/>
      <c r="B1032" s="637" t="s">
        <v>205</v>
      </c>
      <c r="C1032" s="638">
        <v>7250</v>
      </c>
      <c r="AB1032" s="410"/>
      <c r="AC1032" s="410"/>
      <c r="AD1032" s="410"/>
      <c r="AE1032" s="410"/>
      <c r="AF1032" s="410"/>
      <c r="AG1032" s="410"/>
      <c r="AH1032" s="410"/>
      <c r="AI1032" s="410"/>
      <c r="AJ1032" s="410"/>
      <c r="AK1032" s="410"/>
      <c r="AL1032" s="410"/>
      <c r="AM1032" s="410"/>
      <c r="AN1032" s="410"/>
      <c r="AO1032" s="410"/>
      <c r="AP1032" s="410"/>
      <c r="AQ1032" s="410"/>
      <c r="AR1032" s="410"/>
      <c r="AS1032" s="410"/>
      <c r="AT1032" s="410"/>
      <c r="AU1032" s="410"/>
      <c r="AV1032" s="410"/>
      <c r="AW1032" s="410"/>
      <c r="AX1032" s="410"/>
      <c r="AY1032" s="410"/>
      <c r="AZ1032" s="410"/>
      <c r="BA1032" s="425"/>
      <c r="BB1032" s="491"/>
      <c r="BC1032"/>
      <c r="BD1032"/>
      <c r="BE1032"/>
      <c r="BF1032"/>
      <c r="BG1032"/>
      <c r="BH1032"/>
      <c r="BI1032"/>
      <c r="BJ1032"/>
      <c r="BK1032"/>
      <c r="BL1032"/>
      <c r="BM1032"/>
      <c r="BN1032"/>
      <c r="BO1032"/>
      <c r="BP1032"/>
      <c r="BQ1032"/>
      <c r="BR1032"/>
      <c r="BS1032"/>
      <c r="BT1032"/>
      <c r="BU1032"/>
      <c r="BV1032"/>
      <c r="BW1032"/>
      <c r="BX1032"/>
      <c r="BY1032" s="425"/>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417" customFormat="true" ht="17.1" customHeight="true" x14ac:dyDescent="0.2">
      <c r="A1033" s="1065"/>
      <c r="B1033" s="639" t="s">
        <v>206</v>
      </c>
      <c r="C1033" s="640">
        <v>0</v>
      </c>
      <c r="AB1033" s="410"/>
      <c r="AC1033" s="410"/>
      <c r="AD1033" s="410"/>
      <c r="AE1033" s="410"/>
      <c r="AF1033" s="410"/>
      <c r="AG1033" s="410"/>
      <c r="AH1033" s="410"/>
      <c r="AI1033" s="410"/>
      <c r="AJ1033" s="410"/>
      <c r="AK1033" s="410"/>
      <c r="AL1033" s="410"/>
      <c r="AM1033" s="410"/>
      <c r="AN1033" s="410"/>
      <c r="AO1033" s="410"/>
      <c r="AP1033" s="410"/>
      <c r="AQ1033" s="410"/>
      <c r="AR1033" s="410"/>
      <c r="AS1033" s="410"/>
      <c r="AT1033" s="410"/>
      <c r="AU1033" s="410"/>
      <c r="AV1033" s="410"/>
      <c r="AW1033" s="410"/>
      <c r="AX1033" s="410"/>
      <c r="AY1033" s="410"/>
      <c r="AZ1033" s="410"/>
      <c r="BA1033" s="592"/>
      <c r="BB1033" s="383"/>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592"/>
      <c r="BV1033" s="592"/>
      <c r="BW1033" s="592"/>
      <c r="BX1033" s="592"/>
      <c r="BY1033" s="592"/>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417" customFormat="true" ht="12.95" customHeight="true" x14ac:dyDescent="0.2">
      <c r="A1034" s="1068" t="s">
        <v>426</v>
      </c>
      <c r="B1034" s="1068"/>
      <c r="C1034" s="1068"/>
      <c r="AB1034" s="410"/>
      <c r="AC1034" s="410"/>
      <c r="AD1034" s="410"/>
      <c r="AE1034" s="410"/>
      <c r="AF1034" s="410"/>
      <c r="AG1034" s="410"/>
      <c r="AH1034" s="410"/>
      <c r="AI1034" s="410"/>
      <c r="AJ1034" s="410"/>
      <c r="AK1034" s="410"/>
      <c r="AL1034" s="410"/>
      <c r="AM1034" s="410"/>
      <c r="AN1034" s="410"/>
      <c r="AO1034" s="410"/>
      <c r="AP1034" s="410"/>
      <c r="AQ1034" s="410"/>
      <c r="AR1034" s="410"/>
      <c r="AS1034" s="410"/>
      <c r="AT1034" s="410"/>
      <c r="AU1034" s="410"/>
      <c r="AV1034" s="410"/>
      <c r="AW1034" s="410"/>
      <c r="AX1034" s="410"/>
      <c r="AY1034" s="410"/>
      <c r="AZ1034" s="410"/>
      <c r="BA1034" s="425"/>
      <c r="BB1034" s="491"/>
      <c r="BC1034"/>
      <c r="BD1034"/>
      <c r="BE1034"/>
      <c r="BF1034"/>
      <c r="BG1034"/>
      <c r="BH1034"/>
      <c r="BI1034"/>
      <c r="BJ1034"/>
      <c r="BK1034"/>
      <c r="BL1034"/>
      <c r="BM1034"/>
      <c r="BN1034"/>
      <c r="BO1034"/>
      <c r="BP1034"/>
      <c r="BQ1034"/>
      <c r="BR1034"/>
      <c r="BS1034"/>
      <c r="BT1034"/>
      <c r="BU1034"/>
      <c r="BV1034"/>
      <c r="BW1034"/>
      <c r="BX1034"/>
      <c r="BY1034" s="425"/>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417" customFormat="true" ht="15" customHeight="true" x14ac:dyDescent="0.2">
      <c r="B1035" s="579"/>
      <c r="AB1035" s="410"/>
      <c r="AC1035" s="410"/>
      <c r="AD1035" s="410"/>
      <c r="AE1035" s="410"/>
      <c r="AF1035" s="410"/>
      <c r="AG1035" s="410"/>
      <c r="AH1035" s="410"/>
      <c r="AI1035" s="410"/>
      <c r="AJ1035" s="410"/>
      <c r="AK1035" s="410"/>
      <c r="AL1035" s="410"/>
      <c r="AM1035" s="410"/>
      <c r="AN1035" s="410"/>
      <c r="AO1035" s="410"/>
      <c r="AP1035" s="410"/>
      <c r="AQ1035" s="410"/>
      <c r="AR1035" s="410"/>
      <c r="AS1035" s="410"/>
      <c r="AT1035" s="410"/>
      <c r="AU1035" s="410"/>
      <c r="AV1035" s="410"/>
      <c r="AW1035" s="410"/>
      <c r="AX1035" s="410"/>
      <c r="AY1035" s="410"/>
      <c r="AZ1035" s="410"/>
      <c r="BA1035" s="577"/>
      <c r="BB1035" s="437"/>
      <c r="BC1035" s="577"/>
      <c r="BD1035" s="577"/>
      <c r="BE1035" s="577"/>
      <c r="BF1035" s="577"/>
      <c r="BG1035" s="577"/>
      <c r="BH1035" s="577"/>
      <c r="BI1035" s="577"/>
      <c r="BJ1035" s="577"/>
      <c r="BK1035" s="577"/>
      <c r="BL1035" s="577"/>
      <c r="BM1035" s="577"/>
      <c r="BN1035" s="577"/>
      <c r="BO1035" s="577"/>
      <c r="BP1035" s="577"/>
      <c r="BQ1035" s="577"/>
      <c r="BR1035" s="577"/>
      <c r="BS1035" s="577"/>
      <c r="BT1035" s="577"/>
      <c r="BU1035" s="577"/>
      <c r="BV1035" s="577"/>
      <c r="BW1035" s="577"/>
      <c r="BX1035" s="577"/>
      <c r="BY1035" s="577"/>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Berea</v>
      </c>
      <c r="B1037" s="493">
        <f>BR122+BR123</f>
        <v>5639.5005369999981</v>
      </c>
    </row>
    <row r="1038" ht="15" customHeight="true" x14ac:dyDescent="0.2">
      <c r="A1038" s="493" t="str">
        <f>S15</f>
        <v>Butha-Bothe</v>
      </c>
      <c r="B1038" s="493">
        <f>BS122+BS123</f>
        <v>2317.6200090000016</v>
      </c>
    </row>
    <row r="1039" ht="15" customHeight="true" x14ac:dyDescent="0.2">
      <c r="A1039" s="493" t="str">
        <f>T15</f>
        <v>Leribe</v>
      </c>
      <c r="B1039" s="493">
        <f>BT122+BT123</f>
        <v>7096.7546829999892</v>
      </c>
    </row>
    <row r="1040" ht="15" customHeight="true" x14ac:dyDescent="0.2">
      <c r="A1040" s="493" t="str">
        <f>U15</f>
        <v>Mafeteng</v>
      </c>
      <c r="B1040" s="493">
        <f>BU122+BU123</f>
        <v>4096.463529000006</v>
      </c>
    </row>
    <row r="1041" ht="15" customHeight="true" x14ac:dyDescent="0.2">
      <c r="A1041" s="493" t="str">
        <f>V15</f>
        <v>Maseru</v>
      </c>
      <c r="B1041" s="493">
        <f>BV122+BV123</f>
        <v>10026.102318000001</v>
      </c>
    </row>
    <row r="1042" ht="15" customHeight="true" x14ac:dyDescent="0.2">
      <c r="A1042" s="493" t="str">
        <f>W15</f>
        <v>Mohale's Hoek</v>
      </c>
      <c r="B1042" s="493">
        <f>BW122+BW123</f>
        <v>3986.4872249999953</v>
      </c>
    </row>
    <row r="1043" ht="15" customHeight="true" x14ac:dyDescent="0.2">
      <c r="A1043" s="493" t="str">
        <f>X15</f>
        <v>Mokhotlong</v>
      </c>
      <c r="B1043" s="493">
        <f>BX122+XR123</f>
        <v>436.04601199999996</v>
      </c>
    </row>
    <row r="1044" ht="15" customHeight="true" x14ac:dyDescent="0.2">
      <c r="A1044" s="493" t="str">
        <f>Y15</f>
        <v>Qacha's-Nek</v>
      </c>
      <c r="B1044" s="493">
        <f>BY122+BY123</f>
        <v>1598.5553320000017</v>
      </c>
    </row>
    <row r="1045" ht="15" customHeight="true" x14ac:dyDescent="0.2">
      <c r="A1045" s="493" t="str">
        <f>Z15</f>
        <v>Quthing</v>
      </c>
      <c r="B1045" s="493">
        <f>BZ122+BZ123</f>
        <v>2396.9292980000032</v>
      </c>
    </row>
    <row r="1046" ht="15" customHeight="true" x14ac:dyDescent="0.2">
      <c r="A1046" s="437" t="str">
        <f>AA15</f>
        <v>Thaba-Tseka</v>
      </c>
      <c r="B1046" s="493">
        <f>CA122+CA123</f>
        <v>3690.7187689999937</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10</v>
      </c>
      <c r="B1072" s="437" t="s">
        <v>141</v>
      </c>
    </row>
    <row r="1100" s="410" customFormat="true" ht="17.1" customHeight="true" x14ac:dyDescent="0.2">
      <c r="A1100" s="933"/>
      <c r="B1100" s="930"/>
      <c r="BA1100" s="577"/>
      <c r="BB1100" s="437"/>
      <c r="BC1100" s="577"/>
      <c r="BD1100" s="577"/>
      <c r="BE1100" s="577"/>
      <c r="BF1100" s="577"/>
      <c r="BG1100" s="577"/>
      <c r="BH1100" s="577"/>
      <c r="BI1100" s="577"/>
      <c r="BJ1100" s="577"/>
      <c r="BK1100" s="577"/>
      <c r="BL1100" s="577"/>
      <c r="BM1100" s="577"/>
      <c r="BN1100" s="577"/>
      <c r="BO1100" s="577"/>
      <c r="BP1100" s="577"/>
      <c r="BQ1100" s="577"/>
      <c r="BR1100" s="577"/>
      <c r="BS1100" s="577"/>
      <c r="BT1100" s="577"/>
      <c r="BU1100" s="577"/>
      <c r="BV1100" s="577"/>
      <c r="BW1100" s="577"/>
      <c r="BX1100" s="577"/>
      <c r="BY1100" s="577"/>
    </row>
    <row r="1101" s="410" customFormat="true" ht="17.1" customHeight="true" x14ac:dyDescent="0.2">
      <c r="A1101" s="934"/>
      <c r="B1101" s="931"/>
      <c r="BA1101" s="577"/>
      <c r="BB1101" s="437"/>
      <c r="BC1101" s="577"/>
      <c r="BD1101" s="577"/>
      <c r="BE1101" s="577"/>
      <c r="BF1101" s="577"/>
      <c r="BG1101" s="577"/>
      <c r="BH1101" s="577"/>
      <c r="BI1101" s="577"/>
      <c r="BJ1101" s="577"/>
      <c r="BK1101" s="577"/>
      <c r="BL1101" s="577"/>
      <c r="BM1101" s="577"/>
      <c r="BN1101" s="577"/>
      <c r="BO1101" s="577"/>
      <c r="BP1101" s="577"/>
      <c r="BQ1101" s="577"/>
      <c r="BR1101" s="577"/>
      <c r="BS1101" s="577"/>
      <c r="BT1101" s="577"/>
      <c r="BU1101" s="577"/>
      <c r="BV1101" s="577"/>
      <c r="BW1101" s="577"/>
      <c r="BX1101" s="577"/>
      <c r="BY1101" s="577"/>
    </row>
    <row r="1102" s="410" customFormat="true" ht="15" customHeight="true" x14ac:dyDescent="0.2">
      <c r="BA1102" s="577"/>
      <c r="BB1102" s="437"/>
      <c r="BC1102" s="577"/>
      <c r="BD1102" s="577"/>
      <c r="BE1102" s="577"/>
      <c r="BF1102" s="577"/>
      <c r="BG1102" s="577"/>
      <c r="BH1102" s="577"/>
      <c r="BI1102" s="577"/>
      <c r="BJ1102" s="577"/>
      <c r="BK1102" s="577"/>
      <c r="BL1102" s="577"/>
      <c r="BM1102" s="577"/>
      <c r="BN1102" s="577"/>
      <c r="BO1102" s="577"/>
      <c r="BP1102" s="577"/>
      <c r="BQ1102" s="577"/>
      <c r="BR1102" s="577"/>
      <c r="BS1102" s="577"/>
      <c r="BT1102" s="577"/>
      <c r="BU1102" s="577"/>
      <c r="BV1102" s="577"/>
      <c r="BW1102" s="577"/>
      <c r="BX1102" s="577"/>
      <c r="BY1102" s="577"/>
    </row>
    <row r="1103" s="410" customFormat="true" ht="15" customHeight="true" x14ac:dyDescent="0.2">
      <c r="BA1103" s="577"/>
      <c r="BB1103" s="437"/>
      <c r="BC1103" s="577"/>
      <c r="BD1103" s="577"/>
      <c r="BE1103" s="577"/>
      <c r="BF1103" s="577"/>
      <c r="BG1103" s="577"/>
      <c r="BH1103" s="577"/>
      <c r="BI1103" s="577"/>
      <c r="BJ1103" s="577"/>
      <c r="BK1103" s="577"/>
      <c r="BL1103" s="577"/>
      <c r="BM1103" s="577"/>
      <c r="BN1103" s="577"/>
      <c r="BO1103" s="577"/>
      <c r="BP1103" s="577"/>
      <c r="BQ1103" s="577"/>
      <c r="BR1103" s="577"/>
      <c r="BS1103" s="577"/>
      <c r="BT1103" s="577"/>
      <c r="BU1103" s="577"/>
      <c r="BV1103" s="577"/>
      <c r="BW1103" s="577"/>
      <c r="BX1103" s="577"/>
      <c r="BY1103" s="577"/>
    </row>
    <row r="1104" s="410" customFormat="true" ht="15" customHeight="true" x14ac:dyDescent="0.2">
      <c r="BA1104" s="577"/>
      <c r="BB1104" s="437"/>
      <c r="BC1104" s="577"/>
      <c r="BD1104" s="577"/>
      <c r="BE1104" s="577"/>
      <c r="BF1104" s="577"/>
      <c r="BG1104" s="577"/>
      <c r="BH1104" s="577"/>
      <c r="BI1104" s="577"/>
      <c r="BJ1104" s="577"/>
      <c r="BK1104" s="577"/>
      <c r="BL1104" s="577"/>
      <c r="BM1104" s="577"/>
      <c r="BN1104" s="577"/>
      <c r="BO1104" s="577"/>
      <c r="BP1104" s="577"/>
      <c r="BQ1104" s="577"/>
      <c r="BR1104" s="577"/>
      <c r="BS1104" s="577"/>
      <c r="BT1104" s="577"/>
      <c r="BU1104" s="577"/>
      <c r="BV1104" s="577"/>
      <c r="BW1104" s="577"/>
      <c r="BX1104" s="577"/>
      <c r="BY1104" s="577"/>
    </row>
    <row r="1105" s="410" customFormat="true" ht="15" customHeight="true" x14ac:dyDescent="0.2">
      <c r="BA1105" s="577"/>
      <c r="BB1105" s="437"/>
      <c r="BC1105" s="577"/>
      <c r="BD1105" s="577"/>
      <c r="BE1105" s="577"/>
      <c r="BF1105" s="577"/>
      <c r="BG1105" s="577"/>
      <c r="BH1105" s="577"/>
      <c r="BI1105" s="577"/>
      <c r="BJ1105" s="577"/>
      <c r="BK1105" s="577"/>
      <c r="BL1105" s="577"/>
      <c r="BM1105" s="577"/>
      <c r="BN1105" s="577"/>
      <c r="BO1105" s="577"/>
      <c r="BP1105" s="577"/>
      <c r="BQ1105" s="577"/>
      <c r="BR1105" s="577"/>
      <c r="BS1105" s="577"/>
      <c r="BT1105" s="577"/>
      <c r="BU1105" s="577"/>
      <c r="BV1105" s="577"/>
      <c r="BW1105" s="577"/>
      <c r="BX1105" s="577"/>
      <c r="BY1105" s="577"/>
    </row>
    <row r="1106" s="410" customFormat="true" ht="15" customHeight="true" x14ac:dyDescent="0.2">
      <c r="BA1106" s="577"/>
      <c r="BB1106" s="437"/>
      <c r="BC1106" s="577"/>
      <c r="BD1106" s="577"/>
      <c r="BE1106" s="577"/>
      <c r="BF1106" s="577"/>
      <c r="BG1106" s="577"/>
      <c r="BH1106" s="577"/>
      <c r="BI1106" s="577"/>
      <c r="BJ1106" s="577"/>
      <c r="BK1106" s="577"/>
      <c r="BL1106" s="577"/>
      <c r="BM1106" s="577"/>
      <c r="BN1106" s="577"/>
      <c r="BO1106" s="577"/>
      <c r="BP1106" s="577"/>
      <c r="BQ1106" s="577"/>
      <c r="BR1106" s="577"/>
      <c r="BS1106" s="577"/>
      <c r="BT1106" s="577"/>
      <c r="BU1106" s="577"/>
      <c r="BV1106" s="577"/>
      <c r="BW1106" s="577"/>
      <c r="BX1106" s="577"/>
      <c r="BY1106" s="577"/>
    </row>
    <row r="1107" s="410" customFormat="true" ht="15" customHeight="true" x14ac:dyDescent="0.2">
      <c r="BA1107" s="577"/>
      <c r="BB1107" s="437"/>
      <c r="BC1107" s="577"/>
      <c r="BD1107" s="577"/>
      <c r="BE1107" s="577"/>
      <c r="BF1107" s="577"/>
      <c r="BG1107" s="577"/>
      <c r="BH1107" s="577"/>
      <c r="BI1107" s="577"/>
      <c r="BJ1107" s="577"/>
      <c r="BK1107" s="577"/>
      <c r="BL1107" s="577"/>
      <c r="BM1107" s="577"/>
      <c r="BN1107" s="577"/>
      <c r="BO1107" s="577"/>
      <c r="BP1107" s="577"/>
      <c r="BQ1107" s="577"/>
      <c r="BR1107" s="577"/>
      <c r="BS1107" s="577"/>
      <c r="BT1107" s="577"/>
      <c r="BU1107" s="577"/>
      <c r="BV1107" s="577"/>
      <c r="BW1107" s="577"/>
      <c r="BX1107" s="577"/>
      <c r="BY1107" s="577"/>
    </row>
    <row r="1108" s="410" customFormat="true" ht="15" customHeight="true" x14ac:dyDescent="0.2">
      <c r="BA1108" s="577"/>
      <c r="BB1108" s="437"/>
      <c r="BC1108" s="577"/>
      <c r="BD1108" s="577"/>
      <c r="BE1108" s="577"/>
      <c r="BF1108" s="577"/>
      <c r="BG1108" s="577"/>
      <c r="BH1108" s="577"/>
      <c r="BI1108" s="577"/>
      <c r="BJ1108" s="577"/>
      <c r="BK1108" s="577"/>
      <c r="BL1108" s="577"/>
      <c r="BM1108" s="577"/>
      <c r="BN1108" s="577"/>
      <c r="BO1108" s="577"/>
      <c r="BP1108" s="577"/>
      <c r="BQ1108" s="577"/>
      <c r="BR1108" s="577"/>
      <c r="BS1108" s="577"/>
      <c r="BT1108" s="577"/>
      <c r="BU1108" s="577"/>
      <c r="BV1108" s="577"/>
      <c r="BW1108" s="577"/>
      <c r="BX1108" s="577"/>
      <c r="BY1108" s="577"/>
    </row>
    <row r="1109" s="410" customFormat="true" ht="15" customHeight="true" x14ac:dyDescent="0.2">
      <c r="BA1109" s="577"/>
      <c r="BB1109" s="437"/>
      <c r="BC1109" s="577"/>
      <c r="BD1109" s="577"/>
      <c r="BE1109" s="577"/>
      <c r="BF1109" s="577"/>
      <c r="BG1109" s="577"/>
      <c r="BH1109" s="577"/>
      <c r="BI1109" s="577"/>
      <c r="BJ1109" s="577"/>
      <c r="BK1109" s="577"/>
      <c r="BL1109" s="577"/>
      <c r="BM1109" s="577"/>
      <c r="BN1109" s="577"/>
      <c r="BO1109" s="577"/>
      <c r="BP1109" s="577"/>
      <c r="BQ1109" s="577"/>
      <c r="BR1109" s="577"/>
      <c r="BS1109" s="577"/>
      <c r="BT1109" s="577"/>
      <c r="BU1109" s="577"/>
      <c r="BV1109" s="577"/>
      <c r="BW1109" s="577"/>
      <c r="BX1109" s="577"/>
      <c r="BY1109" s="577"/>
    </row>
    <row r="1110" s="410" customFormat="true" ht="15" customHeight="true" x14ac:dyDescent="0.2">
      <c r="BA1110" s="577"/>
      <c r="BB1110" s="437"/>
      <c r="BC1110" s="577"/>
      <c r="BD1110" s="577"/>
      <c r="BE1110" s="577"/>
      <c r="BF1110" s="577"/>
      <c r="BG1110" s="577"/>
      <c r="BH1110" s="577"/>
      <c r="BI1110" s="577"/>
      <c r="BJ1110" s="577"/>
      <c r="BK1110" s="577"/>
      <c r="BL1110" s="577"/>
      <c r="BM1110" s="577"/>
      <c r="BN1110" s="577"/>
      <c r="BO1110" s="577"/>
      <c r="BP1110" s="577"/>
      <c r="BQ1110" s="577"/>
      <c r="BR1110" s="577"/>
      <c r="BS1110" s="577"/>
      <c r="BT1110" s="577"/>
      <c r="BU1110" s="577"/>
      <c r="BV1110" s="577"/>
      <c r="BW1110" s="577"/>
      <c r="BX1110" s="577"/>
      <c r="BY1110" s="577"/>
    </row>
    <row r="1111" s="410" customFormat="true" ht="15" customHeight="true" x14ac:dyDescent="0.2">
      <c r="BA1111" s="577"/>
      <c r="BB1111" s="437"/>
      <c r="BC1111" s="577"/>
      <c r="BD1111" s="577"/>
      <c r="BE1111" s="577"/>
      <c r="BF1111" s="577"/>
      <c r="BG1111" s="577"/>
      <c r="BH1111" s="577"/>
      <c r="BI1111" s="577"/>
      <c r="BJ1111" s="577"/>
      <c r="BK1111" s="577"/>
      <c r="BL1111" s="577"/>
      <c r="BM1111" s="577"/>
      <c r="BN1111" s="577"/>
      <c r="BO1111" s="577"/>
      <c r="BP1111" s="577"/>
      <c r="BQ1111" s="577"/>
      <c r="BR1111" s="577"/>
      <c r="BS1111" s="577"/>
      <c r="BT1111" s="577"/>
      <c r="BU1111" s="577"/>
      <c r="BV1111" s="577"/>
      <c r="BW1111" s="577"/>
      <c r="BX1111" s="577"/>
      <c r="BY1111" s="577"/>
    </row>
    <row r="1112" s="410" customFormat="true" ht="15" customHeight="true" x14ac:dyDescent="0.2">
      <c r="BA1112" s="577"/>
      <c r="BB1112" s="437"/>
      <c r="BC1112" s="577"/>
      <c r="BD1112" s="577"/>
      <c r="BE1112" s="577"/>
      <c r="BF1112" s="577"/>
      <c r="BG1112" s="577"/>
      <c r="BH1112" s="577"/>
      <c r="BI1112" s="577"/>
      <c r="BJ1112" s="577"/>
      <c r="BK1112" s="577"/>
      <c r="BL1112" s="577"/>
      <c r="BM1112" s="577"/>
      <c r="BN1112" s="577"/>
      <c r="BO1112" s="577"/>
      <c r="BP1112" s="577"/>
      <c r="BQ1112" s="577"/>
      <c r="BR1112" s="577"/>
      <c r="BS1112" s="577"/>
      <c r="BT1112" s="577"/>
      <c r="BU1112" s="577"/>
      <c r="BV1112" s="577"/>
      <c r="BW1112" s="577"/>
      <c r="BX1112" s="577"/>
      <c r="BY1112" s="577"/>
    </row>
    <row r="1113" s="410" customFormat="true" ht="15" customHeight="true" x14ac:dyDescent="0.2">
      <c r="BA1113" s="577"/>
      <c r="BB1113" s="437"/>
      <c r="BC1113" s="577"/>
      <c r="BD1113" s="577"/>
      <c r="BE1113" s="577"/>
      <c r="BF1113" s="577"/>
      <c r="BG1113" s="577"/>
      <c r="BH1113" s="577"/>
      <c r="BI1113" s="577"/>
      <c r="BJ1113" s="577"/>
      <c r="BK1113" s="577"/>
      <c r="BL1113" s="577"/>
      <c r="BM1113" s="577"/>
      <c r="BN1113" s="577"/>
      <c r="BO1113" s="577"/>
      <c r="BP1113" s="577"/>
      <c r="BQ1113" s="577"/>
      <c r="BR1113" s="577"/>
      <c r="BS1113" s="577"/>
      <c r="BT1113" s="577"/>
      <c r="BU1113" s="577"/>
      <c r="BV1113" s="577"/>
      <c r="BW1113" s="577"/>
      <c r="BX1113" s="577"/>
      <c r="BY1113" s="577"/>
    </row>
    <row r="1114" s="410" customFormat="true" ht="17.1" customHeight="true" x14ac:dyDescent="0.2">
      <c r="A1114" s="934"/>
      <c r="B1114" s="931"/>
      <c r="C1114" s="924"/>
      <c r="D1114" s="924"/>
      <c r="E1114" s="924"/>
      <c r="F1114" s="924"/>
      <c r="G1114" s="924"/>
      <c r="H1114" s="924"/>
      <c r="I1114" s="924"/>
      <c r="J1114" s="924"/>
      <c r="K1114" s="924"/>
      <c r="L1114" s="924"/>
      <c r="M1114" s="924"/>
      <c r="N1114" s="924"/>
      <c r="O1114" s="924"/>
      <c r="P1114" s="924"/>
      <c r="Q1114" s="924"/>
      <c r="R1114" s="924"/>
      <c r="S1114" s="924"/>
      <c r="T1114" s="924"/>
      <c r="U1114" s="924"/>
      <c r="V1114" s="924"/>
      <c r="W1114" s="924"/>
      <c r="X1114" s="924"/>
      <c r="Y1114" s="924"/>
      <c r="Z1114" s="924"/>
      <c r="AA1114" s="924"/>
      <c r="BA1114" s="577"/>
      <c r="BB1114" s="437"/>
      <c r="BC1114" s="577"/>
      <c r="BD1114" s="577"/>
      <c r="BE1114" s="577"/>
      <c r="BF1114" s="577"/>
      <c r="BG1114" s="577"/>
      <c r="BH1114" s="577"/>
      <c r="BI1114" s="577"/>
      <c r="BJ1114" s="577"/>
      <c r="BK1114" s="577"/>
      <c r="BL1114" s="577"/>
      <c r="BM1114" s="577"/>
      <c r="BN1114" s="577"/>
      <c r="BO1114" s="577"/>
      <c r="BP1114" s="577"/>
      <c r="BQ1114" s="577"/>
      <c r="BR1114" s="577"/>
      <c r="BS1114" s="577"/>
      <c r="BT1114" s="577"/>
      <c r="BU1114" s="577"/>
      <c r="BV1114" s="577"/>
      <c r="BW1114" s="577"/>
      <c r="BX1114" s="577"/>
      <c r="BY1114" s="577"/>
    </row>
    <row r="1115" s="410" customFormat="true" ht="17.1" customHeight="true" x14ac:dyDescent="0.2">
      <c r="A1115" s="934"/>
      <c r="B1115" s="931"/>
      <c r="C1115" s="924"/>
      <c r="D1115" s="924"/>
      <c r="E1115" s="924"/>
      <c r="F1115" s="924"/>
      <c r="G1115" s="924"/>
      <c r="H1115" s="924"/>
      <c r="I1115" s="924"/>
      <c r="J1115" s="924"/>
      <c r="K1115" s="924"/>
      <c r="L1115" s="924"/>
      <c r="M1115" s="924"/>
      <c r="N1115" s="924"/>
      <c r="O1115" s="924"/>
      <c r="P1115" s="924"/>
      <c r="Q1115" s="924"/>
      <c r="R1115" s="924"/>
      <c r="S1115" s="924"/>
      <c r="T1115" s="924"/>
      <c r="U1115" s="924"/>
      <c r="V1115" s="924"/>
      <c r="W1115" s="924"/>
      <c r="X1115" s="924"/>
      <c r="Y1115" s="924"/>
      <c r="Z1115" s="924"/>
      <c r="AA1115" s="924"/>
      <c r="BA1115" s="577"/>
      <c r="BB1115" s="437"/>
      <c r="BC1115" s="577"/>
      <c r="BD1115" s="577"/>
      <c r="BE1115" s="577"/>
      <c r="BF1115" s="577"/>
      <c r="BG1115" s="577"/>
      <c r="BH1115" s="577"/>
      <c r="BI1115" s="577"/>
      <c r="BJ1115" s="577"/>
      <c r="BK1115" s="577"/>
      <c r="BL1115" s="577"/>
      <c r="BM1115" s="577"/>
      <c r="BN1115" s="577"/>
      <c r="BO1115" s="577"/>
      <c r="BP1115" s="577"/>
      <c r="BQ1115" s="577"/>
      <c r="BR1115" s="577"/>
      <c r="BS1115" s="577"/>
      <c r="BT1115" s="577"/>
      <c r="BU1115" s="577"/>
      <c r="BV1115" s="577"/>
      <c r="BW1115" s="577"/>
      <c r="BX1115" s="577"/>
      <c r="BY1115" s="577"/>
    </row>
    <row r="1116" s="410" customFormat="true" ht="17.1" customHeight="true" x14ac:dyDescent="0.2">
      <c r="A1116" s="934"/>
      <c r="B1116" s="931"/>
      <c r="C1116" s="924"/>
      <c r="D1116" s="924"/>
      <c r="E1116" s="924"/>
      <c r="F1116" s="924"/>
      <c r="G1116" s="924"/>
      <c r="H1116" s="924"/>
      <c r="I1116" s="924"/>
      <c r="J1116" s="924"/>
      <c r="K1116" s="924"/>
      <c r="L1116" s="924"/>
      <c r="M1116" s="924"/>
      <c r="N1116" s="924"/>
      <c r="O1116" s="924"/>
      <c r="P1116" s="924"/>
      <c r="Q1116" s="924"/>
      <c r="R1116" s="924"/>
      <c r="S1116" s="924"/>
      <c r="T1116" s="924"/>
      <c r="U1116" s="924"/>
      <c r="V1116" s="924"/>
      <c r="W1116" s="924"/>
      <c r="X1116" s="924"/>
      <c r="Y1116" s="924"/>
      <c r="Z1116" s="924"/>
      <c r="AA1116" s="924"/>
      <c r="BA1116" s="577"/>
      <c r="BB1116" s="437"/>
      <c r="BC1116" s="577"/>
      <c r="BD1116" s="577"/>
      <c r="BE1116" s="577"/>
      <c r="BF1116" s="577"/>
      <c r="BG1116" s="577"/>
      <c r="BH1116" s="577"/>
      <c r="BI1116" s="577"/>
      <c r="BJ1116" s="577"/>
      <c r="BK1116" s="577"/>
      <c r="BL1116" s="577"/>
      <c r="BM1116" s="577"/>
      <c r="BN1116" s="577"/>
      <c r="BO1116" s="577"/>
      <c r="BP1116" s="577"/>
      <c r="BQ1116" s="577"/>
      <c r="BR1116" s="577"/>
      <c r="BS1116" s="577"/>
      <c r="BT1116" s="577"/>
      <c r="BU1116" s="577"/>
      <c r="BV1116" s="577"/>
      <c r="BW1116" s="577"/>
      <c r="BX1116" s="577"/>
      <c r="BY1116" s="577"/>
    </row>
    <row r="1117" s="410" customFormat="true" ht="17.1" customHeight="true" x14ac:dyDescent="0.2">
      <c r="A1117" s="935"/>
      <c r="B1117" s="932"/>
      <c r="C1117" s="926"/>
      <c r="D1117" s="926"/>
      <c r="E1117" s="926"/>
      <c r="F1117" s="926"/>
      <c r="G1117" s="926"/>
      <c r="H1117" s="926"/>
      <c r="I1117" s="926"/>
      <c r="J1117" s="926"/>
      <c r="K1117" s="926"/>
      <c r="L1117" s="926"/>
      <c r="M1117" s="926"/>
      <c r="N1117" s="926"/>
      <c r="O1117" s="926"/>
      <c r="P1117" s="926"/>
      <c r="Q1117" s="926"/>
      <c r="R1117" s="926"/>
      <c r="S1117" s="926"/>
      <c r="T1117" s="926"/>
      <c r="U1117" s="926"/>
      <c r="V1117" s="926"/>
      <c r="W1117" s="926"/>
      <c r="X1117" s="926"/>
      <c r="Y1117" s="926"/>
      <c r="Z1117" s="926"/>
      <c r="AA1117" s="926"/>
      <c r="BA1117" s="577"/>
      <c r="BB1117" s="437"/>
      <c r="BC1117" s="577"/>
      <c r="BD1117" s="577"/>
      <c r="BE1117" s="577"/>
      <c r="BF1117" s="577"/>
      <c r="BG1117" s="577"/>
      <c r="BH1117" s="577"/>
      <c r="BI1117" s="577"/>
      <c r="BJ1117" s="577"/>
      <c r="BK1117" s="577"/>
      <c r="BL1117" s="577"/>
      <c r="BM1117" s="577"/>
      <c r="BN1117" s="577"/>
      <c r="BO1117" s="577"/>
      <c r="BP1117" s="577"/>
      <c r="BQ1117" s="577"/>
      <c r="BR1117" s="577"/>
      <c r="BS1117" s="577"/>
      <c r="BT1117" s="577"/>
      <c r="BU1117" s="577"/>
      <c r="BV1117" s="577"/>
      <c r="BW1117" s="577"/>
      <c r="BX1117" s="577"/>
      <c r="BY1117" s="577"/>
    </row>
    <row r="1118" s="410" customFormat="true" ht="15" customHeight="true" x14ac:dyDescent="0.2">
      <c r="BA1118" s="577"/>
      <c r="BB1118" s="437"/>
      <c r="BC1118" s="577"/>
      <c r="BD1118" s="577"/>
      <c r="BE1118" s="577"/>
      <c r="BF1118" s="577"/>
      <c r="BG1118" s="577"/>
      <c r="BH1118" s="577"/>
      <c r="BI1118" s="577"/>
      <c r="BJ1118" s="577"/>
      <c r="BK1118" s="577"/>
      <c r="BL1118" s="577"/>
      <c r="BM1118" s="577"/>
      <c r="BN1118" s="577"/>
      <c r="BO1118" s="577"/>
      <c r="BP1118" s="577"/>
      <c r="BQ1118" s="577"/>
      <c r="BR1118" s="577"/>
      <c r="BS1118" s="577"/>
      <c r="BT1118" s="577"/>
      <c r="BU1118" s="577"/>
      <c r="BV1118" s="577"/>
      <c r="BW1118" s="577"/>
      <c r="BX1118" s="577"/>
      <c r="BY1118" s="577"/>
    </row>
    <row r="1119" s="410" customFormat="true" ht="15" customHeight="true" x14ac:dyDescent="0.2">
      <c r="BA1119" s="577"/>
      <c r="BB1119" s="437"/>
      <c r="BC1119" s="577"/>
      <c r="BD1119" s="577"/>
      <c r="BE1119" s="577"/>
      <c r="BF1119" s="577"/>
      <c r="BG1119" s="577"/>
      <c r="BH1119" s="577"/>
      <c r="BI1119" s="577"/>
      <c r="BJ1119" s="577"/>
      <c r="BK1119" s="577"/>
      <c r="BL1119" s="577"/>
      <c r="BM1119" s="577"/>
      <c r="BN1119" s="577"/>
      <c r="BO1119" s="577"/>
      <c r="BP1119" s="577"/>
      <c r="BQ1119" s="577"/>
      <c r="BR1119" s="577"/>
      <c r="BS1119" s="577"/>
      <c r="BT1119" s="577"/>
      <c r="BU1119" s="577"/>
      <c r="BV1119" s="577"/>
      <c r="BW1119" s="577"/>
      <c r="BX1119" s="577"/>
      <c r="BY1119" s="577"/>
    </row>
    <row r="1120" s="410" customFormat="true" ht="15" customHeight="true" x14ac:dyDescent="0.2">
      <c r="BA1120" s="577"/>
      <c r="BB1120" s="437"/>
      <c r="BC1120" s="577"/>
      <c r="BD1120" s="577"/>
      <c r="BE1120" s="577"/>
      <c r="BF1120" s="577"/>
      <c r="BG1120" s="577"/>
      <c r="BH1120" s="577"/>
      <c r="BI1120" s="577"/>
      <c r="BJ1120" s="577"/>
      <c r="BK1120" s="577"/>
      <c r="BL1120" s="577"/>
      <c r="BM1120" s="577"/>
      <c r="BN1120" s="577"/>
      <c r="BO1120" s="577"/>
      <c r="BP1120" s="577"/>
      <c r="BQ1120" s="577"/>
      <c r="BR1120" s="577"/>
      <c r="BS1120" s="577"/>
      <c r="BT1120" s="577"/>
      <c r="BU1120" s="577"/>
      <c r="BV1120" s="577"/>
      <c r="BW1120" s="577"/>
      <c r="BX1120" s="577"/>
      <c r="BY1120" s="577"/>
    </row>
    <row r="1121" s="410" customFormat="true" ht="15" customHeight="true" x14ac:dyDescent="0.2">
      <c r="BA1121" s="577"/>
      <c r="BB1121" s="437"/>
      <c r="BC1121" s="577"/>
      <c r="BD1121" s="577"/>
      <c r="BE1121" s="577"/>
      <c r="BF1121" s="577"/>
      <c r="BG1121" s="577"/>
      <c r="BH1121" s="577"/>
      <c r="BI1121" s="577"/>
      <c r="BJ1121" s="577"/>
      <c r="BK1121" s="577"/>
      <c r="BL1121" s="577"/>
      <c r="BM1121" s="577"/>
      <c r="BN1121" s="577"/>
      <c r="BO1121" s="577"/>
      <c r="BP1121" s="577"/>
      <c r="BQ1121" s="577"/>
      <c r="BR1121" s="577"/>
      <c r="BS1121" s="577"/>
      <c r="BT1121" s="577"/>
      <c r="BU1121" s="577"/>
      <c r="BV1121" s="577"/>
      <c r="BW1121" s="577"/>
      <c r="BX1121" s="577"/>
      <c r="BY1121" s="577"/>
    </row>
    <row r="1122" s="410" customFormat="true" ht="15" customHeight="true" x14ac:dyDescent="0.2">
      <c r="BA1122" s="577"/>
      <c r="BB1122" s="437"/>
      <c r="BC1122" s="577"/>
      <c r="BD1122" s="577"/>
      <c r="BE1122" s="577"/>
      <c r="BF1122" s="577"/>
      <c r="BG1122" s="577"/>
      <c r="BH1122" s="577"/>
      <c r="BI1122" s="577"/>
      <c r="BJ1122" s="577"/>
      <c r="BK1122" s="577"/>
      <c r="BL1122" s="577"/>
      <c r="BM1122" s="577"/>
      <c r="BN1122" s="577"/>
      <c r="BO1122" s="577"/>
      <c r="BP1122" s="577"/>
      <c r="BQ1122" s="577"/>
      <c r="BR1122" s="577"/>
      <c r="BS1122" s="577"/>
      <c r="BT1122" s="577"/>
      <c r="BU1122" s="577"/>
      <c r="BV1122" s="577"/>
      <c r="BW1122" s="577"/>
      <c r="BX1122" s="577"/>
      <c r="BY1122" s="577"/>
    </row>
    <row r="1123" s="410" customFormat="true" ht="15" customHeight="true" x14ac:dyDescent="0.2">
      <c r="BA1123" s="577"/>
      <c r="BB1123" s="437"/>
      <c r="BC1123" s="577"/>
      <c r="BD1123" s="577"/>
      <c r="BE1123" s="577"/>
      <c r="BF1123" s="577"/>
      <c r="BG1123" s="577"/>
      <c r="BH1123" s="577"/>
      <c r="BI1123" s="577"/>
      <c r="BJ1123" s="577"/>
      <c r="BK1123" s="577"/>
      <c r="BL1123" s="577"/>
      <c r="BM1123" s="577"/>
      <c r="BN1123" s="577"/>
      <c r="BO1123" s="577"/>
      <c r="BP1123" s="577"/>
      <c r="BQ1123" s="577"/>
      <c r="BR1123" s="577"/>
      <c r="BS1123" s="577"/>
      <c r="BT1123" s="577"/>
      <c r="BU1123" s="577"/>
      <c r="BV1123" s="577"/>
      <c r="BW1123" s="577"/>
      <c r="BX1123" s="577"/>
      <c r="BY1123" s="577"/>
    </row>
    <row r="1124" s="410" customFormat="true" ht="15" customHeight="true" x14ac:dyDescent="0.2">
      <c r="BA1124" s="577"/>
      <c r="BB1124" s="437"/>
      <c r="BC1124" s="577"/>
      <c r="BD1124" s="577"/>
      <c r="BE1124" s="577"/>
      <c r="BF1124" s="577"/>
      <c r="BG1124" s="577"/>
      <c r="BH1124" s="577"/>
      <c r="BI1124" s="577"/>
      <c r="BJ1124" s="577"/>
      <c r="BK1124" s="577"/>
      <c r="BL1124" s="577"/>
      <c r="BM1124" s="577"/>
      <c r="BN1124" s="577"/>
      <c r="BO1124" s="577"/>
      <c r="BP1124" s="577"/>
      <c r="BQ1124" s="577"/>
      <c r="BR1124" s="577"/>
      <c r="BS1124" s="577"/>
      <c r="BT1124" s="577"/>
      <c r="BU1124" s="577"/>
      <c r="BV1124" s="577"/>
      <c r="BW1124" s="577"/>
      <c r="BX1124" s="577"/>
      <c r="BY1124" s="577"/>
    </row>
    <row r="1125" s="410" customFormat="true" ht="15" customHeight="true" x14ac:dyDescent="0.2">
      <c r="BA1125" s="577"/>
      <c r="BB1125" s="437"/>
      <c r="BC1125" s="577"/>
      <c r="BD1125" s="577"/>
      <c r="BE1125" s="577"/>
      <c r="BF1125" s="577"/>
      <c r="BG1125" s="577"/>
      <c r="BH1125" s="577"/>
      <c r="BI1125" s="577"/>
      <c r="BJ1125" s="577"/>
      <c r="BK1125" s="577"/>
      <c r="BL1125" s="577"/>
      <c r="BM1125" s="577"/>
      <c r="BN1125" s="577"/>
      <c r="BO1125" s="577"/>
      <c r="BP1125" s="577"/>
      <c r="BQ1125" s="577"/>
      <c r="BR1125" s="577"/>
      <c r="BS1125" s="577"/>
      <c r="BT1125" s="577"/>
      <c r="BU1125" s="577"/>
      <c r="BV1125" s="577"/>
      <c r="BW1125" s="577"/>
      <c r="BX1125" s="577"/>
      <c r="BY1125" s="577"/>
    </row>
    <row r="1126" s="410" customFormat="true" ht="15" customHeight="true" x14ac:dyDescent="0.2">
      <c r="BA1126" s="577"/>
      <c r="BB1126" s="437"/>
      <c r="BC1126" s="577"/>
      <c r="BD1126" s="577"/>
      <c r="BE1126" s="577"/>
      <c r="BF1126" s="577"/>
      <c r="BG1126" s="577"/>
      <c r="BH1126" s="577"/>
      <c r="BI1126" s="577"/>
      <c r="BJ1126" s="577"/>
      <c r="BK1126" s="577"/>
      <c r="BL1126" s="577"/>
      <c r="BM1126" s="577"/>
      <c r="BN1126" s="577"/>
      <c r="BO1126" s="577"/>
      <c r="BP1126" s="577"/>
      <c r="BQ1126" s="577"/>
      <c r="BR1126" s="577"/>
      <c r="BS1126" s="577"/>
      <c r="BT1126" s="577"/>
      <c r="BU1126" s="577"/>
      <c r="BV1126" s="577"/>
      <c r="BW1126" s="577"/>
      <c r="BX1126" s="577"/>
      <c r="BY1126" s="577"/>
    </row>
    <row r="1127" s="410" customFormat="true" ht="15" customHeight="true" x14ac:dyDescent="0.2">
      <c r="BA1127" s="577"/>
      <c r="BB1127" s="437"/>
      <c r="BC1127" s="577"/>
      <c r="BD1127" s="577"/>
      <c r="BE1127" s="577"/>
      <c r="BF1127" s="577"/>
      <c r="BG1127" s="577"/>
      <c r="BH1127" s="577"/>
      <c r="BI1127" s="577"/>
      <c r="BJ1127" s="577"/>
      <c r="BK1127" s="577"/>
      <c r="BL1127" s="577"/>
      <c r="BM1127" s="577"/>
      <c r="BN1127" s="577"/>
      <c r="BO1127" s="577"/>
      <c r="BP1127" s="577"/>
      <c r="BQ1127" s="577"/>
      <c r="BR1127" s="577"/>
      <c r="BS1127" s="577"/>
      <c r="BT1127" s="577"/>
      <c r="BU1127" s="577"/>
      <c r="BV1127" s="577"/>
      <c r="BW1127" s="577"/>
      <c r="BX1127" s="577"/>
      <c r="BY1127" s="577"/>
    </row>
    <row r="1128" s="410" customFormat="true" ht="15" customHeight="true" x14ac:dyDescent="0.2">
      <c r="BA1128" s="577"/>
      <c r="BB1128" s="437"/>
      <c r="BC1128" s="577"/>
      <c r="BD1128" s="577"/>
      <c r="BE1128" s="577"/>
      <c r="BF1128" s="577"/>
      <c r="BG1128" s="577"/>
      <c r="BH1128" s="577"/>
      <c r="BI1128" s="577"/>
      <c r="BJ1128" s="577"/>
      <c r="BK1128" s="577"/>
      <c r="BL1128" s="577"/>
      <c r="BM1128" s="577"/>
      <c r="BN1128" s="577"/>
      <c r="BO1128" s="577"/>
      <c r="BP1128" s="577"/>
      <c r="BQ1128" s="577"/>
      <c r="BR1128" s="577"/>
      <c r="BS1128" s="577"/>
      <c r="BT1128" s="577"/>
      <c r="BU1128" s="577"/>
      <c r="BV1128" s="577"/>
      <c r="BW1128" s="577"/>
      <c r="BX1128" s="577"/>
      <c r="BY1128" s="577"/>
    </row>
    <row r="1129" s="410" customFormat="true" ht="15" customHeight="true" x14ac:dyDescent="0.2">
      <c r="BA1129" s="577"/>
      <c r="BB1129" s="437"/>
      <c r="BC1129" s="577"/>
      <c r="BD1129" s="577"/>
      <c r="BE1129" s="577"/>
      <c r="BF1129" s="577"/>
      <c r="BG1129" s="577"/>
      <c r="BH1129" s="577"/>
      <c r="BI1129" s="577"/>
      <c r="BJ1129" s="577"/>
      <c r="BK1129" s="577"/>
      <c r="BL1129" s="577"/>
      <c r="BM1129" s="577"/>
      <c r="BN1129" s="577"/>
      <c r="BO1129" s="577"/>
      <c r="BP1129" s="577"/>
      <c r="BQ1129" s="577"/>
      <c r="BR1129" s="577"/>
      <c r="BS1129" s="577"/>
      <c r="BT1129" s="577"/>
      <c r="BU1129" s="577"/>
      <c r="BV1129" s="577"/>
      <c r="BW1129" s="577"/>
      <c r="BX1129" s="577"/>
      <c r="BY1129" s="577"/>
    </row>
    <row r="1130" s="410" customFormat="true" ht="15" customHeight="true" x14ac:dyDescent="0.2">
      <c r="BA1130" s="577"/>
      <c r="BB1130" s="437"/>
      <c r="BC1130" s="577"/>
      <c r="BD1130" s="577"/>
      <c r="BE1130" s="577"/>
      <c r="BF1130" s="577"/>
      <c r="BG1130" s="577"/>
      <c r="BH1130" s="577"/>
      <c r="BI1130" s="577"/>
      <c r="BJ1130" s="577"/>
      <c r="BK1130" s="577"/>
      <c r="BL1130" s="577"/>
      <c r="BM1130" s="577"/>
      <c r="BN1130" s="577"/>
      <c r="BO1130" s="577"/>
      <c r="BP1130" s="577"/>
      <c r="BQ1130" s="577"/>
      <c r="BR1130" s="577"/>
      <c r="BS1130" s="577"/>
      <c r="BT1130" s="577"/>
      <c r="BU1130" s="577"/>
      <c r="BV1130" s="577"/>
      <c r="BW1130" s="577"/>
      <c r="BX1130" s="577"/>
      <c r="BY1130" s="577"/>
    </row>
    <row r="1131" s="410" customFormat="true" ht="15" customHeight="true" x14ac:dyDescent="0.2">
      <c r="BA1131" s="577"/>
      <c r="BB1131" s="437"/>
      <c r="BC1131" s="577"/>
      <c r="BD1131" s="577"/>
      <c r="BE1131" s="577"/>
      <c r="BF1131" s="577"/>
      <c r="BG1131" s="577"/>
      <c r="BH1131" s="577"/>
      <c r="BI1131" s="577"/>
      <c r="BJ1131" s="577"/>
      <c r="BK1131" s="577"/>
      <c r="BL1131" s="577"/>
      <c r="BM1131" s="577"/>
      <c r="BN1131" s="577"/>
      <c r="BO1131" s="577"/>
      <c r="BP1131" s="577"/>
      <c r="BQ1131" s="577"/>
      <c r="BR1131" s="577"/>
      <c r="BS1131" s="577"/>
      <c r="BT1131" s="577"/>
      <c r="BU1131" s="577"/>
      <c r="BV1131" s="577"/>
      <c r="BW1131" s="577"/>
      <c r="BX1131" s="577"/>
      <c r="BY1131" s="577"/>
    </row>
    <row r="1132" s="410" customFormat="true" ht="15" customHeight="true" x14ac:dyDescent="0.2">
      <c r="BA1132" s="577"/>
      <c r="BB1132" s="437"/>
      <c r="BC1132" s="577"/>
      <c r="BD1132" s="577"/>
      <c r="BE1132" s="577"/>
      <c r="BF1132" s="577"/>
      <c r="BG1132" s="577"/>
      <c r="BH1132" s="577"/>
      <c r="BI1132" s="577"/>
      <c r="BJ1132" s="577"/>
      <c r="BK1132" s="577"/>
      <c r="BL1132" s="577"/>
      <c r="BM1132" s="577"/>
      <c r="BN1132" s="577"/>
      <c r="BO1132" s="577"/>
      <c r="BP1132" s="577"/>
      <c r="BQ1132" s="577"/>
      <c r="BR1132" s="577"/>
      <c r="BS1132" s="577"/>
      <c r="BT1132" s="577"/>
      <c r="BU1132" s="577"/>
      <c r="BV1132" s="577"/>
      <c r="BW1132" s="577"/>
      <c r="BX1132" s="577"/>
      <c r="BY1132" s="577"/>
    </row>
    <row r="1133" s="410" customFormat="true" ht="15" customHeight="true" x14ac:dyDescent="0.2">
      <c r="BA1133" s="577"/>
      <c r="BB1133" s="437"/>
      <c r="BC1133" s="577"/>
      <c r="BD1133" s="577"/>
      <c r="BE1133" s="577"/>
      <c r="BF1133" s="577"/>
      <c r="BG1133" s="577"/>
      <c r="BH1133" s="577"/>
      <c r="BI1133" s="577"/>
      <c r="BJ1133" s="577"/>
      <c r="BK1133" s="577"/>
      <c r="BL1133" s="577"/>
      <c r="BM1133" s="577"/>
      <c r="BN1133" s="577"/>
      <c r="BO1133" s="577"/>
      <c r="BP1133" s="577"/>
      <c r="BQ1133" s="577"/>
      <c r="BR1133" s="577"/>
      <c r="BS1133" s="577"/>
      <c r="BT1133" s="577"/>
      <c r="BU1133" s="577"/>
      <c r="BV1133" s="577"/>
      <c r="BW1133" s="577"/>
      <c r="BX1133" s="577"/>
      <c r="BY1133" s="577"/>
    </row>
    <row r="1134" s="410" customFormat="true" ht="15" customHeight="true" x14ac:dyDescent="0.2">
      <c r="BA1134" s="577"/>
      <c r="BB1134" s="437"/>
      <c r="BC1134" s="577"/>
      <c r="BD1134" s="577"/>
      <c r="BE1134" s="577"/>
      <c r="BF1134" s="577"/>
      <c r="BG1134" s="577"/>
      <c r="BH1134" s="577"/>
      <c r="BI1134" s="577"/>
      <c r="BJ1134" s="577"/>
      <c r="BK1134" s="577"/>
      <c r="BL1134" s="577"/>
      <c r="BM1134" s="577"/>
      <c r="BN1134" s="577"/>
      <c r="BO1134" s="577"/>
      <c r="BP1134" s="577"/>
      <c r="BQ1134" s="577"/>
      <c r="BR1134" s="577"/>
      <c r="BS1134" s="577"/>
      <c r="BT1134" s="577"/>
      <c r="BU1134" s="577"/>
      <c r="BV1134" s="577"/>
      <c r="BW1134" s="577"/>
      <c r="BX1134" s="577"/>
      <c r="BY1134" s="577"/>
    </row>
    <row r="1135" s="410" customFormat="true" ht="15" customHeight="true" x14ac:dyDescent="0.2">
      <c r="BA1135" s="577"/>
      <c r="BB1135" s="437"/>
      <c r="BC1135" s="577"/>
      <c r="BD1135" s="577"/>
      <c r="BE1135" s="577"/>
      <c r="BF1135" s="577"/>
      <c r="BG1135" s="577"/>
      <c r="BH1135" s="577"/>
      <c r="BI1135" s="577"/>
      <c r="BJ1135" s="577"/>
      <c r="BK1135" s="577"/>
      <c r="BL1135" s="577"/>
      <c r="BM1135" s="577"/>
      <c r="BN1135" s="577"/>
      <c r="BO1135" s="577"/>
      <c r="BP1135" s="577"/>
      <c r="BQ1135" s="577"/>
      <c r="BR1135" s="577"/>
      <c r="BS1135" s="577"/>
      <c r="BT1135" s="577"/>
      <c r="BU1135" s="577"/>
      <c r="BV1135" s="577"/>
      <c r="BW1135" s="577"/>
      <c r="BX1135" s="577"/>
      <c r="BY1135" s="577"/>
    </row>
    <row r="1136" s="410" customFormat="true" ht="15" customHeight="true" x14ac:dyDescent="0.2">
      <c r="BA1136" s="577"/>
      <c r="BB1136" s="437"/>
      <c r="BC1136" s="577"/>
      <c r="BD1136" s="577"/>
      <c r="BE1136" s="577"/>
      <c r="BF1136" s="577"/>
      <c r="BG1136" s="577"/>
      <c r="BH1136" s="577"/>
      <c r="BI1136" s="577"/>
      <c r="BJ1136" s="577"/>
      <c r="BK1136" s="577"/>
      <c r="BL1136" s="577"/>
      <c r="BM1136" s="577"/>
      <c r="BN1136" s="577"/>
      <c r="BO1136" s="577"/>
      <c r="BP1136" s="577"/>
      <c r="BQ1136" s="577"/>
      <c r="BR1136" s="577"/>
      <c r="BS1136" s="577"/>
      <c r="BT1136" s="577"/>
      <c r="BU1136" s="577"/>
      <c r="BV1136" s="577"/>
      <c r="BW1136" s="577"/>
      <c r="BX1136" s="577"/>
      <c r="BY1136" s="577"/>
    </row>
    <row r="1137" s="410" customFormat="true" ht="15" customHeight="true" x14ac:dyDescent="0.2">
      <c r="BA1137" s="577"/>
      <c r="BB1137" s="437"/>
      <c r="BC1137" s="577"/>
      <c r="BD1137" s="577"/>
      <c r="BE1137" s="577"/>
      <c r="BF1137" s="577"/>
      <c r="BG1137" s="577"/>
      <c r="BH1137" s="577"/>
      <c r="BI1137" s="577"/>
      <c r="BJ1137" s="577"/>
      <c r="BK1137" s="577"/>
      <c r="BL1137" s="577"/>
      <c r="BM1137" s="577"/>
      <c r="BN1137" s="577"/>
      <c r="BO1137" s="577"/>
      <c r="BP1137" s="577"/>
      <c r="BQ1137" s="577"/>
      <c r="BR1137" s="577"/>
      <c r="BS1137" s="577"/>
      <c r="BT1137" s="577"/>
      <c r="BU1137" s="577"/>
      <c r="BV1137" s="577"/>
      <c r="BW1137" s="577"/>
      <c r="BX1137" s="577"/>
      <c r="BY1137" s="577"/>
    </row>
    <row r="1138" s="410" customFormat="true" ht="15" customHeight="true" x14ac:dyDescent="0.2">
      <c r="BA1138" s="577"/>
      <c r="BB1138" s="437"/>
      <c r="BC1138" s="577"/>
      <c r="BD1138" s="577"/>
      <c r="BE1138" s="577"/>
      <c r="BF1138" s="577"/>
      <c r="BG1138" s="577"/>
      <c r="BH1138" s="577"/>
      <c r="BI1138" s="577"/>
      <c r="BJ1138" s="577"/>
      <c r="BK1138" s="577"/>
      <c r="BL1138" s="577"/>
      <c r="BM1138" s="577"/>
      <c r="BN1138" s="577"/>
      <c r="BO1138" s="577"/>
      <c r="BP1138" s="577"/>
      <c r="BQ1138" s="577"/>
      <c r="BR1138" s="577"/>
      <c r="BS1138" s="577"/>
      <c r="BT1138" s="577"/>
      <c r="BU1138" s="577"/>
      <c r="BV1138" s="577"/>
      <c r="BW1138" s="577"/>
      <c r="BX1138" s="577"/>
      <c r="BY1138" s="577"/>
    </row>
    <row r="1139" s="410" customFormat="true" ht="15" customHeight="true" x14ac:dyDescent="0.2">
      <c r="BA1139" s="577"/>
      <c r="BB1139" s="437"/>
      <c r="BC1139" s="577"/>
      <c r="BD1139" s="577"/>
      <c r="BE1139" s="577"/>
      <c r="BF1139" s="577"/>
      <c r="BG1139" s="577"/>
      <c r="BH1139" s="577"/>
      <c r="BI1139" s="577"/>
      <c r="BJ1139" s="577"/>
      <c r="BK1139" s="577"/>
      <c r="BL1139" s="577"/>
      <c r="BM1139" s="577"/>
      <c r="BN1139" s="577"/>
      <c r="BO1139" s="577"/>
      <c r="BP1139" s="577"/>
      <c r="BQ1139" s="577"/>
      <c r="BR1139" s="577"/>
      <c r="BS1139" s="577"/>
      <c r="BT1139" s="577"/>
      <c r="BU1139" s="577"/>
      <c r="BV1139" s="577"/>
      <c r="BW1139" s="577"/>
      <c r="BX1139" s="577"/>
      <c r="BY1139" s="577"/>
    </row>
    <row r="1140" s="410" customFormat="true" ht="15" customHeight="true" x14ac:dyDescent="0.2">
      <c r="BA1140" s="577"/>
      <c r="BB1140" s="437"/>
      <c r="BC1140" s="577"/>
      <c r="BD1140" s="577"/>
      <c r="BE1140" s="577"/>
      <c r="BF1140" s="577"/>
      <c r="BG1140" s="577"/>
      <c r="BH1140" s="577"/>
      <c r="BI1140" s="577"/>
      <c r="BJ1140" s="577"/>
      <c r="BK1140" s="577"/>
      <c r="BL1140" s="577"/>
      <c r="BM1140" s="577"/>
      <c r="BN1140" s="577"/>
      <c r="BO1140" s="577"/>
      <c r="BP1140" s="577"/>
      <c r="BQ1140" s="577"/>
      <c r="BR1140" s="577"/>
      <c r="BS1140" s="577"/>
      <c r="BT1140" s="577"/>
      <c r="BU1140" s="577"/>
      <c r="BV1140" s="577"/>
      <c r="BW1140" s="577"/>
      <c r="BX1140" s="577"/>
      <c r="BY1140" s="577"/>
    </row>
    <row r="1141" s="410" customFormat="true" ht="15" customHeight="true" x14ac:dyDescent="0.2">
      <c r="BA1141" s="577"/>
      <c r="BB1141" s="437"/>
      <c r="BC1141" s="577"/>
      <c r="BD1141" s="577"/>
      <c r="BE1141" s="577"/>
      <c r="BF1141" s="577"/>
      <c r="BG1141" s="577"/>
      <c r="BH1141" s="577"/>
      <c r="BI1141" s="577"/>
      <c r="BJ1141" s="577"/>
      <c r="BK1141" s="577"/>
      <c r="BL1141" s="577"/>
      <c r="BM1141" s="577"/>
      <c r="BN1141" s="577"/>
      <c r="BO1141" s="577"/>
      <c r="BP1141" s="577"/>
      <c r="BQ1141" s="577"/>
      <c r="BR1141" s="577"/>
      <c r="BS1141" s="577"/>
      <c r="BT1141" s="577"/>
      <c r="BU1141" s="577"/>
      <c r="BV1141" s="577"/>
      <c r="BW1141" s="577"/>
      <c r="BX1141" s="577"/>
      <c r="BY1141" s="577"/>
    </row>
    <row r="1142" s="410" customFormat="true" ht="15" customHeight="true" x14ac:dyDescent="0.2">
      <c r="BA1142" s="577"/>
      <c r="BB1142" s="437"/>
      <c r="BC1142" s="577"/>
      <c r="BD1142" s="577"/>
      <c r="BE1142" s="577"/>
      <c r="BF1142" s="577"/>
      <c r="BG1142" s="577"/>
      <c r="BH1142" s="577"/>
      <c r="BI1142" s="577"/>
      <c r="BJ1142" s="577"/>
      <c r="BK1142" s="577"/>
      <c r="BL1142" s="577"/>
      <c r="BM1142" s="577"/>
      <c r="BN1142" s="577"/>
      <c r="BO1142" s="577"/>
      <c r="BP1142" s="577"/>
      <c r="BQ1142" s="577"/>
      <c r="BR1142" s="577"/>
      <c r="BS1142" s="577"/>
      <c r="BT1142" s="577"/>
      <c r="BU1142" s="577"/>
      <c r="BV1142" s="577"/>
      <c r="BW1142" s="577"/>
      <c r="BX1142" s="577"/>
      <c r="BY1142" s="577"/>
    </row>
    <row r="1143" s="410" customFormat="true" ht="15" customHeight="true" x14ac:dyDescent="0.2">
      <c r="BA1143" s="577"/>
      <c r="BB1143" s="437"/>
      <c r="BC1143" s="577"/>
      <c r="BD1143" s="577"/>
      <c r="BE1143" s="577"/>
      <c r="BF1143" s="577"/>
      <c r="BG1143" s="577"/>
      <c r="BH1143" s="577"/>
      <c r="BI1143" s="577"/>
      <c r="BJ1143" s="577"/>
      <c r="BK1143" s="577"/>
      <c r="BL1143" s="577"/>
      <c r="BM1143" s="577"/>
      <c r="BN1143" s="577"/>
      <c r="BO1143" s="577"/>
      <c r="BP1143" s="577"/>
      <c r="BQ1143" s="577"/>
      <c r="BR1143" s="577"/>
      <c r="BS1143" s="577"/>
      <c r="BT1143" s="577"/>
      <c r="BU1143" s="577"/>
      <c r="BV1143" s="577"/>
      <c r="BW1143" s="577"/>
      <c r="BX1143" s="577"/>
      <c r="BY1143" s="577"/>
    </row>
    <row r="1144" s="410" customFormat="true" ht="15" customHeight="true" x14ac:dyDescent="0.2">
      <c r="BA1144" s="577"/>
      <c r="BB1144" s="437"/>
      <c r="BC1144" s="577"/>
      <c r="BD1144" s="577"/>
      <c r="BE1144" s="577"/>
      <c r="BF1144" s="577"/>
      <c r="BG1144" s="577"/>
      <c r="BH1144" s="577"/>
      <c r="BI1144" s="577"/>
      <c r="BJ1144" s="577"/>
      <c r="BK1144" s="577"/>
      <c r="BL1144" s="577"/>
      <c r="BM1144" s="577"/>
      <c r="BN1144" s="577"/>
      <c r="BO1144" s="577"/>
      <c r="BP1144" s="577"/>
      <c r="BQ1144" s="577"/>
      <c r="BR1144" s="577"/>
      <c r="BS1144" s="577"/>
      <c r="BT1144" s="577"/>
      <c r="BU1144" s="577"/>
      <c r="BV1144" s="577"/>
      <c r="BW1144" s="577"/>
      <c r="BX1144" s="577"/>
      <c r="BY1144" s="577"/>
    </row>
    <row r="1145" s="410" customFormat="true" ht="15" customHeight="true" x14ac:dyDescent="0.2">
      <c r="BA1145" s="577"/>
      <c r="BB1145" s="437"/>
      <c r="BC1145" s="577"/>
      <c r="BD1145" s="577"/>
      <c r="BE1145" s="577"/>
      <c r="BF1145" s="577"/>
      <c r="BG1145" s="577"/>
      <c r="BH1145" s="577"/>
      <c r="BI1145" s="577"/>
      <c r="BJ1145" s="577"/>
      <c r="BK1145" s="577"/>
      <c r="BL1145" s="577"/>
      <c r="BM1145" s="577"/>
      <c r="BN1145" s="577"/>
      <c r="BO1145" s="577"/>
      <c r="BP1145" s="577"/>
      <c r="BQ1145" s="577"/>
      <c r="BR1145" s="577"/>
      <c r="BS1145" s="577"/>
      <c r="BT1145" s="577"/>
      <c r="BU1145" s="577"/>
      <c r="BV1145" s="577"/>
      <c r="BW1145" s="577"/>
      <c r="BX1145" s="577"/>
      <c r="BY1145" s="577"/>
    </row>
    <row r="1146" s="410" customFormat="true" ht="15" customHeight="true" x14ac:dyDescent="0.2">
      <c r="BA1146" s="577"/>
      <c r="BB1146" s="437"/>
      <c r="BC1146" s="577"/>
      <c r="BD1146" s="577"/>
      <c r="BE1146" s="577"/>
      <c r="BF1146" s="577"/>
      <c r="BG1146" s="577"/>
      <c r="BH1146" s="577"/>
      <c r="BI1146" s="577"/>
      <c r="BJ1146" s="577"/>
      <c r="BK1146" s="577"/>
      <c r="BL1146" s="577"/>
      <c r="BM1146" s="577"/>
      <c r="BN1146" s="577"/>
      <c r="BO1146" s="577"/>
      <c r="BP1146" s="577"/>
      <c r="BQ1146" s="577"/>
      <c r="BR1146" s="577"/>
      <c r="BS1146" s="577"/>
      <c r="BT1146" s="577"/>
      <c r="BU1146" s="577"/>
      <c r="BV1146" s="577"/>
      <c r="BW1146" s="577"/>
      <c r="BX1146" s="577"/>
      <c r="BY1146" s="577"/>
    </row>
    <row r="1147" s="410" customFormat="true" ht="15" customHeight="true" x14ac:dyDescent="0.2">
      <c r="BA1147" s="577"/>
      <c r="BB1147" s="437"/>
      <c r="BC1147" s="577"/>
      <c r="BD1147" s="577"/>
      <c r="BE1147" s="577"/>
      <c r="BF1147" s="577"/>
      <c r="BG1147" s="577"/>
      <c r="BH1147" s="577"/>
      <c r="BI1147" s="577"/>
      <c r="BJ1147" s="577"/>
      <c r="BK1147" s="577"/>
      <c r="BL1147" s="577"/>
      <c r="BM1147" s="577"/>
      <c r="BN1147" s="577"/>
      <c r="BO1147" s="577"/>
      <c r="BP1147" s="577"/>
      <c r="BQ1147" s="577"/>
      <c r="BR1147" s="577"/>
      <c r="BS1147" s="577"/>
      <c r="BT1147" s="577"/>
      <c r="BU1147" s="577"/>
      <c r="BV1147" s="577"/>
      <c r="BW1147" s="577"/>
      <c r="BX1147" s="577"/>
      <c r="BY1147" s="577"/>
    </row>
    <row r="1148" s="410" customFormat="true" ht="15" customHeight="true" x14ac:dyDescent="0.2">
      <c r="BA1148" s="577"/>
      <c r="BB1148" s="437"/>
      <c r="BC1148" s="577"/>
      <c r="BD1148" s="577"/>
      <c r="BE1148" s="577"/>
      <c r="BF1148" s="577"/>
      <c r="BG1148" s="577"/>
      <c r="BH1148" s="577"/>
      <c r="BI1148" s="577"/>
      <c r="BJ1148" s="577"/>
      <c r="BK1148" s="577"/>
      <c r="BL1148" s="577"/>
      <c r="BM1148" s="577"/>
      <c r="BN1148" s="577"/>
      <c r="BO1148" s="577"/>
      <c r="BP1148" s="577"/>
      <c r="BQ1148" s="577"/>
      <c r="BR1148" s="577"/>
      <c r="BS1148" s="577"/>
      <c r="BT1148" s="577"/>
      <c r="BU1148" s="577"/>
      <c r="BV1148" s="577"/>
      <c r="BW1148" s="577"/>
      <c r="BX1148" s="577"/>
      <c r="BY1148" s="577"/>
    </row>
    <row r="1149" s="410" customFormat="true" ht="15" customHeight="true" x14ac:dyDescent="0.2">
      <c r="BA1149" s="577"/>
      <c r="BB1149" s="437"/>
      <c r="BC1149" s="577"/>
      <c r="BD1149" s="577"/>
      <c r="BE1149" s="577"/>
      <c r="BF1149" s="577"/>
      <c r="BG1149" s="577"/>
      <c r="BH1149" s="577"/>
      <c r="BI1149" s="577"/>
      <c r="BJ1149" s="577"/>
      <c r="BK1149" s="577"/>
      <c r="BL1149" s="577"/>
      <c r="BM1149" s="577"/>
      <c r="BN1149" s="577"/>
      <c r="BO1149" s="577"/>
      <c r="BP1149" s="577"/>
      <c r="BQ1149" s="577"/>
      <c r="BR1149" s="577"/>
      <c r="BS1149" s="577"/>
      <c r="BT1149" s="577"/>
      <c r="BU1149" s="577"/>
      <c r="BV1149" s="577"/>
      <c r="BW1149" s="577"/>
      <c r="BX1149" s="577"/>
      <c r="BY1149" s="577"/>
    </row>
    <row r="1150" s="410" customFormat="true" ht="15" customHeight="true" x14ac:dyDescent="0.2">
      <c r="BA1150" s="577"/>
      <c r="BB1150" s="437"/>
      <c r="BC1150" s="577"/>
      <c r="BD1150" s="577"/>
      <c r="BE1150" s="577"/>
      <c r="BF1150" s="577"/>
      <c r="BG1150" s="577"/>
      <c r="BH1150" s="577"/>
      <c r="BI1150" s="577"/>
      <c r="BJ1150" s="577"/>
      <c r="BK1150" s="577"/>
      <c r="BL1150" s="577"/>
      <c r="BM1150" s="577"/>
      <c r="BN1150" s="577"/>
      <c r="BO1150" s="577"/>
      <c r="BP1150" s="577"/>
      <c r="BQ1150" s="577"/>
      <c r="BR1150" s="577"/>
      <c r="BS1150" s="577"/>
      <c r="BT1150" s="577"/>
      <c r="BU1150" s="577"/>
      <c r="BV1150" s="577"/>
      <c r="BW1150" s="577"/>
      <c r="BX1150" s="577"/>
      <c r="BY1150" s="577"/>
    </row>
    <row r="1151" s="410" customFormat="true" ht="15" customHeight="true" x14ac:dyDescent="0.2">
      <c r="BA1151" s="577"/>
      <c r="BB1151" s="437"/>
      <c r="BC1151" s="577"/>
      <c r="BD1151" s="577"/>
      <c r="BE1151" s="577"/>
      <c r="BF1151" s="577"/>
      <c r="BG1151" s="577"/>
      <c r="BH1151" s="577"/>
      <c r="BI1151" s="577"/>
      <c r="BJ1151" s="577"/>
      <c r="BK1151" s="577"/>
      <c r="BL1151" s="577"/>
      <c r="BM1151" s="577"/>
      <c r="BN1151" s="577"/>
      <c r="BO1151" s="577"/>
      <c r="BP1151" s="577"/>
      <c r="BQ1151" s="577"/>
      <c r="BR1151" s="577"/>
      <c r="BS1151" s="577"/>
      <c r="BT1151" s="577"/>
      <c r="BU1151" s="577"/>
      <c r="BV1151" s="577"/>
      <c r="BW1151" s="577"/>
      <c r="BX1151" s="577"/>
      <c r="BY1151" s="577"/>
    </row>
    <row r="1152" s="410" customFormat="true" ht="15" customHeight="true" x14ac:dyDescent="0.2">
      <c r="BA1152" s="577"/>
      <c r="BB1152" s="437"/>
      <c r="BC1152" s="577"/>
      <c r="BD1152" s="577"/>
      <c r="BE1152" s="577"/>
      <c r="BF1152" s="577"/>
      <c r="BG1152" s="577"/>
      <c r="BH1152" s="577"/>
      <c r="BI1152" s="577"/>
      <c r="BJ1152" s="577"/>
      <c r="BK1152" s="577"/>
      <c r="BL1152" s="577"/>
      <c r="BM1152" s="577"/>
      <c r="BN1152" s="577"/>
      <c r="BO1152" s="577"/>
      <c r="BP1152" s="577"/>
      <c r="BQ1152" s="577"/>
      <c r="BR1152" s="577"/>
      <c r="BS1152" s="577"/>
      <c r="BT1152" s="577"/>
      <c r="BU1152" s="577"/>
      <c r="BV1152" s="577"/>
      <c r="BW1152" s="577"/>
      <c r="BX1152" s="577"/>
      <c r="BY1152" s="577"/>
    </row>
    <row r="1153" s="410" customFormat="true" ht="15" customHeight="true" x14ac:dyDescent="0.2">
      <c r="BA1153" s="577"/>
      <c r="BB1153" s="437"/>
      <c r="BC1153" s="577"/>
      <c r="BD1153" s="577"/>
      <c r="BE1153" s="577"/>
      <c r="BF1153" s="577"/>
      <c r="BG1153" s="577"/>
      <c r="BH1153" s="577"/>
      <c r="BI1153" s="577"/>
      <c r="BJ1153" s="577"/>
      <c r="BK1153" s="577"/>
      <c r="BL1153" s="577"/>
      <c r="BM1153" s="577"/>
      <c r="BN1153" s="577"/>
      <c r="BO1153" s="577"/>
      <c r="BP1153" s="577"/>
      <c r="BQ1153" s="577"/>
      <c r="BR1153" s="577"/>
      <c r="BS1153" s="577"/>
      <c r="BT1153" s="577"/>
      <c r="BU1153" s="577"/>
      <c r="BV1153" s="577"/>
      <c r="BW1153" s="577"/>
      <c r="BX1153" s="577"/>
      <c r="BY1153" s="577"/>
    </row>
    <row r="1154" s="410" customFormat="true" ht="15" customHeight="true" x14ac:dyDescent="0.2">
      <c r="BA1154" s="577"/>
      <c r="BB1154" s="437"/>
      <c r="BC1154" s="577"/>
      <c r="BD1154" s="577"/>
      <c r="BE1154" s="577"/>
      <c r="BF1154" s="577"/>
      <c r="BG1154" s="577"/>
      <c r="BH1154" s="577"/>
      <c r="BI1154" s="577"/>
      <c r="BJ1154" s="577"/>
      <c r="BK1154" s="577"/>
      <c r="BL1154" s="577"/>
      <c r="BM1154" s="577"/>
      <c r="BN1154" s="577"/>
      <c r="BO1154" s="577"/>
      <c r="BP1154" s="577"/>
      <c r="BQ1154" s="577"/>
      <c r="BR1154" s="577"/>
      <c r="BS1154" s="577"/>
      <c r="BT1154" s="577"/>
      <c r="BU1154" s="577"/>
      <c r="BV1154" s="577"/>
      <c r="BW1154" s="577"/>
      <c r="BX1154" s="577"/>
      <c r="BY1154" s="577"/>
    </row>
    <row r="1155" s="410" customFormat="true" ht="15" customHeight="true" x14ac:dyDescent="0.2">
      <c r="BA1155" s="577"/>
      <c r="BB1155" s="437"/>
      <c r="BC1155" s="577"/>
      <c r="BD1155" s="577"/>
      <c r="BE1155" s="577"/>
      <c r="BF1155" s="577"/>
      <c r="BG1155" s="577"/>
      <c r="BH1155" s="577"/>
      <c r="BI1155" s="577"/>
      <c r="BJ1155" s="577"/>
      <c r="BK1155" s="577"/>
      <c r="BL1155" s="577"/>
      <c r="BM1155" s="577"/>
      <c r="BN1155" s="577"/>
      <c r="BO1155" s="577"/>
      <c r="BP1155" s="577"/>
      <c r="BQ1155" s="577"/>
      <c r="BR1155" s="577"/>
      <c r="BS1155" s="577"/>
      <c r="BT1155" s="577"/>
      <c r="BU1155" s="577"/>
      <c r="BV1155" s="577"/>
      <c r="BW1155" s="577"/>
      <c r="BX1155" s="577"/>
      <c r="BY1155" s="577"/>
    </row>
    <row r="1156" s="410" customFormat="true" ht="15" customHeight="true" x14ac:dyDescent="0.2">
      <c r="BA1156" s="577"/>
      <c r="BB1156" s="437"/>
      <c r="BC1156" s="577"/>
      <c r="BD1156" s="577"/>
      <c r="BE1156" s="577"/>
      <c r="BF1156" s="577"/>
      <c r="BG1156" s="577"/>
      <c r="BH1156" s="577"/>
      <c r="BI1156" s="577"/>
      <c r="BJ1156" s="577"/>
      <c r="BK1156" s="577"/>
      <c r="BL1156" s="577"/>
      <c r="BM1156" s="577"/>
      <c r="BN1156" s="577"/>
      <c r="BO1156" s="577"/>
      <c r="BP1156" s="577"/>
      <c r="BQ1156" s="577"/>
      <c r="BR1156" s="577"/>
      <c r="BS1156" s="577"/>
      <c r="BT1156" s="577"/>
      <c r="BU1156" s="577"/>
      <c r="BV1156" s="577"/>
      <c r="BW1156" s="577"/>
      <c r="BX1156" s="577"/>
      <c r="BY1156" s="577"/>
    </row>
    <row r="1157" s="410" customFormat="true" ht="15" customHeight="true" x14ac:dyDescent="0.2">
      <c r="BA1157" s="577"/>
      <c r="BB1157" s="437"/>
      <c r="BC1157" s="577"/>
      <c r="BD1157" s="577"/>
      <c r="BE1157" s="577"/>
      <c r="BF1157" s="577"/>
      <c r="BG1157" s="577"/>
      <c r="BH1157" s="577"/>
      <c r="BI1157" s="577"/>
      <c r="BJ1157" s="577"/>
      <c r="BK1157" s="577"/>
      <c r="BL1157" s="577"/>
      <c r="BM1157" s="577"/>
      <c r="BN1157" s="577"/>
      <c r="BO1157" s="577"/>
      <c r="BP1157" s="577"/>
      <c r="BQ1157" s="577"/>
      <c r="BR1157" s="577"/>
      <c r="BS1157" s="577"/>
      <c r="BT1157" s="577"/>
      <c r="BU1157" s="577"/>
      <c r="BV1157" s="577"/>
      <c r="BW1157" s="577"/>
      <c r="BX1157" s="577"/>
      <c r="BY1157" s="577"/>
    </row>
    <row r="1158" s="410" customFormat="true" ht="15" customHeight="true" x14ac:dyDescent="0.2">
      <c r="BA1158" s="577"/>
      <c r="BB1158" s="437"/>
      <c r="BC1158" s="577"/>
      <c r="BD1158" s="577"/>
      <c r="BE1158" s="577"/>
      <c r="BF1158" s="577"/>
      <c r="BG1158" s="577"/>
      <c r="BH1158" s="577"/>
      <c r="BI1158" s="577"/>
      <c r="BJ1158" s="577"/>
      <c r="BK1158" s="577"/>
      <c r="BL1158" s="577"/>
      <c r="BM1158" s="577"/>
      <c r="BN1158" s="577"/>
      <c r="BO1158" s="577"/>
      <c r="BP1158" s="577"/>
      <c r="BQ1158" s="577"/>
      <c r="BR1158" s="577"/>
      <c r="BS1158" s="577"/>
      <c r="BT1158" s="577"/>
      <c r="BU1158" s="577"/>
      <c r="BV1158" s="577"/>
      <c r="BW1158" s="577"/>
      <c r="BX1158" s="577"/>
      <c r="BY1158" s="577"/>
    </row>
    <row r="1159" s="410" customFormat="true" ht="15" customHeight="true" x14ac:dyDescent="0.2">
      <c r="BA1159" s="577"/>
      <c r="BB1159" s="437"/>
      <c r="BC1159" s="577"/>
      <c r="BD1159" s="577"/>
      <c r="BE1159" s="577"/>
      <c r="BF1159" s="577"/>
      <c r="BG1159" s="577"/>
      <c r="BH1159" s="577"/>
      <c r="BI1159" s="577"/>
      <c r="BJ1159" s="577"/>
      <c r="BK1159" s="577"/>
      <c r="BL1159" s="577"/>
      <c r="BM1159" s="577"/>
      <c r="BN1159" s="577"/>
      <c r="BO1159" s="577"/>
      <c r="BP1159" s="577"/>
      <c r="BQ1159" s="577"/>
      <c r="BR1159" s="577"/>
      <c r="BS1159" s="577"/>
      <c r="BT1159" s="577"/>
      <c r="BU1159" s="577"/>
      <c r="BV1159" s="577"/>
      <c r="BW1159" s="577"/>
      <c r="BX1159" s="577"/>
      <c r="BY1159" s="577"/>
    </row>
    <row r="1160" s="410" customFormat="true" ht="15" customHeight="true" x14ac:dyDescent="0.2">
      <c r="BA1160" s="577"/>
      <c r="BB1160" s="437"/>
      <c r="BC1160" s="577"/>
      <c r="BD1160" s="577"/>
      <c r="BE1160" s="577"/>
      <c r="BF1160" s="577"/>
      <c r="BG1160" s="577"/>
      <c r="BH1160" s="577"/>
      <c r="BI1160" s="577"/>
      <c r="BJ1160" s="577"/>
      <c r="BK1160" s="577"/>
      <c r="BL1160" s="577"/>
      <c r="BM1160" s="577"/>
      <c r="BN1160" s="577"/>
      <c r="BO1160" s="577"/>
      <c r="BP1160" s="577"/>
      <c r="BQ1160" s="577"/>
      <c r="BR1160" s="577"/>
      <c r="BS1160" s="577"/>
      <c r="BT1160" s="577"/>
      <c r="BU1160" s="577"/>
      <c r="BV1160" s="577"/>
      <c r="BW1160" s="577"/>
      <c r="BX1160" s="577"/>
      <c r="BY1160" s="577"/>
    </row>
    <row r="1161" s="410" customFormat="true" ht="15" customHeight="true" x14ac:dyDescent="0.2">
      <c r="BA1161" s="577"/>
      <c r="BB1161" s="437"/>
      <c r="BC1161" s="577"/>
      <c r="BD1161" s="577"/>
      <c r="BE1161" s="577"/>
      <c r="BF1161" s="577"/>
      <c r="BG1161" s="577"/>
      <c r="BH1161" s="577"/>
      <c r="BI1161" s="577"/>
      <c r="BJ1161" s="577"/>
      <c r="BK1161" s="577"/>
      <c r="BL1161" s="577"/>
      <c r="BM1161" s="577"/>
      <c r="BN1161" s="577"/>
      <c r="BO1161" s="577"/>
      <c r="BP1161" s="577"/>
      <c r="BQ1161" s="577"/>
      <c r="BR1161" s="577"/>
      <c r="BS1161" s="577"/>
      <c r="BT1161" s="577"/>
      <c r="BU1161" s="577"/>
      <c r="BV1161" s="577"/>
      <c r="BW1161" s="577"/>
      <c r="BX1161" s="577"/>
      <c r="BY1161" s="577"/>
    </row>
    <row r="1162" s="410" customFormat="true" ht="15" customHeight="true" x14ac:dyDescent="0.2">
      <c r="BA1162" s="577"/>
      <c r="BB1162" s="437"/>
      <c r="BC1162" s="577"/>
      <c r="BD1162" s="577"/>
      <c r="BE1162" s="577"/>
      <c r="BF1162" s="577"/>
      <c r="BG1162" s="577"/>
      <c r="BH1162" s="577"/>
      <c r="BI1162" s="577"/>
      <c r="BJ1162" s="577"/>
      <c r="BK1162" s="577"/>
      <c r="BL1162" s="577"/>
      <c r="BM1162" s="577"/>
      <c r="BN1162" s="577"/>
      <c r="BO1162" s="577"/>
      <c r="BP1162" s="577"/>
      <c r="BQ1162" s="577"/>
      <c r="BR1162" s="577"/>
      <c r="BS1162" s="577"/>
      <c r="BT1162" s="577"/>
      <c r="BU1162" s="577"/>
      <c r="BV1162" s="577"/>
      <c r="BW1162" s="577"/>
      <c r="BX1162" s="577"/>
      <c r="BY1162" s="577"/>
    </row>
    <row r="1163" s="410" customFormat="true" ht="15" customHeight="true" x14ac:dyDescent="0.2">
      <c r="BA1163" s="577"/>
      <c r="BB1163" s="437"/>
      <c r="BC1163" s="577"/>
      <c r="BD1163" s="577"/>
      <c r="BE1163" s="577"/>
      <c r="BF1163" s="577"/>
      <c r="BG1163" s="577"/>
      <c r="BH1163" s="577"/>
      <c r="BI1163" s="577"/>
      <c r="BJ1163" s="577"/>
      <c r="BK1163" s="577"/>
      <c r="BL1163" s="577"/>
      <c r="BM1163" s="577"/>
      <c r="BN1163" s="577"/>
      <c r="BO1163" s="577"/>
      <c r="BP1163" s="577"/>
      <c r="BQ1163" s="577"/>
      <c r="BR1163" s="577"/>
      <c r="BS1163" s="577"/>
      <c r="BT1163" s="577"/>
      <c r="BU1163" s="577"/>
      <c r="BV1163" s="577"/>
      <c r="BW1163" s="577"/>
      <c r="BX1163" s="577"/>
      <c r="BY1163" s="577"/>
    </row>
    <row r="1164" s="410" customFormat="true" ht="15" customHeight="true" x14ac:dyDescent="0.2">
      <c r="BA1164" s="577"/>
      <c r="BB1164" s="437"/>
      <c r="BC1164" s="577"/>
      <c r="BD1164" s="577"/>
      <c r="BE1164" s="577"/>
      <c r="BF1164" s="577"/>
      <c r="BG1164" s="577"/>
      <c r="BH1164" s="577"/>
      <c r="BI1164" s="577"/>
      <c r="BJ1164" s="577"/>
      <c r="BK1164" s="577"/>
      <c r="BL1164" s="577"/>
      <c r="BM1164" s="577"/>
      <c r="BN1164" s="577"/>
      <c r="BO1164" s="577"/>
      <c r="BP1164" s="577"/>
      <c r="BQ1164" s="577"/>
      <c r="BR1164" s="577"/>
      <c r="BS1164" s="577"/>
      <c r="BT1164" s="577"/>
      <c r="BU1164" s="577"/>
      <c r="BV1164" s="577"/>
      <c r="BW1164" s="577"/>
      <c r="BX1164" s="577"/>
      <c r="BY1164" s="577"/>
    </row>
    <row r="1165" s="410" customFormat="true" ht="15" customHeight="true" x14ac:dyDescent="0.2">
      <c r="BA1165" s="577"/>
      <c r="BB1165" s="437"/>
      <c r="BC1165" s="577"/>
      <c r="BD1165" s="577"/>
      <c r="BE1165" s="577"/>
      <c r="BF1165" s="577"/>
      <c r="BG1165" s="577"/>
      <c r="BH1165" s="577"/>
      <c r="BI1165" s="577"/>
      <c r="BJ1165" s="577"/>
      <c r="BK1165" s="577"/>
      <c r="BL1165" s="577"/>
      <c r="BM1165" s="577"/>
      <c r="BN1165" s="577"/>
      <c r="BO1165" s="577"/>
      <c r="BP1165" s="577"/>
      <c r="BQ1165" s="577"/>
      <c r="BR1165" s="577"/>
      <c r="BS1165" s="577"/>
      <c r="BT1165" s="577"/>
      <c r="BU1165" s="577"/>
      <c r="BV1165" s="577"/>
      <c r="BW1165" s="577"/>
      <c r="BX1165" s="577"/>
      <c r="BY1165" s="577"/>
    </row>
    <row r="1166" s="410" customFormat="true" ht="15" customHeight="true" x14ac:dyDescent="0.2">
      <c r="BA1166" s="577"/>
      <c r="BB1166" s="437"/>
      <c r="BC1166" s="577"/>
      <c r="BD1166" s="577"/>
      <c r="BE1166" s="577"/>
      <c r="BF1166" s="577"/>
      <c r="BG1166" s="577"/>
      <c r="BH1166" s="577"/>
      <c r="BI1166" s="577"/>
      <c r="BJ1166" s="577"/>
      <c r="BK1166" s="577"/>
      <c r="BL1166" s="577"/>
      <c r="BM1166" s="577"/>
      <c r="BN1166" s="577"/>
      <c r="BO1166" s="577"/>
      <c r="BP1166" s="577"/>
      <c r="BQ1166" s="577"/>
      <c r="BR1166" s="577"/>
      <c r="BS1166" s="577"/>
      <c r="BT1166" s="577"/>
      <c r="BU1166" s="577"/>
      <c r="BV1166" s="577"/>
      <c r="BW1166" s="577"/>
      <c r="BX1166" s="577"/>
      <c r="BY1166" s="577"/>
    </row>
    <row r="1167" s="410" customFormat="true" ht="15" customHeight="true" x14ac:dyDescent="0.2">
      <c r="BA1167" s="577"/>
      <c r="BB1167" s="437"/>
      <c r="BC1167" s="577"/>
      <c r="BD1167" s="577"/>
      <c r="BE1167" s="577"/>
      <c r="BF1167" s="577"/>
      <c r="BG1167" s="577"/>
      <c r="BH1167" s="577"/>
      <c r="BI1167" s="577"/>
      <c r="BJ1167" s="577"/>
      <c r="BK1167" s="577"/>
      <c r="BL1167" s="577"/>
      <c r="BM1167" s="577"/>
      <c r="BN1167" s="577"/>
      <c r="BO1167" s="577"/>
      <c r="BP1167" s="577"/>
      <c r="BQ1167" s="577"/>
      <c r="BR1167" s="577"/>
      <c r="BS1167" s="577"/>
      <c r="BT1167" s="577"/>
      <c r="BU1167" s="577"/>
      <c r="BV1167" s="577"/>
      <c r="BW1167" s="577"/>
      <c r="BX1167" s="577"/>
      <c r="BY1167" s="577"/>
    </row>
    <row r="1168" s="410" customFormat="true" ht="15" customHeight="true" x14ac:dyDescent="0.2">
      <c r="BA1168" s="577"/>
      <c r="BB1168" s="437"/>
      <c r="BC1168" s="577"/>
      <c r="BD1168" s="577"/>
      <c r="BE1168" s="577"/>
      <c r="BF1168" s="577"/>
      <c r="BG1168" s="577"/>
      <c r="BH1168" s="577"/>
      <c r="BI1168" s="577"/>
      <c r="BJ1168" s="577"/>
      <c r="BK1168" s="577"/>
      <c r="BL1168" s="577"/>
      <c r="BM1168" s="577"/>
      <c r="BN1168" s="577"/>
      <c r="BO1168" s="577"/>
      <c r="BP1168" s="577"/>
      <c r="BQ1168" s="577"/>
      <c r="BR1168" s="577"/>
      <c r="BS1168" s="577"/>
      <c r="BT1168" s="577"/>
      <c r="BU1168" s="577"/>
      <c r="BV1168" s="577"/>
      <c r="BW1168" s="577"/>
      <c r="BX1168" s="577"/>
      <c r="BY1168" s="577"/>
    </row>
    <row r="1169" s="410" customFormat="true" ht="15" customHeight="true" x14ac:dyDescent="0.2">
      <c r="BA1169" s="577"/>
      <c r="BB1169" s="437"/>
      <c r="BC1169" s="577"/>
      <c r="BD1169" s="577"/>
      <c r="BE1169" s="577"/>
      <c r="BF1169" s="577"/>
      <c r="BG1169" s="577"/>
      <c r="BH1169" s="577"/>
      <c r="BI1169" s="577"/>
      <c r="BJ1169" s="577"/>
      <c r="BK1169" s="577"/>
      <c r="BL1169" s="577"/>
      <c r="BM1169" s="577"/>
      <c r="BN1169" s="577"/>
      <c r="BO1169" s="577"/>
      <c r="BP1169" s="577"/>
      <c r="BQ1169" s="577"/>
      <c r="BR1169" s="577"/>
      <c r="BS1169" s="577"/>
      <c r="BT1169" s="577"/>
      <c r="BU1169" s="577"/>
      <c r="BV1169" s="577"/>
      <c r="BW1169" s="577"/>
      <c r="BX1169" s="577"/>
      <c r="BY1169" s="577"/>
    </row>
    <row r="1170" s="410" customFormat="true" ht="15" customHeight="true" x14ac:dyDescent="0.2">
      <c r="A1170" s="506"/>
      <c r="B1170" s="905"/>
      <c r="C1170" s="906"/>
      <c r="D1170" s="906"/>
      <c r="E1170" s="906"/>
      <c r="F1170" s="906"/>
      <c r="G1170" s="906"/>
      <c r="H1170" s="906"/>
      <c r="I1170" s="906"/>
      <c r="J1170" s="906"/>
      <c r="K1170" s="906"/>
      <c r="L1170" s="906"/>
      <c r="M1170" s="906"/>
      <c r="N1170" s="906"/>
      <c r="O1170" s="906"/>
      <c r="P1170" s="906"/>
      <c r="Q1170" s="906"/>
      <c r="R1170" s="906"/>
      <c r="S1170" s="906"/>
      <c r="T1170" s="906"/>
      <c r="U1170" s="906"/>
      <c r="V1170" s="906"/>
      <c r="W1170" s="906"/>
      <c r="X1170" s="906"/>
      <c r="Y1170" s="906"/>
      <c r="Z1170" s="906"/>
      <c r="AA1170" s="906"/>
      <c r="BA1170" s="577"/>
      <c r="BB1170" s="437"/>
      <c r="BC1170" s="577"/>
      <c r="BD1170" s="577"/>
      <c r="BE1170" s="577"/>
      <c r="BF1170" s="577"/>
      <c r="BG1170" s="577"/>
      <c r="BH1170" s="577"/>
      <c r="BI1170" s="577"/>
      <c r="BJ1170" s="577"/>
      <c r="BK1170" s="577"/>
      <c r="BL1170" s="577"/>
      <c r="BM1170" s="577"/>
      <c r="BN1170" s="577"/>
      <c r="BO1170" s="577"/>
      <c r="BP1170" s="577"/>
      <c r="BQ1170" s="577"/>
      <c r="BR1170" s="577"/>
      <c r="BS1170" s="577"/>
      <c r="BT1170" s="577"/>
      <c r="BU1170" s="577"/>
      <c r="BV1170" s="577"/>
      <c r="BW1170" s="577"/>
      <c r="BX1170" s="577"/>
      <c r="BY1170" s="577"/>
    </row>
    <row r="1171" s="410" customFormat="true" ht="15" customHeight="true" x14ac:dyDescent="0.2">
      <c r="A1171" s="506"/>
      <c r="B1171" s="905"/>
      <c r="C1171" s="906"/>
      <c r="D1171" s="906"/>
      <c r="E1171" s="906"/>
      <c r="F1171" s="906"/>
      <c r="G1171" s="906"/>
      <c r="H1171" s="906"/>
      <c r="I1171" s="906"/>
      <c r="J1171" s="906"/>
      <c r="K1171" s="906"/>
      <c r="L1171" s="906"/>
      <c r="M1171" s="906"/>
      <c r="N1171" s="906"/>
      <c r="O1171" s="906"/>
      <c r="P1171" s="906"/>
      <c r="Q1171" s="906"/>
      <c r="R1171" s="906"/>
      <c r="S1171" s="906"/>
      <c r="T1171" s="906"/>
      <c r="U1171" s="906"/>
      <c r="V1171" s="906"/>
      <c r="W1171" s="906"/>
      <c r="X1171" s="906"/>
      <c r="Y1171" s="906"/>
      <c r="Z1171" s="906"/>
      <c r="AA1171" s="906"/>
      <c r="BA1171" s="577"/>
      <c r="BB1171" s="437"/>
      <c r="BC1171" s="577"/>
      <c r="BD1171" s="577"/>
      <c r="BE1171" s="577"/>
      <c r="BF1171" s="577"/>
      <c r="BG1171" s="577"/>
      <c r="BH1171" s="577"/>
      <c r="BI1171" s="577"/>
      <c r="BJ1171" s="577"/>
      <c r="BK1171" s="577"/>
      <c r="BL1171" s="577"/>
      <c r="BM1171" s="577"/>
      <c r="BN1171" s="577"/>
      <c r="BO1171" s="577"/>
      <c r="BP1171" s="577"/>
      <c r="BQ1171" s="577"/>
      <c r="BR1171" s="577"/>
      <c r="BS1171" s="577"/>
      <c r="BT1171" s="577"/>
      <c r="BU1171" s="577"/>
      <c r="BV1171" s="577"/>
      <c r="BW1171" s="577"/>
      <c r="BX1171" s="577"/>
      <c r="BY1171" s="577"/>
    </row>
    <row r="1172" s="410" customFormat="true" ht="15" customHeight="true" x14ac:dyDescent="0.2">
      <c r="A1172" s="506"/>
      <c r="B1172" s="905"/>
      <c r="C1172" s="906"/>
      <c r="D1172" s="906"/>
      <c r="E1172" s="906"/>
      <c r="F1172" s="906"/>
      <c r="G1172" s="906"/>
      <c r="H1172" s="906"/>
      <c r="I1172" s="906"/>
      <c r="J1172" s="906"/>
      <c r="K1172" s="906"/>
      <c r="L1172" s="906"/>
      <c r="M1172" s="906"/>
      <c r="N1172" s="906"/>
      <c r="O1172" s="906"/>
      <c r="P1172" s="906"/>
      <c r="Q1172" s="906"/>
      <c r="R1172" s="906"/>
      <c r="S1172" s="906"/>
      <c r="T1172" s="906"/>
      <c r="U1172" s="906"/>
      <c r="V1172" s="906"/>
      <c r="W1172" s="906"/>
      <c r="X1172" s="906"/>
      <c r="Y1172" s="906"/>
      <c r="Z1172" s="906"/>
      <c r="AA1172" s="906"/>
      <c r="BA1172" s="577"/>
      <c r="BB1172" s="437"/>
      <c r="BC1172" s="577"/>
      <c r="BD1172" s="577"/>
      <c r="BE1172" s="577"/>
      <c r="BF1172" s="577"/>
      <c r="BG1172" s="577"/>
      <c r="BH1172" s="577"/>
      <c r="BI1172" s="577"/>
      <c r="BJ1172" s="577"/>
      <c r="BK1172" s="577"/>
      <c r="BL1172" s="577"/>
      <c r="BM1172" s="577"/>
      <c r="BN1172" s="577"/>
      <c r="BO1172" s="577"/>
      <c r="BP1172" s="577"/>
      <c r="BQ1172" s="577"/>
      <c r="BR1172" s="577"/>
      <c r="BS1172" s="577"/>
      <c r="BT1172" s="577"/>
      <c r="BU1172" s="577"/>
      <c r="BV1172" s="577"/>
      <c r="BW1172" s="577"/>
      <c r="BX1172" s="577"/>
      <c r="BY1172" s="577"/>
    </row>
    <row r="1173" s="410" customFormat="true" ht="15" customHeight="true" x14ac:dyDescent="0.2">
      <c r="A1173" s="506"/>
      <c r="B1173" s="905"/>
      <c r="C1173" s="906"/>
      <c r="D1173" s="906"/>
      <c r="E1173" s="906"/>
      <c r="F1173" s="906"/>
      <c r="G1173" s="906"/>
      <c r="H1173" s="906"/>
      <c r="I1173" s="906"/>
      <c r="J1173" s="906"/>
      <c r="K1173" s="906"/>
      <c r="L1173" s="906"/>
      <c r="M1173" s="906"/>
      <c r="N1173" s="906"/>
      <c r="O1173" s="906"/>
      <c r="P1173" s="906"/>
      <c r="Q1173" s="906"/>
      <c r="R1173" s="906"/>
      <c r="S1173" s="906"/>
      <c r="T1173" s="906"/>
      <c r="U1173" s="906"/>
      <c r="V1173" s="906"/>
      <c r="W1173" s="906"/>
      <c r="X1173" s="906"/>
      <c r="Y1173" s="906"/>
      <c r="Z1173" s="906"/>
      <c r="AA1173" s="906"/>
      <c r="BA1173" s="577"/>
      <c r="BB1173" s="437"/>
      <c r="BC1173" s="577"/>
      <c r="BD1173" s="577"/>
      <c r="BE1173" s="577"/>
      <c r="BF1173" s="577"/>
      <c r="BG1173" s="577"/>
      <c r="BH1173" s="577"/>
      <c r="BI1173" s="577"/>
      <c r="BJ1173" s="577"/>
      <c r="BK1173" s="577"/>
      <c r="BL1173" s="577"/>
      <c r="BM1173" s="577"/>
      <c r="BN1173" s="577"/>
      <c r="BO1173" s="577"/>
      <c r="BP1173" s="577"/>
      <c r="BQ1173" s="577"/>
      <c r="BR1173" s="577"/>
      <c r="BS1173" s="577"/>
      <c r="BT1173" s="577"/>
      <c r="BU1173" s="577"/>
      <c r="BV1173" s="577"/>
      <c r="BW1173" s="577"/>
      <c r="BX1173" s="577"/>
      <c r="BY1173" s="577"/>
    </row>
    <row r="1174" s="410" customFormat="true" ht="15" customHeight="true" x14ac:dyDescent="0.2">
      <c r="A1174" s="506"/>
      <c r="B1174" s="905"/>
      <c r="C1174" s="906"/>
      <c r="D1174" s="906"/>
      <c r="E1174" s="906"/>
      <c r="F1174" s="906"/>
      <c r="G1174" s="906"/>
      <c r="H1174" s="906"/>
      <c r="I1174" s="906"/>
      <c r="J1174" s="906"/>
      <c r="K1174" s="906"/>
      <c r="L1174" s="906"/>
      <c r="M1174" s="906"/>
      <c r="N1174" s="906"/>
      <c r="O1174" s="906"/>
      <c r="P1174" s="906"/>
      <c r="Q1174" s="906"/>
      <c r="R1174" s="906"/>
      <c r="S1174" s="906"/>
      <c r="T1174" s="906"/>
      <c r="U1174" s="906"/>
      <c r="V1174" s="906"/>
      <c r="W1174" s="906"/>
      <c r="X1174" s="906"/>
      <c r="Y1174" s="906"/>
      <c r="Z1174" s="906"/>
      <c r="AA1174" s="906"/>
      <c r="BA1174" s="577"/>
      <c r="BB1174" s="437"/>
      <c r="BC1174" s="577"/>
      <c r="BD1174" s="577"/>
      <c r="BE1174" s="577"/>
      <c r="BF1174" s="577"/>
      <c r="BG1174" s="577"/>
      <c r="BH1174" s="577"/>
      <c r="BI1174" s="577"/>
      <c r="BJ1174" s="577"/>
      <c r="BK1174" s="577"/>
      <c r="BL1174" s="577"/>
      <c r="BM1174" s="577"/>
      <c r="BN1174" s="577"/>
      <c r="BO1174" s="577"/>
      <c r="BP1174" s="577"/>
      <c r="BQ1174" s="577"/>
      <c r="BR1174" s="577"/>
      <c r="BS1174" s="577"/>
      <c r="BT1174" s="577"/>
      <c r="BU1174" s="577"/>
      <c r="BV1174" s="577"/>
      <c r="BW1174" s="577"/>
      <c r="BX1174" s="577"/>
      <c r="BY1174" s="577"/>
    </row>
    <row r="1175" s="410" customFormat="true" ht="15" customHeight="true" x14ac:dyDescent="0.2">
      <c r="A1175" s="506"/>
      <c r="B1175" s="905"/>
      <c r="C1175" s="906"/>
      <c r="D1175" s="906"/>
      <c r="E1175" s="906"/>
      <c r="F1175" s="906"/>
      <c r="G1175" s="906"/>
      <c r="H1175" s="906"/>
      <c r="I1175" s="906"/>
      <c r="J1175" s="906"/>
      <c r="K1175" s="906"/>
      <c r="L1175" s="906"/>
      <c r="M1175" s="906"/>
      <c r="N1175" s="906"/>
      <c r="O1175" s="906"/>
      <c r="P1175" s="906"/>
      <c r="Q1175" s="906"/>
      <c r="R1175" s="906"/>
      <c r="S1175" s="906"/>
      <c r="T1175" s="906"/>
      <c r="U1175" s="906"/>
      <c r="V1175" s="906"/>
      <c r="W1175" s="906"/>
      <c r="X1175" s="906"/>
      <c r="Y1175" s="906"/>
      <c r="Z1175" s="906"/>
      <c r="AA1175" s="906"/>
      <c r="BA1175" s="577"/>
      <c r="BB1175" s="437"/>
      <c r="BC1175" s="577"/>
      <c r="BD1175" s="577"/>
      <c r="BE1175" s="577"/>
      <c r="BF1175" s="577"/>
      <c r="BG1175" s="577"/>
      <c r="BH1175" s="577"/>
      <c r="BI1175" s="577"/>
      <c r="BJ1175" s="577"/>
      <c r="BK1175" s="577"/>
      <c r="BL1175" s="577"/>
      <c r="BM1175" s="577"/>
      <c r="BN1175" s="577"/>
      <c r="BO1175" s="577"/>
      <c r="BP1175" s="577"/>
      <c r="BQ1175" s="577"/>
      <c r="BR1175" s="577"/>
      <c r="BS1175" s="577"/>
      <c r="BT1175" s="577"/>
      <c r="BU1175" s="577"/>
      <c r="BV1175" s="577"/>
      <c r="BW1175" s="577"/>
      <c r="BX1175" s="577"/>
      <c r="BY1175" s="577"/>
    </row>
    <row r="1176" s="410" customFormat="true" ht="15" customHeight="true" x14ac:dyDescent="0.2">
      <c r="A1176" s="907"/>
      <c r="B1176" s="506"/>
      <c r="C1176" s="908"/>
      <c r="D1176" s="909"/>
      <c r="E1176" s="909"/>
      <c r="F1176" s="909"/>
      <c r="G1176" s="909"/>
      <c r="H1176" s="908"/>
      <c r="I1176" s="909"/>
      <c r="J1176" s="909"/>
      <c r="K1176" s="909"/>
      <c r="L1176" s="909"/>
      <c r="M1176" s="908"/>
      <c r="N1176" s="909"/>
      <c r="O1176" s="909"/>
      <c r="P1176" s="909"/>
      <c r="Q1176" s="909"/>
      <c r="R1176" s="908"/>
      <c r="S1176" s="909"/>
      <c r="T1176" s="909"/>
      <c r="U1176" s="909"/>
      <c r="BA1176" s="577"/>
      <c r="BB1176" s="437"/>
      <c r="BC1176" s="577"/>
      <c r="BD1176" s="577"/>
      <c r="BE1176" s="577"/>
      <c r="BF1176" s="577"/>
      <c r="BG1176" s="577"/>
      <c r="BH1176" s="577"/>
      <c r="BI1176" s="577"/>
      <c r="BJ1176" s="577"/>
      <c r="BK1176" s="577"/>
      <c r="BL1176" s="577"/>
      <c r="BM1176" s="577"/>
      <c r="BN1176" s="577"/>
      <c r="BO1176" s="577"/>
      <c r="BP1176" s="577"/>
      <c r="BQ1176" s="577"/>
      <c r="BR1176" s="577"/>
      <c r="BS1176" s="577"/>
      <c r="BT1176" s="577"/>
      <c r="BU1176" s="577"/>
      <c r="BV1176" s="577"/>
      <c r="BW1176" s="577"/>
      <c r="BX1176" s="577"/>
      <c r="BY1176" s="577"/>
    </row>
    <row r="1177" s="410" customFormat="true" ht="15" customHeight="true" x14ac:dyDescent="0.2">
      <c r="A1177" s="909"/>
      <c r="B1177" s="909"/>
      <c r="C1177" s="908"/>
      <c r="D1177" s="908"/>
      <c r="E1177" s="908"/>
      <c r="F1177" s="908"/>
      <c r="G1177" s="908"/>
      <c r="H1177" s="908"/>
      <c r="I1177" s="908"/>
      <c r="J1177" s="908"/>
      <c r="K1177" s="908"/>
      <c r="L1177" s="908"/>
      <c r="M1177" s="908"/>
      <c r="N1177" s="908"/>
      <c r="O1177" s="908"/>
      <c r="P1177" s="908"/>
      <c r="Q1177" s="908"/>
      <c r="R1177" s="908"/>
      <c r="S1177" s="908"/>
      <c r="T1177" s="908"/>
      <c r="U1177" s="908"/>
      <c r="BA1177" s="577"/>
      <c r="BB1177" s="437"/>
      <c r="BC1177" s="577"/>
      <c r="BD1177" s="577"/>
      <c r="BE1177" s="577"/>
      <c r="BF1177" s="577"/>
      <c r="BG1177" s="577"/>
      <c r="BH1177" s="577"/>
      <c r="BI1177" s="577"/>
      <c r="BJ1177" s="577"/>
      <c r="BK1177" s="577"/>
      <c r="BL1177" s="577"/>
      <c r="BM1177" s="577"/>
      <c r="BN1177" s="577"/>
      <c r="BO1177" s="577"/>
      <c r="BP1177" s="577"/>
      <c r="BQ1177" s="577"/>
      <c r="BR1177" s="577"/>
      <c r="BS1177" s="577"/>
      <c r="BT1177" s="577"/>
      <c r="BU1177" s="577"/>
      <c r="BV1177" s="577"/>
      <c r="BW1177" s="577"/>
      <c r="BX1177" s="577"/>
      <c r="BY1177" s="577"/>
    </row>
    <row r="1178" s="410" customFormat="true" ht="15" customHeight="true" x14ac:dyDescent="0.2">
      <c r="BA1178" s="577"/>
      <c r="BB1178" s="437"/>
      <c r="BC1178" s="577"/>
      <c r="BD1178" s="577"/>
      <c r="BE1178" s="577"/>
      <c r="BF1178" s="577"/>
      <c r="BG1178" s="577"/>
      <c r="BH1178" s="577"/>
      <c r="BI1178" s="577"/>
      <c r="BJ1178" s="577"/>
      <c r="BK1178" s="577"/>
      <c r="BL1178" s="577"/>
      <c r="BM1178" s="577"/>
      <c r="BN1178" s="577"/>
      <c r="BO1178" s="577"/>
      <c r="BP1178" s="577"/>
      <c r="BQ1178" s="577"/>
      <c r="BR1178" s="577"/>
      <c r="BS1178" s="577"/>
      <c r="BT1178" s="577"/>
      <c r="BU1178" s="577"/>
      <c r="BV1178" s="577"/>
      <c r="BW1178" s="577"/>
      <c r="BX1178" s="577"/>
      <c r="BY1178" s="577"/>
    </row>
    <row r="1179" s="410" customFormat="true" ht="15" customHeight="true" x14ac:dyDescent="0.2">
      <c r="BA1179" s="577"/>
      <c r="BB1179" s="437"/>
      <c r="BC1179" s="577"/>
      <c r="BD1179" s="577"/>
      <c r="BE1179" s="577"/>
      <c r="BF1179" s="577"/>
      <c r="BG1179" s="577"/>
      <c r="BH1179" s="577"/>
      <c r="BI1179" s="577"/>
      <c r="BJ1179" s="577"/>
      <c r="BK1179" s="577"/>
      <c r="BL1179" s="577"/>
      <c r="BM1179" s="577"/>
      <c r="BN1179" s="577"/>
      <c r="BO1179" s="577"/>
      <c r="BP1179" s="577"/>
      <c r="BQ1179" s="577"/>
      <c r="BR1179" s="577"/>
      <c r="BS1179" s="577"/>
      <c r="BT1179" s="577"/>
      <c r="BU1179" s="577"/>
      <c r="BV1179" s="577"/>
      <c r="BW1179" s="577"/>
      <c r="BX1179" s="577"/>
      <c r="BY1179" s="577"/>
    </row>
    <row r="1180" s="410" customFormat="true" ht="15" customHeight="true" x14ac:dyDescent="0.2">
      <c r="BA1180" s="577"/>
      <c r="BB1180" s="437"/>
      <c r="BC1180" s="577"/>
      <c r="BD1180" s="577"/>
      <c r="BE1180" s="577"/>
      <c r="BF1180" s="577"/>
      <c r="BG1180" s="577"/>
      <c r="BH1180" s="577"/>
      <c r="BI1180" s="577"/>
      <c r="BJ1180" s="577"/>
      <c r="BK1180" s="577"/>
      <c r="BL1180" s="577"/>
      <c r="BM1180" s="577"/>
      <c r="BN1180" s="577"/>
      <c r="BO1180" s="577"/>
      <c r="BP1180" s="577"/>
      <c r="BQ1180" s="577"/>
      <c r="BR1180" s="577"/>
      <c r="BS1180" s="577"/>
      <c r="BT1180" s="577"/>
      <c r="BU1180" s="577"/>
      <c r="BV1180" s="577"/>
      <c r="BW1180" s="577"/>
      <c r="BX1180" s="577"/>
      <c r="BY1180" s="577"/>
    </row>
    <row r="1181" s="410" customFormat="true" ht="15" customHeight="true" x14ac:dyDescent="0.2">
      <c r="BA1181" s="577"/>
      <c r="BB1181" s="437"/>
      <c r="BC1181" s="577"/>
      <c r="BD1181" s="577"/>
      <c r="BE1181" s="577"/>
      <c r="BF1181" s="577"/>
      <c r="BG1181" s="577"/>
      <c r="BH1181" s="577"/>
      <c r="BI1181" s="577"/>
      <c r="BJ1181" s="577"/>
      <c r="BK1181" s="577"/>
      <c r="BL1181" s="577"/>
      <c r="BM1181" s="577"/>
      <c r="BN1181" s="577"/>
      <c r="BO1181" s="577"/>
      <c r="BP1181" s="577"/>
      <c r="BQ1181" s="577"/>
      <c r="BR1181" s="577"/>
      <c r="BS1181" s="577"/>
      <c r="BT1181" s="577"/>
      <c r="BU1181" s="577"/>
      <c r="BV1181" s="577"/>
      <c r="BW1181" s="577"/>
      <c r="BX1181" s="577"/>
      <c r="BY1181" s="577"/>
    </row>
    <row r="1182" s="410" customFormat="true" ht="15" customHeight="true" x14ac:dyDescent="0.2">
      <c r="BA1182" s="577"/>
      <c r="BB1182" s="437"/>
      <c r="BC1182" s="577"/>
      <c r="BD1182" s="577"/>
      <c r="BE1182" s="577"/>
      <c r="BF1182" s="577"/>
      <c r="BG1182" s="577"/>
      <c r="BH1182" s="577"/>
      <c r="BI1182" s="577"/>
      <c r="BJ1182" s="577"/>
      <c r="BK1182" s="577"/>
      <c r="BL1182" s="577"/>
      <c r="BM1182" s="577"/>
      <c r="BN1182" s="577"/>
      <c r="BO1182" s="577"/>
      <c r="BP1182" s="577"/>
      <c r="BQ1182" s="577"/>
      <c r="BR1182" s="577"/>
      <c r="BS1182" s="577"/>
      <c r="BT1182" s="577"/>
      <c r="BU1182" s="577"/>
      <c r="BV1182" s="577"/>
      <c r="BW1182" s="577"/>
      <c r="BX1182" s="577"/>
      <c r="BY1182" s="577"/>
    </row>
    <row r="1183" s="410" customFormat="true" ht="15" customHeight="true" x14ac:dyDescent="0.2">
      <c r="BA1183" s="577"/>
      <c r="BB1183" s="437"/>
      <c r="BC1183" s="577"/>
      <c r="BD1183" s="577"/>
      <c r="BE1183" s="577"/>
      <c r="BF1183" s="577"/>
      <c r="BG1183" s="577"/>
      <c r="BH1183" s="577"/>
      <c r="BI1183" s="577"/>
      <c r="BJ1183" s="577"/>
      <c r="BK1183" s="577"/>
      <c r="BL1183" s="577"/>
      <c r="BM1183" s="577"/>
      <c r="BN1183" s="577"/>
      <c r="BO1183" s="577"/>
      <c r="BP1183" s="577"/>
      <c r="BQ1183" s="577"/>
      <c r="BR1183" s="577"/>
      <c r="BS1183" s="577"/>
      <c r="BT1183" s="577"/>
      <c r="BU1183" s="577"/>
      <c r="BV1183" s="577"/>
      <c r="BW1183" s="577"/>
      <c r="BX1183" s="577"/>
      <c r="BY1183" s="577"/>
    </row>
    <row r="1184" s="410" customFormat="true" ht="15" customHeight="true" x14ac:dyDescent="0.2">
      <c r="BA1184" s="577"/>
      <c r="BB1184" s="437"/>
      <c r="BC1184" s="577"/>
      <c r="BD1184" s="577"/>
      <c r="BE1184" s="577"/>
      <c r="BF1184" s="577"/>
      <c r="BG1184" s="577"/>
      <c r="BH1184" s="577"/>
      <c r="BI1184" s="577"/>
      <c r="BJ1184" s="577"/>
      <c r="BK1184" s="577"/>
      <c r="BL1184" s="577"/>
      <c r="BM1184" s="577"/>
      <c r="BN1184" s="577"/>
      <c r="BO1184" s="577"/>
      <c r="BP1184" s="577"/>
      <c r="BQ1184" s="577"/>
      <c r="BR1184" s="577"/>
      <c r="BS1184" s="577"/>
      <c r="BT1184" s="577"/>
      <c r="BU1184" s="577"/>
      <c r="BV1184" s="577"/>
      <c r="BW1184" s="577"/>
      <c r="BX1184" s="577"/>
      <c r="BY1184" s="577"/>
    </row>
    <row r="1185" s="410" customFormat="true" ht="15" customHeight="true" x14ac:dyDescent="0.2">
      <c r="BA1185" s="577"/>
      <c r="BB1185" s="437"/>
      <c r="BC1185" s="577"/>
      <c r="BD1185" s="577"/>
      <c r="BE1185" s="577"/>
      <c r="BF1185" s="577"/>
      <c r="BG1185" s="577"/>
      <c r="BH1185" s="577"/>
      <c r="BI1185" s="577"/>
      <c r="BJ1185" s="577"/>
      <c r="BK1185" s="577"/>
      <c r="BL1185" s="577"/>
      <c r="BM1185" s="577"/>
      <c r="BN1185" s="577"/>
      <c r="BO1185" s="577"/>
      <c r="BP1185" s="577"/>
      <c r="BQ1185" s="577"/>
      <c r="BR1185" s="577"/>
      <c r="BS1185" s="577"/>
      <c r="BT1185" s="577"/>
      <c r="BU1185" s="577"/>
      <c r="BV1185" s="577"/>
      <c r="BW1185" s="577"/>
      <c r="BX1185" s="577"/>
      <c r="BY1185" s="577"/>
    </row>
    <row r="1186" s="410" customFormat="true" ht="15" customHeight="true" x14ac:dyDescent="0.2">
      <c r="BA1186" s="577"/>
      <c r="BB1186" s="437"/>
      <c r="BC1186" s="577"/>
      <c r="BD1186" s="577"/>
      <c r="BE1186" s="577"/>
      <c r="BF1186" s="577"/>
      <c r="BG1186" s="577"/>
      <c r="BH1186" s="577"/>
      <c r="BI1186" s="577"/>
      <c r="BJ1186" s="577"/>
      <c r="BK1186" s="577"/>
      <c r="BL1186" s="577"/>
      <c r="BM1186" s="577"/>
      <c r="BN1186" s="577"/>
      <c r="BO1186" s="577"/>
      <c r="BP1186" s="577"/>
      <c r="BQ1186" s="577"/>
      <c r="BR1186" s="577"/>
      <c r="BS1186" s="577"/>
      <c r="BT1186" s="577"/>
      <c r="BU1186" s="577"/>
      <c r="BV1186" s="577"/>
      <c r="BW1186" s="577"/>
      <c r="BX1186" s="577"/>
      <c r="BY1186" s="577"/>
    </row>
    <row r="1187" s="410" customFormat="true" ht="15" customHeight="true" x14ac:dyDescent="0.2">
      <c r="BA1187" s="577"/>
      <c r="BB1187" s="437"/>
      <c r="BC1187" s="577"/>
      <c r="BD1187" s="577"/>
      <c r="BE1187" s="577"/>
      <c r="BF1187" s="577"/>
      <c r="BG1187" s="577"/>
      <c r="BH1187" s="577"/>
      <c r="BI1187" s="577"/>
      <c r="BJ1187" s="577"/>
      <c r="BK1187" s="577"/>
      <c r="BL1187" s="577"/>
      <c r="BM1187" s="577"/>
      <c r="BN1187" s="577"/>
      <c r="BO1187" s="577"/>
      <c r="BP1187" s="577"/>
      <c r="BQ1187" s="577"/>
      <c r="BR1187" s="577"/>
      <c r="BS1187" s="577"/>
      <c r="BT1187" s="577"/>
      <c r="BU1187" s="577"/>
      <c r="BV1187" s="577"/>
      <c r="BW1187" s="577"/>
      <c r="BX1187" s="577"/>
      <c r="BY1187" s="577"/>
    </row>
    <row r="1188" s="410" customFormat="true" ht="15" customHeight="true" x14ac:dyDescent="0.2">
      <c r="BA1188" s="577"/>
      <c r="BB1188" s="437"/>
      <c r="BC1188" s="577"/>
      <c r="BD1188" s="577"/>
      <c r="BE1188" s="577"/>
      <c r="BF1188" s="577"/>
      <c r="BG1188" s="577"/>
      <c r="BH1188" s="577"/>
      <c r="BI1188" s="577"/>
      <c r="BJ1188" s="577"/>
      <c r="BK1188" s="577"/>
      <c r="BL1188" s="577"/>
      <c r="BM1188" s="577"/>
      <c r="BN1188" s="577"/>
      <c r="BO1188" s="577"/>
      <c r="BP1188" s="577"/>
      <c r="BQ1188" s="577"/>
      <c r="BR1188" s="577"/>
      <c r="BS1188" s="577"/>
      <c r="BT1188" s="577"/>
      <c r="BU1188" s="577"/>
      <c r="BV1188" s="577"/>
      <c r="BW1188" s="577"/>
      <c r="BX1188" s="577"/>
      <c r="BY1188" s="577"/>
    </row>
    <row r="1189" s="410" customFormat="true" ht="15" customHeight="true" x14ac:dyDescent="0.2">
      <c r="BA1189" s="577"/>
      <c r="BB1189" s="437"/>
      <c r="BC1189" s="577"/>
      <c r="BD1189" s="577"/>
      <c r="BE1189" s="577"/>
      <c r="BF1189" s="577"/>
      <c r="BG1189" s="577"/>
      <c r="BH1189" s="577"/>
      <c r="BI1189" s="577"/>
      <c r="BJ1189" s="577"/>
      <c r="BK1189" s="577"/>
      <c r="BL1189" s="577"/>
      <c r="BM1189" s="577"/>
      <c r="BN1189" s="577"/>
      <c r="BO1189" s="577"/>
      <c r="BP1189" s="577"/>
      <c r="BQ1189" s="577"/>
      <c r="BR1189" s="577"/>
      <c r="BS1189" s="577"/>
      <c r="BT1189" s="577"/>
      <c r="BU1189" s="577"/>
      <c r="BV1189" s="577"/>
      <c r="BW1189" s="577"/>
      <c r="BX1189" s="577"/>
      <c r="BY1189" s="577"/>
    </row>
    <row r="1190" s="410" customFormat="true" ht="15" customHeight="true" x14ac:dyDescent="0.2">
      <c r="BA1190" s="577"/>
      <c r="BB1190" s="437"/>
      <c r="BC1190" s="577"/>
      <c r="BD1190" s="577"/>
      <c r="BE1190" s="577"/>
      <c r="BF1190" s="577"/>
      <c r="BG1190" s="577"/>
      <c r="BH1190" s="577"/>
      <c r="BI1190" s="577"/>
      <c r="BJ1190" s="577"/>
      <c r="BK1190" s="577"/>
      <c r="BL1190" s="577"/>
      <c r="BM1190" s="577"/>
      <c r="BN1190" s="577"/>
      <c r="BO1190" s="577"/>
      <c r="BP1190" s="577"/>
      <c r="BQ1190" s="577"/>
      <c r="BR1190" s="577"/>
      <c r="BS1190" s="577"/>
      <c r="BT1190" s="577"/>
      <c r="BU1190" s="577"/>
      <c r="BV1190" s="577"/>
      <c r="BW1190" s="577"/>
      <c r="BX1190" s="577"/>
      <c r="BY1190" s="577"/>
    </row>
    <row r="1191" s="410" customFormat="true" ht="15" customHeight="true" x14ac:dyDescent="0.2">
      <c r="BA1191" s="577"/>
      <c r="BB1191" s="437"/>
      <c r="BC1191" s="577"/>
      <c r="BD1191" s="577"/>
      <c r="BE1191" s="577"/>
      <c r="BF1191" s="577"/>
      <c r="BG1191" s="577"/>
      <c r="BH1191" s="577"/>
      <c r="BI1191" s="577"/>
      <c r="BJ1191" s="577"/>
      <c r="BK1191" s="577"/>
      <c r="BL1191" s="577"/>
      <c r="BM1191" s="577"/>
      <c r="BN1191" s="577"/>
      <c r="BO1191" s="577"/>
      <c r="BP1191" s="577"/>
      <c r="BQ1191" s="577"/>
      <c r="BR1191" s="577"/>
      <c r="BS1191" s="577"/>
      <c r="BT1191" s="577"/>
      <c r="BU1191" s="577"/>
      <c r="BV1191" s="577"/>
      <c r="BW1191" s="577"/>
      <c r="BX1191" s="577"/>
      <c r="BY1191" s="577"/>
    </row>
    <row r="1192" s="410" customFormat="true" ht="15" customHeight="true" x14ac:dyDescent="0.2">
      <c r="BA1192" s="577"/>
      <c r="BB1192" s="437"/>
      <c r="BC1192" s="577"/>
      <c r="BD1192" s="577"/>
      <c r="BE1192" s="577"/>
      <c r="BF1192" s="577"/>
      <c r="BG1192" s="577"/>
      <c r="BH1192" s="577"/>
      <c r="BI1192" s="577"/>
      <c r="BJ1192" s="577"/>
      <c r="BK1192" s="577"/>
      <c r="BL1192" s="577"/>
      <c r="BM1192" s="577"/>
      <c r="BN1192" s="577"/>
      <c r="BO1192" s="577"/>
      <c r="BP1192" s="577"/>
      <c r="BQ1192" s="577"/>
      <c r="BR1192" s="577"/>
      <c r="BS1192" s="577"/>
      <c r="BT1192" s="577"/>
      <c r="BU1192" s="577"/>
      <c r="BV1192" s="577"/>
      <c r="BW1192" s="577"/>
      <c r="BX1192" s="577"/>
      <c r="BY1192" s="577"/>
    </row>
    <row r="1193" s="410" customFormat="true" ht="15" customHeight="true" x14ac:dyDescent="0.2">
      <c r="BA1193" s="577"/>
      <c r="BB1193" s="437"/>
      <c r="BC1193" s="577"/>
      <c r="BD1193" s="577"/>
      <c r="BE1193" s="577"/>
      <c r="BF1193" s="577"/>
      <c r="BG1193" s="577"/>
      <c r="BH1193" s="577"/>
      <c r="BI1193" s="577"/>
      <c r="BJ1193" s="577"/>
      <c r="BK1193" s="577"/>
      <c r="BL1193" s="577"/>
      <c r="BM1193" s="577"/>
      <c r="BN1193" s="577"/>
      <c r="BO1193" s="577"/>
      <c r="BP1193" s="577"/>
      <c r="BQ1193" s="577"/>
      <c r="BR1193" s="577"/>
      <c r="BS1193" s="577"/>
      <c r="BT1193" s="577"/>
      <c r="BU1193" s="577"/>
      <c r="BV1193" s="577"/>
      <c r="BW1193" s="577"/>
      <c r="BX1193" s="577"/>
      <c r="BY1193" s="577"/>
    </row>
    <row r="1194" s="410" customFormat="true" ht="15" customHeight="true" x14ac:dyDescent="0.2">
      <c r="BA1194" s="577"/>
      <c r="BB1194" s="437"/>
      <c r="BC1194" s="577"/>
      <c r="BD1194" s="577"/>
      <c r="BE1194" s="577"/>
      <c r="BF1194" s="577"/>
      <c r="BG1194" s="577"/>
      <c r="BH1194" s="577"/>
      <c r="BI1194" s="577"/>
      <c r="BJ1194" s="577"/>
      <c r="BK1194" s="577"/>
      <c r="BL1194" s="577"/>
      <c r="BM1194" s="577"/>
      <c r="BN1194" s="577"/>
      <c r="BO1194" s="577"/>
      <c r="BP1194" s="577"/>
      <c r="BQ1194" s="577"/>
      <c r="BR1194" s="577"/>
      <c r="BS1194" s="577"/>
      <c r="BT1194" s="577"/>
      <c r="BU1194" s="577"/>
      <c r="BV1194" s="577"/>
      <c r="BW1194" s="577"/>
      <c r="BX1194" s="577"/>
      <c r="BY1194" s="577"/>
    </row>
    <row r="1195" s="410" customFormat="true" ht="15" customHeight="true" x14ac:dyDescent="0.2">
      <c r="BA1195" s="577"/>
      <c r="BB1195" s="437"/>
      <c r="BC1195" s="577"/>
      <c r="BD1195" s="577"/>
      <c r="BE1195" s="577"/>
      <c r="BF1195" s="577"/>
      <c r="BG1195" s="577"/>
      <c r="BH1195" s="577"/>
      <c r="BI1195" s="577"/>
      <c r="BJ1195" s="577"/>
      <c r="BK1195" s="577"/>
      <c r="BL1195" s="577"/>
      <c r="BM1195" s="577"/>
      <c r="BN1195" s="577"/>
      <c r="BO1195" s="577"/>
      <c r="BP1195" s="577"/>
      <c r="BQ1195" s="577"/>
      <c r="BR1195" s="577"/>
      <c r="BS1195" s="577"/>
      <c r="BT1195" s="577"/>
      <c r="BU1195" s="577"/>
      <c r="BV1195" s="577"/>
      <c r="BW1195" s="577"/>
      <c r="BX1195" s="577"/>
      <c r="BY1195" s="577"/>
    </row>
    <row r="1196" s="410" customFormat="true" ht="15" customHeight="true" x14ac:dyDescent="0.2">
      <c r="BA1196" s="577"/>
      <c r="BB1196" s="437"/>
      <c r="BC1196" s="577"/>
      <c r="BD1196" s="577"/>
      <c r="BE1196" s="577"/>
      <c r="BF1196" s="577"/>
      <c r="BG1196" s="577"/>
      <c r="BH1196" s="577"/>
      <c r="BI1196" s="577"/>
      <c r="BJ1196" s="577"/>
      <c r="BK1196" s="577"/>
      <c r="BL1196" s="577"/>
      <c r="BM1196" s="577"/>
      <c r="BN1196" s="577"/>
      <c r="BO1196" s="577"/>
      <c r="BP1196" s="577"/>
      <c r="BQ1196" s="577"/>
      <c r="BR1196" s="577"/>
      <c r="BS1196" s="577"/>
      <c r="BT1196" s="577"/>
      <c r="BU1196" s="577"/>
      <c r="BV1196" s="577"/>
      <c r="BW1196" s="577"/>
      <c r="BX1196" s="577"/>
      <c r="BY1196" s="577"/>
    </row>
    <row r="1197" s="410" customFormat="true" ht="15" customHeight="true" x14ac:dyDescent="0.2">
      <c r="BA1197" s="577"/>
      <c r="BB1197" s="437"/>
      <c r="BC1197" s="577"/>
      <c r="BD1197" s="577"/>
      <c r="BE1197" s="577"/>
      <c r="BF1197" s="577"/>
      <c r="BG1197" s="577"/>
      <c r="BH1197" s="577"/>
      <c r="BI1197" s="577"/>
      <c r="BJ1197" s="577"/>
      <c r="BK1197" s="577"/>
      <c r="BL1197" s="577"/>
      <c r="BM1197" s="577"/>
      <c r="BN1197" s="577"/>
      <c r="BO1197" s="577"/>
      <c r="BP1197" s="577"/>
      <c r="BQ1197" s="577"/>
      <c r="BR1197" s="577"/>
      <c r="BS1197" s="577"/>
      <c r="BT1197" s="577"/>
      <c r="BU1197" s="577"/>
      <c r="BV1197" s="577"/>
      <c r="BW1197" s="577"/>
      <c r="BX1197" s="577"/>
      <c r="BY1197" s="577"/>
    </row>
    <row r="1198" s="410" customFormat="true" ht="15" customHeight="true" x14ac:dyDescent="0.2">
      <c r="BA1198" s="577"/>
      <c r="BB1198" s="437"/>
      <c r="BC1198" s="577"/>
      <c r="BD1198" s="577"/>
      <c r="BE1198" s="577"/>
      <c r="BF1198" s="577"/>
      <c r="BG1198" s="577"/>
      <c r="BH1198" s="577"/>
      <c r="BI1198" s="577"/>
      <c r="BJ1198" s="577"/>
      <c r="BK1198" s="577"/>
      <c r="BL1198" s="577"/>
      <c r="BM1198" s="577"/>
      <c r="BN1198" s="577"/>
      <c r="BO1198" s="577"/>
      <c r="BP1198" s="577"/>
      <c r="BQ1198" s="577"/>
      <c r="BR1198" s="577"/>
      <c r="BS1198" s="577"/>
      <c r="BT1198" s="577"/>
      <c r="BU1198" s="577"/>
      <c r="BV1198" s="577"/>
      <c r="BW1198" s="577"/>
      <c r="BX1198" s="577"/>
      <c r="BY1198" s="577"/>
    </row>
    <row r="1199" s="410" customFormat="true" ht="15" customHeight="true" x14ac:dyDescent="0.2">
      <c r="BA1199" s="577"/>
      <c r="BB1199" s="437"/>
      <c r="BC1199" s="577"/>
      <c r="BD1199" s="577"/>
      <c r="BE1199" s="577"/>
      <c r="BF1199" s="577"/>
      <c r="BG1199" s="577"/>
      <c r="BH1199" s="577"/>
      <c r="BI1199" s="577"/>
      <c r="BJ1199" s="577"/>
      <c r="BK1199" s="577"/>
      <c r="BL1199" s="577"/>
      <c r="BM1199" s="577"/>
      <c r="BN1199" s="577"/>
      <c r="BO1199" s="577"/>
      <c r="BP1199" s="577"/>
      <c r="BQ1199" s="577"/>
      <c r="BR1199" s="577"/>
      <c r="BS1199" s="577"/>
      <c r="BT1199" s="577"/>
      <c r="BU1199" s="577"/>
      <c r="BV1199" s="577"/>
      <c r="BW1199" s="577"/>
      <c r="BX1199" s="577"/>
      <c r="BY1199" s="577"/>
    </row>
    <row r="1200" s="410" customFormat="true" ht="15" customHeight="true" x14ac:dyDescent="0.2">
      <c r="BA1200" s="577"/>
      <c r="BB1200" s="437"/>
      <c r="BC1200" s="577"/>
      <c r="BD1200" s="577"/>
      <c r="BE1200" s="577"/>
      <c r="BF1200" s="577"/>
      <c r="BG1200" s="577"/>
      <c r="BH1200" s="577"/>
      <c r="BI1200" s="577"/>
      <c r="BJ1200" s="577"/>
      <c r="BK1200" s="577"/>
      <c r="BL1200" s="577"/>
      <c r="BM1200" s="577"/>
      <c r="BN1200" s="577"/>
      <c r="BO1200" s="577"/>
      <c r="BP1200" s="577"/>
      <c r="BQ1200" s="577"/>
      <c r="BR1200" s="577"/>
      <c r="BS1200" s="577"/>
      <c r="BT1200" s="577"/>
      <c r="BU1200" s="577"/>
      <c r="BV1200" s="577"/>
      <c r="BW1200" s="577"/>
      <c r="BX1200" s="577"/>
      <c r="BY1200" s="577"/>
    </row>
  </sheetData>
  <mergeCells count="987">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05:D605"/>
    <mergeCell ref="H605:I605"/>
    <mergeCell ref="M605:N605"/>
    <mergeCell ref="C606:D606"/>
    <mergeCell ref="H606:I606"/>
    <mergeCell ref="M606:N606"/>
    <mergeCell ref="C603:D603"/>
    <mergeCell ref="H603:I603"/>
    <mergeCell ref="M603:N603"/>
    <mergeCell ref="C604:D604"/>
    <mergeCell ref="H604:I604"/>
    <mergeCell ref="M604:N604"/>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37:D537"/>
    <mergeCell ref="H537:I537"/>
    <mergeCell ref="M537:N537"/>
    <mergeCell ref="C538:D538"/>
    <mergeCell ref="H538:I538"/>
    <mergeCell ref="M538:N538"/>
    <mergeCell ref="C535:D535"/>
    <mergeCell ref="H535:J535"/>
    <mergeCell ref="M535:O535"/>
    <mergeCell ref="C536:D536"/>
    <mergeCell ref="H536:I536"/>
    <mergeCell ref="M536:N536"/>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29:E529"/>
    <mergeCell ref="H529:I529"/>
    <mergeCell ref="M529:N529"/>
    <mergeCell ref="C530:D530"/>
    <mergeCell ref="H530:I530"/>
    <mergeCell ref="M530:N530"/>
    <mergeCell ref="C527:D527"/>
    <mergeCell ref="H527:I527"/>
    <mergeCell ref="M527:N527"/>
    <mergeCell ref="C528:D528"/>
    <mergeCell ref="H528:I528"/>
    <mergeCell ref="M528:N528"/>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9:D509"/>
    <mergeCell ref="H509:I509"/>
    <mergeCell ref="M509:N509"/>
    <mergeCell ref="C510:D510"/>
    <mergeCell ref="H510:I510"/>
    <mergeCell ref="M510:N510"/>
    <mergeCell ref="C507:D507"/>
    <mergeCell ref="H507:I507"/>
    <mergeCell ref="M507:N507"/>
    <mergeCell ref="C508:D508"/>
    <mergeCell ref="H508:I508"/>
    <mergeCell ref="M508:N508"/>
    <mergeCell ref="C498:D498"/>
    <mergeCell ref="H498:I498"/>
    <mergeCell ref="M498:N498"/>
    <mergeCell ref="C495:D495"/>
    <mergeCell ref="H495:I495"/>
    <mergeCell ref="M495:N495"/>
    <mergeCell ref="C496:D496"/>
    <mergeCell ref="H496:I496"/>
    <mergeCell ref="M496:N496"/>
    <mergeCell ref="C497:D497"/>
    <mergeCell ref="H497:I497"/>
    <mergeCell ref="M497:N497"/>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2:D492"/>
    <mergeCell ref="H492:J492"/>
    <mergeCell ref="M492:O492"/>
    <mergeCell ref="C493:D493"/>
    <mergeCell ref="H493:I494"/>
    <mergeCell ref="M493:N494"/>
    <mergeCell ref="C494:D494"/>
    <mergeCell ref="C489:D490"/>
    <mergeCell ref="H489:I489"/>
    <mergeCell ref="M489:N489"/>
    <mergeCell ref="H490:I490"/>
    <mergeCell ref="M490:N490"/>
    <mergeCell ref="C491:D491"/>
    <mergeCell ref="H491:I491"/>
    <mergeCell ref="M491:N491"/>
    <mergeCell ref="C482:G482"/>
    <mergeCell ref="H482:I482"/>
    <mergeCell ref="M482:N482"/>
    <mergeCell ref="C483:D484"/>
    <mergeCell ref="E483:G483"/>
    <mergeCell ref="H483:I483"/>
    <mergeCell ref="M483:N483"/>
    <mergeCell ref="H484:I484"/>
    <mergeCell ref="M484:N484"/>
    <mergeCell ref="C487:D487"/>
    <mergeCell ref="H487:I488"/>
    <mergeCell ref="J487:L487"/>
    <mergeCell ref="M487:N488"/>
    <mergeCell ref="O487:Q487"/>
    <mergeCell ref="C488:E488"/>
    <mergeCell ref="C485:D485"/>
    <mergeCell ref="H485:I485"/>
    <mergeCell ref="M485:N485"/>
    <mergeCell ref="C486:D486"/>
    <mergeCell ref="H486:L486"/>
    <mergeCell ref="M486:Q486"/>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44:D444"/>
    <mergeCell ref="H444:J444"/>
    <mergeCell ref="M444:O444"/>
    <mergeCell ref="C445:D445"/>
    <mergeCell ref="H445:I445"/>
    <mergeCell ref="M445:N445"/>
    <mergeCell ref="C442:E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10:D410"/>
    <mergeCell ref="H410:I410"/>
    <mergeCell ref="M410:N410"/>
    <mergeCell ref="C411:D411"/>
    <mergeCell ref="H411:I411"/>
    <mergeCell ref="M411:N411"/>
    <mergeCell ref="C412:D412"/>
    <mergeCell ref="H412:I412"/>
    <mergeCell ref="M412:N412"/>
    <mergeCell ref="H417:I417"/>
    <mergeCell ref="M417:N417"/>
    <mergeCell ref="C414:D414"/>
    <mergeCell ref="H414:I414"/>
    <mergeCell ref="M414:N414"/>
    <mergeCell ref="C415:D415"/>
    <mergeCell ref="H415:I415"/>
    <mergeCell ref="M415:N415"/>
    <mergeCell ref="C413:D413"/>
    <mergeCell ref="H413:I413"/>
    <mergeCell ref="M413:N413"/>
    <mergeCell ref="A153:A164"/>
    <mergeCell ref="C133:G133"/>
    <mergeCell ref="H133:L133"/>
    <mergeCell ref="C220:G220"/>
    <mergeCell ref="H220:L220"/>
    <mergeCell ref="M220:Q220"/>
    <mergeCell ref="A208:B208"/>
    <mergeCell ref="A1025:C1025"/>
    <mergeCell ref="A1026:B1026"/>
    <mergeCell ref="A144:A147"/>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H407:I407"/>
    <mergeCell ref="M407:N407"/>
    <mergeCell ref="C416:D416"/>
    <mergeCell ref="H416:I416"/>
    <mergeCell ref="M416:N416"/>
    <mergeCell ref="C417:D417"/>
    <mergeCell ref="A140:A143"/>
    <mergeCell ref="A108:B108"/>
    <mergeCell ref="C120:G120"/>
    <mergeCell ref="H120:L120"/>
    <mergeCell ref="A58:A71"/>
    <mergeCell ref="M133:Q133"/>
    <mergeCell ref="A135:A139"/>
    <mergeCell ref="M120:Q120"/>
    <mergeCell ref="A122:A123"/>
    <mergeCell ref="A124:A127"/>
    <mergeCell ref="A128:A129"/>
    <mergeCell ref="A130:A132"/>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A37:A38"/>
    <mergeCell ref="A41:A42"/>
    <mergeCell ref="A43:A44"/>
    <mergeCell ref="BM120:BQ120"/>
    <mergeCell ref="BA122:BA123"/>
    <mergeCell ref="BA124:BA127"/>
    <mergeCell ref="BA128:BA129"/>
    <mergeCell ref="BC133:BG133"/>
    <mergeCell ref="BH133:BL133"/>
    <mergeCell ref="BM133:BQ133"/>
    <mergeCell ref="A45:A46"/>
    <mergeCell ref="H56:L56"/>
    <mergeCell ref="M56:Q56"/>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347:BA348"/>
    <mergeCell ref="BA349:BA350"/>
    <mergeCell ref="BA351:BA352"/>
    <mergeCell ref="BA353:BA354"/>
    <mergeCell ref="BA153:BA16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AA795-F0D6-49DD-B674-943D2852365C}">
  <sheetPr codeName="Feuil9"/>
  <dimension ref="A1:CZ1200"/>
  <sheetViews>
    <sheetView showGridLines="false" workbookViewId="0"/>
  </sheetViews>
  <sheetFormatPr defaultColWidth="9.140625" defaultRowHeight="15" customHeight="true" x14ac:dyDescent="0.2"/>
  <cols>
    <col min="1" max="1" width="31.5703125" style="576" customWidth="true"/>
    <col min="2" max="2" width="41.5703125" style="576" customWidth="true"/>
    <col min="3" max="17" width="10.7109375" style="576" customWidth="true"/>
    <col min="18" max="27" width="12.5703125" style="576" customWidth="true"/>
    <col min="28" max="52" width="12.5703125" style="410" customWidth="true"/>
    <col min="53" max="53" width="31.5703125" style="577" customWidth="true"/>
    <col min="54" max="54" width="41.5703125" style="437" customWidth="true"/>
    <col min="55" max="69" width="9.140625" style="577"/>
    <col min="70" max="77" width="12.5703125" style="577" customWidth="true"/>
    <col min="78" max="104" width="12.5703125" style="410" customWidth="true"/>
    <col min="105" max="16384" width="9.140625" style="576"/>
  </cols>
  <sheetData>
    <row r="1" s="358" customFormat="true" ht="18" customHeight="true" x14ac:dyDescent="0.2">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58" customFormat="true" ht="22.5" customHeight="true" x14ac:dyDescent="0.35">
      <c r="A2" s="427" t="str">
        <f>A1026</f>
        <v>Lesotho</v>
      </c>
      <c r="B2" s="428"/>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58" customFormat="true" ht="22.5" customHeight="true" x14ac:dyDescent="0.35">
      <c r="A3" s="385" t="str">
        <f>A1034</f>
        <v>2014</v>
      </c>
      <c r="B3" s="43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58" customFormat="true" ht="22.5" customHeight="true" x14ac:dyDescent="0.35">
      <c r="A4" s="429" t="s">
        <v>96</v>
      </c>
      <c r="B4" s="43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58" customFormat="true" ht="20.1" customHeight="true" x14ac:dyDescent="0.35">
      <c r="A5" s="429" t="s">
        <v>97</v>
      </c>
      <c r="B5" s="43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58" customFormat="true" ht="15" customHeight="true" x14ac:dyDescent="0.2">
      <c r="A6" s="431" t="s">
        <v>98</v>
      </c>
      <c r="B6" s="432"/>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58" customFormat="true" ht="15" customHeight="true" x14ac:dyDescent="0.2">
      <c r="A7" s="433" t="s">
        <v>40</v>
      </c>
      <c r="B7" s="434"/>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58" customFormat="true" ht="15" customHeight="true" x14ac:dyDescent="0.2">
      <c r="A8" s="433" t="s">
        <v>39</v>
      </c>
      <c r="B8" s="434"/>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58" customFormat="true" ht="15" customHeight="true" x14ac:dyDescent="0.2">
      <c r="A9" s="433" t="s">
        <v>136</v>
      </c>
      <c r="B9" s="435" t="str">
        <f>A1025</f>
        <v>DHS14</v>
      </c>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58" customFormat="true" ht="15" customHeight="true" x14ac:dyDescent="0.2">
      <c r="A10" s="247" t="str">
        <f>B1028</f>
        <v/>
      </c>
      <c r="B10" s="246"/>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58" customFormat="true" ht="15" customHeight="true" x14ac:dyDescent="0.2">
      <c r="A11" s="247" t="str">
        <f>B1027</f>
        <v/>
      </c>
      <c r="B11" s="245"/>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58" customFormat="true" ht="18" customHeight="true" x14ac:dyDescent="0.2">
      <c r="A12" s="244"/>
      <c r="B12" s="246"/>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58" customFormat="true" ht="18" customHeight="true" x14ac:dyDescent="0.2">
      <c r="A13" s="243"/>
      <c r="B13" s="242"/>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82" customFormat="true" ht="15" customHeight="true" x14ac:dyDescent="0.2">
      <c r="A14" s="362" t="s">
        <v>96</v>
      </c>
      <c r="B14" s="407"/>
      <c r="C14" s="1049" t="s">
        <v>115</v>
      </c>
      <c r="D14" s="1050"/>
      <c r="E14" s="1050"/>
      <c r="F14" s="1050"/>
      <c r="G14" s="1051"/>
      <c r="H14" s="1052" t="s">
        <v>38</v>
      </c>
      <c r="I14" s="1044"/>
      <c r="J14" s="1044"/>
      <c r="K14" s="1044"/>
      <c r="L14" s="1046"/>
      <c r="M14" s="1039" t="s">
        <v>37</v>
      </c>
      <c r="N14" s="1040"/>
      <c r="O14" s="1040"/>
      <c r="P14" s="1040"/>
      <c r="Q14" s="1042"/>
      <c r="R14" s="87" t="s">
        <v>142</v>
      </c>
      <c r="S14" s="495"/>
      <c r="T14" s="495"/>
      <c r="U14" s="495"/>
      <c r="V14" s="495"/>
      <c r="W14" s="495"/>
      <c r="X14" s="495"/>
      <c r="Y14" s="495"/>
      <c r="Z14" s="495"/>
      <c r="AA14" s="495"/>
      <c r="AB14" s="506"/>
      <c r="AC14" s="506"/>
      <c r="AD14" s="506"/>
      <c r="AE14" s="506"/>
      <c r="AF14" s="506"/>
      <c r="AG14" s="506"/>
      <c r="AH14" s="506"/>
      <c r="AI14" s="506"/>
      <c r="AJ14" s="506"/>
      <c r="AK14" s="506"/>
      <c r="AL14" s="506"/>
      <c r="AM14" s="506"/>
      <c r="AN14" s="506"/>
      <c r="AO14" s="506"/>
      <c r="AP14" s="506"/>
      <c r="AQ14" s="506"/>
      <c r="AR14" s="506"/>
      <c r="AS14" s="506"/>
      <c r="AT14" s="506"/>
      <c r="AU14" s="506"/>
      <c r="AV14" s="506"/>
      <c r="AW14" s="506"/>
      <c r="AX14" s="506"/>
      <c r="AY14" s="506"/>
      <c r="AZ14" s="943"/>
      <c r="BA14" s="416" t="s">
        <v>131</v>
      </c>
      <c r="BB14" s="362" t="s">
        <v>96</v>
      </c>
      <c r="BC14" s="1039" t="s">
        <v>115</v>
      </c>
      <c r="BD14" s="1040"/>
      <c r="BE14" s="1040"/>
      <c r="BF14" s="1040"/>
      <c r="BG14" s="1041"/>
      <c r="BH14" s="1039" t="s">
        <v>38</v>
      </c>
      <c r="BI14" s="1040"/>
      <c r="BJ14" s="1040"/>
      <c r="BK14" s="1040"/>
      <c r="BL14" s="1041"/>
      <c r="BM14" s="1039" t="s">
        <v>37</v>
      </c>
      <c r="BN14" s="1040"/>
      <c r="BO14" s="1040"/>
      <c r="BP14" s="1040"/>
      <c r="BQ14" s="1042"/>
      <c r="BR14" s="86" t="s">
        <v>142</v>
      </c>
      <c r="BS14" s="495"/>
      <c r="BT14" s="495"/>
      <c r="BU14" s="495"/>
      <c r="BV14" s="495"/>
      <c r="BW14" s="495"/>
      <c r="BX14" s="495"/>
      <c r="BY14" s="495"/>
      <c r="BZ14" s="509"/>
      <c r="CA14" s="509"/>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82" customFormat="true" ht="12.75" x14ac:dyDescent="0.2">
      <c r="A15" s="402" t="s">
        <v>87</v>
      </c>
      <c r="B15" s="444"/>
      <c r="C15" s="486" t="s">
        <v>0</v>
      </c>
      <c r="D15" s="673" t="s">
        <v>1</v>
      </c>
      <c r="E15" s="673" t="s">
        <v>2</v>
      </c>
      <c r="F15" s="673" t="s">
        <v>3</v>
      </c>
      <c r="G15" s="674" t="s">
        <v>4</v>
      </c>
      <c r="H15" s="449" t="s">
        <v>0</v>
      </c>
      <c r="I15" s="677" t="s">
        <v>1</v>
      </c>
      <c r="J15" s="677" t="s">
        <v>2</v>
      </c>
      <c r="K15" s="677" t="s">
        <v>3</v>
      </c>
      <c r="L15" s="678" t="s">
        <v>4</v>
      </c>
      <c r="M15" s="450" t="s">
        <v>0</v>
      </c>
      <c r="N15" s="677" t="s">
        <v>1</v>
      </c>
      <c r="O15" s="677" t="s">
        <v>2</v>
      </c>
      <c r="P15" s="677" t="s">
        <v>3</v>
      </c>
      <c r="Q15" s="671" t="s">
        <v>4</v>
      </c>
      <c r="R15" s="449" t="s">
        <v>250</v>
      </c>
      <c r="S15" s="677" t="s">
        <v>465</v>
      </c>
      <c r="T15" s="677" t="s">
        <v>252</v>
      </c>
      <c r="U15" s="677" t="s">
        <v>253</v>
      </c>
      <c r="V15" s="677" t="s">
        <v>254</v>
      </c>
      <c r="W15" s="677" t="s">
        <v>466</v>
      </c>
      <c r="X15" s="677" t="s">
        <v>256</v>
      </c>
      <c r="Y15" s="677" t="s">
        <v>467</v>
      </c>
      <c r="Z15" s="677" t="s">
        <v>258</v>
      </c>
      <c r="AA15" s="678" t="s">
        <v>259</v>
      </c>
      <c r="AB15" s="506"/>
      <c r="AC15" s="506"/>
      <c r="AD15" s="506"/>
      <c r="AE15" s="506"/>
      <c r="AF15" s="506"/>
      <c r="AG15" s="506"/>
      <c r="AH15" s="506"/>
      <c r="AI15" s="506"/>
      <c r="AJ15" s="506"/>
      <c r="AK15" s="506"/>
      <c r="AL15" s="506"/>
      <c r="AM15" s="506"/>
      <c r="AN15" s="506"/>
      <c r="AO15" s="506"/>
      <c r="AP15" s="506"/>
      <c r="AQ15" s="506"/>
      <c r="AR15" s="506"/>
      <c r="AS15" s="506"/>
      <c r="AT15" s="506"/>
      <c r="AU15" s="506"/>
      <c r="AV15" s="506"/>
      <c r="AW15" s="506"/>
      <c r="AX15" s="506"/>
      <c r="AY15" s="506"/>
      <c r="AZ15" s="943"/>
      <c r="BA15" s="402" t="s">
        <v>120</v>
      </c>
      <c r="BB15" s="401"/>
      <c r="BC15" s="525" t="s">
        <v>0</v>
      </c>
      <c r="BD15" s="647" t="s">
        <v>1</v>
      </c>
      <c r="BE15" s="647" t="s">
        <v>2</v>
      </c>
      <c r="BF15" s="647" t="s">
        <v>3</v>
      </c>
      <c r="BG15" s="526" t="s">
        <v>4</v>
      </c>
      <c r="BH15" s="525" t="s">
        <v>0</v>
      </c>
      <c r="BI15" s="647" t="s">
        <v>1</v>
      </c>
      <c r="BJ15" s="647" t="s">
        <v>2</v>
      </c>
      <c r="BK15" s="647" t="s">
        <v>3</v>
      </c>
      <c r="BL15" s="526" t="s">
        <v>4</v>
      </c>
      <c r="BM15" s="525" t="s">
        <v>0</v>
      </c>
      <c r="BN15" s="647" t="s">
        <v>1</v>
      </c>
      <c r="BO15" s="647" t="s">
        <v>2</v>
      </c>
      <c r="BP15" s="647" t="s">
        <v>3</v>
      </c>
      <c r="BQ15" s="526" t="s">
        <v>4</v>
      </c>
      <c r="BR15" s="525" t="s">
        <v>250</v>
      </c>
      <c r="BS15" s="647" t="s">
        <v>465</v>
      </c>
      <c r="BT15" s="647" t="s">
        <v>252</v>
      </c>
      <c r="BU15" s="647" t="s">
        <v>253</v>
      </c>
      <c r="BV15" s="647" t="s">
        <v>254</v>
      </c>
      <c r="BW15" s="647" t="s">
        <v>466</v>
      </c>
      <c r="BX15" s="647" t="s">
        <v>256</v>
      </c>
      <c r="BY15" s="648" t="s">
        <v>467</v>
      </c>
      <c r="BZ15" s="648" t="s">
        <v>258</v>
      </c>
      <c r="CA15" s="648" t="s">
        <v>259</v>
      </c>
      <c r="CB15" s="948"/>
      <c r="CC15" s="948"/>
      <c r="CD15" s="948"/>
      <c r="CE15" s="948"/>
      <c r="CF15" s="948"/>
      <c r="CG15" s="948"/>
      <c r="CH15" s="948"/>
      <c r="CI15" s="948"/>
      <c r="CJ15" s="948"/>
      <c r="CK15" s="948"/>
      <c r="CL15" s="948"/>
      <c r="CM15" s="948"/>
      <c r="CN15" s="948"/>
      <c r="CO15" s="948"/>
      <c r="CP15" s="948"/>
      <c r="CQ15" s="948"/>
      <c r="CR15" s="948"/>
      <c r="CS15" s="948"/>
      <c r="CT15" s="948"/>
      <c r="CU15" s="948"/>
      <c r="CV15" s="948"/>
      <c r="CW15" s="948"/>
      <c r="CX15" s="948"/>
      <c r="CY15" s="948"/>
      <c r="CZ15" s="948"/>
    </row>
    <row r="16" s="382" customFormat="true" ht="15" customHeight="true" x14ac:dyDescent="0.2">
      <c r="A16" s="1053" t="s">
        <v>13</v>
      </c>
      <c r="B16" s="446" t="s">
        <v>14</v>
      </c>
      <c r="C16" s="196">
        <v>66.950971518694558</v>
      </c>
      <c r="D16" s="195">
        <v>76.967605893208614</v>
      </c>
      <c r="E16" s="195">
        <v>81.754148430503051</v>
      </c>
      <c r="F16" s="195">
        <v>89.769129834472949</v>
      </c>
      <c r="G16" s="194">
        <v>96.52095689765568</v>
      </c>
      <c r="H16" s="193">
        <v>88.505336441638235</v>
      </c>
      <c r="I16" s="195">
        <v>96.218508807222619</v>
      </c>
      <c r="J16" s="195">
        <v>97.310489367032488</v>
      </c>
      <c r="K16" s="195">
        <v>99.800571557054027</v>
      </c>
      <c r="L16" s="192">
        <v>99.717030332260364</v>
      </c>
      <c r="M16" s="196">
        <v>66.092846938523834</v>
      </c>
      <c r="N16" s="195">
        <v>72.685975762182409</v>
      </c>
      <c r="O16" s="195">
        <v>78.334697920737455</v>
      </c>
      <c r="P16" s="195">
        <v>82.047213082677175</v>
      </c>
      <c r="Q16" s="194">
        <v>88.183565318055216</v>
      </c>
      <c r="R16" s="193">
        <v>90.150498687177532</v>
      </c>
      <c r="S16" s="195">
        <v>84.957636669963861</v>
      </c>
      <c r="T16" s="195">
        <v>74.87219077712443</v>
      </c>
      <c r="U16" s="195">
        <v>77.549809589741486</v>
      </c>
      <c r="V16" s="195">
        <v>94.448923474340802</v>
      </c>
      <c r="W16" s="195">
        <v>78.110333891731756</v>
      </c>
      <c r="X16" s="195">
        <v>70.032206074273077</v>
      </c>
      <c r="Y16" s="195">
        <v>88.85281273483244</v>
      </c>
      <c r="Z16" s="195">
        <v>83.424702464006046</v>
      </c>
      <c r="AA16" s="192">
        <v>65.645253625979876</v>
      </c>
      <c r="AB16" s="506"/>
      <c r="AC16" s="506"/>
      <c r="AD16" s="506"/>
      <c r="AE16" s="506"/>
      <c r="AF16" s="506"/>
      <c r="AG16" s="506"/>
      <c r="AH16" s="506"/>
      <c r="AI16" s="506"/>
      <c r="AJ16" s="506"/>
      <c r="AK16" s="506"/>
      <c r="AL16" s="506"/>
      <c r="AM16" s="506"/>
      <c r="AN16" s="506"/>
      <c r="AO16" s="506"/>
      <c r="AP16" s="506"/>
      <c r="AQ16" s="506"/>
      <c r="AR16" s="506"/>
      <c r="AS16" s="506"/>
      <c r="AT16" s="506"/>
      <c r="AU16" s="506"/>
      <c r="AV16" s="506"/>
      <c r="AW16" s="506"/>
      <c r="AX16" s="506"/>
      <c r="AY16" s="506"/>
      <c r="AZ16" s="943"/>
      <c r="BA16" s="1038" t="s">
        <v>13</v>
      </c>
      <c r="BB16" s="683" t="s">
        <v>14</v>
      </c>
      <c r="BC16" s="120" t="s">
        <v>35</v>
      </c>
      <c r="BD16" s="116" t="s">
        <v>35</v>
      </c>
      <c r="BE16" s="116" t="s">
        <v>35</v>
      </c>
      <c r="BF16" s="116" t="s">
        <v>35</v>
      </c>
      <c r="BG16" s="111" t="s">
        <v>35</v>
      </c>
      <c r="BH16" s="120" t="s">
        <v>35</v>
      </c>
      <c r="BI16" s="116" t="s">
        <v>35</v>
      </c>
      <c r="BJ16" s="116" t="s">
        <v>35</v>
      </c>
      <c r="BK16" s="116" t="s">
        <v>35</v>
      </c>
      <c r="BL16" s="111" t="s">
        <v>35</v>
      </c>
      <c r="BM16" s="120" t="s">
        <v>35</v>
      </c>
      <c r="BN16" s="116" t="s">
        <v>35</v>
      </c>
      <c r="BO16" s="116" t="s">
        <v>35</v>
      </c>
      <c r="BP16" s="116" t="s">
        <v>35</v>
      </c>
      <c r="BQ16" s="111" t="s">
        <v>35</v>
      </c>
      <c r="BR16" s="120" t="s">
        <v>35</v>
      </c>
      <c r="BS16" s="116" t="s">
        <v>35</v>
      </c>
      <c r="BT16" s="116" t="s">
        <v>35</v>
      </c>
      <c r="BU16" s="116" t="s">
        <v>35</v>
      </c>
      <c r="BV16" s="116" t="s">
        <v>35</v>
      </c>
      <c r="BW16" s="116" t="s">
        <v>35</v>
      </c>
      <c r="BX16" s="116" t="s">
        <v>35</v>
      </c>
      <c r="BY16" s="105" t="s">
        <v>35</v>
      </c>
      <c r="BZ16" s="105" t="s">
        <v>35</v>
      </c>
      <c r="CA16" s="105" t="s">
        <v>35</v>
      </c>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row>
    <row r="17" s="382" customFormat="true" ht="15" customHeight="true" x14ac:dyDescent="0.2">
      <c r="A17" s="1047"/>
      <c r="B17" s="447" t="s">
        <v>51</v>
      </c>
      <c r="C17" s="191">
        <v>33.049028481305328</v>
      </c>
      <c r="D17" s="190">
        <v>23.03239410679123</v>
      </c>
      <c r="E17" s="190">
        <v>18.245851569496693</v>
      </c>
      <c r="F17" s="190">
        <v>10.230870165527001</v>
      </c>
      <c r="G17" s="189">
        <v>3.4790431023444111</v>
      </c>
      <c r="H17" s="188">
        <v>11.494663558361701</v>
      </c>
      <c r="I17" s="190">
        <v>3.7814911927774011</v>
      </c>
      <c r="J17" s="190">
        <v>2.6895106329675311</v>
      </c>
      <c r="K17" s="190">
        <v>0.19942844294598516</v>
      </c>
      <c r="L17" s="187">
        <v>0.28296966773963456</v>
      </c>
      <c r="M17" s="191">
        <v>33.907153061476123</v>
      </c>
      <c r="N17" s="190">
        <v>27.314024237817446</v>
      </c>
      <c r="O17" s="190">
        <v>21.66530207926246</v>
      </c>
      <c r="P17" s="190">
        <v>17.952786917322747</v>
      </c>
      <c r="Q17" s="189">
        <v>11.816434681944878</v>
      </c>
      <c r="R17" s="188">
        <v>9.8495013128225555</v>
      </c>
      <c r="S17" s="190">
        <v>15.042363330036126</v>
      </c>
      <c r="T17" s="190">
        <v>25.127809222875541</v>
      </c>
      <c r="U17" s="190">
        <v>22.450190410258568</v>
      </c>
      <c r="V17" s="190">
        <v>5.5510765256591492</v>
      </c>
      <c r="W17" s="190">
        <v>21.889666108268163</v>
      </c>
      <c r="X17" s="190">
        <v>29.967793925726831</v>
      </c>
      <c r="Y17" s="190">
        <v>11.147187265167444</v>
      </c>
      <c r="Z17" s="190">
        <v>16.575297535994057</v>
      </c>
      <c r="AA17" s="187">
        <v>34.354746374020223</v>
      </c>
      <c r="AB17" s="506"/>
      <c r="AC17" s="506"/>
      <c r="AD17" s="506"/>
      <c r="AE17" s="506"/>
      <c r="AF17" s="506"/>
      <c r="AG17" s="506"/>
      <c r="AH17" s="506"/>
      <c r="AI17" s="506"/>
      <c r="AJ17" s="506"/>
      <c r="AK17" s="506"/>
      <c r="AL17" s="506"/>
      <c r="AM17" s="506"/>
      <c r="AN17" s="506"/>
      <c r="AO17" s="506"/>
      <c r="AP17" s="506"/>
      <c r="AQ17" s="506"/>
      <c r="AR17" s="506"/>
      <c r="AS17" s="506"/>
      <c r="AT17" s="506"/>
      <c r="AU17" s="506"/>
      <c r="AV17" s="506"/>
      <c r="AW17" s="506"/>
      <c r="AX17" s="506"/>
      <c r="AY17" s="506"/>
      <c r="AZ17" s="943"/>
      <c r="BA17" s="1035"/>
      <c r="BB17" s="682" t="s">
        <v>51</v>
      </c>
      <c r="BC17" s="119" t="s">
        <v>35</v>
      </c>
      <c r="BD17" s="115" t="s">
        <v>35</v>
      </c>
      <c r="BE17" s="115" t="s">
        <v>35</v>
      </c>
      <c r="BF17" s="115" t="s">
        <v>35</v>
      </c>
      <c r="BG17" s="110" t="s">
        <v>35</v>
      </c>
      <c r="BH17" s="119" t="s">
        <v>35</v>
      </c>
      <c r="BI17" s="115" t="s">
        <v>35</v>
      </c>
      <c r="BJ17" s="115" t="s">
        <v>35</v>
      </c>
      <c r="BK17" s="115" t="s">
        <v>35</v>
      </c>
      <c r="BL17" s="110" t="s">
        <v>35</v>
      </c>
      <c r="BM17" s="119" t="s">
        <v>35</v>
      </c>
      <c r="BN17" s="115" t="s">
        <v>35</v>
      </c>
      <c r="BO17" s="115" t="s">
        <v>35</v>
      </c>
      <c r="BP17" s="115" t="s">
        <v>35</v>
      </c>
      <c r="BQ17" s="110" t="s">
        <v>35</v>
      </c>
      <c r="BR17" s="119" t="s">
        <v>35</v>
      </c>
      <c r="BS17" s="115" t="s">
        <v>35</v>
      </c>
      <c r="BT17" s="115" t="s">
        <v>35</v>
      </c>
      <c r="BU17" s="115" t="s">
        <v>35</v>
      </c>
      <c r="BV17" s="115" t="s">
        <v>35</v>
      </c>
      <c r="BW17" s="115" t="s">
        <v>35</v>
      </c>
      <c r="BX17" s="115" t="s">
        <v>35</v>
      </c>
      <c r="BY17" s="104" t="s">
        <v>35</v>
      </c>
      <c r="BZ17" s="104" t="s">
        <v>35</v>
      </c>
      <c r="CA17" s="104" t="s">
        <v>35</v>
      </c>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row>
    <row r="18" s="382" customFormat="true" ht="15" customHeight="true" x14ac:dyDescent="0.2">
      <c r="A18" s="1047" t="s">
        <v>60</v>
      </c>
      <c r="B18" s="447" t="s">
        <v>15</v>
      </c>
      <c r="C18" s="191">
        <f>C16*C23/100</f>
        <v>55.77653902549514</v>
      </c>
      <c r="D18" s="190">
        <f>D16*D23/100</f>
        <v>63.35324214068865</v>
      </c>
      <c r="E18" s="190">
        <f t="shared" ref="E18:AA18" si="0">E16*E23/100</f>
        <v>66.193827921341594</v>
      </c>
      <c r="F18" s="190">
        <f t="shared" si="0"/>
        <v>77.593442243822594</v>
      </c>
      <c r="G18" s="189">
        <f t="shared" si="0"/>
        <v>91.256248921810595</v>
      </c>
      <c r="H18" s="188">
        <f t="shared" si="0"/>
        <v>82.938690513707982</v>
      </c>
      <c r="I18" s="190">
        <f t="shared" si="0"/>
        <v>94.438367475616047</v>
      </c>
      <c r="J18" s="190">
        <f t="shared" si="0"/>
        <v>94.683276629631038</v>
      </c>
      <c r="K18" s="190">
        <f t="shared" si="0"/>
        <v>98.192691363278058</v>
      </c>
      <c r="L18" s="187">
        <f t="shared" si="0"/>
        <v>99.717030332260364</v>
      </c>
      <c r="M18" s="191">
        <f t="shared" si="0"/>
        <v>54.447839236590333</v>
      </c>
      <c r="N18" s="190">
        <f t="shared" si="0"/>
        <v>60.185467541835777</v>
      </c>
      <c r="O18" s="190">
        <f t="shared" si="0"/>
        <v>62.947625882249852</v>
      </c>
      <c r="P18" s="190">
        <f t="shared" si="0"/>
        <v>63.855698285180949</v>
      </c>
      <c r="Q18" s="189">
        <f t="shared" si="0"/>
        <v>71.757779290260572</v>
      </c>
      <c r="R18" s="188">
        <f t="shared" si="0"/>
        <v>71.770637693695377</v>
      </c>
      <c r="S18" s="190">
        <f t="shared" si="0"/>
        <v>76.441435639230306</v>
      </c>
      <c r="T18" s="190">
        <f t="shared" si="0"/>
        <v>61.511034881045369</v>
      </c>
      <c r="U18" s="190">
        <f t="shared" si="0"/>
        <v>68.62402348419586</v>
      </c>
      <c r="V18" s="190">
        <f t="shared" si="0"/>
        <v>85.802429796375037</v>
      </c>
      <c r="W18" s="190">
        <f t="shared" si="0"/>
        <v>67.831001145513937</v>
      </c>
      <c r="X18" s="190">
        <f t="shared" si="0"/>
        <v>58.520935717219253</v>
      </c>
      <c r="Y18" s="190">
        <f t="shared" si="0"/>
        <v>80.700425283207252</v>
      </c>
      <c r="Z18" s="190">
        <f t="shared" si="0"/>
        <v>72.388909061313967</v>
      </c>
      <c r="AA18" s="187">
        <f t="shared" si="0"/>
        <v>50.828524830352059</v>
      </c>
      <c r="AB18" s="506"/>
      <c r="AC18" s="506"/>
      <c r="AD18" s="506"/>
      <c r="AE18" s="506"/>
      <c r="AF18" s="506"/>
      <c r="AG18" s="506"/>
      <c r="AH18" s="506"/>
      <c r="AI18" s="506"/>
      <c r="AJ18" s="506"/>
      <c r="AK18" s="506"/>
      <c r="AL18" s="506"/>
      <c r="AM18" s="506"/>
      <c r="AN18" s="506"/>
      <c r="AO18" s="506"/>
      <c r="AP18" s="506"/>
      <c r="AQ18" s="506"/>
      <c r="AR18" s="506"/>
      <c r="AS18" s="506"/>
      <c r="AT18" s="506"/>
      <c r="AU18" s="506"/>
      <c r="AV18" s="506"/>
      <c r="AW18" s="506"/>
      <c r="AX18" s="506"/>
      <c r="AY18" s="506"/>
      <c r="AZ18" s="943"/>
      <c r="BA18" s="1035" t="s">
        <v>60</v>
      </c>
      <c r="BB18" s="682" t="s">
        <v>15</v>
      </c>
      <c r="BC18" s="119" t="s">
        <v>35</v>
      </c>
      <c r="BD18" s="115" t="s">
        <v>35</v>
      </c>
      <c r="BE18" s="115" t="s">
        <v>35</v>
      </c>
      <c r="BF18" s="115" t="s">
        <v>35</v>
      </c>
      <c r="BG18" s="110" t="s">
        <v>35</v>
      </c>
      <c r="BH18" s="119" t="s">
        <v>35</v>
      </c>
      <c r="BI18" s="115" t="s">
        <v>35</v>
      </c>
      <c r="BJ18" s="115" t="s">
        <v>35</v>
      </c>
      <c r="BK18" s="115" t="s">
        <v>35</v>
      </c>
      <c r="BL18" s="110" t="s">
        <v>35</v>
      </c>
      <c r="BM18" s="119" t="s">
        <v>35</v>
      </c>
      <c r="BN18" s="115" t="s">
        <v>35</v>
      </c>
      <c r="BO18" s="115" t="s">
        <v>35</v>
      </c>
      <c r="BP18" s="115" t="s">
        <v>35</v>
      </c>
      <c r="BQ18" s="110" t="s">
        <v>35</v>
      </c>
      <c r="BR18" s="119" t="s">
        <v>35</v>
      </c>
      <c r="BS18" s="115" t="s">
        <v>35</v>
      </c>
      <c r="BT18" s="115" t="s">
        <v>35</v>
      </c>
      <c r="BU18" s="115" t="s">
        <v>35</v>
      </c>
      <c r="BV18" s="115" t="s">
        <v>35</v>
      </c>
      <c r="BW18" s="115" t="s">
        <v>35</v>
      </c>
      <c r="BX18" s="115" t="s">
        <v>35</v>
      </c>
      <c r="BY18" s="104" t="s">
        <v>35</v>
      </c>
      <c r="BZ18" s="104" t="s">
        <v>35</v>
      </c>
      <c r="CA18" s="104" t="s">
        <v>35</v>
      </c>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row>
    <row r="19" s="382" customFormat="true" ht="15" customHeight="true" x14ac:dyDescent="0.2">
      <c r="A19" s="1047"/>
      <c r="B19" s="447" t="s">
        <v>16</v>
      </c>
      <c r="C19" s="191">
        <f>C16*C22/100</f>
        <v>11.174432493199292</v>
      </c>
      <c r="D19" s="190">
        <f>D16*D22/100</f>
        <v>13.614363752520134</v>
      </c>
      <c r="E19" s="190">
        <f t="shared" ref="E19:AA19" si="1">E16*E22/100</f>
        <v>15.560320509161539</v>
      </c>
      <c r="F19" s="190">
        <f t="shared" si="1"/>
        <v>12.175687590650368</v>
      </c>
      <c r="G19" s="189">
        <f t="shared" si="1"/>
        <v>5.2647079758450559</v>
      </c>
      <c r="H19" s="188">
        <f t="shared" si="1"/>
        <v>5.5666459279302103</v>
      </c>
      <c r="I19" s="190">
        <f t="shared" si="1"/>
        <v>1.7801413316065446</v>
      </c>
      <c r="J19" s="190">
        <f t="shared" si="1"/>
        <v>2.6272127374014387</v>
      </c>
      <c r="K19" s="190">
        <f t="shared" si="1"/>
        <v>1.6078801937759493</v>
      </c>
      <c r="L19" s="187">
        <f t="shared" si="1"/>
        <v>0</v>
      </c>
      <c r="M19" s="191">
        <f t="shared" si="1"/>
        <v>11.645007701933515</v>
      </c>
      <c r="N19" s="190">
        <f t="shared" si="1"/>
        <v>12.500508220346683</v>
      </c>
      <c r="O19" s="190">
        <f t="shared" si="1"/>
        <v>15.38707203848762</v>
      </c>
      <c r="P19" s="190">
        <f t="shared" si="1"/>
        <v>18.19151479749619</v>
      </c>
      <c r="Q19" s="189">
        <f t="shared" si="1"/>
        <v>16.425786027794604</v>
      </c>
      <c r="R19" s="188">
        <f t="shared" si="1"/>
        <v>18.379860993482296</v>
      </c>
      <c r="S19" s="190">
        <f t="shared" si="1"/>
        <v>8.5162010307335745</v>
      </c>
      <c r="T19" s="190">
        <f t="shared" si="1"/>
        <v>13.36115589607898</v>
      </c>
      <c r="U19" s="190">
        <f t="shared" si="1"/>
        <v>8.9257861055455514</v>
      </c>
      <c r="V19" s="190">
        <f t="shared" si="1"/>
        <v>8.6464936779658359</v>
      </c>
      <c r="W19" s="190">
        <f t="shared" si="1"/>
        <v>10.279332746217849</v>
      </c>
      <c r="X19" s="190">
        <f t="shared" si="1"/>
        <v>11.51127035705383</v>
      </c>
      <c r="Y19" s="190">
        <f t="shared" si="1"/>
        <v>8.1523874516252643</v>
      </c>
      <c r="Z19" s="190">
        <f t="shared" si="1"/>
        <v>11.035793402692077</v>
      </c>
      <c r="AA19" s="187">
        <f t="shared" si="1"/>
        <v>14.816728795627807</v>
      </c>
      <c r="AB19" s="506"/>
      <c r="AC19" s="506"/>
      <c r="AD19" s="506"/>
      <c r="AE19" s="506"/>
      <c r="AF19" s="506"/>
      <c r="AG19" s="506"/>
      <c r="AH19" s="506"/>
      <c r="AI19" s="506"/>
      <c r="AJ19" s="506"/>
      <c r="AK19" s="506"/>
      <c r="AL19" s="506"/>
      <c r="AM19" s="506"/>
      <c r="AN19" s="506"/>
      <c r="AO19" s="506"/>
      <c r="AP19" s="506"/>
      <c r="AQ19" s="506"/>
      <c r="AR19" s="506"/>
      <c r="AS19" s="506"/>
      <c r="AT19" s="506"/>
      <c r="AU19" s="506"/>
      <c r="AV19" s="506"/>
      <c r="AW19" s="506"/>
      <c r="AX19" s="506"/>
      <c r="AY19" s="506"/>
      <c r="AZ19" s="943"/>
      <c r="BA19" s="1035"/>
      <c r="BB19" s="682" t="s">
        <v>16</v>
      </c>
      <c r="BC19" s="119" t="s">
        <v>35</v>
      </c>
      <c r="BD19" s="115" t="s">
        <v>35</v>
      </c>
      <c r="BE19" s="115" t="s">
        <v>35</v>
      </c>
      <c r="BF19" s="115" t="s">
        <v>35</v>
      </c>
      <c r="BG19" s="110" t="s">
        <v>35</v>
      </c>
      <c r="BH19" s="119" t="s">
        <v>35</v>
      </c>
      <c r="BI19" s="115" t="s">
        <v>35</v>
      </c>
      <c r="BJ19" s="115" t="s">
        <v>35</v>
      </c>
      <c r="BK19" s="115" t="s">
        <v>35</v>
      </c>
      <c r="BL19" s="110" t="s">
        <v>35</v>
      </c>
      <c r="BM19" s="119" t="s">
        <v>35</v>
      </c>
      <c r="BN19" s="115" t="s">
        <v>35</v>
      </c>
      <c r="BO19" s="115" t="s">
        <v>35</v>
      </c>
      <c r="BP19" s="115" t="s">
        <v>35</v>
      </c>
      <c r="BQ19" s="110" t="s">
        <v>35</v>
      </c>
      <c r="BR19" s="119" t="s">
        <v>35</v>
      </c>
      <c r="BS19" s="115" t="s">
        <v>35</v>
      </c>
      <c r="BT19" s="115" t="s">
        <v>35</v>
      </c>
      <c r="BU19" s="115" t="s">
        <v>35</v>
      </c>
      <c r="BV19" s="115" t="s">
        <v>35</v>
      </c>
      <c r="BW19" s="115" t="s">
        <v>35</v>
      </c>
      <c r="BX19" s="115" t="s">
        <v>35</v>
      </c>
      <c r="BY19" s="104" t="s">
        <v>35</v>
      </c>
      <c r="BZ19" s="104" t="s">
        <v>35</v>
      </c>
      <c r="CA19" s="104" t="s">
        <v>35</v>
      </c>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row>
    <row r="20" s="382" customFormat="true" ht="15" customHeight="true" x14ac:dyDescent="0.2">
      <c r="A20" s="1047"/>
      <c r="B20" s="447" t="s">
        <v>22</v>
      </c>
      <c r="C20" s="191">
        <f>100-C18-C19-C21</f>
        <v>31.575104609019981</v>
      </c>
      <c r="D20" s="190">
        <f>100-D18-D19-D21</f>
        <v>21.819904571960056</v>
      </c>
      <c r="E20" s="190">
        <f t="shared" ref="E20:AA20" si="2">100-E18-E19-E21</f>
        <v>17.502780108976317</v>
      </c>
      <c r="F20" s="190">
        <f t="shared" si="2"/>
        <v>9.6573357714391275</v>
      </c>
      <c r="G20" s="189">
        <f t="shared" si="2"/>
        <v>3.2937548079504309</v>
      </c>
      <c r="H20" s="188">
        <f t="shared" si="2"/>
        <v>11.024672931706281</v>
      </c>
      <c r="I20" s="190">
        <f t="shared" si="2"/>
        <v>3.6422479391943039</v>
      </c>
      <c r="J20" s="190">
        <f t="shared" si="2"/>
        <v>2.6895106329675231</v>
      </c>
      <c r="K20" s="190">
        <f t="shared" si="2"/>
        <v>0.19942844294599249</v>
      </c>
      <c r="L20" s="187">
        <f t="shared" si="2"/>
        <v>0.28296966773963561</v>
      </c>
      <c r="M20" s="191">
        <f t="shared" si="2"/>
        <v>32.322767534289525</v>
      </c>
      <c r="N20" s="190">
        <f t="shared" si="2"/>
        <v>26.074882931262433</v>
      </c>
      <c r="O20" s="190">
        <f t="shared" si="2"/>
        <v>20.842177405738873</v>
      </c>
      <c r="P20" s="190">
        <f t="shared" si="2"/>
        <v>16.868980774085472</v>
      </c>
      <c r="Q20" s="189">
        <f t="shared" si="2"/>
        <v>11.092229626498293</v>
      </c>
      <c r="R20" s="188">
        <f t="shared" si="2"/>
        <v>9.7098548799227871</v>
      </c>
      <c r="S20" s="190">
        <f t="shared" si="2"/>
        <v>14.687067755848711</v>
      </c>
      <c r="T20" s="190">
        <f t="shared" si="2"/>
        <v>23.615331574597928</v>
      </c>
      <c r="U20" s="190">
        <f t="shared" si="2"/>
        <v>20.807199282428982</v>
      </c>
      <c r="V20" s="190">
        <f t="shared" si="2"/>
        <v>5.2436319743993982</v>
      </c>
      <c r="W20" s="190">
        <f t="shared" si="2"/>
        <v>21.103117431713581</v>
      </c>
      <c r="X20" s="190">
        <f t="shared" si="2"/>
        <v>29.447623913229929</v>
      </c>
      <c r="Y20" s="190">
        <f t="shared" si="2"/>
        <v>10.806111580713914</v>
      </c>
      <c r="Z20" s="190">
        <f t="shared" si="2"/>
        <v>13.400508504810706</v>
      </c>
      <c r="AA20" s="187">
        <f t="shared" si="2"/>
        <v>34.11680769212586</v>
      </c>
      <c r="AB20" s="506"/>
      <c r="AC20" s="506"/>
      <c r="AD20" s="506"/>
      <c r="AE20" s="506"/>
      <c r="AF20" s="506"/>
      <c r="AG20" s="506"/>
      <c r="AH20" s="506"/>
      <c r="AI20" s="506"/>
      <c r="AJ20" s="506"/>
      <c r="AK20" s="506"/>
      <c r="AL20" s="506"/>
      <c r="AM20" s="506"/>
      <c r="AN20" s="506"/>
      <c r="AO20" s="506"/>
      <c r="AP20" s="506"/>
      <c r="AQ20" s="506"/>
      <c r="AR20" s="506"/>
      <c r="AS20" s="506"/>
      <c r="AT20" s="506"/>
      <c r="AU20" s="506"/>
      <c r="AV20" s="506"/>
      <c r="AW20" s="506"/>
      <c r="AX20" s="506"/>
      <c r="AY20" s="506"/>
      <c r="AZ20" s="943"/>
      <c r="BA20" s="1035"/>
      <c r="BB20" s="682" t="s">
        <v>22</v>
      </c>
      <c r="BC20" s="119" t="s">
        <v>35</v>
      </c>
      <c r="BD20" s="115" t="s">
        <v>35</v>
      </c>
      <c r="BE20" s="115" t="s">
        <v>35</v>
      </c>
      <c r="BF20" s="115" t="s">
        <v>35</v>
      </c>
      <c r="BG20" s="110" t="s">
        <v>35</v>
      </c>
      <c r="BH20" s="119" t="s">
        <v>35</v>
      </c>
      <c r="BI20" s="115" t="s">
        <v>35</v>
      </c>
      <c r="BJ20" s="115" t="s">
        <v>35</v>
      </c>
      <c r="BK20" s="115" t="s">
        <v>35</v>
      </c>
      <c r="BL20" s="110" t="s">
        <v>35</v>
      </c>
      <c r="BM20" s="119" t="s">
        <v>35</v>
      </c>
      <c r="BN20" s="115" t="s">
        <v>35</v>
      </c>
      <c r="BO20" s="115" t="s">
        <v>35</v>
      </c>
      <c r="BP20" s="115" t="s">
        <v>35</v>
      </c>
      <c r="BQ20" s="110" t="s">
        <v>35</v>
      </c>
      <c r="BR20" s="119" t="s">
        <v>35</v>
      </c>
      <c r="BS20" s="115" t="s">
        <v>35</v>
      </c>
      <c r="BT20" s="115" t="s">
        <v>35</v>
      </c>
      <c r="BU20" s="115" t="s">
        <v>35</v>
      </c>
      <c r="BV20" s="115" t="s">
        <v>35</v>
      </c>
      <c r="BW20" s="115" t="s">
        <v>35</v>
      </c>
      <c r="BX20" s="115" t="s">
        <v>35</v>
      </c>
      <c r="BY20" s="104" t="s">
        <v>35</v>
      </c>
      <c r="BZ20" s="104" t="s">
        <v>35</v>
      </c>
      <c r="CA20" s="104" t="s">
        <v>35</v>
      </c>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row>
    <row r="21" s="382" customFormat="true" ht="15" customHeight="true" x14ac:dyDescent="0.2">
      <c r="A21" s="1047"/>
      <c r="B21" s="447" t="s">
        <v>17</v>
      </c>
      <c r="C21" s="191">
        <v>1.4739238722855874</v>
      </c>
      <c r="D21" s="190">
        <v>1.2124895348311613</v>
      </c>
      <c r="E21" s="190">
        <v>0.74307146052054962</v>
      </c>
      <c r="F21" s="190">
        <v>0.5735343940879114</v>
      </c>
      <c r="G21" s="189">
        <v>0.18528829439391792</v>
      </c>
      <c r="H21" s="188">
        <v>0.46999062665552688</v>
      </c>
      <c r="I21" s="190">
        <v>0.13924325358310408</v>
      </c>
      <c r="J21" s="190">
        <v>0</v>
      </c>
      <c r="K21" s="190">
        <v>0</v>
      </c>
      <c r="L21" s="187">
        <v>0</v>
      </c>
      <c r="M21" s="191">
        <v>1.5843855271866243</v>
      </c>
      <c r="N21" s="190">
        <v>1.2391413065551073</v>
      </c>
      <c r="O21" s="190">
        <v>0.82312467352365426</v>
      </c>
      <c r="P21" s="190">
        <v>1.0838061432373909</v>
      </c>
      <c r="Q21" s="189">
        <v>0.72420505544653013</v>
      </c>
      <c r="R21" s="188">
        <v>0.13964643289954004</v>
      </c>
      <c r="S21" s="190">
        <v>0.35529557418740837</v>
      </c>
      <c r="T21" s="190">
        <v>1.5124776482777236</v>
      </c>
      <c r="U21" s="190">
        <v>1.6429911278296052</v>
      </c>
      <c r="V21" s="190">
        <v>0.30744455125972914</v>
      </c>
      <c r="W21" s="190">
        <v>0.7865486765546329</v>
      </c>
      <c r="X21" s="190">
        <v>0.52017001249698747</v>
      </c>
      <c r="Y21" s="190">
        <v>0.34107568445356967</v>
      </c>
      <c r="Z21" s="190">
        <v>3.1747890311832476</v>
      </c>
      <c r="AA21" s="187">
        <v>0.23793868189427519</v>
      </c>
      <c r="AB21" s="506"/>
      <c r="AC21" s="506"/>
      <c r="AD21" s="506"/>
      <c r="AE21" s="506"/>
      <c r="AF21" s="506"/>
      <c r="AG21" s="506"/>
      <c r="AH21" s="506"/>
      <c r="AI21" s="506"/>
      <c r="AJ21" s="506"/>
      <c r="AK21" s="506"/>
      <c r="AL21" s="506"/>
      <c r="AM21" s="506"/>
      <c r="AN21" s="506"/>
      <c r="AO21" s="506"/>
      <c r="AP21" s="506"/>
      <c r="AQ21" s="506"/>
      <c r="AR21" s="506"/>
      <c r="AS21" s="506"/>
      <c r="AT21" s="506"/>
      <c r="AU21" s="506"/>
      <c r="AV21" s="506"/>
      <c r="AW21" s="506"/>
      <c r="AX21" s="506"/>
      <c r="AY21" s="506"/>
      <c r="AZ21" s="943"/>
      <c r="BA21" s="1035"/>
      <c r="BB21" s="682" t="s">
        <v>17</v>
      </c>
      <c r="BC21" s="119" t="s">
        <v>35</v>
      </c>
      <c r="BD21" s="115" t="s">
        <v>35</v>
      </c>
      <c r="BE21" s="115" t="s">
        <v>35</v>
      </c>
      <c r="BF21" s="115" t="s">
        <v>35</v>
      </c>
      <c r="BG21" s="110" t="s">
        <v>35</v>
      </c>
      <c r="BH21" s="119" t="s">
        <v>35</v>
      </c>
      <c r="BI21" s="115" t="s">
        <v>35</v>
      </c>
      <c r="BJ21" s="115" t="s">
        <v>35</v>
      </c>
      <c r="BK21" s="115" t="s">
        <v>35</v>
      </c>
      <c r="BL21" s="110" t="s">
        <v>35</v>
      </c>
      <c r="BM21" s="119" t="s">
        <v>35</v>
      </c>
      <c r="BN21" s="115" t="s">
        <v>35</v>
      </c>
      <c r="BO21" s="115" t="s">
        <v>35</v>
      </c>
      <c r="BP21" s="115" t="s">
        <v>35</v>
      </c>
      <c r="BQ21" s="110" t="s">
        <v>35</v>
      </c>
      <c r="BR21" s="119" t="s">
        <v>35</v>
      </c>
      <c r="BS21" s="115" t="s">
        <v>35</v>
      </c>
      <c r="BT21" s="115" t="s">
        <v>35</v>
      </c>
      <c r="BU21" s="115" t="s">
        <v>35</v>
      </c>
      <c r="BV21" s="115" t="s">
        <v>35</v>
      </c>
      <c r="BW21" s="115" t="s">
        <v>35</v>
      </c>
      <c r="BX21" s="115" t="s">
        <v>35</v>
      </c>
      <c r="BY21" s="104" t="s">
        <v>35</v>
      </c>
      <c r="BZ21" s="104" t="s">
        <v>35</v>
      </c>
      <c r="CA21" s="104" t="s">
        <v>35</v>
      </c>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row>
    <row r="22" s="382" customFormat="true" ht="15" customHeight="true" x14ac:dyDescent="0.2">
      <c r="A22" s="1047" t="s">
        <v>54</v>
      </c>
      <c r="B22" s="447" t="s">
        <v>49</v>
      </c>
      <c r="C22" s="191">
        <v>16.690471011431228</v>
      </c>
      <c r="D22" s="190">
        <v>17.688433457849602</v>
      </c>
      <c r="E22" s="190">
        <v>19.033065364736736</v>
      </c>
      <c r="F22" s="190">
        <v>13.563334760068809</v>
      </c>
      <c r="G22" s="189">
        <v>5.4544713863823349</v>
      </c>
      <c r="H22" s="188">
        <v>6.2896161426389705</v>
      </c>
      <c r="I22" s="190">
        <v>1.8501028062834817</v>
      </c>
      <c r="J22" s="190">
        <v>2.6998248128135547</v>
      </c>
      <c r="K22" s="190">
        <v>1.6110931718028847</v>
      </c>
      <c r="L22" s="187">
        <v>0</v>
      </c>
      <c r="M22" s="191">
        <v>17.61916491926139</v>
      </c>
      <c r="N22" s="190">
        <v>17.197964379327406</v>
      </c>
      <c r="O22" s="190">
        <v>19.642728505900344</v>
      </c>
      <c r="P22" s="190">
        <v>22.172008181636834</v>
      </c>
      <c r="Q22" s="189">
        <v>18.626810980652756</v>
      </c>
      <c r="R22" s="188">
        <v>20.387974843334437</v>
      </c>
      <c r="S22" s="190">
        <v>10.024055946632062</v>
      </c>
      <c r="T22" s="190">
        <v>17.845285088360459</v>
      </c>
      <c r="U22" s="190">
        <v>11.509745997785506</v>
      </c>
      <c r="V22" s="190">
        <v>9.1546767923880594</v>
      </c>
      <c r="W22" s="190">
        <v>13.160016394842156</v>
      </c>
      <c r="X22" s="190">
        <v>16.437109441969429</v>
      </c>
      <c r="Y22" s="190">
        <v>9.1751596834135256</v>
      </c>
      <c r="Z22" s="190">
        <v>13.228448021679812</v>
      </c>
      <c r="AA22" s="187">
        <v>22.570906466517044</v>
      </c>
      <c r="AB22" s="506"/>
      <c r="AC22" s="506"/>
      <c r="AD22" s="506"/>
      <c r="AE22" s="506"/>
      <c r="AF22" s="506"/>
      <c r="AG22" s="506"/>
      <c r="AH22" s="506"/>
      <c r="AI22" s="506"/>
      <c r="AJ22" s="506"/>
      <c r="AK22" s="506"/>
      <c r="AL22" s="506"/>
      <c r="AM22" s="506"/>
      <c r="AN22" s="506"/>
      <c r="AO22" s="506"/>
      <c r="AP22" s="506"/>
      <c r="AQ22" s="506"/>
      <c r="AR22" s="506"/>
      <c r="AS22" s="506"/>
      <c r="AT22" s="506"/>
      <c r="AU22" s="506"/>
      <c r="AV22" s="506"/>
      <c r="AW22" s="506"/>
      <c r="AX22" s="506"/>
      <c r="AY22" s="506"/>
      <c r="AZ22" s="943"/>
      <c r="BA22" s="1035" t="s">
        <v>54</v>
      </c>
      <c r="BB22" s="682" t="s">
        <v>49</v>
      </c>
      <c r="BC22" s="119" t="s">
        <v>35</v>
      </c>
      <c r="BD22" s="115" t="s">
        <v>35</v>
      </c>
      <c r="BE22" s="115" t="s">
        <v>35</v>
      </c>
      <c r="BF22" s="115" t="s">
        <v>35</v>
      </c>
      <c r="BG22" s="110" t="s">
        <v>35</v>
      </c>
      <c r="BH22" s="119" t="s">
        <v>35</v>
      </c>
      <c r="BI22" s="115" t="s">
        <v>35</v>
      </c>
      <c r="BJ22" s="115" t="s">
        <v>35</v>
      </c>
      <c r="BK22" s="115" t="s">
        <v>35</v>
      </c>
      <c r="BL22" s="110" t="s">
        <v>35</v>
      </c>
      <c r="BM22" s="119" t="s">
        <v>35</v>
      </c>
      <c r="BN22" s="115" t="s">
        <v>35</v>
      </c>
      <c r="BO22" s="115" t="s">
        <v>35</v>
      </c>
      <c r="BP22" s="115" t="s">
        <v>35</v>
      </c>
      <c r="BQ22" s="110" t="s">
        <v>35</v>
      </c>
      <c r="BR22" s="119" t="s">
        <v>35</v>
      </c>
      <c r="BS22" s="115" t="s">
        <v>35</v>
      </c>
      <c r="BT22" s="115" t="s">
        <v>35</v>
      </c>
      <c r="BU22" s="115" t="s">
        <v>35</v>
      </c>
      <c r="BV22" s="115" t="s">
        <v>35</v>
      </c>
      <c r="BW22" s="115" t="s">
        <v>35</v>
      </c>
      <c r="BX22" s="115" t="s">
        <v>35</v>
      </c>
      <c r="BY22" s="104" t="s">
        <v>35</v>
      </c>
      <c r="BZ22" s="104" t="s">
        <v>35</v>
      </c>
      <c r="CA22" s="104" t="s">
        <v>35</v>
      </c>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row>
    <row r="23" s="382" customFormat="true" ht="15" customHeight="true" x14ac:dyDescent="0.2">
      <c r="A23" s="1048"/>
      <c r="B23" s="448" t="s">
        <v>48</v>
      </c>
      <c r="C23" s="186">
        <v>83.309528988568587</v>
      </c>
      <c r="D23" s="185">
        <v>82.311566542150629</v>
      </c>
      <c r="E23" s="185">
        <v>80.966934635263371</v>
      </c>
      <c r="F23" s="185">
        <v>86.436665239931202</v>
      </c>
      <c r="G23" s="184">
        <v>94.545528613617634</v>
      </c>
      <c r="H23" s="183">
        <v>93.710383857360995</v>
      </c>
      <c r="I23" s="185">
        <v>98.149897193716498</v>
      </c>
      <c r="J23" s="185">
        <v>97.30017518718644</v>
      </c>
      <c r="K23" s="185">
        <v>98.388906828197108</v>
      </c>
      <c r="L23" s="182">
        <v>100</v>
      </c>
      <c r="M23" s="186">
        <v>82.380835080738635</v>
      </c>
      <c r="N23" s="185">
        <v>82.802035620672669</v>
      </c>
      <c r="O23" s="185">
        <v>80.357271494099678</v>
      </c>
      <c r="P23" s="185">
        <v>77.827991818363131</v>
      </c>
      <c r="Q23" s="184">
        <v>81.373189019347194</v>
      </c>
      <c r="R23" s="183">
        <v>79.612025156665723</v>
      </c>
      <c r="S23" s="185">
        <v>89.975944053367954</v>
      </c>
      <c r="T23" s="185">
        <v>82.154714911639431</v>
      </c>
      <c r="U23" s="185">
        <v>88.4902540022144</v>
      </c>
      <c r="V23" s="185">
        <v>90.845323207612012</v>
      </c>
      <c r="W23" s="185">
        <v>86.839983605157883</v>
      </c>
      <c r="X23" s="185">
        <v>83.562890558030574</v>
      </c>
      <c r="Y23" s="185">
        <v>90.82484031658656</v>
      </c>
      <c r="Z23" s="185">
        <v>86.771551978320176</v>
      </c>
      <c r="AA23" s="182">
        <v>77.429093533482941</v>
      </c>
      <c r="AB23" s="506"/>
      <c r="AC23" s="506"/>
      <c r="AD23" s="506"/>
      <c r="AE23" s="506"/>
      <c r="AF23" s="506"/>
      <c r="AG23" s="506"/>
      <c r="AH23" s="506"/>
      <c r="AI23" s="506"/>
      <c r="AJ23" s="506"/>
      <c r="AK23" s="506"/>
      <c r="AL23" s="506"/>
      <c r="AM23" s="506"/>
      <c r="AN23" s="506"/>
      <c r="AO23" s="506"/>
      <c r="AP23" s="506"/>
      <c r="AQ23" s="506"/>
      <c r="AR23" s="506"/>
      <c r="AS23" s="506"/>
      <c r="AT23" s="506"/>
      <c r="AU23" s="506"/>
      <c r="AV23" s="506"/>
      <c r="AW23" s="506"/>
      <c r="AX23" s="506"/>
      <c r="AY23" s="506"/>
      <c r="AZ23" s="943"/>
      <c r="BA23" s="1037"/>
      <c r="BB23" s="684" t="s">
        <v>48</v>
      </c>
      <c r="BC23" s="118" t="s">
        <v>35</v>
      </c>
      <c r="BD23" s="114" t="s">
        <v>35</v>
      </c>
      <c r="BE23" s="114" t="s">
        <v>35</v>
      </c>
      <c r="BF23" s="114" t="s">
        <v>35</v>
      </c>
      <c r="BG23" s="109" t="s">
        <v>35</v>
      </c>
      <c r="BH23" s="118" t="s">
        <v>35</v>
      </c>
      <c r="BI23" s="114" t="s">
        <v>35</v>
      </c>
      <c r="BJ23" s="114" t="s">
        <v>35</v>
      </c>
      <c r="BK23" s="114" t="s">
        <v>35</v>
      </c>
      <c r="BL23" s="109" t="s">
        <v>35</v>
      </c>
      <c r="BM23" s="118" t="s">
        <v>35</v>
      </c>
      <c r="BN23" s="114" t="s">
        <v>35</v>
      </c>
      <c r="BO23" s="114" t="s">
        <v>35</v>
      </c>
      <c r="BP23" s="114" t="s">
        <v>35</v>
      </c>
      <c r="BQ23" s="109" t="s">
        <v>35</v>
      </c>
      <c r="BR23" s="118" t="s">
        <v>35</v>
      </c>
      <c r="BS23" s="114" t="s">
        <v>35</v>
      </c>
      <c r="BT23" s="114" t="s">
        <v>35</v>
      </c>
      <c r="BU23" s="114" t="s">
        <v>35</v>
      </c>
      <c r="BV23" s="114" t="s">
        <v>35</v>
      </c>
      <c r="BW23" s="114" t="s">
        <v>35</v>
      </c>
      <c r="BX23" s="114" t="s">
        <v>35</v>
      </c>
      <c r="BY23" s="103" t="s">
        <v>35</v>
      </c>
      <c r="BZ23" s="103" t="s">
        <v>35</v>
      </c>
      <c r="CA23" s="103" t="s">
        <v>35</v>
      </c>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row>
    <row r="24" s="378" customFormat="true" ht="15" hidden="true" customHeight="true" x14ac:dyDescent="0.2">
      <c r="A24" s="1057" t="s">
        <v>47</v>
      </c>
      <c r="B24" s="445" t="s">
        <v>59</v>
      </c>
      <c r="C24" s="451"/>
      <c r="D24" s="452"/>
      <c r="E24" s="452"/>
      <c r="F24" s="452"/>
      <c r="G24" s="453"/>
      <c r="H24" s="454"/>
      <c r="I24" s="452"/>
      <c r="J24" s="452"/>
      <c r="K24" s="452"/>
      <c r="L24" s="455"/>
      <c r="M24" s="451"/>
      <c r="N24" s="452"/>
      <c r="O24" s="452"/>
      <c r="P24" s="452"/>
      <c r="Q24" s="453"/>
      <c r="R24" s="454"/>
      <c r="S24" s="452"/>
      <c r="T24" s="452"/>
      <c r="U24" s="452"/>
      <c r="V24" s="452"/>
      <c r="W24" s="452"/>
      <c r="X24" s="452"/>
      <c r="Y24" s="452"/>
      <c r="Z24" s="452"/>
      <c r="AA24" s="455"/>
      <c r="AB24" s="909"/>
      <c r="AC24" s="909"/>
      <c r="AD24" s="909"/>
      <c r="AE24" s="909"/>
      <c r="AF24" s="909"/>
      <c r="AG24" s="909"/>
      <c r="AH24" s="909"/>
      <c r="AI24" s="909"/>
      <c r="AJ24" s="909"/>
      <c r="AK24" s="909"/>
      <c r="AL24" s="909"/>
      <c r="AM24" s="909"/>
      <c r="AN24" s="909"/>
      <c r="AO24" s="909"/>
      <c r="AP24" s="909"/>
      <c r="AQ24" s="909"/>
      <c r="AR24" s="909"/>
      <c r="AS24" s="909"/>
      <c r="AT24" s="909"/>
      <c r="AU24" s="909"/>
      <c r="AV24" s="909"/>
      <c r="AW24" s="909"/>
      <c r="AX24" s="909"/>
      <c r="AY24" s="909"/>
      <c r="AZ24" s="415"/>
      <c r="BB24" s="380"/>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1058"/>
      <c r="B25" s="442" t="s">
        <v>58</v>
      </c>
      <c r="C25" s="456"/>
      <c r="D25" s="457"/>
      <c r="E25" s="457"/>
      <c r="F25" s="457"/>
      <c r="G25" s="458"/>
      <c r="H25" s="459"/>
      <c r="I25" s="457"/>
      <c r="J25" s="457"/>
      <c r="K25" s="457"/>
      <c r="L25" s="460"/>
      <c r="M25" s="456"/>
      <c r="N25" s="457"/>
      <c r="O25" s="457"/>
      <c r="P25" s="457"/>
      <c r="Q25" s="458"/>
      <c r="R25" s="459"/>
      <c r="S25" s="457"/>
      <c r="T25" s="457"/>
      <c r="U25" s="457"/>
      <c r="V25" s="457"/>
      <c r="W25" s="457"/>
      <c r="X25" s="457"/>
      <c r="Y25" s="457"/>
      <c r="Z25" s="457"/>
      <c r="AA25" s="460"/>
      <c r="AB25" s="909"/>
      <c r="AC25" s="909"/>
      <c r="AD25" s="909"/>
      <c r="AE25" s="909"/>
      <c r="AF25" s="909"/>
      <c r="AG25" s="909"/>
      <c r="AH25" s="909"/>
      <c r="AI25" s="909"/>
      <c r="AJ25" s="909"/>
      <c r="AK25" s="909"/>
      <c r="AL25" s="909"/>
      <c r="AM25" s="909"/>
      <c r="AN25" s="909"/>
      <c r="AO25" s="909"/>
      <c r="AP25" s="909"/>
      <c r="AQ25" s="909"/>
      <c r="AR25" s="909"/>
      <c r="AS25" s="909"/>
      <c r="AT25" s="909"/>
      <c r="AU25" s="909"/>
      <c r="AV25" s="909"/>
      <c r="AW25" s="909"/>
      <c r="AX25" s="909"/>
      <c r="AY25" s="909"/>
      <c r="AZ25" s="415"/>
      <c r="BB25" s="380"/>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1059"/>
      <c r="B26" s="443" t="s">
        <v>46</v>
      </c>
      <c r="C26" s="461"/>
      <c r="D26" s="462"/>
      <c r="E26" s="462"/>
      <c r="F26" s="462"/>
      <c r="G26" s="463"/>
      <c r="H26" s="464"/>
      <c r="I26" s="462"/>
      <c r="J26" s="462"/>
      <c r="K26" s="462"/>
      <c r="L26" s="465"/>
      <c r="M26" s="461"/>
      <c r="N26" s="462"/>
      <c r="O26" s="462"/>
      <c r="P26" s="462"/>
      <c r="Q26" s="463"/>
      <c r="R26" s="85"/>
      <c r="S26" s="84"/>
      <c r="T26" s="84"/>
      <c r="U26" s="84"/>
      <c r="V26" s="84"/>
      <c r="W26" s="84"/>
      <c r="X26" s="84"/>
      <c r="Y26" s="84"/>
      <c r="Z26" s="84"/>
      <c r="AA26" s="79"/>
      <c r="AB26" s="909"/>
      <c r="AC26" s="909"/>
      <c r="AD26" s="909"/>
      <c r="AE26" s="909"/>
      <c r="AF26" s="909"/>
      <c r="AG26" s="909"/>
      <c r="AH26" s="909"/>
      <c r="AI26" s="909"/>
      <c r="AJ26" s="909"/>
      <c r="AK26" s="909"/>
      <c r="AL26" s="909"/>
      <c r="AM26" s="909"/>
      <c r="AN26" s="909"/>
      <c r="AO26" s="909"/>
      <c r="AP26" s="909"/>
      <c r="AQ26" s="909"/>
      <c r="AR26" s="909"/>
      <c r="AS26" s="909"/>
      <c r="AT26" s="909"/>
      <c r="AU26" s="909"/>
      <c r="AV26" s="909"/>
      <c r="AW26" s="909"/>
      <c r="AX26" s="909"/>
      <c r="AY26" s="909"/>
      <c r="AZ26" s="415"/>
      <c r="BB26" s="380"/>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82" customFormat="true" ht="15" customHeight="true" x14ac:dyDescent="0.2">
      <c r="A27" s="377"/>
      <c r="B27" s="444"/>
      <c r="C27" s="1054" t="s">
        <v>115</v>
      </c>
      <c r="D27" s="1055"/>
      <c r="E27" s="1055"/>
      <c r="F27" s="1055"/>
      <c r="G27" s="1056"/>
      <c r="H27" s="1052" t="s">
        <v>38</v>
      </c>
      <c r="I27" s="1044"/>
      <c r="J27" s="1044"/>
      <c r="K27" s="1044"/>
      <c r="L27" s="1046"/>
      <c r="M27" s="1043" t="s">
        <v>37</v>
      </c>
      <c r="N27" s="1044"/>
      <c r="O27" s="1044"/>
      <c r="P27" s="1044"/>
      <c r="Q27" s="1046"/>
      <c r="R27" s="87" t="s">
        <v>142</v>
      </c>
      <c r="S27" s="495"/>
      <c r="T27" s="495"/>
      <c r="U27" s="495"/>
      <c r="V27" s="495"/>
      <c r="W27" s="495"/>
      <c r="X27" s="495"/>
      <c r="Y27" s="495"/>
      <c r="Z27" s="495"/>
      <c r="AA27" s="495"/>
      <c r="AB27" s="506"/>
      <c r="AC27" s="506"/>
      <c r="AD27" s="506"/>
      <c r="AE27" s="506"/>
      <c r="AF27" s="506"/>
      <c r="AG27" s="506"/>
      <c r="AH27" s="506"/>
      <c r="AI27" s="506"/>
      <c r="AJ27" s="506"/>
      <c r="AK27" s="506"/>
      <c r="AL27" s="506"/>
      <c r="AM27" s="506"/>
      <c r="AN27" s="506"/>
      <c r="AO27" s="506"/>
      <c r="AP27" s="506"/>
      <c r="AQ27" s="506"/>
      <c r="AR27" s="506"/>
      <c r="AS27" s="506"/>
      <c r="AT27" s="506"/>
      <c r="AU27" s="506"/>
      <c r="AV27" s="506"/>
      <c r="AW27" s="506"/>
      <c r="AX27" s="506"/>
      <c r="AY27" s="506"/>
      <c r="AZ27" s="943"/>
      <c r="BA27" s="416" t="s">
        <v>131</v>
      </c>
      <c r="BB27" s="362" t="s">
        <v>96</v>
      </c>
      <c r="BC27" s="1039" t="s">
        <v>115</v>
      </c>
      <c r="BD27" s="1040"/>
      <c r="BE27" s="1040"/>
      <c r="BF27" s="1040"/>
      <c r="BG27" s="1041"/>
      <c r="BH27" s="1039" t="s">
        <v>38</v>
      </c>
      <c r="BI27" s="1040"/>
      <c r="BJ27" s="1040"/>
      <c r="BK27" s="1040"/>
      <c r="BL27" s="1041"/>
      <c r="BM27" s="1039" t="s">
        <v>37</v>
      </c>
      <c r="BN27" s="1040"/>
      <c r="BO27" s="1040"/>
      <c r="BP27" s="1040"/>
      <c r="BQ27" s="1042"/>
      <c r="BR27" s="86" t="s">
        <v>142</v>
      </c>
      <c r="BS27" s="495"/>
      <c r="BT27" s="495"/>
      <c r="BU27" s="495"/>
      <c r="BV27" s="495"/>
      <c r="BW27" s="495"/>
      <c r="BX27" s="495"/>
      <c r="BY27" s="495"/>
      <c r="BZ27" s="509"/>
      <c r="CA27" s="509"/>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82" customFormat="true" ht="12.75" x14ac:dyDescent="0.2">
      <c r="A28" s="402" t="s">
        <v>69</v>
      </c>
      <c r="B28" s="444"/>
      <c r="C28" s="486" t="s">
        <v>0</v>
      </c>
      <c r="D28" s="673" t="s">
        <v>1</v>
      </c>
      <c r="E28" s="673" t="s">
        <v>2</v>
      </c>
      <c r="F28" s="673" t="s">
        <v>3</v>
      </c>
      <c r="G28" s="674" t="s">
        <v>4</v>
      </c>
      <c r="H28" s="449" t="s">
        <v>0</v>
      </c>
      <c r="I28" s="677" t="s">
        <v>1</v>
      </c>
      <c r="J28" s="677" t="s">
        <v>2</v>
      </c>
      <c r="K28" s="677" t="s">
        <v>3</v>
      </c>
      <c r="L28" s="678" t="s">
        <v>4</v>
      </c>
      <c r="M28" s="450" t="s">
        <v>0</v>
      </c>
      <c r="N28" s="677" t="s">
        <v>1</v>
      </c>
      <c r="O28" s="677" t="s">
        <v>2</v>
      </c>
      <c r="P28" s="677" t="s">
        <v>3</v>
      </c>
      <c r="Q28" s="671" t="s">
        <v>4</v>
      </c>
      <c r="R28" s="449" t="s">
        <v>250</v>
      </c>
      <c r="S28" s="677" t="s">
        <v>465</v>
      </c>
      <c r="T28" s="677" t="s">
        <v>252</v>
      </c>
      <c r="U28" s="677" t="s">
        <v>253</v>
      </c>
      <c r="V28" s="677" t="s">
        <v>254</v>
      </c>
      <c r="W28" s="677" t="s">
        <v>466</v>
      </c>
      <c r="X28" s="677" t="s">
        <v>256</v>
      </c>
      <c r="Y28" s="677" t="s">
        <v>467</v>
      </c>
      <c r="Z28" s="677" t="s">
        <v>258</v>
      </c>
      <c r="AA28" s="678" t="s">
        <v>259</v>
      </c>
      <c r="AB28" s="506"/>
      <c r="AC28" s="506"/>
      <c r="AD28" s="506"/>
      <c r="AE28" s="506"/>
      <c r="AF28" s="506"/>
      <c r="AG28" s="506"/>
      <c r="AH28" s="506"/>
      <c r="AI28" s="506"/>
      <c r="AJ28" s="506"/>
      <c r="AK28" s="506"/>
      <c r="AL28" s="506"/>
      <c r="AM28" s="506"/>
      <c r="AN28" s="506"/>
      <c r="AO28" s="506"/>
      <c r="AP28" s="506"/>
      <c r="AQ28" s="506"/>
      <c r="AR28" s="506"/>
      <c r="AS28" s="506"/>
      <c r="AT28" s="506"/>
      <c r="AU28" s="506"/>
      <c r="AV28" s="506"/>
      <c r="AW28" s="506"/>
      <c r="AX28" s="506"/>
      <c r="AY28" s="506"/>
      <c r="AZ28" s="943"/>
      <c r="BA28" s="402" t="s">
        <v>120</v>
      </c>
      <c r="BB28" s="401"/>
      <c r="BC28" s="525" t="s">
        <v>0</v>
      </c>
      <c r="BD28" s="647" t="s">
        <v>1</v>
      </c>
      <c r="BE28" s="647" t="s">
        <v>2</v>
      </c>
      <c r="BF28" s="647" t="s">
        <v>3</v>
      </c>
      <c r="BG28" s="526" t="s">
        <v>4</v>
      </c>
      <c r="BH28" s="525" t="s">
        <v>0</v>
      </c>
      <c r="BI28" s="647" t="s">
        <v>1</v>
      </c>
      <c r="BJ28" s="647" t="s">
        <v>2</v>
      </c>
      <c r="BK28" s="647" t="s">
        <v>3</v>
      </c>
      <c r="BL28" s="526" t="s">
        <v>4</v>
      </c>
      <c r="BM28" s="525" t="s">
        <v>0</v>
      </c>
      <c r="BN28" s="647" t="s">
        <v>1</v>
      </c>
      <c r="BO28" s="647" t="s">
        <v>2</v>
      </c>
      <c r="BP28" s="647" t="s">
        <v>3</v>
      </c>
      <c r="BQ28" s="526" t="s">
        <v>4</v>
      </c>
      <c r="BR28" s="525" t="s">
        <v>250</v>
      </c>
      <c r="BS28" s="647" t="s">
        <v>465</v>
      </c>
      <c r="BT28" s="647" t="s">
        <v>252</v>
      </c>
      <c r="BU28" s="647" t="s">
        <v>253</v>
      </c>
      <c r="BV28" s="647" t="s">
        <v>254</v>
      </c>
      <c r="BW28" s="647" t="s">
        <v>466</v>
      </c>
      <c r="BX28" s="647" t="s">
        <v>256</v>
      </c>
      <c r="BY28" s="648" t="s">
        <v>467</v>
      </c>
      <c r="BZ28" s="648" t="s">
        <v>258</v>
      </c>
      <c r="CA28" s="648" t="s">
        <v>259</v>
      </c>
      <c r="CB28" s="948"/>
      <c r="CC28" s="948"/>
      <c r="CD28" s="948"/>
      <c r="CE28" s="948"/>
      <c r="CF28" s="948"/>
      <c r="CG28" s="948"/>
      <c r="CH28" s="948"/>
      <c r="CI28" s="948"/>
      <c r="CJ28" s="948"/>
      <c r="CK28" s="948"/>
      <c r="CL28" s="948"/>
      <c r="CM28" s="948"/>
      <c r="CN28" s="948"/>
      <c r="CO28" s="948"/>
      <c r="CP28" s="948"/>
      <c r="CQ28" s="948"/>
      <c r="CR28" s="948"/>
      <c r="CS28" s="948"/>
      <c r="CT28" s="948"/>
      <c r="CU28" s="948"/>
      <c r="CV28" s="948"/>
      <c r="CW28" s="948"/>
      <c r="CX28" s="948"/>
      <c r="CY28" s="948"/>
      <c r="CZ28" s="948"/>
    </row>
    <row r="29" s="382" customFormat="true" ht="15" customHeight="true" x14ac:dyDescent="0.2">
      <c r="A29" s="1053" t="s">
        <v>57</v>
      </c>
      <c r="B29" s="446" t="s">
        <v>49</v>
      </c>
      <c r="C29" s="196">
        <v>56.518567249805884</v>
      </c>
      <c r="D29" s="195">
        <v>61.009925737964721</v>
      </c>
      <c r="E29" s="195">
        <v>63.192385436711341</v>
      </c>
      <c r="F29" s="195">
        <v>75.212806027167716</v>
      </c>
      <c r="G29" s="194">
        <v>88.202278586742338</v>
      </c>
      <c r="H29" s="193">
        <v>82.634417098128537</v>
      </c>
      <c r="I29" s="195">
        <v>92.194885931674577</v>
      </c>
      <c r="J29" s="195">
        <v>95.001894613007636</v>
      </c>
      <c r="K29" s="195">
        <v>96.663604633419496</v>
      </c>
      <c r="L29" s="192">
        <v>97.442110841284588</v>
      </c>
      <c r="M29" s="196">
        <v>56.178023308304844</v>
      </c>
      <c r="N29" s="195">
        <v>59.771251631262132</v>
      </c>
      <c r="O29" s="195">
        <v>59.761288269230405</v>
      </c>
      <c r="P29" s="195">
        <v>60.503459736061515</v>
      </c>
      <c r="Q29" s="194">
        <v>65.54521723861086</v>
      </c>
      <c r="R29" s="193">
        <v>78.703679984778859</v>
      </c>
      <c r="S29" s="195">
        <v>69.719255314369207</v>
      </c>
      <c r="T29" s="195">
        <v>51.076238084393609</v>
      </c>
      <c r="U29" s="195">
        <v>56.848657253273473</v>
      </c>
      <c r="V29" s="195">
        <v>83.504608149821649</v>
      </c>
      <c r="W29" s="195">
        <v>66.428450363090278</v>
      </c>
      <c r="X29" s="195">
        <v>62.440916866671849</v>
      </c>
      <c r="Y29" s="195">
        <v>82.245136242994789</v>
      </c>
      <c r="Z29" s="195">
        <v>78.285671169127355</v>
      </c>
      <c r="AA29" s="192">
        <v>54.233035837739763</v>
      </c>
      <c r="AB29" s="506"/>
      <c r="AC29" s="506"/>
      <c r="AD29" s="506"/>
      <c r="AE29" s="506"/>
      <c r="AF29" s="506"/>
      <c r="AG29" s="506"/>
      <c r="AH29" s="506"/>
      <c r="AI29" s="506"/>
      <c r="AJ29" s="506"/>
      <c r="AK29" s="506"/>
      <c r="AL29" s="506"/>
      <c r="AM29" s="506"/>
      <c r="AN29" s="506"/>
      <c r="AO29" s="506"/>
      <c r="AP29" s="506"/>
      <c r="AQ29" s="506"/>
      <c r="AR29" s="506"/>
      <c r="AS29" s="506"/>
      <c r="AT29" s="506"/>
      <c r="AU29" s="506"/>
      <c r="AV29" s="506"/>
      <c r="AW29" s="506"/>
      <c r="AX29" s="506"/>
      <c r="AY29" s="506"/>
      <c r="AZ29" s="943"/>
      <c r="BA29" s="1038" t="s">
        <v>57</v>
      </c>
      <c r="BB29" s="683" t="s">
        <v>49</v>
      </c>
      <c r="BC29" s="120" t="s">
        <v>35</v>
      </c>
      <c r="BD29" s="116" t="s">
        <v>35</v>
      </c>
      <c r="BE29" s="116" t="s">
        <v>35</v>
      </c>
      <c r="BF29" s="116" t="s">
        <v>35</v>
      </c>
      <c r="BG29" s="111" t="s">
        <v>35</v>
      </c>
      <c r="BH29" s="120" t="s">
        <v>35</v>
      </c>
      <c r="BI29" s="116" t="s">
        <v>35</v>
      </c>
      <c r="BJ29" s="116" t="s">
        <v>35</v>
      </c>
      <c r="BK29" s="116" t="s">
        <v>35</v>
      </c>
      <c r="BL29" s="111" t="s">
        <v>35</v>
      </c>
      <c r="BM29" s="120" t="s">
        <v>35</v>
      </c>
      <c r="BN29" s="116" t="s">
        <v>35</v>
      </c>
      <c r="BO29" s="116" t="s">
        <v>35</v>
      </c>
      <c r="BP29" s="116" t="s">
        <v>35</v>
      </c>
      <c r="BQ29" s="111" t="s">
        <v>35</v>
      </c>
      <c r="BR29" s="120" t="s">
        <v>35</v>
      </c>
      <c r="BS29" s="116" t="s">
        <v>35</v>
      </c>
      <c r="BT29" s="116" t="s">
        <v>35</v>
      </c>
      <c r="BU29" s="116" t="s">
        <v>35</v>
      </c>
      <c r="BV29" s="116" t="s">
        <v>35</v>
      </c>
      <c r="BW29" s="116" t="s">
        <v>35</v>
      </c>
      <c r="BX29" s="116" t="s">
        <v>35</v>
      </c>
      <c r="BY29" s="105" t="s">
        <v>35</v>
      </c>
      <c r="BZ29" s="105" t="s">
        <v>35</v>
      </c>
      <c r="CA29" s="105" t="s">
        <v>35</v>
      </c>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row>
    <row r="30" s="382" customFormat="true" ht="15" customHeight="true" x14ac:dyDescent="0.2">
      <c r="A30" s="1047"/>
      <c r="B30" s="447" t="s">
        <v>48</v>
      </c>
      <c r="C30" s="191">
        <v>43.481432750193925</v>
      </c>
      <c r="D30" s="190">
        <v>38.990074262035186</v>
      </c>
      <c r="E30" s="190">
        <v>36.807614563288467</v>
      </c>
      <c r="F30" s="190">
        <v>24.787193972832231</v>
      </c>
      <c r="G30" s="189">
        <v>11.797721413257753</v>
      </c>
      <c r="H30" s="188">
        <v>17.365582901871409</v>
      </c>
      <c r="I30" s="190">
        <v>7.8051140683254356</v>
      </c>
      <c r="J30" s="190">
        <v>4.9981053869923748</v>
      </c>
      <c r="K30" s="190">
        <v>3.3363953665805051</v>
      </c>
      <c r="L30" s="187">
        <v>2.5578891587153954</v>
      </c>
      <c r="M30" s="191">
        <v>43.821976691695198</v>
      </c>
      <c r="N30" s="190">
        <v>40.228748368737733</v>
      </c>
      <c r="O30" s="190">
        <v>40.238711730769438</v>
      </c>
      <c r="P30" s="190">
        <v>39.496540263938442</v>
      </c>
      <c r="Q30" s="189">
        <v>34.454782761389183</v>
      </c>
      <c r="R30" s="188">
        <v>21.296320015221252</v>
      </c>
      <c r="S30" s="190">
        <v>30.28074468563079</v>
      </c>
      <c r="T30" s="190">
        <v>48.923761915606207</v>
      </c>
      <c r="U30" s="190">
        <v>43.151342746726584</v>
      </c>
      <c r="V30" s="190">
        <v>16.495391850178393</v>
      </c>
      <c r="W30" s="190">
        <v>33.571549636909658</v>
      </c>
      <c r="X30" s="190">
        <v>37.559083133328059</v>
      </c>
      <c r="Y30" s="190">
        <v>17.754863757005186</v>
      </c>
      <c r="Z30" s="190">
        <v>21.714328830872731</v>
      </c>
      <c r="AA30" s="187">
        <v>45.76696416226028</v>
      </c>
      <c r="AB30" s="506"/>
      <c r="AC30" s="506"/>
      <c r="AD30" s="506"/>
      <c r="AE30" s="506"/>
      <c r="AF30" s="506"/>
      <c r="AG30" s="506"/>
      <c r="AH30" s="506"/>
      <c r="AI30" s="506"/>
      <c r="AJ30" s="506"/>
      <c r="AK30" s="506"/>
      <c r="AL30" s="506"/>
      <c r="AM30" s="506"/>
      <c r="AN30" s="506"/>
      <c r="AO30" s="506"/>
      <c r="AP30" s="506"/>
      <c r="AQ30" s="506"/>
      <c r="AR30" s="506"/>
      <c r="AS30" s="506"/>
      <c r="AT30" s="506"/>
      <c r="AU30" s="506"/>
      <c r="AV30" s="506"/>
      <c r="AW30" s="506"/>
      <c r="AX30" s="506"/>
      <c r="AY30" s="506"/>
      <c r="AZ30" s="943"/>
      <c r="BA30" s="1035"/>
      <c r="BB30" s="682" t="s">
        <v>48</v>
      </c>
      <c r="BC30" s="119" t="s">
        <v>35</v>
      </c>
      <c r="BD30" s="115" t="s">
        <v>35</v>
      </c>
      <c r="BE30" s="115" t="s">
        <v>35</v>
      </c>
      <c r="BF30" s="115" t="s">
        <v>35</v>
      </c>
      <c r="BG30" s="110" t="s">
        <v>35</v>
      </c>
      <c r="BH30" s="119" t="s">
        <v>35</v>
      </c>
      <c r="BI30" s="115" t="s">
        <v>35</v>
      </c>
      <c r="BJ30" s="115" t="s">
        <v>35</v>
      </c>
      <c r="BK30" s="115" t="s">
        <v>35</v>
      </c>
      <c r="BL30" s="110" t="s">
        <v>35</v>
      </c>
      <c r="BM30" s="119" t="s">
        <v>35</v>
      </c>
      <c r="BN30" s="115" t="s">
        <v>35</v>
      </c>
      <c r="BO30" s="115" t="s">
        <v>35</v>
      </c>
      <c r="BP30" s="115" t="s">
        <v>35</v>
      </c>
      <c r="BQ30" s="110" t="s">
        <v>35</v>
      </c>
      <c r="BR30" s="119" t="s">
        <v>35</v>
      </c>
      <c r="BS30" s="115" t="s">
        <v>35</v>
      </c>
      <c r="BT30" s="115" t="s">
        <v>35</v>
      </c>
      <c r="BU30" s="115" t="s">
        <v>35</v>
      </c>
      <c r="BV30" s="115" t="s">
        <v>35</v>
      </c>
      <c r="BW30" s="115" t="s">
        <v>35</v>
      </c>
      <c r="BX30" s="115" t="s">
        <v>35</v>
      </c>
      <c r="BY30" s="104" t="s">
        <v>35</v>
      </c>
      <c r="BZ30" s="104" t="s">
        <v>35</v>
      </c>
      <c r="CA30" s="104" t="s">
        <v>35</v>
      </c>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row>
    <row r="31" s="377" customFormat="true" ht="15" customHeight="true" x14ac:dyDescent="0.2">
      <c r="A31" s="1047" t="s">
        <v>104</v>
      </c>
      <c r="B31" s="447" t="s">
        <v>49</v>
      </c>
      <c r="C31" s="191">
        <v>1.1335127599527492</v>
      </c>
      <c r="D31" s="190">
        <v>2.1454922258565952</v>
      </c>
      <c r="E31" s="190">
        <v>7.8137950761866488</v>
      </c>
      <c r="F31" s="190">
        <v>27.824578161847985</v>
      </c>
      <c r="G31" s="189">
        <v>65.98482945967254</v>
      </c>
      <c r="H31" s="188">
        <v>36.232811744993057</v>
      </c>
      <c r="I31" s="190">
        <v>56.338400107082911</v>
      </c>
      <c r="J31" s="190">
        <v>69.313133696791624</v>
      </c>
      <c r="K31" s="190">
        <v>82.647696135004665</v>
      </c>
      <c r="L31" s="187">
        <v>92.540937652052733</v>
      </c>
      <c r="M31" s="191">
        <v>0.46317010683908949</v>
      </c>
      <c r="N31" s="190">
        <v>0.94841585823932162</v>
      </c>
      <c r="O31" s="190">
        <v>1.7485582187294586</v>
      </c>
      <c r="P31" s="190">
        <v>3.8358935921576576</v>
      </c>
      <c r="Q31" s="189">
        <v>15.782421355691699</v>
      </c>
      <c r="R31" s="188">
        <v>25.706381578524844</v>
      </c>
      <c r="S31" s="190">
        <v>14.434523920231113</v>
      </c>
      <c r="T31" s="190">
        <v>16.289344672682667</v>
      </c>
      <c r="U31" s="190">
        <v>18.151857425815631</v>
      </c>
      <c r="V31" s="190">
        <v>44.631632136290051</v>
      </c>
      <c r="W31" s="190">
        <v>6.9619828761824278</v>
      </c>
      <c r="X31" s="190">
        <v>8.2135545396933018</v>
      </c>
      <c r="Y31" s="190">
        <v>17.150871643605743</v>
      </c>
      <c r="Z31" s="190">
        <v>8.1221568740379304</v>
      </c>
      <c r="AA31" s="187">
        <v>2.9133731191504011</v>
      </c>
      <c r="AB31" s="506"/>
      <c r="AC31" s="506"/>
      <c r="AD31" s="506"/>
      <c r="AE31" s="506"/>
      <c r="AF31" s="506"/>
      <c r="AG31" s="506"/>
      <c r="AH31" s="506"/>
      <c r="AI31" s="506"/>
      <c r="AJ31" s="506"/>
      <c r="AK31" s="506"/>
      <c r="AL31" s="506"/>
      <c r="AM31" s="506"/>
      <c r="AN31" s="506"/>
      <c r="AO31" s="506"/>
      <c r="AP31" s="506"/>
      <c r="AQ31" s="506"/>
      <c r="AR31" s="506"/>
      <c r="AS31" s="506"/>
      <c r="AT31" s="506"/>
      <c r="AU31" s="506"/>
      <c r="AV31" s="506"/>
      <c r="AW31" s="506"/>
      <c r="AX31" s="506"/>
      <c r="AY31" s="506"/>
      <c r="AZ31" s="943"/>
      <c r="BA31" s="1035" t="s">
        <v>104</v>
      </c>
      <c r="BB31" s="682" t="s">
        <v>49</v>
      </c>
      <c r="BC31" s="119" t="s">
        <v>35</v>
      </c>
      <c r="BD31" s="115" t="s">
        <v>35</v>
      </c>
      <c r="BE31" s="115" t="s">
        <v>35</v>
      </c>
      <c r="BF31" s="115" t="s">
        <v>35</v>
      </c>
      <c r="BG31" s="110" t="s">
        <v>35</v>
      </c>
      <c r="BH31" s="119" t="s">
        <v>35</v>
      </c>
      <c r="BI31" s="115" t="s">
        <v>35</v>
      </c>
      <c r="BJ31" s="115" t="s">
        <v>35</v>
      </c>
      <c r="BK31" s="115" t="s">
        <v>35</v>
      </c>
      <c r="BL31" s="110" t="s">
        <v>35</v>
      </c>
      <c r="BM31" s="119" t="s">
        <v>35</v>
      </c>
      <c r="BN31" s="115" t="s">
        <v>35</v>
      </c>
      <c r="BO31" s="115" t="s">
        <v>35</v>
      </c>
      <c r="BP31" s="115" t="s">
        <v>35</v>
      </c>
      <c r="BQ31" s="110" t="s">
        <v>35</v>
      </c>
      <c r="BR31" s="119" t="s">
        <v>35</v>
      </c>
      <c r="BS31" s="115" t="s">
        <v>35</v>
      </c>
      <c r="BT31" s="115" t="s">
        <v>35</v>
      </c>
      <c r="BU31" s="115" t="s">
        <v>35</v>
      </c>
      <c r="BV31" s="115" t="s">
        <v>35</v>
      </c>
      <c r="BW31" s="115" t="s">
        <v>35</v>
      </c>
      <c r="BX31" s="115" t="s">
        <v>35</v>
      </c>
      <c r="BY31" s="104" t="s">
        <v>35</v>
      </c>
      <c r="BZ31" s="104" t="s">
        <v>35</v>
      </c>
      <c r="CA31" s="104" t="s">
        <v>35</v>
      </c>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row>
    <row r="32" s="377" customFormat="true" ht="15" customHeight="true" x14ac:dyDescent="0.2">
      <c r="A32" s="1047"/>
      <c r="B32" s="447" t="s">
        <v>48</v>
      </c>
      <c r="C32" s="191">
        <v>98.866487240047249</v>
      </c>
      <c r="D32" s="190">
        <v>97.8545077741434</v>
      </c>
      <c r="E32" s="190">
        <v>92.186204923813364</v>
      </c>
      <c r="F32" s="190">
        <v>72.175421838152047</v>
      </c>
      <c r="G32" s="189">
        <v>34.015170540327567</v>
      </c>
      <c r="H32" s="188">
        <v>63.7671882550069</v>
      </c>
      <c r="I32" s="190">
        <v>43.661599892917195</v>
      </c>
      <c r="J32" s="190">
        <v>30.686866303208298</v>
      </c>
      <c r="K32" s="190">
        <v>17.352303864995299</v>
      </c>
      <c r="L32" s="187">
        <v>7.4590623479472127</v>
      </c>
      <c r="M32" s="191">
        <v>99.536829893160942</v>
      </c>
      <c r="N32" s="190">
        <v>99.051584141760699</v>
      </c>
      <c r="O32" s="190">
        <v>98.251441781270572</v>
      </c>
      <c r="P32" s="190">
        <v>96.16410640784234</v>
      </c>
      <c r="Q32" s="189">
        <v>84.217578644308418</v>
      </c>
      <c r="R32" s="188">
        <v>74.293618421475344</v>
      </c>
      <c r="S32" s="190">
        <v>85.565476079768814</v>
      </c>
      <c r="T32" s="190">
        <v>83.710655327317426</v>
      </c>
      <c r="U32" s="190">
        <v>81.848142574184379</v>
      </c>
      <c r="V32" s="190">
        <v>55.368367863710091</v>
      </c>
      <c r="W32" s="190">
        <v>93.038017123817539</v>
      </c>
      <c r="X32" s="190">
        <v>91.786445460306609</v>
      </c>
      <c r="Y32" s="190">
        <v>82.84912835639409</v>
      </c>
      <c r="Z32" s="190">
        <v>91.877843125962258</v>
      </c>
      <c r="AA32" s="187">
        <v>97.086626880849678</v>
      </c>
      <c r="AB32" s="506"/>
      <c r="AC32" s="506"/>
      <c r="AD32" s="506"/>
      <c r="AE32" s="506"/>
      <c r="AF32" s="506"/>
      <c r="AG32" s="506"/>
      <c r="AH32" s="506"/>
      <c r="AI32" s="506"/>
      <c r="AJ32" s="506"/>
      <c r="AK32" s="506"/>
      <c r="AL32" s="506"/>
      <c r="AM32" s="506"/>
      <c r="AN32" s="506"/>
      <c r="AO32" s="506"/>
      <c r="AP32" s="506"/>
      <c r="AQ32" s="506"/>
      <c r="AR32" s="506"/>
      <c r="AS32" s="506"/>
      <c r="AT32" s="506"/>
      <c r="AU32" s="506"/>
      <c r="AV32" s="506"/>
      <c r="AW32" s="506"/>
      <c r="AX32" s="506"/>
      <c r="AY32" s="506"/>
      <c r="AZ32" s="943"/>
      <c r="BA32" s="1035"/>
      <c r="BB32" s="682" t="s">
        <v>48</v>
      </c>
      <c r="BC32" s="119" t="s">
        <v>35</v>
      </c>
      <c r="BD32" s="115" t="s">
        <v>35</v>
      </c>
      <c r="BE32" s="115" t="s">
        <v>35</v>
      </c>
      <c r="BF32" s="115" t="s">
        <v>35</v>
      </c>
      <c r="BG32" s="110" t="s">
        <v>35</v>
      </c>
      <c r="BH32" s="119" t="s">
        <v>35</v>
      </c>
      <c r="BI32" s="115" t="s">
        <v>35</v>
      </c>
      <c r="BJ32" s="115" t="s">
        <v>35</v>
      </c>
      <c r="BK32" s="115" t="s">
        <v>35</v>
      </c>
      <c r="BL32" s="110" t="s">
        <v>35</v>
      </c>
      <c r="BM32" s="119" t="s">
        <v>35</v>
      </c>
      <c r="BN32" s="115" t="s">
        <v>35</v>
      </c>
      <c r="BO32" s="115" t="s">
        <v>35</v>
      </c>
      <c r="BP32" s="115" t="s">
        <v>35</v>
      </c>
      <c r="BQ32" s="110" t="s">
        <v>35</v>
      </c>
      <c r="BR32" s="119" t="s">
        <v>35</v>
      </c>
      <c r="BS32" s="115" t="s">
        <v>35</v>
      </c>
      <c r="BT32" s="115" t="s">
        <v>35</v>
      </c>
      <c r="BU32" s="115" t="s">
        <v>35</v>
      </c>
      <c r="BV32" s="115" t="s">
        <v>35</v>
      </c>
      <c r="BW32" s="115" t="s">
        <v>35</v>
      </c>
      <c r="BX32" s="115" t="s">
        <v>35</v>
      </c>
      <c r="BY32" s="104" t="s">
        <v>35</v>
      </c>
      <c r="BZ32" s="104" t="s">
        <v>35</v>
      </c>
      <c r="CA32" s="104" t="s">
        <v>35</v>
      </c>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row>
    <row r="33" s="377" customFormat="true" ht="15" customHeight="true" x14ac:dyDescent="0.2">
      <c r="A33" s="1047" t="s">
        <v>105</v>
      </c>
      <c r="B33" s="447" t="s">
        <v>49</v>
      </c>
      <c r="C33" s="135" t="s">
        <v>35</v>
      </c>
      <c r="D33" s="132" t="s">
        <v>35</v>
      </c>
      <c r="E33" s="132" t="s">
        <v>35</v>
      </c>
      <c r="F33" s="132" t="s">
        <v>35</v>
      </c>
      <c r="G33" s="129" t="s">
        <v>35</v>
      </c>
      <c r="H33" s="126" t="s">
        <v>35</v>
      </c>
      <c r="I33" s="132" t="s">
        <v>35</v>
      </c>
      <c r="J33" s="132" t="s">
        <v>35</v>
      </c>
      <c r="K33" s="132" t="s">
        <v>35</v>
      </c>
      <c r="L33" s="123" t="s">
        <v>35</v>
      </c>
      <c r="M33" s="135" t="s">
        <v>35</v>
      </c>
      <c r="N33" s="132" t="s">
        <v>35</v>
      </c>
      <c r="O33" s="132" t="s">
        <v>35</v>
      </c>
      <c r="P33" s="132" t="s">
        <v>35</v>
      </c>
      <c r="Q33" s="129" t="s">
        <v>35</v>
      </c>
      <c r="R33" s="126" t="s">
        <v>35</v>
      </c>
      <c r="S33" s="132" t="s">
        <v>35</v>
      </c>
      <c r="T33" s="132" t="s">
        <v>35</v>
      </c>
      <c r="U33" s="132" t="s">
        <v>35</v>
      </c>
      <c r="V33" s="132" t="s">
        <v>35</v>
      </c>
      <c r="W33" s="132" t="s">
        <v>35</v>
      </c>
      <c r="X33" s="132" t="s">
        <v>35</v>
      </c>
      <c r="Y33" s="132" t="s">
        <v>35</v>
      </c>
      <c r="Z33" s="132" t="s">
        <v>35</v>
      </c>
      <c r="AA33" s="123" t="s">
        <v>35</v>
      </c>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414"/>
      <c r="BA33" s="1035" t="s">
        <v>105</v>
      </c>
      <c r="BB33" s="682" t="s">
        <v>49</v>
      </c>
      <c r="BC33" s="119" t="s">
        <v>35</v>
      </c>
      <c r="BD33" s="115" t="s">
        <v>35</v>
      </c>
      <c r="BE33" s="115" t="s">
        <v>35</v>
      </c>
      <c r="BF33" s="115" t="s">
        <v>35</v>
      </c>
      <c r="BG33" s="110" t="s">
        <v>35</v>
      </c>
      <c r="BH33" s="119" t="s">
        <v>35</v>
      </c>
      <c r="BI33" s="115" t="s">
        <v>35</v>
      </c>
      <c r="BJ33" s="115" t="s">
        <v>35</v>
      </c>
      <c r="BK33" s="115" t="s">
        <v>35</v>
      </c>
      <c r="BL33" s="110" t="s">
        <v>35</v>
      </c>
      <c r="BM33" s="119" t="s">
        <v>35</v>
      </c>
      <c r="BN33" s="115" t="s">
        <v>35</v>
      </c>
      <c r="BO33" s="115" t="s">
        <v>35</v>
      </c>
      <c r="BP33" s="115" t="s">
        <v>35</v>
      </c>
      <c r="BQ33" s="110" t="s">
        <v>35</v>
      </c>
      <c r="BR33" s="119" t="s">
        <v>35</v>
      </c>
      <c r="BS33" s="115" t="s">
        <v>35</v>
      </c>
      <c r="BT33" s="115" t="s">
        <v>35</v>
      </c>
      <c r="BU33" s="115" t="s">
        <v>35</v>
      </c>
      <c r="BV33" s="115" t="s">
        <v>35</v>
      </c>
      <c r="BW33" s="115" t="s">
        <v>35</v>
      </c>
      <c r="BX33" s="115" t="s">
        <v>35</v>
      </c>
      <c r="BY33" s="104" t="s">
        <v>35</v>
      </c>
      <c r="BZ33" s="104" t="s">
        <v>35</v>
      </c>
      <c r="CA33" s="104" t="s">
        <v>35</v>
      </c>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row>
    <row r="34" s="377" customFormat="true" ht="15" customHeight="true" x14ac:dyDescent="0.2">
      <c r="A34" s="1047"/>
      <c r="B34" s="447" t="s">
        <v>48</v>
      </c>
      <c r="C34" s="135" t="s">
        <v>35</v>
      </c>
      <c r="D34" s="132" t="s">
        <v>35</v>
      </c>
      <c r="E34" s="132" t="s">
        <v>35</v>
      </c>
      <c r="F34" s="132" t="s">
        <v>35</v>
      </c>
      <c r="G34" s="129" t="s">
        <v>35</v>
      </c>
      <c r="H34" s="126" t="s">
        <v>35</v>
      </c>
      <c r="I34" s="132" t="s">
        <v>35</v>
      </c>
      <c r="J34" s="132" t="s">
        <v>35</v>
      </c>
      <c r="K34" s="132" t="s">
        <v>35</v>
      </c>
      <c r="L34" s="123" t="s">
        <v>35</v>
      </c>
      <c r="M34" s="135" t="s">
        <v>35</v>
      </c>
      <c r="N34" s="132" t="s">
        <v>35</v>
      </c>
      <c r="O34" s="132" t="s">
        <v>35</v>
      </c>
      <c r="P34" s="132" t="s">
        <v>35</v>
      </c>
      <c r="Q34" s="129" t="s">
        <v>35</v>
      </c>
      <c r="R34" s="126" t="s">
        <v>35</v>
      </c>
      <c r="S34" s="132" t="s">
        <v>35</v>
      </c>
      <c r="T34" s="132" t="s">
        <v>35</v>
      </c>
      <c r="U34" s="132" t="s">
        <v>35</v>
      </c>
      <c r="V34" s="132" t="s">
        <v>35</v>
      </c>
      <c r="W34" s="132" t="s">
        <v>35</v>
      </c>
      <c r="X34" s="132" t="s">
        <v>35</v>
      </c>
      <c r="Y34" s="132" t="s">
        <v>35</v>
      </c>
      <c r="Z34" s="132" t="s">
        <v>35</v>
      </c>
      <c r="AA34" s="123" t="s">
        <v>35</v>
      </c>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414"/>
      <c r="BA34" s="1035"/>
      <c r="BB34" s="682" t="s">
        <v>48</v>
      </c>
      <c r="BC34" s="119" t="s">
        <v>35</v>
      </c>
      <c r="BD34" s="115" t="s">
        <v>35</v>
      </c>
      <c r="BE34" s="115" t="s">
        <v>35</v>
      </c>
      <c r="BF34" s="115" t="s">
        <v>35</v>
      </c>
      <c r="BG34" s="110" t="s">
        <v>35</v>
      </c>
      <c r="BH34" s="119" t="s">
        <v>35</v>
      </c>
      <c r="BI34" s="115" t="s">
        <v>35</v>
      </c>
      <c r="BJ34" s="115" t="s">
        <v>35</v>
      </c>
      <c r="BK34" s="115" t="s">
        <v>35</v>
      </c>
      <c r="BL34" s="110" t="s">
        <v>35</v>
      </c>
      <c r="BM34" s="119" t="s">
        <v>35</v>
      </c>
      <c r="BN34" s="115" t="s">
        <v>35</v>
      </c>
      <c r="BO34" s="115" t="s">
        <v>35</v>
      </c>
      <c r="BP34" s="115" t="s">
        <v>35</v>
      </c>
      <c r="BQ34" s="110" t="s">
        <v>35</v>
      </c>
      <c r="BR34" s="119" t="s">
        <v>35</v>
      </c>
      <c r="BS34" s="115" t="s">
        <v>35</v>
      </c>
      <c r="BT34" s="115" t="s">
        <v>35</v>
      </c>
      <c r="BU34" s="115" t="s">
        <v>35</v>
      </c>
      <c r="BV34" s="115" t="s">
        <v>35</v>
      </c>
      <c r="BW34" s="115" t="s">
        <v>35</v>
      </c>
      <c r="BX34" s="115" t="s">
        <v>35</v>
      </c>
      <c r="BY34" s="104" t="s">
        <v>35</v>
      </c>
      <c r="BZ34" s="104" t="s">
        <v>35</v>
      </c>
      <c r="CA34" s="104" t="s">
        <v>35</v>
      </c>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row>
    <row r="35" s="382" customFormat="true" ht="15" customHeight="true" x14ac:dyDescent="0.2">
      <c r="A35" s="1047" t="s">
        <v>55</v>
      </c>
      <c r="B35" s="447" t="s">
        <v>49</v>
      </c>
      <c r="C35" s="191">
        <v>1.5503896199259082</v>
      </c>
      <c r="D35" s="190">
        <v>3.4016513963340906</v>
      </c>
      <c r="E35" s="190">
        <v>8.6004927639449189</v>
      </c>
      <c r="F35" s="190">
        <v>29.180770351604867</v>
      </c>
      <c r="G35" s="189">
        <v>69.068473175986782</v>
      </c>
      <c r="H35" s="188">
        <v>36.869055259242486</v>
      </c>
      <c r="I35" s="190">
        <v>57.836210811663136</v>
      </c>
      <c r="J35" s="190">
        <v>70.159019469407681</v>
      </c>
      <c r="K35" s="190">
        <v>84.523169337437878</v>
      </c>
      <c r="L35" s="187">
        <v>94.821889029802847</v>
      </c>
      <c r="M35" s="191">
        <v>0.96602934246261507</v>
      </c>
      <c r="N35" s="190">
        <v>1.7322128709055251</v>
      </c>
      <c r="O35" s="190">
        <v>3.1086527083532367</v>
      </c>
      <c r="P35" s="190">
        <v>4.7449758963305975</v>
      </c>
      <c r="Q35" s="189">
        <v>19.041392233536055</v>
      </c>
      <c r="R35" s="188">
        <v>26.46929509535282</v>
      </c>
      <c r="S35" s="190">
        <v>14.521188146377339</v>
      </c>
      <c r="T35" s="190">
        <v>17.877713194472829</v>
      </c>
      <c r="U35" s="190">
        <v>20.869432803015183</v>
      </c>
      <c r="V35" s="190">
        <v>45.457329292917592</v>
      </c>
      <c r="W35" s="190">
        <v>8.835707423829998</v>
      </c>
      <c r="X35" s="190">
        <v>8.4072220513261371</v>
      </c>
      <c r="Y35" s="190">
        <v>17.326991915186415</v>
      </c>
      <c r="Z35" s="190">
        <v>14.234142778946646</v>
      </c>
      <c r="AA35" s="187">
        <v>2.9739359067839461</v>
      </c>
      <c r="AB35" s="506"/>
      <c r="AC35" s="506"/>
      <c r="AD35" s="506"/>
      <c r="AE35" s="506"/>
      <c r="AF35" s="506"/>
      <c r="AG35" s="506"/>
      <c r="AH35" s="506"/>
      <c r="AI35" s="506"/>
      <c r="AJ35" s="506"/>
      <c r="AK35" s="506"/>
      <c r="AL35" s="506"/>
      <c r="AM35" s="506"/>
      <c r="AN35" s="506"/>
      <c r="AO35" s="506"/>
      <c r="AP35" s="506"/>
      <c r="AQ35" s="506"/>
      <c r="AR35" s="506"/>
      <c r="AS35" s="506"/>
      <c r="AT35" s="506"/>
      <c r="AU35" s="506"/>
      <c r="AV35" s="506"/>
      <c r="AW35" s="506"/>
      <c r="AX35" s="506"/>
      <c r="AY35" s="506"/>
      <c r="AZ35" s="943"/>
      <c r="BA35" s="1035" t="s">
        <v>55</v>
      </c>
      <c r="BB35" s="682" t="s">
        <v>49</v>
      </c>
      <c r="BC35" s="119" t="s">
        <v>35</v>
      </c>
      <c r="BD35" s="115" t="s">
        <v>35</v>
      </c>
      <c r="BE35" s="115" t="s">
        <v>35</v>
      </c>
      <c r="BF35" s="115" t="s">
        <v>35</v>
      </c>
      <c r="BG35" s="110" t="s">
        <v>35</v>
      </c>
      <c r="BH35" s="119" t="s">
        <v>35</v>
      </c>
      <c r="BI35" s="115" t="s">
        <v>35</v>
      </c>
      <c r="BJ35" s="115" t="s">
        <v>35</v>
      </c>
      <c r="BK35" s="115" t="s">
        <v>35</v>
      </c>
      <c r="BL35" s="110" t="s">
        <v>35</v>
      </c>
      <c r="BM35" s="119" t="s">
        <v>35</v>
      </c>
      <c r="BN35" s="115" t="s">
        <v>35</v>
      </c>
      <c r="BO35" s="115" t="s">
        <v>35</v>
      </c>
      <c r="BP35" s="115" t="s">
        <v>35</v>
      </c>
      <c r="BQ35" s="110" t="s">
        <v>35</v>
      </c>
      <c r="BR35" s="119" t="s">
        <v>35</v>
      </c>
      <c r="BS35" s="115" t="s">
        <v>35</v>
      </c>
      <c r="BT35" s="115" t="s">
        <v>35</v>
      </c>
      <c r="BU35" s="115" t="s">
        <v>35</v>
      </c>
      <c r="BV35" s="115" t="s">
        <v>35</v>
      </c>
      <c r="BW35" s="115" t="s">
        <v>35</v>
      </c>
      <c r="BX35" s="115" t="s">
        <v>35</v>
      </c>
      <c r="BY35" s="104" t="s">
        <v>35</v>
      </c>
      <c r="BZ35" s="104" t="s">
        <v>35</v>
      </c>
      <c r="CA35" s="104" t="s">
        <v>35</v>
      </c>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row>
    <row r="36" s="382" customFormat="true" ht="15" customHeight="true" x14ac:dyDescent="0.2">
      <c r="A36" s="1047"/>
      <c r="B36" s="447" t="s">
        <v>48</v>
      </c>
      <c r="C36" s="191">
        <v>98.449610380074077</v>
      </c>
      <c r="D36" s="190">
        <v>96.598348603665912</v>
      </c>
      <c r="E36" s="190">
        <v>91.399507236055086</v>
      </c>
      <c r="F36" s="190">
        <v>70.819229648395179</v>
      </c>
      <c r="G36" s="189">
        <v>30.931526824013357</v>
      </c>
      <c r="H36" s="188">
        <v>63.130944740757464</v>
      </c>
      <c r="I36" s="190">
        <v>42.163789188336942</v>
      </c>
      <c r="J36" s="190">
        <v>29.840980530592237</v>
      </c>
      <c r="K36" s="190">
        <v>15.476830662562108</v>
      </c>
      <c r="L36" s="187">
        <v>5.178110970197138</v>
      </c>
      <c r="M36" s="191">
        <v>99.033970657537424</v>
      </c>
      <c r="N36" s="190">
        <v>98.267787129094515</v>
      </c>
      <c r="O36" s="190">
        <v>96.891347291646795</v>
      </c>
      <c r="P36" s="190">
        <v>95.255024103669413</v>
      </c>
      <c r="Q36" s="189">
        <v>80.958607766464098</v>
      </c>
      <c r="R36" s="188">
        <v>73.530704904647365</v>
      </c>
      <c r="S36" s="190">
        <v>85.478811853622588</v>
      </c>
      <c r="T36" s="190">
        <v>82.122286805527196</v>
      </c>
      <c r="U36" s="190">
        <v>79.130567196984899</v>
      </c>
      <c r="V36" s="190">
        <v>54.542670707082564</v>
      </c>
      <c r="W36" s="190">
        <v>91.164292576169984</v>
      </c>
      <c r="X36" s="190">
        <v>91.592777948673771</v>
      </c>
      <c r="Y36" s="190">
        <v>82.673008084813432</v>
      </c>
      <c r="Z36" s="190">
        <v>85.765857221053537</v>
      </c>
      <c r="AA36" s="187">
        <v>97.026064093216149</v>
      </c>
      <c r="AB36" s="506"/>
      <c r="AC36" s="506"/>
      <c r="AD36" s="506"/>
      <c r="AE36" s="506"/>
      <c r="AF36" s="506"/>
      <c r="AG36" s="506"/>
      <c r="AH36" s="506"/>
      <c r="AI36" s="506"/>
      <c r="AJ36" s="506"/>
      <c r="AK36" s="506"/>
      <c r="AL36" s="506"/>
      <c r="AM36" s="506"/>
      <c r="AN36" s="506"/>
      <c r="AO36" s="506"/>
      <c r="AP36" s="506"/>
      <c r="AQ36" s="506"/>
      <c r="AR36" s="506"/>
      <c r="AS36" s="506"/>
      <c r="AT36" s="506"/>
      <c r="AU36" s="506"/>
      <c r="AV36" s="506"/>
      <c r="AW36" s="506"/>
      <c r="AX36" s="506"/>
      <c r="AY36" s="506"/>
      <c r="AZ36" s="943"/>
      <c r="BA36" s="1035"/>
      <c r="BB36" s="682" t="s">
        <v>48</v>
      </c>
      <c r="BC36" s="119" t="s">
        <v>35</v>
      </c>
      <c r="BD36" s="115" t="s">
        <v>35</v>
      </c>
      <c r="BE36" s="115" t="s">
        <v>35</v>
      </c>
      <c r="BF36" s="115" t="s">
        <v>35</v>
      </c>
      <c r="BG36" s="110" t="s">
        <v>35</v>
      </c>
      <c r="BH36" s="119" t="s">
        <v>35</v>
      </c>
      <c r="BI36" s="115" t="s">
        <v>35</v>
      </c>
      <c r="BJ36" s="115" t="s">
        <v>35</v>
      </c>
      <c r="BK36" s="115" t="s">
        <v>35</v>
      </c>
      <c r="BL36" s="110" t="s">
        <v>35</v>
      </c>
      <c r="BM36" s="119" t="s">
        <v>35</v>
      </c>
      <c r="BN36" s="115" t="s">
        <v>35</v>
      </c>
      <c r="BO36" s="115" t="s">
        <v>35</v>
      </c>
      <c r="BP36" s="115" t="s">
        <v>35</v>
      </c>
      <c r="BQ36" s="110" t="s">
        <v>35</v>
      </c>
      <c r="BR36" s="119" t="s">
        <v>35</v>
      </c>
      <c r="BS36" s="115" t="s">
        <v>35</v>
      </c>
      <c r="BT36" s="115" t="s">
        <v>35</v>
      </c>
      <c r="BU36" s="115" t="s">
        <v>35</v>
      </c>
      <c r="BV36" s="115" t="s">
        <v>35</v>
      </c>
      <c r="BW36" s="115" t="s">
        <v>35</v>
      </c>
      <c r="BX36" s="115" t="s">
        <v>35</v>
      </c>
      <c r="BY36" s="104" t="s">
        <v>35</v>
      </c>
      <c r="BZ36" s="104" t="s">
        <v>35</v>
      </c>
      <c r="CA36" s="104" t="s">
        <v>35</v>
      </c>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row>
    <row r="37" s="382" customFormat="true" ht="15" customHeight="true" x14ac:dyDescent="0.2">
      <c r="A37" s="1047" t="s">
        <v>167</v>
      </c>
      <c r="B37" s="447" t="s">
        <v>49</v>
      </c>
      <c r="C37" s="191">
        <v>2.1775693597446972</v>
      </c>
      <c r="D37" s="190">
        <v>4.1322621945698979</v>
      </c>
      <c r="E37" s="190">
        <v>10.488683912704222</v>
      </c>
      <c r="F37" s="190">
        <v>32.506464533422417</v>
      </c>
      <c r="G37" s="189">
        <v>71.558007085676039</v>
      </c>
      <c r="H37" s="188">
        <v>41.65743755299377</v>
      </c>
      <c r="I37" s="190">
        <v>60.109236287937229</v>
      </c>
      <c r="J37" s="190">
        <v>72.098105688056108</v>
      </c>
      <c r="K37" s="190">
        <v>84.692069412766486</v>
      </c>
      <c r="L37" s="187">
        <v>95.090967624941541</v>
      </c>
      <c r="M37" s="191">
        <v>1.3655913084716951</v>
      </c>
      <c r="N37" s="190">
        <v>2.1006116506445673</v>
      </c>
      <c r="O37" s="190">
        <v>3.7696665079848479</v>
      </c>
      <c r="P37" s="190">
        <v>5.7410903770020498</v>
      </c>
      <c r="Q37" s="189">
        <v>21.592903581136348</v>
      </c>
      <c r="R37" s="188">
        <v>29.361229811053335</v>
      </c>
      <c r="S37" s="190">
        <v>17.092269412799233</v>
      </c>
      <c r="T37" s="190">
        <v>23.877641363120066</v>
      </c>
      <c r="U37" s="190">
        <v>26.911004570378537</v>
      </c>
      <c r="V37" s="190">
        <v>48.129007320308006</v>
      </c>
      <c r="W37" s="190">
        <v>11.311829029020815</v>
      </c>
      <c r="X37" s="190">
        <v>12.004793969234393</v>
      </c>
      <c r="Y37" s="190">
        <v>19.500780427622658</v>
      </c>
      <c r="Z37" s="190">
        <v>15.758812060334417</v>
      </c>
      <c r="AA37" s="187">
        <v>4.5303136822781278</v>
      </c>
      <c r="AB37" s="506"/>
      <c r="AC37" s="506"/>
      <c r="AD37" s="506"/>
      <c r="AE37" s="506"/>
      <c r="AF37" s="506"/>
      <c r="AG37" s="506"/>
      <c r="AH37" s="506"/>
      <c r="AI37" s="506"/>
      <c r="AJ37" s="506"/>
      <c r="AK37" s="506"/>
      <c r="AL37" s="506"/>
      <c r="AM37" s="506"/>
      <c r="AN37" s="506"/>
      <c r="AO37" s="506"/>
      <c r="AP37" s="506"/>
      <c r="AQ37" s="506"/>
      <c r="AR37" s="506"/>
      <c r="AS37" s="506"/>
      <c r="AT37" s="506"/>
      <c r="AU37" s="506"/>
      <c r="AV37" s="506"/>
      <c r="AW37" s="506"/>
      <c r="AX37" s="506"/>
      <c r="AY37" s="506"/>
      <c r="AZ37" s="943"/>
      <c r="BA37" s="1035" t="s">
        <v>126</v>
      </c>
      <c r="BB37" s="682" t="s">
        <v>49</v>
      </c>
      <c r="BC37" s="119" t="s">
        <v>35</v>
      </c>
      <c r="BD37" s="115" t="s">
        <v>35</v>
      </c>
      <c r="BE37" s="115" t="s">
        <v>35</v>
      </c>
      <c r="BF37" s="115" t="s">
        <v>35</v>
      </c>
      <c r="BG37" s="110" t="s">
        <v>35</v>
      </c>
      <c r="BH37" s="119" t="s">
        <v>35</v>
      </c>
      <c r="BI37" s="115" t="s">
        <v>35</v>
      </c>
      <c r="BJ37" s="115" t="s">
        <v>35</v>
      </c>
      <c r="BK37" s="115" t="s">
        <v>35</v>
      </c>
      <c r="BL37" s="110" t="s">
        <v>35</v>
      </c>
      <c r="BM37" s="119" t="s">
        <v>35</v>
      </c>
      <c r="BN37" s="115" t="s">
        <v>35</v>
      </c>
      <c r="BO37" s="115" t="s">
        <v>35</v>
      </c>
      <c r="BP37" s="115" t="s">
        <v>35</v>
      </c>
      <c r="BQ37" s="110" t="s">
        <v>35</v>
      </c>
      <c r="BR37" s="119" t="s">
        <v>35</v>
      </c>
      <c r="BS37" s="115" t="s">
        <v>35</v>
      </c>
      <c r="BT37" s="115" t="s">
        <v>35</v>
      </c>
      <c r="BU37" s="115" t="s">
        <v>35</v>
      </c>
      <c r="BV37" s="115" t="s">
        <v>35</v>
      </c>
      <c r="BW37" s="115" t="s">
        <v>35</v>
      </c>
      <c r="BX37" s="115" t="s">
        <v>35</v>
      </c>
      <c r="BY37" s="104" t="s">
        <v>35</v>
      </c>
      <c r="BZ37" s="104" t="s">
        <v>35</v>
      </c>
      <c r="CA37" s="104" t="s">
        <v>35</v>
      </c>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row>
    <row r="38" s="382" customFormat="true" ht="15" customHeight="true" x14ac:dyDescent="0.2">
      <c r="A38" s="1047"/>
      <c r="B38" s="447" t="s">
        <v>48</v>
      </c>
      <c r="C38" s="191">
        <v>97.822430640255277</v>
      </c>
      <c r="D38" s="190">
        <v>95.867737805430139</v>
      </c>
      <c r="E38" s="190">
        <v>89.511316087295853</v>
      </c>
      <c r="F38" s="190">
        <v>67.49353546657764</v>
      </c>
      <c r="G38" s="189">
        <v>28.441992914323983</v>
      </c>
      <c r="H38" s="188">
        <v>58.342562447006273</v>
      </c>
      <c r="I38" s="190">
        <v>39.890763712062821</v>
      </c>
      <c r="J38" s="190">
        <v>27.901894311943799</v>
      </c>
      <c r="K38" s="190">
        <v>15.307930587233493</v>
      </c>
      <c r="L38" s="187">
        <v>4.9090323750584375</v>
      </c>
      <c r="M38" s="191">
        <v>98.634408691528321</v>
      </c>
      <c r="N38" s="190">
        <v>97.899388349355533</v>
      </c>
      <c r="O38" s="190">
        <v>96.230333492015092</v>
      </c>
      <c r="P38" s="190">
        <v>94.258909622997919</v>
      </c>
      <c r="Q38" s="189">
        <v>78.407096418863603</v>
      </c>
      <c r="R38" s="188">
        <v>70.638770188946822</v>
      </c>
      <c r="S38" s="190">
        <v>82.907730587200717</v>
      </c>
      <c r="T38" s="190">
        <v>76.122358636879824</v>
      </c>
      <c r="U38" s="190">
        <v>73.088995429621534</v>
      </c>
      <c r="V38" s="190">
        <v>51.870992679692165</v>
      </c>
      <c r="W38" s="190">
        <v>88.688170970979201</v>
      </c>
      <c r="X38" s="190">
        <v>87.995206030765544</v>
      </c>
      <c r="Y38" s="190">
        <v>80.499219572377243</v>
      </c>
      <c r="Z38" s="190">
        <v>84.241187939665622</v>
      </c>
      <c r="AA38" s="187">
        <v>95.469686317721909</v>
      </c>
      <c r="AB38" s="506"/>
      <c r="AC38" s="506"/>
      <c r="AD38" s="506"/>
      <c r="AE38" s="506"/>
      <c r="AF38" s="506"/>
      <c r="AG38" s="506"/>
      <c r="AH38" s="506"/>
      <c r="AI38" s="506"/>
      <c r="AJ38" s="506"/>
      <c r="AK38" s="506"/>
      <c r="AL38" s="506"/>
      <c r="AM38" s="506"/>
      <c r="AN38" s="506"/>
      <c r="AO38" s="506"/>
      <c r="AP38" s="506"/>
      <c r="AQ38" s="506"/>
      <c r="AR38" s="506"/>
      <c r="AS38" s="506"/>
      <c r="AT38" s="506"/>
      <c r="AU38" s="506"/>
      <c r="AV38" s="506"/>
      <c r="AW38" s="506"/>
      <c r="AX38" s="506"/>
      <c r="AY38" s="506"/>
      <c r="AZ38" s="943"/>
      <c r="BA38" s="1035"/>
      <c r="BB38" s="682" t="s">
        <v>48</v>
      </c>
      <c r="BC38" s="119" t="s">
        <v>35</v>
      </c>
      <c r="BD38" s="115" t="s">
        <v>35</v>
      </c>
      <c r="BE38" s="115" t="s">
        <v>35</v>
      </c>
      <c r="BF38" s="115" t="s">
        <v>35</v>
      </c>
      <c r="BG38" s="110" t="s">
        <v>35</v>
      </c>
      <c r="BH38" s="119" t="s">
        <v>35</v>
      </c>
      <c r="BI38" s="115" t="s">
        <v>35</v>
      </c>
      <c r="BJ38" s="115" t="s">
        <v>35</v>
      </c>
      <c r="BK38" s="115" t="s">
        <v>35</v>
      </c>
      <c r="BL38" s="110" t="s">
        <v>35</v>
      </c>
      <c r="BM38" s="119" t="s">
        <v>35</v>
      </c>
      <c r="BN38" s="115" t="s">
        <v>35</v>
      </c>
      <c r="BO38" s="115" t="s">
        <v>35</v>
      </c>
      <c r="BP38" s="115" t="s">
        <v>35</v>
      </c>
      <c r="BQ38" s="110" t="s">
        <v>35</v>
      </c>
      <c r="BR38" s="119" t="s">
        <v>35</v>
      </c>
      <c r="BS38" s="115" t="s">
        <v>35</v>
      </c>
      <c r="BT38" s="115" t="s">
        <v>35</v>
      </c>
      <c r="BU38" s="115" t="s">
        <v>35</v>
      </c>
      <c r="BV38" s="115" t="s">
        <v>35</v>
      </c>
      <c r="BW38" s="115" t="s">
        <v>35</v>
      </c>
      <c r="BX38" s="115" t="s">
        <v>35</v>
      </c>
      <c r="BY38" s="104" t="s">
        <v>35</v>
      </c>
      <c r="BZ38" s="104" t="s">
        <v>35</v>
      </c>
      <c r="CA38" s="104" t="s">
        <v>35</v>
      </c>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row>
    <row r="39" s="377" customFormat="true" ht="15" customHeight="true" x14ac:dyDescent="0.2">
      <c r="A39" s="1047" t="s">
        <v>123</v>
      </c>
      <c r="B39" s="447" t="s">
        <v>49</v>
      </c>
      <c r="C39" s="135" t="s">
        <v>35</v>
      </c>
      <c r="D39" s="132" t="s">
        <v>35</v>
      </c>
      <c r="E39" s="132" t="s">
        <v>35</v>
      </c>
      <c r="F39" s="132" t="s">
        <v>35</v>
      </c>
      <c r="G39" s="129" t="s">
        <v>35</v>
      </c>
      <c r="H39" s="126" t="s">
        <v>35</v>
      </c>
      <c r="I39" s="132" t="s">
        <v>35</v>
      </c>
      <c r="J39" s="132" t="s">
        <v>35</v>
      </c>
      <c r="K39" s="132" t="s">
        <v>35</v>
      </c>
      <c r="L39" s="123" t="s">
        <v>35</v>
      </c>
      <c r="M39" s="135" t="s">
        <v>35</v>
      </c>
      <c r="N39" s="132" t="s">
        <v>35</v>
      </c>
      <c r="O39" s="132" t="s">
        <v>35</v>
      </c>
      <c r="P39" s="132" t="s">
        <v>35</v>
      </c>
      <c r="Q39" s="129" t="s">
        <v>35</v>
      </c>
      <c r="R39" s="126" t="s">
        <v>35</v>
      </c>
      <c r="S39" s="132" t="s">
        <v>35</v>
      </c>
      <c r="T39" s="132" t="s">
        <v>35</v>
      </c>
      <c r="U39" s="132" t="s">
        <v>35</v>
      </c>
      <c r="V39" s="132" t="s">
        <v>35</v>
      </c>
      <c r="W39" s="132" t="s">
        <v>35</v>
      </c>
      <c r="X39" s="132" t="s">
        <v>35</v>
      </c>
      <c r="Y39" s="132" t="s">
        <v>35</v>
      </c>
      <c r="Z39" s="132" t="s">
        <v>35</v>
      </c>
      <c r="AA39" s="123" t="s">
        <v>35</v>
      </c>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414"/>
      <c r="BA39" s="1035" t="s">
        <v>123</v>
      </c>
      <c r="BB39" s="682" t="s">
        <v>49</v>
      </c>
      <c r="BC39" s="119" t="s">
        <v>35</v>
      </c>
      <c r="BD39" s="115" t="s">
        <v>35</v>
      </c>
      <c r="BE39" s="115" t="s">
        <v>35</v>
      </c>
      <c r="BF39" s="115" t="s">
        <v>35</v>
      </c>
      <c r="BG39" s="110" t="s">
        <v>35</v>
      </c>
      <c r="BH39" s="119" t="s">
        <v>35</v>
      </c>
      <c r="BI39" s="115" t="s">
        <v>35</v>
      </c>
      <c r="BJ39" s="115" t="s">
        <v>35</v>
      </c>
      <c r="BK39" s="115" t="s">
        <v>35</v>
      </c>
      <c r="BL39" s="110" t="s">
        <v>35</v>
      </c>
      <c r="BM39" s="119" t="s">
        <v>35</v>
      </c>
      <c r="BN39" s="115" t="s">
        <v>35</v>
      </c>
      <c r="BO39" s="115" t="s">
        <v>35</v>
      </c>
      <c r="BP39" s="115" t="s">
        <v>35</v>
      </c>
      <c r="BQ39" s="110" t="s">
        <v>35</v>
      </c>
      <c r="BR39" s="119" t="s">
        <v>35</v>
      </c>
      <c r="BS39" s="115" t="s">
        <v>35</v>
      </c>
      <c r="BT39" s="115" t="s">
        <v>35</v>
      </c>
      <c r="BU39" s="115" t="s">
        <v>35</v>
      </c>
      <c r="BV39" s="115" t="s">
        <v>35</v>
      </c>
      <c r="BW39" s="115" t="s">
        <v>35</v>
      </c>
      <c r="BX39" s="115" t="s">
        <v>35</v>
      </c>
      <c r="BY39" s="104" t="s">
        <v>35</v>
      </c>
      <c r="BZ39" s="104" t="s">
        <v>35</v>
      </c>
      <c r="CA39" s="104" t="s">
        <v>35</v>
      </c>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row>
    <row r="40" s="377" customFormat="true" ht="15" customHeight="true" x14ac:dyDescent="0.2">
      <c r="A40" s="1047"/>
      <c r="B40" s="447" t="s">
        <v>48</v>
      </c>
      <c r="C40" s="135" t="s">
        <v>35</v>
      </c>
      <c r="D40" s="132" t="s">
        <v>35</v>
      </c>
      <c r="E40" s="132" t="s">
        <v>35</v>
      </c>
      <c r="F40" s="132" t="s">
        <v>35</v>
      </c>
      <c r="G40" s="129" t="s">
        <v>35</v>
      </c>
      <c r="H40" s="126" t="s">
        <v>35</v>
      </c>
      <c r="I40" s="132" t="s">
        <v>35</v>
      </c>
      <c r="J40" s="132" t="s">
        <v>35</v>
      </c>
      <c r="K40" s="132" t="s">
        <v>35</v>
      </c>
      <c r="L40" s="123" t="s">
        <v>35</v>
      </c>
      <c r="M40" s="135" t="s">
        <v>35</v>
      </c>
      <c r="N40" s="132" t="s">
        <v>35</v>
      </c>
      <c r="O40" s="132" t="s">
        <v>35</v>
      </c>
      <c r="P40" s="132" t="s">
        <v>35</v>
      </c>
      <c r="Q40" s="129" t="s">
        <v>35</v>
      </c>
      <c r="R40" s="126" t="s">
        <v>35</v>
      </c>
      <c r="S40" s="132" t="s">
        <v>35</v>
      </c>
      <c r="T40" s="132" t="s">
        <v>35</v>
      </c>
      <c r="U40" s="132" t="s">
        <v>35</v>
      </c>
      <c r="V40" s="132" t="s">
        <v>35</v>
      </c>
      <c r="W40" s="132" t="s">
        <v>35</v>
      </c>
      <c r="X40" s="132" t="s">
        <v>35</v>
      </c>
      <c r="Y40" s="132" t="s">
        <v>35</v>
      </c>
      <c r="Z40" s="132" t="s">
        <v>35</v>
      </c>
      <c r="AA40" s="123" t="s">
        <v>35</v>
      </c>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414"/>
      <c r="BA40" s="1035"/>
      <c r="BB40" s="682" t="s">
        <v>48</v>
      </c>
      <c r="BC40" s="119" t="s">
        <v>35</v>
      </c>
      <c r="BD40" s="115" t="s">
        <v>35</v>
      </c>
      <c r="BE40" s="115" t="s">
        <v>35</v>
      </c>
      <c r="BF40" s="115" t="s">
        <v>35</v>
      </c>
      <c r="BG40" s="110" t="s">
        <v>35</v>
      </c>
      <c r="BH40" s="119" t="s">
        <v>35</v>
      </c>
      <c r="BI40" s="115" t="s">
        <v>35</v>
      </c>
      <c r="BJ40" s="115" t="s">
        <v>35</v>
      </c>
      <c r="BK40" s="115" t="s">
        <v>35</v>
      </c>
      <c r="BL40" s="110" t="s">
        <v>35</v>
      </c>
      <c r="BM40" s="119" t="s">
        <v>35</v>
      </c>
      <c r="BN40" s="115" t="s">
        <v>35</v>
      </c>
      <c r="BO40" s="115" t="s">
        <v>35</v>
      </c>
      <c r="BP40" s="115" t="s">
        <v>35</v>
      </c>
      <c r="BQ40" s="110" t="s">
        <v>35</v>
      </c>
      <c r="BR40" s="119" t="s">
        <v>35</v>
      </c>
      <c r="BS40" s="115" t="s">
        <v>35</v>
      </c>
      <c r="BT40" s="115" t="s">
        <v>35</v>
      </c>
      <c r="BU40" s="115" t="s">
        <v>35</v>
      </c>
      <c r="BV40" s="115" t="s">
        <v>35</v>
      </c>
      <c r="BW40" s="115" t="s">
        <v>35</v>
      </c>
      <c r="BX40" s="115" t="s">
        <v>35</v>
      </c>
      <c r="BY40" s="104" t="s">
        <v>35</v>
      </c>
      <c r="BZ40" s="104" t="s">
        <v>35</v>
      </c>
      <c r="CA40" s="104" t="s">
        <v>35</v>
      </c>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row>
    <row r="41" s="382" customFormat="true" ht="15" customHeight="true" x14ac:dyDescent="0.2">
      <c r="A41" s="1047" t="s">
        <v>56</v>
      </c>
      <c r="B41" s="447" t="s">
        <v>49</v>
      </c>
      <c r="C41" s="191">
        <v>25.315179081788635</v>
      </c>
      <c r="D41" s="190">
        <v>22.828322930893769</v>
      </c>
      <c r="E41" s="190">
        <v>22.875604899806206</v>
      </c>
      <c r="F41" s="190">
        <v>16.062406294725029</v>
      </c>
      <c r="G41" s="189">
        <v>6.0961270298731112</v>
      </c>
      <c r="H41" s="188">
        <v>8.9302798943608135</v>
      </c>
      <c r="I41" s="190">
        <v>1.9071609579461541</v>
      </c>
      <c r="J41" s="190">
        <v>3.6694095862628022</v>
      </c>
      <c r="K41" s="190">
        <v>1.6078801937759495</v>
      </c>
      <c r="L41" s="187">
        <v>0</v>
      </c>
      <c r="M41" s="191">
        <v>26.409771452546906</v>
      </c>
      <c r="N41" s="190">
        <v>23.14498947813232</v>
      </c>
      <c r="O41" s="190">
        <v>24.795443464952822</v>
      </c>
      <c r="P41" s="190">
        <v>25.075925661260364</v>
      </c>
      <c r="Q41" s="189">
        <v>21.127693829107859</v>
      </c>
      <c r="R41" s="188">
        <v>22.546585340298734</v>
      </c>
      <c r="S41" s="190">
        <v>12.136617672277881</v>
      </c>
      <c r="T41" s="190">
        <v>24.626980615924928</v>
      </c>
      <c r="U41" s="190">
        <v>18.156782162851297</v>
      </c>
      <c r="V41" s="190">
        <v>10.428301670772194</v>
      </c>
      <c r="W41" s="190">
        <v>18.623811537093236</v>
      </c>
      <c r="X41" s="190">
        <v>24.646774264391887</v>
      </c>
      <c r="Y41" s="190">
        <v>11.964071861219825</v>
      </c>
      <c r="Z41" s="190">
        <v>15.759836435577276</v>
      </c>
      <c r="AA41" s="187">
        <v>30.210057863768757</v>
      </c>
      <c r="AB41" s="506"/>
      <c r="AC41" s="506"/>
      <c r="AD41" s="506"/>
      <c r="AE41" s="506"/>
      <c r="AF41" s="506"/>
      <c r="AG41" s="506"/>
      <c r="AH41" s="506"/>
      <c r="AI41" s="506"/>
      <c r="AJ41" s="506"/>
      <c r="AK41" s="506"/>
      <c r="AL41" s="506"/>
      <c r="AM41" s="506"/>
      <c r="AN41" s="506"/>
      <c r="AO41" s="506"/>
      <c r="AP41" s="506"/>
      <c r="AQ41" s="506"/>
      <c r="AR41" s="506"/>
      <c r="AS41" s="506"/>
      <c r="AT41" s="506"/>
      <c r="AU41" s="506"/>
      <c r="AV41" s="506"/>
      <c r="AW41" s="506"/>
      <c r="AX41" s="506"/>
      <c r="AY41" s="506"/>
      <c r="AZ41" s="943"/>
      <c r="BA41" s="1035" t="s">
        <v>56</v>
      </c>
      <c r="BB41" s="682" t="s">
        <v>49</v>
      </c>
      <c r="BC41" s="119" t="s">
        <v>35</v>
      </c>
      <c r="BD41" s="115" t="s">
        <v>35</v>
      </c>
      <c r="BE41" s="115" t="s">
        <v>35</v>
      </c>
      <c r="BF41" s="115" t="s">
        <v>35</v>
      </c>
      <c r="BG41" s="110" t="s">
        <v>35</v>
      </c>
      <c r="BH41" s="119" t="s">
        <v>35</v>
      </c>
      <c r="BI41" s="115" t="s">
        <v>35</v>
      </c>
      <c r="BJ41" s="115" t="s">
        <v>35</v>
      </c>
      <c r="BK41" s="115" t="s">
        <v>35</v>
      </c>
      <c r="BL41" s="110" t="s">
        <v>35</v>
      </c>
      <c r="BM41" s="119" t="s">
        <v>35</v>
      </c>
      <c r="BN41" s="115" t="s">
        <v>35</v>
      </c>
      <c r="BO41" s="115" t="s">
        <v>35</v>
      </c>
      <c r="BP41" s="115" t="s">
        <v>35</v>
      </c>
      <c r="BQ41" s="110" t="s">
        <v>35</v>
      </c>
      <c r="BR41" s="119" t="s">
        <v>35</v>
      </c>
      <c r="BS41" s="115" t="s">
        <v>35</v>
      </c>
      <c r="BT41" s="115" t="s">
        <v>35</v>
      </c>
      <c r="BU41" s="115" t="s">
        <v>35</v>
      </c>
      <c r="BV41" s="115" t="s">
        <v>35</v>
      </c>
      <c r="BW41" s="115" t="s">
        <v>35</v>
      </c>
      <c r="BX41" s="115" t="s">
        <v>35</v>
      </c>
      <c r="BY41" s="104" t="s">
        <v>35</v>
      </c>
      <c r="BZ41" s="104" t="s">
        <v>35</v>
      </c>
      <c r="CA41" s="104" t="s">
        <v>35</v>
      </c>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row>
    <row r="42" s="382" customFormat="true" ht="15" customHeight="true" x14ac:dyDescent="0.2">
      <c r="A42" s="1047"/>
      <c r="B42" s="447" t="s">
        <v>48</v>
      </c>
      <c r="C42" s="191">
        <v>74.684820918211045</v>
      </c>
      <c r="D42" s="190">
        <v>77.171677069106224</v>
      </c>
      <c r="E42" s="190">
        <v>77.124395100193695</v>
      </c>
      <c r="F42" s="190">
        <v>83.937593705274935</v>
      </c>
      <c r="G42" s="189">
        <v>93.903872970126969</v>
      </c>
      <c r="H42" s="188">
        <v>91.069720105639135</v>
      </c>
      <c r="I42" s="190">
        <v>98.092839042053811</v>
      </c>
      <c r="J42" s="190">
        <v>96.330590413737227</v>
      </c>
      <c r="K42" s="190">
        <v>98.392119806224059</v>
      </c>
      <c r="L42" s="187">
        <v>100</v>
      </c>
      <c r="M42" s="191">
        <v>73.590228547453009</v>
      </c>
      <c r="N42" s="190">
        <v>76.85501052186757</v>
      </c>
      <c r="O42" s="190">
        <v>75.204556535047089</v>
      </c>
      <c r="P42" s="190">
        <v>74.924074338739558</v>
      </c>
      <c r="Q42" s="189">
        <v>78.872306170892244</v>
      </c>
      <c r="R42" s="188">
        <v>77.453414659701409</v>
      </c>
      <c r="S42" s="190">
        <v>87.863382327722078</v>
      </c>
      <c r="T42" s="190">
        <v>75.373019384075064</v>
      </c>
      <c r="U42" s="190">
        <v>81.843217837148714</v>
      </c>
      <c r="V42" s="190">
        <v>89.571698329227843</v>
      </c>
      <c r="W42" s="190">
        <v>81.376188462906754</v>
      </c>
      <c r="X42" s="190">
        <v>75.353225735608049</v>
      </c>
      <c r="Y42" s="190">
        <v>88.035928138780122</v>
      </c>
      <c r="Z42" s="190">
        <v>84.240163564422787</v>
      </c>
      <c r="AA42" s="187">
        <v>69.789942136231346</v>
      </c>
      <c r="AB42" s="506"/>
      <c r="AC42" s="506"/>
      <c r="AD42" s="506"/>
      <c r="AE42" s="506"/>
      <c r="AF42" s="506"/>
      <c r="AG42" s="506"/>
      <c r="AH42" s="506"/>
      <c r="AI42" s="506"/>
      <c r="AJ42" s="506"/>
      <c r="AK42" s="506"/>
      <c r="AL42" s="506"/>
      <c r="AM42" s="506"/>
      <c r="AN42" s="506"/>
      <c r="AO42" s="506"/>
      <c r="AP42" s="506"/>
      <c r="AQ42" s="506"/>
      <c r="AR42" s="506"/>
      <c r="AS42" s="506"/>
      <c r="AT42" s="506"/>
      <c r="AU42" s="506"/>
      <c r="AV42" s="506"/>
      <c r="AW42" s="506"/>
      <c r="AX42" s="506"/>
      <c r="AY42" s="506"/>
      <c r="AZ42" s="943"/>
      <c r="BA42" s="1035"/>
      <c r="BB42" s="682" t="s">
        <v>48</v>
      </c>
      <c r="BC42" s="119" t="s">
        <v>35</v>
      </c>
      <c r="BD42" s="115" t="s">
        <v>35</v>
      </c>
      <c r="BE42" s="115" t="s">
        <v>35</v>
      </c>
      <c r="BF42" s="115" t="s">
        <v>35</v>
      </c>
      <c r="BG42" s="110" t="s">
        <v>35</v>
      </c>
      <c r="BH42" s="119" t="s">
        <v>35</v>
      </c>
      <c r="BI42" s="115" t="s">
        <v>35</v>
      </c>
      <c r="BJ42" s="115" t="s">
        <v>35</v>
      </c>
      <c r="BK42" s="115" t="s">
        <v>35</v>
      </c>
      <c r="BL42" s="110" t="s">
        <v>35</v>
      </c>
      <c r="BM42" s="119" t="s">
        <v>35</v>
      </c>
      <c r="BN42" s="115" t="s">
        <v>35</v>
      </c>
      <c r="BO42" s="115" t="s">
        <v>35</v>
      </c>
      <c r="BP42" s="115" t="s">
        <v>35</v>
      </c>
      <c r="BQ42" s="110" t="s">
        <v>35</v>
      </c>
      <c r="BR42" s="119" t="s">
        <v>35</v>
      </c>
      <c r="BS42" s="115" t="s">
        <v>35</v>
      </c>
      <c r="BT42" s="115" t="s">
        <v>35</v>
      </c>
      <c r="BU42" s="115" t="s">
        <v>35</v>
      </c>
      <c r="BV42" s="115" t="s">
        <v>35</v>
      </c>
      <c r="BW42" s="115" t="s">
        <v>35</v>
      </c>
      <c r="BX42" s="115" t="s">
        <v>35</v>
      </c>
      <c r="BY42" s="104" t="s">
        <v>35</v>
      </c>
      <c r="BZ42" s="104" t="s">
        <v>35</v>
      </c>
      <c r="CA42" s="104" t="s">
        <v>35</v>
      </c>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row>
    <row r="43" s="382" customFormat="true" ht="15" customHeight="true" x14ac:dyDescent="0.2">
      <c r="A43" s="1047" t="s">
        <v>53</v>
      </c>
      <c r="B43" s="447" t="s">
        <v>49</v>
      </c>
      <c r="C43" s="135" t="s">
        <v>35</v>
      </c>
      <c r="D43" s="132" t="s">
        <v>35</v>
      </c>
      <c r="E43" s="132" t="s">
        <v>35</v>
      </c>
      <c r="F43" s="132" t="s">
        <v>35</v>
      </c>
      <c r="G43" s="129" t="s">
        <v>35</v>
      </c>
      <c r="H43" s="126" t="s">
        <v>35</v>
      </c>
      <c r="I43" s="132" t="s">
        <v>35</v>
      </c>
      <c r="J43" s="132" t="s">
        <v>35</v>
      </c>
      <c r="K43" s="132" t="s">
        <v>35</v>
      </c>
      <c r="L43" s="123" t="s">
        <v>35</v>
      </c>
      <c r="M43" s="135" t="s">
        <v>35</v>
      </c>
      <c r="N43" s="132" t="s">
        <v>35</v>
      </c>
      <c r="O43" s="132" t="s">
        <v>35</v>
      </c>
      <c r="P43" s="132" t="s">
        <v>35</v>
      </c>
      <c r="Q43" s="129" t="s">
        <v>35</v>
      </c>
      <c r="R43" s="126" t="s">
        <v>35</v>
      </c>
      <c r="S43" s="132" t="s">
        <v>35</v>
      </c>
      <c r="T43" s="132" t="s">
        <v>35</v>
      </c>
      <c r="U43" s="132" t="s">
        <v>35</v>
      </c>
      <c r="V43" s="132" t="s">
        <v>35</v>
      </c>
      <c r="W43" s="132" t="s">
        <v>35</v>
      </c>
      <c r="X43" s="132" t="s">
        <v>35</v>
      </c>
      <c r="Y43" s="132" t="s">
        <v>35</v>
      </c>
      <c r="Z43" s="132" t="s">
        <v>35</v>
      </c>
      <c r="AA43" s="123" t="s">
        <v>35</v>
      </c>
      <c r="AB43" s="506"/>
      <c r="AC43" s="506"/>
      <c r="AD43" s="506"/>
      <c r="AE43" s="506"/>
      <c r="AF43" s="506"/>
      <c r="AG43" s="506"/>
      <c r="AH43" s="506"/>
      <c r="AI43" s="506"/>
      <c r="AJ43" s="506"/>
      <c r="AK43" s="506"/>
      <c r="AL43" s="506"/>
      <c r="AM43" s="506"/>
      <c r="AN43" s="506"/>
      <c r="AO43" s="506"/>
      <c r="AP43" s="506"/>
      <c r="AQ43" s="506"/>
      <c r="AR43" s="506"/>
      <c r="AS43" s="506"/>
      <c r="AT43" s="506"/>
      <c r="AU43" s="506"/>
      <c r="AV43" s="506"/>
      <c r="AW43" s="506"/>
      <c r="AX43" s="506"/>
      <c r="AY43" s="506"/>
      <c r="AZ43" s="943"/>
      <c r="BA43" s="1035" t="s">
        <v>53</v>
      </c>
      <c r="BB43" s="682" t="s">
        <v>49</v>
      </c>
      <c r="BC43" s="119" t="s">
        <v>35</v>
      </c>
      <c r="BD43" s="115" t="s">
        <v>35</v>
      </c>
      <c r="BE43" s="115" t="s">
        <v>35</v>
      </c>
      <c r="BF43" s="115" t="s">
        <v>35</v>
      </c>
      <c r="BG43" s="110" t="s">
        <v>35</v>
      </c>
      <c r="BH43" s="119" t="s">
        <v>35</v>
      </c>
      <c r="BI43" s="115" t="s">
        <v>35</v>
      </c>
      <c r="BJ43" s="115" t="s">
        <v>35</v>
      </c>
      <c r="BK43" s="115" t="s">
        <v>35</v>
      </c>
      <c r="BL43" s="110" t="s">
        <v>35</v>
      </c>
      <c r="BM43" s="119" t="s">
        <v>35</v>
      </c>
      <c r="BN43" s="115" t="s">
        <v>35</v>
      </c>
      <c r="BO43" s="115" t="s">
        <v>35</v>
      </c>
      <c r="BP43" s="115" t="s">
        <v>35</v>
      </c>
      <c r="BQ43" s="110" t="s">
        <v>35</v>
      </c>
      <c r="BR43" s="119" t="s">
        <v>35</v>
      </c>
      <c r="BS43" s="115" t="s">
        <v>35</v>
      </c>
      <c r="BT43" s="115" t="s">
        <v>35</v>
      </c>
      <c r="BU43" s="115" t="s">
        <v>35</v>
      </c>
      <c r="BV43" s="115" t="s">
        <v>35</v>
      </c>
      <c r="BW43" s="115" t="s">
        <v>35</v>
      </c>
      <c r="BX43" s="115" t="s">
        <v>35</v>
      </c>
      <c r="BY43" s="104" t="s">
        <v>35</v>
      </c>
      <c r="BZ43" s="104" t="s">
        <v>35</v>
      </c>
      <c r="CA43" s="104" t="s">
        <v>35</v>
      </c>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row>
    <row r="44" s="382" customFormat="true" ht="15" customHeight="true" x14ac:dyDescent="0.2">
      <c r="A44" s="1047"/>
      <c r="B44" s="447" t="s">
        <v>48</v>
      </c>
      <c r="C44" s="135" t="s">
        <v>35</v>
      </c>
      <c r="D44" s="132" t="s">
        <v>35</v>
      </c>
      <c r="E44" s="132" t="s">
        <v>35</v>
      </c>
      <c r="F44" s="132" t="s">
        <v>35</v>
      </c>
      <c r="G44" s="129" t="s">
        <v>35</v>
      </c>
      <c r="H44" s="126" t="s">
        <v>35</v>
      </c>
      <c r="I44" s="132" t="s">
        <v>35</v>
      </c>
      <c r="J44" s="132" t="s">
        <v>35</v>
      </c>
      <c r="K44" s="132" t="s">
        <v>35</v>
      </c>
      <c r="L44" s="123" t="s">
        <v>35</v>
      </c>
      <c r="M44" s="135" t="s">
        <v>35</v>
      </c>
      <c r="N44" s="132" t="s">
        <v>35</v>
      </c>
      <c r="O44" s="132" t="s">
        <v>35</v>
      </c>
      <c r="P44" s="132" t="s">
        <v>35</v>
      </c>
      <c r="Q44" s="129" t="s">
        <v>35</v>
      </c>
      <c r="R44" s="126" t="s">
        <v>35</v>
      </c>
      <c r="S44" s="132" t="s">
        <v>35</v>
      </c>
      <c r="T44" s="132" t="s">
        <v>35</v>
      </c>
      <c r="U44" s="132" t="s">
        <v>35</v>
      </c>
      <c r="V44" s="132" t="s">
        <v>35</v>
      </c>
      <c r="W44" s="132" t="s">
        <v>35</v>
      </c>
      <c r="X44" s="132" t="s">
        <v>35</v>
      </c>
      <c r="Y44" s="132" t="s">
        <v>35</v>
      </c>
      <c r="Z44" s="132" t="s">
        <v>35</v>
      </c>
      <c r="AA44" s="123" t="s">
        <v>35</v>
      </c>
      <c r="AB44" s="506"/>
      <c r="AC44" s="506"/>
      <c r="AD44" s="506"/>
      <c r="AE44" s="506"/>
      <c r="AF44" s="506"/>
      <c r="AG44" s="506"/>
      <c r="AH44" s="506"/>
      <c r="AI44" s="506"/>
      <c r="AJ44" s="506"/>
      <c r="AK44" s="506"/>
      <c r="AL44" s="506"/>
      <c r="AM44" s="506"/>
      <c r="AN44" s="506"/>
      <c r="AO44" s="506"/>
      <c r="AP44" s="506"/>
      <c r="AQ44" s="506"/>
      <c r="AR44" s="506"/>
      <c r="AS44" s="506"/>
      <c r="AT44" s="506"/>
      <c r="AU44" s="506"/>
      <c r="AV44" s="506"/>
      <c r="AW44" s="506"/>
      <c r="AX44" s="506"/>
      <c r="AY44" s="506"/>
      <c r="AZ44" s="943"/>
      <c r="BA44" s="1035"/>
      <c r="BB44" s="682" t="s">
        <v>48</v>
      </c>
      <c r="BC44" s="119" t="s">
        <v>35</v>
      </c>
      <c r="BD44" s="115" t="s">
        <v>35</v>
      </c>
      <c r="BE44" s="115" t="s">
        <v>35</v>
      </c>
      <c r="BF44" s="115" t="s">
        <v>35</v>
      </c>
      <c r="BG44" s="110" t="s">
        <v>35</v>
      </c>
      <c r="BH44" s="119" t="s">
        <v>35</v>
      </c>
      <c r="BI44" s="115" t="s">
        <v>35</v>
      </c>
      <c r="BJ44" s="115" t="s">
        <v>35</v>
      </c>
      <c r="BK44" s="115" t="s">
        <v>35</v>
      </c>
      <c r="BL44" s="110" t="s">
        <v>35</v>
      </c>
      <c r="BM44" s="119" t="s">
        <v>35</v>
      </c>
      <c r="BN44" s="115" t="s">
        <v>35</v>
      </c>
      <c r="BO44" s="115" t="s">
        <v>35</v>
      </c>
      <c r="BP44" s="115" t="s">
        <v>35</v>
      </c>
      <c r="BQ44" s="110" t="s">
        <v>35</v>
      </c>
      <c r="BR44" s="119" t="s">
        <v>35</v>
      </c>
      <c r="BS44" s="115" t="s">
        <v>35</v>
      </c>
      <c r="BT44" s="115" t="s">
        <v>35</v>
      </c>
      <c r="BU44" s="115" t="s">
        <v>35</v>
      </c>
      <c r="BV44" s="115" t="s">
        <v>35</v>
      </c>
      <c r="BW44" s="115" t="s">
        <v>35</v>
      </c>
      <c r="BX44" s="115" t="s">
        <v>35</v>
      </c>
      <c r="BY44" s="104" t="s">
        <v>35</v>
      </c>
      <c r="BZ44" s="104" t="s">
        <v>35</v>
      </c>
      <c r="CA44" s="104" t="s">
        <v>35</v>
      </c>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row>
    <row r="45" s="382" customFormat="true" ht="15" customHeight="true" x14ac:dyDescent="0.2">
      <c r="A45" s="1047" t="s">
        <v>52</v>
      </c>
      <c r="B45" s="447" t="s">
        <v>49</v>
      </c>
      <c r="C45" s="135" t="s">
        <v>35</v>
      </c>
      <c r="D45" s="132" t="s">
        <v>35</v>
      </c>
      <c r="E45" s="132" t="s">
        <v>35</v>
      </c>
      <c r="F45" s="132" t="s">
        <v>35</v>
      </c>
      <c r="G45" s="129" t="s">
        <v>35</v>
      </c>
      <c r="H45" s="126" t="s">
        <v>35</v>
      </c>
      <c r="I45" s="132" t="s">
        <v>35</v>
      </c>
      <c r="J45" s="132" t="s">
        <v>35</v>
      </c>
      <c r="K45" s="132" t="s">
        <v>35</v>
      </c>
      <c r="L45" s="123" t="s">
        <v>35</v>
      </c>
      <c r="M45" s="135" t="s">
        <v>35</v>
      </c>
      <c r="N45" s="132" t="s">
        <v>35</v>
      </c>
      <c r="O45" s="132" t="s">
        <v>35</v>
      </c>
      <c r="P45" s="132" t="s">
        <v>35</v>
      </c>
      <c r="Q45" s="129" t="s">
        <v>35</v>
      </c>
      <c r="R45" s="126" t="s">
        <v>35</v>
      </c>
      <c r="S45" s="132" t="s">
        <v>35</v>
      </c>
      <c r="T45" s="132" t="s">
        <v>35</v>
      </c>
      <c r="U45" s="132" t="s">
        <v>35</v>
      </c>
      <c r="V45" s="132" t="s">
        <v>35</v>
      </c>
      <c r="W45" s="132" t="s">
        <v>35</v>
      </c>
      <c r="X45" s="132" t="s">
        <v>35</v>
      </c>
      <c r="Y45" s="132" t="s">
        <v>35</v>
      </c>
      <c r="Z45" s="132" t="s">
        <v>35</v>
      </c>
      <c r="AA45" s="123" t="s">
        <v>35</v>
      </c>
      <c r="AB45" s="506"/>
      <c r="AC45" s="506"/>
      <c r="AD45" s="506"/>
      <c r="AE45" s="506"/>
      <c r="AF45" s="506"/>
      <c r="AG45" s="506"/>
      <c r="AH45" s="506"/>
      <c r="AI45" s="506"/>
      <c r="AJ45" s="506"/>
      <c r="AK45" s="506"/>
      <c r="AL45" s="506"/>
      <c r="AM45" s="506"/>
      <c r="AN45" s="506"/>
      <c r="AO45" s="506"/>
      <c r="AP45" s="506"/>
      <c r="AQ45" s="506"/>
      <c r="AR45" s="506"/>
      <c r="AS45" s="506"/>
      <c r="AT45" s="506"/>
      <c r="AU45" s="506"/>
      <c r="AV45" s="506"/>
      <c r="AW45" s="506"/>
      <c r="AX45" s="506"/>
      <c r="AY45" s="506"/>
      <c r="AZ45" s="943"/>
      <c r="BA45" s="1035" t="s">
        <v>52</v>
      </c>
      <c r="BB45" s="682" t="s">
        <v>49</v>
      </c>
      <c r="BC45" s="119" t="s">
        <v>35</v>
      </c>
      <c r="BD45" s="115" t="s">
        <v>35</v>
      </c>
      <c r="BE45" s="115" t="s">
        <v>35</v>
      </c>
      <c r="BF45" s="115" t="s">
        <v>35</v>
      </c>
      <c r="BG45" s="110" t="s">
        <v>35</v>
      </c>
      <c r="BH45" s="119" t="s">
        <v>35</v>
      </c>
      <c r="BI45" s="115" t="s">
        <v>35</v>
      </c>
      <c r="BJ45" s="115" t="s">
        <v>35</v>
      </c>
      <c r="BK45" s="115" t="s">
        <v>35</v>
      </c>
      <c r="BL45" s="110" t="s">
        <v>35</v>
      </c>
      <c r="BM45" s="119" t="s">
        <v>35</v>
      </c>
      <c r="BN45" s="115" t="s">
        <v>35</v>
      </c>
      <c r="BO45" s="115" t="s">
        <v>35</v>
      </c>
      <c r="BP45" s="115" t="s">
        <v>35</v>
      </c>
      <c r="BQ45" s="110" t="s">
        <v>35</v>
      </c>
      <c r="BR45" s="119" t="s">
        <v>35</v>
      </c>
      <c r="BS45" s="115" t="s">
        <v>35</v>
      </c>
      <c r="BT45" s="115" t="s">
        <v>35</v>
      </c>
      <c r="BU45" s="115" t="s">
        <v>35</v>
      </c>
      <c r="BV45" s="115" t="s">
        <v>35</v>
      </c>
      <c r="BW45" s="115" t="s">
        <v>35</v>
      </c>
      <c r="BX45" s="115" t="s">
        <v>35</v>
      </c>
      <c r="BY45" s="104" t="s">
        <v>35</v>
      </c>
      <c r="BZ45" s="104" t="s">
        <v>35</v>
      </c>
      <c r="CA45" s="104" t="s">
        <v>35</v>
      </c>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row>
    <row r="46" s="382" customFormat="true" ht="15" customHeight="true" x14ac:dyDescent="0.2">
      <c r="A46" s="1047"/>
      <c r="B46" s="447" t="s">
        <v>48</v>
      </c>
      <c r="C46" s="135" t="s">
        <v>35</v>
      </c>
      <c r="D46" s="132" t="s">
        <v>35</v>
      </c>
      <c r="E46" s="132" t="s">
        <v>35</v>
      </c>
      <c r="F46" s="132" t="s">
        <v>35</v>
      </c>
      <c r="G46" s="129" t="s">
        <v>35</v>
      </c>
      <c r="H46" s="126" t="s">
        <v>35</v>
      </c>
      <c r="I46" s="132" t="s">
        <v>35</v>
      </c>
      <c r="J46" s="132" t="s">
        <v>35</v>
      </c>
      <c r="K46" s="132" t="s">
        <v>35</v>
      </c>
      <c r="L46" s="123" t="s">
        <v>35</v>
      </c>
      <c r="M46" s="135" t="s">
        <v>35</v>
      </c>
      <c r="N46" s="132" t="s">
        <v>35</v>
      </c>
      <c r="O46" s="132" t="s">
        <v>35</v>
      </c>
      <c r="P46" s="132" t="s">
        <v>35</v>
      </c>
      <c r="Q46" s="129" t="s">
        <v>35</v>
      </c>
      <c r="R46" s="126" t="s">
        <v>35</v>
      </c>
      <c r="S46" s="132" t="s">
        <v>35</v>
      </c>
      <c r="T46" s="132" t="s">
        <v>35</v>
      </c>
      <c r="U46" s="132" t="s">
        <v>35</v>
      </c>
      <c r="V46" s="132" t="s">
        <v>35</v>
      </c>
      <c r="W46" s="132" t="s">
        <v>35</v>
      </c>
      <c r="X46" s="132" t="s">
        <v>35</v>
      </c>
      <c r="Y46" s="132" t="s">
        <v>35</v>
      </c>
      <c r="Z46" s="132" t="s">
        <v>35</v>
      </c>
      <c r="AA46" s="123" t="s">
        <v>35</v>
      </c>
      <c r="AB46" s="506"/>
      <c r="AC46" s="506"/>
      <c r="AD46" s="506"/>
      <c r="AE46" s="506"/>
      <c r="AF46" s="506"/>
      <c r="AG46" s="506"/>
      <c r="AH46" s="506"/>
      <c r="AI46" s="506"/>
      <c r="AJ46" s="506"/>
      <c r="AK46" s="506"/>
      <c r="AL46" s="506"/>
      <c r="AM46" s="506"/>
      <c r="AN46" s="506"/>
      <c r="AO46" s="506"/>
      <c r="AP46" s="506"/>
      <c r="AQ46" s="506"/>
      <c r="AR46" s="506"/>
      <c r="AS46" s="506"/>
      <c r="AT46" s="506"/>
      <c r="AU46" s="506"/>
      <c r="AV46" s="506"/>
      <c r="AW46" s="506"/>
      <c r="AX46" s="506"/>
      <c r="AY46" s="506"/>
      <c r="AZ46" s="943"/>
      <c r="BA46" s="1035"/>
      <c r="BB46" s="682" t="s">
        <v>48</v>
      </c>
      <c r="BC46" s="119" t="s">
        <v>35</v>
      </c>
      <c r="BD46" s="115" t="s">
        <v>35</v>
      </c>
      <c r="BE46" s="115" t="s">
        <v>35</v>
      </c>
      <c r="BF46" s="115" t="s">
        <v>35</v>
      </c>
      <c r="BG46" s="110" t="s">
        <v>35</v>
      </c>
      <c r="BH46" s="119" t="s">
        <v>35</v>
      </c>
      <c r="BI46" s="115" t="s">
        <v>35</v>
      </c>
      <c r="BJ46" s="115" t="s">
        <v>35</v>
      </c>
      <c r="BK46" s="115" t="s">
        <v>35</v>
      </c>
      <c r="BL46" s="110" t="s">
        <v>35</v>
      </c>
      <c r="BM46" s="119" t="s">
        <v>35</v>
      </c>
      <c r="BN46" s="115" t="s">
        <v>35</v>
      </c>
      <c r="BO46" s="115" t="s">
        <v>35</v>
      </c>
      <c r="BP46" s="115" t="s">
        <v>35</v>
      </c>
      <c r="BQ46" s="110" t="s">
        <v>35</v>
      </c>
      <c r="BR46" s="119" t="s">
        <v>35</v>
      </c>
      <c r="BS46" s="115" t="s">
        <v>35</v>
      </c>
      <c r="BT46" s="115" t="s">
        <v>35</v>
      </c>
      <c r="BU46" s="115" t="s">
        <v>35</v>
      </c>
      <c r="BV46" s="115" t="s">
        <v>35</v>
      </c>
      <c r="BW46" s="115" t="s">
        <v>35</v>
      </c>
      <c r="BX46" s="115" t="s">
        <v>35</v>
      </c>
      <c r="BY46" s="104" t="s">
        <v>35</v>
      </c>
      <c r="BZ46" s="104" t="s">
        <v>35</v>
      </c>
      <c r="CA46" s="104" t="s">
        <v>35</v>
      </c>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row>
    <row r="47" s="377" customFormat="true" ht="15" customHeight="true" x14ac:dyDescent="0.2">
      <c r="A47" s="1047" t="s">
        <v>102</v>
      </c>
      <c r="B47" s="447" t="s">
        <v>101</v>
      </c>
      <c r="C47" s="135" t="s">
        <v>35</v>
      </c>
      <c r="D47" s="132" t="s">
        <v>35</v>
      </c>
      <c r="E47" s="132" t="s">
        <v>35</v>
      </c>
      <c r="F47" s="132" t="s">
        <v>35</v>
      </c>
      <c r="G47" s="129" t="s">
        <v>35</v>
      </c>
      <c r="H47" s="126" t="s">
        <v>35</v>
      </c>
      <c r="I47" s="132" t="s">
        <v>35</v>
      </c>
      <c r="J47" s="132" t="s">
        <v>35</v>
      </c>
      <c r="K47" s="132" t="s">
        <v>35</v>
      </c>
      <c r="L47" s="123" t="s">
        <v>35</v>
      </c>
      <c r="M47" s="135" t="s">
        <v>35</v>
      </c>
      <c r="N47" s="132" t="s">
        <v>35</v>
      </c>
      <c r="O47" s="132" t="s">
        <v>35</v>
      </c>
      <c r="P47" s="132" t="s">
        <v>35</v>
      </c>
      <c r="Q47" s="129" t="s">
        <v>35</v>
      </c>
      <c r="R47" s="126" t="s">
        <v>35</v>
      </c>
      <c r="S47" s="132" t="s">
        <v>35</v>
      </c>
      <c r="T47" s="132" t="s">
        <v>35</v>
      </c>
      <c r="U47" s="132" t="s">
        <v>35</v>
      </c>
      <c r="V47" s="132" t="s">
        <v>35</v>
      </c>
      <c r="W47" s="132" t="s">
        <v>35</v>
      </c>
      <c r="X47" s="132" t="s">
        <v>35</v>
      </c>
      <c r="Y47" s="132" t="s">
        <v>35</v>
      </c>
      <c r="Z47" s="132" t="s">
        <v>35</v>
      </c>
      <c r="AA47" s="123" t="s">
        <v>35</v>
      </c>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414"/>
      <c r="BA47" s="1035" t="s">
        <v>102</v>
      </c>
      <c r="BB47" s="682" t="s">
        <v>101</v>
      </c>
      <c r="BC47" s="119" t="s">
        <v>35</v>
      </c>
      <c r="BD47" s="115" t="s">
        <v>35</v>
      </c>
      <c r="BE47" s="115" t="s">
        <v>35</v>
      </c>
      <c r="BF47" s="115" t="s">
        <v>35</v>
      </c>
      <c r="BG47" s="110" t="s">
        <v>35</v>
      </c>
      <c r="BH47" s="119" t="s">
        <v>35</v>
      </c>
      <c r="BI47" s="115" t="s">
        <v>35</v>
      </c>
      <c r="BJ47" s="115" t="s">
        <v>35</v>
      </c>
      <c r="BK47" s="115" t="s">
        <v>35</v>
      </c>
      <c r="BL47" s="110" t="s">
        <v>35</v>
      </c>
      <c r="BM47" s="119" t="s">
        <v>35</v>
      </c>
      <c r="BN47" s="115" t="s">
        <v>35</v>
      </c>
      <c r="BO47" s="115" t="s">
        <v>35</v>
      </c>
      <c r="BP47" s="115" t="s">
        <v>35</v>
      </c>
      <c r="BQ47" s="110" t="s">
        <v>35</v>
      </c>
      <c r="BR47" s="119" t="s">
        <v>35</v>
      </c>
      <c r="BS47" s="115" t="s">
        <v>35</v>
      </c>
      <c r="BT47" s="115" t="s">
        <v>35</v>
      </c>
      <c r="BU47" s="115" t="s">
        <v>35</v>
      </c>
      <c r="BV47" s="115" t="s">
        <v>35</v>
      </c>
      <c r="BW47" s="115" t="s">
        <v>35</v>
      </c>
      <c r="BX47" s="115" t="s">
        <v>35</v>
      </c>
      <c r="BY47" s="104" t="s">
        <v>35</v>
      </c>
      <c r="BZ47" s="104" t="s">
        <v>35</v>
      </c>
      <c r="CA47" s="104" t="s">
        <v>35</v>
      </c>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row>
    <row r="48" s="377" customFormat="true" ht="15" customHeight="true" x14ac:dyDescent="0.2">
      <c r="A48" s="1047"/>
      <c r="B48" s="447" t="s">
        <v>100</v>
      </c>
      <c r="C48" s="135" t="s">
        <v>35</v>
      </c>
      <c r="D48" s="132" t="s">
        <v>35</v>
      </c>
      <c r="E48" s="132" t="s">
        <v>35</v>
      </c>
      <c r="F48" s="132" t="s">
        <v>35</v>
      </c>
      <c r="G48" s="129" t="s">
        <v>35</v>
      </c>
      <c r="H48" s="126" t="s">
        <v>35</v>
      </c>
      <c r="I48" s="132" t="s">
        <v>35</v>
      </c>
      <c r="J48" s="132" t="s">
        <v>35</v>
      </c>
      <c r="K48" s="132" t="s">
        <v>35</v>
      </c>
      <c r="L48" s="123" t="s">
        <v>35</v>
      </c>
      <c r="M48" s="135" t="s">
        <v>35</v>
      </c>
      <c r="N48" s="132" t="s">
        <v>35</v>
      </c>
      <c r="O48" s="132" t="s">
        <v>35</v>
      </c>
      <c r="P48" s="132" t="s">
        <v>35</v>
      </c>
      <c r="Q48" s="129" t="s">
        <v>35</v>
      </c>
      <c r="R48" s="126" t="s">
        <v>35</v>
      </c>
      <c r="S48" s="132" t="s">
        <v>35</v>
      </c>
      <c r="T48" s="132" t="s">
        <v>35</v>
      </c>
      <c r="U48" s="132" t="s">
        <v>35</v>
      </c>
      <c r="V48" s="132" t="s">
        <v>35</v>
      </c>
      <c r="W48" s="132" t="s">
        <v>35</v>
      </c>
      <c r="X48" s="132" t="s">
        <v>35</v>
      </c>
      <c r="Y48" s="132" t="s">
        <v>35</v>
      </c>
      <c r="Z48" s="132" t="s">
        <v>35</v>
      </c>
      <c r="AA48" s="123" t="s">
        <v>35</v>
      </c>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414"/>
      <c r="BA48" s="1035"/>
      <c r="BB48" s="682" t="s">
        <v>100</v>
      </c>
      <c r="BC48" s="119" t="s">
        <v>35</v>
      </c>
      <c r="BD48" s="115" t="s">
        <v>35</v>
      </c>
      <c r="BE48" s="115" t="s">
        <v>35</v>
      </c>
      <c r="BF48" s="115" t="s">
        <v>35</v>
      </c>
      <c r="BG48" s="110" t="s">
        <v>35</v>
      </c>
      <c r="BH48" s="119" t="s">
        <v>35</v>
      </c>
      <c r="BI48" s="115" t="s">
        <v>35</v>
      </c>
      <c r="BJ48" s="115" t="s">
        <v>35</v>
      </c>
      <c r="BK48" s="115" t="s">
        <v>35</v>
      </c>
      <c r="BL48" s="110" t="s">
        <v>35</v>
      </c>
      <c r="BM48" s="119" t="s">
        <v>35</v>
      </c>
      <c r="BN48" s="115" t="s">
        <v>35</v>
      </c>
      <c r="BO48" s="115" t="s">
        <v>35</v>
      </c>
      <c r="BP48" s="115" t="s">
        <v>35</v>
      </c>
      <c r="BQ48" s="110" t="s">
        <v>35</v>
      </c>
      <c r="BR48" s="119" t="s">
        <v>35</v>
      </c>
      <c r="BS48" s="115" t="s">
        <v>35</v>
      </c>
      <c r="BT48" s="115" t="s">
        <v>35</v>
      </c>
      <c r="BU48" s="115" t="s">
        <v>35</v>
      </c>
      <c r="BV48" s="115" t="s">
        <v>35</v>
      </c>
      <c r="BW48" s="115" t="s">
        <v>35</v>
      </c>
      <c r="BX48" s="115" t="s">
        <v>35</v>
      </c>
      <c r="BY48" s="104" t="s">
        <v>35</v>
      </c>
      <c r="BZ48" s="104" t="s">
        <v>35</v>
      </c>
      <c r="CA48" s="104" t="s">
        <v>35</v>
      </c>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row>
    <row r="49" s="377" customFormat="true" ht="15" customHeight="true" x14ac:dyDescent="0.2">
      <c r="A49" s="1047"/>
      <c r="B49" s="447" t="s">
        <v>68</v>
      </c>
      <c r="C49" s="135" t="s">
        <v>35</v>
      </c>
      <c r="D49" s="132" t="s">
        <v>35</v>
      </c>
      <c r="E49" s="132" t="s">
        <v>35</v>
      </c>
      <c r="F49" s="132" t="s">
        <v>35</v>
      </c>
      <c r="G49" s="129" t="s">
        <v>35</v>
      </c>
      <c r="H49" s="126" t="s">
        <v>35</v>
      </c>
      <c r="I49" s="132" t="s">
        <v>35</v>
      </c>
      <c r="J49" s="132" t="s">
        <v>35</v>
      </c>
      <c r="K49" s="132" t="s">
        <v>35</v>
      </c>
      <c r="L49" s="123" t="s">
        <v>35</v>
      </c>
      <c r="M49" s="135" t="s">
        <v>35</v>
      </c>
      <c r="N49" s="132" t="s">
        <v>35</v>
      </c>
      <c r="O49" s="132" t="s">
        <v>35</v>
      </c>
      <c r="P49" s="132" t="s">
        <v>35</v>
      </c>
      <c r="Q49" s="129" t="s">
        <v>35</v>
      </c>
      <c r="R49" s="126" t="s">
        <v>35</v>
      </c>
      <c r="S49" s="132" t="s">
        <v>35</v>
      </c>
      <c r="T49" s="132" t="s">
        <v>35</v>
      </c>
      <c r="U49" s="132" t="s">
        <v>35</v>
      </c>
      <c r="V49" s="132" t="s">
        <v>35</v>
      </c>
      <c r="W49" s="132" t="s">
        <v>35</v>
      </c>
      <c r="X49" s="132" t="s">
        <v>35</v>
      </c>
      <c r="Y49" s="132" t="s">
        <v>35</v>
      </c>
      <c r="Z49" s="132" t="s">
        <v>35</v>
      </c>
      <c r="AA49" s="123" t="s">
        <v>35</v>
      </c>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414"/>
      <c r="BA49" s="1035"/>
      <c r="BB49" s="682" t="s">
        <v>68</v>
      </c>
      <c r="BC49" s="119" t="s">
        <v>35</v>
      </c>
      <c r="BD49" s="115" t="s">
        <v>35</v>
      </c>
      <c r="BE49" s="115" t="s">
        <v>35</v>
      </c>
      <c r="BF49" s="115" t="s">
        <v>35</v>
      </c>
      <c r="BG49" s="110" t="s">
        <v>35</v>
      </c>
      <c r="BH49" s="119" t="s">
        <v>35</v>
      </c>
      <c r="BI49" s="115" t="s">
        <v>35</v>
      </c>
      <c r="BJ49" s="115" t="s">
        <v>35</v>
      </c>
      <c r="BK49" s="115" t="s">
        <v>35</v>
      </c>
      <c r="BL49" s="110" t="s">
        <v>35</v>
      </c>
      <c r="BM49" s="119" t="s">
        <v>35</v>
      </c>
      <c r="BN49" s="115" t="s">
        <v>35</v>
      </c>
      <c r="BO49" s="115" t="s">
        <v>35</v>
      </c>
      <c r="BP49" s="115" t="s">
        <v>35</v>
      </c>
      <c r="BQ49" s="110" t="s">
        <v>35</v>
      </c>
      <c r="BR49" s="119" t="s">
        <v>35</v>
      </c>
      <c r="BS49" s="115" t="s">
        <v>35</v>
      </c>
      <c r="BT49" s="115" t="s">
        <v>35</v>
      </c>
      <c r="BU49" s="115" t="s">
        <v>35</v>
      </c>
      <c r="BV49" s="115" t="s">
        <v>35</v>
      </c>
      <c r="BW49" s="115" t="s">
        <v>35</v>
      </c>
      <c r="BX49" s="115" t="s">
        <v>35</v>
      </c>
      <c r="BY49" s="104" t="s">
        <v>35</v>
      </c>
      <c r="BZ49" s="104" t="s">
        <v>35</v>
      </c>
      <c r="CA49" s="104" t="s">
        <v>35</v>
      </c>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row>
    <row r="50" s="377" customFormat="true" ht="15" customHeight="true" x14ac:dyDescent="0.2">
      <c r="A50" s="1047" t="s">
        <v>103</v>
      </c>
      <c r="B50" s="447" t="s">
        <v>101</v>
      </c>
      <c r="C50" s="135" t="s">
        <v>35</v>
      </c>
      <c r="D50" s="132" t="s">
        <v>35</v>
      </c>
      <c r="E50" s="132" t="s">
        <v>35</v>
      </c>
      <c r="F50" s="132" t="s">
        <v>35</v>
      </c>
      <c r="G50" s="129" t="s">
        <v>35</v>
      </c>
      <c r="H50" s="126" t="s">
        <v>35</v>
      </c>
      <c r="I50" s="132" t="s">
        <v>35</v>
      </c>
      <c r="J50" s="132" t="s">
        <v>35</v>
      </c>
      <c r="K50" s="132" t="s">
        <v>35</v>
      </c>
      <c r="L50" s="123" t="s">
        <v>35</v>
      </c>
      <c r="M50" s="135" t="s">
        <v>35</v>
      </c>
      <c r="N50" s="132" t="s">
        <v>35</v>
      </c>
      <c r="O50" s="132" t="s">
        <v>35</v>
      </c>
      <c r="P50" s="132" t="s">
        <v>35</v>
      </c>
      <c r="Q50" s="129" t="s">
        <v>35</v>
      </c>
      <c r="R50" s="126" t="s">
        <v>35</v>
      </c>
      <c r="S50" s="132" t="s">
        <v>35</v>
      </c>
      <c r="T50" s="132" t="s">
        <v>35</v>
      </c>
      <c r="U50" s="132" t="s">
        <v>35</v>
      </c>
      <c r="V50" s="132" t="s">
        <v>35</v>
      </c>
      <c r="W50" s="132" t="s">
        <v>35</v>
      </c>
      <c r="X50" s="132" t="s">
        <v>35</v>
      </c>
      <c r="Y50" s="132" t="s">
        <v>35</v>
      </c>
      <c r="Z50" s="132" t="s">
        <v>35</v>
      </c>
      <c r="AA50" s="123" t="s">
        <v>35</v>
      </c>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414"/>
      <c r="BA50" s="1035" t="s">
        <v>103</v>
      </c>
      <c r="BB50" s="682" t="s">
        <v>101</v>
      </c>
      <c r="BC50" s="119" t="s">
        <v>35</v>
      </c>
      <c r="BD50" s="115" t="s">
        <v>35</v>
      </c>
      <c r="BE50" s="115" t="s">
        <v>35</v>
      </c>
      <c r="BF50" s="115" t="s">
        <v>35</v>
      </c>
      <c r="BG50" s="110" t="s">
        <v>35</v>
      </c>
      <c r="BH50" s="119" t="s">
        <v>35</v>
      </c>
      <c r="BI50" s="115" t="s">
        <v>35</v>
      </c>
      <c r="BJ50" s="115" t="s">
        <v>35</v>
      </c>
      <c r="BK50" s="115" t="s">
        <v>35</v>
      </c>
      <c r="BL50" s="110" t="s">
        <v>35</v>
      </c>
      <c r="BM50" s="119" t="s">
        <v>35</v>
      </c>
      <c r="BN50" s="115" t="s">
        <v>35</v>
      </c>
      <c r="BO50" s="115" t="s">
        <v>35</v>
      </c>
      <c r="BP50" s="115" t="s">
        <v>35</v>
      </c>
      <c r="BQ50" s="110" t="s">
        <v>35</v>
      </c>
      <c r="BR50" s="119" t="s">
        <v>35</v>
      </c>
      <c r="BS50" s="115" t="s">
        <v>35</v>
      </c>
      <c r="BT50" s="115" t="s">
        <v>35</v>
      </c>
      <c r="BU50" s="115" t="s">
        <v>35</v>
      </c>
      <c r="BV50" s="115" t="s">
        <v>35</v>
      </c>
      <c r="BW50" s="115" t="s">
        <v>35</v>
      </c>
      <c r="BX50" s="115" t="s">
        <v>35</v>
      </c>
      <c r="BY50" s="104" t="s">
        <v>35</v>
      </c>
      <c r="BZ50" s="104" t="s">
        <v>35</v>
      </c>
      <c r="CA50" s="104" t="s">
        <v>35</v>
      </c>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row>
    <row r="51" s="377" customFormat="true" ht="15" customHeight="true" x14ac:dyDescent="0.2">
      <c r="A51" s="1047"/>
      <c r="B51" s="447" t="s">
        <v>100</v>
      </c>
      <c r="C51" s="135" t="s">
        <v>35</v>
      </c>
      <c r="D51" s="132" t="s">
        <v>35</v>
      </c>
      <c r="E51" s="132" t="s">
        <v>35</v>
      </c>
      <c r="F51" s="132" t="s">
        <v>35</v>
      </c>
      <c r="G51" s="129" t="s">
        <v>35</v>
      </c>
      <c r="H51" s="126" t="s">
        <v>35</v>
      </c>
      <c r="I51" s="132" t="s">
        <v>35</v>
      </c>
      <c r="J51" s="132" t="s">
        <v>35</v>
      </c>
      <c r="K51" s="132" t="s">
        <v>35</v>
      </c>
      <c r="L51" s="123" t="s">
        <v>35</v>
      </c>
      <c r="M51" s="135" t="s">
        <v>35</v>
      </c>
      <c r="N51" s="132" t="s">
        <v>35</v>
      </c>
      <c r="O51" s="132" t="s">
        <v>35</v>
      </c>
      <c r="P51" s="132" t="s">
        <v>35</v>
      </c>
      <c r="Q51" s="129" t="s">
        <v>35</v>
      </c>
      <c r="R51" s="126" t="s">
        <v>35</v>
      </c>
      <c r="S51" s="132" t="s">
        <v>35</v>
      </c>
      <c r="T51" s="132" t="s">
        <v>35</v>
      </c>
      <c r="U51" s="132" t="s">
        <v>35</v>
      </c>
      <c r="V51" s="132" t="s">
        <v>35</v>
      </c>
      <c r="W51" s="132" t="s">
        <v>35</v>
      </c>
      <c r="X51" s="132" t="s">
        <v>35</v>
      </c>
      <c r="Y51" s="132" t="s">
        <v>35</v>
      </c>
      <c r="Z51" s="132" t="s">
        <v>35</v>
      </c>
      <c r="AA51" s="123" t="s">
        <v>35</v>
      </c>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414"/>
      <c r="BA51" s="1035"/>
      <c r="BB51" s="682" t="s">
        <v>100</v>
      </c>
      <c r="BC51" s="119" t="s">
        <v>35</v>
      </c>
      <c r="BD51" s="115" t="s">
        <v>35</v>
      </c>
      <c r="BE51" s="115" t="s">
        <v>35</v>
      </c>
      <c r="BF51" s="115" t="s">
        <v>35</v>
      </c>
      <c r="BG51" s="110" t="s">
        <v>35</v>
      </c>
      <c r="BH51" s="119" t="s">
        <v>35</v>
      </c>
      <c r="BI51" s="115" t="s">
        <v>35</v>
      </c>
      <c r="BJ51" s="115" t="s">
        <v>35</v>
      </c>
      <c r="BK51" s="115" t="s">
        <v>35</v>
      </c>
      <c r="BL51" s="110" t="s">
        <v>35</v>
      </c>
      <c r="BM51" s="119" t="s">
        <v>35</v>
      </c>
      <c r="BN51" s="115" t="s">
        <v>35</v>
      </c>
      <c r="BO51" s="115" t="s">
        <v>35</v>
      </c>
      <c r="BP51" s="115" t="s">
        <v>35</v>
      </c>
      <c r="BQ51" s="110" t="s">
        <v>35</v>
      </c>
      <c r="BR51" s="119" t="s">
        <v>35</v>
      </c>
      <c r="BS51" s="115" t="s">
        <v>35</v>
      </c>
      <c r="BT51" s="115" t="s">
        <v>35</v>
      </c>
      <c r="BU51" s="115" t="s">
        <v>35</v>
      </c>
      <c r="BV51" s="115" t="s">
        <v>35</v>
      </c>
      <c r="BW51" s="115" t="s">
        <v>35</v>
      </c>
      <c r="BX51" s="115" t="s">
        <v>35</v>
      </c>
      <c r="BY51" s="104" t="s">
        <v>35</v>
      </c>
      <c r="BZ51" s="104" t="s">
        <v>35</v>
      </c>
      <c r="CA51" s="104" t="s">
        <v>35</v>
      </c>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row>
    <row r="52" s="377" customFormat="true" ht="15" customHeight="true" x14ac:dyDescent="0.2">
      <c r="A52" s="1047"/>
      <c r="B52" s="447" t="s">
        <v>68</v>
      </c>
      <c r="C52" s="135" t="s">
        <v>35</v>
      </c>
      <c r="D52" s="132" t="s">
        <v>35</v>
      </c>
      <c r="E52" s="132" t="s">
        <v>35</v>
      </c>
      <c r="F52" s="132" t="s">
        <v>35</v>
      </c>
      <c r="G52" s="129" t="s">
        <v>35</v>
      </c>
      <c r="H52" s="126" t="s">
        <v>35</v>
      </c>
      <c r="I52" s="132" t="s">
        <v>35</v>
      </c>
      <c r="J52" s="132" t="s">
        <v>35</v>
      </c>
      <c r="K52" s="132" t="s">
        <v>35</v>
      </c>
      <c r="L52" s="123" t="s">
        <v>35</v>
      </c>
      <c r="M52" s="135" t="s">
        <v>35</v>
      </c>
      <c r="N52" s="132" t="s">
        <v>35</v>
      </c>
      <c r="O52" s="132" t="s">
        <v>35</v>
      </c>
      <c r="P52" s="132" t="s">
        <v>35</v>
      </c>
      <c r="Q52" s="129" t="s">
        <v>35</v>
      </c>
      <c r="R52" s="126" t="s">
        <v>35</v>
      </c>
      <c r="S52" s="132" t="s">
        <v>35</v>
      </c>
      <c r="T52" s="132" t="s">
        <v>35</v>
      </c>
      <c r="U52" s="132" t="s">
        <v>35</v>
      </c>
      <c r="V52" s="132" t="s">
        <v>35</v>
      </c>
      <c r="W52" s="132" t="s">
        <v>35</v>
      </c>
      <c r="X52" s="132" t="s">
        <v>35</v>
      </c>
      <c r="Y52" s="132" t="s">
        <v>35</v>
      </c>
      <c r="Z52" s="132" t="s">
        <v>35</v>
      </c>
      <c r="AA52" s="123" t="s">
        <v>35</v>
      </c>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414"/>
      <c r="BA52" s="1035"/>
      <c r="BB52" s="682" t="s">
        <v>68</v>
      </c>
      <c r="BC52" s="119" t="s">
        <v>35</v>
      </c>
      <c r="BD52" s="115" t="s">
        <v>35</v>
      </c>
      <c r="BE52" s="115" t="s">
        <v>35</v>
      </c>
      <c r="BF52" s="115" t="s">
        <v>35</v>
      </c>
      <c r="BG52" s="110" t="s">
        <v>35</v>
      </c>
      <c r="BH52" s="119" t="s">
        <v>35</v>
      </c>
      <c r="BI52" s="115" t="s">
        <v>35</v>
      </c>
      <c r="BJ52" s="115" t="s">
        <v>35</v>
      </c>
      <c r="BK52" s="115" t="s">
        <v>35</v>
      </c>
      <c r="BL52" s="110" t="s">
        <v>35</v>
      </c>
      <c r="BM52" s="119" t="s">
        <v>35</v>
      </c>
      <c r="BN52" s="115" t="s">
        <v>35</v>
      </c>
      <c r="BO52" s="115" t="s">
        <v>35</v>
      </c>
      <c r="BP52" s="115" t="s">
        <v>35</v>
      </c>
      <c r="BQ52" s="110" t="s">
        <v>35</v>
      </c>
      <c r="BR52" s="119" t="s">
        <v>35</v>
      </c>
      <c r="BS52" s="115" t="s">
        <v>35</v>
      </c>
      <c r="BT52" s="115" t="s">
        <v>35</v>
      </c>
      <c r="BU52" s="115" t="s">
        <v>35</v>
      </c>
      <c r="BV52" s="115" t="s">
        <v>35</v>
      </c>
      <c r="BW52" s="115" t="s">
        <v>35</v>
      </c>
      <c r="BX52" s="115" t="s">
        <v>35</v>
      </c>
      <c r="BY52" s="104" t="s">
        <v>35</v>
      </c>
      <c r="BZ52" s="104" t="s">
        <v>35</v>
      </c>
      <c r="CA52" s="104" t="s">
        <v>35</v>
      </c>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row>
    <row r="53" s="377" customFormat="true" ht="15" customHeight="true" x14ac:dyDescent="0.2">
      <c r="A53" s="1047" t="s">
        <v>106</v>
      </c>
      <c r="B53" s="447" t="s">
        <v>101</v>
      </c>
      <c r="C53" s="135" t="s">
        <v>35</v>
      </c>
      <c r="D53" s="132" t="s">
        <v>35</v>
      </c>
      <c r="E53" s="132" t="s">
        <v>35</v>
      </c>
      <c r="F53" s="132" t="s">
        <v>35</v>
      </c>
      <c r="G53" s="129" t="s">
        <v>35</v>
      </c>
      <c r="H53" s="126" t="s">
        <v>35</v>
      </c>
      <c r="I53" s="132" t="s">
        <v>35</v>
      </c>
      <c r="J53" s="132" t="s">
        <v>35</v>
      </c>
      <c r="K53" s="132" t="s">
        <v>35</v>
      </c>
      <c r="L53" s="123" t="s">
        <v>35</v>
      </c>
      <c r="M53" s="135" t="s">
        <v>35</v>
      </c>
      <c r="N53" s="132" t="s">
        <v>35</v>
      </c>
      <c r="O53" s="132" t="s">
        <v>35</v>
      </c>
      <c r="P53" s="132" t="s">
        <v>35</v>
      </c>
      <c r="Q53" s="129" t="s">
        <v>35</v>
      </c>
      <c r="R53" s="126" t="s">
        <v>35</v>
      </c>
      <c r="S53" s="132" t="s">
        <v>35</v>
      </c>
      <c r="T53" s="132" t="s">
        <v>35</v>
      </c>
      <c r="U53" s="132" t="s">
        <v>35</v>
      </c>
      <c r="V53" s="132" t="s">
        <v>35</v>
      </c>
      <c r="W53" s="132" t="s">
        <v>35</v>
      </c>
      <c r="X53" s="132" t="s">
        <v>35</v>
      </c>
      <c r="Y53" s="132" t="s">
        <v>35</v>
      </c>
      <c r="Z53" s="132" t="s">
        <v>35</v>
      </c>
      <c r="AA53" s="123" t="s">
        <v>35</v>
      </c>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414"/>
      <c r="BA53" s="1035" t="s">
        <v>106</v>
      </c>
      <c r="BB53" s="682" t="s">
        <v>101</v>
      </c>
      <c r="BC53" s="119" t="s">
        <v>35</v>
      </c>
      <c r="BD53" s="115" t="s">
        <v>35</v>
      </c>
      <c r="BE53" s="115" t="s">
        <v>35</v>
      </c>
      <c r="BF53" s="115" t="s">
        <v>35</v>
      </c>
      <c r="BG53" s="110" t="s">
        <v>35</v>
      </c>
      <c r="BH53" s="119" t="s">
        <v>35</v>
      </c>
      <c r="BI53" s="115" t="s">
        <v>35</v>
      </c>
      <c r="BJ53" s="115" t="s">
        <v>35</v>
      </c>
      <c r="BK53" s="115" t="s">
        <v>35</v>
      </c>
      <c r="BL53" s="110" t="s">
        <v>35</v>
      </c>
      <c r="BM53" s="119" t="s">
        <v>35</v>
      </c>
      <c r="BN53" s="115" t="s">
        <v>35</v>
      </c>
      <c r="BO53" s="115" t="s">
        <v>35</v>
      </c>
      <c r="BP53" s="115" t="s">
        <v>35</v>
      </c>
      <c r="BQ53" s="110" t="s">
        <v>35</v>
      </c>
      <c r="BR53" s="119" t="s">
        <v>35</v>
      </c>
      <c r="BS53" s="115" t="s">
        <v>35</v>
      </c>
      <c r="BT53" s="115" t="s">
        <v>35</v>
      </c>
      <c r="BU53" s="115" t="s">
        <v>35</v>
      </c>
      <c r="BV53" s="115" t="s">
        <v>35</v>
      </c>
      <c r="BW53" s="115" t="s">
        <v>35</v>
      </c>
      <c r="BX53" s="115" t="s">
        <v>35</v>
      </c>
      <c r="BY53" s="104" t="s">
        <v>35</v>
      </c>
      <c r="BZ53" s="104" t="s">
        <v>35</v>
      </c>
      <c r="CA53" s="104" t="s">
        <v>35</v>
      </c>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row>
    <row r="54" s="377" customFormat="true" ht="15" customHeight="true" x14ac:dyDescent="0.2">
      <c r="A54" s="1047"/>
      <c r="B54" s="447" t="s">
        <v>100</v>
      </c>
      <c r="C54" s="135" t="s">
        <v>35</v>
      </c>
      <c r="D54" s="132" t="s">
        <v>35</v>
      </c>
      <c r="E54" s="132" t="s">
        <v>35</v>
      </c>
      <c r="F54" s="132" t="s">
        <v>35</v>
      </c>
      <c r="G54" s="129" t="s">
        <v>35</v>
      </c>
      <c r="H54" s="126" t="s">
        <v>35</v>
      </c>
      <c r="I54" s="132" t="s">
        <v>35</v>
      </c>
      <c r="J54" s="132" t="s">
        <v>35</v>
      </c>
      <c r="K54" s="132" t="s">
        <v>35</v>
      </c>
      <c r="L54" s="123" t="s">
        <v>35</v>
      </c>
      <c r="M54" s="135" t="s">
        <v>35</v>
      </c>
      <c r="N54" s="132" t="s">
        <v>35</v>
      </c>
      <c r="O54" s="132" t="s">
        <v>35</v>
      </c>
      <c r="P54" s="132" t="s">
        <v>35</v>
      </c>
      <c r="Q54" s="129" t="s">
        <v>35</v>
      </c>
      <c r="R54" s="126" t="s">
        <v>35</v>
      </c>
      <c r="S54" s="132" t="s">
        <v>35</v>
      </c>
      <c r="T54" s="132" t="s">
        <v>35</v>
      </c>
      <c r="U54" s="132" t="s">
        <v>35</v>
      </c>
      <c r="V54" s="132" t="s">
        <v>35</v>
      </c>
      <c r="W54" s="132" t="s">
        <v>35</v>
      </c>
      <c r="X54" s="132" t="s">
        <v>35</v>
      </c>
      <c r="Y54" s="132" t="s">
        <v>35</v>
      </c>
      <c r="Z54" s="132" t="s">
        <v>35</v>
      </c>
      <c r="AA54" s="123" t="s">
        <v>35</v>
      </c>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414"/>
      <c r="BA54" s="1035"/>
      <c r="BB54" s="682" t="s">
        <v>100</v>
      </c>
      <c r="BC54" s="119" t="s">
        <v>35</v>
      </c>
      <c r="BD54" s="115" t="s">
        <v>35</v>
      </c>
      <c r="BE54" s="115" t="s">
        <v>35</v>
      </c>
      <c r="BF54" s="115" t="s">
        <v>35</v>
      </c>
      <c r="BG54" s="110" t="s">
        <v>35</v>
      </c>
      <c r="BH54" s="119" t="s">
        <v>35</v>
      </c>
      <c r="BI54" s="115" t="s">
        <v>35</v>
      </c>
      <c r="BJ54" s="115" t="s">
        <v>35</v>
      </c>
      <c r="BK54" s="115" t="s">
        <v>35</v>
      </c>
      <c r="BL54" s="110" t="s">
        <v>35</v>
      </c>
      <c r="BM54" s="119" t="s">
        <v>35</v>
      </c>
      <c r="BN54" s="115" t="s">
        <v>35</v>
      </c>
      <c r="BO54" s="115" t="s">
        <v>35</v>
      </c>
      <c r="BP54" s="115" t="s">
        <v>35</v>
      </c>
      <c r="BQ54" s="110" t="s">
        <v>35</v>
      </c>
      <c r="BR54" s="119" t="s">
        <v>35</v>
      </c>
      <c r="BS54" s="115" t="s">
        <v>35</v>
      </c>
      <c r="BT54" s="115" t="s">
        <v>35</v>
      </c>
      <c r="BU54" s="115" t="s">
        <v>35</v>
      </c>
      <c r="BV54" s="115" t="s">
        <v>35</v>
      </c>
      <c r="BW54" s="115" t="s">
        <v>35</v>
      </c>
      <c r="BX54" s="115" t="s">
        <v>35</v>
      </c>
      <c r="BY54" s="104" t="s">
        <v>35</v>
      </c>
      <c r="BZ54" s="104" t="s">
        <v>35</v>
      </c>
      <c r="CA54" s="104" t="s">
        <v>35</v>
      </c>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row>
    <row r="55" s="377" customFormat="true" ht="15" customHeight="true" x14ac:dyDescent="0.2">
      <c r="A55" s="1048"/>
      <c r="B55" s="448" t="s">
        <v>68</v>
      </c>
      <c r="C55" s="134" t="s">
        <v>35</v>
      </c>
      <c r="D55" s="131" t="s">
        <v>35</v>
      </c>
      <c r="E55" s="131" t="s">
        <v>35</v>
      </c>
      <c r="F55" s="131" t="s">
        <v>35</v>
      </c>
      <c r="G55" s="128" t="s">
        <v>35</v>
      </c>
      <c r="H55" s="125" t="s">
        <v>35</v>
      </c>
      <c r="I55" s="131" t="s">
        <v>35</v>
      </c>
      <c r="J55" s="131" t="s">
        <v>35</v>
      </c>
      <c r="K55" s="131" t="s">
        <v>35</v>
      </c>
      <c r="L55" s="122" t="s">
        <v>35</v>
      </c>
      <c r="M55" s="134" t="s">
        <v>35</v>
      </c>
      <c r="N55" s="131" t="s">
        <v>35</v>
      </c>
      <c r="O55" s="131" t="s">
        <v>35</v>
      </c>
      <c r="P55" s="131" t="s">
        <v>35</v>
      </c>
      <c r="Q55" s="128" t="s">
        <v>35</v>
      </c>
      <c r="R55" s="83" t="s">
        <v>35</v>
      </c>
      <c r="S55" s="82" t="s">
        <v>35</v>
      </c>
      <c r="T55" s="82" t="s">
        <v>35</v>
      </c>
      <c r="U55" s="82" t="s">
        <v>35</v>
      </c>
      <c r="V55" s="82" t="s">
        <v>35</v>
      </c>
      <c r="W55" s="82" t="s">
        <v>35</v>
      </c>
      <c r="X55" s="82" t="s">
        <v>35</v>
      </c>
      <c r="Y55" s="82" t="s">
        <v>35</v>
      </c>
      <c r="Z55" s="82" t="s">
        <v>35</v>
      </c>
      <c r="AA55" s="78" t="s">
        <v>35</v>
      </c>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414"/>
      <c r="BA55" s="1037"/>
      <c r="BB55" s="684" t="s">
        <v>68</v>
      </c>
      <c r="BC55" s="117" t="s">
        <v>35</v>
      </c>
      <c r="BD55" s="113" t="s">
        <v>35</v>
      </c>
      <c r="BE55" s="113" t="s">
        <v>35</v>
      </c>
      <c r="BF55" s="113" t="s">
        <v>35</v>
      </c>
      <c r="BG55" s="108" t="s">
        <v>35</v>
      </c>
      <c r="BH55" s="117" t="s">
        <v>35</v>
      </c>
      <c r="BI55" s="113" t="s">
        <v>35</v>
      </c>
      <c r="BJ55" s="113" t="s">
        <v>35</v>
      </c>
      <c r="BK55" s="113" t="s">
        <v>35</v>
      </c>
      <c r="BL55" s="108" t="s">
        <v>35</v>
      </c>
      <c r="BM55" s="117" t="s">
        <v>35</v>
      </c>
      <c r="BN55" s="113" t="s">
        <v>35</v>
      </c>
      <c r="BO55" s="113" t="s">
        <v>35</v>
      </c>
      <c r="BP55" s="113" t="s">
        <v>35</v>
      </c>
      <c r="BQ55" s="108" t="s">
        <v>35</v>
      </c>
      <c r="BR55" s="81" t="s">
        <v>35</v>
      </c>
      <c r="BS55" s="80" t="s">
        <v>35</v>
      </c>
      <c r="BT55" s="80" t="s">
        <v>35</v>
      </c>
      <c r="BU55" s="80" t="s">
        <v>35</v>
      </c>
      <c r="BV55" s="80" t="s">
        <v>35</v>
      </c>
      <c r="BW55" s="80" t="s">
        <v>35</v>
      </c>
      <c r="BX55" s="80" t="s">
        <v>35</v>
      </c>
      <c r="BY55" s="80" t="s">
        <v>35</v>
      </c>
      <c r="BZ55" s="106" t="s">
        <v>35</v>
      </c>
      <c r="CA55" s="106" t="s">
        <v>35</v>
      </c>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row>
    <row r="56" s="382" customFormat="true" ht="15" customHeight="true" x14ac:dyDescent="0.2">
      <c r="A56" s="379"/>
      <c r="B56" s="444"/>
      <c r="C56" s="1054" t="s">
        <v>115</v>
      </c>
      <c r="D56" s="1055"/>
      <c r="E56" s="1055"/>
      <c r="F56" s="1055"/>
      <c r="G56" s="1056"/>
      <c r="H56" s="1052" t="s">
        <v>38</v>
      </c>
      <c r="I56" s="1044"/>
      <c r="J56" s="1044"/>
      <c r="K56" s="1044"/>
      <c r="L56" s="1046"/>
      <c r="M56" s="1043" t="s">
        <v>37</v>
      </c>
      <c r="N56" s="1044"/>
      <c r="O56" s="1044"/>
      <c r="P56" s="1044"/>
      <c r="Q56" s="1046"/>
      <c r="R56" s="87" t="s">
        <v>142</v>
      </c>
      <c r="S56" s="495"/>
      <c r="T56" s="495"/>
      <c r="U56" s="495"/>
      <c r="V56" s="495"/>
      <c r="W56" s="495"/>
      <c r="X56" s="495"/>
      <c r="Y56" s="495"/>
      <c r="Z56" s="495"/>
      <c r="AA56" s="495"/>
      <c r="AB56" s="506"/>
      <c r="AC56" s="506"/>
      <c r="AD56" s="506"/>
      <c r="AE56" s="506"/>
      <c r="AF56" s="506"/>
      <c r="AG56" s="506"/>
      <c r="AH56" s="506"/>
      <c r="AI56" s="506"/>
      <c r="AJ56" s="506"/>
      <c r="AK56" s="506"/>
      <c r="AL56" s="506"/>
      <c r="AM56" s="506"/>
      <c r="AN56" s="506"/>
      <c r="AO56" s="506"/>
      <c r="AP56" s="506"/>
      <c r="AQ56" s="506"/>
      <c r="AR56" s="506"/>
      <c r="AS56" s="506"/>
      <c r="AT56" s="506"/>
      <c r="AU56" s="506"/>
      <c r="AV56" s="506"/>
      <c r="AW56" s="506"/>
      <c r="AX56" s="506"/>
      <c r="AY56" s="506"/>
      <c r="AZ56" s="943"/>
      <c r="BA56" s="416" t="s">
        <v>131</v>
      </c>
      <c r="BB56" s="362" t="s">
        <v>96</v>
      </c>
      <c r="BC56" s="1043" t="s">
        <v>115</v>
      </c>
      <c r="BD56" s="1044"/>
      <c r="BE56" s="1044"/>
      <c r="BF56" s="1044"/>
      <c r="BG56" s="1045"/>
      <c r="BH56" s="1043" t="s">
        <v>38</v>
      </c>
      <c r="BI56" s="1044"/>
      <c r="BJ56" s="1044"/>
      <c r="BK56" s="1044"/>
      <c r="BL56" s="1045"/>
      <c r="BM56" s="1043" t="s">
        <v>37</v>
      </c>
      <c r="BN56" s="1044"/>
      <c r="BO56" s="1044"/>
      <c r="BP56" s="1044"/>
      <c r="BQ56" s="1046"/>
      <c r="BR56" s="86" t="s">
        <v>142</v>
      </c>
      <c r="BS56" s="495"/>
      <c r="BT56" s="495"/>
      <c r="BU56" s="495"/>
      <c r="BV56" s="495"/>
      <c r="BW56" s="495"/>
      <c r="BX56" s="495"/>
      <c r="BY56" s="495"/>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82" customFormat="true" ht="12.75" x14ac:dyDescent="0.2">
      <c r="A57" s="402" t="s">
        <v>69</v>
      </c>
      <c r="B57" s="444"/>
      <c r="C57" s="486" t="s">
        <v>0</v>
      </c>
      <c r="D57" s="673" t="s">
        <v>1</v>
      </c>
      <c r="E57" s="673" t="s">
        <v>2</v>
      </c>
      <c r="F57" s="673" t="s">
        <v>3</v>
      </c>
      <c r="G57" s="674" t="s">
        <v>4</v>
      </c>
      <c r="H57" s="449" t="s">
        <v>0</v>
      </c>
      <c r="I57" s="677" t="s">
        <v>1</v>
      </c>
      <c r="J57" s="677" t="s">
        <v>2</v>
      </c>
      <c r="K57" s="677" t="s">
        <v>3</v>
      </c>
      <c r="L57" s="678" t="s">
        <v>4</v>
      </c>
      <c r="M57" s="450" t="s">
        <v>0</v>
      </c>
      <c r="N57" s="677" t="s">
        <v>1</v>
      </c>
      <c r="O57" s="677" t="s">
        <v>2</v>
      </c>
      <c r="P57" s="677" t="s">
        <v>3</v>
      </c>
      <c r="Q57" s="671" t="s">
        <v>4</v>
      </c>
      <c r="R57" s="449" t="s">
        <v>250</v>
      </c>
      <c r="S57" s="677" t="s">
        <v>465</v>
      </c>
      <c r="T57" s="677" t="s">
        <v>252</v>
      </c>
      <c r="U57" s="677" t="s">
        <v>253</v>
      </c>
      <c r="V57" s="677" t="s">
        <v>254</v>
      </c>
      <c r="W57" s="677" t="s">
        <v>466</v>
      </c>
      <c r="X57" s="677" t="s">
        <v>256</v>
      </c>
      <c r="Y57" s="677" t="s">
        <v>467</v>
      </c>
      <c r="Z57" s="677" t="s">
        <v>258</v>
      </c>
      <c r="AA57" s="678" t="s">
        <v>259</v>
      </c>
      <c r="AB57" s="506"/>
      <c r="AC57" s="506"/>
      <c r="AD57" s="506"/>
      <c r="AE57" s="506"/>
      <c r="AF57" s="506"/>
      <c r="AG57" s="506"/>
      <c r="AH57" s="506"/>
      <c r="AI57" s="506"/>
      <c r="AJ57" s="506"/>
      <c r="AK57" s="506"/>
      <c r="AL57" s="506"/>
      <c r="AM57" s="506"/>
      <c r="AN57" s="506"/>
      <c r="AO57" s="506"/>
      <c r="AP57" s="506"/>
      <c r="AQ57" s="506"/>
      <c r="AR57" s="506"/>
      <c r="AS57" s="506"/>
      <c r="AT57" s="506"/>
      <c r="AU57" s="506"/>
      <c r="AV57" s="506"/>
      <c r="AW57" s="506"/>
      <c r="AX57" s="506"/>
      <c r="AY57" s="506"/>
      <c r="AZ57" s="943"/>
      <c r="BA57" s="402" t="s">
        <v>120</v>
      </c>
      <c r="BB57" s="401"/>
      <c r="BC57" s="525" t="s">
        <v>0</v>
      </c>
      <c r="BD57" s="647" t="s">
        <v>1</v>
      </c>
      <c r="BE57" s="647" t="s">
        <v>2</v>
      </c>
      <c r="BF57" s="647" t="s">
        <v>3</v>
      </c>
      <c r="BG57" s="526" t="s">
        <v>4</v>
      </c>
      <c r="BH57" s="525" t="s">
        <v>0</v>
      </c>
      <c r="BI57" s="647" t="s">
        <v>1</v>
      </c>
      <c r="BJ57" s="647" t="s">
        <v>2</v>
      </c>
      <c r="BK57" s="647" t="s">
        <v>3</v>
      </c>
      <c r="BL57" s="526" t="s">
        <v>4</v>
      </c>
      <c r="BM57" s="525" t="s">
        <v>0</v>
      </c>
      <c r="BN57" s="647" t="s">
        <v>1</v>
      </c>
      <c r="BO57" s="647" t="s">
        <v>2</v>
      </c>
      <c r="BP57" s="647" t="s">
        <v>3</v>
      </c>
      <c r="BQ57" s="526" t="s">
        <v>4</v>
      </c>
      <c r="BR57" s="525" t="s">
        <v>250</v>
      </c>
      <c r="BS57" s="647" t="s">
        <v>465</v>
      </c>
      <c r="BT57" s="647" t="s">
        <v>252</v>
      </c>
      <c r="BU57" s="647" t="s">
        <v>253</v>
      </c>
      <c r="BV57" s="647" t="s">
        <v>254</v>
      </c>
      <c r="BW57" s="647" t="s">
        <v>466</v>
      </c>
      <c r="BX57" s="647" t="s">
        <v>256</v>
      </c>
      <c r="BY57" s="648" t="s">
        <v>467</v>
      </c>
      <c r="BZ57" s="648" t="s">
        <v>258</v>
      </c>
      <c r="CA57" s="648" t="s">
        <v>259</v>
      </c>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row>
    <row r="58" s="382" customFormat="true" ht="15" customHeight="true" x14ac:dyDescent="0.2">
      <c r="A58" s="1053" t="s">
        <v>357</v>
      </c>
      <c r="B58" s="446" t="s">
        <v>358</v>
      </c>
      <c r="C58" s="196">
        <v>6.6942065242549087E-2</v>
      </c>
      <c r="D58" s="195">
        <v>0</v>
      </c>
      <c r="E58" s="195">
        <v>0.11357700983042912</v>
      </c>
      <c r="F58" s="195">
        <v>1.2024799403814568</v>
      </c>
      <c r="G58" s="194">
        <v>9.3893244349059835</v>
      </c>
      <c r="H58" s="193">
        <v>0.95257358954368521</v>
      </c>
      <c r="I58" s="195">
        <v>3.0101760747300266</v>
      </c>
      <c r="J58" s="195">
        <v>2.7320538089168971</v>
      </c>
      <c r="K58" s="195">
        <v>6.2057457107076797</v>
      </c>
      <c r="L58" s="192">
        <v>25.761472755636451</v>
      </c>
      <c r="M58" s="196">
        <v>9.0673098783761147E-2</v>
      </c>
      <c r="N58" s="195">
        <v>0</v>
      </c>
      <c r="O58" s="195">
        <v>0</v>
      </c>
      <c r="P58" s="195">
        <v>0</v>
      </c>
      <c r="Q58" s="194">
        <v>0.81132927799584098</v>
      </c>
      <c r="R58" s="193">
        <v>3.3618986572359102</v>
      </c>
      <c r="S58" s="195">
        <v>1.549014812132844</v>
      </c>
      <c r="T58" s="195">
        <v>1.5059375772336716</v>
      </c>
      <c r="U58" s="195">
        <v>0.37059564077515889</v>
      </c>
      <c r="V58" s="195">
        <v>5.0911825900027834</v>
      </c>
      <c r="W58" s="195">
        <v>0.2712750228110698</v>
      </c>
      <c r="X58" s="195">
        <v>0.57860437111416974</v>
      </c>
      <c r="Y58" s="195">
        <v>1.6008271376500813</v>
      </c>
      <c r="Z58" s="195">
        <v>0.7577207133538294</v>
      </c>
      <c r="AA58" s="192">
        <v>0.60042954211235522</v>
      </c>
      <c r="AB58" s="506"/>
      <c r="AC58" s="506"/>
      <c r="AD58" s="506"/>
      <c r="AE58" s="506"/>
      <c r="AF58" s="506"/>
      <c r="AG58" s="506"/>
      <c r="AH58" s="506"/>
      <c r="AI58" s="506"/>
      <c r="AJ58" s="506"/>
      <c r="AK58" s="506"/>
      <c r="AL58" s="506"/>
      <c r="AM58" s="506"/>
      <c r="AN58" s="506"/>
      <c r="AO58" s="506"/>
      <c r="AP58" s="506"/>
      <c r="AQ58" s="506"/>
      <c r="AR58" s="506"/>
      <c r="AS58" s="506"/>
      <c r="AT58" s="506"/>
      <c r="AU58" s="506"/>
      <c r="AV58" s="506"/>
      <c r="AW58" s="506"/>
      <c r="AX58" s="506"/>
      <c r="AY58" s="506"/>
      <c r="AZ58" s="943"/>
      <c r="BA58" s="681"/>
      <c r="BB58" s="683"/>
      <c r="BC58" s="514"/>
      <c r="BD58" s="499"/>
      <c r="BE58" s="499"/>
      <c r="BF58" s="499"/>
      <c r="BG58" s="515"/>
      <c r="BH58" s="514"/>
      <c r="BI58" s="499"/>
      <c r="BJ58" s="499"/>
      <c r="BK58" s="499"/>
      <c r="BL58" s="515"/>
      <c r="BM58" s="514"/>
      <c r="BN58" s="499"/>
      <c r="BO58" s="499"/>
      <c r="BP58" s="499"/>
      <c r="BQ58" s="515"/>
      <c r="BR58" s="514"/>
      <c r="BS58" s="499"/>
      <c r="BT58" s="499"/>
      <c r="BU58" s="499"/>
      <c r="BV58" s="499"/>
      <c r="BW58" s="499"/>
      <c r="BX58" s="499"/>
      <c r="BY58" s="500"/>
      <c r="BZ58" s="500"/>
      <c r="CA58" s="500"/>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row>
    <row r="59" s="382" customFormat="true" ht="15" customHeight="true" x14ac:dyDescent="0.2">
      <c r="A59" s="1047"/>
      <c r="B59" s="447" t="s">
        <v>403</v>
      </c>
      <c r="C59" s="191">
        <v>1.0665706947102001</v>
      </c>
      <c r="D59" s="190">
        <v>2.1454922258565952</v>
      </c>
      <c r="E59" s="190">
        <v>7.7002180663562196</v>
      </c>
      <c r="F59" s="190">
        <v>26.62209822146653</v>
      </c>
      <c r="G59" s="189">
        <v>56.595505024766567</v>
      </c>
      <c r="H59" s="188">
        <v>35.280238155449382</v>
      </c>
      <c r="I59" s="190">
        <v>53.328224032352864</v>
      </c>
      <c r="J59" s="190">
        <v>66.581079887874708</v>
      </c>
      <c r="K59" s="190">
        <v>76.441950424296962</v>
      </c>
      <c r="L59" s="187">
        <v>66.779464896416272</v>
      </c>
      <c r="M59" s="191">
        <v>0.37249700805532837</v>
      </c>
      <c r="N59" s="190">
        <v>0.94841585823932162</v>
      </c>
      <c r="O59" s="190">
        <v>1.7485582187294586</v>
      </c>
      <c r="P59" s="190">
        <v>3.8358935921576576</v>
      </c>
      <c r="Q59" s="189">
        <v>14.971092077695863</v>
      </c>
      <c r="R59" s="188">
        <v>22.344482921288929</v>
      </c>
      <c r="S59" s="190">
        <v>12.885509108098272</v>
      </c>
      <c r="T59" s="190">
        <v>14.783407095448991</v>
      </c>
      <c r="U59" s="190">
        <v>17.781261785040474</v>
      </c>
      <c r="V59" s="190">
        <v>39.540449546287235</v>
      </c>
      <c r="W59" s="190">
        <v>6.6907078533713564</v>
      </c>
      <c r="X59" s="190">
        <v>7.6349501685791328</v>
      </c>
      <c r="Y59" s="190">
        <v>15.550044505955668</v>
      </c>
      <c r="Z59" s="190">
        <v>7.3644361606841038</v>
      </c>
      <c r="AA59" s="187">
        <v>2.312943577038046</v>
      </c>
      <c r="AB59" s="506"/>
      <c r="AC59" s="506"/>
      <c r="AD59" s="506"/>
      <c r="AE59" s="506"/>
      <c r="AF59" s="506"/>
      <c r="AG59" s="506"/>
      <c r="AH59" s="506"/>
      <c r="AI59" s="506"/>
      <c r="AJ59" s="506"/>
      <c r="AK59" s="506"/>
      <c r="AL59" s="506"/>
      <c r="AM59" s="506"/>
      <c r="AN59" s="506"/>
      <c r="AO59" s="506"/>
      <c r="AP59" s="506"/>
      <c r="AQ59" s="506"/>
      <c r="AR59" s="506"/>
      <c r="AS59" s="506"/>
      <c r="AT59" s="506"/>
      <c r="AU59" s="506"/>
      <c r="AV59" s="506"/>
      <c r="AW59" s="506"/>
      <c r="AX59" s="506"/>
      <c r="AY59" s="506"/>
      <c r="AZ59" s="943"/>
      <c r="BA59" s="947"/>
      <c r="BB59" s="682"/>
      <c r="BC59" s="517"/>
      <c r="BD59" s="503"/>
      <c r="BE59" s="503"/>
      <c r="BF59" s="503"/>
      <c r="BG59" s="521"/>
      <c r="BH59" s="517"/>
      <c r="BI59" s="503"/>
      <c r="BJ59" s="503"/>
      <c r="BK59" s="503"/>
      <c r="BL59" s="521"/>
      <c r="BM59" s="517"/>
      <c r="BN59" s="503"/>
      <c r="BO59" s="503"/>
      <c r="BP59" s="503"/>
      <c r="BQ59" s="521"/>
      <c r="BR59" s="517"/>
      <c r="BS59" s="503"/>
      <c r="BT59" s="503"/>
      <c r="BU59" s="503"/>
      <c r="BV59" s="503"/>
      <c r="BW59" s="503"/>
      <c r="BX59" s="503"/>
      <c r="BY59" s="504"/>
      <c r="BZ59" s="504"/>
      <c r="CA59" s="50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row>
    <row r="60" s="382" customFormat="true" ht="15" customHeight="true" x14ac:dyDescent="0.2">
      <c r="A60" s="1047"/>
      <c r="B60" s="447" t="s">
        <v>404</v>
      </c>
      <c r="C60" s="191">
        <v>54.584632676657506</v>
      </c>
      <c r="D60" s="190">
        <v>56.367513803547745</v>
      </c>
      <c r="E60" s="190">
        <v>51.570131458131222</v>
      </c>
      <c r="F60" s="190">
        <v>32.777449168437201</v>
      </c>
      <c r="G60" s="189">
        <v>15.672695231417947</v>
      </c>
      <c r="H60" s="188">
        <v>22.98885275660086</v>
      </c>
      <c r="I60" s="190">
        <v>5.7079806729106961</v>
      </c>
      <c r="J60" s="190">
        <v>6.1435071118067803</v>
      </c>
      <c r="K60" s="190">
        <v>4.1537074983297728</v>
      </c>
      <c r="L60" s="187">
        <v>1.5937389598918044</v>
      </c>
      <c r="M60" s="191">
        <v>55.025992504134692</v>
      </c>
      <c r="N60" s="190">
        <v>57.117552789370173</v>
      </c>
      <c r="O60" s="190">
        <v>57.056858198447046</v>
      </c>
      <c r="P60" s="190">
        <v>54.888664594472303</v>
      </c>
      <c r="Q60" s="189">
        <v>47.149057283268881</v>
      </c>
      <c r="R60" s="188">
        <v>48.960739049906515</v>
      </c>
      <c r="S60" s="190">
        <v>54.000026139655731</v>
      </c>
      <c r="T60" s="190">
        <v>28.566023151889375</v>
      </c>
      <c r="U60" s="190">
        <v>29.98488114842409</v>
      </c>
      <c r="V60" s="190">
        <v>27.146738751671567</v>
      </c>
      <c r="W60" s="190">
        <v>57.248274258020814</v>
      </c>
      <c r="X60" s="190">
        <v>53.149958141341081</v>
      </c>
      <c r="Y60" s="190">
        <v>61.661965976194843</v>
      </c>
      <c r="Z60" s="190">
        <v>67.937643401433277</v>
      </c>
      <c r="AA60" s="187">
        <v>50.251910350481751</v>
      </c>
      <c r="AB60" s="506"/>
      <c r="AC60" s="506"/>
      <c r="AD60" s="506"/>
      <c r="AE60" s="506"/>
      <c r="AF60" s="506"/>
      <c r="AG60" s="506"/>
      <c r="AH60" s="506"/>
      <c r="AI60" s="506"/>
      <c r="AJ60" s="506"/>
      <c r="AK60" s="506"/>
      <c r="AL60" s="506"/>
      <c r="AM60" s="506"/>
      <c r="AN60" s="506"/>
      <c r="AO60" s="506"/>
      <c r="AP60" s="506"/>
      <c r="AQ60" s="506"/>
      <c r="AR60" s="506"/>
      <c r="AS60" s="506"/>
      <c r="AT60" s="506"/>
      <c r="AU60" s="506"/>
      <c r="AV60" s="506"/>
      <c r="AW60" s="506"/>
      <c r="AX60" s="506"/>
      <c r="AY60" s="506"/>
      <c r="AZ60" s="943"/>
      <c r="BA60" s="947"/>
      <c r="BB60" s="682"/>
      <c r="BC60" s="517"/>
      <c r="BD60" s="503"/>
      <c r="BE60" s="503"/>
      <c r="BF60" s="503"/>
      <c r="BG60" s="521"/>
      <c r="BH60" s="517"/>
      <c r="BI60" s="503"/>
      <c r="BJ60" s="503"/>
      <c r="BK60" s="503"/>
      <c r="BL60" s="521"/>
      <c r="BM60" s="517"/>
      <c r="BN60" s="503"/>
      <c r="BO60" s="503"/>
      <c r="BP60" s="503"/>
      <c r="BQ60" s="521"/>
      <c r="BR60" s="517"/>
      <c r="BS60" s="503"/>
      <c r="BT60" s="503"/>
      <c r="BU60" s="503"/>
      <c r="BV60" s="503"/>
      <c r="BW60" s="503"/>
      <c r="BX60" s="503"/>
      <c r="BY60" s="504"/>
      <c r="BZ60" s="504"/>
      <c r="CA60" s="50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row>
    <row r="61" s="382" customFormat="true" ht="15" customHeight="true" x14ac:dyDescent="0.2">
      <c r="A61" s="1047"/>
      <c r="B61" s="447" t="s">
        <v>468</v>
      </c>
      <c r="C61" s="191">
        <v>0.80042181319557781</v>
      </c>
      <c r="D61" s="190">
        <v>2.4969197085603683</v>
      </c>
      <c r="E61" s="190">
        <v>3.8084589023934732</v>
      </c>
      <c r="F61" s="190">
        <v>14.610778696882571</v>
      </c>
      <c r="G61" s="189">
        <v>6.5447538956518931</v>
      </c>
      <c r="H61" s="188">
        <v>23.412752596534578</v>
      </c>
      <c r="I61" s="190">
        <v>30.148505151681054</v>
      </c>
      <c r="J61" s="190">
        <v>19.545253804409136</v>
      </c>
      <c r="K61" s="190">
        <v>9.862201000085026</v>
      </c>
      <c r="L61" s="187">
        <v>3.3074342293400139</v>
      </c>
      <c r="M61" s="191">
        <v>0.6888606973310597</v>
      </c>
      <c r="N61" s="190">
        <v>1.7052829836526495</v>
      </c>
      <c r="O61" s="190">
        <v>0.95587185205392322</v>
      </c>
      <c r="P61" s="190">
        <v>1.7789015494315961</v>
      </c>
      <c r="Q61" s="189">
        <v>2.6137385996502425</v>
      </c>
      <c r="R61" s="188">
        <v>4.0365593563476532</v>
      </c>
      <c r="S61" s="190">
        <v>1.2847052544823108</v>
      </c>
      <c r="T61" s="190">
        <v>6.220870259821603</v>
      </c>
      <c r="U61" s="190">
        <v>8.7119186790338343</v>
      </c>
      <c r="V61" s="190">
        <v>11.726237261860172</v>
      </c>
      <c r="W61" s="190">
        <v>2.2181932288871247</v>
      </c>
      <c r="X61" s="190">
        <v>1.077404185637479</v>
      </c>
      <c r="Y61" s="190">
        <v>3.4322986231940078</v>
      </c>
      <c r="Z61" s="190">
        <v>2.2258708936561478</v>
      </c>
      <c r="AA61" s="187">
        <v>1.0677523681076586</v>
      </c>
      <c r="AB61" s="506"/>
      <c r="AC61" s="506"/>
      <c r="AD61" s="506"/>
      <c r="AE61" s="506"/>
      <c r="AF61" s="506"/>
      <c r="AG61" s="506"/>
      <c r="AH61" s="506"/>
      <c r="AI61" s="506"/>
      <c r="AJ61" s="506"/>
      <c r="AK61" s="506"/>
      <c r="AL61" s="506"/>
      <c r="AM61" s="506"/>
      <c r="AN61" s="506"/>
      <c r="AO61" s="506"/>
      <c r="AP61" s="506"/>
      <c r="AQ61" s="506"/>
      <c r="AR61" s="506"/>
      <c r="AS61" s="506"/>
      <c r="AT61" s="506"/>
      <c r="AU61" s="506"/>
      <c r="AV61" s="506"/>
      <c r="AW61" s="506"/>
      <c r="AX61" s="506"/>
      <c r="AY61" s="506"/>
      <c r="AZ61" s="943"/>
      <c r="BA61" s="947"/>
      <c r="BB61" s="682"/>
      <c r="BC61" s="517"/>
      <c r="BD61" s="503"/>
      <c r="BE61" s="503"/>
      <c r="BF61" s="503"/>
      <c r="BG61" s="521"/>
      <c r="BH61" s="517"/>
      <c r="BI61" s="503"/>
      <c r="BJ61" s="503"/>
      <c r="BK61" s="503"/>
      <c r="BL61" s="521"/>
      <c r="BM61" s="517"/>
      <c r="BN61" s="503"/>
      <c r="BO61" s="503"/>
      <c r="BP61" s="503"/>
      <c r="BQ61" s="521"/>
      <c r="BR61" s="517"/>
      <c r="BS61" s="503"/>
      <c r="BT61" s="503"/>
      <c r="BU61" s="503"/>
      <c r="BV61" s="503"/>
      <c r="BW61" s="503"/>
      <c r="BX61" s="503"/>
      <c r="BY61" s="504"/>
      <c r="BZ61" s="504"/>
      <c r="CA61" s="50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row>
    <row r="62" s="382" customFormat="true" ht="15" customHeight="true" x14ac:dyDescent="0.2">
      <c r="A62" s="1047"/>
      <c r="B62" s="447" t="s">
        <v>405</v>
      </c>
      <c r="C62" s="191">
        <v>2.421066939890228</v>
      </c>
      <c r="D62" s="190">
        <v>5.99354904814051</v>
      </c>
      <c r="E62" s="190">
        <v>8.5553496182702098</v>
      </c>
      <c r="F62" s="190">
        <v>7.9631636704686093</v>
      </c>
      <c r="G62" s="189">
        <v>5.6113993967108753</v>
      </c>
      <c r="H62" s="188">
        <v>2.1417790725430317</v>
      </c>
      <c r="I62" s="190">
        <v>2.4084418730605424</v>
      </c>
      <c r="J62" s="190">
        <v>1.2132197498714332</v>
      </c>
      <c r="K62" s="190">
        <v>2.0556086858716771</v>
      </c>
      <c r="L62" s="187">
        <v>1.3557051904552471</v>
      </c>
      <c r="M62" s="191">
        <v>2.570946748468339</v>
      </c>
      <c r="N62" s="190">
        <v>3.8412589108179103</v>
      </c>
      <c r="O62" s="190">
        <v>6.4238937821431907</v>
      </c>
      <c r="P62" s="190">
        <v>11.310969675969659</v>
      </c>
      <c r="Q62" s="189">
        <v>13.95321618505492</v>
      </c>
      <c r="R62" s="188">
        <v>7.6785423843111058</v>
      </c>
      <c r="S62" s="190">
        <v>1.4955000900581803</v>
      </c>
      <c r="T62" s="190">
        <v>12.085465796568666</v>
      </c>
      <c r="U62" s="190">
        <v>11.169466175486376</v>
      </c>
      <c r="V62" s="190">
        <v>5.2598373927501401</v>
      </c>
      <c r="W62" s="190">
        <v>6.0357873575473455</v>
      </c>
      <c r="X62" s="190">
        <v>0</v>
      </c>
      <c r="Y62" s="190">
        <v>0.33427922517986031</v>
      </c>
      <c r="Z62" s="190">
        <v>2.0117306486118349</v>
      </c>
      <c r="AA62" s="187">
        <v>2.6417388296598339</v>
      </c>
      <c r="AB62" s="506"/>
      <c r="AC62" s="506"/>
      <c r="AD62" s="506"/>
      <c r="AE62" s="506"/>
      <c r="AF62" s="506"/>
      <c r="AG62" s="506"/>
      <c r="AH62" s="506"/>
      <c r="AI62" s="506"/>
      <c r="AJ62" s="506"/>
      <c r="AK62" s="506"/>
      <c r="AL62" s="506"/>
      <c r="AM62" s="506"/>
      <c r="AN62" s="506"/>
      <c r="AO62" s="506"/>
      <c r="AP62" s="506"/>
      <c r="AQ62" s="506"/>
      <c r="AR62" s="506"/>
      <c r="AS62" s="506"/>
      <c r="AT62" s="506"/>
      <c r="AU62" s="506"/>
      <c r="AV62" s="506"/>
      <c r="AW62" s="506"/>
      <c r="AX62" s="506"/>
      <c r="AY62" s="506"/>
      <c r="AZ62" s="943"/>
      <c r="BA62" s="947"/>
      <c r="BB62" s="682"/>
      <c r="BC62" s="517"/>
      <c r="BD62" s="503"/>
      <c r="BE62" s="503"/>
      <c r="BF62" s="503"/>
      <c r="BG62" s="521"/>
      <c r="BH62" s="517"/>
      <c r="BI62" s="503"/>
      <c r="BJ62" s="503"/>
      <c r="BK62" s="503"/>
      <c r="BL62" s="521"/>
      <c r="BM62" s="517"/>
      <c r="BN62" s="503"/>
      <c r="BO62" s="503"/>
      <c r="BP62" s="503"/>
      <c r="BQ62" s="521"/>
      <c r="BR62" s="517"/>
      <c r="BS62" s="503"/>
      <c r="BT62" s="503"/>
      <c r="BU62" s="503"/>
      <c r="BV62" s="503"/>
      <c r="BW62" s="503"/>
      <c r="BX62" s="503"/>
      <c r="BY62" s="504"/>
      <c r="BZ62" s="504"/>
      <c r="CA62" s="50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row>
    <row r="63" s="382" customFormat="true" ht="15" customHeight="true" x14ac:dyDescent="0.2">
      <c r="A63" s="1047"/>
      <c r="B63" s="447" t="s">
        <v>406</v>
      </c>
      <c r="C63" s="191">
        <v>3.2765359941398438</v>
      </c>
      <c r="D63" s="190">
        <v>3.0126900701164625</v>
      </c>
      <c r="E63" s="190">
        <v>3.4751925629148763</v>
      </c>
      <c r="F63" s="190">
        <v>2.0726559798097992</v>
      </c>
      <c r="G63" s="189">
        <v>0.74815612574106594</v>
      </c>
      <c r="H63" s="188">
        <v>0.8738443765090127</v>
      </c>
      <c r="I63" s="190">
        <v>0.18422026102788275</v>
      </c>
      <c r="J63" s="190">
        <v>0.44116685213093904</v>
      </c>
      <c r="K63" s="190">
        <v>0.91251552430862437</v>
      </c>
      <c r="L63" s="187">
        <v>0</v>
      </c>
      <c r="M63" s="191">
        <v>2.3218209856873862</v>
      </c>
      <c r="N63" s="190">
        <v>3.5674615216077759</v>
      </c>
      <c r="O63" s="190">
        <v>4.1720854460901258</v>
      </c>
      <c r="P63" s="190">
        <v>3.7366333499927045</v>
      </c>
      <c r="Q63" s="189">
        <v>2.386212941146105</v>
      </c>
      <c r="R63" s="188">
        <v>0.76416683870613344</v>
      </c>
      <c r="S63" s="190">
        <v>5.3421593012298274</v>
      </c>
      <c r="T63" s="190">
        <v>3.4646269132752412</v>
      </c>
      <c r="U63" s="190">
        <v>3.713231588148453</v>
      </c>
      <c r="V63" s="190">
        <v>1.2823804171215365</v>
      </c>
      <c r="W63" s="190">
        <v>2.7056185195887879</v>
      </c>
      <c r="X63" s="190">
        <v>1.5798746262945524</v>
      </c>
      <c r="Y63" s="190">
        <v>0.47140957975433478</v>
      </c>
      <c r="Z63" s="190">
        <v>2.7552869150516668</v>
      </c>
      <c r="AA63" s="187">
        <v>4.5468516637710295</v>
      </c>
      <c r="AB63" s="506"/>
      <c r="AC63" s="506"/>
      <c r="AD63" s="506"/>
      <c r="AE63" s="506"/>
      <c r="AF63" s="506"/>
      <c r="AG63" s="506"/>
      <c r="AH63" s="506"/>
      <c r="AI63" s="506"/>
      <c r="AJ63" s="506"/>
      <c r="AK63" s="506"/>
      <c r="AL63" s="506"/>
      <c r="AM63" s="506"/>
      <c r="AN63" s="506"/>
      <c r="AO63" s="506"/>
      <c r="AP63" s="506"/>
      <c r="AQ63" s="506"/>
      <c r="AR63" s="506"/>
      <c r="AS63" s="506"/>
      <c r="AT63" s="506"/>
      <c r="AU63" s="506"/>
      <c r="AV63" s="506"/>
      <c r="AW63" s="506"/>
      <c r="AX63" s="506"/>
      <c r="AY63" s="506"/>
      <c r="AZ63" s="943"/>
      <c r="BA63" s="947"/>
      <c r="BB63" s="682"/>
      <c r="BC63" s="517"/>
      <c r="BD63" s="503"/>
      <c r="BE63" s="503"/>
      <c r="BF63" s="503"/>
      <c r="BG63" s="521"/>
      <c r="BH63" s="517"/>
      <c r="BI63" s="503"/>
      <c r="BJ63" s="503"/>
      <c r="BK63" s="503"/>
      <c r="BL63" s="521"/>
      <c r="BM63" s="517"/>
      <c r="BN63" s="503"/>
      <c r="BO63" s="503"/>
      <c r="BP63" s="503"/>
      <c r="BQ63" s="521"/>
      <c r="BR63" s="517"/>
      <c r="BS63" s="503"/>
      <c r="BT63" s="503"/>
      <c r="BU63" s="503"/>
      <c r="BV63" s="503"/>
      <c r="BW63" s="503"/>
      <c r="BX63" s="503"/>
      <c r="BY63" s="504"/>
      <c r="BZ63" s="504"/>
      <c r="CA63" s="50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row>
    <row r="64" s="382" customFormat="true" ht="15" customHeight="true" x14ac:dyDescent="0.2">
      <c r="A64" s="1047"/>
      <c r="B64" s="447" t="s">
        <v>407</v>
      </c>
      <c r="C64" s="191">
        <v>12.873788280502588</v>
      </c>
      <c r="D64" s="190">
        <v>9.9343720242583373</v>
      </c>
      <c r="E64" s="190">
        <v>8.8655672671879397</v>
      </c>
      <c r="F64" s="190">
        <v>4.6257896868712631</v>
      </c>
      <c r="G64" s="189">
        <v>1.6249083169195977</v>
      </c>
      <c r="H64" s="188">
        <v>5.4606067721204905</v>
      </c>
      <c r="I64" s="190">
        <v>0.94461978001404123</v>
      </c>
      <c r="J64" s="190">
        <v>1.7778506936356619</v>
      </c>
      <c r="K64" s="190">
        <v>0.19942844294598516</v>
      </c>
      <c r="L64" s="187">
        <v>0</v>
      </c>
      <c r="M64" s="191">
        <v>13.146110917082712</v>
      </c>
      <c r="N64" s="190">
        <v>11.163757639014788</v>
      </c>
      <c r="O64" s="190">
        <v>9.8248474754000092</v>
      </c>
      <c r="P64" s="190">
        <v>8.8753187067177084</v>
      </c>
      <c r="Q64" s="189">
        <v>5.3650605556114117</v>
      </c>
      <c r="R64" s="188">
        <v>5.0794013753554044</v>
      </c>
      <c r="S64" s="190">
        <v>3.1825809737820037</v>
      </c>
      <c r="T64" s="190">
        <v>10.375231586028857</v>
      </c>
      <c r="U64" s="190">
        <v>8.332553755865014</v>
      </c>
      <c r="V64" s="190">
        <v>1.9931633091416503</v>
      </c>
      <c r="W64" s="190">
        <v>18.237984543478227</v>
      </c>
      <c r="X64" s="190">
        <v>4.2697960666117236</v>
      </c>
      <c r="Y64" s="190">
        <v>4.7895081915401878</v>
      </c>
      <c r="Z64" s="190">
        <v>10.993852597809681</v>
      </c>
      <c r="AA64" s="187">
        <v>11.705107850847101</v>
      </c>
      <c r="AB64" s="506"/>
      <c r="AC64" s="506"/>
      <c r="AD64" s="506"/>
      <c r="AE64" s="506"/>
      <c r="AF64" s="506"/>
      <c r="AG64" s="506"/>
      <c r="AH64" s="506"/>
      <c r="AI64" s="506"/>
      <c r="AJ64" s="506"/>
      <c r="AK64" s="506"/>
      <c r="AL64" s="506"/>
      <c r="AM64" s="506"/>
      <c r="AN64" s="506"/>
      <c r="AO64" s="506"/>
      <c r="AP64" s="506"/>
      <c r="AQ64" s="506"/>
      <c r="AR64" s="506"/>
      <c r="AS64" s="506"/>
      <c r="AT64" s="506"/>
      <c r="AU64" s="506"/>
      <c r="AV64" s="506"/>
      <c r="AW64" s="506"/>
      <c r="AX64" s="506"/>
      <c r="AY64" s="506"/>
      <c r="AZ64" s="943"/>
      <c r="BA64" s="947"/>
      <c r="BB64" s="682"/>
      <c r="BC64" s="517"/>
      <c r="BD64" s="503"/>
      <c r="BE64" s="503"/>
      <c r="BF64" s="503"/>
      <c r="BG64" s="521"/>
      <c r="BH64" s="517"/>
      <c r="BI64" s="503"/>
      <c r="BJ64" s="503"/>
      <c r="BK64" s="503"/>
      <c r="BL64" s="521"/>
      <c r="BM64" s="517"/>
      <c r="BN64" s="503"/>
      <c r="BO64" s="503"/>
      <c r="BP64" s="503"/>
      <c r="BQ64" s="521"/>
      <c r="BR64" s="517"/>
      <c r="BS64" s="503"/>
      <c r="BT64" s="503"/>
      <c r="BU64" s="503"/>
      <c r="BV64" s="503"/>
      <c r="BW64" s="503"/>
      <c r="BX64" s="503"/>
      <c r="BY64" s="504"/>
      <c r="BZ64" s="504"/>
      <c r="CA64" s="50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row>
    <row r="65" s="382" customFormat="true" ht="15" customHeight="true" x14ac:dyDescent="0.2">
      <c r="A65" s="1047"/>
      <c r="B65" s="447" t="s">
        <v>408</v>
      </c>
      <c r="C65" s="191">
        <v>4.4597242647153887</v>
      </c>
      <c r="D65" s="190">
        <v>6.2611179283233325</v>
      </c>
      <c r="E65" s="190">
        <v>5.9970793356909979</v>
      </c>
      <c r="F65" s="190">
        <v>4.2270807963794219</v>
      </c>
      <c r="G65" s="189">
        <v>1.7958233505591521</v>
      </c>
      <c r="H65" s="188">
        <v>2.6537565015123907</v>
      </c>
      <c r="I65" s="190">
        <v>1.4309607414596131</v>
      </c>
      <c r="J65" s="190">
        <v>0.61528248472099678</v>
      </c>
      <c r="K65" s="190">
        <v>0.16884271345421906</v>
      </c>
      <c r="L65" s="187">
        <v>0.68320116241300022</v>
      </c>
      <c r="M65" s="191">
        <v>4.6969972004871057</v>
      </c>
      <c r="N65" s="190">
        <v>4.9785880875642494</v>
      </c>
      <c r="O65" s="190">
        <v>7.283038299545515</v>
      </c>
      <c r="P65" s="190">
        <v>6.0846573610446502</v>
      </c>
      <c r="Q65" s="189">
        <v>5.7777094424003641</v>
      </c>
      <c r="R65" s="188">
        <v>2.6371020738718025</v>
      </c>
      <c r="S65" s="190">
        <v>8.3035377348025587</v>
      </c>
      <c r="T65" s="190">
        <v>8.1863384504090249</v>
      </c>
      <c r="U65" s="190">
        <v>5.7848984696017709</v>
      </c>
      <c r="V65" s="190">
        <v>4.3653366138016212</v>
      </c>
      <c r="W65" s="190">
        <v>1.3348626494110798</v>
      </c>
      <c r="X65" s="190">
        <v>6.0114145813066751</v>
      </c>
      <c r="Y65" s="190">
        <v>4.3093466106336571</v>
      </c>
      <c r="Z65" s="190">
        <v>0.23827297559707281</v>
      </c>
      <c r="AA65" s="187">
        <v>3.0360343517785675</v>
      </c>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943"/>
      <c r="BA65" s="947"/>
      <c r="BB65" s="682"/>
      <c r="BC65" s="517"/>
      <c r="BD65" s="503"/>
      <c r="BE65" s="503"/>
      <c r="BF65" s="503"/>
      <c r="BG65" s="521"/>
      <c r="BH65" s="517"/>
      <c r="BI65" s="503"/>
      <c r="BJ65" s="503"/>
      <c r="BK65" s="503"/>
      <c r="BL65" s="521"/>
      <c r="BM65" s="517"/>
      <c r="BN65" s="503"/>
      <c r="BO65" s="503"/>
      <c r="BP65" s="503"/>
      <c r="BQ65" s="521"/>
      <c r="BR65" s="517"/>
      <c r="BS65" s="503"/>
      <c r="BT65" s="503"/>
      <c r="BU65" s="503"/>
      <c r="BV65" s="503"/>
      <c r="BW65" s="503"/>
      <c r="BX65" s="503"/>
      <c r="BY65" s="504"/>
      <c r="BZ65" s="504"/>
      <c r="CA65" s="50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row>
    <row r="66" s="382" customFormat="true" ht="15" customHeight="true" x14ac:dyDescent="0.2">
      <c r="A66" s="1047"/>
      <c r="B66" s="447" t="s">
        <v>409</v>
      </c>
      <c r="C66" s="191">
        <v>18.703209988797614</v>
      </c>
      <c r="D66" s="190">
        <v>11.889043300872977</v>
      </c>
      <c r="E66" s="190">
        <v>8.6384463702108665</v>
      </c>
      <c r="F66" s="190">
        <v>5.0315460845678315</v>
      </c>
      <c r="G66" s="189">
        <v>1.6690518673650039</v>
      </c>
      <c r="H66" s="188">
        <v>5.5647600658967882</v>
      </c>
      <c r="I66" s="190">
        <v>2.6976281591802551</v>
      </c>
      <c r="J66" s="190">
        <v>0.91165993933186895</v>
      </c>
      <c r="K66" s="190">
        <v>0</v>
      </c>
      <c r="L66" s="187">
        <v>0.28296966773963456</v>
      </c>
      <c r="M66" s="191">
        <v>19.178660696911091</v>
      </c>
      <c r="N66" s="190">
        <v>14.915066340031954</v>
      </c>
      <c r="O66" s="190">
        <v>11.019405695929759</v>
      </c>
      <c r="P66" s="190">
        <v>7.9941122403687599</v>
      </c>
      <c r="Q66" s="189">
        <v>5.7281645663658081</v>
      </c>
      <c r="R66" s="188">
        <v>4.6309336271865318</v>
      </c>
      <c r="S66" s="190">
        <v>11.504594277403807</v>
      </c>
      <c r="T66" s="190">
        <v>13.240099988568954</v>
      </c>
      <c r="U66" s="190">
        <v>12.474645526563949</v>
      </c>
      <c r="V66" s="190">
        <v>3.2504686652577699</v>
      </c>
      <c r="W66" s="190">
        <v>2.8680456989749055</v>
      </c>
      <c r="X66" s="190">
        <v>25.177827846618108</v>
      </c>
      <c r="Y66" s="190">
        <v>6.0216944249410229</v>
      </c>
      <c r="Z66" s="190">
        <v>2.409721810737917</v>
      </c>
      <c r="AA66" s="187">
        <v>22.41169984127886</v>
      </c>
      <c r="AB66" s="506"/>
      <c r="AC66" s="506"/>
      <c r="AD66" s="506"/>
      <c r="AE66" s="506"/>
      <c r="AF66" s="506"/>
      <c r="AG66" s="506"/>
      <c r="AH66" s="506"/>
      <c r="AI66" s="506"/>
      <c r="AJ66" s="506"/>
      <c r="AK66" s="506"/>
      <c r="AL66" s="506"/>
      <c r="AM66" s="506"/>
      <c r="AN66" s="506"/>
      <c r="AO66" s="506"/>
      <c r="AP66" s="506"/>
      <c r="AQ66" s="506"/>
      <c r="AR66" s="506"/>
      <c r="AS66" s="506"/>
      <c r="AT66" s="506"/>
      <c r="AU66" s="506"/>
      <c r="AV66" s="506"/>
      <c r="AW66" s="506"/>
      <c r="AX66" s="506"/>
      <c r="AY66" s="506"/>
      <c r="AZ66" s="943"/>
      <c r="BA66" s="947"/>
      <c r="BB66" s="682"/>
      <c r="BC66" s="517"/>
      <c r="BD66" s="503"/>
      <c r="BE66" s="503"/>
      <c r="BF66" s="503"/>
      <c r="BG66" s="521"/>
      <c r="BH66" s="517"/>
      <c r="BI66" s="503"/>
      <c r="BJ66" s="503"/>
      <c r="BK66" s="503"/>
      <c r="BL66" s="521"/>
      <c r="BM66" s="517"/>
      <c r="BN66" s="503"/>
      <c r="BO66" s="503"/>
      <c r="BP66" s="503"/>
      <c r="BQ66" s="521"/>
      <c r="BR66" s="517"/>
      <c r="BS66" s="503"/>
      <c r="BT66" s="503"/>
      <c r="BU66" s="503"/>
      <c r="BV66" s="503"/>
      <c r="BW66" s="503"/>
      <c r="BX66" s="503"/>
      <c r="BY66" s="504"/>
      <c r="BZ66" s="504"/>
      <c r="CA66" s="50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row>
    <row r="67" s="382" customFormat="true" ht="15" customHeight="true" x14ac:dyDescent="0.2">
      <c r="A67" s="1047"/>
      <c r="B67" s="447" t="s">
        <v>469</v>
      </c>
      <c r="C67" s="191">
        <v>1.4720302120051028</v>
      </c>
      <c r="D67" s="190">
        <v>1.2089787816599216</v>
      </c>
      <c r="E67" s="190">
        <v>0.74183793209789983</v>
      </c>
      <c r="F67" s="190">
        <v>0.5735343940879114</v>
      </c>
      <c r="G67" s="189">
        <v>0.18508291805981089</v>
      </c>
      <c r="H67" s="188">
        <v>0.46929672034442371</v>
      </c>
      <c r="I67" s="190">
        <v>0.13924325358310408</v>
      </c>
      <c r="J67" s="190">
        <v>0</v>
      </c>
      <c r="K67" s="190">
        <v>0</v>
      </c>
      <c r="L67" s="187">
        <v>0</v>
      </c>
      <c r="M67" s="191">
        <v>1.5823814474823574</v>
      </c>
      <c r="N67" s="190">
        <v>1.2352002587707092</v>
      </c>
      <c r="O67" s="190">
        <v>0.82104890793269025</v>
      </c>
      <c r="P67" s="190">
        <v>1.0833559702362863</v>
      </c>
      <c r="Q67" s="189">
        <v>0.7232095599676559</v>
      </c>
      <c r="R67" s="188">
        <v>0.13916631028061943</v>
      </c>
      <c r="S67" s="190">
        <v>0.35518807885031406</v>
      </c>
      <c r="T67" s="190">
        <v>1.5124776482777236</v>
      </c>
      <c r="U67" s="190">
        <v>1.6429911278296052</v>
      </c>
      <c r="V67" s="190">
        <v>0.30744455125972914</v>
      </c>
      <c r="W67" s="190">
        <v>0.78363586581503175</v>
      </c>
      <c r="X67" s="190">
        <v>0.52017001249698747</v>
      </c>
      <c r="Y67" s="190">
        <v>0.33598464868624695</v>
      </c>
      <c r="Z67" s="190">
        <v>3.1717231274464632</v>
      </c>
      <c r="AA67" s="187">
        <v>0.23793868189427519</v>
      </c>
      <c r="AB67" s="506"/>
      <c r="AC67" s="506"/>
      <c r="AD67" s="506"/>
      <c r="AE67" s="506"/>
      <c r="AF67" s="506"/>
      <c r="AG67" s="506"/>
      <c r="AH67" s="506"/>
      <c r="AI67" s="506"/>
      <c r="AJ67" s="506"/>
      <c r="AK67" s="506"/>
      <c r="AL67" s="506"/>
      <c r="AM67" s="506"/>
      <c r="AN67" s="506"/>
      <c r="AO67" s="506"/>
      <c r="AP67" s="506"/>
      <c r="AQ67" s="506"/>
      <c r="AR67" s="506"/>
      <c r="AS67" s="506"/>
      <c r="AT67" s="506"/>
      <c r="AU67" s="506"/>
      <c r="AV67" s="506"/>
      <c r="AW67" s="506"/>
      <c r="AX67" s="506"/>
      <c r="AY67" s="506"/>
      <c r="AZ67" s="943"/>
      <c r="BA67" s="947"/>
      <c r="BB67" s="682"/>
      <c r="BC67" s="517"/>
      <c r="BD67" s="503"/>
      <c r="BE67" s="503"/>
      <c r="BF67" s="503"/>
      <c r="BG67" s="521"/>
      <c r="BH67" s="517"/>
      <c r="BI67" s="503"/>
      <c r="BJ67" s="503"/>
      <c r="BK67" s="503"/>
      <c r="BL67" s="521"/>
      <c r="BM67" s="517"/>
      <c r="BN67" s="503"/>
      <c r="BO67" s="503"/>
      <c r="BP67" s="503"/>
      <c r="BQ67" s="521"/>
      <c r="BR67" s="517"/>
      <c r="BS67" s="503"/>
      <c r="BT67" s="503"/>
      <c r="BU67" s="503"/>
      <c r="BV67" s="503"/>
      <c r="BW67" s="503"/>
      <c r="BX67" s="503"/>
      <c r="BY67" s="504"/>
      <c r="BZ67" s="504"/>
      <c r="CA67" s="50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row>
    <row r="68" s="382" customFormat="true" ht="15" customHeight="true" x14ac:dyDescent="0.2">
      <c r="A68" s="1047"/>
      <c r="B68" s="447" t="s">
        <v>372</v>
      </c>
      <c r="C68" s="191">
        <v>0</v>
      </c>
      <c r="D68" s="190">
        <v>0.10227849240527424</v>
      </c>
      <c r="E68" s="190">
        <v>2.9072270874684544E-2</v>
      </c>
      <c r="F68" s="190">
        <v>2.3658198649778216E-2</v>
      </c>
      <c r="G68" s="189">
        <v>0</v>
      </c>
      <c r="H68" s="188">
        <v>5.3896807806738681E-2</v>
      </c>
      <c r="I68" s="190">
        <v>0</v>
      </c>
      <c r="J68" s="190">
        <v>0</v>
      </c>
      <c r="K68" s="190">
        <v>0</v>
      </c>
      <c r="L68" s="187">
        <v>0</v>
      </c>
      <c r="M68" s="191">
        <v>0</v>
      </c>
      <c r="N68" s="190">
        <v>2.0244192176526135E-2</v>
      </c>
      <c r="O68" s="190">
        <v>0.13854031699949135</v>
      </c>
      <c r="P68" s="190">
        <v>0</v>
      </c>
      <c r="Q68" s="189">
        <v>3.204955571987439E-2</v>
      </c>
      <c r="R68" s="188">
        <v>2.3194385046769909E-2</v>
      </c>
      <c r="S68" s="190">
        <v>0</v>
      </c>
      <c r="T68" s="190">
        <v>5.9521532477758356E-2</v>
      </c>
      <c r="U68" s="190">
        <v>3.3556103231420983E-2</v>
      </c>
      <c r="V68" s="190">
        <v>0</v>
      </c>
      <c r="W68" s="190">
        <v>0.15139370306067126</v>
      </c>
      <c r="X68" s="190">
        <v>0</v>
      </c>
      <c r="Y68" s="190">
        <v>0</v>
      </c>
      <c r="Z68" s="190">
        <v>0</v>
      </c>
      <c r="AA68" s="187">
        <v>0</v>
      </c>
      <c r="AB68" s="506"/>
      <c r="AC68" s="506"/>
      <c r="AD68" s="506"/>
      <c r="AE68" s="506"/>
      <c r="AF68" s="506"/>
      <c r="AG68" s="506"/>
      <c r="AH68" s="506"/>
      <c r="AI68" s="506"/>
      <c r="AJ68" s="506"/>
      <c r="AK68" s="506"/>
      <c r="AL68" s="506"/>
      <c r="AM68" s="506"/>
      <c r="AN68" s="506"/>
      <c r="AO68" s="506"/>
      <c r="AP68" s="506"/>
      <c r="AQ68" s="506"/>
      <c r="AR68" s="506"/>
      <c r="AS68" s="506"/>
      <c r="AT68" s="506"/>
      <c r="AU68" s="506"/>
      <c r="AV68" s="506"/>
      <c r="AW68" s="506"/>
      <c r="AX68" s="506"/>
      <c r="AY68" s="506"/>
      <c r="AZ68" s="943"/>
      <c r="BA68" s="947"/>
      <c r="BB68" s="682"/>
      <c r="BC68" s="517"/>
      <c r="BD68" s="503"/>
      <c r="BE68" s="503"/>
      <c r="BF68" s="503"/>
      <c r="BG68" s="521"/>
      <c r="BH68" s="517"/>
      <c r="BI68" s="503"/>
      <c r="BJ68" s="503"/>
      <c r="BK68" s="503"/>
      <c r="BL68" s="521"/>
      <c r="BM68" s="517"/>
      <c r="BN68" s="503"/>
      <c r="BO68" s="503"/>
      <c r="BP68" s="503"/>
      <c r="BQ68" s="521"/>
      <c r="BR68" s="517"/>
      <c r="BS68" s="503"/>
      <c r="BT68" s="503"/>
      <c r="BU68" s="503"/>
      <c r="BV68" s="503"/>
      <c r="BW68" s="503"/>
      <c r="BX68" s="503"/>
      <c r="BY68" s="504"/>
      <c r="BZ68" s="504"/>
      <c r="CA68" s="50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row>
    <row r="69" s="382" customFormat="true" ht="15" customHeight="true" x14ac:dyDescent="0.2">
      <c r="A69" s="1047"/>
      <c r="B69" s="447" t="s">
        <v>373</v>
      </c>
      <c r="C69" s="191">
        <v>0.27507707014313254</v>
      </c>
      <c r="D69" s="190">
        <v>0.58804461625842486</v>
      </c>
      <c r="E69" s="190">
        <v>0.50506920604100558</v>
      </c>
      <c r="F69" s="190">
        <v>0.25961598316352852</v>
      </c>
      <c r="G69" s="189">
        <v>0.11084150500646814</v>
      </c>
      <c r="H69" s="188">
        <v>0.14764258513853487</v>
      </c>
      <c r="I69" s="190">
        <v>0</v>
      </c>
      <c r="J69" s="190">
        <v>0</v>
      </c>
      <c r="K69" s="190">
        <v>0</v>
      </c>
      <c r="L69" s="187">
        <v>3.5385835769818234E-2</v>
      </c>
      <c r="M69" s="191">
        <v>0.32505869557617584</v>
      </c>
      <c r="N69" s="190">
        <v>0.50717141875384053</v>
      </c>
      <c r="O69" s="190">
        <v>0.55585180672868495</v>
      </c>
      <c r="P69" s="190">
        <v>0.41149295960864057</v>
      </c>
      <c r="Q69" s="189">
        <v>0.48915995512307736</v>
      </c>
      <c r="R69" s="188">
        <v>0.34381302046290124</v>
      </c>
      <c r="S69" s="190">
        <v>3.02551860771515E-2</v>
      </c>
      <c r="T69" s="190">
        <v>0</v>
      </c>
      <c r="U69" s="190">
        <v>0</v>
      </c>
      <c r="V69" s="190">
        <v>0</v>
      </c>
      <c r="W69" s="190">
        <v>1.4542212990336241</v>
      </c>
      <c r="X69" s="190">
        <v>0</v>
      </c>
      <c r="Y69" s="190">
        <v>1.4926410762698934</v>
      </c>
      <c r="Z69" s="190">
        <v>0.13374075561811072</v>
      </c>
      <c r="AA69" s="187">
        <v>1.1875929430306731</v>
      </c>
      <c r="AB69" s="506"/>
      <c r="AC69" s="506"/>
      <c r="AD69" s="506"/>
      <c r="AE69" s="506"/>
      <c r="AF69" s="506"/>
      <c r="AG69" s="506"/>
      <c r="AH69" s="506"/>
      <c r="AI69" s="506"/>
      <c r="AJ69" s="506"/>
      <c r="AK69" s="506"/>
      <c r="AL69" s="506"/>
      <c r="AM69" s="506"/>
      <c r="AN69" s="506"/>
      <c r="AO69" s="506"/>
      <c r="AP69" s="506"/>
      <c r="AQ69" s="506"/>
      <c r="AR69" s="506"/>
      <c r="AS69" s="506"/>
      <c r="AT69" s="506"/>
      <c r="AU69" s="506"/>
      <c r="AV69" s="506"/>
      <c r="AW69" s="506"/>
      <c r="AX69" s="506"/>
      <c r="AY69" s="506"/>
      <c r="AZ69" s="943"/>
      <c r="BA69" s="947"/>
      <c r="BB69" s="682"/>
      <c r="BC69" s="517"/>
      <c r="BD69" s="503"/>
      <c r="BE69" s="503"/>
      <c r="BF69" s="503"/>
      <c r="BG69" s="521"/>
      <c r="BH69" s="517"/>
      <c r="BI69" s="503"/>
      <c r="BJ69" s="503"/>
      <c r="BK69" s="503"/>
      <c r="BL69" s="521"/>
      <c r="BM69" s="517"/>
      <c r="BN69" s="503"/>
      <c r="BO69" s="503"/>
      <c r="BP69" s="503"/>
      <c r="BQ69" s="521"/>
      <c r="BR69" s="517"/>
      <c r="BS69" s="503"/>
      <c r="BT69" s="503"/>
      <c r="BU69" s="503"/>
      <c r="BV69" s="503"/>
      <c r="BW69" s="503"/>
      <c r="BX69" s="503"/>
      <c r="BY69" s="504"/>
      <c r="BZ69" s="504"/>
      <c r="CA69" s="50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row>
    <row r="70" s="382" customFormat="true" ht="15" customHeight="true" x14ac:dyDescent="0.2">
      <c r="A70" s="1047"/>
      <c r="B70" s="447" t="s">
        <v>412</v>
      </c>
      <c r="C70" s="191">
        <v>0</v>
      </c>
      <c r="D70" s="190">
        <v>0</v>
      </c>
      <c r="E70" s="190">
        <v>0</v>
      </c>
      <c r="F70" s="190">
        <v>1.0149178834100483E-2</v>
      </c>
      <c r="G70" s="189">
        <v>5.2457932895777014E-2</v>
      </c>
      <c r="H70" s="188">
        <v>0</v>
      </c>
      <c r="I70" s="190">
        <v>0</v>
      </c>
      <c r="J70" s="190">
        <v>3.8925667301473559E-2</v>
      </c>
      <c r="K70" s="190">
        <v>0</v>
      </c>
      <c r="L70" s="187">
        <v>0.20062730233769538</v>
      </c>
      <c r="M70" s="191">
        <v>0</v>
      </c>
      <c r="N70" s="190">
        <v>0</v>
      </c>
      <c r="O70" s="190">
        <v>0</v>
      </c>
      <c r="P70" s="190">
        <v>0</v>
      </c>
      <c r="Q70" s="189">
        <v>0</v>
      </c>
      <c r="R70" s="188">
        <v>0</v>
      </c>
      <c r="S70" s="190">
        <v>6.6929043426960461E-2</v>
      </c>
      <c r="T70" s="190">
        <v>0</v>
      </c>
      <c r="U70" s="190">
        <v>0</v>
      </c>
      <c r="V70" s="190">
        <v>3.6760900845939748E-2</v>
      </c>
      <c r="W70" s="190">
        <v>0</v>
      </c>
      <c r="X70" s="190">
        <v>0</v>
      </c>
      <c r="Y70" s="190">
        <v>0</v>
      </c>
      <c r="Z70" s="190">
        <v>0</v>
      </c>
      <c r="AA70" s="187">
        <v>0</v>
      </c>
      <c r="AB70" s="506"/>
      <c r="AC70" s="506"/>
      <c r="AD70" s="506"/>
      <c r="AE70" s="506"/>
      <c r="AF70" s="506"/>
      <c r="AG70" s="506"/>
      <c r="AH70" s="506"/>
      <c r="AI70" s="506"/>
      <c r="AJ70" s="506"/>
      <c r="AK70" s="506"/>
      <c r="AL70" s="506"/>
      <c r="AM70" s="506"/>
      <c r="AN70" s="506"/>
      <c r="AO70" s="506"/>
      <c r="AP70" s="506"/>
      <c r="AQ70" s="506"/>
      <c r="AR70" s="506"/>
      <c r="AS70" s="506"/>
      <c r="AT70" s="506"/>
      <c r="AU70" s="506"/>
      <c r="AV70" s="506"/>
      <c r="AW70" s="506"/>
      <c r="AX70" s="506"/>
      <c r="AY70" s="506"/>
      <c r="AZ70" s="943"/>
      <c r="BA70" s="947"/>
      <c r="BB70" s="682"/>
      <c r="BC70" s="517"/>
      <c r="BD70" s="503"/>
      <c r="BE70" s="503"/>
      <c r="BF70" s="503"/>
      <c r="BG70" s="521"/>
      <c r="BH70" s="517"/>
      <c r="BI70" s="503"/>
      <c r="BJ70" s="503"/>
      <c r="BK70" s="503"/>
      <c r="BL70" s="521"/>
      <c r="BM70" s="517"/>
      <c r="BN70" s="503"/>
      <c r="BO70" s="503"/>
      <c r="BP70" s="503"/>
      <c r="BQ70" s="521"/>
      <c r="BR70" s="517"/>
      <c r="BS70" s="503"/>
      <c r="BT70" s="503"/>
      <c r="BU70" s="503"/>
      <c r="BV70" s="503"/>
      <c r="BW70" s="503"/>
      <c r="BX70" s="503"/>
      <c r="BY70" s="504"/>
      <c r="BZ70" s="504"/>
      <c r="CA70" s="50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row>
    <row r="71" s="382" customFormat="true" ht="15" customHeight="true" x14ac:dyDescent="0.2">
      <c r="A71" s="214"/>
      <c r="B71" s="208"/>
      <c r="C71" s="191"/>
      <c r="D71" s="190"/>
      <c r="E71" s="190"/>
      <c r="F71" s="190"/>
      <c r="G71" s="189"/>
      <c r="H71" s="188"/>
      <c r="I71" s="190"/>
      <c r="J71" s="190"/>
      <c r="K71" s="190"/>
      <c r="L71" s="187"/>
      <c r="M71" s="191"/>
      <c r="N71" s="190"/>
      <c r="O71" s="190"/>
      <c r="P71" s="190"/>
      <c r="Q71" s="189"/>
      <c r="R71" s="188"/>
      <c r="S71" s="190"/>
      <c r="T71" s="190"/>
      <c r="U71" s="190"/>
      <c r="V71" s="190"/>
      <c r="W71" s="190"/>
      <c r="X71" s="190"/>
      <c r="Y71" s="190"/>
      <c r="Z71" s="190"/>
      <c r="AA71" s="187"/>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943"/>
      <c r="BA71" s="947"/>
      <c r="BB71" s="682"/>
      <c r="BC71" s="517"/>
      <c r="BD71" s="503"/>
      <c r="BE71" s="503"/>
      <c r="BF71" s="503"/>
      <c r="BG71" s="521"/>
      <c r="BH71" s="517"/>
      <c r="BI71" s="503"/>
      <c r="BJ71" s="503"/>
      <c r="BK71" s="503"/>
      <c r="BL71" s="521"/>
      <c r="BM71" s="517"/>
      <c r="BN71" s="503"/>
      <c r="BO71" s="503"/>
      <c r="BP71" s="503"/>
      <c r="BQ71" s="521"/>
      <c r="BR71" s="517"/>
      <c r="BS71" s="503"/>
      <c r="BT71" s="503"/>
      <c r="BU71" s="503"/>
      <c r="BV71" s="503"/>
      <c r="BW71" s="503"/>
      <c r="BX71" s="503"/>
      <c r="BY71" s="504"/>
      <c r="BZ71" s="504"/>
      <c r="CA71" s="50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row>
    <row r="72" s="382" customFormat="true" ht="15" customHeight="true" x14ac:dyDescent="0.2">
      <c r="A72" s="214"/>
      <c r="B72" s="208"/>
      <c r="C72" s="191"/>
      <c r="D72" s="190"/>
      <c r="E72" s="190"/>
      <c r="F72" s="190"/>
      <c r="G72" s="189"/>
      <c r="H72" s="188"/>
      <c r="I72" s="190"/>
      <c r="J72" s="190"/>
      <c r="K72" s="190"/>
      <c r="L72" s="187"/>
      <c r="M72" s="191"/>
      <c r="N72" s="190"/>
      <c r="O72" s="190"/>
      <c r="P72" s="190"/>
      <c r="Q72" s="189"/>
      <c r="R72" s="188"/>
      <c r="S72" s="190"/>
      <c r="T72" s="190"/>
      <c r="U72" s="190"/>
      <c r="V72" s="190"/>
      <c r="W72" s="190"/>
      <c r="X72" s="190"/>
      <c r="Y72" s="190"/>
      <c r="Z72" s="190"/>
      <c r="AA72" s="187"/>
      <c r="AB72" s="506"/>
      <c r="AC72" s="506"/>
      <c r="AD72" s="506"/>
      <c r="AE72" s="506"/>
      <c r="AF72" s="506"/>
      <c r="AG72" s="506"/>
      <c r="AH72" s="506"/>
      <c r="AI72" s="506"/>
      <c r="AJ72" s="506"/>
      <c r="AK72" s="506"/>
      <c r="AL72" s="506"/>
      <c r="AM72" s="506"/>
      <c r="AN72" s="506"/>
      <c r="AO72" s="506"/>
      <c r="AP72" s="506"/>
      <c r="AQ72" s="506"/>
      <c r="AR72" s="506"/>
      <c r="AS72" s="506"/>
      <c r="AT72" s="506"/>
      <c r="AU72" s="506"/>
      <c r="AV72" s="506"/>
      <c r="AW72" s="506"/>
      <c r="AX72" s="506"/>
      <c r="AY72" s="506"/>
      <c r="AZ72" s="943"/>
      <c r="BA72" s="947"/>
      <c r="BB72" s="682"/>
      <c r="BC72" s="517"/>
      <c r="BD72" s="503"/>
      <c r="BE72" s="503"/>
      <c r="BF72" s="503"/>
      <c r="BG72" s="521"/>
      <c r="BH72" s="517"/>
      <c r="BI72" s="503"/>
      <c r="BJ72" s="503"/>
      <c r="BK72" s="503"/>
      <c r="BL72" s="521"/>
      <c r="BM72" s="517"/>
      <c r="BN72" s="503"/>
      <c r="BO72" s="503"/>
      <c r="BP72" s="503"/>
      <c r="BQ72" s="521"/>
      <c r="BR72" s="517"/>
      <c r="BS72" s="503"/>
      <c r="BT72" s="503"/>
      <c r="BU72" s="503"/>
      <c r="BV72" s="503"/>
      <c r="BW72" s="503"/>
      <c r="BX72" s="503"/>
      <c r="BY72" s="504"/>
      <c r="BZ72" s="504"/>
      <c r="CA72" s="50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row>
    <row r="73" s="382" customFormat="true" ht="15" customHeight="true" x14ac:dyDescent="0.2">
      <c r="A73" s="214"/>
      <c r="B73" s="208"/>
      <c r="C73" s="191"/>
      <c r="D73" s="190"/>
      <c r="E73" s="190"/>
      <c r="F73" s="190"/>
      <c r="G73" s="189"/>
      <c r="H73" s="188"/>
      <c r="I73" s="190"/>
      <c r="J73" s="190"/>
      <c r="K73" s="190"/>
      <c r="L73" s="187"/>
      <c r="M73" s="191"/>
      <c r="N73" s="190"/>
      <c r="O73" s="190"/>
      <c r="P73" s="190"/>
      <c r="Q73" s="189"/>
      <c r="R73" s="188"/>
      <c r="S73" s="190"/>
      <c r="T73" s="190"/>
      <c r="U73" s="190"/>
      <c r="V73" s="190"/>
      <c r="W73" s="190"/>
      <c r="X73" s="190"/>
      <c r="Y73" s="190"/>
      <c r="Z73" s="190"/>
      <c r="AA73" s="187"/>
      <c r="AB73" s="506"/>
      <c r="AC73" s="506"/>
      <c r="AD73" s="506"/>
      <c r="AE73" s="506"/>
      <c r="AF73" s="506"/>
      <c r="AG73" s="506"/>
      <c r="AH73" s="506"/>
      <c r="AI73" s="506"/>
      <c r="AJ73" s="506"/>
      <c r="AK73" s="506"/>
      <c r="AL73" s="506"/>
      <c r="AM73" s="506"/>
      <c r="AN73" s="506"/>
      <c r="AO73" s="506"/>
      <c r="AP73" s="506"/>
      <c r="AQ73" s="506"/>
      <c r="AR73" s="506"/>
      <c r="AS73" s="506"/>
      <c r="AT73" s="506"/>
      <c r="AU73" s="506"/>
      <c r="AV73" s="506"/>
      <c r="AW73" s="506"/>
      <c r="AX73" s="506"/>
      <c r="AY73" s="506"/>
      <c r="AZ73" s="943"/>
      <c r="BA73" s="947"/>
      <c r="BB73" s="682"/>
      <c r="BC73" s="517"/>
      <c r="BD73" s="503"/>
      <c r="BE73" s="503"/>
      <c r="BF73" s="503"/>
      <c r="BG73" s="521"/>
      <c r="BH73" s="517"/>
      <c r="BI73" s="503"/>
      <c r="BJ73" s="503"/>
      <c r="BK73" s="503"/>
      <c r="BL73" s="521"/>
      <c r="BM73" s="517"/>
      <c r="BN73" s="503"/>
      <c r="BO73" s="503"/>
      <c r="BP73" s="503"/>
      <c r="BQ73" s="521"/>
      <c r="BR73" s="517"/>
      <c r="BS73" s="503"/>
      <c r="BT73" s="503"/>
      <c r="BU73" s="503"/>
      <c r="BV73" s="503"/>
      <c r="BW73" s="503"/>
      <c r="BX73" s="503"/>
      <c r="BY73" s="504"/>
      <c r="BZ73" s="504"/>
      <c r="CA73" s="50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row>
    <row r="74" s="382" customFormat="true" ht="15" customHeight="true" x14ac:dyDescent="0.2">
      <c r="A74" s="214"/>
      <c r="B74" s="208"/>
      <c r="C74" s="191"/>
      <c r="D74" s="190"/>
      <c r="E74" s="190"/>
      <c r="F74" s="190"/>
      <c r="G74" s="189"/>
      <c r="H74" s="188"/>
      <c r="I74" s="190"/>
      <c r="J74" s="190"/>
      <c r="K74" s="190"/>
      <c r="L74" s="187"/>
      <c r="M74" s="191"/>
      <c r="N74" s="190"/>
      <c r="O74" s="190"/>
      <c r="P74" s="190"/>
      <c r="Q74" s="189"/>
      <c r="R74" s="188"/>
      <c r="S74" s="190"/>
      <c r="T74" s="190"/>
      <c r="U74" s="190"/>
      <c r="V74" s="190"/>
      <c r="W74" s="190"/>
      <c r="X74" s="190"/>
      <c r="Y74" s="190"/>
      <c r="Z74" s="190"/>
      <c r="AA74" s="187"/>
      <c r="AB74" s="506"/>
      <c r="AC74" s="506"/>
      <c r="AD74" s="506"/>
      <c r="AE74" s="506"/>
      <c r="AF74" s="506"/>
      <c r="AG74" s="506"/>
      <c r="AH74" s="506"/>
      <c r="AI74" s="506"/>
      <c r="AJ74" s="506"/>
      <c r="AK74" s="506"/>
      <c r="AL74" s="506"/>
      <c r="AM74" s="506"/>
      <c r="AN74" s="506"/>
      <c r="AO74" s="506"/>
      <c r="AP74" s="506"/>
      <c r="AQ74" s="506"/>
      <c r="AR74" s="506"/>
      <c r="AS74" s="506"/>
      <c r="AT74" s="506"/>
      <c r="AU74" s="506"/>
      <c r="AV74" s="506"/>
      <c r="AW74" s="506"/>
      <c r="AX74" s="506"/>
      <c r="AY74" s="506"/>
      <c r="AZ74" s="943"/>
      <c r="BA74" s="947"/>
      <c r="BB74" s="682"/>
      <c r="BC74" s="517"/>
      <c r="BD74" s="503"/>
      <c r="BE74" s="503"/>
      <c r="BF74" s="503"/>
      <c r="BG74" s="521"/>
      <c r="BH74" s="517"/>
      <c r="BI74" s="503"/>
      <c r="BJ74" s="503"/>
      <c r="BK74" s="503"/>
      <c r="BL74" s="521"/>
      <c r="BM74" s="517"/>
      <c r="BN74" s="503"/>
      <c r="BO74" s="503"/>
      <c r="BP74" s="503"/>
      <c r="BQ74" s="521"/>
      <c r="BR74" s="517"/>
      <c r="BS74" s="503"/>
      <c r="BT74" s="503"/>
      <c r="BU74" s="503"/>
      <c r="BV74" s="503"/>
      <c r="BW74" s="503"/>
      <c r="BX74" s="503"/>
      <c r="BY74" s="504"/>
      <c r="BZ74" s="504"/>
      <c r="CA74" s="50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row>
    <row r="75" s="382" customFormat="true" ht="15" customHeight="true" x14ac:dyDescent="0.2">
      <c r="A75" s="214"/>
      <c r="B75" s="208"/>
      <c r="C75" s="191"/>
      <c r="D75" s="190"/>
      <c r="E75" s="190"/>
      <c r="F75" s="190"/>
      <c r="G75" s="189"/>
      <c r="H75" s="188"/>
      <c r="I75" s="190"/>
      <c r="J75" s="190"/>
      <c r="K75" s="190"/>
      <c r="L75" s="187"/>
      <c r="M75" s="191"/>
      <c r="N75" s="190"/>
      <c r="O75" s="190"/>
      <c r="P75" s="190"/>
      <c r="Q75" s="189"/>
      <c r="R75" s="188"/>
      <c r="S75" s="190"/>
      <c r="T75" s="190"/>
      <c r="U75" s="190"/>
      <c r="V75" s="190"/>
      <c r="W75" s="190"/>
      <c r="X75" s="190"/>
      <c r="Y75" s="190"/>
      <c r="Z75" s="190"/>
      <c r="AA75" s="187"/>
      <c r="AB75" s="506"/>
      <c r="AC75" s="506"/>
      <c r="AD75" s="506"/>
      <c r="AE75" s="506"/>
      <c r="AF75" s="506"/>
      <c r="AG75" s="506"/>
      <c r="AH75" s="506"/>
      <c r="AI75" s="506"/>
      <c r="AJ75" s="506"/>
      <c r="AK75" s="506"/>
      <c r="AL75" s="506"/>
      <c r="AM75" s="506"/>
      <c r="AN75" s="506"/>
      <c r="AO75" s="506"/>
      <c r="AP75" s="506"/>
      <c r="AQ75" s="506"/>
      <c r="AR75" s="506"/>
      <c r="AS75" s="506"/>
      <c r="AT75" s="506"/>
      <c r="AU75" s="506"/>
      <c r="AV75" s="506"/>
      <c r="AW75" s="506"/>
      <c r="AX75" s="506"/>
      <c r="AY75" s="506"/>
      <c r="AZ75" s="943"/>
      <c r="BA75" s="947"/>
      <c r="BB75" s="682"/>
      <c r="BC75" s="517"/>
      <c r="BD75" s="503"/>
      <c r="BE75" s="503"/>
      <c r="BF75" s="503"/>
      <c r="BG75" s="521"/>
      <c r="BH75" s="517"/>
      <c r="BI75" s="503"/>
      <c r="BJ75" s="503"/>
      <c r="BK75" s="503"/>
      <c r="BL75" s="521"/>
      <c r="BM75" s="517"/>
      <c r="BN75" s="503"/>
      <c r="BO75" s="503"/>
      <c r="BP75" s="503"/>
      <c r="BQ75" s="521"/>
      <c r="BR75" s="517"/>
      <c r="BS75" s="503"/>
      <c r="BT75" s="503"/>
      <c r="BU75" s="503"/>
      <c r="BV75" s="503"/>
      <c r="BW75" s="503"/>
      <c r="BX75" s="503"/>
      <c r="BY75" s="504"/>
      <c r="BZ75" s="504"/>
      <c r="CA75" s="50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row>
    <row r="76" s="382" customFormat="true" ht="15" customHeight="true" x14ac:dyDescent="0.2">
      <c r="A76" s="214"/>
      <c r="B76" s="208"/>
      <c r="C76" s="191"/>
      <c r="D76" s="190"/>
      <c r="E76" s="190"/>
      <c r="F76" s="190"/>
      <c r="G76" s="189"/>
      <c r="H76" s="188"/>
      <c r="I76" s="190"/>
      <c r="J76" s="190"/>
      <c r="K76" s="190"/>
      <c r="L76" s="187"/>
      <c r="M76" s="191"/>
      <c r="N76" s="190"/>
      <c r="O76" s="190"/>
      <c r="P76" s="190"/>
      <c r="Q76" s="189"/>
      <c r="R76" s="188"/>
      <c r="S76" s="190"/>
      <c r="T76" s="190"/>
      <c r="U76" s="190"/>
      <c r="V76" s="190"/>
      <c r="W76" s="190"/>
      <c r="X76" s="190"/>
      <c r="Y76" s="190"/>
      <c r="Z76" s="190"/>
      <c r="AA76" s="187"/>
      <c r="AB76" s="506"/>
      <c r="AC76" s="506"/>
      <c r="AD76" s="506"/>
      <c r="AE76" s="506"/>
      <c r="AF76" s="506"/>
      <c r="AG76" s="506"/>
      <c r="AH76" s="506"/>
      <c r="AI76" s="506"/>
      <c r="AJ76" s="506"/>
      <c r="AK76" s="506"/>
      <c r="AL76" s="506"/>
      <c r="AM76" s="506"/>
      <c r="AN76" s="506"/>
      <c r="AO76" s="506"/>
      <c r="AP76" s="506"/>
      <c r="AQ76" s="506"/>
      <c r="AR76" s="506"/>
      <c r="AS76" s="506"/>
      <c r="AT76" s="506"/>
      <c r="AU76" s="506"/>
      <c r="AV76" s="506"/>
      <c r="AW76" s="506"/>
      <c r="AX76" s="506"/>
      <c r="AY76" s="506"/>
      <c r="AZ76" s="943"/>
      <c r="BA76" s="947"/>
      <c r="BB76" s="682"/>
      <c r="BC76" s="517"/>
      <c r="BD76" s="503"/>
      <c r="BE76" s="503"/>
      <c r="BF76" s="503"/>
      <c r="BG76" s="521"/>
      <c r="BH76" s="517"/>
      <c r="BI76" s="503"/>
      <c r="BJ76" s="503"/>
      <c r="BK76" s="503"/>
      <c r="BL76" s="521"/>
      <c r="BM76" s="517"/>
      <c r="BN76" s="503"/>
      <c r="BO76" s="503"/>
      <c r="BP76" s="503"/>
      <c r="BQ76" s="521"/>
      <c r="BR76" s="517"/>
      <c r="BS76" s="503"/>
      <c r="BT76" s="503"/>
      <c r="BU76" s="503"/>
      <c r="BV76" s="503"/>
      <c r="BW76" s="503"/>
      <c r="BX76" s="503"/>
      <c r="BY76" s="504"/>
      <c r="BZ76" s="504"/>
      <c r="CA76" s="50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row>
    <row r="77" s="382" customFormat="true" ht="15" customHeight="true" x14ac:dyDescent="0.2">
      <c r="A77" s="214"/>
      <c r="B77" s="208"/>
      <c r="C77" s="191"/>
      <c r="D77" s="190"/>
      <c r="E77" s="190"/>
      <c r="F77" s="190"/>
      <c r="G77" s="189"/>
      <c r="H77" s="188"/>
      <c r="I77" s="190"/>
      <c r="J77" s="190"/>
      <c r="K77" s="190"/>
      <c r="L77" s="187"/>
      <c r="M77" s="191"/>
      <c r="N77" s="190"/>
      <c r="O77" s="190"/>
      <c r="P77" s="190"/>
      <c r="Q77" s="189"/>
      <c r="R77" s="188"/>
      <c r="S77" s="190"/>
      <c r="T77" s="190"/>
      <c r="U77" s="190"/>
      <c r="V77" s="190"/>
      <c r="W77" s="190"/>
      <c r="X77" s="190"/>
      <c r="Y77" s="190"/>
      <c r="Z77" s="190"/>
      <c r="AA77" s="187"/>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943"/>
      <c r="BA77" s="947"/>
      <c r="BB77" s="682"/>
      <c r="BC77" s="517"/>
      <c r="BD77" s="503"/>
      <c r="BE77" s="503"/>
      <c r="BF77" s="503"/>
      <c r="BG77" s="521"/>
      <c r="BH77" s="517"/>
      <c r="BI77" s="503"/>
      <c r="BJ77" s="503"/>
      <c r="BK77" s="503"/>
      <c r="BL77" s="521"/>
      <c r="BM77" s="517"/>
      <c r="BN77" s="503"/>
      <c r="BO77" s="503"/>
      <c r="BP77" s="503"/>
      <c r="BQ77" s="521"/>
      <c r="BR77" s="517"/>
      <c r="BS77" s="503"/>
      <c r="BT77" s="503"/>
      <c r="BU77" s="503"/>
      <c r="BV77" s="503"/>
      <c r="BW77" s="503"/>
      <c r="BX77" s="503"/>
      <c r="BY77" s="504"/>
      <c r="BZ77" s="504"/>
      <c r="CA77" s="50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row>
    <row r="78" s="382" customFormat="true" ht="15" customHeight="true" x14ac:dyDescent="0.2">
      <c r="A78" s="214"/>
      <c r="B78" s="208"/>
      <c r="C78" s="191"/>
      <c r="D78" s="190"/>
      <c r="E78" s="190"/>
      <c r="F78" s="190"/>
      <c r="G78" s="189"/>
      <c r="H78" s="188"/>
      <c r="I78" s="190"/>
      <c r="J78" s="190"/>
      <c r="K78" s="190"/>
      <c r="L78" s="187"/>
      <c r="M78" s="191"/>
      <c r="N78" s="190"/>
      <c r="O78" s="190"/>
      <c r="P78" s="190"/>
      <c r="Q78" s="189"/>
      <c r="R78" s="188"/>
      <c r="S78" s="190"/>
      <c r="T78" s="190"/>
      <c r="U78" s="190"/>
      <c r="V78" s="190"/>
      <c r="W78" s="190"/>
      <c r="X78" s="190"/>
      <c r="Y78" s="190"/>
      <c r="Z78" s="190"/>
      <c r="AA78" s="187"/>
      <c r="AB78" s="506"/>
      <c r="AC78" s="506"/>
      <c r="AD78" s="506"/>
      <c r="AE78" s="506"/>
      <c r="AF78" s="506"/>
      <c r="AG78" s="506"/>
      <c r="AH78" s="506"/>
      <c r="AI78" s="506"/>
      <c r="AJ78" s="506"/>
      <c r="AK78" s="506"/>
      <c r="AL78" s="506"/>
      <c r="AM78" s="506"/>
      <c r="AN78" s="506"/>
      <c r="AO78" s="506"/>
      <c r="AP78" s="506"/>
      <c r="AQ78" s="506"/>
      <c r="AR78" s="506"/>
      <c r="AS78" s="506"/>
      <c r="AT78" s="506"/>
      <c r="AU78" s="506"/>
      <c r="AV78" s="506"/>
      <c r="AW78" s="506"/>
      <c r="AX78" s="506"/>
      <c r="AY78" s="506"/>
      <c r="AZ78" s="943"/>
      <c r="BA78" s="947"/>
      <c r="BB78" s="682"/>
      <c r="BC78" s="517"/>
      <c r="BD78" s="503"/>
      <c r="BE78" s="503"/>
      <c r="BF78" s="503"/>
      <c r="BG78" s="521"/>
      <c r="BH78" s="517"/>
      <c r="BI78" s="503"/>
      <c r="BJ78" s="503"/>
      <c r="BK78" s="503"/>
      <c r="BL78" s="521"/>
      <c r="BM78" s="517"/>
      <c r="BN78" s="503"/>
      <c r="BO78" s="503"/>
      <c r="BP78" s="503"/>
      <c r="BQ78" s="521"/>
      <c r="BR78" s="517"/>
      <c r="BS78" s="503"/>
      <c r="BT78" s="503"/>
      <c r="BU78" s="503"/>
      <c r="BV78" s="503"/>
      <c r="BW78" s="503"/>
      <c r="BX78" s="503"/>
      <c r="BY78" s="504"/>
      <c r="BZ78" s="504"/>
      <c r="CA78" s="50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row>
    <row r="79" s="382" customFormat="true" ht="15" customHeight="true" x14ac:dyDescent="0.2">
      <c r="A79" s="214"/>
      <c r="B79" s="208"/>
      <c r="C79" s="191"/>
      <c r="D79" s="190"/>
      <c r="E79" s="190"/>
      <c r="F79" s="190"/>
      <c r="G79" s="189"/>
      <c r="H79" s="188"/>
      <c r="I79" s="190"/>
      <c r="J79" s="190"/>
      <c r="K79" s="190"/>
      <c r="L79" s="187"/>
      <c r="M79" s="191"/>
      <c r="N79" s="190"/>
      <c r="O79" s="190"/>
      <c r="P79" s="190"/>
      <c r="Q79" s="189"/>
      <c r="R79" s="188"/>
      <c r="S79" s="190"/>
      <c r="T79" s="190"/>
      <c r="U79" s="190"/>
      <c r="V79" s="190"/>
      <c r="W79" s="190"/>
      <c r="X79" s="190"/>
      <c r="Y79" s="190"/>
      <c r="Z79" s="190"/>
      <c r="AA79" s="187"/>
      <c r="AB79" s="506"/>
      <c r="AC79" s="506"/>
      <c r="AD79" s="506"/>
      <c r="AE79" s="506"/>
      <c r="AF79" s="506"/>
      <c r="AG79" s="506"/>
      <c r="AH79" s="506"/>
      <c r="AI79" s="506"/>
      <c r="AJ79" s="506"/>
      <c r="AK79" s="506"/>
      <c r="AL79" s="506"/>
      <c r="AM79" s="506"/>
      <c r="AN79" s="506"/>
      <c r="AO79" s="506"/>
      <c r="AP79" s="506"/>
      <c r="AQ79" s="506"/>
      <c r="AR79" s="506"/>
      <c r="AS79" s="506"/>
      <c r="AT79" s="506"/>
      <c r="AU79" s="506"/>
      <c r="AV79" s="506"/>
      <c r="AW79" s="506"/>
      <c r="AX79" s="506"/>
      <c r="AY79" s="506"/>
      <c r="AZ79" s="943"/>
      <c r="BA79" s="947"/>
      <c r="BB79" s="682"/>
      <c r="BC79" s="517"/>
      <c r="BD79" s="503"/>
      <c r="BE79" s="503"/>
      <c r="BF79" s="503"/>
      <c r="BG79" s="521"/>
      <c r="BH79" s="517"/>
      <c r="BI79" s="503"/>
      <c r="BJ79" s="503"/>
      <c r="BK79" s="503"/>
      <c r="BL79" s="521"/>
      <c r="BM79" s="517"/>
      <c r="BN79" s="503"/>
      <c r="BO79" s="503"/>
      <c r="BP79" s="503"/>
      <c r="BQ79" s="521"/>
      <c r="BR79" s="517"/>
      <c r="BS79" s="503"/>
      <c r="BT79" s="503"/>
      <c r="BU79" s="503"/>
      <c r="BV79" s="503"/>
      <c r="BW79" s="503"/>
      <c r="BX79" s="503"/>
      <c r="BY79" s="504"/>
      <c r="BZ79" s="504"/>
      <c r="CA79" s="50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row>
    <row r="80" s="382" customFormat="true" ht="15" customHeight="true" x14ac:dyDescent="0.2">
      <c r="A80" s="214"/>
      <c r="B80" s="208"/>
      <c r="C80" s="191"/>
      <c r="D80" s="190"/>
      <c r="E80" s="190"/>
      <c r="F80" s="190"/>
      <c r="G80" s="189"/>
      <c r="H80" s="188"/>
      <c r="I80" s="190"/>
      <c r="J80" s="190"/>
      <c r="K80" s="190"/>
      <c r="L80" s="187"/>
      <c r="M80" s="191"/>
      <c r="N80" s="190"/>
      <c r="O80" s="190"/>
      <c r="P80" s="190"/>
      <c r="Q80" s="189"/>
      <c r="R80" s="188"/>
      <c r="S80" s="190"/>
      <c r="T80" s="190"/>
      <c r="U80" s="190"/>
      <c r="V80" s="190"/>
      <c r="W80" s="190"/>
      <c r="X80" s="190"/>
      <c r="Y80" s="190"/>
      <c r="Z80" s="190"/>
      <c r="AA80" s="187"/>
      <c r="AB80" s="506"/>
      <c r="AC80" s="506"/>
      <c r="AD80" s="506"/>
      <c r="AE80" s="506"/>
      <c r="AF80" s="506"/>
      <c r="AG80" s="506"/>
      <c r="AH80" s="506"/>
      <c r="AI80" s="506"/>
      <c r="AJ80" s="506"/>
      <c r="AK80" s="506"/>
      <c r="AL80" s="506"/>
      <c r="AM80" s="506"/>
      <c r="AN80" s="506"/>
      <c r="AO80" s="506"/>
      <c r="AP80" s="506"/>
      <c r="AQ80" s="506"/>
      <c r="AR80" s="506"/>
      <c r="AS80" s="506"/>
      <c r="AT80" s="506"/>
      <c r="AU80" s="506"/>
      <c r="AV80" s="506"/>
      <c r="AW80" s="506"/>
      <c r="AX80" s="506"/>
      <c r="AY80" s="506"/>
      <c r="AZ80" s="943"/>
      <c r="BA80" s="947"/>
      <c r="BB80" s="682"/>
      <c r="BC80" s="517"/>
      <c r="BD80" s="503"/>
      <c r="BE80" s="503"/>
      <c r="BF80" s="503"/>
      <c r="BG80" s="521"/>
      <c r="BH80" s="517"/>
      <c r="BI80" s="503"/>
      <c r="BJ80" s="503"/>
      <c r="BK80" s="503"/>
      <c r="BL80" s="521"/>
      <c r="BM80" s="517"/>
      <c r="BN80" s="503"/>
      <c r="BO80" s="503"/>
      <c r="BP80" s="503"/>
      <c r="BQ80" s="521"/>
      <c r="BR80" s="517"/>
      <c r="BS80" s="503"/>
      <c r="BT80" s="503"/>
      <c r="BU80" s="503"/>
      <c r="BV80" s="503"/>
      <c r="BW80" s="503"/>
      <c r="BX80" s="503"/>
      <c r="BY80" s="504"/>
      <c r="BZ80" s="504"/>
      <c r="CA80" s="50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row>
    <row r="81" s="382" customFormat="true" ht="15" customHeight="true" x14ac:dyDescent="0.2">
      <c r="A81" s="214"/>
      <c r="B81" s="208"/>
      <c r="C81" s="191"/>
      <c r="D81" s="190"/>
      <c r="E81" s="190"/>
      <c r="F81" s="190"/>
      <c r="G81" s="189"/>
      <c r="H81" s="188"/>
      <c r="I81" s="190"/>
      <c r="J81" s="190"/>
      <c r="K81" s="190"/>
      <c r="L81" s="187"/>
      <c r="M81" s="191"/>
      <c r="N81" s="190"/>
      <c r="O81" s="190"/>
      <c r="P81" s="190"/>
      <c r="Q81" s="189"/>
      <c r="R81" s="188"/>
      <c r="S81" s="190"/>
      <c r="T81" s="190"/>
      <c r="U81" s="190"/>
      <c r="V81" s="190"/>
      <c r="W81" s="190"/>
      <c r="X81" s="190"/>
      <c r="Y81" s="190"/>
      <c r="Z81" s="190"/>
      <c r="AA81" s="187"/>
      <c r="AB81" s="506"/>
      <c r="AC81" s="506"/>
      <c r="AD81" s="506"/>
      <c r="AE81" s="506"/>
      <c r="AF81" s="506"/>
      <c r="AG81" s="506"/>
      <c r="AH81" s="506"/>
      <c r="AI81" s="506"/>
      <c r="AJ81" s="506"/>
      <c r="AK81" s="506"/>
      <c r="AL81" s="506"/>
      <c r="AM81" s="506"/>
      <c r="AN81" s="506"/>
      <c r="AO81" s="506"/>
      <c r="AP81" s="506"/>
      <c r="AQ81" s="506"/>
      <c r="AR81" s="506"/>
      <c r="AS81" s="506"/>
      <c r="AT81" s="506"/>
      <c r="AU81" s="506"/>
      <c r="AV81" s="506"/>
      <c r="AW81" s="506"/>
      <c r="AX81" s="506"/>
      <c r="AY81" s="506"/>
      <c r="AZ81" s="943"/>
      <c r="BA81" s="947"/>
      <c r="BB81" s="682"/>
      <c r="BC81" s="517"/>
      <c r="BD81" s="503"/>
      <c r="BE81" s="503"/>
      <c r="BF81" s="503"/>
      <c r="BG81" s="521"/>
      <c r="BH81" s="517"/>
      <c r="BI81" s="503"/>
      <c r="BJ81" s="503"/>
      <c r="BK81" s="503"/>
      <c r="BL81" s="521"/>
      <c r="BM81" s="517"/>
      <c r="BN81" s="503"/>
      <c r="BO81" s="503"/>
      <c r="BP81" s="503"/>
      <c r="BQ81" s="521"/>
      <c r="BR81" s="517"/>
      <c r="BS81" s="503"/>
      <c r="BT81" s="503"/>
      <c r="BU81" s="503"/>
      <c r="BV81" s="503"/>
      <c r="BW81" s="503"/>
      <c r="BX81" s="503"/>
      <c r="BY81" s="504"/>
      <c r="BZ81" s="504"/>
      <c r="CA81" s="50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row>
    <row r="82" s="382" customFormat="true" ht="15" customHeight="true" x14ac:dyDescent="0.2">
      <c r="A82" s="214"/>
      <c r="B82" s="208"/>
      <c r="C82" s="191"/>
      <c r="D82" s="190"/>
      <c r="E82" s="190"/>
      <c r="F82" s="190"/>
      <c r="G82" s="189"/>
      <c r="H82" s="188"/>
      <c r="I82" s="190"/>
      <c r="J82" s="190"/>
      <c r="K82" s="190"/>
      <c r="L82" s="187"/>
      <c r="M82" s="191"/>
      <c r="N82" s="190"/>
      <c r="O82" s="190"/>
      <c r="P82" s="190"/>
      <c r="Q82" s="189"/>
      <c r="R82" s="188"/>
      <c r="S82" s="190"/>
      <c r="T82" s="190"/>
      <c r="U82" s="190"/>
      <c r="V82" s="190"/>
      <c r="W82" s="190"/>
      <c r="X82" s="190"/>
      <c r="Y82" s="190"/>
      <c r="Z82" s="190"/>
      <c r="AA82" s="187"/>
      <c r="AB82" s="506"/>
      <c r="AC82" s="506"/>
      <c r="AD82" s="506"/>
      <c r="AE82" s="506"/>
      <c r="AF82" s="506"/>
      <c r="AG82" s="506"/>
      <c r="AH82" s="506"/>
      <c r="AI82" s="506"/>
      <c r="AJ82" s="506"/>
      <c r="AK82" s="506"/>
      <c r="AL82" s="506"/>
      <c r="AM82" s="506"/>
      <c r="AN82" s="506"/>
      <c r="AO82" s="506"/>
      <c r="AP82" s="506"/>
      <c r="AQ82" s="506"/>
      <c r="AR82" s="506"/>
      <c r="AS82" s="506"/>
      <c r="AT82" s="506"/>
      <c r="AU82" s="506"/>
      <c r="AV82" s="506"/>
      <c r="AW82" s="506"/>
      <c r="AX82" s="506"/>
      <c r="AY82" s="506"/>
      <c r="AZ82" s="943"/>
      <c r="BA82" s="947"/>
      <c r="BB82" s="682"/>
      <c r="BC82" s="517"/>
      <c r="BD82" s="503"/>
      <c r="BE82" s="503"/>
      <c r="BF82" s="503"/>
      <c r="BG82" s="521"/>
      <c r="BH82" s="517"/>
      <c r="BI82" s="503"/>
      <c r="BJ82" s="503"/>
      <c r="BK82" s="503"/>
      <c r="BL82" s="521"/>
      <c r="BM82" s="517"/>
      <c r="BN82" s="503"/>
      <c r="BO82" s="503"/>
      <c r="BP82" s="503"/>
      <c r="BQ82" s="521"/>
      <c r="BR82" s="517"/>
      <c r="BS82" s="503"/>
      <c r="BT82" s="503"/>
      <c r="BU82" s="503"/>
      <c r="BV82" s="503"/>
      <c r="BW82" s="503"/>
      <c r="BX82" s="503"/>
      <c r="BY82" s="504"/>
      <c r="BZ82" s="504"/>
      <c r="CA82" s="50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row>
    <row r="83" s="382" customFormat="true" ht="15" customHeight="true" x14ac:dyDescent="0.2">
      <c r="A83" s="214"/>
      <c r="B83" s="208"/>
      <c r="C83" s="191"/>
      <c r="D83" s="190"/>
      <c r="E83" s="190"/>
      <c r="F83" s="190"/>
      <c r="G83" s="189"/>
      <c r="H83" s="188"/>
      <c r="I83" s="190"/>
      <c r="J83" s="190"/>
      <c r="K83" s="190"/>
      <c r="L83" s="187"/>
      <c r="M83" s="191"/>
      <c r="N83" s="190"/>
      <c r="O83" s="190"/>
      <c r="P83" s="190"/>
      <c r="Q83" s="189"/>
      <c r="R83" s="188"/>
      <c r="S83" s="190"/>
      <c r="T83" s="190"/>
      <c r="U83" s="190"/>
      <c r="V83" s="190"/>
      <c r="W83" s="190"/>
      <c r="X83" s="190"/>
      <c r="Y83" s="190"/>
      <c r="Z83" s="190"/>
      <c r="AA83" s="187"/>
      <c r="AB83" s="506"/>
      <c r="AC83" s="506"/>
      <c r="AD83" s="506"/>
      <c r="AE83" s="506"/>
      <c r="AF83" s="506"/>
      <c r="AG83" s="506"/>
      <c r="AH83" s="506"/>
      <c r="AI83" s="506"/>
      <c r="AJ83" s="506"/>
      <c r="AK83" s="506"/>
      <c r="AL83" s="506"/>
      <c r="AM83" s="506"/>
      <c r="AN83" s="506"/>
      <c r="AO83" s="506"/>
      <c r="AP83" s="506"/>
      <c r="AQ83" s="506"/>
      <c r="AR83" s="506"/>
      <c r="AS83" s="506"/>
      <c r="AT83" s="506"/>
      <c r="AU83" s="506"/>
      <c r="AV83" s="506"/>
      <c r="AW83" s="506"/>
      <c r="AX83" s="506"/>
      <c r="AY83" s="506"/>
      <c r="AZ83" s="943"/>
      <c r="BA83" s="947"/>
      <c r="BB83" s="682"/>
      <c r="BC83" s="517"/>
      <c r="BD83" s="503"/>
      <c r="BE83" s="503"/>
      <c r="BF83" s="503"/>
      <c r="BG83" s="521"/>
      <c r="BH83" s="517"/>
      <c r="BI83" s="503"/>
      <c r="BJ83" s="503"/>
      <c r="BK83" s="503"/>
      <c r="BL83" s="521"/>
      <c r="BM83" s="517"/>
      <c r="BN83" s="503"/>
      <c r="BO83" s="503"/>
      <c r="BP83" s="503"/>
      <c r="BQ83" s="521"/>
      <c r="BR83" s="517"/>
      <c r="BS83" s="503"/>
      <c r="BT83" s="503"/>
      <c r="BU83" s="503"/>
      <c r="BV83" s="503"/>
      <c r="BW83" s="503"/>
      <c r="BX83" s="503"/>
      <c r="BY83" s="504"/>
      <c r="BZ83" s="504"/>
      <c r="CA83" s="50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row>
    <row r="84" s="382" customFormat="true" ht="15" customHeight="true" x14ac:dyDescent="0.2">
      <c r="A84" s="214"/>
      <c r="B84" s="208"/>
      <c r="C84" s="191"/>
      <c r="D84" s="190"/>
      <c r="E84" s="190"/>
      <c r="F84" s="190"/>
      <c r="G84" s="189"/>
      <c r="H84" s="188"/>
      <c r="I84" s="190"/>
      <c r="J84" s="190"/>
      <c r="K84" s="190"/>
      <c r="L84" s="187"/>
      <c r="M84" s="191"/>
      <c r="N84" s="190"/>
      <c r="O84" s="190"/>
      <c r="P84" s="190"/>
      <c r="Q84" s="189"/>
      <c r="R84" s="188"/>
      <c r="S84" s="190"/>
      <c r="T84" s="190"/>
      <c r="U84" s="190"/>
      <c r="V84" s="190"/>
      <c r="W84" s="190"/>
      <c r="X84" s="190"/>
      <c r="Y84" s="190"/>
      <c r="Z84" s="190"/>
      <c r="AA84" s="187"/>
      <c r="AB84" s="506"/>
      <c r="AC84" s="506"/>
      <c r="AD84" s="506"/>
      <c r="AE84" s="506"/>
      <c r="AF84" s="506"/>
      <c r="AG84" s="506"/>
      <c r="AH84" s="506"/>
      <c r="AI84" s="506"/>
      <c r="AJ84" s="506"/>
      <c r="AK84" s="506"/>
      <c r="AL84" s="506"/>
      <c r="AM84" s="506"/>
      <c r="AN84" s="506"/>
      <c r="AO84" s="506"/>
      <c r="AP84" s="506"/>
      <c r="AQ84" s="506"/>
      <c r="AR84" s="506"/>
      <c r="AS84" s="506"/>
      <c r="AT84" s="506"/>
      <c r="AU84" s="506"/>
      <c r="AV84" s="506"/>
      <c r="AW84" s="506"/>
      <c r="AX84" s="506"/>
      <c r="AY84" s="506"/>
      <c r="AZ84" s="943"/>
      <c r="BA84" s="947"/>
      <c r="BB84" s="682"/>
      <c r="BC84" s="517"/>
      <c r="BD84" s="503"/>
      <c r="BE84" s="503"/>
      <c r="BF84" s="503"/>
      <c r="BG84" s="521"/>
      <c r="BH84" s="517"/>
      <c r="BI84" s="503"/>
      <c r="BJ84" s="503"/>
      <c r="BK84" s="503"/>
      <c r="BL84" s="521"/>
      <c r="BM84" s="517"/>
      <c r="BN84" s="503"/>
      <c r="BO84" s="503"/>
      <c r="BP84" s="503"/>
      <c r="BQ84" s="521"/>
      <c r="BR84" s="517"/>
      <c r="BS84" s="503"/>
      <c r="BT84" s="503"/>
      <c r="BU84" s="503"/>
      <c r="BV84" s="503"/>
      <c r="BW84" s="503"/>
      <c r="BX84" s="503"/>
      <c r="BY84" s="504"/>
      <c r="BZ84" s="504"/>
      <c r="CA84" s="50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row>
    <row r="85" s="382" customFormat="true" ht="15" customHeight="true" x14ac:dyDescent="0.2">
      <c r="A85" s="214"/>
      <c r="B85" s="208"/>
      <c r="C85" s="191"/>
      <c r="D85" s="190"/>
      <c r="E85" s="190"/>
      <c r="F85" s="190"/>
      <c r="G85" s="189"/>
      <c r="H85" s="188"/>
      <c r="I85" s="190"/>
      <c r="J85" s="190"/>
      <c r="K85" s="190"/>
      <c r="L85" s="187"/>
      <c r="M85" s="191"/>
      <c r="N85" s="190"/>
      <c r="O85" s="190"/>
      <c r="P85" s="190"/>
      <c r="Q85" s="189"/>
      <c r="R85" s="188"/>
      <c r="S85" s="190"/>
      <c r="T85" s="190"/>
      <c r="U85" s="190"/>
      <c r="V85" s="190"/>
      <c r="W85" s="190"/>
      <c r="X85" s="190"/>
      <c r="Y85" s="190"/>
      <c r="Z85" s="190"/>
      <c r="AA85" s="187"/>
      <c r="AB85" s="506"/>
      <c r="AC85" s="506"/>
      <c r="AD85" s="506"/>
      <c r="AE85" s="506"/>
      <c r="AF85" s="506"/>
      <c r="AG85" s="506"/>
      <c r="AH85" s="506"/>
      <c r="AI85" s="506"/>
      <c r="AJ85" s="506"/>
      <c r="AK85" s="506"/>
      <c r="AL85" s="506"/>
      <c r="AM85" s="506"/>
      <c r="AN85" s="506"/>
      <c r="AO85" s="506"/>
      <c r="AP85" s="506"/>
      <c r="AQ85" s="506"/>
      <c r="AR85" s="506"/>
      <c r="AS85" s="506"/>
      <c r="AT85" s="506"/>
      <c r="AU85" s="506"/>
      <c r="AV85" s="506"/>
      <c r="AW85" s="506"/>
      <c r="AX85" s="506"/>
      <c r="AY85" s="506"/>
      <c r="AZ85" s="943"/>
      <c r="BA85" s="947"/>
      <c r="BB85" s="682"/>
      <c r="BC85" s="517"/>
      <c r="BD85" s="503"/>
      <c r="BE85" s="503"/>
      <c r="BF85" s="503"/>
      <c r="BG85" s="521"/>
      <c r="BH85" s="517"/>
      <c r="BI85" s="503"/>
      <c r="BJ85" s="503"/>
      <c r="BK85" s="503"/>
      <c r="BL85" s="521"/>
      <c r="BM85" s="517"/>
      <c r="BN85" s="503"/>
      <c r="BO85" s="503"/>
      <c r="BP85" s="503"/>
      <c r="BQ85" s="521"/>
      <c r="BR85" s="517"/>
      <c r="BS85" s="503"/>
      <c r="BT85" s="503"/>
      <c r="BU85" s="503"/>
      <c r="BV85" s="503"/>
      <c r="BW85" s="503"/>
      <c r="BX85" s="503"/>
      <c r="BY85" s="504"/>
      <c r="BZ85" s="504"/>
      <c r="CA85" s="50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row>
    <row r="86" s="599" customFormat="true" ht="15" customHeight="true" x14ac:dyDescent="0.2">
      <c r="A86" s="214"/>
      <c r="B86" s="208"/>
      <c r="C86" s="179"/>
      <c r="D86" s="178"/>
      <c r="E86" s="178"/>
      <c r="F86" s="178"/>
      <c r="G86" s="177"/>
      <c r="H86" s="176"/>
      <c r="I86" s="178"/>
      <c r="J86" s="178"/>
      <c r="K86" s="178"/>
      <c r="L86" s="175"/>
      <c r="M86" s="179"/>
      <c r="N86" s="178"/>
      <c r="O86" s="178"/>
      <c r="P86" s="178"/>
      <c r="Q86" s="177"/>
      <c r="R86" s="176"/>
      <c r="S86" s="178"/>
      <c r="T86" s="178"/>
      <c r="U86" s="178"/>
      <c r="V86" s="178"/>
      <c r="W86" s="178"/>
      <c r="X86" s="178"/>
      <c r="Y86" s="178"/>
      <c r="Z86" s="178"/>
      <c r="AA86" s="175"/>
      <c r="AB86" s="909"/>
      <c r="AC86" s="909"/>
      <c r="AD86" s="909"/>
      <c r="AE86" s="909"/>
      <c r="AF86" s="909"/>
      <c r="AG86" s="909"/>
      <c r="AH86" s="909"/>
      <c r="AI86" s="909"/>
      <c r="AJ86" s="909"/>
      <c r="AK86" s="909"/>
      <c r="AL86" s="909"/>
      <c r="AM86" s="909"/>
      <c r="AN86" s="909"/>
      <c r="AO86" s="909"/>
      <c r="AP86" s="909"/>
      <c r="AQ86" s="909"/>
      <c r="AR86" s="909"/>
      <c r="AS86" s="909"/>
      <c r="AT86" s="909"/>
      <c r="AU86" s="909"/>
      <c r="AV86" s="909"/>
      <c r="AW86" s="909"/>
      <c r="AX86" s="909"/>
      <c r="AY86" s="909"/>
      <c r="AZ86" s="415"/>
      <c r="BA86" s="947"/>
      <c r="BB86" s="682"/>
      <c r="BC86" s="517"/>
      <c r="BD86" s="503"/>
      <c r="BE86" s="503"/>
      <c r="BF86" s="503"/>
      <c r="BG86" s="521"/>
      <c r="BH86" s="517"/>
      <c r="BI86" s="503"/>
      <c r="BJ86" s="503"/>
      <c r="BK86" s="503"/>
      <c r="BL86" s="521"/>
      <c r="BM86" s="517"/>
      <c r="BN86" s="503"/>
      <c r="BO86" s="503"/>
      <c r="BP86" s="503"/>
      <c r="BQ86" s="521"/>
      <c r="BR86" s="517"/>
      <c r="BS86" s="503"/>
      <c r="BT86" s="503"/>
      <c r="BU86" s="503"/>
      <c r="BV86" s="503"/>
      <c r="BW86" s="503"/>
      <c r="BX86" s="503"/>
      <c r="BY86" s="504"/>
      <c r="BZ86" s="504"/>
      <c r="CA86" s="50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row>
    <row r="87" s="599" customFormat="true" ht="15" customHeight="true" x14ac:dyDescent="0.2">
      <c r="A87" s="214"/>
      <c r="B87" s="208"/>
      <c r="C87" s="179"/>
      <c r="D87" s="178"/>
      <c r="E87" s="178"/>
      <c r="F87" s="178"/>
      <c r="G87" s="177"/>
      <c r="H87" s="176"/>
      <c r="I87" s="178"/>
      <c r="J87" s="178"/>
      <c r="K87" s="178"/>
      <c r="L87" s="175"/>
      <c r="M87" s="179"/>
      <c r="N87" s="178"/>
      <c r="O87" s="178"/>
      <c r="P87" s="178"/>
      <c r="Q87" s="177"/>
      <c r="R87" s="176"/>
      <c r="S87" s="178"/>
      <c r="T87" s="178"/>
      <c r="U87" s="178"/>
      <c r="V87" s="178"/>
      <c r="W87" s="178"/>
      <c r="X87" s="178"/>
      <c r="Y87" s="178"/>
      <c r="Z87" s="178"/>
      <c r="AA87" s="175"/>
      <c r="AB87" s="909"/>
      <c r="AC87" s="909"/>
      <c r="AD87" s="909"/>
      <c r="AE87" s="909"/>
      <c r="AF87" s="909"/>
      <c r="AG87" s="909"/>
      <c r="AH87" s="909"/>
      <c r="AI87" s="909"/>
      <c r="AJ87" s="909"/>
      <c r="AK87" s="909"/>
      <c r="AL87" s="909"/>
      <c r="AM87" s="909"/>
      <c r="AN87" s="909"/>
      <c r="AO87" s="909"/>
      <c r="AP87" s="909"/>
      <c r="AQ87" s="909"/>
      <c r="AR87" s="909"/>
      <c r="AS87" s="909"/>
      <c r="AT87" s="909"/>
      <c r="AU87" s="909"/>
      <c r="AV87" s="909"/>
      <c r="AW87" s="909"/>
      <c r="AX87" s="909"/>
      <c r="AY87" s="909"/>
      <c r="AZ87" s="415"/>
      <c r="BA87" s="947"/>
      <c r="BB87" s="682"/>
      <c r="BC87" s="517"/>
      <c r="BD87" s="503"/>
      <c r="BE87" s="503"/>
      <c r="BF87" s="503"/>
      <c r="BG87" s="521"/>
      <c r="BH87" s="517"/>
      <c r="BI87" s="503"/>
      <c r="BJ87" s="503"/>
      <c r="BK87" s="503"/>
      <c r="BL87" s="521"/>
      <c r="BM87" s="517"/>
      <c r="BN87" s="503"/>
      <c r="BO87" s="503"/>
      <c r="BP87" s="503"/>
      <c r="BQ87" s="521"/>
      <c r="BR87" s="517"/>
      <c r="BS87" s="503"/>
      <c r="BT87" s="503"/>
      <c r="BU87" s="503"/>
      <c r="BV87" s="503"/>
      <c r="BW87" s="503"/>
      <c r="BX87" s="503"/>
      <c r="BY87" s="504"/>
      <c r="BZ87" s="504"/>
      <c r="CA87" s="50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row>
    <row r="88" s="599" customFormat="true" ht="15" customHeight="true" x14ac:dyDescent="0.2">
      <c r="A88" s="214"/>
      <c r="B88" s="208"/>
      <c r="C88" s="179"/>
      <c r="D88" s="178"/>
      <c r="E88" s="178"/>
      <c r="F88" s="178"/>
      <c r="G88" s="177"/>
      <c r="H88" s="176"/>
      <c r="I88" s="178"/>
      <c r="J88" s="178"/>
      <c r="K88" s="178"/>
      <c r="L88" s="175"/>
      <c r="M88" s="179"/>
      <c r="N88" s="178"/>
      <c r="O88" s="178"/>
      <c r="P88" s="178"/>
      <c r="Q88" s="177"/>
      <c r="R88" s="176"/>
      <c r="S88" s="178"/>
      <c r="T88" s="178"/>
      <c r="U88" s="178"/>
      <c r="V88" s="178"/>
      <c r="W88" s="178"/>
      <c r="X88" s="178"/>
      <c r="Y88" s="178"/>
      <c r="Z88" s="178"/>
      <c r="AA88" s="175"/>
      <c r="AB88" s="909"/>
      <c r="AC88" s="909"/>
      <c r="AD88" s="909"/>
      <c r="AE88" s="909"/>
      <c r="AF88" s="909"/>
      <c r="AG88" s="909"/>
      <c r="AH88" s="909"/>
      <c r="AI88" s="909"/>
      <c r="AJ88" s="909"/>
      <c r="AK88" s="909"/>
      <c r="AL88" s="909"/>
      <c r="AM88" s="909"/>
      <c r="AN88" s="909"/>
      <c r="AO88" s="909"/>
      <c r="AP88" s="909"/>
      <c r="AQ88" s="909"/>
      <c r="AR88" s="909"/>
      <c r="AS88" s="909"/>
      <c r="AT88" s="909"/>
      <c r="AU88" s="909"/>
      <c r="AV88" s="909"/>
      <c r="AW88" s="909"/>
      <c r="AX88" s="909"/>
      <c r="AY88" s="909"/>
      <c r="AZ88" s="415"/>
      <c r="BA88" s="947"/>
      <c r="BB88" s="682"/>
      <c r="BC88" s="517"/>
      <c r="BD88" s="503"/>
      <c r="BE88" s="503"/>
      <c r="BF88" s="503"/>
      <c r="BG88" s="521"/>
      <c r="BH88" s="517"/>
      <c r="BI88" s="503"/>
      <c r="BJ88" s="503"/>
      <c r="BK88" s="503"/>
      <c r="BL88" s="521"/>
      <c r="BM88" s="517"/>
      <c r="BN88" s="503"/>
      <c r="BO88" s="503"/>
      <c r="BP88" s="503"/>
      <c r="BQ88" s="521"/>
      <c r="BR88" s="517"/>
      <c r="BS88" s="503"/>
      <c r="BT88" s="503"/>
      <c r="BU88" s="503"/>
      <c r="BV88" s="503"/>
      <c r="BW88" s="503"/>
      <c r="BX88" s="503"/>
      <c r="BY88" s="504"/>
      <c r="BZ88" s="504"/>
      <c r="CA88" s="50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row>
    <row r="89" s="599" customFormat="true" ht="15" customHeight="true" x14ac:dyDescent="0.2">
      <c r="A89" s="214"/>
      <c r="B89" s="208"/>
      <c r="C89" s="179"/>
      <c r="D89" s="178"/>
      <c r="E89" s="178"/>
      <c r="F89" s="178"/>
      <c r="G89" s="177"/>
      <c r="H89" s="176"/>
      <c r="I89" s="178"/>
      <c r="J89" s="178"/>
      <c r="K89" s="178"/>
      <c r="L89" s="175"/>
      <c r="M89" s="179"/>
      <c r="N89" s="178"/>
      <c r="O89" s="178"/>
      <c r="P89" s="178"/>
      <c r="Q89" s="177"/>
      <c r="R89" s="176"/>
      <c r="S89" s="178"/>
      <c r="T89" s="178"/>
      <c r="U89" s="178"/>
      <c r="V89" s="178"/>
      <c r="W89" s="178"/>
      <c r="X89" s="178"/>
      <c r="Y89" s="178"/>
      <c r="Z89" s="178"/>
      <c r="AA89" s="175"/>
      <c r="AB89" s="909"/>
      <c r="AC89" s="909"/>
      <c r="AD89" s="909"/>
      <c r="AE89" s="909"/>
      <c r="AF89" s="909"/>
      <c r="AG89" s="909"/>
      <c r="AH89" s="909"/>
      <c r="AI89" s="909"/>
      <c r="AJ89" s="909"/>
      <c r="AK89" s="909"/>
      <c r="AL89" s="909"/>
      <c r="AM89" s="909"/>
      <c r="AN89" s="909"/>
      <c r="AO89" s="909"/>
      <c r="AP89" s="909"/>
      <c r="AQ89" s="909"/>
      <c r="AR89" s="909"/>
      <c r="AS89" s="909"/>
      <c r="AT89" s="909"/>
      <c r="AU89" s="909"/>
      <c r="AV89" s="909"/>
      <c r="AW89" s="909"/>
      <c r="AX89" s="909"/>
      <c r="AY89" s="909"/>
      <c r="AZ89" s="415"/>
      <c r="BA89" s="947"/>
      <c r="BB89" s="682"/>
      <c r="BC89" s="517"/>
      <c r="BD89" s="503"/>
      <c r="BE89" s="503"/>
      <c r="BF89" s="503"/>
      <c r="BG89" s="521"/>
      <c r="BH89" s="517"/>
      <c r="BI89" s="503"/>
      <c r="BJ89" s="503"/>
      <c r="BK89" s="503"/>
      <c r="BL89" s="521"/>
      <c r="BM89" s="517"/>
      <c r="BN89" s="503"/>
      <c r="BO89" s="503"/>
      <c r="BP89" s="503"/>
      <c r="BQ89" s="521"/>
      <c r="BR89" s="517"/>
      <c r="BS89" s="503"/>
      <c r="BT89" s="503"/>
      <c r="BU89" s="503"/>
      <c r="BV89" s="503"/>
      <c r="BW89" s="503"/>
      <c r="BX89" s="503"/>
      <c r="BY89" s="504"/>
      <c r="BZ89" s="504"/>
      <c r="CA89" s="50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row>
    <row r="90" s="599" customFormat="true" ht="15" customHeight="true" x14ac:dyDescent="0.2">
      <c r="A90" s="214"/>
      <c r="B90" s="208"/>
      <c r="C90" s="179"/>
      <c r="D90" s="178"/>
      <c r="E90" s="178"/>
      <c r="F90" s="178"/>
      <c r="G90" s="177"/>
      <c r="H90" s="176"/>
      <c r="I90" s="178"/>
      <c r="J90" s="178"/>
      <c r="K90" s="178"/>
      <c r="L90" s="175"/>
      <c r="M90" s="179"/>
      <c r="N90" s="178"/>
      <c r="O90" s="178"/>
      <c r="P90" s="178"/>
      <c r="Q90" s="177"/>
      <c r="R90" s="176"/>
      <c r="S90" s="178"/>
      <c r="T90" s="178"/>
      <c r="U90" s="178"/>
      <c r="V90" s="178"/>
      <c r="W90" s="178"/>
      <c r="X90" s="178"/>
      <c r="Y90" s="178"/>
      <c r="Z90" s="178"/>
      <c r="AA90" s="175"/>
      <c r="AB90" s="909"/>
      <c r="AC90" s="909"/>
      <c r="AD90" s="909"/>
      <c r="AE90" s="909"/>
      <c r="AF90" s="909"/>
      <c r="AG90" s="909"/>
      <c r="AH90" s="909"/>
      <c r="AI90" s="909"/>
      <c r="AJ90" s="909"/>
      <c r="AK90" s="909"/>
      <c r="AL90" s="909"/>
      <c r="AM90" s="909"/>
      <c r="AN90" s="909"/>
      <c r="AO90" s="909"/>
      <c r="AP90" s="909"/>
      <c r="AQ90" s="909"/>
      <c r="AR90" s="909"/>
      <c r="AS90" s="909"/>
      <c r="AT90" s="909"/>
      <c r="AU90" s="909"/>
      <c r="AV90" s="909"/>
      <c r="AW90" s="909"/>
      <c r="AX90" s="909"/>
      <c r="AY90" s="909"/>
      <c r="AZ90" s="415"/>
      <c r="BA90" s="947"/>
      <c r="BB90" s="682"/>
      <c r="BC90" s="517"/>
      <c r="BD90" s="503"/>
      <c r="BE90" s="503"/>
      <c r="BF90" s="503"/>
      <c r="BG90" s="521"/>
      <c r="BH90" s="517"/>
      <c r="BI90" s="503"/>
      <c r="BJ90" s="503"/>
      <c r="BK90" s="503"/>
      <c r="BL90" s="521"/>
      <c r="BM90" s="517"/>
      <c r="BN90" s="503"/>
      <c r="BO90" s="503"/>
      <c r="BP90" s="503"/>
      <c r="BQ90" s="521"/>
      <c r="BR90" s="517"/>
      <c r="BS90" s="503"/>
      <c r="BT90" s="503"/>
      <c r="BU90" s="503"/>
      <c r="BV90" s="503"/>
      <c r="BW90" s="503"/>
      <c r="BX90" s="503"/>
      <c r="BY90" s="504"/>
      <c r="BZ90" s="504"/>
      <c r="CA90" s="50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row>
    <row r="91" s="599" customFormat="true" ht="15" customHeight="true" x14ac:dyDescent="0.2">
      <c r="A91" s="236"/>
      <c r="B91" s="207"/>
      <c r="C91" s="172"/>
      <c r="D91" s="174"/>
      <c r="E91" s="174"/>
      <c r="F91" s="174"/>
      <c r="G91" s="173"/>
      <c r="H91" s="171"/>
      <c r="I91" s="174"/>
      <c r="J91" s="174"/>
      <c r="K91" s="174"/>
      <c r="L91" s="170"/>
      <c r="M91" s="172"/>
      <c r="N91" s="174"/>
      <c r="O91" s="174"/>
      <c r="P91" s="174"/>
      <c r="Q91" s="173"/>
      <c r="R91" s="171"/>
      <c r="S91" s="174"/>
      <c r="T91" s="174"/>
      <c r="U91" s="174"/>
      <c r="V91" s="174"/>
      <c r="W91" s="174"/>
      <c r="X91" s="174"/>
      <c r="Y91" s="174"/>
      <c r="Z91" s="174"/>
      <c r="AA91" s="170"/>
      <c r="AB91" s="909"/>
      <c r="AC91" s="909"/>
      <c r="AD91" s="909"/>
      <c r="AE91" s="909"/>
      <c r="AF91" s="909"/>
      <c r="AG91" s="909"/>
      <c r="AH91" s="909"/>
      <c r="AI91" s="909"/>
      <c r="AJ91" s="909"/>
      <c r="AK91" s="909"/>
      <c r="AL91" s="909"/>
      <c r="AM91" s="909"/>
      <c r="AN91" s="909"/>
      <c r="AO91" s="909"/>
      <c r="AP91" s="909"/>
      <c r="AQ91" s="909"/>
      <c r="AR91" s="909"/>
      <c r="AS91" s="909"/>
      <c r="AT91" s="909"/>
      <c r="AU91" s="909"/>
      <c r="AV91" s="909"/>
      <c r="AW91" s="909"/>
      <c r="AX91" s="909"/>
      <c r="AY91" s="909"/>
      <c r="AZ91" s="415"/>
      <c r="BA91" s="947"/>
      <c r="BB91" s="682"/>
      <c r="BC91" s="517"/>
      <c r="BD91" s="503"/>
      <c r="BE91" s="503"/>
      <c r="BF91" s="503"/>
      <c r="BG91" s="521"/>
      <c r="BH91" s="517"/>
      <c r="BI91" s="503"/>
      <c r="BJ91" s="503"/>
      <c r="BK91" s="503"/>
      <c r="BL91" s="521"/>
      <c r="BM91" s="517"/>
      <c r="BN91" s="503"/>
      <c r="BO91" s="503"/>
      <c r="BP91" s="503"/>
      <c r="BQ91" s="521"/>
      <c r="BR91" s="517"/>
      <c r="BS91" s="503"/>
      <c r="BT91" s="503"/>
      <c r="BU91" s="503"/>
      <c r="BV91" s="503"/>
      <c r="BW91" s="503"/>
      <c r="BX91" s="503"/>
      <c r="BY91" s="504"/>
      <c r="BZ91" s="504"/>
      <c r="CA91" s="50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row>
    <row r="92" s="599" customFormat="true" ht="15" customHeight="true" x14ac:dyDescent="0.2">
      <c r="A92" s="236"/>
      <c r="B92" s="207"/>
      <c r="C92" s="172"/>
      <c r="D92" s="174"/>
      <c r="E92" s="174"/>
      <c r="F92" s="174"/>
      <c r="G92" s="173"/>
      <c r="H92" s="171"/>
      <c r="I92" s="174"/>
      <c r="J92" s="174"/>
      <c r="K92" s="174"/>
      <c r="L92" s="170"/>
      <c r="M92" s="172"/>
      <c r="N92" s="174"/>
      <c r="O92" s="174"/>
      <c r="P92" s="174"/>
      <c r="Q92" s="173"/>
      <c r="R92" s="171"/>
      <c r="S92" s="174"/>
      <c r="T92" s="174"/>
      <c r="U92" s="174"/>
      <c r="V92" s="174"/>
      <c r="W92" s="174"/>
      <c r="X92" s="174"/>
      <c r="Y92" s="174"/>
      <c r="Z92" s="174"/>
      <c r="AA92" s="170"/>
      <c r="AB92" s="909"/>
      <c r="AC92" s="909"/>
      <c r="AD92" s="909"/>
      <c r="AE92" s="909"/>
      <c r="AF92" s="909"/>
      <c r="AG92" s="909"/>
      <c r="AH92" s="909"/>
      <c r="AI92" s="909"/>
      <c r="AJ92" s="909"/>
      <c r="AK92" s="909"/>
      <c r="AL92" s="909"/>
      <c r="AM92" s="909"/>
      <c r="AN92" s="909"/>
      <c r="AO92" s="909"/>
      <c r="AP92" s="909"/>
      <c r="AQ92" s="909"/>
      <c r="AR92" s="909"/>
      <c r="AS92" s="909"/>
      <c r="AT92" s="909"/>
      <c r="AU92" s="909"/>
      <c r="AV92" s="909"/>
      <c r="AW92" s="909"/>
      <c r="AX92" s="909"/>
      <c r="AY92" s="909"/>
      <c r="AZ92" s="415"/>
      <c r="BA92" s="947"/>
      <c r="BB92" s="682"/>
      <c r="BC92" s="517"/>
      <c r="BD92" s="503"/>
      <c r="BE92" s="503"/>
      <c r="BF92" s="503"/>
      <c r="BG92" s="521"/>
      <c r="BH92" s="517"/>
      <c r="BI92" s="503"/>
      <c r="BJ92" s="503"/>
      <c r="BK92" s="503"/>
      <c r="BL92" s="521"/>
      <c r="BM92" s="517"/>
      <c r="BN92" s="503"/>
      <c r="BO92" s="503"/>
      <c r="BP92" s="503"/>
      <c r="BQ92" s="521"/>
      <c r="BR92" s="517"/>
      <c r="BS92" s="503"/>
      <c r="BT92" s="503"/>
      <c r="BU92" s="503"/>
      <c r="BV92" s="503"/>
      <c r="BW92" s="503"/>
      <c r="BX92" s="503"/>
      <c r="BY92" s="504"/>
      <c r="BZ92" s="504"/>
      <c r="CA92" s="50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row>
    <row r="93" s="599" customFormat="true" ht="15" customHeight="true" x14ac:dyDescent="0.2">
      <c r="A93" s="213"/>
      <c r="B93" s="206"/>
      <c r="C93" s="229"/>
      <c r="D93" s="228"/>
      <c r="E93" s="228"/>
      <c r="F93" s="228"/>
      <c r="G93" s="217"/>
      <c r="H93" s="219"/>
      <c r="I93" s="228"/>
      <c r="J93" s="228"/>
      <c r="K93" s="228"/>
      <c r="L93" s="223"/>
      <c r="M93" s="229"/>
      <c r="N93" s="228"/>
      <c r="O93" s="228"/>
      <c r="P93" s="228"/>
      <c r="Q93" s="217"/>
      <c r="R93" s="219"/>
      <c r="S93" s="228"/>
      <c r="T93" s="228"/>
      <c r="U93" s="228"/>
      <c r="V93" s="228"/>
      <c r="W93" s="228"/>
      <c r="X93" s="228"/>
      <c r="Y93" s="228"/>
      <c r="Z93" s="228"/>
      <c r="AA93" s="223"/>
      <c r="AB93" s="909"/>
      <c r="AC93" s="909"/>
      <c r="AD93" s="909"/>
      <c r="AE93" s="909"/>
      <c r="AF93" s="909"/>
      <c r="AG93" s="909"/>
      <c r="AH93" s="909"/>
      <c r="AI93" s="909"/>
      <c r="AJ93" s="909"/>
      <c r="AK93" s="909"/>
      <c r="AL93" s="909"/>
      <c r="AM93" s="909"/>
      <c r="AN93" s="909"/>
      <c r="AO93" s="909"/>
      <c r="AP93" s="909"/>
      <c r="AQ93" s="909"/>
      <c r="AR93" s="909"/>
      <c r="AS93" s="909"/>
      <c r="AT93" s="909"/>
      <c r="AU93" s="909"/>
      <c r="AV93" s="909"/>
      <c r="AW93" s="909"/>
      <c r="AX93" s="909"/>
      <c r="AY93" s="909"/>
      <c r="AZ93" s="415"/>
      <c r="BA93" s="947"/>
      <c r="BB93" s="682"/>
      <c r="BC93" s="517"/>
      <c r="BD93" s="503"/>
      <c r="BE93" s="503"/>
      <c r="BF93" s="503"/>
      <c r="BG93" s="521"/>
      <c r="BH93" s="517"/>
      <c r="BI93" s="503"/>
      <c r="BJ93" s="503"/>
      <c r="BK93" s="503"/>
      <c r="BL93" s="521"/>
      <c r="BM93" s="517"/>
      <c r="BN93" s="503"/>
      <c r="BO93" s="503"/>
      <c r="BP93" s="503"/>
      <c r="BQ93" s="521"/>
      <c r="BR93" s="517"/>
      <c r="BS93" s="503"/>
      <c r="BT93" s="503"/>
      <c r="BU93" s="503"/>
      <c r="BV93" s="503"/>
      <c r="BW93" s="503"/>
      <c r="BX93" s="503"/>
      <c r="BY93" s="504"/>
      <c r="BZ93" s="504"/>
      <c r="CA93" s="50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row>
    <row r="94" s="599" customFormat="true" ht="15" customHeight="true" x14ac:dyDescent="0.2">
      <c r="A94" s="137"/>
      <c r="B94" s="206"/>
      <c r="C94" s="229"/>
      <c r="D94" s="227"/>
      <c r="E94" s="227"/>
      <c r="F94" s="227"/>
      <c r="G94" s="216"/>
      <c r="H94" s="219"/>
      <c r="I94" s="227"/>
      <c r="J94" s="227"/>
      <c r="K94" s="227"/>
      <c r="L94" s="222"/>
      <c r="M94" s="229"/>
      <c r="N94" s="227"/>
      <c r="O94" s="227"/>
      <c r="P94" s="227"/>
      <c r="Q94" s="216"/>
      <c r="R94" s="219"/>
      <c r="S94" s="227"/>
      <c r="T94" s="227"/>
      <c r="U94" s="227"/>
      <c r="V94" s="227"/>
      <c r="W94" s="227"/>
      <c r="X94" s="227"/>
      <c r="Y94" s="227"/>
      <c r="Z94" s="227"/>
      <c r="AA94" s="222"/>
      <c r="AB94" s="909"/>
      <c r="AC94" s="909"/>
      <c r="AD94" s="909"/>
      <c r="AE94" s="909"/>
      <c r="AF94" s="909"/>
      <c r="AG94" s="909"/>
      <c r="AH94" s="909"/>
      <c r="AI94" s="909"/>
      <c r="AJ94" s="909"/>
      <c r="AK94" s="909"/>
      <c r="AL94" s="909"/>
      <c r="AM94" s="909"/>
      <c r="AN94" s="909"/>
      <c r="AO94" s="909"/>
      <c r="AP94" s="909"/>
      <c r="AQ94" s="909"/>
      <c r="AR94" s="909"/>
      <c r="AS94" s="909"/>
      <c r="AT94" s="909"/>
      <c r="AU94" s="909"/>
      <c r="AV94" s="909"/>
      <c r="AW94" s="909"/>
      <c r="AX94" s="909"/>
      <c r="AY94" s="909"/>
      <c r="AZ94" s="415"/>
      <c r="BA94" s="947"/>
      <c r="BB94" s="682"/>
      <c r="BC94" s="517"/>
      <c r="BD94" s="503"/>
      <c r="BE94" s="503"/>
      <c r="BF94" s="503"/>
      <c r="BG94" s="521"/>
      <c r="BH94" s="517"/>
      <c r="BI94" s="503"/>
      <c r="BJ94" s="503"/>
      <c r="BK94" s="503"/>
      <c r="BL94" s="521"/>
      <c r="BM94" s="517"/>
      <c r="BN94" s="503"/>
      <c r="BO94" s="503"/>
      <c r="BP94" s="503"/>
      <c r="BQ94" s="521"/>
      <c r="BR94" s="517"/>
      <c r="BS94" s="503"/>
      <c r="BT94" s="503"/>
      <c r="BU94" s="503"/>
      <c r="BV94" s="503"/>
      <c r="BW94" s="503"/>
      <c r="BX94" s="503"/>
      <c r="BY94" s="504"/>
      <c r="BZ94" s="504"/>
      <c r="CA94" s="50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row>
    <row r="95" s="599" customFormat="true" ht="15" customHeight="true" x14ac:dyDescent="0.2">
      <c r="A95" s="213"/>
      <c r="B95" s="205"/>
      <c r="C95" s="169"/>
      <c r="D95" s="168"/>
      <c r="E95" s="168"/>
      <c r="F95" s="168"/>
      <c r="G95" s="167"/>
      <c r="H95" s="166"/>
      <c r="I95" s="168"/>
      <c r="J95" s="168"/>
      <c r="K95" s="168"/>
      <c r="L95" s="165"/>
      <c r="M95" s="169"/>
      <c r="N95" s="168"/>
      <c r="O95" s="168"/>
      <c r="P95" s="168"/>
      <c r="Q95" s="167"/>
      <c r="R95" s="166"/>
      <c r="S95" s="168"/>
      <c r="T95" s="168"/>
      <c r="U95" s="168"/>
      <c r="V95" s="168"/>
      <c r="W95" s="168"/>
      <c r="X95" s="168"/>
      <c r="Y95" s="168"/>
      <c r="Z95" s="168"/>
      <c r="AA95" s="165"/>
      <c r="AB95" s="909"/>
      <c r="AC95" s="909"/>
      <c r="AD95" s="909"/>
      <c r="AE95" s="909"/>
      <c r="AF95" s="909"/>
      <c r="AG95" s="909"/>
      <c r="AH95" s="909"/>
      <c r="AI95" s="909"/>
      <c r="AJ95" s="909"/>
      <c r="AK95" s="909"/>
      <c r="AL95" s="909"/>
      <c r="AM95" s="909"/>
      <c r="AN95" s="909"/>
      <c r="AO95" s="909"/>
      <c r="AP95" s="909"/>
      <c r="AQ95" s="909"/>
      <c r="AR95" s="909"/>
      <c r="AS95" s="909"/>
      <c r="AT95" s="909"/>
      <c r="AU95" s="909"/>
      <c r="AV95" s="909"/>
      <c r="AW95" s="909"/>
      <c r="AX95" s="909"/>
      <c r="AY95" s="909"/>
      <c r="AZ95" s="415"/>
      <c r="BA95" s="947"/>
      <c r="BB95" s="682"/>
      <c r="BC95" s="517"/>
      <c r="BD95" s="503"/>
      <c r="BE95" s="503"/>
      <c r="BF95" s="503"/>
      <c r="BG95" s="521"/>
      <c r="BH95" s="517"/>
      <c r="BI95" s="503"/>
      <c r="BJ95" s="503"/>
      <c r="BK95" s="503"/>
      <c r="BL95" s="521"/>
      <c r="BM95" s="517"/>
      <c r="BN95" s="503"/>
      <c r="BO95" s="503"/>
      <c r="BP95" s="503"/>
      <c r="BQ95" s="521"/>
      <c r="BR95" s="517"/>
      <c r="BS95" s="503"/>
      <c r="BT95" s="503"/>
      <c r="BU95" s="503"/>
      <c r="BV95" s="503"/>
      <c r="BW95" s="503"/>
      <c r="BX95" s="503"/>
      <c r="BY95" s="504"/>
      <c r="BZ95" s="504"/>
      <c r="CA95" s="50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row>
    <row r="96" s="378" customFormat="true" ht="15" customHeight="true" x14ac:dyDescent="0.2">
      <c r="A96" s="137"/>
      <c r="B96" s="205"/>
      <c r="C96" s="169"/>
      <c r="D96" s="168"/>
      <c r="E96" s="168"/>
      <c r="F96" s="168"/>
      <c r="G96" s="167"/>
      <c r="H96" s="166"/>
      <c r="I96" s="168"/>
      <c r="J96" s="168"/>
      <c r="K96" s="168"/>
      <c r="L96" s="165"/>
      <c r="M96" s="169"/>
      <c r="N96" s="168"/>
      <c r="O96" s="168"/>
      <c r="P96" s="168"/>
      <c r="Q96" s="167"/>
      <c r="R96" s="166"/>
      <c r="S96" s="168"/>
      <c r="T96" s="168"/>
      <c r="U96" s="168"/>
      <c r="V96" s="168"/>
      <c r="W96" s="168"/>
      <c r="X96" s="168"/>
      <c r="Y96" s="168"/>
      <c r="Z96" s="168"/>
      <c r="AA96" s="165"/>
      <c r="AB96" s="909"/>
      <c r="AC96" s="909"/>
      <c r="AD96" s="909"/>
      <c r="AE96" s="909"/>
      <c r="AF96" s="909"/>
      <c r="AG96" s="909"/>
      <c r="AH96" s="909"/>
      <c r="AI96" s="909"/>
      <c r="AJ96" s="909"/>
      <c r="AK96" s="909"/>
      <c r="AL96" s="909"/>
      <c r="AM96" s="909"/>
      <c r="AN96" s="909"/>
      <c r="AO96" s="909"/>
      <c r="AP96" s="909"/>
      <c r="AQ96" s="909"/>
      <c r="AR96" s="909"/>
      <c r="AS96" s="909"/>
      <c r="AT96" s="909"/>
      <c r="AU96" s="909"/>
      <c r="AV96" s="909"/>
      <c r="AW96" s="909"/>
      <c r="AX96" s="909"/>
      <c r="AY96" s="909"/>
      <c r="AZ96" s="415"/>
      <c r="BA96" s="947"/>
      <c r="BB96" s="682"/>
      <c r="BC96" s="517"/>
      <c r="BD96" s="503"/>
      <c r="BE96" s="503"/>
      <c r="BF96" s="503"/>
      <c r="BG96" s="521"/>
      <c r="BH96" s="517"/>
      <c r="BI96" s="503"/>
      <c r="BJ96" s="503"/>
      <c r="BK96" s="503"/>
      <c r="BL96" s="521"/>
      <c r="BM96" s="517"/>
      <c r="BN96" s="503"/>
      <c r="BO96" s="503"/>
      <c r="BP96" s="503"/>
      <c r="BQ96" s="521"/>
      <c r="BR96" s="517"/>
      <c r="BS96" s="503"/>
      <c r="BT96" s="503"/>
      <c r="BU96" s="503"/>
      <c r="BV96" s="503"/>
      <c r="BW96" s="503"/>
      <c r="BX96" s="503"/>
      <c r="BY96" s="504"/>
      <c r="BZ96" s="504"/>
      <c r="CA96" s="50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row>
    <row r="97" s="378" customFormat="true" ht="15" customHeight="true" x14ac:dyDescent="0.2">
      <c r="A97" s="213"/>
      <c r="B97" s="205"/>
      <c r="C97" s="169"/>
      <c r="D97" s="168"/>
      <c r="E97" s="168"/>
      <c r="F97" s="168"/>
      <c r="G97" s="167"/>
      <c r="H97" s="166"/>
      <c r="I97" s="168"/>
      <c r="J97" s="168"/>
      <c r="K97" s="168"/>
      <c r="L97" s="165"/>
      <c r="M97" s="169"/>
      <c r="N97" s="168"/>
      <c r="O97" s="168"/>
      <c r="P97" s="168"/>
      <c r="Q97" s="167"/>
      <c r="R97" s="166"/>
      <c r="S97" s="168"/>
      <c r="T97" s="168"/>
      <c r="U97" s="168"/>
      <c r="V97" s="168"/>
      <c r="W97" s="168"/>
      <c r="X97" s="168"/>
      <c r="Y97" s="168"/>
      <c r="Z97" s="168"/>
      <c r="AA97" s="165"/>
      <c r="AB97" s="909"/>
      <c r="AC97" s="909"/>
      <c r="AD97" s="909"/>
      <c r="AE97" s="909"/>
      <c r="AF97" s="909"/>
      <c r="AG97" s="909"/>
      <c r="AH97" s="909"/>
      <c r="AI97" s="909"/>
      <c r="AJ97" s="909"/>
      <c r="AK97" s="909"/>
      <c r="AL97" s="909"/>
      <c r="AM97" s="909"/>
      <c r="AN97" s="909"/>
      <c r="AO97" s="909"/>
      <c r="AP97" s="909"/>
      <c r="AQ97" s="909"/>
      <c r="AR97" s="909"/>
      <c r="AS97" s="909"/>
      <c r="AT97" s="909"/>
      <c r="AU97" s="909"/>
      <c r="AV97" s="909"/>
      <c r="AW97" s="909"/>
      <c r="AX97" s="909"/>
      <c r="AY97" s="909"/>
      <c r="AZ97" s="415"/>
      <c r="BA97" s="947"/>
      <c r="BB97" s="682"/>
      <c r="BC97" s="517"/>
      <c r="BD97" s="503"/>
      <c r="BE97" s="503"/>
      <c r="BF97" s="503"/>
      <c r="BG97" s="521"/>
      <c r="BH97" s="517"/>
      <c r="BI97" s="503"/>
      <c r="BJ97" s="503"/>
      <c r="BK97" s="503"/>
      <c r="BL97" s="521"/>
      <c r="BM97" s="517"/>
      <c r="BN97" s="503"/>
      <c r="BO97" s="503"/>
      <c r="BP97" s="503"/>
      <c r="BQ97" s="521"/>
      <c r="BR97" s="517"/>
      <c r="BS97" s="503"/>
      <c r="BT97" s="503"/>
      <c r="BU97" s="503"/>
      <c r="BV97" s="503"/>
      <c r="BW97" s="503"/>
      <c r="BX97" s="503"/>
      <c r="BY97" s="504"/>
      <c r="BZ97" s="504"/>
      <c r="CA97" s="50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row>
    <row r="98" s="378" customFormat="true" ht="15" customHeight="true" x14ac:dyDescent="0.2">
      <c r="A98" s="137"/>
      <c r="B98" s="205"/>
      <c r="C98" s="169"/>
      <c r="D98" s="168"/>
      <c r="E98" s="168"/>
      <c r="F98" s="168"/>
      <c r="G98" s="167"/>
      <c r="H98" s="166"/>
      <c r="I98" s="168"/>
      <c r="J98" s="168"/>
      <c r="K98" s="168"/>
      <c r="L98" s="165"/>
      <c r="M98" s="169"/>
      <c r="N98" s="168"/>
      <c r="O98" s="168"/>
      <c r="P98" s="168"/>
      <c r="Q98" s="167"/>
      <c r="R98" s="166"/>
      <c r="S98" s="168"/>
      <c r="T98" s="168"/>
      <c r="U98" s="168"/>
      <c r="V98" s="168"/>
      <c r="W98" s="168"/>
      <c r="X98" s="168"/>
      <c r="Y98" s="168"/>
      <c r="Z98" s="168"/>
      <c r="AA98" s="165"/>
      <c r="AB98" s="909"/>
      <c r="AC98" s="909"/>
      <c r="AD98" s="909"/>
      <c r="AE98" s="909"/>
      <c r="AF98" s="909"/>
      <c r="AG98" s="909"/>
      <c r="AH98" s="909"/>
      <c r="AI98" s="909"/>
      <c r="AJ98" s="909"/>
      <c r="AK98" s="909"/>
      <c r="AL98" s="909"/>
      <c r="AM98" s="909"/>
      <c r="AN98" s="909"/>
      <c r="AO98" s="909"/>
      <c r="AP98" s="909"/>
      <c r="AQ98" s="909"/>
      <c r="AR98" s="909"/>
      <c r="AS98" s="909"/>
      <c r="AT98" s="909"/>
      <c r="AU98" s="909"/>
      <c r="AV98" s="909"/>
      <c r="AW98" s="909"/>
      <c r="AX98" s="909"/>
      <c r="AY98" s="909"/>
      <c r="AZ98" s="415"/>
      <c r="BA98" s="947"/>
      <c r="BB98" s="682"/>
      <c r="BC98" s="517"/>
      <c r="BD98" s="503"/>
      <c r="BE98" s="503"/>
      <c r="BF98" s="503"/>
      <c r="BG98" s="521"/>
      <c r="BH98" s="517"/>
      <c r="BI98" s="503"/>
      <c r="BJ98" s="503"/>
      <c r="BK98" s="503"/>
      <c r="BL98" s="521"/>
      <c r="BM98" s="517"/>
      <c r="BN98" s="503"/>
      <c r="BO98" s="503"/>
      <c r="BP98" s="503"/>
      <c r="BQ98" s="521"/>
      <c r="BR98" s="517"/>
      <c r="BS98" s="503"/>
      <c r="BT98" s="503"/>
      <c r="BU98" s="503"/>
      <c r="BV98" s="503"/>
      <c r="BW98" s="503"/>
      <c r="BX98" s="503"/>
      <c r="BY98" s="504"/>
      <c r="BZ98" s="504"/>
      <c r="CA98" s="50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row>
    <row r="99" s="378" customFormat="true" ht="15" customHeight="true" x14ac:dyDescent="0.2">
      <c r="A99" s="137"/>
      <c r="B99" s="205"/>
      <c r="C99" s="169"/>
      <c r="D99" s="168"/>
      <c r="E99" s="168"/>
      <c r="F99" s="168"/>
      <c r="G99" s="167"/>
      <c r="H99" s="166"/>
      <c r="I99" s="168"/>
      <c r="J99" s="168"/>
      <c r="K99" s="168"/>
      <c r="L99" s="165"/>
      <c r="M99" s="169"/>
      <c r="N99" s="168"/>
      <c r="O99" s="168"/>
      <c r="P99" s="168"/>
      <c r="Q99" s="167"/>
      <c r="R99" s="166"/>
      <c r="S99" s="168"/>
      <c r="T99" s="168"/>
      <c r="U99" s="168"/>
      <c r="V99" s="168"/>
      <c r="W99" s="168"/>
      <c r="X99" s="168"/>
      <c r="Y99" s="168"/>
      <c r="Z99" s="168"/>
      <c r="AA99" s="165"/>
      <c r="AB99" s="909"/>
      <c r="AC99" s="909"/>
      <c r="AD99" s="909"/>
      <c r="AE99" s="909"/>
      <c r="AF99" s="909"/>
      <c r="AG99" s="909"/>
      <c r="AH99" s="909"/>
      <c r="AI99" s="909"/>
      <c r="AJ99" s="909"/>
      <c r="AK99" s="909"/>
      <c r="AL99" s="909"/>
      <c r="AM99" s="909"/>
      <c r="AN99" s="909"/>
      <c r="AO99" s="909"/>
      <c r="AP99" s="909"/>
      <c r="AQ99" s="909"/>
      <c r="AR99" s="909"/>
      <c r="AS99" s="909"/>
      <c r="AT99" s="909"/>
      <c r="AU99" s="909"/>
      <c r="AV99" s="909"/>
      <c r="AW99" s="909"/>
      <c r="AX99" s="909"/>
      <c r="AY99" s="909"/>
      <c r="AZ99" s="415"/>
      <c r="BA99" s="947"/>
      <c r="BB99" s="682"/>
      <c r="BC99" s="517"/>
      <c r="BD99" s="503"/>
      <c r="BE99" s="503"/>
      <c r="BF99" s="503"/>
      <c r="BG99" s="521"/>
      <c r="BH99" s="517"/>
      <c r="BI99" s="503"/>
      <c r="BJ99" s="503"/>
      <c r="BK99" s="503"/>
      <c r="BL99" s="521"/>
      <c r="BM99" s="517"/>
      <c r="BN99" s="503"/>
      <c r="BO99" s="503"/>
      <c r="BP99" s="503"/>
      <c r="BQ99" s="521"/>
      <c r="BR99" s="517"/>
      <c r="BS99" s="503"/>
      <c r="BT99" s="503"/>
      <c r="BU99" s="503"/>
      <c r="BV99" s="503"/>
      <c r="BW99" s="503"/>
      <c r="BX99" s="503"/>
      <c r="BY99" s="504"/>
      <c r="BZ99" s="504"/>
      <c r="CA99" s="50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row>
    <row r="100" s="378" customFormat="true" ht="15" customHeight="true" x14ac:dyDescent="0.2">
      <c r="A100" s="137"/>
      <c r="B100" s="205"/>
      <c r="C100" s="169"/>
      <c r="D100" s="168"/>
      <c r="E100" s="168"/>
      <c r="F100" s="168"/>
      <c r="G100" s="167"/>
      <c r="H100" s="166"/>
      <c r="I100" s="168"/>
      <c r="J100" s="168"/>
      <c r="K100" s="168"/>
      <c r="L100" s="165"/>
      <c r="M100" s="169"/>
      <c r="N100" s="168"/>
      <c r="O100" s="168"/>
      <c r="P100" s="168"/>
      <c r="Q100" s="167"/>
      <c r="R100" s="166"/>
      <c r="S100" s="168"/>
      <c r="T100" s="168"/>
      <c r="U100" s="168"/>
      <c r="V100" s="168"/>
      <c r="W100" s="168"/>
      <c r="X100" s="168"/>
      <c r="Y100" s="168"/>
      <c r="Z100" s="168"/>
      <c r="AA100" s="165"/>
      <c r="AB100" s="909"/>
      <c r="AC100" s="909"/>
      <c r="AD100" s="909"/>
      <c r="AE100" s="909"/>
      <c r="AF100" s="909"/>
      <c r="AG100" s="909"/>
      <c r="AH100" s="909"/>
      <c r="AI100" s="909"/>
      <c r="AJ100" s="909"/>
      <c r="AK100" s="909"/>
      <c r="AL100" s="909"/>
      <c r="AM100" s="909"/>
      <c r="AN100" s="909"/>
      <c r="AO100" s="909"/>
      <c r="AP100" s="909"/>
      <c r="AQ100" s="909"/>
      <c r="AR100" s="909"/>
      <c r="AS100" s="909"/>
      <c r="AT100" s="909"/>
      <c r="AU100" s="909"/>
      <c r="AV100" s="909"/>
      <c r="AW100" s="909"/>
      <c r="AX100" s="909"/>
      <c r="AY100" s="909"/>
      <c r="AZ100" s="415"/>
      <c r="BA100" s="947"/>
      <c r="BB100" s="682"/>
      <c r="BC100" s="517"/>
      <c r="BD100" s="503"/>
      <c r="BE100" s="503"/>
      <c r="BF100" s="503"/>
      <c r="BG100" s="521"/>
      <c r="BH100" s="517"/>
      <c r="BI100" s="503"/>
      <c r="BJ100" s="503"/>
      <c r="BK100" s="503"/>
      <c r="BL100" s="521"/>
      <c r="BM100" s="517"/>
      <c r="BN100" s="503"/>
      <c r="BO100" s="503"/>
      <c r="BP100" s="503"/>
      <c r="BQ100" s="521"/>
      <c r="BR100" s="517"/>
      <c r="BS100" s="503"/>
      <c r="BT100" s="503"/>
      <c r="BU100" s="503"/>
      <c r="BV100" s="503"/>
      <c r="BW100" s="503"/>
      <c r="BX100" s="503"/>
      <c r="BY100" s="504"/>
      <c r="BZ100" s="504"/>
      <c r="CA100" s="50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row>
    <row r="101" s="378" customFormat="true" ht="15" customHeight="true" x14ac:dyDescent="0.2">
      <c r="A101" s="213"/>
      <c r="B101" s="205"/>
      <c r="C101" s="169"/>
      <c r="D101" s="168"/>
      <c r="E101" s="168"/>
      <c r="F101" s="168"/>
      <c r="G101" s="167"/>
      <c r="H101" s="166"/>
      <c r="I101" s="168"/>
      <c r="J101" s="168"/>
      <c r="K101" s="168"/>
      <c r="L101" s="165"/>
      <c r="M101" s="169"/>
      <c r="N101" s="168"/>
      <c r="O101" s="168"/>
      <c r="P101" s="168"/>
      <c r="Q101" s="167"/>
      <c r="R101" s="166"/>
      <c r="S101" s="168"/>
      <c r="T101" s="168"/>
      <c r="U101" s="168"/>
      <c r="V101" s="168"/>
      <c r="W101" s="168"/>
      <c r="X101" s="168"/>
      <c r="Y101" s="168"/>
      <c r="Z101" s="168"/>
      <c r="AA101" s="165"/>
      <c r="AB101" s="909"/>
      <c r="AC101" s="909"/>
      <c r="AD101" s="909"/>
      <c r="AE101" s="909"/>
      <c r="AF101" s="909"/>
      <c r="AG101" s="909"/>
      <c r="AH101" s="909"/>
      <c r="AI101" s="909"/>
      <c r="AJ101" s="909"/>
      <c r="AK101" s="909"/>
      <c r="AL101" s="909"/>
      <c r="AM101" s="909"/>
      <c r="AN101" s="909"/>
      <c r="AO101" s="909"/>
      <c r="AP101" s="909"/>
      <c r="AQ101" s="909"/>
      <c r="AR101" s="909"/>
      <c r="AS101" s="909"/>
      <c r="AT101" s="909"/>
      <c r="AU101" s="909"/>
      <c r="AV101" s="909"/>
      <c r="AW101" s="909"/>
      <c r="AX101" s="909"/>
      <c r="AY101" s="909"/>
      <c r="AZ101" s="415"/>
      <c r="BA101" s="947"/>
      <c r="BB101" s="682"/>
      <c r="BC101" s="517"/>
      <c r="BD101" s="503"/>
      <c r="BE101" s="503"/>
      <c r="BF101" s="503"/>
      <c r="BG101" s="521"/>
      <c r="BH101" s="517"/>
      <c r="BI101" s="503"/>
      <c r="BJ101" s="503"/>
      <c r="BK101" s="503"/>
      <c r="BL101" s="521"/>
      <c r="BM101" s="517"/>
      <c r="BN101" s="503"/>
      <c r="BO101" s="503"/>
      <c r="BP101" s="503"/>
      <c r="BQ101" s="521"/>
      <c r="BR101" s="517"/>
      <c r="BS101" s="503"/>
      <c r="BT101" s="503"/>
      <c r="BU101" s="503"/>
      <c r="BV101" s="503"/>
      <c r="BW101" s="503"/>
      <c r="BX101" s="503"/>
      <c r="BY101" s="504"/>
      <c r="BZ101" s="504"/>
      <c r="CA101" s="50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row>
    <row r="102" s="378" customFormat="true" ht="15" customHeight="true" x14ac:dyDescent="0.2">
      <c r="A102" s="137"/>
      <c r="B102" s="205"/>
      <c r="C102" s="169"/>
      <c r="D102" s="168"/>
      <c r="E102" s="168"/>
      <c r="F102" s="168"/>
      <c r="G102" s="167"/>
      <c r="H102" s="166"/>
      <c r="I102" s="168"/>
      <c r="J102" s="168"/>
      <c r="K102" s="168"/>
      <c r="L102" s="165"/>
      <c r="M102" s="169"/>
      <c r="N102" s="168"/>
      <c r="O102" s="168"/>
      <c r="P102" s="168"/>
      <c r="Q102" s="167"/>
      <c r="R102" s="166"/>
      <c r="S102" s="168"/>
      <c r="T102" s="168"/>
      <c r="U102" s="168"/>
      <c r="V102" s="168"/>
      <c r="W102" s="168"/>
      <c r="X102" s="168"/>
      <c r="Y102" s="168"/>
      <c r="Z102" s="168"/>
      <c r="AA102" s="165"/>
      <c r="AB102" s="909"/>
      <c r="AC102" s="909"/>
      <c r="AD102" s="909"/>
      <c r="AE102" s="909"/>
      <c r="AF102" s="909"/>
      <c r="AG102" s="909"/>
      <c r="AH102" s="909"/>
      <c r="AI102" s="909"/>
      <c r="AJ102" s="909"/>
      <c r="AK102" s="909"/>
      <c r="AL102" s="909"/>
      <c r="AM102" s="909"/>
      <c r="AN102" s="909"/>
      <c r="AO102" s="909"/>
      <c r="AP102" s="909"/>
      <c r="AQ102" s="909"/>
      <c r="AR102" s="909"/>
      <c r="AS102" s="909"/>
      <c r="AT102" s="909"/>
      <c r="AU102" s="909"/>
      <c r="AV102" s="909"/>
      <c r="AW102" s="909"/>
      <c r="AX102" s="909"/>
      <c r="AY102" s="909"/>
      <c r="AZ102" s="415"/>
      <c r="BA102" s="947"/>
      <c r="BB102" s="682"/>
      <c r="BC102" s="517"/>
      <c r="BD102" s="503"/>
      <c r="BE102" s="503"/>
      <c r="BF102" s="503"/>
      <c r="BG102" s="521"/>
      <c r="BH102" s="517"/>
      <c r="BI102" s="503"/>
      <c r="BJ102" s="503"/>
      <c r="BK102" s="503"/>
      <c r="BL102" s="521"/>
      <c r="BM102" s="517"/>
      <c r="BN102" s="503"/>
      <c r="BO102" s="503"/>
      <c r="BP102" s="503"/>
      <c r="BQ102" s="521"/>
      <c r="BR102" s="517"/>
      <c r="BS102" s="503"/>
      <c r="BT102" s="503"/>
      <c r="BU102" s="503"/>
      <c r="BV102" s="503"/>
      <c r="BW102" s="503"/>
      <c r="BX102" s="503"/>
      <c r="BY102" s="504"/>
      <c r="BZ102" s="504"/>
      <c r="CA102" s="50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row>
    <row r="103" s="378" customFormat="true" ht="15" customHeight="true" x14ac:dyDescent="0.2">
      <c r="A103" s="137"/>
      <c r="B103" s="205"/>
      <c r="C103" s="169"/>
      <c r="D103" s="168"/>
      <c r="E103" s="168"/>
      <c r="F103" s="168"/>
      <c r="G103" s="167"/>
      <c r="H103" s="166"/>
      <c r="I103" s="168"/>
      <c r="J103" s="168"/>
      <c r="K103" s="168"/>
      <c r="L103" s="165"/>
      <c r="M103" s="169"/>
      <c r="N103" s="168"/>
      <c r="O103" s="168"/>
      <c r="P103" s="168"/>
      <c r="Q103" s="167"/>
      <c r="R103" s="166"/>
      <c r="S103" s="168"/>
      <c r="T103" s="168"/>
      <c r="U103" s="168"/>
      <c r="V103" s="168"/>
      <c r="W103" s="168"/>
      <c r="X103" s="168"/>
      <c r="Y103" s="168"/>
      <c r="Z103" s="168"/>
      <c r="AA103" s="165"/>
      <c r="AB103" s="909"/>
      <c r="AC103" s="909"/>
      <c r="AD103" s="909"/>
      <c r="AE103" s="909"/>
      <c r="AF103" s="909"/>
      <c r="AG103" s="909"/>
      <c r="AH103" s="909"/>
      <c r="AI103" s="909"/>
      <c r="AJ103" s="909"/>
      <c r="AK103" s="909"/>
      <c r="AL103" s="909"/>
      <c r="AM103" s="909"/>
      <c r="AN103" s="909"/>
      <c r="AO103" s="909"/>
      <c r="AP103" s="909"/>
      <c r="AQ103" s="909"/>
      <c r="AR103" s="909"/>
      <c r="AS103" s="909"/>
      <c r="AT103" s="909"/>
      <c r="AU103" s="909"/>
      <c r="AV103" s="909"/>
      <c r="AW103" s="909"/>
      <c r="AX103" s="909"/>
      <c r="AY103" s="909"/>
      <c r="AZ103" s="415"/>
      <c r="BA103" s="947"/>
      <c r="BB103" s="682"/>
      <c r="BC103" s="517"/>
      <c r="BD103" s="503"/>
      <c r="BE103" s="503"/>
      <c r="BF103" s="503"/>
      <c r="BG103" s="521"/>
      <c r="BH103" s="517"/>
      <c r="BI103" s="503"/>
      <c r="BJ103" s="503"/>
      <c r="BK103" s="503"/>
      <c r="BL103" s="521"/>
      <c r="BM103" s="517"/>
      <c r="BN103" s="503"/>
      <c r="BO103" s="503"/>
      <c r="BP103" s="503"/>
      <c r="BQ103" s="521"/>
      <c r="BR103" s="517"/>
      <c r="BS103" s="503"/>
      <c r="BT103" s="503"/>
      <c r="BU103" s="503"/>
      <c r="BV103" s="503"/>
      <c r="BW103" s="503"/>
      <c r="BX103" s="503"/>
      <c r="BY103" s="504"/>
      <c r="BZ103" s="504"/>
      <c r="CA103" s="50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row>
    <row r="104" s="378" customFormat="true" ht="15" customHeight="true" x14ac:dyDescent="0.2">
      <c r="A104" s="137"/>
      <c r="B104" s="205"/>
      <c r="C104" s="169"/>
      <c r="D104" s="168"/>
      <c r="E104" s="168"/>
      <c r="F104" s="168"/>
      <c r="G104" s="167"/>
      <c r="H104" s="166"/>
      <c r="I104" s="168"/>
      <c r="J104" s="168"/>
      <c r="K104" s="168"/>
      <c r="L104" s="165"/>
      <c r="M104" s="169"/>
      <c r="N104" s="168"/>
      <c r="O104" s="168"/>
      <c r="P104" s="168"/>
      <c r="Q104" s="167"/>
      <c r="R104" s="166"/>
      <c r="S104" s="168"/>
      <c r="T104" s="168"/>
      <c r="U104" s="168"/>
      <c r="V104" s="168"/>
      <c r="W104" s="168"/>
      <c r="X104" s="168"/>
      <c r="Y104" s="168"/>
      <c r="Z104" s="168"/>
      <c r="AA104" s="165"/>
      <c r="AB104" s="909"/>
      <c r="AC104" s="909"/>
      <c r="AD104" s="909"/>
      <c r="AE104" s="909"/>
      <c r="AF104" s="909"/>
      <c r="AG104" s="909"/>
      <c r="AH104" s="909"/>
      <c r="AI104" s="909"/>
      <c r="AJ104" s="909"/>
      <c r="AK104" s="909"/>
      <c r="AL104" s="909"/>
      <c r="AM104" s="909"/>
      <c r="AN104" s="909"/>
      <c r="AO104" s="909"/>
      <c r="AP104" s="909"/>
      <c r="AQ104" s="909"/>
      <c r="AR104" s="909"/>
      <c r="AS104" s="909"/>
      <c r="AT104" s="909"/>
      <c r="AU104" s="909"/>
      <c r="AV104" s="909"/>
      <c r="AW104" s="909"/>
      <c r="AX104" s="909"/>
      <c r="AY104" s="909"/>
      <c r="AZ104" s="415"/>
      <c r="BA104" s="947"/>
      <c r="BB104" s="682"/>
      <c r="BC104" s="517"/>
      <c r="BD104" s="503"/>
      <c r="BE104" s="503"/>
      <c r="BF104" s="503"/>
      <c r="BG104" s="521"/>
      <c r="BH104" s="517"/>
      <c r="BI104" s="503"/>
      <c r="BJ104" s="503"/>
      <c r="BK104" s="503"/>
      <c r="BL104" s="521"/>
      <c r="BM104" s="517"/>
      <c r="BN104" s="503"/>
      <c r="BO104" s="503"/>
      <c r="BP104" s="503"/>
      <c r="BQ104" s="521"/>
      <c r="BR104" s="517"/>
      <c r="BS104" s="503"/>
      <c r="BT104" s="503"/>
      <c r="BU104" s="503"/>
      <c r="BV104" s="503"/>
      <c r="BW104" s="503"/>
      <c r="BX104" s="503"/>
      <c r="BY104" s="504"/>
      <c r="BZ104" s="504"/>
      <c r="CA104" s="50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row>
    <row r="105" s="378" customFormat="true" ht="15" customHeight="true" x14ac:dyDescent="0.2">
      <c r="A105" s="209"/>
      <c r="B105" s="204"/>
      <c r="C105" s="164"/>
      <c r="D105" s="163"/>
      <c r="E105" s="163"/>
      <c r="F105" s="163"/>
      <c r="G105" s="162"/>
      <c r="H105" s="161"/>
      <c r="I105" s="163"/>
      <c r="J105" s="163"/>
      <c r="K105" s="163"/>
      <c r="L105" s="160"/>
      <c r="M105" s="164"/>
      <c r="N105" s="163"/>
      <c r="O105" s="163"/>
      <c r="P105" s="163"/>
      <c r="Q105" s="162"/>
      <c r="R105" s="161"/>
      <c r="S105" s="163"/>
      <c r="T105" s="163"/>
      <c r="U105" s="163"/>
      <c r="V105" s="163"/>
      <c r="W105" s="163"/>
      <c r="X105" s="163"/>
      <c r="Y105" s="163"/>
      <c r="Z105" s="163"/>
      <c r="AA105" s="160"/>
      <c r="AB105" s="909"/>
      <c r="AC105" s="909"/>
      <c r="AD105" s="909"/>
      <c r="AE105" s="909"/>
      <c r="AF105" s="909"/>
      <c r="AG105" s="909"/>
      <c r="AH105" s="909"/>
      <c r="AI105" s="909"/>
      <c r="AJ105" s="909"/>
      <c r="AK105" s="909"/>
      <c r="AL105" s="909"/>
      <c r="AM105" s="909"/>
      <c r="AN105" s="909"/>
      <c r="AO105" s="909"/>
      <c r="AP105" s="909"/>
      <c r="AQ105" s="909"/>
      <c r="AR105" s="909"/>
      <c r="AS105" s="909"/>
      <c r="AT105" s="909"/>
      <c r="AU105" s="909"/>
      <c r="AV105" s="909"/>
      <c r="AW105" s="909"/>
      <c r="AX105" s="909"/>
      <c r="AY105" s="909"/>
      <c r="AZ105" s="415"/>
      <c r="BA105" s="947"/>
      <c r="BB105" s="682"/>
      <c r="BC105" s="520"/>
      <c r="BD105" s="519"/>
      <c r="BE105" s="519"/>
      <c r="BF105" s="519"/>
      <c r="BG105" s="523"/>
      <c r="BH105" s="520"/>
      <c r="BI105" s="519"/>
      <c r="BJ105" s="519"/>
      <c r="BK105" s="519"/>
      <c r="BL105" s="523"/>
      <c r="BM105" s="520"/>
      <c r="BN105" s="519"/>
      <c r="BO105" s="519"/>
      <c r="BP105" s="519"/>
      <c r="BQ105" s="523"/>
      <c r="BR105" s="520"/>
      <c r="BS105" s="519"/>
      <c r="BT105" s="519"/>
      <c r="BU105" s="519"/>
      <c r="BV105" s="519"/>
      <c r="BW105" s="519"/>
      <c r="BX105" s="519"/>
      <c r="BY105" s="522"/>
      <c r="BZ105" s="522"/>
      <c r="CA105" s="522"/>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row>
    <row r="106" s="378" customFormat="true" ht="250.15" customHeight="true" x14ac:dyDescent="0.2">
      <c r="A106" s="580"/>
      <c r="B106" s="241"/>
      <c r="C106" s="240"/>
      <c r="D106" s="240"/>
      <c r="E106" s="240"/>
      <c r="F106" s="240"/>
      <c r="G106" s="240"/>
      <c r="H106" s="240"/>
      <c r="I106" s="240"/>
      <c r="J106" s="240"/>
      <c r="K106" s="240"/>
      <c r="L106" s="240"/>
      <c r="M106" s="240"/>
      <c r="N106" s="240"/>
      <c r="O106" s="240"/>
      <c r="P106" s="240"/>
      <c r="Q106" s="240"/>
      <c r="R106" s="240"/>
      <c r="S106" s="240"/>
      <c r="T106" s="240"/>
      <c r="U106" s="240"/>
      <c r="V106" s="240"/>
      <c r="W106" s="240"/>
      <c r="X106" s="240"/>
      <c r="Y106" s="240"/>
      <c r="Z106" s="240"/>
      <c r="AA106" s="240"/>
      <c r="AB106" s="415"/>
      <c r="AC106" s="415"/>
      <c r="AD106" s="415"/>
      <c r="AE106" s="415"/>
      <c r="AF106" s="415"/>
      <c r="AG106" s="415"/>
      <c r="AH106" s="415"/>
      <c r="AI106" s="415"/>
      <c r="AJ106" s="415"/>
      <c r="AK106" s="415"/>
      <c r="AL106" s="415"/>
      <c r="AM106" s="415"/>
      <c r="AN106" s="415"/>
      <c r="AO106" s="415"/>
      <c r="AP106" s="415"/>
      <c r="AQ106" s="415"/>
      <c r="AR106" s="415"/>
      <c r="AS106" s="415"/>
      <c r="AT106" s="415"/>
      <c r="AU106" s="415"/>
      <c r="AV106" s="415"/>
      <c r="AW106" s="415"/>
      <c r="AX106" s="415"/>
      <c r="AY106" s="415"/>
      <c r="AZ106" s="415"/>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7"/>
      <c r="BV106" s="497"/>
      <c r="BW106" s="497"/>
      <c r="BX106" s="497"/>
      <c r="BY106" s="496"/>
      <c r="BZ106" s="496"/>
      <c r="CA106" s="496"/>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58" customFormat="true" ht="18" customHeight="true" x14ac:dyDescent="0.2">
      <c r="A107" s="580"/>
      <c r="B107" s="359"/>
      <c r="C107" s="483"/>
      <c r="D107" s="483"/>
      <c r="E107" s="483"/>
      <c r="F107" s="483"/>
      <c r="G107" s="483"/>
      <c r="H107" s="483"/>
      <c r="I107" s="483"/>
      <c r="J107" s="483"/>
      <c r="K107" s="483"/>
      <c r="L107" s="483"/>
      <c r="M107" s="483"/>
      <c r="N107" s="483"/>
      <c r="O107" s="483"/>
      <c r="P107" s="483"/>
      <c r="Q107" s="483"/>
      <c r="R107" s="483"/>
      <c r="S107" s="483"/>
      <c r="T107" s="483"/>
      <c r="U107" s="483"/>
      <c r="V107" s="483"/>
      <c r="W107" s="483"/>
      <c r="X107" s="483"/>
      <c r="Y107" s="483"/>
      <c r="Z107" s="483"/>
      <c r="AA107" s="483"/>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58" customFormat="true" ht="22.5" customHeight="true" x14ac:dyDescent="0.35">
      <c r="A108" s="1060" t="str">
        <f>A1026</f>
        <v>Lesotho</v>
      </c>
      <c r="B108" s="1061"/>
      <c r="C108" s="360"/>
      <c r="D108" s="360"/>
      <c r="E108" s="360"/>
      <c r="F108" s="360"/>
      <c r="G108" s="360"/>
      <c r="H108" s="360"/>
      <c r="I108" s="360"/>
      <c r="J108" s="360"/>
      <c r="K108" s="360"/>
      <c r="L108" s="360"/>
      <c r="M108" s="360"/>
      <c r="N108" s="360"/>
      <c r="O108" s="360"/>
      <c r="P108" s="360"/>
      <c r="Q108" s="360"/>
      <c r="R108" s="360"/>
      <c r="S108" s="360"/>
      <c r="T108" s="360"/>
      <c r="U108" s="36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58" customFormat="true" ht="22.5" customHeight="true" x14ac:dyDescent="0.35">
      <c r="A109" s="385" t="str">
        <f>A1034</f>
        <v>2014</v>
      </c>
      <c r="B109" s="386"/>
      <c r="C109" s="360"/>
      <c r="D109" s="360"/>
      <c r="E109" s="360"/>
      <c r="F109" s="360"/>
      <c r="G109" s="360"/>
      <c r="H109" s="360"/>
      <c r="I109" s="360"/>
      <c r="J109" s="360"/>
      <c r="K109" s="360"/>
      <c r="L109" s="360"/>
      <c r="M109" s="360"/>
      <c r="N109" s="360"/>
      <c r="O109" s="360"/>
      <c r="P109" s="360"/>
      <c r="Q109" s="360"/>
      <c r="R109" s="360"/>
      <c r="S109" s="360"/>
      <c r="T109" s="360"/>
      <c r="U109" s="36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58" customFormat="true" ht="22.5" customHeight="true" x14ac:dyDescent="0.35">
      <c r="A110" s="387" t="s">
        <v>99</v>
      </c>
      <c r="B110" s="388"/>
      <c r="C110" s="360"/>
      <c r="D110" s="360"/>
      <c r="E110" s="360"/>
      <c r="F110" s="360"/>
      <c r="G110" s="360"/>
      <c r="H110" s="360"/>
      <c r="I110" s="360"/>
      <c r="J110" s="360"/>
      <c r="K110" s="360"/>
      <c r="L110" s="360"/>
      <c r="M110" s="360"/>
      <c r="N110" s="360"/>
      <c r="O110" s="360"/>
      <c r="P110" s="360"/>
      <c r="Q110" s="360"/>
      <c r="R110" s="360"/>
      <c r="S110" s="360"/>
      <c r="T110" s="360"/>
      <c r="U110" s="36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58" customFormat="true" ht="20.1" customHeight="true" x14ac:dyDescent="0.35">
      <c r="A111" s="389" t="s">
        <v>97</v>
      </c>
      <c r="B111" s="386"/>
      <c r="C111" s="360"/>
      <c r="D111" s="360"/>
      <c r="E111" s="360"/>
      <c r="F111" s="360"/>
      <c r="G111" s="360"/>
      <c r="H111" s="360"/>
      <c r="I111" s="360"/>
      <c r="J111" s="360"/>
      <c r="K111" s="360"/>
      <c r="L111" s="360"/>
      <c r="M111" s="360"/>
      <c r="N111" s="360"/>
      <c r="O111" s="360"/>
      <c r="P111" s="360"/>
      <c r="Q111" s="360"/>
      <c r="R111" s="360"/>
      <c r="S111" s="360"/>
      <c r="T111" s="360"/>
      <c r="U111" s="36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58" customFormat="true" ht="15" customHeight="true" x14ac:dyDescent="0.2">
      <c r="A112" s="679" t="s">
        <v>98</v>
      </c>
      <c r="B112" s="423"/>
      <c r="C112" s="360"/>
      <c r="D112" s="360"/>
      <c r="E112" s="360"/>
      <c r="F112" s="360"/>
      <c r="G112" s="360"/>
      <c r="H112" s="360"/>
      <c r="I112" s="360"/>
      <c r="J112" s="360"/>
      <c r="K112" s="360"/>
      <c r="L112" s="360"/>
      <c r="M112" s="360"/>
      <c r="N112" s="360"/>
      <c r="O112" s="360"/>
      <c r="P112" s="360"/>
      <c r="Q112" s="360"/>
      <c r="R112" s="360"/>
      <c r="S112" s="360"/>
      <c r="T112" s="360"/>
      <c r="U112" s="36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58" customFormat="true" ht="15" customHeight="true" x14ac:dyDescent="0.2">
      <c r="A113" s="399" t="s">
        <v>40</v>
      </c>
      <c r="B113" s="398"/>
      <c r="C113" s="360"/>
      <c r="D113" s="360"/>
      <c r="E113" s="360"/>
      <c r="F113" s="360"/>
      <c r="G113" s="360"/>
      <c r="H113" s="360"/>
      <c r="I113" s="360"/>
      <c r="J113" s="360"/>
      <c r="K113" s="360"/>
      <c r="L113" s="360"/>
      <c r="M113" s="360"/>
      <c r="N113" s="360"/>
      <c r="O113" s="360"/>
      <c r="P113" s="360"/>
      <c r="Q113" s="360"/>
      <c r="R113" s="360"/>
      <c r="S113" s="360"/>
      <c r="T113" s="360"/>
      <c r="U113" s="36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58" customFormat="true" ht="15" customHeight="true" x14ac:dyDescent="0.2">
      <c r="A114" s="397" t="s">
        <v>39</v>
      </c>
      <c r="B114" s="398"/>
      <c r="C114" s="360"/>
      <c r="D114" s="360"/>
      <c r="E114" s="360"/>
      <c r="F114" s="360"/>
      <c r="G114" s="360"/>
      <c r="H114" s="360"/>
      <c r="I114" s="360"/>
      <c r="J114" s="360"/>
      <c r="K114" s="360"/>
      <c r="L114" s="360"/>
      <c r="M114" s="360"/>
      <c r="N114" s="360"/>
      <c r="O114" s="360"/>
      <c r="P114" s="360"/>
      <c r="Q114" s="360"/>
      <c r="R114" s="360"/>
      <c r="S114" s="360"/>
      <c r="T114" s="360"/>
      <c r="U114" s="36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58" customFormat="true" ht="15" customHeight="true" x14ac:dyDescent="0.2">
      <c r="A115" s="397" t="s">
        <v>136</v>
      </c>
      <c r="B115" s="422" t="str">
        <f>A1025</f>
        <v>DHS14</v>
      </c>
      <c r="C115" s="360"/>
      <c r="D115" s="360"/>
      <c r="E115" s="360"/>
      <c r="F115" s="360"/>
      <c r="G115" s="360"/>
      <c r="H115" s="360"/>
      <c r="I115" s="360"/>
      <c r="J115" s="360"/>
      <c r="K115" s="360"/>
      <c r="L115" s="360"/>
      <c r="M115" s="360"/>
      <c r="N115" s="360"/>
      <c r="O115" s="360"/>
      <c r="P115" s="360"/>
      <c r="Q115" s="360"/>
      <c r="R115" s="360"/>
      <c r="S115" s="360"/>
      <c r="T115" s="360"/>
      <c r="U115" s="36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58" customFormat="true" ht="15" customHeight="true" x14ac:dyDescent="0.2">
      <c r="A116" s="247" t="str">
        <f>B1030</f>
        <v/>
      </c>
      <c r="B116" s="246"/>
      <c r="C116" s="360"/>
      <c r="D116" s="360"/>
      <c r="E116" s="360"/>
      <c r="F116" s="360"/>
      <c r="G116" s="360"/>
      <c r="H116" s="360"/>
      <c r="I116" s="360"/>
      <c r="J116" s="360"/>
      <c r="K116" s="360"/>
      <c r="L116" s="360"/>
      <c r="M116" s="360"/>
      <c r="N116" s="360"/>
      <c r="O116" s="360"/>
      <c r="P116" s="360"/>
      <c r="Q116" s="360"/>
      <c r="R116" s="360"/>
      <c r="S116" s="360"/>
      <c r="T116" s="360"/>
      <c r="U116" s="36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58" customFormat="true" ht="15" customHeight="true" x14ac:dyDescent="0.2">
      <c r="A117" s="247" t="str">
        <f>B1029</f>
        <v/>
      </c>
      <c r="B117" s="245"/>
      <c r="C117" s="360"/>
      <c r="D117" s="360"/>
      <c r="E117" s="360"/>
      <c r="F117" s="360"/>
      <c r="G117" s="360"/>
      <c r="H117" s="360"/>
      <c r="I117" s="360"/>
      <c r="J117" s="360"/>
      <c r="K117" s="360"/>
      <c r="L117" s="360"/>
      <c r="M117" s="360"/>
      <c r="N117" s="360"/>
      <c r="O117" s="360"/>
      <c r="P117" s="360"/>
      <c r="Q117" s="360"/>
      <c r="R117" s="360"/>
      <c r="S117" s="360"/>
      <c r="T117" s="360"/>
      <c r="U117" s="36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58" customFormat="true" ht="21" customHeight="true" x14ac:dyDescent="0.2">
      <c r="A118" s="244"/>
      <c r="B118" s="246"/>
      <c r="C118" s="360"/>
      <c r="D118" s="360"/>
      <c r="E118" s="360"/>
      <c r="F118" s="360"/>
      <c r="G118" s="360"/>
      <c r="H118" s="360"/>
      <c r="I118" s="360"/>
      <c r="J118" s="360"/>
      <c r="K118" s="360"/>
      <c r="L118" s="360"/>
      <c r="M118" s="360"/>
      <c r="N118" s="360"/>
      <c r="O118" s="360"/>
      <c r="P118" s="360"/>
      <c r="Q118" s="360"/>
      <c r="R118" s="360"/>
      <c r="S118" s="360"/>
      <c r="T118" s="360"/>
      <c r="U118" s="36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58" customFormat="true" ht="15" customHeight="true" x14ac:dyDescent="0.2">
      <c r="A119" s="243"/>
      <c r="B119" s="242"/>
      <c r="C119" s="360"/>
      <c r="D119" s="360"/>
      <c r="E119" s="360"/>
      <c r="F119" s="360"/>
      <c r="G119" s="360"/>
      <c r="H119" s="360"/>
      <c r="I119" s="360"/>
      <c r="J119" s="360"/>
      <c r="K119" s="360"/>
      <c r="L119" s="360"/>
      <c r="M119" s="360"/>
      <c r="N119" s="360"/>
      <c r="O119" s="360"/>
      <c r="P119" s="360"/>
      <c r="Q119" s="360"/>
      <c r="R119" s="360"/>
      <c r="S119" s="360"/>
      <c r="T119" s="360"/>
      <c r="U119" s="36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82" customFormat="true" ht="15" customHeight="true" x14ac:dyDescent="0.2">
      <c r="A120" s="363" t="s">
        <v>99</v>
      </c>
      <c r="B120" s="406"/>
      <c r="C120" s="1049" t="s">
        <v>115</v>
      </c>
      <c r="D120" s="1050"/>
      <c r="E120" s="1050"/>
      <c r="F120" s="1050"/>
      <c r="G120" s="1051"/>
      <c r="H120" s="1052" t="s">
        <v>38</v>
      </c>
      <c r="I120" s="1044"/>
      <c r="J120" s="1044"/>
      <c r="K120" s="1044"/>
      <c r="L120" s="1046"/>
      <c r="M120" s="1039" t="s">
        <v>37</v>
      </c>
      <c r="N120" s="1040"/>
      <c r="O120" s="1040"/>
      <c r="P120" s="1040"/>
      <c r="Q120" s="1042"/>
      <c r="R120" s="87" t="s">
        <v>142</v>
      </c>
      <c r="S120" s="495"/>
      <c r="T120" s="495"/>
      <c r="U120" s="495"/>
      <c r="V120" s="495"/>
      <c r="W120" s="495"/>
      <c r="X120" s="495"/>
      <c r="Y120" s="495"/>
      <c r="Z120" s="495"/>
      <c r="AA120" s="495"/>
      <c r="AB120" s="506"/>
      <c r="AC120" s="506"/>
      <c r="AD120" s="506"/>
      <c r="AE120" s="506"/>
      <c r="AF120" s="506"/>
      <c r="AG120" s="506"/>
      <c r="AH120" s="506"/>
      <c r="AI120" s="506"/>
      <c r="AJ120" s="506"/>
      <c r="AK120" s="506"/>
      <c r="AL120" s="506"/>
      <c r="AM120" s="506"/>
      <c r="AN120" s="506"/>
      <c r="AO120" s="506"/>
      <c r="AP120" s="506"/>
      <c r="AQ120" s="506"/>
      <c r="AR120" s="506"/>
      <c r="AS120" s="506"/>
      <c r="AT120" s="506"/>
      <c r="AU120" s="506"/>
      <c r="AV120" s="506"/>
      <c r="AW120" s="506"/>
      <c r="AX120" s="506"/>
      <c r="AY120" s="506"/>
      <c r="AZ120" s="943"/>
      <c r="BA120" s="416" t="s">
        <v>131</v>
      </c>
      <c r="BB120" s="363" t="s">
        <v>99</v>
      </c>
      <c r="BC120" s="1039" t="s">
        <v>115</v>
      </c>
      <c r="BD120" s="1040"/>
      <c r="BE120" s="1040"/>
      <c r="BF120" s="1040"/>
      <c r="BG120" s="1041"/>
      <c r="BH120" s="1039" t="s">
        <v>38</v>
      </c>
      <c r="BI120" s="1040"/>
      <c r="BJ120" s="1040"/>
      <c r="BK120" s="1040"/>
      <c r="BL120" s="1041"/>
      <c r="BM120" s="1039" t="s">
        <v>37</v>
      </c>
      <c r="BN120" s="1040"/>
      <c r="BO120" s="1040"/>
      <c r="BP120" s="1040"/>
      <c r="BQ120" s="1042"/>
      <c r="BR120" s="86" t="s">
        <v>142</v>
      </c>
      <c r="BS120" s="495"/>
      <c r="BT120" s="495"/>
      <c r="BU120" s="495"/>
      <c r="BV120" s="495"/>
      <c r="BW120" s="495"/>
      <c r="BX120" s="495"/>
      <c r="BY120" s="495"/>
      <c r="BZ120" s="509"/>
      <c r="CA120" s="509"/>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82" customFormat="true" ht="12.75" x14ac:dyDescent="0.2">
      <c r="A121" s="402" t="s">
        <v>87</v>
      </c>
      <c r="B121" s="444"/>
      <c r="C121" s="486" t="s">
        <v>0</v>
      </c>
      <c r="D121" s="673" t="s">
        <v>1</v>
      </c>
      <c r="E121" s="673" t="s">
        <v>2</v>
      </c>
      <c r="F121" s="673" t="s">
        <v>3</v>
      </c>
      <c r="G121" s="674" t="s">
        <v>4</v>
      </c>
      <c r="H121" s="449" t="s">
        <v>0</v>
      </c>
      <c r="I121" s="677" t="s">
        <v>1</v>
      </c>
      <c r="J121" s="677" t="s">
        <v>2</v>
      </c>
      <c r="K121" s="677" t="s">
        <v>3</v>
      </c>
      <c r="L121" s="678" t="s">
        <v>4</v>
      </c>
      <c r="M121" s="450" t="s">
        <v>0</v>
      </c>
      <c r="N121" s="677" t="s">
        <v>1</v>
      </c>
      <c r="O121" s="677" t="s">
        <v>2</v>
      </c>
      <c r="P121" s="677" t="s">
        <v>3</v>
      </c>
      <c r="Q121" s="671" t="s">
        <v>4</v>
      </c>
      <c r="R121" s="449" t="s">
        <v>250</v>
      </c>
      <c r="S121" s="677" t="s">
        <v>465</v>
      </c>
      <c r="T121" s="677" t="s">
        <v>252</v>
      </c>
      <c r="U121" s="677" t="s">
        <v>253</v>
      </c>
      <c r="V121" s="677" t="s">
        <v>254</v>
      </c>
      <c r="W121" s="677" t="s">
        <v>466</v>
      </c>
      <c r="X121" s="677" t="s">
        <v>256</v>
      </c>
      <c r="Y121" s="677" t="s">
        <v>467</v>
      </c>
      <c r="Z121" s="677" t="s">
        <v>258</v>
      </c>
      <c r="AA121" s="678" t="s">
        <v>259</v>
      </c>
      <c r="AB121" s="506"/>
      <c r="AC121" s="506"/>
      <c r="AD121" s="506"/>
      <c r="AE121" s="506"/>
      <c r="AF121" s="506"/>
      <c r="AG121" s="506"/>
      <c r="AH121" s="506"/>
      <c r="AI121" s="506"/>
      <c r="AJ121" s="506"/>
      <c r="AK121" s="506"/>
      <c r="AL121" s="506"/>
      <c r="AM121" s="506"/>
      <c r="AN121" s="506"/>
      <c r="AO121" s="506"/>
      <c r="AP121" s="506"/>
      <c r="AQ121" s="506"/>
      <c r="AR121" s="506"/>
      <c r="AS121" s="506"/>
      <c r="AT121" s="506"/>
      <c r="AU121" s="506"/>
      <c r="AV121" s="506"/>
      <c r="AW121" s="506"/>
      <c r="AX121" s="506"/>
      <c r="AY121" s="506"/>
      <c r="AZ121" s="943"/>
      <c r="BA121" s="402" t="s">
        <v>117</v>
      </c>
      <c r="BB121" s="401"/>
      <c r="BC121" s="525" t="s">
        <v>0</v>
      </c>
      <c r="BD121" s="647" t="s">
        <v>1</v>
      </c>
      <c r="BE121" s="647" t="s">
        <v>2</v>
      </c>
      <c r="BF121" s="647" t="s">
        <v>3</v>
      </c>
      <c r="BG121" s="526" t="s">
        <v>4</v>
      </c>
      <c r="BH121" s="525" t="s">
        <v>0</v>
      </c>
      <c r="BI121" s="647" t="s">
        <v>1</v>
      </c>
      <c r="BJ121" s="647" t="s">
        <v>2</v>
      </c>
      <c r="BK121" s="647" t="s">
        <v>3</v>
      </c>
      <c r="BL121" s="526" t="s">
        <v>4</v>
      </c>
      <c r="BM121" s="525" t="s">
        <v>0</v>
      </c>
      <c r="BN121" s="647" t="s">
        <v>1</v>
      </c>
      <c r="BO121" s="647" t="s">
        <v>2</v>
      </c>
      <c r="BP121" s="647" t="s">
        <v>3</v>
      </c>
      <c r="BQ121" s="526" t="s">
        <v>4</v>
      </c>
      <c r="BR121" s="525" t="s">
        <v>250</v>
      </c>
      <c r="BS121" s="647" t="s">
        <v>465</v>
      </c>
      <c r="BT121" s="647" t="s">
        <v>252</v>
      </c>
      <c r="BU121" s="647" t="s">
        <v>253</v>
      </c>
      <c r="BV121" s="647" t="s">
        <v>254</v>
      </c>
      <c r="BW121" s="647" t="s">
        <v>466</v>
      </c>
      <c r="BX121" s="647" t="s">
        <v>256</v>
      </c>
      <c r="BY121" s="648" t="s">
        <v>467</v>
      </c>
      <c r="BZ121" s="648" t="s">
        <v>258</v>
      </c>
      <c r="CA121" s="648" t="s">
        <v>259</v>
      </c>
      <c r="CB121" s="948"/>
      <c r="CC121" s="948"/>
      <c r="CD121" s="948"/>
      <c r="CE121" s="948"/>
      <c r="CF121" s="948"/>
      <c r="CG121" s="948"/>
      <c r="CH121" s="948"/>
      <c r="CI121" s="948"/>
      <c r="CJ121" s="948"/>
      <c r="CK121" s="948"/>
      <c r="CL121" s="948"/>
      <c r="CM121" s="948"/>
      <c r="CN121" s="948"/>
      <c r="CO121" s="948"/>
      <c r="CP121" s="948"/>
      <c r="CQ121" s="948"/>
      <c r="CR121" s="948"/>
      <c r="CS121" s="948"/>
      <c r="CT121" s="948"/>
      <c r="CU121" s="948"/>
      <c r="CV121" s="948"/>
      <c r="CW121" s="948"/>
      <c r="CX121" s="948"/>
      <c r="CY121" s="948"/>
      <c r="CZ121" s="948"/>
    </row>
    <row r="122" s="382" customFormat="true" ht="15" customHeight="true" x14ac:dyDescent="0.2">
      <c r="A122" s="1053" t="s">
        <v>18</v>
      </c>
      <c r="B122" s="446" t="s">
        <v>14</v>
      </c>
      <c r="C122" s="196">
        <f>C153+C154+C155+C157+C158+C159+C162</f>
        <v>33.898220782771318</v>
      </c>
      <c r="D122" s="195">
        <f t="shared" ref="D122:AA122" si="3">D153+D154+D155+D157+D158+D159+D162</f>
        <v>53.684298582540833</v>
      </c>
      <c r="E122" s="195">
        <f t="shared" si="3"/>
        <v>73.817241759691044</v>
      </c>
      <c r="F122" s="195">
        <f t="shared" si="3"/>
        <v>91.582328950380045</v>
      </c>
      <c r="G122" s="194">
        <f t="shared" si="3"/>
        <v>97.207151065599376</v>
      </c>
      <c r="H122" s="193">
        <f t="shared" si="3"/>
        <v>81.641779525586301</v>
      </c>
      <c r="I122" s="195">
        <f t="shared" si="3"/>
        <v>95.507897920109542</v>
      </c>
      <c r="J122" s="195">
        <f t="shared" si="3"/>
        <v>97.053548203859847</v>
      </c>
      <c r="K122" s="195">
        <f t="shared" si="3"/>
        <v>97.39725205702976</v>
      </c>
      <c r="L122" s="192">
        <f t="shared" si="3"/>
        <v>98.98869657377864</v>
      </c>
      <c r="M122" s="196">
        <f t="shared" si="3"/>
        <v>30.938171596199478</v>
      </c>
      <c r="N122" s="195">
        <f t="shared" si="3"/>
        <v>45.210190348073468</v>
      </c>
      <c r="O122" s="195">
        <f t="shared" si="3"/>
        <v>60.44349512624531</v>
      </c>
      <c r="P122" s="195">
        <f t="shared" si="3"/>
        <v>78.074281685216164</v>
      </c>
      <c r="Q122" s="194">
        <f t="shared" si="3"/>
        <v>92.928393693313367</v>
      </c>
      <c r="R122" s="193">
        <f t="shared" si="3"/>
        <v>75.888577721995034</v>
      </c>
      <c r="S122" s="195">
        <f t="shared" si="3"/>
        <v>75.735077351926037</v>
      </c>
      <c r="T122" s="195">
        <f t="shared" si="3"/>
        <v>85.94491453210577</v>
      </c>
      <c r="U122" s="195">
        <f t="shared" si="3"/>
        <v>71.405820087508843</v>
      </c>
      <c r="V122" s="195">
        <f t="shared" si="3"/>
        <v>85.064472577887699</v>
      </c>
      <c r="W122" s="195">
        <f t="shared" si="3"/>
        <v>51.922458412614432</v>
      </c>
      <c r="X122" s="195">
        <f t="shared" si="3"/>
        <v>32.130339844848038</v>
      </c>
      <c r="Y122" s="195">
        <f t="shared" si="3"/>
        <v>57.00223947464638</v>
      </c>
      <c r="Z122" s="195">
        <f t="shared" si="3"/>
        <v>62.960679965464053</v>
      </c>
      <c r="AA122" s="192">
        <f t="shared" si="3"/>
        <v>44.310009232873405</v>
      </c>
      <c r="AB122" s="506"/>
      <c r="AC122" s="506"/>
      <c r="AD122" s="506"/>
      <c r="AE122" s="506"/>
      <c r="AF122" s="506"/>
      <c r="AG122" s="506"/>
      <c r="AH122" s="506"/>
      <c r="AI122" s="506"/>
      <c r="AJ122" s="506"/>
      <c r="AK122" s="506"/>
      <c r="AL122" s="506"/>
      <c r="AM122" s="506"/>
      <c r="AN122" s="506"/>
      <c r="AO122" s="506"/>
      <c r="AP122" s="506"/>
      <c r="AQ122" s="506"/>
      <c r="AR122" s="506"/>
      <c r="AS122" s="506"/>
      <c r="AT122" s="506"/>
      <c r="AU122" s="506"/>
      <c r="AV122" s="506"/>
      <c r="AW122" s="506"/>
      <c r="AX122" s="506"/>
      <c r="AY122" s="506"/>
      <c r="AZ122" s="943"/>
      <c r="BA122" s="1038" t="s">
        <v>18</v>
      </c>
      <c r="BB122" s="683" t="s">
        <v>14</v>
      </c>
      <c r="BC122" s="553">
        <v>2671.6382040000021</v>
      </c>
      <c r="BD122" s="549">
        <v>4228.5264710000038</v>
      </c>
      <c r="BE122" s="549">
        <v>5814.4196589999992</v>
      </c>
      <c r="BF122" s="549">
        <v>7222.0990569999994</v>
      </c>
      <c r="BG122" s="562">
        <v>7656.6693409999889</v>
      </c>
      <c r="BH122" s="553">
        <v>1681.3355640000009</v>
      </c>
      <c r="BI122" s="549">
        <v>1969.2796479999981</v>
      </c>
      <c r="BJ122" s="549">
        <v>1995.5288620000031</v>
      </c>
      <c r="BK122" s="549">
        <v>2004.0714289999992</v>
      </c>
      <c r="BL122" s="562">
        <v>2038.6769960000015</v>
      </c>
      <c r="BM122" s="553">
        <v>1800.1804199999963</v>
      </c>
      <c r="BN122" s="549">
        <v>2633.015240000002</v>
      </c>
      <c r="BO122" s="549">
        <v>3515.2244680000008</v>
      </c>
      <c r="BP122" s="549">
        <v>4546.5061880000012</v>
      </c>
      <c r="BQ122" s="562">
        <v>5409.5339170000025</v>
      </c>
      <c r="BR122" s="553">
        <v>3631.6043829999985</v>
      </c>
      <c r="BS122" s="549">
        <v>1824.2716929999999</v>
      </c>
      <c r="BT122" s="549">
        <v>5348.1730330000046</v>
      </c>
      <c r="BU122" s="549">
        <v>2508.8782019999971</v>
      </c>
      <c r="BV122" s="549">
        <v>7682.7534339999929</v>
      </c>
      <c r="BW122" s="549">
        <v>2132.8465559999981</v>
      </c>
      <c r="BX122" s="549">
        <v>781.57943899999964</v>
      </c>
      <c r="BY122" s="557">
        <v>762.70445300000142</v>
      </c>
      <c r="BZ122" s="557">
        <v>1547.1729979999982</v>
      </c>
      <c r="CA122" s="557">
        <v>1373.3685409999987</v>
      </c>
      <c r="CB122" s="73"/>
      <c r="CC122" s="73"/>
      <c r="CD122" s="73"/>
      <c r="CE122" s="73"/>
      <c r="CF122" s="73"/>
      <c r="CG122" s="73"/>
      <c r="CH122" s="73"/>
      <c r="CI122" s="73"/>
      <c r="CJ122" s="73"/>
      <c r="CK122" s="73"/>
      <c r="CL122" s="73"/>
      <c r="CM122" s="73"/>
      <c r="CN122" s="73"/>
      <c r="CO122" s="73"/>
      <c r="CP122" s="73"/>
      <c r="CQ122" s="73"/>
      <c r="CR122" s="73"/>
      <c r="CS122" s="73"/>
      <c r="CT122" s="73"/>
      <c r="CU122" s="73"/>
      <c r="CV122" s="73"/>
      <c r="CW122" s="73"/>
      <c r="CX122" s="73"/>
      <c r="CY122" s="73"/>
      <c r="CZ122" s="75"/>
    </row>
    <row r="123" s="382" customFormat="true" ht="15" customHeight="true" x14ac:dyDescent="0.2">
      <c r="A123" s="1047"/>
      <c r="B123" s="447" t="s">
        <v>51</v>
      </c>
      <c r="C123" s="191">
        <v>66.101779217228398</v>
      </c>
      <c r="D123" s="190">
        <v>46.315701417458968</v>
      </c>
      <c r="E123" s="190">
        <v>26.182758240308701</v>
      </c>
      <c r="F123" s="190">
        <v>8.4176710496198961</v>
      </c>
      <c r="G123" s="189">
        <v>2.7928489344007725</v>
      </c>
      <c r="H123" s="188">
        <v>18.35822047441366</v>
      </c>
      <c r="I123" s="190">
        <v>4.4921020798904392</v>
      </c>
      <c r="J123" s="190">
        <v>2.9464517961401429</v>
      </c>
      <c r="K123" s="190">
        <v>2.6027479429702112</v>
      </c>
      <c r="L123" s="187">
        <v>1.0113034262212763</v>
      </c>
      <c r="M123" s="191">
        <v>69.061828403800519</v>
      </c>
      <c r="N123" s="190">
        <v>54.789809651926369</v>
      </c>
      <c r="O123" s="190">
        <v>39.556504873754562</v>
      </c>
      <c r="P123" s="190">
        <v>21.925718314783797</v>
      </c>
      <c r="Q123" s="189">
        <v>7.0716063066866699</v>
      </c>
      <c r="R123" s="188">
        <v>24.111422278005172</v>
      </c>
      <c r="S123" s="190">
        <v>24.264922648073963</v>
      </c>
      <c r="T123" s="190">
        <v>14.055085467894161</v>
      </c>
      <c r="U123" s="190">
        <v>28.594179912491224</v>
      </c>
      <c r="V123" s="190">
        <v>14.935527422112429</v>
      </c>
      <c r="W123" s="190">
        <v>48.077541587385568</v>
      </c>
      <c r="X123" s="190">
        <v>67.869660155151905</v>
      </c>
      <c r="Y123" s="190">
        <v>42.997760525353307</v>
      </c>
      <c r="Z123" s="190">
        <v>37.039320034536011</v>
      </c>
      <c r="AA123" s="187">
        <v>55.68999076712673</v>
      </c>
      <c r="AB123" s="506"/>
      <c r="AC123" s="506"/>
      <c r="AD123" s="506"/>
      <c r="AE123" s="506"/>
      <c r="AF123" s="506"/>
      <c r="AG123" s="506"/>
      <c r="AH123" s="506"/>
      <c r="AI123" s="506"/>
      <c r="AJ123" s="506"/>
      <c r="AK123" s="506"/>
      <c r="AL123" s="506"/>
      <c r="AM123" s="506"/>
      <c r="AN123" s="506"/>
      <c r="AO123" s="506"/>
      <c r="AP123" s="506"/>
      <c r="AQ123" s="506"/>
      <c r="AR123" s="506"/>
      <c r="AS123" s="506"/>
      <c r="AT123" s="506"/>
      <c r="AU123" s="506"/>
      <c r="AV123" s="506"/>
      <c r="AW123" s="506"/>
      <c r="AX123" s="506"/>
      <c r="AY123" s="506"/>
      <c r="AZ123" s="943"/>
      <c r="BA123" s="1035"/>
      <c r="BB123" s="682" t="s">
        <v>51</v>
      </c>
      <c r="BC123" s="554">
        <v>5209.714098000004</v>
      </c>
      <c r="BD123" s="550">
        <v>3648.1275649999966</v>
      </c>
      <c r="BE123" s="550">
        <v>2062.3575280000014</v>
      </c>
      <c r="BF123" s="550">
        <v>663.80987300000027</v>
      </c>
      <c r="BG123" s="563">
        <v>219.983001</v>
      </c>
      <c r="BH123" s="554">
        <v>378.07026200000007</v>
      </c>
      <c r="BI123" s="550">
        <v>92.622760999999997</v>
      </c>
      <c r="BJ123" s="550">
        <v>60.582325000000004</v>
      </c>
      <c r="BK123" s="550">
        <v>53.554825000000001</v>
      </c>
      <c r="BL123" s="563">
        <v>20.827842999999998</v>
      </c>
      <c r="BM123" s="554">
        <v>4018.4582620000019</v>
      </c>
      <c r="BN123" s="550">
        <v>3190.9267070000001</v>
      </c>
      <c r="BO123" s="550">
        <v>2300.4955869999985</v>
      </c>
      <c r="BP123" s="550">
        <v>1276.8021920000003</v>
      </c>
      <c r="BQ123" s="563">
        <v>411.65130099999988</v>
      </c>
      <c r="BR123" s="554">
        <v>1153.8382910000005</v>
      </c>
      <c r="BS123" s="550">
        <v>584.48229099999969</v>
      </c>
      <c r="BT123" s="550">
        <v>874.61869599999977</v>
      </c>
      <c r="BU123" s="550">
        <v>1004.6704120000007</v>
      </c>
      <c r="BV123" s="550">
        <v>1348.9294780000009</v>
      </c>
      <c r="BW123" s="550">
        <v>1974.9068539999994</v>
      </c>
      <c r="BX123" s="550">
        <v>1650.9483299999995</v>
      </c>
      <c r="BY123" s="558">
        <v>575.32096499999921</v>
      </c>
      <c r="BZ123" s="558">
        <v>910.19086599999957</v>
      </c>
      <c r="CA123" s="558">
        <v>1726.0858819999978</v>
      </c>
      <c r="CB123" s="73"/>
      <c r="CC123" s="73"/>
      <c r="CD123" s="73"/>
      <c r="CE123" s="73"/>
      <c r="CF123" s="73"/>
      <c r="CG123" s="73"/>
      <c r="CH123" s="73"/>
      <c r="CI123" s="73"/>
      <c r="CJ123" s="73"/>
      <c r="CK123" s="73"/>
      <c r="CL123" s="73"/>
      <c r="CM123" s="73"/>
      <c r="CN123" s="73"/>
      <c r="CO123" s="73"/>
      <c r="CP123" s="73"/>
      <c r="CQ123" s="73"/>
      <c r="CR123" s="73"/>
      <c r="CS123" s="73"/>
      <c r="CT123" s="73"/>
      <c r="CU123" s="73"/>
      <c r="CV123" s="73"/>
      <c r="CW123" s="73"/>
      <c r="CX123" s="73"/>
      <c r="CY123" s="73"/>
      <c r="CZ123" s="75"/>
    </row>
    <row r="124" s="382" customFormat="true" ht="15" customHeight="true" x14ac:dyDescent="0.2">
      <c r="A124" s="1047" t="s">
        <v>50</v>
      </c>
      <c r="B124" s="447" t="s">
        <v>15</v>
      </c>
      <c r="C124" s="191">
        <f>C122*C129/100</f>
        <v>29.979787027162772</v>
      </c>
      <c r="D124" s="190">
        <f>D122*D129/100</f>
        <v>44.3879952200556</v>
      </c>
      <c r="E124" s="190">
        <f t="shared" ref="E124:AA124" si="4">E122*E129/100</f>
        <v>56.801392089446978</v>
      </c>
      <c r="F124" s="190">
        <f t="shared" si="4"/>
        <v>58.660029377234963</v>
      </c>
      <c r="G124" s="189">
        <f t="shared" si="4"/>
        <v>67.078831445015012</v>
      </c>
      <c r="H124" s="188">
        <f t="shared" si="4"/>
        <v>40.971210693273036</v>
      </c>
      <c r="I124" s="190">
        <f t="shared" si="4"/>
        <v>33.520700736520681</v>
      </c>
      <c r="J124" s="190">
        <f t="shared" si="4"/>
        <v>47.132775412500003</v>
      </c>
      <c r="K124" s="190">
        <f t="shared" si="4"/>
        <v>50.782970763941286</v>
      </c>
      <c r="L124" s="187">
        <f t="shared" si="4"/>
        <v>73.938161938933803</v>
      </c>
      <c r="M124" s="191">
        <f t="shared" si="4"/>
        <v>27.670374996486167</v>
      </c>
      <c r="N124" s="190">
        <f t="shared" si="4"/>
        <v>38.628984105153457</v>
      </c>
      <c r="O124" s="190">
        <f t="shared" si="4"/>
        <v>50.169828334352232</v>
      </c>
      <c r="P124" s="190">
        <f t="shared" si="4"/>
        <v>63.509337607842717</v>
      </c>
      <c r="Q124" s="189">
        <f t="shared" si="4"/>
        <v>80.655389721701852</v>
      </c>
      <c r="R124" s="188">
        <f t="shared" si="4"/>
        <v>56.004492469655467</v>
      </c>
      <c r="S124" s="190">
        <f t="shared" si="4"/>
        <v>64.963535396066376</v>
      </c>
      <c r="T124" s="190">
        <f t="shared" si="4"/>
        <v>61.695668458712078</v>
      </c>
      <c r="U124" s="190">
        <f t="shared" si="4"/>
        <v>51.447673096006909</v>
      </c>
      <c r="V124" s="190">
        <f t="shared" si="4"/>
        <v>51.940835763477814</v>
      </c>
      <c r="W124" s="190">
        <f t="shared" si="4"/>
        <v>42.102121899279325</v>
      </c>
      <c r="X124" s="190">
        <f t="shared" si="4"/>
        <v>26.069876697058184</v>
      </c>
      <c r="Y124" s="190">
        <f t="shared" si="4"/>
        <v>50.752050660968671</v>
      </c>
      <c r="Z124" s="190">
        <f t="shared" si="4"/>
        <v>55.735908998456836</v>
      </c>
      <c r="AA124" s="187">
        <f t="shared" si="4"/>
        <v>40.249259377478637</v>
      </c>
      <c r="AB124" s="506"/>
      <c r="AC124" s="506"/>
      <c r="AD124" s="506"/>
      <c r="AE124" s="506"/>
      <c r="AF124" s="506"/>
      <c r="AG124" s="506"/>
      <c r="AH124" s="506"/>
      <c r="AI124" s="506"/>
      <c r="AJ124" s="506"/>
      <c r="AK124" s="506"/>
      <c r="AL124" s="506"/>
      <c r="AM124" s="506"/>
      <c r="AN124" s="506"/>
      <c r="AO124" s="506"/>
      <c r="AP124" s="506"/>
      <c r="AQ124" s="506"/>
      <c r="AR124" s="506"/>
      <c r="AS124" s="506"/>
      <c r="AT124" s="506"/>
      <c r="AU124" s="506"/>
      <c r="AV124" s="506"/>
      <c r="AW124" s="506"/>
      <c r="AX124" s="506"/>
      <c r="AY124" s="506"/>
      <c r="AZ124" s="943"/>
      <c r="BA124" s="1035" t="s">
        <v>50</v>
      </c>
      <c r="BB124" s="682" t="s">
        <v>15</v>
      </c>
      <c r="BC124" s="554">
        <v>2362.8126350000011</v>
      </c>
      <c r="BD124" s="550">
        <v>3496.2888170000051</v>
      </c>
      <c r="BE124" s="550">
        <v>4474.119093999996</v>
      </c>
      <c r="BF124" s="550">
        <v>4625.8764949999977</v>
      </c>
      <c r="BG124" s="563">
        <v>5283.5663479999921</v>
      </c>
      <c r="BH124" s="554">
        <v>843.7635000000007</v>
      </c>
      <c r="BI124" s="550">
        <v>691.16413600000021</v>
      </c>
      <c r="BJ124" s="550">
        <v>969.10226799999941</v>
      </c>
      <c r="BK124" s="550">
        <v>1044.9237390000001</v>
      </c>
      <c r="BL124" s="563">
        <v>1522.7600230000005</v>
      </c>
      <c r="BM124" s="554">
        <v>1610.0391429999972</v>
      </c>
      <c r="BN124" s="550">
        <v>2249.7296089999995</v>
      </c>
      <c r="BO124" s="550">
        <v>2917.7367679999988</v>
      </c>
      <c r="BP124" s="550">
        <v>3698.3445789999992</v>
      </c>
      <c r="BQ124" s="563">
        <v>4695.0996239999995</v>
      </c>
      <c r="BR124" s="554">
        <v>2680.0628820000029</v>
      </c>
      <c r="BS124" s="550">
        <v>1564.8117469999988</v>
      </c>
      <c r="BT124" s="550">
        <v>3839.1929540000028</v>
      </c>
      <c r="BU124" s="550">
        <v>1807.6390049999993</v>
      </c>
      <c r="BV124" s="550">
        <v>4691.1315880000011</v>
      </c>
      <c r="BW124" s="550">
        <v>1729.4513480000007</v>
      </c>
      <c r="BX124" s="550">
        <v>634.15699000000006</v>
      </c>
      <c r="BY124" s="558">
        <v>679.07533800000067</v>
      </c>
      <c r="BZ124" s="558">
        <v>1369.6340869999999</v>
      </c>
      <c r="CA124" s="558">
        <v>1247.5074499999996</v>
      </c>
      <c r="CB124" s="73"/>
      <c r="CC124" s="73"/>
      <c r="CD124" s="73"/>
      <c r="CE124" s="73"/>
      <c r="CF124" s="73"/>
      <c r="CG124" s="73"/>
      <c r="CH124" s="73"/>
      <c r="CI124" s="73"/>
      <c r="CJ124" s="73"/>
      <c r="CK124" s="73"/>
      <c r="CL124" s="73"/>
      <c r="CM124" s="73"/>
      <c r="CN124" s="73"/>
      <c r="CO124" s="73"/>
      <c r="CP124" s="73"/>
      <c r="CQ124" s="73"/>
      <c r="CR124" s="73"/>
      <c r="CS124" s="73"/>
      <c r="CT124" s="73"/>
      <c r="CU124" s="73"/>
      <c r="CV124" s="73"/>
      <c r="CW124" s="73"/>
      <c r="CX124" s="73"/>
      <c r="CY124" s="73"/>
      <c r="CZ124" s="75"/>
    </row>
    <row r="125" s="382" customFormat="true" ht="15" customHeight="true" x14ac:dyDescent="0.2">
      <c r="A125" s="1047"/>
      <c r="B125" s="447" t="s">
        <v>16</v>
      </c>
      <c r="C125" s="191">
        <f>C122*C128/100</f>
        <v>3.9184337556085378</v>
      </c>
      <c r="D125" s="190">
        <f>D122*D128/100</f>
        <v>9.2963033624852507</v>
      </c>
      <c r="E125" s="190">
        <f t="shared" ref="E125:AA125" si="5">E122*E128/100</f>
        <v>17.015849670244016</v>
      </c>
      <c r="F125" s="190">
        <f t="shared" si="5"/>
        <v>32.92229957314504</v>
      </c>
      <c r="G125" s="189">
        <f t="shared" si="5"/>
        <v>30.128319620584399</v>
      </c>
      <c r="H125" s="188">
        <f t="shared" si="5"/>
        <v>40.670568832313251</v>
      </c>
      <c r="I125" s="190">
        <f t="shared" si="5"/>
        <v>61.987197183588925</v>
      </c>
      <c r="J125" s="190">
        <f t="shared" si="5"/>
        <v>49.920772791359667</v>
      </c>
      <c r="K125" s="190">
        <f t="shared" si="5"/>
        <v>46.61428129308851</v>
      </c>
      <c r="L125" s="187">
        <f t="shared" si="5"/>
        <v>25.050534634844777</v>
      </c>
      <c r="M125" s="191">
        <f t="shared" si="5"/>
        <v>3.2677965997133258</v>
      </c>
      <c r="N125" s="190">
        <f t="shared" si="5"/>
        <v>6.5812062429199738</v>
      </c>
      <c r="O125" s="190">
        <f t="shared" si="5"/>
        <v>10.273666791893058</v>
      </c>
      <c r="P125" s="190">
        <f t="shared" si="5"/>
        <v>14.564944077373411</v>
      </c>
      <c r="Q125" s="189">
        <f t="shared" si="5"/>
        <v>12.273003971611477</v>
      </c>
      <c r="R125" s="188">
        <f t="shared" si="5"/>
        <v>19.884085252339652</v>
      </c>
      <c r="S125" s="190">
        <f t="shared" si="5"/>
        <v>10.771541955859618</v>
      </c>
      <c r="T125" s="190">
        <f t="shared" si="5"/>
        <v>24.249246073393625</v>
      </c>
      <c r="U125" s="190">
        <f t="shared" si="5"/>
        <v>19.958146991501994</v>
      </c>
      <c r="V125" s="190">
        <f t="shared" si="5"/>
        <v>33.123636814409942</v>
      </c>
      <c r="W125" s="190">
        <f t="shared" si="5"/>
        <v>9.820336513335171</v>
      </c>
      <c r="X125" s="190">
        <f t="shared" si="5"/>
        <v>6.0604631477898661</v>
      </c>
      <c r="Y125" s="190">
        <f t="shared" si="5"/>
        <v>6.250188813677652</v>
      </c>
      <c r="Z125" s="190">
        <f t="shared" si="5"/>
        <v>7.2247709670072835</v>
      </c>
      <c r="AA125" s="187">
        <f t="shared" si="5"/>
        <v>4.0607498553948069</v>
      </c>
      <c r="AB125" s="506"/>
      <c r="AC125" s="506"/>
      <c r="AD125" s="506"/>
      <c r="AE125" s="506"/>
      <c r="AF125" s="506"/>
      <c r="AG125" s="506"/>
      <c r="AH125" s="506"/>
      <c r="AI125" s="506"/>
      <c r="AJ125" s="506"/>
      <c r="AK125" s="506"/>
      <c r="AL125" s="506"/>
      <c r="AM125" s="506"/>
      <c r="AN125" s="506"/>
      <c r="AO125" s="506"/>
      <c r="AP125" s="506"/>
      <c r="AQ125" s="506"/>
      <c r="AR125" s="506"/>
      <c r="AS125" s="506"/>
      <c r="AT125" s="506"/>
      <c r="AU125" s="506"/>
      <c r="AV125" s="506"/>
      <c r="AW125" s="506"/>
      <c r="AX125" s="506"/>
      <c r="AY125" s="506"/>
      <c r="AZ125" s="943"/>
      <c r="BA125" s="1035"/>
      <c r="BB125" s="682" t="s">
        <v>16</v>
      </c>
      <c r="BC125" s="554">
        <v>308.82556899999997</v>
      </c>
      <c r="BD125" s="550">
        <v>732.23765400000002</v>
      </c>
      <c r="BE125" s="550">
        <v>1340.3005649999996</v>
      </c>
      <c r="BF125" s="550">
        <v>2596.2225619999977</v>
      </c>
      <c r="BG125" s="563">
        <v>2373.1029929999995</v>
      </c>
      <c r="BH125" s="554">
        <v>837.57206399999984</v>
      </c>
      <c r="BI125" s="550">
        <v>1278.1155119999992</v>
      </c>
      <c r="BJ125" s="550">
        <v>1026.426594</v>
      </c>
      <c r="BK125" s="550">
        <v>959.14768999999967</v>
      </c>
      <c r="BL125" s="563">
        <v>515.91697299999998</v>
      </c>
      <c r="BM125" s="554">
        <v>190.14127699999995</v>
      </c>
      <c r="BN125" s="550">
        <v>383.28563099999997</v>
      </c>
      <c r="BO125" s="550">
        <v>597.48770000000047</v>
      </c>
      <c r="BP125" s="550">
        <v>848.16160900000011</v>
      </c>
      <c r="BQ125" s="563">
        <v>714.43429300000025</v>
      </c>
      <c r="BR125" s="554">
        <v>951.54150100000004</v>
      </c>
      <c r="BS125" s="550">
        <v>259.45994600000006</v>
      </c>
      <c r="BT125" s="550">
        <v>1508.9800789999981</v>
      </c>
      <c r="BU125" s="550">
        <v>701.23919699999999</v>
      </c>
      <c r="BV125" s="550">
        <v>2991.6218459999982</v>
      </c>
      <c r="BW125" s="550">
        <v>403.39520799999997</v>
      </c>
      <c r="BX125" s="550">
        <v>147.42244899999994</v>
      </c>
      <c r="BY125" s="558">
        <v>83.629114999999985</v>
      </c>
      <c r="BZ125" s="558">
        <v>177.53891099999998</v>
      </c>
      <c r="CA125" s="558">
        <v>125.86109100000006</v>
      </c>
      <c r="CB125" s="73"/>
      <c r="CC125" s="73"/>
      <c r="CD125" s="73"/>
      <c r="CE125" s="73"/>
      <c r="CF125" s="73"/>
      <c r="CG125" s="73"/>
      <c r="CH125" s="73"/>
      <c r="CI125" s="73"/>
      <c r="CJ125" s="73"/>
      <c r="CK125" s="73"/>
      <c r="CL125" s="73"/>
      <c r="CM125" s="73"/>
      <c r="CN125" s="73"/>
      <c r="CO125" s="73"/>
      <c r="CP125" s="73"/>
      <c r="CQ125" s="73"/>
      <c r="CR125" s="73"/>
      <c r="CS125" s="73"/>
      <c r="CT125" s="73"/>
      <c r="CU125" s="73"/>
      <c r="CV125" s="73"/>
      <c r="CW125" s="73"/>
      <c r="CX125" s="73"/>
      <c r="CY125" s="73"/>
      <c r="CZ125" s="75"/>
    </row>
    <row r="126" s="382" customFormat="true" ht="15" customHeight="true" x14ac:dyDescent="0.2">
      <c r="A126" s="1047"/>
      <c r="B126" s="447" t="s">
        <v>22</v>
      </c>
      <c r="C126" s="191">
        <f>100-C124-C125-C127</f>
        <v>0.21181417046649642</v>
      </c>
      <c r="D126" s="190">
        <f>100-D124-D125-D127</f>
        <v>2.209681689769873</v>
      </c>
      <c r="E126" s="190">
        <f t="shared" ref="E126:AA126" si="6">100-E124-E125-E127</f>
        <v>1.7731450526559591</v>
      </c>
      <c r="F126" s="190">
        <f t="shared" si="6"/>
        <v>1.5558220249445363</v>
      </c>
      <c r="G126" s="189">
        <f t="shared" si="6"/>
        <v>1.1564955649274697</v>
      </c>
      <c r="H126" s="188">
        <f t="shared" si="6"/>
        <v>1.4314480724403502</v>
      </c>
      <c r="I126" s="190">
        <f t="shared" si="6"/>
        <v>0.19794680786946461</v>
      </c>
      <c r="J126" s="190">
        <f t="shared" si="6"/>
        <v>0.98595864504694353</v>
      </c>
      <c r="K126" s="190">
        <f t="shared" si="6"/>
        <v>1.6578197295882606</v>
      </c>
      <c r="L126" s="187">
        <f t="shared" si="6"/>
        <v>0.9587144747661821</v>
      </c>
      <c r="M126" s="191">
        <f t="shared" si="6"/>
        <v>0.2869025198564259</v>
      </c>
      <c r="N126" s="190">
        <f t="shared" si="6"/>
        <v>1.3461298672524507</v>
      </c>
      <c r="O126" s="190">
        <f t="shared" si="6"/>
        <v>2.1782247391893748</v>
      </c>
      <c r="P126" s="190">
        <f t="shared" si="6"/>
        <v>2.2972886076145684</v>
      </c>
      <c r="Q126" s="189">
        <f t="shared" si="6"/>
        <v>1.3906846452793999</v>
      </c>
      <c r="R126" s="188">
        <f t="shared" si="6"/>
        <v>2.3449121354992677</v>
      </c>
      <c r="S126" s="190">
        <f t="shared" si="6"/>
        <v>0.80597620715760954</v>
      </c>
      <c r="T126" s="190">
        <f t="shared" si="6"/>
        <v>1.1537164045749861</v>
      </c>
      <c r="U126" s="190">
        <f t="shared" si="6"/>
        <v>4.1218769657244216</v>
      </c>
      <c r="V126" s="190">
        <f t="shared" si="6"/>
        <v>0.97064189314603055</v>
      </c>
      <c r="W126" s="190">
        <f t="shared" si="6"/>
        <v>1.5321900250092355</v>
      </c>
      <c r="X126" s="190">
        <f t="shared" si="6"/>
        <v>0.59418450157889424</v>
      </c>
      <c r="Y126" s="190">
        <f t="shared" si="6"/>
        <v>0.2342605721713511</v>
      </c>
      <c r="Z126" s="190">
        <f t="shared" si="6"/>
        <v>0.47403289234650714</v>
      </c>
      <c r="AA126" s="187">
        <f t="shared" si="6"/>
        <v>0.51966026280215516</v>
      </c>
      <c r="AB126" s="506"/>
      <c r="AC126" s="506"/>
      <c r="AD126" s="506"/>
      <c r="AE126" s="506"/>
      <c r="AF126" s="506"/>
      <c r="AG126" s="506"/>
      <c r="AH126" s="506"/>
      <c r="AI126" s="506"/>
      <c r="AJ126" s="506"/>
      <c r="AK126" s="506"/>
      <c r="AL126" s="506"/>
      <c r="AM126" s="506"/>
      <c r="AN126" s="506"/>
      <c r="AO126" s="506"/>
      <c r="AP126" s="506"/>
      <c r="AQ126" s="506"/>
      <c r="AR126" s="506"/>
      <c r="AS126" s="506"/>
      <c r="AT126" s="506"/>
      <c r="AU126" s="506"/>
      <c r="AV126" s="506"/>
      <c r="AW126" s="506"/>
      <c r="AX126" s="506"/>
      <c r="AY126" s="506"/>
      <c r="AZ126" s="943"/>
      <c r="BA126" s="1035"/>
      <c r="BB126" s="682" t="s">
        <v>22</v>
      </c>
      <c r="BC126" s="554">
        <v>16.693821</v>
      </c>
      <c r="BD126" s="550">
        <v>174.048982</v>
      </c>
      <c r="BE126" s="550">
        <v>139.66668499999997</v>
      </c>
      <c r="BF126" s="550">
        <v>122.69070799999999</v>
      </c>
      <c r="BG126" s="563">
        <v>91.093135000000004</v>
      </c>
      <c r="BH126" s="554">
        <v>29.479324999999996</v>
      </c>
      <c r="BI126" s="550">
        <v>4.0814700000000004</v>
      </c>
      <c r="BJ126" s="550">
        <v>20.272406</v>
      </c>
      <c r="BK126" s="550">
        <v>34.111733999999998</v>
      </c>
      <c r="BL126" s="563">
        <v>19.744771</v>
      </c>
      <c r="BM126" s="554">
        <v>16.693821</v>
      </c>
      <c r="BN126" s="550">
        <v>78.397821999999991</v>
      </c>
      <c r="BO126" s="550">
        <v>126.67945300000001</v>
      </c>
      <c r="BP126" s="550">
        <v>133.77819999999997</v>
      </c>
      <c r="BQ126" s="563">
        <v>80.954328999999987</v>
      </c>
      <c r="BR126" s="554">
        <v>112.21442599999999</v>
      </c>
      <c r="BS126" s="550">
        <v>19.413983999999999</v>
      </c>
      <c r="BT126" s="550">
        <v>71.793369000000013</v>
      </c>
      <c r="BU126" s="550">
        <v>144.82415099999997</v>
      </c>
      <c r="BV126" s="550">
        <v>87.665298000000007</v>
      </c>
      <c r="BW126" s="550">
        <v>62.938587999999996</v>
      </c>
      <c r="BX126" s="550">
        <v>14.453703000000001</v>
      </c>
      <c r="BY126" s="558">
        <v>3.1344660000000002</v>
      </c>
      <c r="BZ126" s="558">
        <v>11.648713000000001</v>
      </c>
      <c r="CA126" s="558">
        <v>16.106633000000002</v>
      </c>
      <c r="CB126" s="73"/>
      <c r="CC126" s="73"/>
      <c r="CD126" s="73"/>
      <c r="CE126" s="73"/>
      <c r="CF126" s="73"/>
      <c r="CG126" s="73"/>
      <c r="CH126" s="73"/>
      <c r="CI126" s="73"/>
      <c r="CJ126" s="73"/>
      <c r="CK126" s="73"/>
      <c r="CL126" s="73"/>
      <c r="CM126" s="73"/>
      <c r="CN126" s="73"/>
      <c r="CO126" s="73"/>
      <c r="CP126" s="73"/>
      <c r="CQ126" s="73"/>
      <c r="CR126" s="73"/>
      <c r="CS126" s="73"/>
      <c r="CT126" s="73"/>
      <c r="CU126" s="73"/>
      <c r="CV126" s="73"/>
      <c r="CW126" s="73"/>
      <c r="CX126" s="73"/>
      <c r="CY126" s="73"/>
      <c r="CZ126" s="75"/>
    </row>
    <row r="127" s="382" customFormat="true" ht="15" customHeight="true" x14ac:dyDescent="0.2">
      <c r="A127" s="1047"/>
      <c r="B127" s="447" t="s">
        <v>19</v>
      </c>
      <c r="C127" s="191">
        <v>65.8899650467622</v>
      </c>
      <c r="D127" s="190">
        <v>44.106019727689279</v>
      </c>
      <c r="E127" s="190">
        <v>24.409613187653047</v>
      </c>
      <c r="F127" s="190">
        <v>6.8618490246754611</v>
      </c>
      <c r="G127" s="189">
        <v>1.6363533694731185</v>
      </c>
      <c r="H127" s="188">
        <v>16.926772401973363</v>
      </c>
      <c r="I127" s="190">
        <v>4.2941552720209293</v>
      </c>
      <c r="J127" s="190">
        <v>1.9604931510933867</v>
      </c>
      <c r="K127" s="190">
        <v>0.94492821338194344</v>
      </c>
      <c r="L127" s="187">
        <v>5.2588951455238571E-2</v>
      </c>
      <c r="M127" s="191">
        <v>68.774925883944078</v>
      </c>
      <c r="N127" s="190">
        <v>53.443679784674117</v>
      </c>
      <c r="O127" s="190">
        <v>37.378280134565337</v>
      </c>
      <c r="P127" s="190">
        <v>19.628429707169303</v>
      </c>
      <c r="Q127" s="189">
        <v>5.6809216614072717</v>
      </c>
      <c r="R127" s="188">
        <v>21.766510142505613</v>
      </c>
      <c r="S127" s="190">
        <v>23.458946440916396</v>
      </c>
      <c r="T127" s="190">
        <v>12.901369063319311</v>
      </c>
      <c r="U127" s="190">
        <v>24.472302946766675</v>
      </c>
      <c r="V127" s="190">
        <v>13.964885528966214</v>
      </c>
      <c r="W127" s="190">
        <v>46.545351562376268</v>
      </c>
      <c r="X127" s="190">
        <v>67.275475653573054</v>
      </c>
      <c r="Y127" s="190">
        <v>42.763499953182325</v>
      </c>
      <c r="Z127" s="190">
        <v>36.565287142189376</v>
      </c>
      <c r="AA127" s="187">
        <v>55.170330504324404</v>
      </c>
      <c r="AB127" s="506"/>
      <c r="AC127" s="506"/>
      <c r="AD127" s="506"/>
      <c r="AE127" s="506"/>
      <c r="AF127" s="506"/>
      <c r="AG127" s="506"/>
      <c r="AH127" s="506"/>
      <c r="AI127" s="506"/>
      <c r="AJ127" s="506"/>
      <c r="AK127" s="506"/>
      <c r="AL127" s="506"/>
      <c r="AM127" s="506"/>
      <c r="AN127" s="506"/>
      <c r="AO127" s="506"/>
      <c r="AP127" s="506"/>
      <c r="AQ127" s="506"/>
      <c r="AR127" s="506"/>
      <c r="AS127" s="506"/>
      <c r="AT127" s="506"/>
      <c r="AU127" s="506"/>
      <c r="AV127" s="506"/>
      <c r="AW127" s="506"/>
      <c r="AX127" s="506"/>
      <c r="AY127" s="506"/>
      <c r="AZ127" s="943"/>
      <c r="BA127" s="1035"/>
      <c r="BB127" s="682" t="s">
        <v>19</v>
      </c>
      <c r="BC127" s="554">
        <v>5193.0202770000042</v>
      </c>
      <c r="BD127" s="550">
        <v>3474.0785829999991</v>
      </c>
      <c r="BE127" s="550">
        <v>1922.6908430000015</v>
      </c>
      <c r="BF127" s="550">
        <v>541.11916500000018</v>
      </c>
      <c r="BG127" s="563">
        <v>128.88986600000001</v>
      </c>
      <c r="BH127" s="554">
        <v>348.59093699999994</v>
      </c>
      <c r="BI127" s="550">
        <v>88.541290999999973</v>
      </c>
      <c r="BJ127" s="550">
        <v>40.309919000000001</v>
      </c>
      <c r="BK127" s="550">
        <v>19.443091000000003</v>
      </c>
      <c r="BL127" s="563">
        <v>1.083072</v>
      </c>
      <c r="BM127" s="554">
        <v>4001.7644410000025</v>
      </c>
      <c r="BN127" s="550">
        <v>3112.5288850000006</v>
      </c>
      <c r="BO127" s="550">
        <v>2173.8161339999992</v>
      </c>
      <c r="BP127" s="550">
        <v>1143.0239920000001</v>
      </c>
      <c r="BQ127" s="563">
        <v>330.6969719999999</v>
      </c>
      <c r="BR127" s="554">
        <v>1041.623865</v>
      </c>
      <c r="BS127" s="550">
        <v>565.06830699999978</v>
      </c>
      <c r="BT127" s="550">
        <v>802.82532699999979</v>
      </c>
      <c r="BU127" s="550">
        <v>859.84626100000071</v>
      </c>
      <c r="BV127" s="550">
        <v>1261.2641800000008</v>
      </c>
      <c r="BW127" s="550">
        <v>1911.9682660000001</v>
      </c>
      <c r="BX127" s="550">
        <v>1636.4946269999998</v>
      </c>
      <c r="BY127" s="558">
        <v>572.18649899999923</v>
      </c>
      <c r="BZ127" s="558">
        <v>898.54215299999942</v>
      </c>
      <c r="CA127" s="558">
        <v>1709.9792489999977</v>
      </c>
      <c r="CB127" s="73"/>
      <c r="CC127" s="73"/>
      <c r="CD127" s="73"/>
      <c r="CE127" s="73"/>
      <c r="CF127" s="73"/>
      <c r="CG127" s="73"/>
      <c r="CH127" s="73"/>
      <c r="CI127" s="73"/>
      <c r="CJ127" s="73"/>
      <c r="CK127" s="73"/>
      <c r="CL127" s="73"/>
      <c r="CM127" s="73"/>
      <c r="CN127" s="73"/>
      <c r="CO127" s="73"/>
      <c r="CP127" s="73"/>
      <c r="CQ127" s="73"/>
      <c r="CR127" s="73"/>
      <c r="CS127" s="73"/>
      <c r="CT127" s="73"/>
      <c r="CU127" s="73"/>
      <c r="CV127" s="73"/>
      <c r="CW127" s="73"/>
      <c r="CX127" s="73"/>
      <c r="CY127" s="73"/>
      <c r="CZ127" s="75"/>
    </row>
    <row r="128" s="382" customFormat="true" ht="15" customHeight="true" x14ac:dyDescent="0.2">
      <c r="A128" s="1047" t="s">
        <v>186</v>
      </c>
      <c r="B128" s="447" t="s">
        <v>49</v>
      </c>
      <c r="C128" s="191">
        <v>11.559408326233072</v>
      </c>
      <c r="D128" s="190">
        <v>17.316615114551553</v>
      </c>
      <c r="E128" s="190">
        <v>23.051321431974397</v>
      </c>
      <c r="F128" s="190">
        <v>35.948310062067293</v>
      </c>
      <c r="G128" s="189">
        <v>30.993933358105075</v>
      </c>
      <c r="H128" s="188">
        <v>49.815877444914349</v>
      </c>
      <c r="I128" s="190">
        <v>64.902692377796839</v>
      </c>
      <c r="J128" s="190">
        <v>51.436319140544626</v>
      </c>
      <c r="K128" s="190">
        <v>47.859955295036542</v>
      </c>
      <c r="L128" s="187">
        <v>25.306459729140908</v>
      </c>
      <c r="M128" s="191">
        <v>10.562345578672627</v>
      </c>
      <c r="N128" s="190">
        <v>14.556908945198495</v>
      </c>
      <c r="O128" s="190">
        <v>16.997142158035309</v>
      </c>
      <c r="P128" s="190">
        <v>18.655239296465243</v>
      </c>
      <c r="Q128" s="189">
        <v>13.206947289022791</v>
      </c>
      <c r="R128" s="188">
        <v>26.201683901866808</v>
      </c>
      <c r="S128" s="190">
        <v>14.222659212198829</v>
      </c>
      <c r="T128" s="190">
        <v>28.214870193785607</v>
      </c>
      <c r="U128" s="190">
        <v>27.950308486119201</v>
      </c>
      <c r="V128" s="190">
        <v>38.939448879884495</v>
      </c>
      <c r="W128" s="190">
        <v>18.913465990565161</v>
      </c>
      <c r="X128" s="190">
        <v>18.862119657167696</v>
      </c>
      <c r="Y128" s="190">
        <v>10.964812735923521</v>
      </c>
      <c r="Z128" s="190">
        <v>11.475052319908713</v>
      </c>
      <c r="AA128" s="187">
        <v>9.1644076038290567</v>
      </c>
      <c r="AB128" s="506"/>
      <c r="AC128" s="506"/>
      <c r="AD128" s="506"/>
      <c r="AE128" s="506"/>
      <c r="AF128" s="506"/>
      <c r="AG128" s="506"/>
      <c r="AH128" s="506"/>
      <c r="AI128" s="506"/>
      <c r="AJ128" s="506"/>
      <c r="AK128" s="506"/>
      <c r="AL128" s="506"/>
      <c r="AM128" s="506"/>
      <c r="AN128" s="506"/>
      <c r="AO128" s="506"/>
      <c r="AP128" s="506"/>
      <c r="AQ128" s="506"/>
      <c r="AR128" s="506"/>
      <c r="AS128" s="506"/>
      <c r="AT128" s="506"/>
      <c r="AU128" s="506"/>
      <c r="AV128" s="506"/>
      <c r="AW128" s="506"/>
      <c r="AX128" s="506"/>
      <c r="AY128" s="506"/>
      <c r="AZ128" s="943"/>
      <c r="BA128" s="1035" t="s">
        <v>109</v>
      </c>
      <c r="BB128" s="682" t="s">
        <v>49</v>
      </c>
      <c r="BC128" s="119" t="s">
        <v>35</v>
      </c>
      <c r="BD128" s="115" t="s">
        <v>35</v>
      </c>
      <c r="BE128" s="115" t="s">
        <v>35</v>
      </c>
      <c r="BF128" s="115" t="s">
        <v>35</v>
      </c>
      <c r="BG128" s="110" t="s">
        <v>35</v>
      </c>
      <c r="BH128" s="119" t="s">
        <v>35</v>
      </c>
      <c r="BI128" s="115" t="s">
        <v>35</v>
      </c>
      <c r="BJ128" s="115" t="s">
        <v>35</v>
      </c>
      <c r="BK128" s="115" t="s">
        <v>35</v>
      </c>
      <c r="BL128" s="110" t="s">
        <v>35</v>
      </c>
      <c r="BM128" s="119" t="s">
        <v>35</v>
      </c>
      <c r="BN128" s="115" t="s">
        <v>35</v>
      </c>
      <c r="BO128" s="115" t="s">
        <v>35</v>
      </c>
      <c r="BP128" s="115" t="s">
        <v>35</v>
      </c>
      <c r="BQ128" s="110" t="s">
        <v>35</v>
      </c>
      <c r="BR128" s="119" t="s">
        <v>35</v>
      </c>
      <c r="BS128" s="115" t="s">
        <v>35</v>
      </c>
      <c r="BT128" s="115" t="s">
        <v>35</v>
      </c>
      <c r="BU128" s="115" t="s">
        <v>35</v>
      </c>
      <c r="BV128" s="115" t="s">
        <v>35</v>
      </c>
      <c r="BW128" s="115" t="s">
        <v>35</v>
      </c>
      <c r="BX128" s="115" t="s">
        <v>35</v>
      </c>
      <c r="BY128" s="104" t="s">
        <v>35</v>
      </c>
      <c r="BZ128" s="104" t="s">
        <v>35</v>
      </c>
      <c r="CA128" s="104" t="s">
        <v>35</v>
      </c>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row>
    <row r="129" s="382" customFormat="true" ht="15" customHeight="true" x14ac:dyDescent="0.2">
      <c r="A129" s="1048"/>
      <c r="B129" s="448" t="s">
        <v>48</v>
      </c>
      <c r="C129" s="186">
        <v>88.440591673766889</v>
      </c>
      <c r="D129" s="185">
        <v>82.683384885448476</v>
      </c>
      <c r="E129" s="185">
        <v>76.948678568025542</v>
      </c>
      <c r="F129" s="185">
        <v>64.05168993793265</v>
      </c>
      <c r="G129" s="184">
        <v>69.006066641894961</v>
      </c>
      <c r="H129" s="183">
        <v>50.184122555085629</v>
      </c>
      <c r="I129" s="185">
        <v>35.097307622203225</v>
      </c>
      <c r="J129" s="185">
        <v>48.563680859455189</v>
      </c>
      <c r="K129" s="185">
        <v>52.140044704963486</v>
      </c>
      <c r="L129" s="182">
        <v>74.693540270859032</v>
      </c>
      <c r="M129" s="186">
        <v>89.437654421327423</v>
      </c>
      <c r="N129" s="185">
        <v>85.443091054801414</v>
      </c>
      <c r="O129" s="185">
        <v>83.002857841964655</v>
      </c>
      <c r="P129" s="185">
        <v>81.344760703534718</v>
      </c>
      <c r="Q129" s="184">
        <v>86.793052710977165</v>
      </c>
      <c r="R129" s="183">
        <v>73.798316098133313</v>
      </c>
      <c r="S129" s="185">
        <v>85.777340787801108</v>
      </c>
      <c r="T129" s="185">
        <v>71.785129806214314</v>
      </c>
      <c r="U129" s="185">
        <v>72.049691513880887</v>
      </c>
      <c r="V129" s="185">
        <v>61.060551120115584</v>
      </c>
      <c r="W129" s="185">
        <v>81.086534009434956</v>
      </c>
      <c r="X129" s="185">
        <v>81.137880342832347</v>
      </c>
      <c r="Y129" s="185">
        <v>89.03518726407637</v>
      </c>
      <c r="Z129" s="185">
        <v>88.524947680091387</v>
      </c>
      <c r="AA129" s="182">
        <v>90.835592396171023</v>
      </c>
      <c r="AB129" s="506"/>
      <c r="AC129" s="506"/>
      <c r="AD129" s="506"/>
      <c r="AE129" s="506"/>
      <c r="AF129" s="506"/>
      <c r="AG129" s="506"/>
      <c r="AH129" s="506"/>
      <c r="AI129" s="506"/>
      <c r="AJ129" s="506"/>
      <c r="AK129" s="506"/>
      <c r="AL129" s="506"/>
      <c r="AM129" s="506"/>
      <c r="AN129" s="506"/>
      <c r="AO129" s="506"/>
      <c r="AP129" s="506"/>
      <c r="AQ129" s="506"/>
      <c r="AR129" s="506"/>
      <c r="AS129" s="506"/>
      <c r="AT129" s="506"/>
      <c r="AU129" s="506"/>
      <c r="AV129" s="506"/>
      <c r="AW129" s="506"/>
      <c r="AX129" s="506"/>
      <c r="AY129" s="506"/>
      <c r="AZ129" s="943"/>
      <c r="BA129" s="1037"/>
      <c r="BB129" s="684" t="s">
        <v>48</v>
      </c>
      <c r="BC129" s="118" t="s">
        <v>35</v>
      </c>
      <c r="BD129" s="114" t="s">
        <v>35</v>
      </c>
      <c r="BE129" s="114" t="s">
        <v>35</v>
      </c>
      <c r="BF129" s="114" t="s">
        <v>35</v>
      </c>
      <c r="BG129" s="109" t="s">
        <v>35</v>
      </c>
      <c r="BH129" s="118" t="s">
        <v>35</v>
      </c>
      <c r="BI129" s="114" t="s">
        <v>35</v>
      </c>
      <c r="BJ129" s="114" t="s">
        <v>35</v>
      </c>
      <c r="BK129" s="114" t="s">
        <v>35</v>
      </c>
      <c r="BL129" s="109" t="s">
        <v>35</v>
      </c>
      <c r="BM129" s="118" t="s">
        <v>35</v>
      </c>
      <c r="BN129" s="114" t="s">
        <v>35</v>
      </c>
      <c r="BO129" s="114" t="s">
        <v>35</v>
      </c>
      <c r="BP129" s="114" t="s">
        <v>35</v>
      </c>
      <c r="BQ129" s="109" t="s">
        <v>35</v>
      </c>
      <c r="BR129" s="118" t="s">
        <v>35</v>
      </c>
      <c r="BS129" s="114" t="s">
        <v>35</v>
      </c>
      <c r="BT129" s="114" t="s">
        <v>35</v>
      </c>
      <c r="BU129" s="114" t="s">
        <v>35</v>
      </c>
      <c r="BV129" s="114" t="s">
        <v>35</v>
      </c>
      <c r="BW129" s="114" t="s">
        <v>35</v>
      </c>
      <c r="BX129" s="114" t="s">
        <v>35</v>
      </c>
      <c r="BY129" s="103" t="s">
        <v>35</v>
      </c>
      <c r="BZ129" s="103" t="s">
        <v>35</v>
      </c>
      <c r="CA129" s="103" t="s">
        <v>35</v>
      </c>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row>
    <row r="130" s="378" customFormat="true" ht="15" hidden="true" customHeight="true" x14ac:dyDescent="0.2">
      <c r="A130" s="1057" t="s">
        <v>47</v>
      </c>
      <c r="B130" s="445" t="s">
        <v>42</v>
      </c>
      <c r="C130" s="451"/>
      <c r="D130" s="452"/>
      <c r="E130" s="452"/>
      <c r="F130" s="452"/>
      <c r="G130" s="453"/>
      <c r="H130" s="454"/>
      <c r="I130" s="452"/>
      <c r="J130" s="452"/>
      <c r="K130" s="452"/>
      <c r="L130" s="455"/>
      <c r="M130" s="451"/>
      <c r="N130" s="452"/>
      <c r="O130" s="452"/>
      <c r="P130" s="452"/>
      <c r="Q130" s="453"/>
      <c r="R130" s="454"/>
      <c r="S130" s="452"/>
      <c r="T130" s="452"/>
      <c r="U130" s="452"/>
      <c r="V130" s="452"/>
      <c r="W130" s="452"/>
      <c r="X130" s="452"/>
      <c r="Y130" s="452"/>
      <c r="Z130" s="452"/>
      <c r="AA130" s="455"/>
      <c r="AB130" s="909"/>
      <c r="AC130" s="909"/>
      <c r="AD130" s="909"/>
      <c r="AE130" s="909"/>
      <c r="AF130" s="909"/>
      <c r="AG130" s="909"/>
      <c r="AH130" s="909"/>
      <c r="AI130" s="909"/>
      <c r="AJ130" s="909"/>
      <c r="AK130" s="909"/>
      <c r="AL130" s="909"/>
      <c r="AM130" s="909"/>
      <c r="AN130" s="909"/>
      <c r="AO130" s="909"/>
      <c r="AP130" s="909"/>
      <c r="AQ130" s="909"/>
      <c r="AR130" s="909"/>
      <c r="AS130" s="909"/>
      <c r="AT130" s="909"/>
      <c r="AU130" s="909"/>
      <c r="AV130" s="909"/>
      <c r="AW130" s="909"/>
      <c r="AX130" s="909"/>
      <c r="AY130" s="909"/>
      <c r="AZ130" s="415"/>
      <c r="BB130" s="380"/>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1058"/>
      <c r="B131" s="442" t="s">
        <v>46</v>
      </c>
      <c r="C131" s="456"/>
      <c r="D131" s="457"/>
      <c r="E131" s="457"/>
      <c r="F131" s="457"/>
      <c r="G131" s="458"/>
      <c r="H131" s="459"/>
      <c r="I131" s="457"/>
      <c r="J131" s="457"/>
      <c r="K131" s="457"/>
      <c r="L131" s="460"/>
      <c r="M131" s="456"/>
      <c r="N131" s="457"/>
      <c r="O131" s="457"/>
      <c r="P131" s="457"/>
      <c r="Q131" s="458"/>
      <c r="R131" s="459"/>
      <c r="S131" s="457"/>
      <c r="T131" s="457"/>
      <c r="U131" s="457"/>
      <c r="V131" s="457"/>
      <c r="W131" s="457"/>
      <c r="X131" s="457"/>
      <c r="Y131" s="457"/>
      <c r="Z131" s="457"/>
      <c r="AA131" s="460"/>
      <c r="AB131" s="909"/>
      <c r="AC131" s="909"/>
      <c r="AD131" s="909"/>
      <c r="AE131" s="909"/>
      <c r="AF131" s="909"/>
      <c r="AG131" s="909"/>
      <c r="AH131" s="909"/>
      <c r="AI131" s="909"/>
      <c r="AJ131" s="909"/>
      <c r="AK131" s="909"/>
      <c r="AL131" s="909"/>
      <c r="AM131" s="909"/>
      <c r="AN131" s="909"/>
      <c r="AO131" s="909"/>
      <c r="AP131" s="909"/>
      <c r="AQ131" s="909"/>
      <c r="AR131" s="909"/>
      <c r="AS131" s="909"/>
      <c r="AT131" s="909"/>
      <c r="AU131" s="909"/>
      <c r="AV131" s="909"/>
      <c r="AW131" s="909"/>
      <c r="AX131" s="909"/>
      <c r="AY131" s="909"/>
      <c r="AZ131" s="415"/>
      <c r="BB131" s="380"/>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1059"/>
      <c r="B132" s="443" t="s">
        <v>46</v>
      </c>
      <c r="C132" s="461"/>
      <c r="D132" s="462"/>
      <c r="E132" s="462"/>
      <c r="F132" s="462"/>
      <c r="G132" s="463"/>
      <c r="H132" s="464"/>
      <c r="I132" s="462"/>
      <c r="J132" s="462"/>
      <c r="K132" s="462"/>
      <c r="L132" s="465"/>
      <c r="M132" s="461"/>
      <c r="N132" s="462"/>
      <c r="O132" s="462"/>
      <c r="P132" s="462"/>
      <c r="Q132" s="463"/>
      <c r="R132" s="85"/>
      <c r="S132" s="84"/>
      <c r="T132" s="84"/>
      <c r="U132" s="84"/>
      <c r="V132" s="84"/>
      <c r="W132" s="84"/>
      <c r="X132" s="84"/>
      <c r="Y132" s="84"/>
      <c r="Z132" s="84"/>
      <c r="AA132" s="79"/>
      <c r="AB132" s="909"/>
      <c r="AC132" s="909"/>
      <c r="AD132" s="909"/>
      <c r="AE132" s="909"/>
      <c r="AF132" s="909"/>
      <c r="AG132" s="909"/>
      <c r="AH132" s="909"/>
      <c r="AI132" s="909"/>
      <c r="AJ132" s="909"/>
      <c r="AK132" s="909"/>
      <c r="AL132" s="909"/>
      <c r="AM132" s="909"/>
      <c r="AN132" s="909"/>
      <c r="AO132" s="909"/>
      <c r="AP132" s="909"/>
      <c r="AQ132" s="909"/>
      <c r="AR132" s="909"/>
      <c r="AS132" s="909"/>
      <c r="AT132" s="909"/>
      <c r="AU132" s="909"/>
      <c r="AV132" s="909"/>
      <c r="AW132" s="909"/>
      <c r="AX132" s="909"/>
      <c r="AY132" s="909"/>
      <c r="AZ132" s="415"/>
      <c r="BB132" s="380"/>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82" customFormat="true" ht="15" customHeight="true" x14ac:dyDescent="0.2">
      <c r="A133" s="377"/>
      <c r="B133" s="444"/>
      <c r="C133" s="1054" t="s">
        <v>115</v>
      </c>
      <c r="D133" s="1055"/>
      <c r="E133" s="1055"/>
      <c r="F133" s="1055"/>
      <c r="G133" s="1056"/>
      <c r="H133" s="1052" t="s">
        <v>38</v>
      </c>
      <c r="I133" s="1044"/>
      <c r="J133" s="1044"/>
      <c r="K133" s="1044"/>
      <c r="L133" s="1046"/>
      <c r="M133" s="1043" t="s">
        <v>37</v>
      </c>
      <c r="N133" s="1044"/>
      <c r="O133" s="1044"/>
      <c r="P133" s="1044"/>
      <c r="Q133" s="1046"/>
      <c r="R133" s="87" t="s">
        <v>142</v>
      </c>
      <c r="S133" s="495"/>
      <c r="T133" s="495"/>
      <c r="U133" s="495"/>
      <c r="V133" s="495"/>
      <c r="W133" s="495"/>
      <c r="X133" s="495"/>
      <c r="Y133" s="495"/>
      <c r="Z133" s="495"/>
      <c r="AA133" s="495"/>
      <c r="AB133" s="506"/>
      <c r="AC133" s="506"/>
      <c r="AD133" s="506"/>
      <c r="AE133" s="506"/>
      <c r="AF133" s="506"/>
      <c r="AG133" s="506"/>
      <c r="AH133" s="506"/>
      <c r="AI133" s="506"/>
      <c r="AJ133" s="506"/>
      <c r="AK133" s="506"/>
      <c r="AL133" s="506"/>
      <c r="AM133" s="506"/>
      <c r="AN133" s="506"/>
      <c r="AO133" s="506"/>
      <c r="AP133" s="506"/>
      <c r="AQ133" s="506"/>
      <c r="AR133" s="506"/>
      <c r="AS133" s="506"/>
      <c r="AT133" s="506"/>
      <c r="AU133" s="506"/>
      <c r="AV133" s="506"/>
      <c r="AW133" s="506"/>
      <c r="AX133" s="506"/>
      <c r="AY133" s="506"/>
      <c r="AZ133" s="943"/>
      <c r="BA133" s="416" t="s">
        <v>131</v>
      </c>
      <c r="BB133" s="363" t="s">
        <v>99</v>
      </c>
      <c r="BC133" s="1039" t="s">
        <v>115</v>
      </c>
      <c r="BD133" s="1040"/>
      <c r="BE133" s="1040"/>
      <c r="BF133" s="1040"/>
      <c r="BG133" s="1041"/>
      <c r="BH133" s="1039" t="s">
        <v>38</v>
      </c>
      <c r="BI133" s="1040"/>
      <c r="BJ133" s="1040"/>
      <c r="BK133" s="1040"/>
      <c r="BL133" s="1041"/>
      <c r="BM133" s="1039" t="s">
        <v>37</v>
      </c>
      <c r="BN133" s="1040"/>
      <c r="BO133" s="1040"/>
      <c r="BP133" s="1040"/>
      <c r="BQ133" s="1042"/>
      <c r="BR133" s="86" t="s">
        <v>142</v>
      </c>
      <c r="BS133" s="495"/>
      <c r="BT133" s="495"/>
      <c r="BU133" s="495"/>
      <c r="BV133" s="495"/>
      <c r="BW133" s="495"/>
      <c r="BX133" s="495"/>
      <c r="BY133" s="495"/>
      <c r="BZ133" s="509"/>
      <c r="CA133" s="509"/>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82" customFormat="true" ht="12.75" x14ac:dyDescent="0.2">
      <c r="A134" s="402" t="s">
        <v>69</v>
      </c>
      <c r="B134" s="444"/>
      <c r="C134" s="486" t="s">
        <v>0</v>
      </c>
      <c r="D134" s="673" t="s">
        <v>1</v>
      </c>
      <c r="E134" s="673" t="s">
        <v>2</v>
      </c>
      <c r="F134" s="673" t="s">
        <v>3</v>
      </c>
      <c r="G134" s="674" t="s">
        <v>4</v>
      </c>
      <c r="H134" s="449" t="s">
        <v>0</v>
      </c>
      <c r="I134" s="677" t="s">
        <v>1</v>
      </c>
      <c r="J134" s="677" t="s">
        <v>2</v>
      </c>
      <c r="K134" s="677" t="s">
        <v>3</v>
      </c>
      <c r="L134" s="678" t="s">
        <v>4</v>
      </c>
      <c r="M134" s="450" t="s">
        <v>0</v>
      </c>
      <c r="N134" s="677" t="s">
        <v>1</v>
      </c>
      <c r="O134" s="677" t="s">
        <v>2</v>
      </c>
      <c r="P134" s="677" t="s">
        <v>3</v>
      </c>
      <c r="Q134" s="671" t="s">
        <v>4</v>
      </c>
      <c r="R134" s="449" t="s">
        <v>250</v>
      </c>
      <c r="S134" s="677" t="s">
        <v>465</v>
      </c>
      <c r="T134" s="677" t="s">
        <v>252</v>
      </c>
      <c r="U134" s="677" t="s">
        <v>253</v>
      </c>
      <c r="V134" s="677" t="s">
        <v>254</v>
      </c>
      <c r="W134" s="677" t="s">
        <v>466</v>
      </c>
      <c r="X134" s="677" t="s">
        <v>256</v>
      </c>
      <c r="Y134" s="677" t="s">
        <v>467</v>
      </c>
      <c r="Z134" s="677" t="s">
        <v>258</v>
      </c>
      <c r="AA134" s="678" t="s">
        <v>259</v>
      </c>
      <c r="AB134" s="506"/>
      <c r="AC134" s="506"/>
      <c r="AD134" s="506"/>
      <c r="AE134" s="506"/>
      <c r="AF134" s="506"/>
      <c r="AG134" s="506"/>
      <c r="AH134" s="506"/>
      <c r="AI134" s="506"/>
      <c r="AJ134" s="506"/>
      <c r="AK134" s="506"/>
      <c r="AL134" s="506"/>
      <c r="AM134" s="506"/>
      <c r="AN134" s="506"/>
      <c r="AO134" s="506"/>
      <c r="AP134" s="506"/>
      <c r="AQ134" s="506"/>
      <c r="AR134" s="506"/>
      <c r="AS134" s="506"/>
      <c r="AT134" s="506"/>
      <c r="AU134" s="506"/>
      <c r="AV134" s="506"/>
      <c r="AW134" s="506"/>
      <c r="AX134" s="506"/>
      <c r="AY134" s="506"/>
      <c r="AZ134" s="943"/>
      <c r="BA134" s="402" t="s">
        <v>117</v>
      </c>
      <c r="BB134" s="401"/>
      <c r="BC134" s="525" t="s">
        <v>0</v>
      </c>
      <c r="BD134" s="647" t="s">
        <v>1</v>
      </c>
      <c r="BE134" s="647" t="s">
        <v>2</v>
      </c>
      <c r="BF134" s="647" t="s">
        <v>3</v>
      </c>
      <c r="BG134" s="526" t="s">
        <v>4</v>
      </c>
      <c r="BH134" s="525" t="s">
        <v>0</v>
      </c>
      <c r="BI134" s="647" t="s">
        <v>1</v>
      </c>
      <c r="BJ134" s="647" t="s">
        <v>2</v>
      </c>
      <c r="BK134" s="647" t="s">
        <v>3</v>
      </c>
      <c r="BL134" s="526" t="s">
        <v>4</v>
      </c>
      <c r="BM134" s="525" t="s">
        <v>0</v>
      </c>
      <c r="BN134" s="647" t="s">
        <v>1</v>
      </c>
      <c r="BO134" s="647" t="s">
        <v>2</v>
      </c>
      <c r="BP134" s="647" t="s">
        <v>3</v>
      </c>
      <c r="BQ134" s="526" t="s">
        <v>4</v>
      </c>
      <c r="BR134" s="525" t="s">
        <v>250</v>
      </c>
      <c r="BS134" s="647" t="s">
        <v>465</v>
      </c>
      <c r="BT134" s="647" t="s">
        <v>252</v>
      </c>
      <c r="BU134" s="647" t="s">
        <v>253</v>
      </c>
      <c r="BV134" s="647" t="s">
        <v>254</v>
      </c>
      <c r="BW134" s="647" t="s">
        <v>466</v>
      </c>
      <c r="BX134" s="647" t="s">
        <v>256</v>
      </c>
      <c r="BY134" s="648" t="s">
        <v>467</v>
      </c>
      <c r="BZ134" s="648" t="s">
        <v>258</v>
      </c>
      <c r="CA134" s="648" t="s">
        <v>259</v>
      </c>
      <c r="CB134" s="948"/>
      <c r="CC134" s="948"/>
      <c r="CD134" s="948"/>
      <c r="CE134" s="948"/>
      <c r="CF134" s="948"/>
      <c r="CG134" s="948"/>
      <c r="CH134" s="948"/>
      <c r="CI134" s="948"/>
      <c r="CJ134" s="948"/>
      <c r="CK134" s="948"/>
      <c r="CL134" s="948"/>
      <c r="CM134" s="948"/>
      <c r="CN134" s="948"/>
      <c r="CO134" s="948"/>
      <c r="CP134" s="948"/>
      <c r="CQ134" s="948"/>
      <c r="CR134" s="948"/>
      <c r="CS134" s="948"/>
      <c r="CT134" s="948"/>
      <c r="CU134" s="948"/>
      <c r="CV134" s="948"/>
      <c r="CW134" s="948"/>
      <c r="CX134" s="948"/>
      <c r="CY134" s="948"/>
      <c r="CZ134" s="948"/>
    </row>
    <row r="135" s="382" customFormat="true" ht="15" customHeight="true" x14ac:dyDescent="0.2">
      <c r="A135" s="1053" t="s">
        <v>45</v>
      </c>
      <c r="B135" s="446" t="s">
        <v>44</v>
      </c>
      <c r="C135" s="196">
        <v>0</v>
      </c>
      <c r="D135" s="195">
        <v>4.9816076497281791E-3</v>
      </c>
      <c r="E135" s="195">
        <v>0</v>
      </c>
      <c r="F135" s="195">
        <v>0.31318902131932175</v>
      </c>
      <c r="G135" s="194">
        <v>4.588482838995418</v>
      </c>
      <c r="H135" s="193">
        <v>0.25064967452413117</v>
      </c>
      <c r="I135" s="195">
        <v>0.43980641180772817</v>
      </c>
      <c r="J135" s="195">
        <v>0.69898423250979469</v>
      </c>
      <c r="K135" s="195">
        <v>1.7844005892043799</v>
      </c>
      <c r="L135" s="192">
        <v>15.321235183560544</v>
      </c>
      <c r="M135" s="196">
        <v>0</v>
      </c>
      <c r="N135" s="195">
        <v>0</v>
      </c>
      <c r="O135" s="195">
        <v>0</v>
      </c>
      <c r="P135" s="195">
        <v>0</v>
      </c>
      <c r="Q135" s="194">
        <v>9.7041835785133132E-2</v>
      </c>
      <c r="R135" s="193">
        <v>1.6922265611910692</v>
      </c>
      <c r="S135" s="195">
        <v>0.88208177925737041</v>
      </c>
      <c r="T135" s="195">
        <v>2.1602635256700531E-2</v>
      </c>
      <c r="U135" s="195">
        <v>0.38751121717082393</v>
      </c>
      <c r="V135" s="195">
        <v>2.4147762285833476</v>
      </c>
      <c r="W135" s="195">
        <v>0.32507352966934783</v>
      </c>
      <c r="X135" s="195">
        <v>0.36854991397222547</v>
      </c>
      <c r="Y135" s="195">
        <v>0.52981101140785491</v>
      </c>
      <c r="Z135" s="195">
        <v>0.48961869978893807</v>
      </c>
      <c r="AA135" s="192">
        <v>0.3157872858968</v>
      </c>
      <c r="AB135" s="506"/>
      <c r="AC135" s="506"/>
      <c r="AD135" s="506"/>
      <c r="AE135" s="506"/>
      <c r="AF135" s="506"/>
      <c r="AG135" s="506"/>
      <c r="AH135" s="506"/>
      <c r="AI135" s="506"/>
      <c r="AJ135" s="506"/>
      <c r="AK135" s="506"/>
      <c r="AL135" s="506"/>
      <c r="AM135" s="506"/>
      <c r="AN135" s="506"/>
      <c r="AO135" s="506"/>
      <c r="AP135" s="506"/>
      <c r="AQ135" s="506"/>
      <c r="AR135" s="506"/>
      <c r="AS135" s="506"/>
      <c r="AT135" s="506"/>
      <c r="AU135" s="506"/>
      <c r="AV135" s="506"/>
      <c r="AW135" s="506"/>
      <c r="AX135" s="506"/>
      <c r="AY135" s="506"/>
      <c r="AZ135" s="943"/>
      <c r="BA135" s="1038" t="s">
        <v>45</v>
      </c>
      <c r="BB135" s="683" t="s">
        <v>44</v>
      </c>
      <c r="BC135" s="120" t="s">
        <v>35</v>
      </c>
      <c r="BD135" s="116" t="s">
        <v>35</v>
      </c>
      <c r="BE135" s="116" t="s">
        <v>35</v>
      </c>
      <c r="BF135" s="116" t="s">
        <v>35</v>
      </c>
      <c r="BG135" s="111" t="s">
        <v>35</v>
      </c>
      <c r="BH135" s="120" t="s">
        <v>35</v>
      </c>
      <c r="BI135" s="116" t="s">
        <v>35</v>
      </c>
      <c r="BJ135" s="116" t="s">
        <v>35</v>
      </c>
      <c r="BK135" s="116" t="s">
        <v>35</v>
      </c>
      <c r="BL135" s="111" t="s">
        <v>35</v>
      </c>
      <c r="BM135" s="120" t="s">
        <v>35</v>
      </c>
      <c r="BN135" s="116" t="s">
        <v>35</v>
      </c>
      <c r="BO135" s="116" t="s">
        <v>35</v>
      </c>
      <c r="BP135" s="116" t="s">
        <v>35</v>
      </c>
      <c r="BQ135" s="111" t="s">
        <v>35</v>
      </c>
      <c r="BR135" s="120" t="s">
        <v>35</v>
      </c>
      <c r="BS135" s="116" t="s">
        <v>35</v>
      </c>
      <c r="BT135" s="116" t="s">
        <v>35</v>
      </c>
      <c r="BU135" s="116" t="s">
        <v>35</v>
      </c>
      <c r="BV135" s="116" t="s">
        <v>35</v>
      </c>
      <c r="BW135" s="116" t="s">
        <v>35</v>
      </c>
      <c r="BX135" s="116" t="s">
        <v>35</v>
      </c>
      <c r="BY135" s="105" t="s">
        <v>35</v>
      </c>
      <c r="BZ135" s="105" t="s">
        <v>35</v>
      </c>
      <c r="CA135" s="105" t="s">
        <v>35</v>
      </c>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row>
    <row r="136" s="382" customFormat="true" ht="15" customHeight="true" x14ac:dyDescent="0.2">
      <c r="A136" s="1047"/>
      <c r="B136" s="447" t="s">
        <v>43</v>
      </c>
      <c r="C136" s="191">
        <v>0</v>
      </c>
      <c r="D136" s="190">
        <v>0</v>
      </c>
      <c r="E136" s="190">
        <v>1.7749048459912951E-2</v>
      </c>
      <c r="F136" s="190">
        <v>0.12141814069871586</v>
      </c>
      <c r="G136" s="189">
        <v>4.4643759395722338</v>
      </c>
      <c r="H136" s="188">
        <v>4.7988453151049743E-2</v>
      </c>
      <c r="I136" s="190">
        <v>0.26915774363402489</v>
      </c>
      <c r="J136" s="190">
        <v>0.72386814945139333</v>
      </c>
      <c r="K136" s="190">
        <v>2.3035426821493119</v>
      </c>
      <c r="L136" s="187">
        <v>11.872635711733805</v>
      </c>
      <c r="M136" s="191">
        <v>0</v>
      </c>
      <c r="N136" s="190">
        <v>0</v>
      </c>
      <c r="O136" s="190">
        <v>7.0460062747982385E-3</v>
      </c>
      <c r="P136" s="190">
        <v>0</v>
      </c>
      <c r="Q136" s="189">
        <v>0.83950577365051005</v>
      </c>
      <c r="R136" s="188">
        <v>2.0817401813473304</v>
      </c>
      <c r="S136" s="190">
        <v>0.58232630202885849</v>
      </c>
      <c r="T136" s="190">
        <v>0.238805517638432</v>
      </c>
      <c r="U136" s="190">
        <v>0.61239627976868016</v>
      </c>
      <c r="V136" s="190">
        <v>1.98445575145099</v>
      </c>
      <c r="W136" s="190">
        <v>0.21454727488133218</v>
      </c>
      <c r="X136" s="190">
        <v>8.822427547794208E-2</v>
      </c>
      <c r="Y136" s="190">
        <v>0.7431568089986742</v>
      </c>
      <c r="Z136" s="190">
        <v>0.29643371527986323</v>
      </c>
      <c r="AA136" s="187">
        <v>0.16696038378880881</v>
      </c>
      <c r="AB136" s="506"/>
      <c r="AC136" s="506"/>
      <c r="AD136" s="506"/>
      <c r="AE136" s="506"/>
      <c r="AF136" s="506"/>
      <c r="AG136" s="506"/>
      <c r="AH136" s="506"/>
      <c r="AI136" s="506"/>
      <c r="AJ136" s="506"/>
      <c r="AK136" s="506"/>
      <c r="AL136" s="506"/>
      <c r="AM136" s="506"/>
      <c r="AN136" s="506"/>
      <c r="AO136" s="506"/>
      <c r="AP136" s="506"/>
      <c r="AQ136" s="506"/>
      <c r="AR136" s="506"/>
      <c r="AS136" s="506"/>
      <c r="AT136" s="506"/>
      <c r="AU136" s="506"/>
      <c r="AV136" s="506"/>
      <c r="AW136" s="506"/>
      <c r="AX136" s="506"/>
      <c r="AY136" s="506"/>
      <c r="AZ136" s="943"/>
      <c r="BA136" s="1035"/>
      <c r="BB136" s="682" t="s">
        <v>43</v>
      </c>
      <c r="BC136" s="119" t="s">
        <v>35</v>
      </c>
      <c r="BD136" s="115" t="s">
        <v>35</v>
      </c>
      <c r="BE136" s="115" t="s">
        <v>35</v>
      </c>
      <c r="BF136" s="115" t="s">
        <v>35</v>
      </c>
      <c r="BG136" s="110" t="s">
        <v>35</v>
      </c>
      <c r="BH136" s="119" t="s">
        <v>35</v>
      </c>
      <c r="BI136" s="115" t="s">
        <v>35</v>
      </c>
      <c r="BJ136" s="115" t="s">
        <v>35</v>
      </c>
      <c r="BK136" s="115" t="s">
        <v>35</v>
      </c>
      <c r="BL136" s="110" t="s">
        <v>35</v>
      </c>
      <c r="BM136" s="119" t="s">
        <v>35</v>
      </c>
      <c r="BN136" s="115" t="s">
        <v>35</v>
      </c>
      <c r="BO136" s="115" t="s">
        <v>35</v>
      </c>
      <c r="BP136" s="115" t="s">
        <v>35</v>
      </c>
      <c r="BQ136" s="110" t="s">
        <v>35</v>
      </c>
      <c r="BR136" s="119" t="s">
        <v>35</v>
      </c>
      <c r="BS136" s="115" t="s">
        <v>35</v>
      </c>
      <c r="BT136" s="115" t="s">
        <v>35</v>
      </c>
      <c r="BU136" s="115" t="s">
        <v>35</v>
      </c>
      <c r="BV136" s="115" t="s">
        <v>35</v>
      </c>
      <c r="BW136" s="115" t="s">
        <v>35</v>
      </c>
      <c r="BX136" s="115" t="s">
        <v>35</v>
      </c>
      <c r="BY136" s="104" t="s">
        <v>35</v>
      </c>
      <c r="BZ136" s="104" t="s">
        <v>35</v>
      </c>
      <c r="CA136" s="104" t="s">
        <v>35</v>
      </c>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row>
    <row r="137" s="382" customFormat="true" ht="15" customHeight="true" x14ac:dyDescent="0.2">
      <c r="A137" s="1047"/>
      <c r="B137" s="447" t="s">
        <v>42</v>
      </c>
      <c r="C137" s="191">
        <v>33.898220782771368</v>
      </c>
      <c r="D137" s="190">
        <v>53.679316974891144</v>
      </c>
      <c r="E137" s="190">
        <v>73.799492711231267</v>
      </c>
      <c r="F137" s="190">
        <v>91.147721788362048</v>
      </c>
      <c r="G137" s="189">
        <v>88.154292287031666</v>
      </c>
      <c r="H137" s="188">
        <v>81.343141397911111</v>
      </c>
      <c r="I137" s="190">
        <v>94.798933764667794</v>
      </c>
      <c r="J137" s="190">
        <v>95.630695821898684</v>
      </c>
      <c r="K137" s="190">
        <v>93.309308785676123</v>
      </c>
      <c r="L137" s="187">
        <v>71.794825678484315</v>
      </c>
      <c r="M137" s="191">
        <v>30.938171596199403</v>
      </c>
      <c r="N137" s="190">
        <v>45.210190348073489</v>
      </c>
      <c r="O137" s="190">
        <v>60.43644911997054</v>
      </c>
      <c r="P137" s="190">
        <v>78.074281685216178</v>
      </c>
      <c r="Q137" s="189">
        <v>91.991846083877789</v>
      </c>
      <c r="R137" s="188">
        <v>72.1146109794566</v>
      </c>
      <c r="S137" s="190">
        <v>74.270669270639786</v>
      </c>
      <c r="T137" s="190">
        <v>85.684506379210674</v>
      </c>
      <c r="U137" s="190">
        <v>70.405912590569315</v>
      </c>
      <c r="V137" s="190">
        <v>80.66524059785327</v>
      </c>
      <c r="W137" s="190">
        <v>51.382837608063689</v>
      </c>
      <c r="X137" s="190">
        <v>31.67356565539783</v>
      </c>
      <c r="Y137" s="190">
        <v>55.729271654239923</v>
      </c>
      <c r="Z137" s="190">
        <v>62.174627550395186</v>
      </c>
      <c r="AA137" s="187">
        <v>43.827261563187783</v>
      </c>
      <c r="AB137" s="506"/>
      <c r="AC137" s="506"/>
      <c r="AD137" s="506"/>
      <c r="AE137" s="506"/>
      <c r="AF137" s="506"/>
      <c r="AG137" s="506"/>
      <c r="AH137" s="506"/>
      <c r="AI137" s="506"/>
      <c r="AJ137" s="506"/>
      <c r="AK137" s="506"/>
      <c r="AL137" s="506"/>
      <c r="AM137" s="506"/>
      <c r="AN137" s="506"/>
      <c r="AO137" s="506"/>
      <c r="AP137" s="506"/>
      <c r="AQ137" s="506"/>
      <c r="AR137" s="506"/>
      <c r="AS137" s="506"/>
      <c r="AT137" s="506"/>
      <c r="AU137" s="506"/>
      <c r="AV137" s="506"/>
      <c r="AW137" s="506"/>
      <c r="AX137" s="506"/>
      <c r="AY137" s="506"/>
      <c r="AZ137" s="943"/>
      <c r="BA137" s="1035"/>
      <c r="BB137" s="682" t="s">
        <v>42</v>
      </c>
      <c r="BC137" s="119" t="s">
        <v>35</v>
      </c>
      <c r="BD137" s="115" t="s">
        <v>35</v>
      </c>
      <c r="BE137" s="115" t="s">
        <v>35</v>
      </c>
      <c r="BF137" s="115" t="s">
        <v>35</v>
      </c>
      <c r="BG137" s="110" t="s">
        <v>35</v>
      </c>
      <c r="BH137" s="119" t="s">
        <v>35</v>
      </c>
      <c r="BI137" s="115" t="s">
        <v>35</v>
      </c>
      <c r="BJ137" s="115" t="s">
        <v>35</v>
      </c>
      <c r="BK137" s="115" t="s">
        <v>35</v>
      </c>
      <c r="BL137" s="110" t="s">
        <v>35</v>
      </c>
      <c r="BM137" s="119" t="s">
        <v>35</v>
      </c>
      <c r="BN137" s="115" t="s">
        <v>35</v>
      </c>
      <c r="BO137" s="115" t="s">
        <v>35</v>
      </c>
      <c r="BP137" s="115" t="s">
        <v>35</v>
      </c>
      <c r="BQ137" s="110" t="s">
        <v>35</v>
      </c>
      <c r="BR137" s="119" t="s">
        <v>35</v>
      </c>
      <c r="BS137" s="115" t="s">
        <v>35</v>
      </c>
      <c r="BT137" s="115" t="s">
        <v>35</v>
      </c>
      <c r="BU137" s="115" t="s">
        <v>35</v>
      </c>
      <c r="BV137" s="115" t="s">
        <v>35</v>
      </c>
      <c r="BW137" s="115" t="s">
        <v>35</v>
      </c>
      <c r="BX137" s="115" t="s">
        <v>35</v>
      </c>
      <c r="BY137" s="104" t="s">
        <v>35</v>
      </c>
      <c r="BZ137" s="104" t="s">
        <v>35</v>
      </c>
      <c r="CA137" s="104" t="s">
        <v>35</v>
      </c>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row>
    <row r="138" s="382" customFormat="true" ht="15" customHeight="true" x14ac:dyDescent="0.2">
      <c r="A138" s="1047"/>
      <c r="B138" s="447" t="s">
        <v>41</v>
      </c>
      <c r="C138" s="191">
        <v>0.2118141704661986</v>
      </c>
      <c r="D138" s="190">
        <v>2.2096816897697211</v>
      </c>
      <c r="E138" s="190">
        <v>1.7731450526556551</v>
      </c>
      <c r="F138" s="190">
        <v>1.5558220249444341</v>
      </c>
      <c r="G138" s="189">
        <v>1.1564955649276543</v>
      </c>
      <c r="H138" s="188">
        <v>1.4314480724402869</v>
      </c>
      <c r="I138" s="190">
        <v>0.1979468078695088</v>
      </c>
      <c r="J138" s="190">
        <v>0.9859586450467559</v>
      </c>
      <c r="K138" s="190">
        <v>1.657819729588268</v>
      </c>
      <c r="L138" s="187">
        <v>0.95871447476603788</v>
      </c>
      <c r="M138" s="191">
        <v>0.28690251985644766</v>
      </c>
      <c r="N138" s="190">
        <v>1.346129867252261</v>
      </c>
      <c r="O138" s="190">
        <v>2.1782247391892371</v>
      </c>
      <c r="P138" s="190">
        <v>2.2972886076144898</v>
      </c>
      <c r="Q138" s="189">
        <v>1.3906846452793977</v>
      </c>
      <c r="R138" s="188">
        <v>2.3449121354995501</v>
      </c>
      <c r="S138" s="190">
        <v>0.80597620715756757</v>
      </c>
      <c r="T138" s="190">
        <v>1.1537164045748498</v>
      </c>
      <c r="U138" s="190">
        <v>4.1218769657245486</v>
      </c>
      <c r="V138" s="190">
        <v>0.97064189314621618</v>
      </c>
      <c r="W138" s="190">
        <v>1.5321900250093148</v>
      </c>
      <c r="X138" s="190">
        <v>0.59418450157885916</v>
      </c>
      <c r="Y138" s="190">
        <v>0.23426057217098331</v>
      </c>
      <c r="Z138" s="190">
        <v>0.47403289234662604</v>
      </c>
      <c r="AA138" s="187">
        <v>0.51966026280232336</v>
      </c>
      <c r="AB138" s="506"/>
      <c r="AC138" s="506"/>
      <c r="AD138" s="506"/>
      <c r="AE138" s="506"/>
      <c r="AF138" s="506"/>
      <c r="AG138" s="506"/>
      <c r="AH138" s="506"/>
      <c r="AI138" s="506"/>
      <c r="AJ138" s="506"/>
      <c r="AK138" s="506"/>
      <c r="AL138" s="506"/>
      <c r="AM138" s="506"/>
      <c r="AN138" s="506"/>
      <c r="AO138" s="506"/>
      <c r="AP138" s="506"/>
      <c r="AQ138" s="506"/>
      <c r="AR138" s="506"/>
      <c r="AS138" s="506"/>
      <c r="AT138" s="506"/>
      <c r="AU138" s="506"/>
      <c r="AV138" s="506"/>
      <c r="AW138" s="506"/>
      <c r="AX138" s="506"/>
      <c r="AY138" s="506"/>
      <c r="AZ138" s="943"/>
      <c r="BA138" s="1035"/>
      <c r="BB138" s="682" t="s">
        <v>41</v>
      </c>
      <c r="BC138" s="119" t="s">
        <v>35</v>
      </c>
      <c r="BD138" s="115" t="s">
        <v>35</v>
      </c>
      <c r="BE138" s="115" t="s">
        <v>35</v>
      </c>
      <c r="BF138" s="115" t="s">
        <v>35</v>
      </c>
      <c r="BG138" s="110" t="s">
        <v>35</v>
      </c>
      <c r="BH138" s="119" t="s">
        <v>35</v>
      </c>
      <c r="BI138" s="115" t="s">
        <v>35</v>
      </c>
      <c r="BJ138" s="115" t="s">
        <v>35</v>
      </c>
      <c r="BK138" s="115" t="s">
        <v>35</v>
      </c>
      <c r="BL138" s="110" t="s">
        <v>35</v>
      </c>
      <c r="BM138" s="119" t="s">
        <v>35</v>
      </c>
      <c r="BN138" s="115" t="s">
        <v>35</v>
      </c>
      <c r="BO138" s="115" t="s">
        <v>35</v>
      </c>
      <c r="BP138" s="115" t="s">
        <v>35</v>
      </c>
      <c r="BQ138" s="110" t="s">
        <v>35</v>
      </c>
      <c r="BR138" s="119" t="s">
        <v>35</v>
      </c>
      <c r="BS138" s="115" t="s">
        <v>35</v>
      </c>
      <c r="BT138" s="115" t="s">
        <v>35</v>
      </c>
      <c r="BU138" s="115" t="s">
        <v>35</v>
      </c>
      <c r="BV138" s="115" t="s">
        <v>35</v>
      </c>
      <c r="BW138" s="115" t="s">
        <v>35</v>
      </c>
      <c r="BX138" s="115" t="s">
        <v>35</v>
      </c>
      <c r="BY138" s="104" t="s">
        <v>35</v>
      </c>
      <c r="BZ138" s="104" t="s">
        <v>35</v>
      </c>
      <c r="CA138" s="104" t="s">
        <v>35</v>
      </c>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row>
    <row r="139" s="382" customFormat="true" ht="15" customHeight="true" x14ac:dyDescent="0.2">
      <c r="A139" s="1047"/>
      <c r="B139" s="447" t="s">
        <v>19</v>
      </c>
      <c r="C139" s="191">
        <v>65.8899650467622</v>
      </c>
      <c r="D139" s="190">
        <v>44.106019727689279</v>
      </c>
      <c r="E139" s="190">
        <v>24.409613187653047</v>
      </c>
      <c r="F139" s="190">
        <v>6.8618490246754611</v>
      </c>
      <c r="G139" s="189">
        <v>1.6363533694731185</v>
      </c>
      <c r="H139" s="188">
        <v>16.926772401973363</v>
      </c>
      <c r="I139" s="190">
        <v>4.2941552720209293</v>
      </c>
      <c r="J139" s="190">
        <v>1.9604931510933867</v>
      </c>
      <c r="K139" s="190">
        <v>0.94492821338194344</v>
      </c>
      <c r="L139" s="187">
        <v>5.2588951455238571E-2</v>
      </c>
      <c r="M139" s="191">
        <v>68.774925883944078</v>
      </c>
      <c r="N139" s="190">
        <v>53.443679784674117</v>
      </c>
      <c r="O139" s="190">
        <v>37.378280134565337</v>
      </c>
      <c r="P139" s="190">
        <v>19.628429707169303</v>
      </c>
      <c r="Q139" s="189">
        <v>5.6809216614072717</v>
      </c>
      <c r="R139" s="188">
        <v>21.766510142505613</v>
      </c>
      <c r="S139" s="190">
        <v>23.458946440916396</v>
      </c>
      <c r="T139" s="190">
        <v>12.901369063319311</v>
      </c>
      <c r="U139" s="190">
        <v>24.472302946766675</v>
      </c>
      <c r="V139" s="190">
        <v>13.964885528966214</v>
      </c>
      <c r="W139" s="190">
        <v>46.545351562376268</v>
      </c>
      <c r="X139" s="190">
        <v>67.275475653573054</v>
      </c>
      <c r="Y139" s="190">
        <v>42.763499953182325</v>
      </c>
      <c r="Z139" s="190">
        <v>36.565287142189376</v>
      </c>
      <c r="AA139" s="187">
        <v>55.170330504324404</v>
      </c>
      <c r="AB139" s="506"/>
      <c r="AC139" s="506"/>
      <c r="AD139" s="506"/>
      <c r="AE139" s="506"/>
      <c r="AF139" s="506"/>
      <c r="AG139" s="506"/>
      <c r="AH139" s="506"/>
      <c r="AI139" s="506"/>
      <c r="AJ139" s="506"/>
      <c r="AK139" s="506"/>
      <c r="AL139" s="506"/>
      <c r="AM139" s="506"/>
      <c r="AN139" s="506"/>
      <c r="AO139" s="506"/>
      <c r="AP139" s="506"/>
      <c r="AQ139" s="506"/>
      <c r="AR139" s="506"/>
      <c r="AS139" s="506"/>
      <c r="AT139" s="506"/>
      <c r="AU139" s="506"/>
      <c r="AV139" s="506"/>
      <c r="AW139" s="506"/>
      <c r="AX139" s="506"/>
      <c r="AY139" s="506"/>
      <c r="AZ139" s="943"/>
      <c r="BA139" s="1035"/>
      <c r="BB139" s="682" t="s">
        <v>19</v>
      </c>
      <c r="BC139" s="119" t="s">
        <v>35</v>
      </c>
      <c r="BD139" s="115" t="s">
        <v>35</v>
      </c>
      <c r="BE139" s="115" t="s">
        <v>35</v>
      </c>
      <c r="BF139" s="115" t="s">
        <v>35</v>
      </c>
      <c r="BG139" s="110" t="s">
        <v>35</v>
      </c>
      <c r="BH139" s="119" t="s">
        <v>35</v>
      </c>
      <c r="BI139" s="115" t="s">
        <v>35</v>
      </c>
      <c r="BJ139" s="115" t="s">
        <v>35</v>
      </c>
      <c r="BK139" s="115" t="s">
        <v>35</v>
      </c>
      <c r="BL139" s="110" t="s">
        <v>35</v>
      </c>
      <c r="BM139" s="119" t="s">
        <v>35</v>
      </c>
      <c r="BN139" s="115" t="s">
        <v>35</v>
      </c>
      <c r="BO139" s="115" t="s">
        <v>35</v>
      </c>
      <c r="BP139" s="115" t="s">
        <v>35</v>
      </c>
      <c r="BQ139" s="110" t="s">
        <v>35</v>
      </c>
      <c r="BR139" s="119" t="s">
        <v>35</v>
      </c>
      <c r="BS139" s="115" t="s">
        <v>35</v>
      </c>
      <c r="BT139" s="115" t="s">
        <v>35</v>
      </c>
      <c r="BU139" s="115" t="s">
        <v>35</v>
      </c>
      <c r="BV139" s="115" t="s">
        <v>35</v>
      </c>
      <c r="BW139" s="115" t="s">
        <v>35</v>
      </c>
      <c r="BX139" s="115" t="s">
        <v>35</v>
      </c>
      <c r="BY139" s="104" t="s">
        <v>35</v>
      </c>
      <c r="BZ139" s="104" t="s">
        <v>35</v>
      </c>
      <c r="CA139" s="104" t="s">
        <v>35</v>
      </c>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row>
    <row r="140" s="377" customFormat="true" ht="15" customHeight="true" x14ac:dyDescent="0.2">
      <c r="A140" s="1047" t="s">
        <v>107</v>
      </c>
      <c r="B140" s="447" t="s">
        <v>64</v>
      </c>
      <c r="C140" s="135" t="s">
        <v>35</v>
      </c>
      <c r="D140" s="132" t="s">
        <v>35</v>
      </c>
      <c r="E140" s="132" t="s">
        <v>35</v>
      </c>
      <c r="F140" s="132" t="s">
        <v>35</v>
      </c>
      <c r="G140" s="129" t="s">
        <v>35</v>
      </c>
      <c r="H140" s="126" t="s">
        <v>35</v>
      </c>
      <c r="I140" s="132" t="s">
        <v>35</v>
      </c>
      <c r="J140" s="132" t="s">
        <v>35</v>
      </c>
      <c r="K140" s="132" t="s">
        <v>35</v>
      </c>
      <c r="L140" s="123" t="s">
        <v>35</v>
      </c>
      <c r="M140" s="135" t="s">
        <v>35</v>
      </c>
      <c r="N140" s="132" t="s">
        <v>35</v>
      </c>
      <c r="O140" s="132" t="s">
        <v>35</v>
      </c>
      <c r="P140" s="132" t="s">
        <v>35</v>
      </c>
      <c r="Q140" s="129" t="s">
        <v>35</v>
      </c>
      <c r="R140" s="126" t="s">
        <v>35</v>
      </c>
      <c r="S140" s="132" t="s">
        <v>35</v>
      </c>
      <c r="T140" s="132" t="s">
        <v>35</v>
      </c>
      <c r="U140" s="132" t="s">
        <v>35</v>
      </c>
      <c r="V140" s="132" t="s">
        <v>35</v>
      </c>
      <c r="W140" s="132" t="s">
        <v>35</v>
      </c>
      <c r="X140" s="132" t="s">
        <v>35</v>
      </c>
      <c r="Y140" s="132" t="s">
        <v>35</v>
      </c>
      <c r="Z140" s="132" t="s">
        <v>35</v>
      </c>
      <c r="AA140" s="123" t="s">
        <v>35</v>
      </c>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414"/>
      <c r="BA140" s="1035" t="s">
        <v>107</v>
      </c>
      <c r="BB140" s="682" t="s">
        <v>64</v>
      </c>
      <c r="BC140" s="119" t="s">
        <v>35</v>
      </c>
      <c r="BD140" s="115" t="s">
        <v>35</v>
      </c>
      <c r="BE140" s="115" t="s">
        <v>35</v>
      </c>
      <c r="BF140" s="115" t="s">
        <v>35</v>
      </c>
      <c r="BG140" s="110" t="s">
        <v>35</v>
      </c>
      <c r="BH140" s="119" t="s">
        <v>35</v>
      </c>
      <c r="BI140" s="115" t="s">
        <v>35</v>
      </c>
      <c r="BJ140" s="115" t="s">
        <v>35</v>
      </c>
      <c r="BK140" s="115" t="s">
        <v>35</v>
      </c>
      <c r="BL140" s="110" t="s">
        <v>35</v>
      </c>
      <c r="BM140" s="119" t="s">
        <v>35</v>
      </c>
      <c r="BN140" s="115" t="s">
        <v>35</v>
      </c>
      <c r="BO140" s="115" t="s">
        <v>35</v>
      </c>
      <c r="BP140" s="115" t="s">
        <v>35</v>
      </c>
      <c r="BQ140" s="110" t="s">
        <v>35</v>
      </c>
      <c r="BR140" s="119" t="s">
        <v>35</v>
      </c>
      <c r="BS140" s="115" t="s">
        <v>35</v>
      </c>
      <c r="BT140" s="115" t="s">
        <v>35</v>
      </c>
      <c r="BU140" s="115" t="s">
        <v>35</v>
      </c>
      <c r="BV140" s="115" t="s">
        <v>35</v>
      </c>
      <c r="BW140" s="115" t="s">
        <v>35</v>
      </c>
      <c r="BX140" s="115" t="s">
        <v>35</v>
      </c>
      <c r="BY140" s="104" t="s">
        <v>35</v>
      </c>
      <c r="BZ140" s="104" t="s">
        <v>35</v>
      </c>
      <c r="CA140" s="104" t="s">
        <v>35</v>
      </c>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row>
    <row r="141" s="377" customFormat="true" ht="15" customHeight="true" x14ac:dyDescent="0.2">
      <c r="A141" s="1047"/>
      <c r="B141" s="447" t="s">
        <v>65</v>
      </c>
      <c r="C141" s="135" t="s">
        <v>35</v>
      </c>
      <c r="D141" s="132" t="s">
        <v>35</v>
      </c>
      <c r="E141" s="132" t="s">
        <v>35</v>
      </c>
      <c r="F141" s="132" t="s">
        <v>35</v>
      </c>
      <c r="G141" s="129" t="s">
        <v>35</v>
      </c>
      <c r="H141" s="126" t="s">
        <v>35</v>
      </c>
      <c r="I141" s="132" t="s">
        <v>35</v>
      </c>
      <c r="J141" s="132" t="s">
        <v>35</v>
      </c>
      <c r="K141" s="132" t="s">
        <v>35</v>
      </c>
      <c r="L141" s="123" t="s">
        <v>35</v>
      </c>
      <c r="M141" s="135" t="s">
        <v>35</v>
      </c>
      <c r="N141" s="132" t="s">
        <v>35</v>
      </c>
      <c r="O141" s="132" t="s">
        <v>35</v>
      </c>
      <c r="P141" s="132" t="s">
        <v>35</v>
      </c>
      <c r="Q141" s="129" t="s">
        <v>35</v>
      </c>
      <c r="R141" s="126" t="s">
        <v>35</v>
      </c>
      <c r="S141" s="132" t="s">
        <v>35</v>
      </c>
      <c r="T141" s="132" t="s">
        <v>35</v>
      </c>
      <c r="U141" s="132" t="s">
        <v>35</v>
      </c>
      <c r="V141" s="132" t="s">
        <v>35</v>
      </c>
      <c r="W141" s="132" t="s">
        <v>35</v>
      </c>
      <c r="X141" s="132" t="s">
        <v>35</v>
      </c>
      <c r="Y141" s="132" t="s">
        <v>35</v>
      </c>
      <c r="Z141" s="132" t="s">
        <v>35</v>
      </c>
      <c r="AA141" s="123" t="s">
        <v>35</v>
      </c>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4"/>
      <c r="BA141" s="1035"/>
      <c r="BB141" s="682" t="s">
        <v>65</v>
      </c>
      <c r="BC141" s="119" t="s">
        <v>35</v>
      </c>
      <c r="BD141" s="115" t="s">
        <v>35</v>
      </c>
      <c r="BE141" s="115" t="s">
        <v>35</v>
      </c>
      <c r="BF141" s="115" t="s">
        <v>35</v>
      </c>
      <c r="BG141" s="110" t="s">
        <v>35</v>
      </c>
      <c r="BH141" s="119" t="s">
        <v>35</v>
      </c>
      <c r="BI141" s="115" t="s">
        <v>35</v>
      </c>
      <c r="BJ141" s="115" t="s">
        <v>35</v>
      </c>
      <c r="BK141" s="115" t="s">
        <v>35</v>
      </c>
      <c r="BL141" s="110" t="s">
        <v>35</v>
      </c>
      <c r="BM141" s="119" t="s">
        <v>35</v>
      </c>
      <c r="BN141" s="115" t="s">
        <v>35</v>
      </c>
      <c r="BO141" s="115" t="s">
        <v>35</v>
      </c>
      <c r="BP141" s="115" t="s">
        <v>35</v>
      </c>
      <c r="BQ141" s="110" t="s">
        <v>35</v>
      </c>
      <c r="BR141" s="119" t="s">
        <v>35</v>
      </c>
      <c r="BS141" s="115" t="s">
        <v>35</v>
      </c>
      <c r="BT141" s="115" t="s">
        <v>35</v>
      </c>
      <c r="BU141" s="115" t="s">
        <v>35</v>
      </c>
      <c r="BV141" s="115" t="s">
        <v>35</v>
      </c>
      <c r="BW141" s="115" t="s">
        <v>35</v>
      </c>
      <c r="BX141" s="115" t="s">
        <v>35</v>
      </c>
      <c r="BY141" s="104" t="s">
        <v>35</v>
      </c>
      <c r="BZ141" s="104" t="s">
        <v>35</v>
      </c>
      <c r="CA141" s="104" t="s">
        <v>35</v>
      </c>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row>
    <row r="142" s="377" customFormat="true" ht="15" customHeight="true" x14ac:dyDescent="0.2">
      <c r="A142" s="1047"/>
      <c r="B142" s="447" t="s">
        <v>66</v>
      </c>
      <c r="C142" s="135" t="s">
        <v>35</v>
      </c>
      <c r="D142" s="132" t="s">
        <v>35</v>
      </c>
      <c r="E142" s="132" t="s">
        <v>35</v>
      </c>
      <c r="F142" s="132" t="s">
        <v>35</v>
      </c>
      <c r="G142" s="129" t="s">
        <v>35</v>
      </c>
      <c r="H142" s="126" t="s">
        <v>35</v>
      </c>
      <c r="I142" s="132" t="s">
        <v>35</v>
      </c>
      <c r="J142" s="132" t="s">
        <v>35</v>
      </c>
      <c r="K142" s="132" t="s">
        <v>35</v>
      </c>
      <c r="L142" s="123" t="s">
        <v>35</v>
      </c>
      <c r="M142" s="135" t="s">
        <v>35</v>
      </c>
      <c r="N142" s="132" t="s">
        <v>35</v>
      </c>
      <c r="O142" s="132" t="s">
        <v>35</v>
      </c>
      <c r="P142" s="132" t="s">
        <v>35</v>
      </c>
      <c r="Q142" s="129" t="s">
        <v>35</v>
      </c>
      <c r="R142" s="126" t="s">
        <v>35</v>
      </c>
      <c r="S142" s="132" t="s">
        <v>35</v>
      </c>
      <c r="T142" s="132" t="s">
        <v>35</v>
      </c>
      <c r="U142" s="132" t="s">
        <v>35</v>
      </c>
      <c r="V142" s="132" t="s">
        <v>35</v>
      </c>
      <c r="W142" s="132" t="s">
        <v>35</v>
      </c>
      <c r="X142" s="132" t="s">
        <v>35</v>
      </c>
      <c r="Y142" s="132" t="s">
        <v>35</v>
      </c>
      <c r="Z142" s="132" t="s">
        <v>35</v>
      </c>
      <c r="AA142" s="123" t="s">
        <v>35</v>
      </c>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414"/>
      <c r="BA142" s="1035"/>
      <c r="BB142" s="682" t="s">
        <v>66</v>
      </c>
      <c r="BC142" s="119" t="s">
        <v>35</v>
      </c>
      <c r="BD142" s="115" t="s">
        <v>35</v>
      </c>
      <c r="BE142" s="115" t="s">
        <v>35</v>
      </c>
      <c r="BF142" s="115" t="s">
        <v>35</v>
      </c>
      <c r="BG142" s="110" t="s">
        <v>35</v>
      </c>
      <c r="BH142" s="119" t="s">
        <v>35</v>
      </c>
      <c r="BI142" s="115" t="s">
        <v>35</v>
      </c>
      <c r="BJ142" s="115" t="s">
        <v>35</v>
      </c>
      <c r="BK142" s="115" t="s">
        <v>35</v>
      </c>
      <c r="BL142" s="110" t="s">
        <v>35</v>
      </c>
      <c r="BM142" s="119" t="s">
        <v>35</v>
      </c>
      <c r="BN142" s="115" t="s">
        <v>35</v>
      </c>
      <c r="BO142" s="115" t="s">
        <v>35</v>
      </c>
      <c r="BP142" s="115" t="s">
        <v>35</v>
      </c>
      <c r="BQ142" s="110" t="s">
        <v>35</v>
      </c>
      <c r="BR142" s="119" t="s">
        <v>35</v>
      </c>
      <c r="BS142" s="115" t="s">
        <v>35</v>
      </c>
      <c r="BT142" s="115" t="s">
        <v>35</v>
      </c>
      <c r="BU142" s="115" t="s">
        <v>35</v>
      </c>
      <c r="BV142" s="115" t="s">
        <v>35</v>
      </c>
      <c r="BW142" s="115" t="s">
        <v>35</v>
      </c>
      <c r="BX142" s="115" t="s">
        <v>35</v>
      </c>
      <c r="BY142" s="104" t="s">
        <v>35</v>
      </c>
      <c r="BZ142" s="104" t="s">
        <v>35</v>
      </c>
      <c r="CA142" s="104" t="s">
        <v>35</v>
      </c>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row>
    <row r="143" s="377" customFormat="true" ht="15" customHeight="true" x14ac:dyDescent="0.2">
      <c r="A143" s="1047"/>
      <c r="B143" s="447" t="s">
        <v>67</v>
      </c>
      <c r="C143" s="135" t="s">
        <v>35</v>
      </c>
      <c r="D143" s="132" t="s">
        <v>35</v>
      </c>
      <c r="E143" s="132" t="s">
        <v>35</v>
      </c>
      <c r="F143" s="132" t="s">
        <v>35</v>
      </c>
      <c r="G143" s="129" t="s">
        <v>35</v>
      </c>
      <c r="H143" s="126" t="s">
        <v>35</v>
      </c>
      <c r="I143" s="132" t="s">
        <v>35</v>
      </c>
      <c r="J143" s="132" t="s">
        <v>35</v>
      </c>
      <c r="K143" s="132" t="s">
        <v>35</v>
      </c>
      <c r="L143" s="123" t="s">
        <v>35</v>
      </c>
      <c r="M143" s="135" t="s">
        <v>35</v>
      </c>
      <c r="N143" s="132" t="s">
        <v>35</v>
      </c>
      <c r="O143" s="132" t="s">
        <v>35</v>
      </c>
      <c r="P143" s="132" t="s">
        <v>35</v>
      </c>
      <c r="Q143" s="129" t="s">
        <v>35</v>
      </c>
      <c r="R143" s="126" t="s">
        <v>35</v>
      </c>
      <c r="S143" s="132" t="s">
        <v>35</v>
      </c>
      <c r="T143" s="132" t="s">
        <v>35</v>
      </c>
      <c r="U143" s="132" t="s">
        <v>35</v>
      </c>
      <c r="V143" s="132" t="s">
        <v>35</v>
      </c>
      <c r="W143" s="132" t="s">
        <v>35</v>
      </c>
      <c r="X143" s="132" t="s">
        <v>35</v>
      </c>
      <c r="Y143" s="132" t="s">
        <v>35</v>
      </c>
      <c r="Z143" s="132" t="s">
        <v>35</v>
      </c>
      <c r="AA143" s="123" t="s">
        <v>35</v>
      </c>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414"/>
      <c r="BA143" s="1035"/>
      <c r="BB143" s="682" t="s">
        <v>67</v>
      </c>
      <c r="BC143" s="119" t="s">
        <v>35</v>
      </c>
      <c r="BD143" s="115" t="s">
        <v>35</v>
      </c>
      <c r="BE143" s="115" t="s">
        <v>35</v>
      </c>
      <c r="BF143" s="115" t="s">
        <v>35</v>
      </c>
      <c r="BG143" s="110" t="s">
        <v>35</v>
      </c>
      <c r="BH143" s="119" t="s">
        <v>35</v>
      </c>
      <c r="BI143" s="115" t="s">
        <v>35</v>
      </c>
      <c r="BJ143" s="115" t="s">
        <v>35</v>
      </c>
      <c r="BK143" s="115" t="s">
        <v>35</v>
      </c>
      <c r="BL143" s="110" t="s">
        <v>35</v>
      </c>
      <c r="BM143" s="119" t="s">
        <v>35</v>
      </c>
      <c r="BN143" s="115" t="s">
        <v>35</v>
      </c>
      <c r="BO143" s="115" t="s">
        <v>35</v>
      </c>
      <c r="BP143" s="115" t="s">
        <v>35</v>
      </c>
      <c r="BQ143" s="110" t="s">
        <v>35</v>
      </c>
      <c r="BR143" s="119" t="s">
        <v>35</v>
      </c>
      <c r="BS143" s="115" t="s">
        <v>35</v>
      </c>
      <c r="BT143" s="115" t="s">
        <v>35</v>
      </c>
      <c r="BU143" s="115" t="s">
        <v>35</v>
      </c>
      <c r="BV143" s="115" t="s">
        <v>35</v>
      </c>
      <c r="BW143" s="115" t="s">
        <v>35</v>
      </c>
      <c r="BX143" s="115" t="s">
        <v>35</v>
      </c>
      <c r="BY143" s="104" t="s">
        <v>35</v>
      </c>
      <c r="BZ143" s="104" t="s">
        <v>35</v>
      </c>
      <c r="CA143" s="104" t="s">
        <v>35</v>
      </c>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row>
    <row r="144" s="377" customFormat="true" ht="15" customHeight="true" x14ac:dyDescent="0.2">
      <c r="A144" s="1047" t="s">
        <v>108</v>
      </c>
      <c r="B144" s="447" t="s">
        <v>64</v>
      </c>
      <c r="C144" s="135" t="s">
        <v>35</v>
      </c>
      <c r="D144" s="132" t="s">
        <v>35</v>
      </c>
      <c r="E144" s="132" t="s">
        <v>35</v>
      </c>
      <c r="F144" s="132" t="s">
        <v>35</v>
      </c>
      <c r="G144" s="129" t="s">
        <v>35</v>
      </c>
      <c r="H144" s="126" t="s">
        <v>35</v>
      </c>
      <c r="I144" s="132" t="s">
        <v>35</v>
      </c>
      <c r="J144" s="132" t="s">
        <v>35</v>
      </c>
      <c r="K144" s="132" t="s">
        <v>35</v>
      </c>
      <c r="L144" s="123" t="s">
        <v>35</v>
      </c>
      <c r="M144" s="135" t="s">
        <v>35</v>
      </c>
      <c r="N144" s="132" t="s">
        <v>35</v>
      </c>
      <c r="O144" s="132" t="s">
        <v>35</v>
      </c>
      <c r="P144" s="132" t="s">
        <v>35</v>
      </c>
      <c r="Q144" s="129" t="s">
        <v>35</v>
      </c>
      <c r="R144" s="126" t="s">
        <v>35</v>
      </c>
      <c r="S144" s="132" t="s">
        <v>35</v>
      </c>
      <c r="T144" s="132" t="s">
        <v>35</v>
      </c>
      <c r="U144" s="132" t="s">
        <v>35</v>
      </c>
      <c r="V144" s="132" t="s">
        <v>35</v>
      </c>
      <c r="W144" s="132" t="s">
        <v>35</v>
      </c>
      <c r="X144" s="132" t="s">
        <v>35</v>
      </c>
      <c r="Y144" s="132" t="s">
        <v>35</v>
      </c>
      <c r="Z144" s="132" t="s">
        <v>35</v>
      </c>
      <c r="AA144" s="123" t="s">
        <v>35</v>
      </c>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414"/>
      <c r="BA144" s="1035" t="s">
        <v>108</v>
      </c>
      <c r="BB144" s="682" t="s">
        <v>64</v>
      </c>
      <c r="BC144" s="119" t="s">
        <v>35</v>
      </c>
      <c r="BD144" s="115" t="s">
        <v>35</v>
      </c>
      <c r="BE144" s="115" t="s">
        <v>35</v>
      </c>
      <c r="BF144" s="115" t="s">
        <v>35</v>
      </c>
      <c r="BG144" s="110" t="s">
        <v>35</v>
      </c>
      <c r="BH144" s="119" t="s">
        <v>35</v>
      </c>
      <c r="BI144" s="115" t="s">
        <v>35</v>
      </c>
      <c r="BJ144" s="115" t="s">
        <v>35</v>
      </c>
      <c r="BK144" s="115" t="s">
        <v>35</v>
      </c>
      <c r="BL144" s="110" t="s">
        <v>35</v>
      </c>
      <c r="BM144" s="119" t="s">
        <v>35</v>
      </c>
      <c r="BN144" s="115" t="s">
        <v>35</v>
      </c>
      <c r="BO144" s="115" t="s">
        <v>35</v>
      </c>
      <c r="BP144" s="115" t="s">
        <v>35</v>
      </c>
      <c r="BQ144" s="110" t="s">
        <v>35</v>
      </c>
      <c r="BR144" s="119" t="s">
        <v>35</v>
      </c>
      <c r="BS144" s="115" t="s">
        <v>35</v>
      </c>
      <c r="BT144" s="115" t="s">
        <v>35</v>
      </c>
      <c r="BU144" s="115" t="s">
        <v>35</v>
      </c>
      <c r="BV144" s="115" t="s">
        <v>35</v>
      </c>
      <c r="BW144" s="115" t="s">
        <v>35</v>
      </c>
      <c r="BX144" s="115" t="s">
        <v>35</v>
      </c>
      <c r="BY144" s="104" t="s">
        <v>35</v>
      </c>
      <c r="BZ144" s="104" t="s">
        <v>35</v>
      </c>
      <c r="CA144" s="104" t="s">
        <v>35</v>
      </c>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row>
    <row r="145" s="377" customFormat="true" ht="15" customHeight="true" x14ac:dyDescent="0.2">
      <c r="A145" s="1047"/>
      <c r="B145" s="447" t="s">
        <v>65</v>
      </c>
      <c r="C145" s="135" t="s">
        <v>35</v>
      </c>
      <c r="D145" s="132" t="s">
        <v>35</v>
      </c>
      <c r="E145" s="132" t="s">
        <v>35</v>
      </c>
      <c r="F145" s="132" t="s">
        <v>35</v>
      </c>
      <c r="G145" s="129" t="s">
        <v>35</v>
      </c>
      <c r="H145" s="126" t="s">
        <v>35</v>
      </c>
      <c r="I145" s="132" t="s">
        <v>35</v>
      </c>
      <c r="J145" s="132" t="s">
        <v>35</v>
      </c>
      <c r="K145" s="132" t="s">
        <v>35</v>
      </c>
      <c r="L145" s="123" t="s">
        <v>35</v>
      </c>
      <c r="M145" s="135" t="s">
        <v>35</v>
      </c>
      <c r="N145" s="132" t="s">
        <v>35</v>
      </c>
      <c r="O145" s="132" t="s">
        <v>35</v>
      </c>
      <c r="P145" s="132" t="s">
        <v>35</v>
      </c>
      <c r="Q145" s="129" t="s">
        <v>35</v>
      </c>
      <c r="R145" s="126" t="s">
        <v>35</v>
      </c>
      <c r="S145" s="132" t="s">
        <v>35</v>
      </c>
      <c r="T145" s="132" t="s">
        <v>35</v>
      </c>
      <c r="U145" s="132" t="s">
        <v>35</v>
      </c>
      <c r="V145" s="132" t="s">
        <v>35</v>
      </c>
      <c r="W145" s="132" t="s">
        <v>35</v>
      </c>
      <c r="X145" s="132" t="s">
        <v>35</v>
      </c>
      <c r="Y145" s="132" t="s">
        <v>35</v>
      </c>
      <c r="Z145" s="132" t="s">
        <v>35</v>
      </c>
      <c r="AA145" s="123" t="s">
        <v>35</v>
      </c>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414"/>
      <c r="BA145" s="1035"/>
      <c r="BB145" s="682" t="s">
        <v>65</v>
      </c>
      <c r="BC145" s="119" t="s">
        <v>35</v>
      </c>
      <c r="BD145" s="115" t="s">
        <v>35</v>
      </c>
      <c r="BE145" s="115" t="s">
        <v>35</v>
      </c>
      <c r="BF145" s="115" t="s">
        <v>35</v>
      </c>
      <c r="BG145" s="110" t="s">
        <v>35</v>
      </c>
      <c r="BH145" s="119" t="s">
        <v>35</v>
      </c>
      <c r="BI145" s="115" t="s">
        <v>35</v>
      </c>
      <c r="BJ145" s="115" t="s">
        <v>35</v>
      </c>
      <c r="BK145" s="115" t="s">
        <v>35</v>
      </c>
      <c r="BL145" s="110" t="s">
        <v>35</v>
      </c>
      <c r="BM145" s="119" t="s">
        <v>35</v>
      </c>
      <c r="BN145" s="115" t="s">
        <v>35</v>
      </c>
      <c r="BO145" s="115" t="s">
        <v>35</v>
      </c>
      <c r="BP145" s="115" t="s">
        <v>35</v>
      </c>
      <c r="BQ145" s="110" t="s">
        <v>35</v>
      </c>
      <c r="BR145" s="119" t="s">
        <v>35</v>
      </c>
      <c r="BS145" s="115" t="s">
        <v>35</v>
      </c>
      <c r="BT145" s="115" t="s">
        <v>35</v>
      </c>
      <c r="BU145" s="115" t="s">
        <v>35</v>
      </c>
      <c r="BV145" s="115" t="s">
        <v>35</v>
      </c>
      <c r="BW145" s="115" t="s">
        <v>35</v>
      </c>
      <c r="BX145" s="115" t="s">
        <v>35</v>
      </c>
      <c r="BY145" s="104" t="s">
        <v>35</v>
      </c>
      <c r="BZ145" s="104" t="s">
        <v>35</v>
      </c>
      <c r="CA145" s="104" t="s">
        <v>35</v>
      </c>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row>
    <row r="146" s="377" customFormat="true" ht="15" customHeight="true" x14ac:dyDescent="0.2">
      <c r="A146" s="1047"/>
      <c r="B146" s="447" t="s">
        <v>66</v>
      </c>
      <c r="C146" s="135" t="s">
        <v>35</v>
      </c>
      <c r="D146" s="132" t="s">
        <v>35</v>
      </c>
      <c r="E146" s="132" t="s">
        <v>35</v>
      </c>
      <c r="F146" s="132" t="s">
        <v>35</v>
      </c>
      <c r="G146" s="129" t="s">
        <v>35</v>
      </c>
      <c r="H146" s="126" t="s">
        <v>35</v>
      </c>
      <c r="I146" s="132" t="s">
        <v>35</v>
      </c>
      <c r="J146" s="132" t="s">
        <v>35</v>
      </c>
      <c r="K146" s="132" t="s">
        <v>35</v>
      </c>
      <c r="L146" s="123" t="s">
        <v>35</v>
      </c>
      <c r="M146" s="135" t="s">
        <v>35</v>
      </c>
      <c r="N146" s="132" t="s">
        <v>35</v>
      </c>
      <c r="O146" s="132" t="s">
        <v>35</v>
      </c>
      <c r="P146" s="132" t="s">
        <v>35</v>
      </c>
      <c r="Q146" s="129" t="s">
        <v>35</v>
      </c>
      <c r="R146" s="126" t="s">
        <v>35</v>
      </c>
      <c r="S146" s="132" t="s">
        <v>35</v>
      </c>
      <c r="T146" s="132" t="s">
        <v>35</v>
      </c>
      <c r="U146" s="132" t="s">
        <v>35</v>
      </c>
      <c r="V146" s="132" t="s">
        <v>35</v>
      </c>
      <c r="W146" s="132" t="s">
        <v>35</v>
      </c>
      <c r="X146" s="132" t="s">
        <v>35</v>
      </c>
      <c r="Y146" s="132" t="s">
        <v>35</v>
      </c>
      <c r="Z146" s="132" t="s">
        <v>35</v>
      </c>
      <c r="AA146" s="123" t="s">
        <v>35</v>
      </c>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414"/>
      <c r="BA146" s="1035"/>
      <c r="BB146" s="682" t="s">
        <v>66</v>
      </c>
      <c r="BC146" s="119" t="s">
        <v>35</v>
      </c>
      <c r="BD146" s="115" t="s">
        <v>35</v>
      </c>
      <c r="BE146" s="115" t="s">
        <v>35</v>
      </c>
      <c r="BF146" s="115" t="s">
        <v>35</v>
      </c>
      <c r="BG146" s="110" t="s">
        <v>35</v>
      </c>
      <c r="BH146" s="119" t="s">
        <v>35</v>
      </c>
      <c r="BI146" s="115" t="s">
        <v>35</v>
      </c>
      <c r="BJ146" s="115" t="s">
        <v>35</v>
      </c>
      <c r="BK146" s="115" t="s">
        <v>35</v>
      </c>
      <c r="BL146" s="110" t="s">
        <v>35</v>
      </c>
      <c r="BM146" s="119" t="s">
        <v>35</v>
      </c>
      <c r="BN146" s="115" t="s">
        <v>35</v>
      </c>
      <c r="BO146" s="115" t="s">
        <v>35</v>
      </c>
      <c r="BP146" s="115" t="s">
        <v>35</v>
      </c>
      <c r="BQ146" s="110" t="s">
        <v>35</v>
      </c>
      <c r="BR146" s="119" t="s">
        <v>35</v>
      </c>
      <c r="BS146" s="115" t="s">
        <v>35</v>
      </c>
      <c r="BT146" s="115" t="s">
        <v>35</v>
      </c>
      <c r="BU146" s="115" t="s">
        <v>35</v>
      </c>
      <c r="BV146" s="115" t="s">
        <v>35</v>
      </c>
      <c r="BW146" s="115" t="s">
        <v>35</v>
      </c>
      <c r="BX146" s="115" t="s">
        <v>35</v>
      </c>
      <c r="BY146" s="104" t="s">
        <v>35</v>
      </c>
      <c r="BZ146" s="104" t="s">
        <v>35</v>
      </c>
      <c r="CA146" s="104" t="s">
        <v>35</v>
      </c>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row>
    <row r="147" s="377" customFormat="true" ht="15" customHeight="true" x14ac:dyDescent="0.2">
      <c r="A147" s="1047"/>
      <c r="B147" s="447" t="s">
        <v>67</v>
      </c>
      <c r="C147" s="135" t="s">
        <v>35</v>
      </c>
      <c r="D147" s="132" t="s">
        <v>35</v>
      </c>
      <c r="E147" s="132" t="s">
        <v>35</v>
      </c>
      <c r="F147" s="132" t="s">
        <v>35</v>
      </c>
      <c r="G147" s="129" t="s">
        <v>35</v>
      </c>
      <c r="H147" s="126" t="s">
        <v>35</v>
      </c>
      <c r="I147" s="132" t="s">
        <v>35</v>
      </c>
      <c r="J147" s="132" t="s">
        <v>35</v>
      </c>
      <c r="K147" s="132" t="s">
        <v>35</v>
      </c>
      <c r="L147" s="123" t="s">
        <v>35</v>
      </c>
      <c r="M147" s="135" t="s">
        <v>35</v>
      </c>
      <c r="N147" s="132" t="s">
        <v>35</v>
      </c>
      <c r="O147" s="132" t="s">
        <v>35</v>
      </c>
      <c r="P147" s="132" t="s">
        <v>35</v>
      </c>
      <c r="Q147" s="129" t="s">
        <v>35</v>
      </c>
      <c r="R147" s="126" t="s">
        <v>35</v>
      </c>
      <c r="S147" s="132" t="s">
        <v>35</v>
      </c>
      <c r="T147" s="132" t="s">
        <v>35</v>
      </c>
      <c r="U147" s="132" t="s">
        <v>35</v>
      </c>
      <c r="V147" s="132" t="s">
        <v>35</v>
      </c>
      <c r="W147" s="132" t="s">
        <v>35</v>
      </c>
      <c r="X147" s="132" t="s">
        <v>35</v>
      </c>
      <c r="Y147" s="132" t="s">
        <v>35</v>
      </c>
      <c r="Z147" s="132" t="s">
        <v>35</v>
      </c>
      <c r="AA147" s="123" t="s">
        <v>35</v>
      </c>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414"/>
      <c r="BA147" s="1035"/>
      <c r="BB147" s="682" t="s">
        <v>67</v>
      </c>
      <c r="BC147" s="119" t="s">
        <v>35</v>
      </c>
      <c r="BD147" s="115" t="s">
        <v>35</v>
      </c>
      <c r="BE147" s="115" t="s">
        <v>35</v>
      </c>
      <c r="BF147" s="115" t="s">
        <v>35</v>
      </c>
      <c r="BG147" s="110" t="s">
        <v>35</v>
      </c>
      <c r="BH147" s="119" t="s">
        <v>35</v>
      </c>
      <c r="BI147" s="115" t="s">
        <v>35</v>
      </c>
      <c r="BJ147" s="115" t="s">
        <v>35</v>
      </c>
      <c r="BK147" s="115" t="s">
        <v>35</v>
      </c>
      <c r="BL147" s="110" t="s">
        <v>35</v>
      </c>
      <c r="BM147" s="119" t="s">
        <v>35</v>
      </c>
      <c r="BN147" s="115" t="s">
        <v>35</v>
      </c>
      <c r="BO147" s="115" t="s">
        <v>35</v>
      </c>
      <c r="BP147" s="115" t="s">
        <v>35</v>
      </c>
      <c r="BQ147" s="110" t="s">
        <v>35</v>
      </c>
      <c r="BR147" s="119" t="s">
        <v>35</v>
      </c>
      <c r="BS147" s="115" t="s">
        <v>35</v>
      </c>
      <c r="BT147" s="115" t="s">
        <v>35</v>
      </c>
      <c r="BU147" s="115" t="s">
        <v>35</v>
      </c>
      <c r="BV147" s="115" t="s">
        <v>35</v>
      </c>
      <c r="BW147" s="115" t="s">
        <v>35</v>
      </c>
      <c r="BX147" s="115" t="s">
        <v>35</v>
      </c>
      <c r="BY147" s="104" t="s">
        <v>35</v>
      </c>
      <c r="BZ147" s="104" t="s">
        <v>35</v>
      </c>
      <c r="CA147" s="104" t="s">
        <v>35</v>
      </c>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row>
    <row r="148" s="377" customFormat="true" ht="15" customHeight="true" x14ac:dyDescent="0.2">
      <c r="A148" s="1047" t="s">
        <v>109</v>
      </c>
      <c r="B148" s="447" t="s">
        <v>49</v>
      </c>
      <c r="C148" s="232">
        <v>3.9184337556085436</v>
      </c>
      <c r="D148" s="231">
        <v>9.2963033624852578</v>
      </c>
      <c r="E148" s="231">
        <v>17.015849670244044</v>
      </c>
      <c r="F148" s="231">
        <v>32.922299573145047</v>
      </c>
      <c r="G148" s="230">
        <v>30.128319620584378</v>
      </c>
      <c r="H148" s="220">
        <v>40.670568832313243</v>
      </c>
      <c r="I148" s="231">
        <v>61.987197183588925</v>
      </c>
      <c r="J148" s="231">
        <v>49.920772791359674</v>
      </c>
      <c r="K148" s="231">
        <v>46.614281293088517</v>
      </c>
      <c r="L148" s="224">
        <v>25.050534634844794</v>
      </c>
      <c r="M148" s="232">
        <v>3.2677965997133187</v>
      </c>
      <c r="N148" s="231">
        <v>6.5812062429199774</v>
      </c>
      <c r="O148" s="231">
        <v>10.273666791893062</v>
      </c>
      <c r="P148" s="231">
        <v>14.564944077373413</v>
      </c>
      <c r="Q148" s="230">
        <v>12.273003971611486</v>
      </c>
      <c r="R148" s="220">
        <v>19.884085252339638</v>
      </c>
      <c r="S148" s="231">
        <v>10.77154195585962</v>
      </c>
      <c r="T148" s="231">
        <v>24.249246073393635</v>
      </c>
      <c r="U148" s="231">
        <v>19.958146991501987</v>
      </c>
      <c r="V148" s="231">
        <v>33.12363681440992</v>
      </c>
      <c r="W148" s="231">
        <v>9.8203365133351532</v>
      </c>
      <c r="X148" s="231">
        <v>6.0604631477898598</v>
      </c>
      <c r="Y148" s="231">
        <v>6.25018881367766</v>
      </c>
      <c r="Z148" s="231">
        <v>7.2247709670072737</v>
      </c>
      <c r="AA148" s="224">
        <v>4.0607498553948016</v>
      </c>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414"/>
      <c r="BA148" s="1035" t="s">
        <v>109</v>
      </c>
      <c r="BB148" s="682" t="s">
        <v>49</v>
      </c>
      <c r="BC148" s="119" t="s">
        <v>35</v>
      </c>
      <c r="BD148" s="115" t="s">
        <v>35</v>
      </c>
      <c r="BE148" s="115" t="s">
        <v>35</v>
      </c>
      <c r="BF148" s="115" t="s">
        <v>35</v>
      </c>
      <c r="BG148" s="110" t="s">
        <v>35</v>
      </c>
      <c r="BH148" s="119" t="s">
        <v>35</v>
      </c>
      <c r="BI148" s="115" t="s">
        <v>35</v>
      </c>
      <c r="BJ148" s="115" t="s">
        <v>35</v>
      </c>
      <c r="BK148" s="115" t="s">
        <v>35</v>
      </c>
      <c r="BL148" s="110" t="s">
        <v>35</v>
      </c>
      <c r="BM148" s="119" t="s">
        <v>35</v>
      </c>
      <c r="BN148" s="115" t="s">
        <v>35</v>
      </c>
      <c r="BO148" s="115" t="s">
        <v>35</v>
      </c>
      <c r="BP148" s="115" t="s">
        <v>35</v>
      </c>
      <c r="BQ148" s="110" t="s">
        <v>35</v>
      </c>
      <c r="BR148" s="119" t="s">
        <v>35</v>
      </c>
      <c r="BS148" s="115" t="s">
        <v>35</v>
      </c>
      <c r="BT148" s="115" t="s">
        <v>35</v>
      </c>
      <c r="BU148" s="115" t="s">
        <v>35</v>
      </c>
      <c r="BV148" s="115" t="s">
        <v>35</v>
      </c>
      <c r="BW148" s="115" t="s">
        <v>35</v>
      </c>
      <c r="BX148" s="115" t="s">
        <v>35</v>
      </c>
      <c r="BY148" s="104" t="s">
        <v>35</v>
      </c>
      <c r="BZ148" s="104" t="s">
        <v>35</v>
      </c>
      <c r="CA148" s="104" t="s">
        <v>35</v>
      </c>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row>
    <row r="149" s="377" customFormat="true" ht="15" customHeight="true" x14ac:dyDescent="0.2">
      <c r="A149" s="1047"/>
      <c r="B149" s="447" t="s">
        <v>48</v>
      </c>
      <c r="C149" s="232">
        <v>29.979787027162814</v>
      </c>
      <c r="D149" s="231">
        <v>44.387995220055636</v>
      </c>
      <c r="E149" s="231">
        <v>56.801392089447077</v>
      </c>
      <c r="F149" s="231">
        <v>58.660029377234977</v>
      </c>
      <c r="G149" s="230">
        <v>67.07883144501497</v>
      </c>
      <c r="H149" s="220">
        <v>40.971210693273036</v>
      </c>
      <c r="I149" s="231">
        <v>33.520700736520688</v>
      </c>
      <c r="J149" s="231">
        <v>47.132775412500003</v>
      </c>
      <c r="K149" s="231">
        <v>50.782970763941293</v>
      </c>
      <c r="L149" s="224">
        <v>73.938161938933874</v>
      </c>
      <c r="M149" s="232">
        <v>27.670374996486103</v>
      </c>
      <c r="N149" s="231">
        <v>38.628984105153471</v>
      </c>
      <c r="O149" s="231">
        <v>50.169828334352253</v>
      </c>
      <c r="P149" s="231">
        <v>63.509337607842731</v>
      </c>
      <c r="Q149" s="230">
        <v>80.655389721701908</v>
      </c>
      <c r="R149" s="220">
        <v>56.004492469655432</v>
      </c>
      <c r="S149" s="231">
        <v>64.963535396066391</v>
      </c>
      <c r="T149" s="231">
        <v>61.695668458712106</v>
      </c>
      <c r="U149" s="231">
        <v>51.447673096006895</v>
      </c>
      <c r="V149" s="231">
        <v>51.940835763477779</v>
      </c>
      <c r="W149" s="231">
        <v>42.102121899279254</v>
      </c>
      <c r="X149" s="231">
        <v>26.069876697058152</v>
      </c>
      <c r="Y149" s="231">
        <v>50.752050660968742</v>
      </c>
      <c r="Z149" s="231">
        <v>55.735908998456772</v>
      </c>
      <c r="AA149" s="224">
        <v>40.249259377478573</v>
      </c>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414"/>
      <c r="BA149" s="1035"/>
      <c r="BB149" s="682" t="s">
        <v>48</v>
      </c>
      <c r="BC149" s="119" t="s">
        <v>35</v>
      </c>
      <c r="BD149" s="115" t="s">
        <v>35</v>
      </c>
      <c r="BE149" s="115" t="s">
        <v>35</v>
      </c>
      <c r="BF149" s="115" t="s">
        <v>35</v>
      </c>
      <c r="BG149" s="110" t="s">
        <v>35</v>
      </c>
      <c r="BH149" s="119" t="s">
        <v>35</v>
      </c>
      <c r="BI149" s="115" t="s">
        <v>35</v>
      </c>
      <c r="BJ149" s="115" t="s">
        <v>35</v>
      </c>
      <c r="BK149" s="115" t="s">
        <v>35</v>
      </c>
      <c r="BL149" s="110" t="s">
        <v>35</v>
      </c>
      <c r="BM149" s="119" t="s">
        <v>35</v>
      </c>
      <c r="BN149" s="115" t="s">
        <v>35</v>
      </c>
      <c r="BO149" s="115" t="s">
        <v>35</v>
      </c>
      <c r="BP149" s="115" t="s">
        <v>35</v>
      </c>
      <c r="BQ149" s="110" t="s">
        <v>35</v>
      </c>
      <c r="BR149" s="119" t="s">
        <v>35</v>
      </c>
      <c r="BS149" s="115" t="s">
        <v>35</v>
      </c>
      <c r="BT149" s="115" t="s">
        <v>35</v>
      </c>
      <c r="BU149" s="115" t="s">
        <v>35</v>
      </c>
      <c r="BV149" s="115" t="s">
        <v>35</v>
      </c>
      <c r="BW149" s="115" t="s">
        <v>35</v>
      </c>
      <c r="BX149" s="115" t="s">
        <v>35</v>
      </c>
      <c r="BY149" s="104" t="s">
        <v>35</v>
      </c>
      <c r="BZ149" s="104" t="s">
        <v>35</v>
      </c>
      <c r="CA149" s="104" t="s">
        <v>35</v>
      </c>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row>
    <row r="150" s="377" customFormat="true" ht="15" customHeight="true" x14ac:dyDescent="0.2">
      <c r="A150" s="1047"/>
      <c r="B150" s="447" t="s">
        <v>111</v>
      </c>
      <c r="C150" s="232">
        <v>66.101779217228398</v>
      </c>
      <c r="D150" s="231">
        <v>46.315701417458968</v>
      </c>
      <c r="E150" s="231">
        <v>26.182758240308701</v>
      </c>
      <c r="F150" s="231">
        <v>8.4176710496198961</v>
      </c>
      <c r="G150" s="230">
        <v>2.7928489344007725</v>
      </c>
      <c r="H150" s="220">
        <v>18.35822047441366</v>
      </c>
      <c r="I150" s="231">
        <v>4.4921020798904392</v>
      </c>
      <c r="J150" s="231">
        <v>2.9464517961401429</v>
      </c>
      <c r="K150" s="231">
        <v>2.6027479429702112</v>
      </c>
      <c r="L150" s="224">
        <v>1.0113034262212763</v>
      </c>
      <c r="M150" s="232">
        <v>69.061828403800519</v>
      </c>
      <c r="N150" s="231">
        <v>54.789809651926369</v>
      </c>
      <c r="O150" s="231">
        <v>39.556504873754562</v>
      </c>
      <c r="P150" s="231">
        <v>21.925718314783797</v>
      </c>
      <c r="Q150" s="230">
        <v>7.0716063066866699</v>
      </c>
      <c r="R150" s="220">
        <v>24.111422278005172</v>
      </c>
      <c r="S150" s="231">
        <v>24.264922648073963</v>
      </c>
      <c r="T150" s="231">
        <v>14.055085467894161</v>
      </c>
      <c r="U150" s="231">
        <v>28.594179912491224</v>
      </c>
      <c r="V150" s="231">
        <v>14.935527422112429</v>
      </c>
      <c r="W150" s="231">
        <v>48.077541587385568</v>
      </c>
      <c r="X150" s="231">
        <v>67.869660155151905</v>
      </c>
      <c r="Y150" s="231">
        <v>42.997760525353307</v>
      </c>
      <c r="Z150" s="231">
        <v>37.039320034536011</v>
      </c>
      <c r="AA150" s="224">
        <v>55.68999076712673</v>
      </c>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414"/>
      <c r="BA150" s="1035"/>
      <c r="BB150" s="682" t="s">
        <v>111</v>
      </c>
      <c r="BC150" s="119" t="s">
        <v>35</v>
      </c>
      <c r="BD150" s="115" t="s">
        <v>35</v>
      </c>
      <c r="BE150" s="115" t="s">
        <v>35</v>
      </c>
      <c r="BF150" s="115" t="s">
        <v>35</v>
      </c>
      <c r="BG150" s="110" t="s">
        <v>35</v>
      </c>
      <c r="BH150" s="119" t="s">
        <v>35</v>
      </c>
      <c r="BI150" s="115" t="s">
        <v>35</v>
      </c>
      <c r="BJ150" s="115" t="s">
        <v>35</v>
      </c>
      <c r="BK150" s="115" t="s">
        <v>35</v>
      </c>
      <c r="BL150" s="110" t="s">
        <v>35</v>
      </c>
      <c r="BM150" s="119" t="s">
        <v>35</v>
      </c>
      <c r="BN150" s="115" t="s">
        <v>35</v>
      </c>
      <c r="BO150" s="115" t="s">
        <v>35</v>
      </c>
      <c r="BP150" s="115" t="s">
        <v>35</v>
      </c>
      <c r="BQ150" s="110" t="s">
        <v>35</v>
      </c>
      <c r="BR150" s="119" t="s">
        <v>35</v>
      </c>
      <c r="BS150" s="115" t="s">
        <v>35</v>
      </c>
      <c r="BT150" s="115" t="s">
        <v>35</v>
      </c>
      <c r="BU150" s="115" t="s">
        <v>35</v>
      </c>
      <c r="BV150" s="115" t="s">
        <v>35</v>
      </c>
      <c r="BW150" s="115" t="s">
        <v>35</v>
      </c>
      <c r="BX150" s="115" t="s">
        <v>35</v>
      </c>
      <c r="BY150" s="104" t="s">
        <v>35</v>
      </c>
      <c r="BZ150" s="104" t="s">
        <v>35</v>
      </c>
      <c r="CA150" s="104" t="s">
        <v>35</v>
      </c>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row>
    <row r="151" s="377" customFormat="true" ht="15" customHeight="true" x14ac:dyDescent="0.2">
      <c r="A151" s="1047" t="s">
        <v>110</v>
      </c>
      <c r="B151" s="447" t="s">
        <v>49</v>
      </c>
      <c r="C151" s="232">
        <v>11.487627500178284</v>
      </c>
      <c r="D151" s="231">
        <v>17.198625215702805</v>
      </c>
      <c r="E151" s="231">
        <v>22.884998357020798</v>
      </c>
      <c r="F151" s="231">
        <v>35.784974534257458</v>
      </c>
      <c r="G151" s="230">
        <v>30.815467193215024</v>
      </c>
      <c r="H151" s="220">
        <v>49.694333178088179</v>
      </c>
      <c r="I151" s="231">
        <v>64.836869051962353</v>
      </c>
      <c r="J151" s="231">
        <v>51.611957761701291</v>
      </c>
      <c r="K151" s="231">
        <v>47.058954632332032</v>
      </c>
      <c r="L151" s="224">
        <v>25.063715379958847</v>
      </c>
      <c r="M151" s="232">
        <v>10.465296535623036</v>
      </c>
      <c r="N151" s="231">
        <v>14.956845221541526</v>
      </c>
      <c r="O151" s="231">
        <v>16.525132816649077</v>
      </c>
      <c r="P151" s="231">
        <v>18.603094551954392</v>
      </c>
      <c r="Q151" s="230">
        <v>13.316626905315122</v>
      </c>
      <c r="R151" s="220">
        <v>26.09649541936475</v>
      </c>
      <c r="S151" s="231">
        <v>14.1124228628479</v>
      </c>
      <c r="T151" s="231">
        <v>28.129914337428335</v>
      </c>
      <c r="U151" s="231">
        <v>27.000606461760217</v>
      </c>
      <c r="V151" s="231">
        <v>38.706114094135543</v>
      </c>
      <c r="W151" s="231">
        <v>18.945379338990563</v>
      </c>
      <c r="X151" s="231">
        <v>19.427916733647763</v>
      </c>
      <c r="Y151" s="231">
        <v>10.919935370900083</v>
      </c>
      <c r="Z151" s="231">
        <v>11.389301916131716</v>
      </c>
      <c r="AA151" s="224">
        <v>9.1150551927745447</v>
      </c>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414"/>
      <c r="BA151" s="1035" t="s">
        <v>110</v>
      </c>
      <c r="BB151" s="682" t="s">
        <v>49</v>
      </c>
      <c r="BC151" s="119" t="s">
        <v>35</v>
      </c>
      <c r="BD151" s="115" t="s">
        <v>35</v>
      </c>
      <c r="BE151" s="115" t="s">
        <v>35</v>
      </c>
      <c r="BF151" s="115" t="s">
        <v>35</v>
      </c>
      <c r="BG151" s="110" t="s">
        <v>35</v>
      </c>
      <c r="BH151" s="119" t="s">
        <v>35</v>
      </c>
      <c r="BI151" s="115" t="s">
        <v>35</v>
      </c>
      <c r="BJ151" s="115" t="s">
        <v>35</v>
      </c>
      <c r="BK151" s="115" t="s">
        <v>35</v>
      </c>
      <c r="BL151" s="110" t="s">
        <v>35</v>
      </c>
      <c r="BM151" s="119" t="s">
        <v>35</v>
      </c>
      <c r="BN151" s="115" t="s">
        <v>35</v>
      </c>
      <c r="BO151" s="115" t="s">
        <v>35</v>
      </c>
      <c r="BP151" s="115" t="s">
        <v>35</v>
      </c>
      <c r="BQ151" s="110" t="s">
        <v>35</v>
      </c>
      <c r="BR151" s="119" t="s">
        <v>35</v>
      </c>
      <c r="BS151" s="115" t="s">
        <v>35</v>
      </c>
      <c r="BT151" s="115" t="s">
        <v>35</v>
      </c>
      <c r="BU151" s="115" t="s">
        <v>35</v>
      </c>
      <c r="BV151" s="115" t="s">
        <v>35</v>
      </c>
      <c r="BW151" s="115" t="s">
        <v>35</v>
      </c>
      <c r="BX151" s="115" t="s">
        <v>35</v>
      </c>
      <c r="BY151" s="104" t="s">
        <v>35</v>
      </c>
      <c r="BZ151" s="104" t="s">
        <v>35</v>
      </c>
      <c r="CA151" s="104" t="s">
        <v>35</v>
      </c>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row>
    <row r="152" s="377" customFormat="true" ht="15" customHeight="true" x14ac:dyDescent="0.2">
      <c r="A152" s="1083"/>
      <c r="B152" s="494" t="s">
        <v>48</v>
      </c>
      <c r="C152" s="232">
        <v>88.51237249982168</v>
      </c>
      <c r="D152" s="231">
        <v>82.801374784297295</v>
      </c>
      <c r="E152" s="231">
        <v>77.115001642979152</v>
      </c>
      <c r="F152" s="231">
        <v>64.215025465742514</v>
      </c>
      <c r="G152" s="230">
        <v>69.184532806785072</v>
      </c>
      <c r="H152" s="220">
        <v>50.305666821911807</v>
      </c>
      <c r="I152" s="231">
        <v>35.163130948037704</v>
      </c>
      <c r="J152" s="231">
        <v>48.38804223829856</v>
      </c>
      <c r="K152" s="231">
        <v>52.941045367668004</v>
      </c>
      <c r="L152" s="224">
        <v>74.936284620041107</v>
      </c>
      <c r="M152" s="232">
        <v>89.534703464377003</v>
      </c>
      <c r="N152" s="231">
        <v>85.043154778458401</v>
      </c>
      <c r="O152" s="231">
        <v>83.474867183350895</v>
      </c>
      <c r="P152" s="231">
        <v>81.396905448045558</v>
      </c>
      <c r="Q152" s="230">
        <v>86.683373094684853</v>
      </c>
      <c r="R152" s="220">
        <v>73.903504580635413</v>
      </c>
      <c r="S152" s="231">
        <v>85.887577137152036</v>
      </c>
      <c r="T152" s="231">
        <v>71.870085662571597</v>
      </c>
      <c r="U152" s="231">
        <v>72.999393538239886</v>
      </c>
      <c r="V152" s="231">
        <v>61.293885905864499</v>
      </c>
      <c r="W152" s="231">
        <v>81.054620661009523</v>
      </c>
      <c r="X152" s="231">
        <v>80.572083266352308</v>
      </c>
      <c r="Y152" s="231">
        <v>89.080064629099837</v>
      </c>
      <c r="Z152" s="231">
        <v>88.610698083868428</v>
      </c>
      <c r="AA152" s="224">
        <v>90.884944807225537</v>
      </c>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414"/>
      <c r="BA152" s="1035"/>
      <c r="BB152" s="682" t="s">
        <v>48</v>
      </c>
      <c r="BC152" s="119" t="s">
        <v>35</v>
      </c>
      <c r="BD152" s="115" t="s">
        <v>35</v>
      </c>
      <c r="BE152" s="115" t="s">
        <v>35</v>
      </c>
      <c r="BF152" s="115" t="s">
        <v>35</v>
      </c>
      <c r="BG152" s="110" t="s">
        <v>35</v>
      </c>
      <c r="BH152" s="119" t="s">
        <v>35</v>
      </c>
      <c r="BI152" s="115" t="s">
        <v>35</v>
      </c>
      <c r="BJ152" s="115" t="s">
        <v>35</v>
      </c>
      <c r="BK152" s="115" t="s">
        <v>35</v>
      </c>
      <c r="BL152" s="110" t="s">
        <v>35</v>
      </c>
      <c r="BM152" s="119" t="s">
        <v>35</v>
      </c>
      <c r="BN152" s="115" t="s">
        <v>35</v>
      </c>
      <c r="BO152" s="115" t="s">
        <v>35</v>
      </c>
      <c r="BP152" s="115" t="s">
        <v>35</v>
      </c>
      <c r="BQ152" s="110" t="s">
        <v>35</v>
      </c>
      <c r="BR152" s="119" t="s">
        <v>35</v>
      </c>
      <c r="BS152" s="115" t="s">
        <v>35</v>
      </c>
      <c r="BT152" s="115" t="s">
        <v>35</v>
      </c>
      <c r="BU152" s="115" t="s">
        <v>35</v>
      </c>
      <c r="BV152" s="115" t="s">
        <v>35</v>
      </c>
      <c r="BW152" s="115" t="s">
        <v>35</v>
      </c>
      <c r="BX152" s="115" t="s">
        <v>35</v>
      </c>
      <c r="BY152" s="104" t="s">
        <v>35</v>
      </c>
      <c r="BZ152" s="104" t="s">
        <v>35</v>
      </c>
      <c r="CA152" s="104" t="s">
        <v>35</v>
      </c>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row>
    <row r="153" s="382" customFormat="true" ht="15" customHeight="true" x14ac:dyDescent="0.2">
      <c r="A153" s="1053" t="s">
        <v>62</v>
      </c>
      <c r="B153" s="446" t="s">
        <v>414</v>
      </c>
      <c r="C153" s="191">
        <v>0</v>
      </c>
      <c r="D153" s="190">
        <v>4.9816076497281791E-3</v>
      </c>
      <c r="E153" s="190">
        <v>0</v>
      </c>
      <c r="F153" s="190">
        <v>0.31318902131932175</v>
      </c>
      <c r="G153" s="189">
        <v>4.588482838995418</v>
      </c>
      <c r="H153" s="188">
        <v>0.25064967452413117</v>
      </c>
      <c r="I153" s="190">
        <v>0.43980641180772817</v>
      </c>
      <c r="J153" s="190">
        <v>0.69898423250979469</v>
      </c>
      <c r="K153" s="190">
        <v>1.7844005892043799</v>
      </c>
      <c r="L153" s="187">
        <v>15.321235183560544</v>
      </c>
      <c r="M153" s="191">
        <v>0</v>
      </c>
      <c r="N153" s="190">
        <v>0</v>
      </c>
      <c r="O153" s="190">
        <v>0</v>
      </c>
      <c r="P153" s="190">
        <v>0</v>
      </c>
      <c r="Q153" s="189">
        <v>9.7041835785133132E-2</v>
      </c>
      <c r="R153" s="188">
        <v>1.6922265611910692</v>
      </c>
      <c r="S153" s="190">
        <v>0.88208177925737041</v>
      </c>
      <c r="T153" s="190">
        <v>2.1602635256700531E-2</v>
      </c>
      <c r="U153" s="190">
        <v>0.38751121717082393</v>
      </c>
      <c r="V153" s="190">
        <v>2.4147762285833476</v>
      </c>
      <c r="W153" s="190">
        <v>0.32507352966934783</v>
      </c>
      <c r="X153" s="190">
        <v>0.36854991397222547</v>
      </c>
      <c r="Y153" s="190">
        <v>0.52981101140785491</v>
      </c>
      <c r="Z153" s="190">
        <v>0.48961869978893807</v>
      </c>
      <c r="AA153" s="187">
        <v>0.3157872858968</v>
      </c>
      <c r="AB153" s="506"/>
      <c r="AC153" s="506"/>
      <c r="AD153" s="506"/>
      <c r="AE153" s="506"/>
      <c r="AF153" s="506"/>
      <c r="AG153" s="506"/>
      <c r="AH153" s="506"/>
      <c r="AI153" s="506"/>
      <c r="AJ153" s="506"/>
      <c r="AK153" s="506"/>
      <c r="AL153" s="506"/>
      <c r="AM153" s="506"/>
      <c r="AN153" s="506"/>
      <c r="AO153" s="506"/>
      <c r="AP153" s="506"/>
      <c r="AQ153" s="506"/>
      <c r="AR153" s="506"/>
      <c r="AS153" s="506"/>
      <c r="AT153" s="506"/>
      <c r="AU153" s="506"/>
      <c r="AV153" s="506"/>
      <c r="AW153" s="506"/>
      <c r="AX153" s="506"/>
      <c r="AY153" s="506"/>
      <c r="AZ153" s="943"/>
      <c r="BA153" s="1035" t="s">
        <v>62</v>
      </c>
      <c r="BB153" s="436" t="s">
        <v>414</v>
      </c>
      <c r="BC153" s="516">
        <v>0</v>
      </c>
      <c r="BD153" s="501">
        <v>0.39238400000000001</v>
      </c>
      <c r="BE153" s="501">
        <v>0</v>
      </c>
      <c r="BF153" s="501">
        <v>24.697801000000002</v>
      </c>
      <c r="BG153" s="518">
        <v>361.41884099999987</v>
      </c>
      <c r="BH153" s="516">
        <v>5.1618940000000002</v>
      </c>
      <c r="BI153" s="501">
        <v>9.0683790000000002</v>
      </c>
      <c r="BJ153" s="501">
        <v>14.371893</v>
      </c>
      <c r="BK153" s="501">
        <v>36.716295000000002</v>
      </c>
      <c r="BL153" s="518">
        <v>315.54158000000018</v>
      </c>
      <c r="BM153" s="516">
        <v>0</v>
      </c>
      <c r="BN153" s="501">
        <v>0</v>
      </c>
      <c r="BO153" s="501">
        <v>0</v>
      </c>
      <c r="BP153" s="501">
        <v>0</v>
      </c>
      <c r="BQ153" s="518">
        <v>5.6489849999999997</v>
      </c>
      <c r="BR153" s="516">
        <v>80.980532000000011</v>
      </c>
      <c r="BS153" s="501">
        <v>21.247179999999993</v>
      </c>
      <c r="BT153" s="501">
        <v>1.344287</v>
      </c>
      <c r="BU153" s="501">
        <v>13.615394999999999</v>
      </c>
      <c r="BV153" s="501">
        <v>218.094932</v>
      </c>
      <c r="BW153" s="501">
        <v>13.353219000000001</v>
      </c>
      <c r="BX153" s="501">
        <v>8.9650790000000011</v>
      </c>
      <c r="BY153" s="502">
        <v>7.0890059999999995</v>
      </c>
      <c r="BZ153" s="502">
        <v>12.031713</v>
      </c>
      <c r="CA153" s="502">
        <v>9.7876830000000048</v>
      </c>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row>
    <row r="154" s="382" customFormat="true" ht="15" customHeight="true" x14ac:dyDescent="0.2">
      <c r="A154" s="1047"/>
      <c r="B154" s="447" t="s">
        <v>415</v>
      </c>
      <c r="C154" s="191">
        <v>0</v>
      </c>
      <c r="D154" s="190">
        <v>0</v>
      </c>
      <c r="E154" s="190">
        <v>1.7749048459912951E-2</v>
      </c>
      <c r="F154" s="190">
        <v>0.12141814069871586</v>
      </c>
      <c r="G154" s="189">
        <v>4.4643759395722338</v>
      </c>
      <c r="H154" s="188">
        <v>4.7988453151049743E-2</v>
      </c>
      <c r="I154" s="190">
        <v>0.26915774363402489</v>
      </c>
      <c r="J154" s="190">
        <v>0.72386814945139333</v>
      </c>
      <c r="K154" s="190">
        <v>2.3035426821493119</v>
      </c>
      <c r="L154" s="187">
        <v>11.872635711733805</v>
      </c>
      <c r="M154" s="191">
        <v>0</v>
      </c>
      <c r="N154" s="190">
        <v>0</v>
      </c>
      <c r="O154" s="190">
        <v>7.0460062747982385E-3</v>
      </c>
      <c r="P154" s="190">
        <v>0</v>
      </c>
      <c r="Q154" s="189">
        <v>0.83950577365051005</v>
      </c>
      <c r="R154" s="188">
        <v>2.0817401813473304</v>
      </c>
      <c r="S154" s="190">
        <v>0.58232630202885849</v>
      </c>
      <c r="T154" s="190">
        <v>0.238805517638432</v>
      </c>
      <c r="U154" s="190">
        <v>0.61239627976868016</v>
      </c>
      <c r="V154" s="190">
        <v>1.98445575145099</v>
      </c>
      <c r="W154" s="190">
        <v>0.21454727488133218</v>
      </c>
      <c r="X154" s="190">
        <v>8.822427547794208E-2</v>
      </c>
      <c r="Y154" s="190">
        <v>0.7431568089986742</v>
      </c>
      <c r="Z154" s="190">
        <v>0.29643371527986323</v>
      </c>
      <c r="AA154" s="187">
        <v>0.16696038378880881</v>
      </c>
      <c r="AB154" s="506"/>
      <c r="AC154" s="506"/>
      <c r="AD154" s="506"/>
      <c r="AE154" s="506"/>
      <c r="AF154" s="506"/>
      <c r="AG154" s="506"/>
      <c r="AH154" s="506"/>
      <c r="AI154" s="506"/>
      <c r="AJ154" s="506"/>
      <c r="AK154" s="506"/>
      <c r="AL154" s="506"/>
      <c r="AM154" s="506"/>
      <c r="AN154" s="506"/>
      <c r="AO154" s="506"/>
      <c r="AP154" s="506"/>
      <c r="AQ154" s="506"/>
      <c r="AR154" s="506"/>
      <c r="AS154" s="506"/>
      <c r="AT154" s="506"/>
      <c r="AU154" s="506"/>
      <c r="AV154" s="506"/>
      <c r="AW154" s="506"/>
      <c r="AX154" s="506"/>
      <c r="AY154" s="506"/>
      <c r="AZ154" s="943"/>
      <c r="BA154" s="1035"/>
      <c r="BB154" s="682" t="s">
        <v>415</v>
      </c>
      <c r="BC154" s="517">
        <v>0</v>
      </c>
      <c r="BD154" s="503">
        <v>0</v>
      </c>
      <c r="BE154" s="503">
        <v>1.398053</v>
      </c>
      <c r="BF154" s="503">
        <v>9.5749239999999993</v>
      </c>
      <c r="BG154" s="521">
        <v>351.64337200000011</v>
      </c>
      <c r="BH154" s="517">
        <v>0.98827699999999996</v>
      </c>
      <c r="BI154" s="503">
        <v>5.5497699999999996</v>
      </c>
      <c r="BJ154" s="503">
        <v>14.883534000000001</v>
      </c>
      <c r="BK154" s="503">
        <v>47.398298999999994</v>
      </c>
      <c r="BL154" s="521">
        <v>244.51750699999997</v>
      </c>
      <c r="BM154" s="517">
        <v>0</v>
      </c>
      <c r="BN154" s="503">
        <v>0</v>
      </c>
      <c r="BO154" s="503">
        <v>0.40977599999999997</v>
      </c>
      <c r="BP154" s="503">
        <v>0</v>
      </c>
      <c r="BQ154" s="521">
        <v>48.869185999999999</v>
      </c>
      <c r="BR154" s="517">
        <v>99.620482999999979</v>
      </c>
      <c r="BS154" s="503">
        <v>14.026808000000001</v>
      </c>
      <c r="BT154" s="503">
        <v>14.86037</v>
      </c>
      <c r="BU154" s="503">
        <v>21.516840999999999</v>
      </c>
      <c r="BV154" s="503">
        <v>179.22975100000002</v>
      </c>
      <c r="BW154" s="503">
        <v>8.8130729999999993</v>
      </c>
      <c r="BX154" s="503">
        <v>2.14608</v>
      </c>
      <c r="BY154" s="504">
        <v>9.9436269999999993</v>
      </c>
      <c r="BZ154" s="504">
        <v>7.2844550000000003</v>
      </c>
      <c r="CA154" s="504">
        <v>5.1748609999999999</v>
      </c>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row>
    <row r="155" s="382" customFormat="true" ht="15" customHeight="true" x14ac:dyDescent="0.2">
      <c r="A155" s="1047"/>
      <c r="B155" s="447" t="s">
        <v>416</v>
      </c>
      <c r="C155" s="191">
        <v>0</v>
      </c>
      <c r="D155" s="190">
        <v>0</v>
      </c>
      <c r="E155" s="190">
        <v>0</v>
      </c>
      <c r="F155" s="190">
        <v>0</v>
      </c>
      <c r="G155" s="189">
        <v>4.9861753819678861E-2</v>
      </c>
      <c r="H155" s="188">
        <v>0</v>
      </c>
      <c r="I155" s="190">
        <v>0</v>
      </c>
      <c r="J155" s="190">
        <v>0</v>
      </c>
      <c r="K155" s="190">
        <v>0</v>
      </c>
      <c r="L155" s="187">
        <v>0.19069811954930771</v>
      </c>
      <c r="M155" s="191">
        <v>0</v>
      </c>
      <c r="N155" s="190">
        <v>0</v>
      </c>
      <c r="O155" s="190">
        <v>0</v>
      </c>
      <c r="P155" s="190">
        <v>0</v>
      </c>
      <c r="Q155" s="189">
        <v>0</v>
      </c>
      <c r="R155" s="188">
        <v>7.8801382795542954E-2</v>
      </c>
      <c r="S155" s="190">
        <v>0</v>
      </c>
      <c r="T155" s="190">
        <v>0</v>
      </c>
      <c r="U155" s="190">
        <v>0</v>
      </c>
      <c r="V155" s="190">
        <v>0</v>
      </c>
      <c r="W155" s="190">
        <v>0</v>
      </c>
      <c r="X155" s="190">
        <v>6.4312523784389279E-3</v>
      </c>
      <c r="Y155" s="190">
        <v>0</v>
      </c>
      <c r="Z155" s="190">
        <v>0</v>
      </c>
      <c r="AA155" s="187">
        <v>0</v>
      </c>
      <c r="AB155" s="506"/>
      <c r="AC155" s="506"/>
      <c r="AD155" s="506"/>
      <c r="AE155" s="506"/>
      <c r="AF155" s="506"/>
      <c r="AG155" s="506"/>
      <c r="AH155" s="506"/>
      <c r="AI155" s="506"/>
      <c r="AJ155" s="506"/>
      <c r="AK155" s="506"/>
      <c r="AL155" s="506"/>
      <c r="AM155" s="506"/>
      <c r="AN155" s="506"/>
      <c r="AO155" s="506"/>
      <c r="AP155" s="506"/>
      <c r="AQ155" s="506"/>
      <c r="AR155" s="506"/>
      <c r="AS155" s="506"/>
      <c r="AT155" s="506"/>
      <c r="AU155" s="506"/>
      <c r="AV155" s="506"/>
      <c r="AW155" s="506"/>
      <c r="AX155" s="506"/>
      <c r="AY155" s="506"/>
      <c r="AZ155" s="943"/>
      <c r="BA155" s="1035"/>
      <c r="BB155" s="682" t="s">
        <v>416</v>
      </c>
      <c r="BC155" s="517">
        <v>0</v>
      </c>
      <c r="BD155" s="503">
        <v>0</v>
      </c>
      <c r="BE155" s="503">
        <v>0</v>
      </c>
      <c r="BF155" s="503">
        <v>0</v>
      </c>
      <c r="BG155" s="521">
        <v>3.9274370000000003</v>
      </c>
      <c r="BH155" s="517">
        <v>0</v>
      </c>
      <c r="BI155" s="503">
        <v>0</v>
      </c>
      <c r="BJ155" s="503">
        <v>0</v>
      </c>
      <c r="BK155" s="503">
        <v>0</v>
      </c>
      <c r="BL155" s="521">
        <v>3.9274370000000003</v>
      </c>
      <c r="BM155" s="517">
        <v>0</v>
      </c>
      <c r="BN155" s="503">
        <v>0</v>
      </c>
      <c r="BO155" s="503">
        <v>0</v>
      </c>
      <c r="BP155" s="503">
        <v>0</v>
      </c>
      <c r="BQ155" s="521">
        <v>0</v>
      </c>
      <c r="BR155" s="517">
        <v>3.7709950000000001</v>
      </c>
      <c r="BS155" s="503">
        <v>0</v>
      </c>
      <c r="BT155" s="503">
        <v>0</v>
      </c>
      <c r="BU155" s="503">
        <v>0</v>
      </c>
      <c r="BV155" s="503">
        <v>0</v>
      </c>
      <c r="BW155" s="503">
        <v>0</v>
      </c>
      <c r="BX155" s="503">
        <v>0.156442</v>
      </c>
      <c r="BY155" s="504">
        <v>0</v>
      </c>
      <c r="BZ155" s="504">
        <v>0</v>
      </c>
      <c r="CA155" s="504">
        <v>0</v>
      </c>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row>
    <row r="156" s="382" customFormat="true" ht="15" customHeight="true" x14ac:dyDescent="0.2">
      <c r="A156" s="1047"/>
      <c r="B156" s="447" t="s">
        <v>417</v>
      </c>
      <c r="C156" s="191">
        <v>0</v>
      </c>
      <c r="D156" s="190">
        <v>0</v>
      </c>
      <c r="E156" s="190">
        <v>0</v>
      </c>
      <c r="F156" s="190">
        <v>0</v>
      </c>
      <c r="G156" s="189">
        <v>0.60009839139349563</v>
      </c>
      <c r="H156" s="188">
        <v>0</v>
      </c>
      <c r="I156" s="190">
        <v>0</v>
      </c>
      <c r="J156" s="190">
        <v>0</v>
      </c>
      <c r="K156" s="190">
        <v>1.3376040933816744</v>
      </c>
      <c r="L156" s="187">
        <v>0.95871447476603788</v>
      </c>
      <c r="M156" s="191">
        <v>0</v>
      </c>
      <c r="N156" s="190">
        <v>0</v>
      </c>
      <c r="O156" s="190">
        <v>0</v>
      </c>
      <c r="P156" s="190">
        <v>0</v>
      </c>
      <c r="Q156" s="189">
        <v>0</v>
      </c>
      <c r="R156" s="188">
        <v>0.15760276559108591</v>
      </c>
      <c r="S156" s="190">
        <v>0</v>
      </c>
      <c r="T156" s="190">
        <v>0.11511288360523551</v>
      </c>
      <c r="U156" s="190">
        <v>0</v>
      </c>
      <c r="V156" s="190">
        <v>0.3552852919289915</v>
      </c>
      <c r="W156" s="190">
        <v>0</v>
      </c>
      <c r="X156" s="190">
        <v>0</v>
      </c>
      <c r="Y156" s="190">
        <v>0</v>
      </c>
      <c r="Z156" s="190">
        <v>1.9297020150207612E-2</v>
      </c>
      <c r="AA156" s="187">
        <v>0</v>
      </c>
      <c r="AB156" s="506"/>
      <c r="AC156" s="506"/>
      <c r="AD156" s="506"/>
      <c r="AE156" s="506"/>
      <c r="AF156" s="506"/>
      <c r="AG156" s="506"/>
      <c r="AH156" s="506"/>
      <c r="AI156" s="506"/>
      <c r="AJ156" s="506"/>
      <c r="AK156" s="506"/>
      <c r="AL156" s="506"/>
      <c r="AM156" s="506"/>
      <c r="AN156" s="506"/>
      <c r="AO156" s="506"/>
      <c r="AP156" s="506"/>
      <c r="AQ156" s="506"/>
      <c r="AR156" s="506"/>
      <c r="AS156" s="506"/>
      <c r="AT156" s="506"/>
      <c r="AU156" s="506"/>
      <c r="AV156" s="506"/>
      <c r="AW156" s="506"/>
      <c r="AX156" s="506"/>
      <c r="AY156" s="506"/>
      <c r="AZ156" s="943"/>
      <c r="BA156" s="1035"/>
      <c r="BB156" s="682" t="s">
        <v>417</v>
      </c>
      <c r="BC156" s="517">
        <v>0</v>
      </c>
      <c r="BD156" s="503">
        <v>0</v>
      </c>
      <c r="BE156" s="503">
        <v>0</v>
      </c>
      <c r="BF156" s="503">
        <v>0</v>
      </c>
      <c r="BG156" s="521">
        <v>47.267663999999996</v>
      </c>
      <c r="BH156" s="517">
        <v>0</v>
      </c>
      <c r="BI156" s="503">
        <v>0</v>
      </c>
      <c r="BJ156" s="503">
        <v>0</v>
      </c>
      <c r="BK156" s="503">
        <v>27.522893000000003</v>
      </c>
      <c r="BL156" s="521">
        <v>19.744771</v>
      </c>
      <c r="BM156" s="517">
        <v>0</v>
      </c>
      <c r="BN156" s="503">
        <v>0</v>
      </c>
      <c r="BO156" s="503">
        <v>0</v>
      </c>
      <c r="BP156" s="503">
        <v>0</v>
      </c>
      <c r="BQ156" s="521">
        <v>0</v>
      </c>
      <c r="BR156" s="517">
        <v>7.5419900000000002</v>
      </c>
      <c r="BS156" s="503">
        <v>0</v>
      </c>
      <c r="BT156" s="503">
        <v>7.1632350000000002</v>
      </c>
      <c r="BU156" s="503">
        <v>0</v>
      </c>
      <c r="BV156" s="503">
        <v>32.088241000000004</v>
      </c>
      <c r="BW156" s="503">
        <v>0</v>
      </c>
      <c r="BX156" s="503">
        <v>0</v>
      </c>
      <c r="BY156" s="504">
        <v>0</v>
      </c>
      <c r="BZ156" s="504">
        <v>0.47419800000000001</v>
      </c>
      <c r="CA156" s="504">
        <v>0</v>
      </c>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row>
    <row r="157" s="382" customFormat="true" ht="15" customHeight="true" x14ac:dyDescent="0.2">
      <c r="A157" s="1047"/>
      <c r="B157" s="447" t="s">
        <v>418</v>
      </c>
      <c r="C157" s="191">
        <v>0</v>
      </c>
      <c r="D157" s="190">
        <v>0</v>
      </c>
      <c r="E157" s="190">
        <v>0</v>
      </c>
      <c r="F157" s="190">
        <v>4.7744046164124282E-2</v>
      </c>
      <c r="G157" s="189">
        <v>0</v>
      </c>
      <c r="H157" s="188">
        <v>0.18282224671146463</v>
      </c>
      <c r="I157" s="190">
        <v>0</v>
      </c>
      <c r="J157" s="190">
        <v>0</v>
      </c>
      <c r="K157" s="190">
        <v>0</v>
      </c>
      <c r="L157" s="187">
        <v>0</v>
      </c>
      <c r="M157" s="191">
        <v>0</v>
      </c>
      <c r="N157" s="190">
        <v>0</v>
      </c>
      <c r="O157" s="190">
        <v>0</v>
      </c>
      <c r="P157" s="190">
        <v>0</v>
      </c>
      <c r="Q157" s="189">
        <v>0</v>
      </c>
      <c r="R157" s="188">
        <v>0</v>
      </c>
      <c r="S157" s="190">
        <v>0</v>
      </c>
      <c r="T157" s="190">
        <v>0</v>
      </c>
      <c r="U157" s="190">
        <v>0.10715810178341832</v>
      </c>
      <c r="V157" s="190">
        <v>0</v>
      </c>
      <c r="W157" s="190">
        <v>0</v>
      </c>
      <c r="X157" s="190">
        <v>0</v>
      </c>
      <c r="Y157" s="190">
        <v>0</v>
      </c>
      <c r="Z157" s="190">
        <v>0</v>
      </c>
      <c r="AA157" s="187">
        <v>0</v>
      </c>
      <c r="AB157" s="506"/>
      <c r="AC157" s="506"/>
      <c r="AD157" s="506"/>
      <c r="AE157" s="506"/>
      <c r="AF157" s="506"/>
      <c r="AG157" s="506"/>
      <c r="AH157" s="506"/>
      <c r="AI157" s="506"/>
      <c r="AJ157" s="506"/>
      <c r="AK157" s="506"/>
      <c r="AL157" s="506"/>
      <c r="AM157" s="506"/>
      <c r="AN157" s="506"/>
      <c r="AO157" s="506"/>
      <c r="AP157" s="506"/>
      <c r="AQ157" s="506"/>
      <c r="AR157" s="506"/>
      <c r="AS157" s="506"/>
      <c r="AT157" s="506"/>
      <c r="AU157" s="506"/>
      <c r="AV157" s="506"/>
      <c r="AW157" s="506"/>
      <c r="AX157" s="506"/>
      <c r="AY157" s="506"/>
      <c r="AZ157" s="943"/>
      <c r="BA157" s="1035"/>
      <c r="BB157" s="682" t="s">
        <v>418</v>
      </c>
      <c r="BC157" s="517">
        <v>0</v>
      </c>
      <c r="BD157" s="503">
        <v>0</v>
      </c>
      <c r="BE157" s="503">
        <v>0</v>
      </c>
      <c r="BF157" s="503">
        <v>3.7650519999999998</v>
      </c>
      <c r="BG157" s="521">
        <v>0</v>
      </c>
      <c r="BH157" s="517">
        <v>3.7650519999999998</v>
      </c>
      <c r="BI157" s="503">
        <v>0</v>
      </c>
      <c r="BJ157" s="503">
        <v>0</v>
      </c>
      <c r="BK157" s="503">
        <v>0</v>
      </c>
      <c r="BL157" s="521">
        <v>0</v>
      </c>
      <c r="BM157" s="517">
        <v>0</v>
      </c>
      <c r="BN157" s="503">
        <v>0</v>
      </c>
      <c r="BO157" s="503">
        <v>0</v>
      </c>
      <c r="BP157" s="503">
        <v>0</v>
      </c>
      <c r="BQ157" s="521">
        <v>0</v>
      </c>
      <c r="BR157" s="517">
        <v>0</v>
      </c>
      <c r="BS157" s="503">
        <v>0</v>
      </c>
      <c r="BT157" s="503">
        <v>0</v>
      </c>
      <c r="BU157" s="503">
        <v>3.7650519999999998</v>
      </c>
      <c r="BV157" s="503">
        <v>0</v>
      </c>
      <c r="BW157" s="503">
        <v>0</v>
      </c>
      <c r="BX157" s="503">
        <v>0</v>
      </c>
      <c r="BY157" s="504">
        <v>0</v>
      </c>
      <c r="BZ157" s="504">
        <v>0</v>
      </c>
      <c r="CA157" s="504">
        <v>0</v>
      </c>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row>
    <row r="158" s="382" customFormat="true" ht="15" customHeight="true" x14ac:dyDescent="0.2">
      <c r="A158" s="1047"/>
      <c r="B158" s="447" t="s">
        <v>470</v>
      </c>
      <c r="C158" s="191">
        <v>12.239730214257804</v>
      </c>
      <c r="D158" s="190">
        <v>16.846408156754009</v>
      </c>
      <c r="E158" s="190">
        <v>15.747928925134866</v>
      </c>
      <c r="F158" s="190">
        <v>16.050860506196589</v>
      </c>
      <c r="G158" s="189">
        <v>23.086070922590473</v>
      </c>
      <c r="H158" s="188">
        <v>5.7675719617974854</v>
      </c>
      <c r="I158" s="190">
        <v>8.2602816339209255</v>
      </c>
      <c r="J158" s="190">
        <v>13.829737992666224</v>
      </c>
      <c r="K158" s="190">
        <v>16.821055540439275</v>
      </c>
      <c r="L158" s="187">
        <v>22.058776235776531</v>
      </c>
      <c r="M158" s="191">
        <v>11.781515651086442</v>
      </c>
      <c r="N158" s="190">
        <v>16.259152591446639</v>
      </c>
      <c r="O158" s="190">
        <v>16.096354589749929</v>
      </c>
      <c r="P158" s="190">
        <v>19.683595908070387</v>
      </c>
      <c r="Q158" s="189">
        <v>26.240606264797943</v>
      </c>
      <c r="R158" s="188">
        <v>14.843952971361022</v>
      </c>
      <c r="S158" s="190">
        <v>18.20183069388958</v>
      </c>
      <c r="T158" s="190">
        <v>13.343288111836452</v>
      </c>
      <c r="U158" s="190">
        <v>16.492703379455797</v>
      </c>
      <c r="V158" s="190">
        <v>18.692461288215796</v>
      </c>
      <c r="W158" s="190">
        <v>21.823195540844303</v>
      </c>
      <c r="X158" s="190">
        <v>10.035929830324577</v>
      </c>
      <c r="Y158" s="190">
        <v>16.552154018945487</v>
      </c>
      <c r="Z158" s="190">
        <v>19.474300448979026</v>
      </c>
      <c r="AA158" s="187">
        <v>17.059587038166985</v>
      </c>
      <c r="AB158" s="506"/>
      <c r="AC158" s="506"/>
      <c r="AD158" s="506"/>
      <c r="AE158" s="506"/>
      <c r="AF158" s="506"/>
      <c r="AG158" s="506"/>
      <c r="AH158" s="506"/>
      <c r="AI158" s="506"/>
      <c r="AJ158" s="506"/>
      <c r="AK158" s="506"/>
      <c r="AL158" s="506"/>
      <c r="AM158" s="506"/>
      <c r="AN158" s="506"/>
      <c r="AO158" s="506"/>
      <c r="AP158" s="506"/>
      <c r="AQ158" s="506"/>
      <c r="AR158" s="506"/>
      <c r="AS158" s="506"/>
      <c r="AT158" s="506"/>
      <c r="AU158" s="506"/>
      <c r="AV158" s="506"/>
      <c r="AW158" s="506"/>
      <c r="AX158" s="506"/>
      <c r="AY158" s="506"/>
      <c r="AZ158" s="943"/>
      <c r="BA158" s="1035"/>
      <c r="BB158" s="682" t="s">
        <v>470</v>
      </c>
      <c r="BC158" s="517">
        <v>964.65625900000009</v>
      </c>
      <c r="BD158" s="503">
        <v>1326.9332879999999</v>
      </c>
      <c r="BE158" s="503">
        <v>1240.4292729999991</v>
      </c>
      <c r="BF158" s="503">
        <v>1265.7562420000002</v>
      </c>
      <c r="BG158" s="521">
        <v>1818.4095459999994</v>
      </c>
      <c r="BH158" s="517">
        <v>118.77771300000002</v>
      </c>
      <c r="BI158" s="503">
        <v>170.31894599999998</v>
      </c>
      <c r="BJ158" s="503">
        <v>284.35478999999992</v>
      </c>
      <c r="BK158" s="503">
        <v>346.11445500000002</v>
      </c>
      <c r="BL158" s="521">
        <v>454.30156400000004</v>
      </c>
      <c r="BM158" s="517">
        <v>685.52382700000021</v>
      </c>
      <c r="BN158" s="503">
        <v>946.92360800000006</v>
      </c>
      <c r="BO158" s="503">
        <v>936.11892200000034</v>
      </c>
      <c r="BP158" s="503">
        <v>1146.2364900000005</v>
      </c>
      <c r="BQ158" s="521">
        <v>1527.5142929999988</v>
      </c>
      <c r="BR158" s="517">
        <v>710.34886000000006</v>
      </c>
      <c r="BS158" s="503">
        <v>438.43732200000005</v>
      </c>
      <c r="BT158" s="503">
        <v>830.32502899999997</v>
      </c>
      <c r="BU158" s="503">
        <v>579.47915099999966</v>
      </c>
      <c r="BV158" s="503">
        <v>1688.243831999999</v>
      </c>
      <c r="BW158" s="503">
        <v>896.44305900000006</v>
      </c>
      <c r="BX158" s="503">
        <v>244.12678000000005</v>
      </c>
      <c r="BY158" s="504">
        <v>221.47202799999977</v>
      </c>
      <c r="BZ158" s="504">
        <v>478.55442199999999</v>
      </c>
      <c r="CA158" s="504">
        <v>528.75412500000027</v>
      </c>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row>
    <row r="159" s="382" customFormat="true" ht="15" customHeight="true" x14ac:dyDescent="0.2">
      <c r="A159" s="1047"/>
      <c r="B159" s="447" t="s">
        <v>420</v>
      </c>
      <c r="C159" s="191">
        <v>21.590112810566669</v>
      </c>
      <c r="D159" s="190">
        <v>36.832908818137092</v>
      </c>
      <c r="E159" s="190">
        <v>58.05156378609626</v>
      </c>
      <c r="F159" s="190">
        <v>75.049117236001294</v>
      </c>
      <c r="G159" s="189">
        <v>65.018359610621573</v>
      </c>
      <c r="H159" s="188">
        <v>75.392747189402172</v>
      </c>
      <c r="I159" s="190">
        <v>86.538652130746868</v>
      </c>
      <c r="J159" s="190">
        <v>81.800957829232431</v>
      </c>
      <c r="K159" s="190">
        <v>76.488253245236791</v>
      </c>
      <c r="L159" s="187">
        <v>49.545351323158464</v>
      </c>
      <c r="M159" s="191">
        <v>19.064038199029724</v>
      </c>
      <c r="N159" s="190">
        <v>28.951037756626825</v>
      </c>
      <c r="O159" s="190">
        <v>44.340094530220583</v>
      </c>
      <c r="P159" s="190">
        <v>58.390685777145769</v>
      </c>
      <c r="Q159" s="189">
        <v>65.751239819079785</v>
      </c>
      <c r="R159" s="188">
        <v>57.191856625300062</v>
      </c>
      <c r="S159" s="190">
        <v>56.068838576750224</v>
      </c>
      <c r="T159" s="190">
        <v>72.341218267374188</v>
      </c>
      <c r="U159" s="190">
        <v>53.80605110933012</v>
      </c>
      <c r="V159" s="190">
        <v>61.972779309637559</v>
      </c>
      <c r="W159" s="190">
        <v>29.55964206721945</v>
      </c>
      <c r="X159" s="190">
        <v>21.631204572694855</v>
      </c>
      <c r="Y159" s="190">
        <v>39.177117635294366</v>
      </c>
      <c r="Z159" s="190">
        <v>42.700327101416228</v>
      </c>
      <c r="AA159" s="187">
        <v>26.593802247370608</v>
      </c>
      <c r="AB159" s="506"/>
      <c r="AC159" s="506"/>
      <c r="AD159" s="506"/>
      <c r="AE159" s="506"/>
      <c r="AF159" s="506"/>
      <c r="AG159" s="506"/>
      <c r="AH159" s="506"/>
      <c r="AI159" s="506"/>
      <c r="AJ159" s="506"/>
      <c r="AK159" s="506"/>
      <c r="AL159" s="506"/>
      <c r="AM159" s="506"/>
      <c r="AN159" s="506"/>
      <c r="AO159" s="506"/>
      <c r="AP159" s="506"/>
      <c r="AQ159" s="506"/>
      <c r="AR159" s="506"/>
      <c r="AS159" s="506"/>
      <c r="AT159" s="506"/>
      <c r="AU159" s="506"/>
      <c r="AV159" s="506"/>
      <c r="AW159" s="506"/>
      <c r="AX159" s="506"/>
      <c r="AY159" s="506"/>
      <c r="AZ159" s="943"/>
      <c r="BA159" s="1035"/>
      <c r="BB159" s="682" t="s">
        <v>420</v>
      </c>
      <c r="BC159" s="517">
        <v>1701.5928529999985</v>
      </c>
      <c r="BD159" s="503">
        <v>2901.2007990000002</v>
      </c>
      <c r="BE159" s="503">
        <v>4572.5923329999896</v>
      </c>
      <c r="BF159" s="503">
        <v>5918.3050379999968</v>
      </c>
      <c r="BG159" s="521">
        <v>5121.270144999995</v>
      </c>
      <c r="BH159" s="517">
        <v>1552.6426280000012</v>
      </c>
      <c r="BI159" s="503">
        <v>1784.3425529999981</v>
      </c>
      <c r="BJ159" s="503">
        <v>1681.9186450000027</v>
      </c>
      <c r="BK159" s="503">
        <v>1573.8423799999987</v>
      </c>
      <c r="BL159" s="521">
        <v>1020.3889079999999</v>
      </c>
      <c r="BM159" s="517">
        <v>1109.267501</v>
      </c>
      <c r="BN159" s="503">
        <v>1686.0916320000003</v>
      </c>
      <c r="BO159" s="503">
        <v>2578.6957699999989</v>
      </c>
      <c r="BP159" s="503">
        <v>3400.2696979999992</v>
      </c>
      <c r="BQ159" s="521">
        <v>3827.5014529999999</v>
      </c>
      <c r="BR159" s="517">
        <v>2736.8835130000007</v>
      </c>
      <c r="BS159" s="503">
        <v>1350.5603829999995</v>
      </c>
      <c r="BT159" s="503">
        <v>4501.6433470000029</v>
      </c>
      <c r="BU159" s="503">
        <v>1890.5017629999982</v>
      </c>
      <c r="BV159" s="503">
        <v>5597.1849190000003</v>
      </c>
      <c r="BW159" s="503">
        <v>1214.2372050000017</v>
      </c>
      <c r="BX159" s="503">
        <v>526.18505800000048</v>
      </c>
      <c r="BY159" s="504">
        <v>524.19979200000068</v>
      </c>
      <c r="BZ159" s="504">
        <v>1049.3024080000002</v>
      </c>
      <c r="CA159" s="504">
        <v>824.26278000000013</v>
      </c>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row>
    <row r="160" s="382" customFormat="true" ht="15" customHeight="true" x14ac:dyDescent="0.2">
      <c r="A160" s="1047"/>
      <c r="B160" s="447" t="s">
        <v>471</v>
      </c>
      <c r="C160" s="191">
        <v>0.2118141704661986</v>
      </c>
      <c r="D160" s="190">
        <v>2.2096816897697211</v>
      </c>
      <c r="E160" s="190">
        <v>1.7731450526556551</v>
      </c>
      <c r="F160" s="190">
        <v>1.5558220249444341</v>
      </c>
      <c r="G160" s="189">
        <v>0.55639717353415852</v>
      </c>
      <c r="H160" s="188">
        <v>1.4314480724402869</v>
      </c>
      <c r="I160" s="190">
        <v>0.1979468078695088</v>
      </c>
      <c r="J160" s="190">
        <v>0.9859586450467559</v>
      </c>
      <c r="K160" s="190">
        <v>0.32021563620659377</v>
      </c>
      <c r="L160" s="187">
        <v>0</v>
      </c>
      <c r="M160" s="191">
        <v>0.28690251985644766</v>
      </c>
      <c r="N160" s="190">
        <v>1.346129867252261</v>
      </c>
      <c r="O160" s="190">
        <v>2.1782247391892371</v>
      </c>
      <c r="P160" s="190">
        <v>2.2972886076144898</v>
      </c>
      <c r="Q160" s="189">
        <v>1.3906846452793977</v>
      </c>
      <c r="R160" s="188">
        <v>2.1873093699084643</v>
      </c>
      <c r="S160" s="190">
        <v>0.80597620715756757</v>
      </c>
      <c r="T160" s="190">
        <v>1.0386035209696141</v>
      </c>
      <c r="U160" s="190">
        <v>4.1218769657245486</v>
      </c>
      <c r="V160" s="190">
        <v>0.61535660121722469</v>
      </c>
      <c r="W160" s="190">
        <v>1.5321900250093148</v>
      </c>
      <c r="X160" s="190">
        <v>0.59418450157885916</v>
      </c>
      <c r="Y160" s="190">
        <v>0.23426057217098331</v>
      </c>
      <c r="Z160" s="190">
        <v>0.45473587219641831</v>
      </c>
      <c r="AA160" s="187">
        <v>0.51966026280232336</v>
      </c>
      <c r="AB160" s="506"/>
      <c r="AC160" s="506"/>
      <c r="AD160" s="506"/>
      <c r="AE160" s="506"/>
      <c r="AF160" s="506"/>
      <c r="AG160" s="506"/>
      <c r="AH160" s="506"/>
      <c r="AI160" s="506"/>
      <c r="AJ160" s="506"/>
      <c r="AK160" s="506"/>
      <c r="AL160" s="506"/>
      <c r="AM160" s="506"/>
      <c r="AN160" s="506"/>
      <c r="AO160" s="506"/>
      <c r="AP160" s="506"/>
      <c r="AQ160" s="506"/>
      <c r="AR160" s="506"/>
      <c r="AS160" s="506"/>
      <c r="AT160" s="506"/>
      <c r="AU160" s="506"/>
      <c r="AV160" s="506"/>
      <c r="AW160" s="506"/>
      <c r="AX160" s="506"/>
      <c r="AY160" s="506"/>
      <c r="AZ160" s="943"/>
      <c r="BA160" s="1035"/>
      <c r="BB160" s="682" t="s">
        <v>471</v>
      </c>
      <c r="BC160" s="517">
        <v>16.693821</v>
      </c>
      <c r="BD160" s="503">
        <v>174.048982</v>
      </c>
      <c r="BE160" s="503">
        <v>139.66668499999997</v>
      </c>
      <c r="BF160" s="503">
        <v>122.69070799999999</v>
      </c>
      <c r="BG160" s="521">
        <v>43.825471</v>
      </c>
      <c r="BH160" s="517">
        <v>29.479324999999996</v>
      </c>
      <c r="BI160" s="503">
        <v>4.0814700000000004</v>
      </c>
      <c r="BJ160" s="503">
        <v>20.272406</v>
      </c>
      <c r="BK160" s="503">
        <v>6.5888410000000004</v>
      </c>
      <c r="BL160" s="521">
        <v>0</v>
      </c>
      <c r="BM160" s="517">
        <v>16.693821</v>
      </c>
      <c r="BN160" s="503">
        <v>78.397821999999991</v>
      </c>
      <c r="BO160" s="503">
        <v>126.67945300000001</v>
      </c>
      <c r="BP160" s="503">
        <v>133.77819999999997</v>
      </c>
      <c r="BQ160" s="521">
        <v>80.954328999999987</v>
      </c>
      <c r="BR160" s="517">
        <v>104.67243599999999</v>
      </c>
      <c r="BS160" s="503">
        <v>19.413983999999999</v>
      </c>
      <c r="BT160" s="503">
        <v>64.630133999999998</v>
      </c>
      <c r="BU160" s="503">
        <v>144.82415099999997</v>
      </c>
      <c r="BV160" s="503">
        <v>55.577056999999996</v>
      </c>
      <c r="BW160" s="503">
        <v>62.938587999999996</v>
      </c>
      <c r="BX160" s="503">
        <v>14.453703000000001</v>
      </c>
      <c r="BY160" s="504">
        <v>3.1344660000000002</v>
      </c>
      <c r="BZ160" s="504">
        <v>11.174515</v>
      </c>
      <c r="CA160" s="504">
        <v>16.106633000000002</v>
      </c>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row>
    <row r="161" s="382" customFormat="true" ht="15" customHeight="true" x14ac:dyDescent="0.2">
      <c r="A161" s="1047"/>
      <c r="B161" s="447" t="s">
        <v>422</v>
      </c>
      <c r="C161" s="191">
        <v>65.8899650467622</v>
      </c>
      <c r="D161" s="190">
        <v>44.106019727689279</v>
      </c>
      <c r="E161" s="190">
        <v>24.409613187653047</v>
      </c>
      <c r="F161" s="190">
        <v>6.8618490246754611</v>
      </c>
      <c r="G161" s="189">
        <v>1.6363533694731185</v>
      </c>
      <c r="H161" s="188">
        <v>16.926772401973363</v>
      </c>
      <c r="I161" s="190">
        <v>4.2941552720209293</v>
      </c>
      <c r="J161" s="190">
        <v>1.9604931510933867</v>
      </c>
      <c r="K161" s="190">
        <v>0.94492821338194344</v>
      </c>
      <c r="L161" s="187">
        <v>5.2588951455238571E-2</v>
      </c>
      <c r="M161" s="191">
        <v>68.774925883944078</v>
      </c>
      <c r="N161" s="190">
        <v>53.443679784674117</v>
      </c>
      <c r="O161" s="190">
        <v>37.378280134565337</v>
      </c>
      <c r="P161" s="190">
        <v>19.628429707169303</v>
      </c>
      <c r="Q161" s="189">
        <v>5.6809216614072717</v>
      </c>
      <c r="R161" s="188">
        <v>21.766510142505613</v>
      </c>
      <c r="S161" s="190">
        <v>23.458946440916396</v>
      </c>
      <c r="T161" s="190">
        <v>12.901369063319311</v>
      </c>
      <c r="U161" s="190">
        <v>24.472302946766675</v>
      </c>
      <c r="V161" s="190">
        <v>13.964885528966214</v>
      </c>
      <c r="W161" s="190">
        <v>46.545351562376268</v>
      </c>
      <c r="X161" s="190">
        <v>67.275475653573054</v>
      </c>
      <c r="Y161" s="190">
        <v>42.763499953182325</v>
      </c>
      <c r="Z161" s="190">
        <v>36.565287142189376</v>
      </c>
      <c r="AA161" s="187">
        <v>55.170330504324404</v>
      </c>
      <c r="AB161" s="506"/>
      <c r="AC161" s="506"/>
      <c r="AD161" s="506"/>
      <c r="AE161" s="506"/>
      <c r="AF161" s="506"/>
      <c r="AG161" s="506"/>
      <c r="AH161" s="506"/>
      <c r="AI161" s="506"/>
      <c r="AJ161" s="506"/>
      <c r="AK161" s="506"/>
      <c r="AL161" s="506"/>
      <c r="AM161" s="506"/>
      <c r="AN161" s="506"/>
      <c r="AO161" s="506"/>
      <c r="AP161" s="506"/>
      <c r="AQ161" s="506"/>
      <c r="AR161" s="506"/>
      <c r="AS161" s="506"/>
      <c r="AT161" s="506"/>
      <c r="AU161" s="506"/>
      <c r="AV161" s="506"/>
      <c r="AW161" s="506"/>
      <c r="AX161" s="506"/>
      <c r="AY161" s="506"/>
      <c r="AZ161" s="943"/>
      <c r="BA161" s="1035"/>
      <c r="BB161" s="682" t="s">
        <v>422</v>
      </c>
      <c r="BC161" s="517">
        <v>5193.0202770000042</v>
      </c>
      <c r="BD161" s="503">
        <v>3474.0785829999991</v>
      </c>
      <c r="BE161" s="503">
        <v>1922.6908430000015</v>
      </c>
      <c r="BF161" s="503">
        <v>541.11916500000018</v>
      </c>
      <c r="BG161" s="521">
        <v>128.88986600000001</v>
      </c>
      <c r="BH161" s="517">
        <v>348.59093699999994</v>
      </c>
      <c r="BI161" s="503">
        <v>88.541290999999973</v>
      </c>
      <c r="BJ161" s="503">
        <v>40.309919000000001</v>
      </c>
      <c r="BK161" s="503">
        <v>19.443091000000003</v>
      </c>
      <c r="BL161" s="521">
        <v>1.083072</v>
      </c>
      <c r="BM161" s="517">
        <v>4001.7644410000025</v>
      </c>
      <c r="BN161" s="503">
        <v>3112.5288850000006</v>
      </c>
      <c r="BO161" s="503">
        <v>2173.8161339999992</v>
      </c>
      <c r="BP161" s="503">
        <v>1143.0239920000001</v>
      </c>
      <c r="BQ161" s="521">
        <v>330.6969719999999</v>
      </c>
      <c r="BR161" s="517">
        <v>1041.623865</v>
      </c>
      <c r="BS161" s="503">
        <v>565.06830699999978</v>
      </c>
      <c r="BT161" s="503">
        <v>802.82532699999979</v>
      </c>
      <c r="BU161" s="503">
        <v>859.84626100000071</v>
      </c>
      <c r="BV161" s="503">
        <v>1261.2641800000008</v>
      </c>
      <c r="BW161" s="503">
        <v>1911.9682660000001</v>
      </c>
      <c r="BX161" s="503">
        <v>1636.4946269999998</v>
      </c>
      <c r="BY161" s="504">
        <v>572.18649899999923</v>
      </c>
      <c r="BZ161" s="504">
        <v>898.54215299999942</v>
      </c>
      <c r="CA161" s="504">
        <v>1709.9792489999977</v>
      </c>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row>
    <row r="162" s="382" customFormat="true" ht="15" customHeight="true" x14ac:dyDescent="0.2">
      <c r="A162" s="1048"/>
      <c r="B162" s="448" t="s">
        <v>423</v>
      </c>
      <c r="C162" s="191">
        <v>6.8377757946849138E-2</v>
      </c>
      <c r="D162" s="190">
        <v>0</v>
      </c>
      <c r="E162" s="190">
        <v>0</v>
      </c>
      <c r="F162" s="190">
        <v>0</v>
      </c>
      <c r="G162" s="189">
        <v>0</v>
      </c>
      <c r="H162" s="188">
        <v>0</v>
      </c>
      <c r="I162" s="190">
        <v>0</v>
      </c>
      <c r="J162" s="190">
        <v>0</v>
      </c>
      <c r="K162" s="190">
        <v>0</v>
      </c>
      <c r="L162" s="187">
        <v>0</v>
      </c>
      <c r="M162" s="191">
        <v>9.2617746083309693E-2</v>
      </c>
      <c r="N162" s="190">
        <v>0</v>
      </c>
      <c r="O162" s="190">
        <v>0</v>
      </c>
      <c r="P162" s="190">
        <v>0</v>
      </c>
      <c r="Q162" s="189">
        <v>0</v>
      </c>
      <c r="R162" s="188">
        <v>0</v>
      </c>
      <c r="S162" s="190">
        <v>0</v>
      </c>
      <c r="T162" s="190">
        <v>0</v>
      </c>
      <c r="U162" s="190">
        <v>0</v>
      </c>
      <c r="V162" s="190">
        <v>0</v>
      </c>
      <c r="W162" s="190">
        <v>0</v>
      </c>
      <c r="X162" s="190">
        <v>0</v>
      </c>
      <c r="Y162" s="190">
        <v>0</v>
      </c>
      <c r="Z162" s="190">
        <v>0</v>
      </c>
      <c r="AA162" s="187">
        <v>0.17387227765020147</v>
      </c>
      <c r="AB162" s="506"/>
      <c r="AC162" s="506"/>
      <c r="AD162" s="506"/>
      <c r="AE162" s="506"/>
      <c r="AF162" s="506"/>
      <c r="AG162" s="506"/>
      <c r="AH162" s="506"/>
      <c r="AI162" s="506"/>
      <c r="AJ162" s="506"/>
      <c r="AK162" s="506"/>
      <c r="AL162" s="506"/>
      <c r="AM162" s="506"/>
      <c r="AN162" s="506"/>
      <c r="AO162" s="506"/>
      <c r="AP162" s="506"/>
      <c r="AQ162" s="506"/>
      <c r="AR162" s="506"/>
      <c r="AS162" s="506"/>
      <c r="AT162" s="506"/>
      <c r="AU162" s="506"/>
      <c r="AV162" s="506"/>
      <c r="AW162" s="506"/>
      <c r="AX162" s="506"/>
      <c r="AY162" s="506"/>
      <c r="AZ162" s="943"/>
      <c r="BA162" s="1035"/>
      <c r="BB162" s="682" t="s">
        <v>423</v>
      </c>
      <c r="BC162" s="517">
        <v>5.3890919999999998</v>
      </c>
      <c r="BD162" s="503">
        <v>0</v>
      </c>
      <c r="BE162" s="503">
        <v>0</v>
      </c>
      <c r="BF162" s="503">
        <v>0</v>
      </c>
      <c r="BG162" s="521">
        <v>0</v>
      </c>
      <c r="BH162" s="517">
        <v>0</v>
      </c>
      <c r="BI162" s="503">
        <v>0</v>
      </c>
      <c r="BJ162" s="503">
        <v>0</v>
      </c>
      <c r="BK162" s="503">
        <v>0</v>
      </c>
      <c r="BL162" s="521">
        <v>0</v>
      </c>
      <c r="BM162" s="517">
        <v>5.3890919999999998</v>
      </c>
      <c r="BN162" s="503">
        <v>0</v>
      </c>
      <c r="BO162" s="503">
        <v>0</v>
      </c>
      <c r="BP162" s="503">
        <v>0</v>
      </c>
      <c r="BQ162" s="521">
        <v>0</v>
      </c>
      <c r="BR162" s="517">
        <v>0</v>
      </c>
      <c r="BS162" s="503">
        <v>0</v>
      </c>
      <c r="BT162" s="503">
        <v>0</v>
      </c>
      <c r="BU162" s="503">
        <v>0</v>
      </c>
      <c r="BV162" s="503">
        <v>0</v>
      </c>
      <c r="BW162" s="503">
        <v>0</v>
      </c>
      <c r="BX162" s="503">
        <v>0</v>
      </c>
      <c r="BY162" s="504">
        <v>0</v>
      </c>
      <c r="BZ162" s="504">
        <v>0</v>
      </c>
      <c r="CA162" s="504">
        <v>5.3890919999999998</v>
      </c>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row>
    <row r="163" s="441" customFormat="true" ht="15" customHeight="true" x14ac:dyDescent="0.2">
      <c r="A163" s="93"/>
      <c r="B163" s="90"/>
      <c r="C163" s="172"/>
      <c r="D163" s="174"/>
      <c r="E163" s="174"/>
      <c r="F163" s="174"/>
      <c r="G163" s="173"/>
      <c r="H163" s="171"/>
      <c r="I163" s="174"/>
      <c r="J163" s="174"/>
      <c r="K163" s="174"/>
      <c r="L163" s="170"/>
      <c r="M163" s="172"/>
      <c r="N163" s="174"/>
      <c r="O163" s="174"/>
      <c r="P163" s="174"/>
      <c r="Q163" s="173"/>
      <c r="R163" s="171"/>
      <c r="S163" s="174"/>
      <c r="T163" s="174"/>
      <c r="U163" s="174"/>
      <c r="V163" s="174"/>
      <c r="W163" s="174"/>
      <c r="X163" s="174"/>
      <c r="Y163" s="174"/>
      <c r="Z163" s="174"/>
      <c r="AA163" s="170"/>
      <c r="AB163" s="909"/>
      <c r="AC163" s="909"/>
      <c r="AD163" s="909"/>
      <c r="AE163" s="909"/>
      <c r="AF163" s="909"/>
      <c r="AG163" s="909"/>
      <c r="AH163" s="909"/>
      <c r="AI163" s="909"/>
      <c r="AJ163" s="909"/>
      <c r="AK163" s="909"/>
      <c r="AL163" s="909"/>
      <c r="AM163" s="909"/>
      <c r="AN163" s="909"/>
      <c r="AO163" s="909"/>
      <c r="AP163" s="909"/>
      <c r="AQ163" s="909"/>
      <c r="AR163" s="909"/>
      <c r="AS163" s="909"/>
      <c r="AT163" s="909"/>
      <c r="AU163" s="909"/>
      <c r="AV163" s="909"/>
      <c r="AW163" s="909"/>
      <c r="AX163" s="909"/>
      <c r="AY163" s="909"/>
      <c r="AZ163" s="415"/>
      <c r="BA163" s="1037"/>
      <c r="BB163" s="682" t="s">
        <v>195</v>
      </c>
      <c r="BC163" s="517">
        <v>7881.3523020000248</v>
      </c>
      <c r="BD163" s="503">
        <v>7876.6540360000126</v>
      </c>
      <c r="BE163" s="503">
        <v>7876.7771870000106</v>
      </c>
      <c r="BF163" s="503">
        <v>7885.9089300000014</v>
      </c>
      <c r="BG163" s="521">
        <v>7876.6523419999821</v>
      </c>
      <c r="BH163" s="517">
        <v>2059.405826000002</v>
      </c>
      <c r="BI163" s="503">
        <v>2061.9024089999984</v>
      </c>
      <c r="BJ163" s="503">
        <v>2056.1111870000032</v>
      </c>
      <c r="BK163" s="503">
        <v>2057.6262539999993</v>
      </c>
      <c r="BL163" s="521">
        <v>2059.5048390000015</v>
      </c>
      <c r="BM163" s="517">
        <v>5818.6386820000025</v>
      </c>
      <c r="BN163" s="503">
        <v>5823.9419470000103</v>
      </c>
      <c r="BO163" s="503">
        <v>5815.7200550000052</v>
      </c>
      <c r="BP163" s="503">
        <v>5823.3083800000031</v>
      </c>
      <c r="BQ163" s="521">
        <v>5821.185217999996</v>
      </c>
      <c r="BR163" s="517">
        <v>4785.4426739999917</v>
      </c>
      <c r="BS163" s="503">
        <v>2408.7539839999995</v>
      </c>
      <c r="BT163" s="503">
        <v>6222.7917290000069</v>
      </c>
      <c r="BU163" s="503">
        <v>3513.5486139999962</v>
      </c>
      <c r="BV163" s="503">
        <v>9031.6829119999893</v>
      </c>
      <c r="BW163" s="503">
        <v>4107.7534100000012</v>
      </c>
      <c r="BX163" s="503">
        <v>2432.5277690000016</v>
      </c>
      <c r="BY163" s="504">
        <v>1338.0254180000038</v>
      </c>
      <c r="BZ163" s="504">
        <v>2457.3638639999981</v>
      </c>
      <c r="CA163" s="504">
        <v>3099.4544229999942</v>
      </c>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row>
    <row r="164" s="441" customFormat="true" ht="15" customHeight="true" x14ac:dyDescent="0.2">
      <c r="A164" s="101"/>
      <c r="B164" s="89"/>
      <c r="C164" s="172"/>
      <c r="D164" s="174"/>
      <c r="E164" s="174"/>
      <c r="F164" s="174"/>
      <c r="G164" s="173"/>
      <c r="H164" s="171"/>
      <c r="I164" s="174"/>
      <c r="J164" s="174"/>
      <c r="K164" s="174"/>
      <c r="L164" s="170"/>
      <c r="M164" s="172"/>
      <c r="N164" s="174"/>
      <c r="O164" s="174"/>
      <c r="P164" s="174"/>
      <c r="Q164" s="173"/>
      <c r="R164" s="171"/>
      <c r="S164" s="174"/>
      <c r="T164" s="174"/>
      <c r="U164" s="174"/>
      <c r="V164" s="174"/>
      <c r="W164" s="174"/>
      <c r="X164" s="174"/>
      <c r="Y164" s="174"/>
      <c r="Z164" s="174"/>
      <c r="AA164" s="170"/>
      <c r="AB164" s="909"/>
      <c r="AC164" s="909"/>
      <c r="AD164" s="909"/>
      <c r="AE164" s="909"/>
      <c r="AF164" s="909"/>
      <c r="AG164" s="909"/>
      <c r="AH164" s="909"/>
      <c r="AI164" s="909"/>
      <c r="AJ164" s="909"/>
      <c r="AK164" s="909"/>
      <c r="AL164" s="909"/>
      <c r="AM164" s="909"/>
      <c r="AN164" s="909"/>
      <c r="AO164" s="909"/>
      <c r="AP164" s="909"/>
      <c r="AQ164" s="909"/>
      <c r="AR164" s="909"/>
      <c r="AS164" s="909"/>
      <c r="AT164" s="909"/>
      <c r="AU164" s="909"/>
      <c r="AV164" s="909"/>
      <c r="AW164" s="909"/>
      <c r="AX164" s="909"/>
      <c r="AY164" s="909"/>
      <c r="AZ164" s="415"/>
      <c r="BA164" s="947"/>
      <c r="BB164" s="682"/>
      <c r="BC164" s="517"/>
      <c r="BD164" s="503"/>
      <c r="BE164" s="503"/>
      <c r="BF164" s="503"/>
      <c r="BG164" s="521"/>
      <c r="BH164" s="517"/>
      <c r="BI164" s="503"/>
      <c r="BJ164" s="503"/>
      <c r="BK164" s="503"/>
      <c r="BL164" s="521"/>
      <c r="BM164" s="517"/>
      <c r="BN164" s="503"/>
      <c r="BO164" s="503"/>
      <c r="BP164" s="503"/>
      <c r="BQ164" s="521"/>
      <c r="BR164" s="517"/>
      <c r="BS164" s="503"/>
      <c r="BT164" s="503"/>
      <c r="BU164" s="503"/>
      <c r="BV164" s="503"/>
      <c r="BW164" s="503"/>
      <c r="BX164" s="503"/>
      <c r="BY164" s="504"/>
      <c r="BZ164" s="504"/>
      <c r="CA164" s="50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row>
    <row r="165" s="441" customFormat="true" ht="15" customHeight="true" x14ac:dyDescent="0.2">
      <c r="A165" s="101"/>
      <c r="B165" s="89"/>
      <c r="C165" s="172"/>
      <c r="D165" s="174"/>
      <c r="E165" s="174"/>
      <c r="F165" s="174"/>
      <c r="G165" s="173"/>
      <c r="H165" s="171"/>
      <c r="I165" s="174"/>
      <c r="J165" s="174"/>
      <c r="K165" s="174"/>
      <c r="L165" s="170"/>
      <c r="M165" s="172"/>
      <c r="N165" s="174"/>
      <c r="O165" s="174"/>
      <c r="P165" s="174"/>
      <c r="Q165" s="173"/>
      <c r="R165" s="171"/>
      <c r="S165" s="174"/>
      <c r="T165" s="174"/>
      <c r="U165" s="174"/>
      <c r="V165" s="174"/>
      <c r="W165" s="174"/>
      <c r="X165" s="174"/>
      <c r="Y165" s="174"/>
      <c r="Z165" s="174"/>
      <c r="AA165" s="170"/>
      <c r="AB165" s="909"/>
      <c r="AC165" s="909"/>
      <c r="AD165" s="909"/>
      <c r="AE165" s="909"/>
      <c r="AF165" s="909"/>
      <c r="AG165" s="909"/>
      <c r="AH165" s="909"/>
      <c r="AI165" s="909"/>
      <c r="AJ165" s="909"/>
      <c r="AK165" s="909"/>
      <c r="AL165" s="909"/>
      <c r="AM165" s="909"/>
      <c r="AN165" s="909"/>
      <c r="AO165" s="909"/>
      <c r="AP165" s="909"/>
      <c r="AQ165" s="909"/>
      <c r="AR165" s="909"/>
      <c r="AS165" s="909"/>
      <c r="AT165" s="909"/>
      <c r="AU165" s="909"/>
      <c r="AV165" s="909"/>
      <c r="AW165" s="909"/>
      <c r="AX165" s="909"/>
      <c r="AY165" s="909"/>
      <c r="AZ165" s="415"/>
      <c r="BA165" s="947"/>
      <c r="BB165" s="682"/>
      <c r="BC165" s="517"/>
      <c r="BD165" s="503"/>
      <c r="BE165" s="503"/>
      <c r="BF165" s="503"/>
      <c r="BG165" s="521"/>
      <c r="BH165" s="517"/>
      <c r="BI165" s="503"/>
      <c r="BJ165" s="503"/>
      <c r="BK165" s="503"/>
      <c r="BL165" s="521"/>
      <c r="BM165" s="517"/>
      <c r="BN165" s="503"/>
      <c r="BO165" s="503"/>
      <c r="BP165" s="503"/>
      <c r="BQ165" s="521"/>
      <c r="BR165" s="517"/>
      <c r="BS165" s="503"/>
      <c r="BT165" s="503"/>
      <c r="BU165" s="503"/>
      <c r="BV165" s="503"/>
      <c r="BW165" s="503"/>
      <c r="BX165" s="503"/>
      <c r="BY165" s="504"/>
      <c r="BZ165" s="504"/>
      <c r="CA165" s="50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row>
    <row r="166" s="441" customFormat="true" ht="15" customHeight="true" x14ac:dyDescent="0.2">
      <c r="A166" s="101"/>
      <c r="B166" s="89"/>
      <c r="C166" s="172"/>
      <c r="D166" s="174"/>
      <c r="E166" s="174"/>
      <c r="F166" s="174"/>
      <c r="G166" s="173"/>
      <c r="H166" s="171"/>
      <c r="I166" s="174"/>
      <c r="J166" s="174"/>
      <c r="K166" s="174"/>
      <c r="L166" s="170"/>
      <c r="M166" s="172"/>
      <c r="N166" s="174"/>
      <c r="O166" s="174"/>
      <c r="P166" s="174"/>
      <c r="Q166" s="173"/>
      <c r="R166" s="171"/>
      <c r="S166" s="174"/>
      <c r="T166" s="174"/>
      <c r="U166" s="174"/>
      <c r="V166" s="174"/>
      <c r="W166" s="174"/>
      <c r="X166" s="174"/>
      <c r="Y166" s="174"/>
      <c r="Z166" s="174"/>
      <c r="AA166" s="170"/>
      <c r="AB166" s="909"/>
      <c r="AC166" s="909"/>
      <c r="AD166" s="909"/>
      <c r="AE166" s="909"/>
      <c r="AF166" s="909"/>
      <c r="AG166" s="909"/>
      <c r="AH166" s="909"/>
      <c r="AI166" s="909"/>
      <c r="AJ166" s="909"/>
      <c r="AK166" s="909"/>
      <c r="AL166" s="909"/>
      <c r="AM166" s="909"/>
      <c r="AN166" s="909"/>
      <c r="AO166" s="909"/>
      <c r="AP166" s="909"/>
      <c r="AQ166" s="909"/>
      <c r="AR166" s="909"/>
      <c r="AS166" s="909"/>
      <c r="AT166" s="909"/>
      <c r="AU166" s="909"/>
      <c r="AV166" s="909"/>
      <c r="AW166" s="909"/>
      <c r="AX166" s="909"/>
      <c r="AY166" s="909"/>
      <c r="AZ166" s="415"/>
      <c r="BA166" s="947"/>
      <c r="BB166" s="682"/>
      <c r="BC166" s="517"/>
      <c r="BD166" s="503"/>
      <c r="BE166" s="503"/>
      <c r="BF166" s="503"/>
      <c r="BG166" s="521"/>
      <c r="BH166" s="517"/>
      <c r="BI166" s="503"/>
      <c r="BJ166" s="503"/>
      <c r="BK166" s="503"/>
      <c r="BL166" s="521"/>
      <c r="BM166" s="517"/>
      <c r="BN166" s="503"/>
      <c r="BO166" s="503"/>
      <c r="BP166" s="503"/>
      <c r="BQ166" s="521"/>
      <c r="BR166" s="517"/>
      <c r="BS166" s="503"/>
      <c r="BT166" s="503"/>
      <c r="BU166" s="503"/>
      <c r="BV166" s="503"/>
      <c r="BW166" s="503"/>
      <c r="BX166" s="503"/>
      <c r="BY166" s="504"/>
      <c r="BZ166" s="504"/>
      <c r="CA166" s="50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row>
    <row r="167" s="441" customFormat="true" ht="15" customHeight="true" x14ac:dyDescent="0.2">
      <c r="A167" s="101"/>
      <c r="B167" s="89"/>
      <c r="C167" s="172"/>
      <c r="D167" s="174"/>
      <c r="E167" s="174"/>
      <c r="F167" s="174"/>
      <c r="G167" s="173"/>
      <c r="H167" s="171"/>
      <c r="I167" s="174"/>
      <c r="J167" s="174"/>
      <c r="K167" s="174"/>
      <c r="L167" s="170"/>
      <c r="M167" s="172"/>
      <c r="N167" s="174"/>
      <c r="O167" s="174"/>
      <c r="P167" s="174"/>
      <c r="Q167" s="173"/>
      <c r="R167" s="171"/>
      <c r="S167" s="174"/>
      <c r="T167" s="174"/>
      <c r="U167" s="174"/>
      <c r="V167" s="174"/>
      <c r="W167" s="174"/>
      <c r="X167" s="174"/>
      <c r="Y167" s="174"/>
      <c r="Z167" s="174"/>
      <c r="AA167" s="170"/>
      <c r="AB167" s="909"/>
      <c r="AC167" s="909"/>
      <c r="AD167" s="909"/>
      <c r="AE167" s="909"/>
      <c r="AF167" s="909"/>
      <c r="AG167" s="909"/>
      <c r="AH167" s="909"/>
      <c r="AI167" s="909"/>
      <c r="AJ167" s="909"/>
      <c r="AK167" s="909"/>
      <c r="AL167" s="909"/>
      <c r="AM167" s="909"/>
      <c r="AN167" s="909"/>
      <c r="AO167" s="909"/>
      <c r="AP167" s="909"/>
      <c r="AQ167" s="909"/>
      <c r="AR167" s="909"/>
      <c r="AS167" s="909"/>
      <c r="AT167" s="909"/>
      <c r="AU167" s="909"/>
      <c r="AV167" s="909"/>
      <c r="AW167" s="909"/>
      <c r="AX167" s="909"/>
      <c r="AY167" s="909"/>
      <c r="AZ167" s="415"/>
      <c r="BA167" s="947"/>
      <c r="BB167" s="682"/>
      <c r="BC167" s="517"/>
      <c r="BD167" s="503"/>
      <c r="BE167" s="503"/>
      <c r="BF167" s="503"/>
      <c r="BG167" s="521"/>
      <c r="BH167" s="517"/>
      <c r="BI167" s="503"/>
      <c r="BJ167" s="503"/>
      <c r="BK167" s="503"/>
      <c r="BL167" s="521"/>
      <c r="BM167" s="517"/>
      <c r="BN167" s="503"/>
      <c r="BO167" s="503"/>
      <c r="BP167" s="503"/>
      <c r="BQ167" s="521"/>
      <c r="BR167" s="517"/>
      <c r="BS167" s="503"/>
      <c r="BT167" s="503"/>
      <c r="BU167" s="503"/>
      <c r="BV167" s="503"/>
      <c r="BW167" s="503"/>
      <c r="BX167" s="503"/>
      <c r="BY167" s="504"/>
      <c r="BZ167" s="504"/>
      <c r="CA167" s="50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row>
    <row r="168" s="382" customFormat="true" ht="15" customHeight="true" x14ac:dyDescent="0.2">
      <c r="A168" s="236"/>
      <c r="B168" s="207"/>
      <c r="C168" s="157"/>
      <c r="D168" s="228"/>
      <c r="E168" s="228"/>
      <c r="F168" s="228"/>
      <c r="G168" s="217"/>
      <c r="H168" s="156"/>
      <c r="I168" s="228"/>
      <c r="J168" s="228"/>
      <c r="K168" s="228"/>
      <c r="L168" s="223"/>
      <c r="M168" s="157"/>
      <c r="N168" s="228"/>
      <c r="O168" s="228"/>
      <c r="P168" s="228"/>
      <c r="Q168" s="217"/>
      <c r="R168" s="156"/>
      <c r="S168" s="228"/>
      <c r="T168" s="228"/>
      <c r="U168" s="228"/>
      <c r="V168" s="228"/>
      <c r="W168" s="228"/>
      <c r="X168" s="228"/>
      <c r="Y168" s="228"/>
      <c r="Z168" s="228"/>
      <c r="AA168" s="223"/>
      <c r="AB168" s="506"/>
      <c r="AC168" s="506"/>
      <c r="AD168" s="506"/>
      <c r="AE168" s="506"/>
      <c r="AF168" s="506"/>
      <c r="AG168" s="506"/>
      <c r="AH168" s="506"/>
      <c r="AI168" s="506"/>
      <c r="AJ168" s="506"/>
      <c r="AK168" s="506"/>
      <c r="AL168" s="506"/>
      <c r="AM168" s="506"/>
      <c r="AN168" s="506"/>
      <c r="AO168" s="506"/>
      <c r="AP168" s="506"/>
      <c r="AQ168" s="506"/>
      <c r="AR168" s="506"/>
      <c r="AS168" s="506"/>
      <c r="AT168" s="506"/>
      <c r="AU168" s="506"/>
      <c r="AV168" s="506"/>
      <c r="AW168" s="506"/>
      <c r="AX168" s="506"/>
      <c r="AY168" s="506"/>
      <c r="AZ168" s="943"/>
      <c r="BA168" s="947"/>
      <c r="BB168" s="682"/>
      <c r="BC168" s="517"/>
      <c r="BD168" s="503"/>
      <c r="BE168" s="503"/>
      <c r="BF168" s="503"/>
      <c r="BG168" s="521"/>
      <c r="BH168" s="517"/>
      <c r="BI168" s="503"/>
      <c r="BJ168" s="503"/>
      <c r="BK168" s="503"/>
      <c r="BL168" s="521"/>
      <c r="BM168" s="517"/>
      <c r="BN168" s="503"/>
      <c r="BO168" s="503"/>
      <c r="BP168" s="503"/>
      <c r="BQ168" s="521"/>
      <c r="BR168" s="517"/>
      <c r="BS168" s="503"/>
      <c r="BT168" s="503"/>
      <c r="BU168" s="503"/>
      <c r="BV168" s="503"/>
      <c r="BW168" s="503"/>
      <c r="BX168" s="503"/>
      <c r="BY168" s="504"/>
      <c r="BZ168" s="504"/>
      <c r="CA168" s="50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row>
    <row r="169" s="382" customFormat="true" ht="15" customHeight="true" x14ac:dyDescent="0.2">
      <c r="A169" s="214"/>
      <c r="B169" s="208"/>
      <c r="C169" s="226"/>
      <c r="D169" s="225"/>
      <c r="E169" s="225"/>
      <c r="F169" s="225"/>
      <c r="G169" s="215"/>
      <c r="H169" s="218"/>
      <c r="I169" s="225"/>
      <c r="J169" s="225"/>
      <c r="K169" s="225"/>
      <c r="L169" s="221"/>
      <c r="M169" s="226"/>
      <c r="N169" s="225"/>
      <c r="O169" s="225"/>
      <c r="P169" s="225"/>
      <c r="Q169" s="215"/>
      <c r="R169" s="218"/>
      <c r="S169" s="225"/>
      <c r="T169" s="225"/>
      <c r="U169" s="225"/>
      <c r="V169" s="225"/>
      <c r="W169" s="225"/>
      <c r="X169" s="225"/>
      <c r="Y169" s="225"/>
      <c r="Z169" s="225"/>
      <c r="AA169" s="221"/>
      <c r="AB169" s="506"/>
      <c r="AC169" s="506"/>
      <c r="AD169" s="506"/>
      <c r="AE169" s="506"/>
      <c r="AF169" s="506"/>
      <c r="AG169" s="506"/>
      <c r="AH169" s="506"/>
      <c r="AI169" s="506"/>
      <c r="AJ169" s="506"/>
      <c r="AK169" s="506"/>
      <c r="AL169" s="506"/>
      <c r="AM169" s="506"/>
      <c r="AN169" s="506"/>
      <c r="AO169" s="506"/>
      <c r="AP169" s="506"/>
      <c r="AQ169" s="506"/>
      <c r="AR169" s="506"/>
      <c r="AS169" s="506"/>
      <c r="AT169" s="506"/>
      <c r="AU169" s="506"/>
      <c r="AV169" s="506"/>
      <c r="AW169" s="506"/>
      <c r="AX169" s="506"/>
      <c r="AY169" s="506"/>
      <c r="AZ169" s="943"/>
      <c r="BA169" s="947"/>
      <c r="BB169" s="682"/>
      <c r="BC169" s="517"/>
      <c r="BD169" s="503"/>
      <c r="BE169" s="503"/>
      <c r="BF169" s="503"/>
      <c r="BG169" s="521"/>
      <c r="BH169" s="517"/>
      <c r="BI169" s="503"/>
      <c r="BJ169" s="503"/>
      <c r="BK169" s="503"/>
      <c r="BL169" s="521"/>
      <c r="BM169" s="517"/>
      <c r="BN169" s="503"/>
      <c r="BO169" s="503"/>
      <c r="BP169" s="503"/>
      <c r="BQ169" s="521"/>
      <c r="BR169" s="517"/>
      <c r="BS169" s="503"/>
      <c r="BT169" s="503"/>
      <c r="BU169" s="503"/>
      <c r="BV169" s="503"/>
      <c r="BW169" s="503"/>
      <c r="BX169" s="503"/>
      <c r="BY169" s="504"/>
      <c r="BZ169" s="504"/>
      <c r="CA169" s="50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row>
    <row r="170" s="382" customFormat="true" ht="15" customHeight="true" x14ac:dyDescent="0.2">
      <c r="A170" s="214"/>
      <c r="B170" s="208"/>
      <c r="C170" s="226"/>
      <c r="D170" s="225"/>
      <c r="E170" s="225"/>
      <c r="F170" s="225"/>
      <c r="G170" s="215"/>
      <c r="H170" s="218"/>
      <c r="I170" s="225"/>
      <c r="J170" s="225"/>
      <c r="K170" s="225"/>
      <c r="L170" s="221"/>
      <c r="M170" s="226"/>
      <c r="N170" s="225"/>
      <c r="O170" s="225"/>
      <c r="P170" s="225"/>
      <c r="Q170" s="215"/>
      <c r="R170" s="218"/>
      <c r="S170" s="225"/>
      <c r="T170" s="225"/>
      <c r="U170" s="225"/>
      <c r="V170" s="225"/>
      <c r="W170" s="225"/>
      <c r="X170" s="225"/>
      <c r="Y170" s="225"/>
      <c r="Z170" s="225"/>
      <c r="AA170" s="221"/>
      <c r="AB170" s="506"/>
      <c r="AC170" s="506"/>
      <c r="AD170" s="506"/>
      <c r="AE170" s="506"/>
      <c r="AF170" s="506"/>
      <c r="AG170" s="506"/>
      <c r="AH170" s="506"/>
      <c r="AI170" s="506"/>
      <c r="AJ170" s="506"/>
      <c r="AK170" s="506"/>
      <c r="AL170" s="506"/>
      <c r="AM170" s="506"/>
      <c r="AN170" s="506"/>
      <c r="AO170" s="506"/>
      <c r="AP170" s="506"/>
      <c r="AQ170" s="506"/>
      <c r="AR170" s="506"/>
      <c r="AS170" s="506"/>
      <c r="AT170" s="506"/>
      <c r="AU170" s="506"/>
      <c r="AV170" s="506"/>
      <c r="AW170" s="506"/>
      <c r="AX170" s="506"/>
      <c r="AY170" s="506"/>
      <c r="AZ170" s="943"/>
      <c r="BA170" s="947"/>
      <c r="BB170" s="682"/>
      <c r="BC170" s="517"/>
      <c r="BD170" s="503"/>
      <c r="BE170" s="503"/>
      <c r="BF170" s="503"/>
      <c r="BG170" s="521"/>
      <c r="BH170" s="517"/>
      <c r="BI170" s="503"/>
      <c r="BJ170" s="503"/>
      <c r="BK170" s="503"/>
      <c r="BL170" s="521"/>
      <c r="BM170" s="517"/>
      <c r="BN170" s="503"/>
      <c r="BO170" s="503"/>
      <c r="BP170" s="503"/>
      <c r="BQ170" s="521"/>
      <c r="BR170" s="517"/>
      <c r="BS170" s="503"/>
      <c r="BT170" s="503"/>
      <c r="BU170" s="503"/>
      <c r="BV170" s="503"/>
      <c r="BW170" s="503"/>
      <c r="BX170" s="503"/>
      <c r="BY170" s="504"/>
      <c r="BZ170" s="504"/>
      <c r="CA170" s="50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row>
    <row r="171" s="382" customFormat="true" ht="15" customHeight="true" x14ac:dyDescent="0.2">
      <c r="A171" s="214"/>
      <c r="B171" s="208"/>
      <c r="C171" s="179"/>
      <c r="D171" s="178"/>
      <c r="E171" s="178"/>
      <c r="F171" s="178"/>
      <c r="G171" s="177"/>
      <c r="H171" s="176"/>
      <c r="I171" s="178"/>
      <c r="J171" s="178"/>
      <c r="K171" s="178"/>
      <c r="L171" s="175"/>
      <c r="M171" s="179"/>
      <c r="N171" s="178"/>
      <c r="O171" s="178"/>
      <c r="P171" s="178"/>
      <c r="Q171" s="177"/>
      <c r="R171" s="176"/>
      <c r="S171" s="178"/>
      <c r="T171" s="178"/>
      <c r="U171" s="178"/>
      <c r="V171" s="178"/>
      <c r="W171" s="178"/>
      <c r="X171" s="178"/>
      <c r="Y171" s="178"/>
      <c r="Z171" s="178"/>
      <c r="AA171" s="175"/>
      <c r="AB171" s="506"/>
      <c r="AC171" s="506"/>
      <c r="AD171" s="506"/>
      <c r="AE171" s="506"/>
      <c r="AF171" s="506"/>
      <c r="AG171" s="506"/>
      <c r="AH171" s="506"/>
      <c r="AI171" s="506"/>
      <c r="AJ171" s="506"/>
      <c r="AK171" s="506"/>
      <c r="AL171" s="506"/>
      <c r="AM171" s="506"/>
      <c r="AN171" s="506"/>
      <c r="AO171" s="506"/>
      <c r="AP171" s="506"/>
      <c r="AQ171" s="506"/>
      <c r="AR171" s="506"/>
      <c r="AS171" s="506"/>
      <c r="AT171" s="506"/>
      <c r="AU171" s="506"/>
      <c r="AV171" s="506"/>
      <c r="AW171" s="506"/>
      <c r="AX171" s="506"/>
      <c r="AY171" s="506"/>
      <c r="AZ171" s="943"/>
      <c r="BA171" s="947"/>
      <c r="BB171" s="682"/>
      <c r="BC171" s="517"/>
      <c r="BD171" s="503"/>
      <c r="BE171" s="503"/>
      <c r="BF171" s="503"/>
      <c r="BG171" s="521"/>
      <c r="BH171" s="517"/>
      <c r="BI171" s="503"/>
      <c r="BJ171" s="503"/>
      <c r="BK171" s="503"/>
      <c r="BL171" s="521"/>
      <c r="BM171" s="517"/>
      <c r="BN171" s="503"/>
      <c r="BO171" s="503"/>
      <c r="BP171" s="503"/>
      <c r="BQ171" s="521"/>
      <c r="BR171" s="517"/>
      <c r="BS171" s="503"/>
      <c r="BT171" s="503"/>
      <c r="BU171" s="503"/>
      <c r="BV171" s="503"/>
      <c r="BW171" s="503"/>
      <c r="BX171" s="503"/>
      <c r="BY171" s="504"/>
      <c r="BZ171" s="504"/>
      <c r="CA171" s="50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row>
    <row r="172" s="382" customFormat="true" ht="15" customHeight="true" x14ac:dyDescent="0.2">
      <c r="A172" s="214"/>
      <c r="B172" s="208"/>
      <c r="C172" s="179"/>
      <c r="D172" s="178"/>
      <c r="E172" s="178"/>
      <c r="F172" s="178"/>
      <c r="G172" s="177"/>
      <c r="H172" s="176"/>
      <c r="I172" s="178"/>
      <c r="J172" s="178"/>
      <c r="K172" s="178"/>
      <c r="L172" s="175"/>
      <c r="M172" s="179"/>
      <c r="N172" s="178"/>
      <c r="O172" s="178"/>
      <c r="P172" s="178"/>
      <c r="Q172" s="177"/>
      <c r="R172" s="176"/>
      <c r="S172" s="178"/>
      <c r="T172" s="178"/>
      <c r="U172" s="178"/>
      <c r="V172" s="178"/>
      <c r="W172" s="178"/>
      <c r="X172" s="178"/>
      <c r="Y172" s="178"/>
      <c r="Z172" s="178"/>
      <c r="AA172" s="175"/>
      <c r="AB172" s="506"/>
      <c r="AC172" s="506"/>
      <c r="AD172" s="506"/>
      <c r="AE172" s="506"/>
      <c r="AF172" s="506"/>
      <c r="AG172" s="506"/>
      <c r="AH172" s="506"/>
      <c r="AI172" s="506"/>
      <c r="AJ172" s="506"/>
      <c r="AK172" s="506"/>
      <c r="AL172" s="506"/>
      <c r="AM172" s="506"/>
      <c r="AN172" s="506"/>
      <c r="AO172" s="506"/>
      <c r="AP172" s="506"/>
      <c r="AQ172" s="506"/>
      <c r="AR172" s="506"/>
      <c r="AS172" s="506"/>
      <c r="AT172" s="506"/>
      <c r="AU172" s="506"/>
      <c r="AV172" s="506"/>
      <c r="AW172" s="506"/>
      <c r="AX172" s="506"/>
      <c r="AY172" s="506"/>
      <c r="AZ172" s="943"/>
      <c r="BA172" s="947"/>
      <c r="BB172" s="682"/>
      <c r="BC172" s="517"/>
      <c r="BD172" s="503"/>
      <c r="BE172" s="503"/>
      <c r="BF172" s="503"/>
      <c r="BG172" s="521"/>
      <c r="BH172" s="517"/>
      <c r="BI172" s="503"/>
      <c r="BJ172" s="503"/>
      <c r="BK172" s="503"/>
      <c r="BL172" s="521"/>
      <c r="BM172" s="517"/>
      <c r="BN172" s="503"/>
      <c r="BO172" s="503"/>
      <c r="BP172" s="503"/>
      <c r="BQ172" s="521"/>
      <c r="BR172" s="517"/>
      <c r="BS172" s="503"/>
      <c r="BT172" s="503"/>
      <c r="BU172" s="503"/>
      <c r="BV172" s="503"/>
      <c r="BW172" s="503"/>
      <c r="BX172" s="503"/>
      <c r="BY172" s="504"/>
      <c r="BZ172" s="504"/>
      <c r="CA172" s="50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row>
    <row r="173" s="382" customFormat="true" ht="15" customHeight="true" x14ac:dyDescent="0.2">
      <c r="A173" s="214"/>
      <c r="B173" s="208"/>
      <c r="C173" s="179"/>
      <c r="D173" s="178"/>
      <c r="E173" s="178"/>
      <c r="F173" s="178"/>
      <c r="G173" s="177"/>
      <c r="H173" s="176"/>
      <c r="I173" s="178"/>
      <c r="J173" s="178"/>
      <c r="K173" s="178"/>
      <c r="L173" s="175"/>
      <c r="M173" s="179"/>
      <c r="N173" s="178"/>
      <c r="O173" s="178"/>
      <c r="P173" s="178"/>
      <c r="Q173" s="177"/>
      <c r="R173" s="176"/>
      <c r="S173" s="178"/>
      <c r="T173" s="178"/>
      <c r="U173" s="178"/>
      <c r="V173" s="178"/>
      <c r="W173" s="178"/>
      <c r="X173" s="178"/>
      <c r="Y173" s="178"/>
      <c r="Z173" s="178"/>
      <c r="AA173" s="175"/>
      <c r="AB173" s="506"/>
      <c r="AC173" s="506"/>
      <c r="AD173" s="506"/>
      <c r="AE173" s="506"/>
      <c r="AF173" s="506"/>
      <c r="AG173" s="506"/>
      <c r="AH173" s="506"/>
      <c r="AI173" s="506"/>
      <c r="AJ173" s="506"/>
      <c r="AK173" s="506"/>
      <c r="AL173" s="506"/>
      <c r="AM173" s="506"/>
      <c r="AN173" s="506"/>
      <c r="AO173" s="506"/>
      <c r="AP173" s="506"/>
      <c r="AQ173" s="506"/>
      <c r="AR173" s="506"/>
      <c r="AS173" s="506"/>
      <c r="AT173" s="506"/>
      <c r="AU173" s="506"/>
      <c r="AV173" s="506"/>
      <c r="AW173" s="506"/>
      <c r="AX173" s="506"/>
      <c r="AY173" s="506"/>
      <c r="AZ173" s="943"/>
      <c r="BA173" s="947"/>
      <c r="BB173" s="682"/>
      <c r="BC173" s="517"/>
      <c r="BD173" s="503"/>
      <c r="BE173" s="503"/>
      <c r="BF173" s="503"/>
      <c r="BG173" s="521"/>
      <c r="BH173" s="517"/>
      <c r="BI173" s="503"/>
      <c r="BJ173" s="503"/>
      <c r="BK173" s="503"/>
      <c r="BL173" s="521"/>
      <c r="BM173" s="517"/>
      <c r="BN173" s="503"/>
      <c r="BO173" s="503"/>
      <c r="BP173" s="503"/>
      <c r="BQ173" s="521"/>
      <c r="BR173" s="517"/>
      <c r="BS173" s="503"/>
      <c r="BT173" s="503"/>
      <c r="BU173" s="503"/>
      <c r="BV173" s="503"/>
      <c r="BW173" s="503"/>
      <c r="BX173" s="503"/>
      <c r="BY173" s="504"/>
      <c r="BZ173" s="504"/>
      <c r="CA173" s="50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row>
    <row r="174" s="382" customFormat="true" ht="15" customHeight="true" x14ac:dyDescent="0.2">
      <c r="A174" s="214"/>
      <c r="B174" s="208"/>
      <c r="C174" s="179"/>
      <c r="D174" s="178"/>
      <c r="E174" s="178"/>
      <c r="F174" s="178"/>
      <c r="G174" s="177"/>
      <c r="H174" s="176"/>
      <c r="I174" s="178"/>
      <c r="J174" s="178"/>
      <c r="K174" s="178"/>
      <c r="L174" s="175"/>
      <c r="M174" s="179"/>
      <c r="N174" s="178"/>
      <c r="O174" s="178"/>
      <c r="P174" s="178"/>
      <c r="Q174" s="177"/>
      <c r="R174" s="176"/>
      <c r="S174" s="178"/>
      <c r="T174" s="178"/>
      <c r="U174" s="178"/>
      <c r="V174" s="178"/>
      <c r="W174" s="178"/>
      <c r="X174" s="178"/>
      <c r="Y174" s="178"/>
      <c r="Z174" s="178"/>
      <c r="AA174" s="175"/>
      <c r="AB174" s="506"/>
      <c r="AC174" s="506"/>
      <c r="AD174" s="506"/>
      <c r="AE174" s="506"/>
      <c r="AF174" s="506"/>
      <c r="AG174" s="506"/>
      <c r="AH174" s="506"/>
      <c r="AI174" s="506"/>
      <c r="AJ174" s="506"/>
      <c r="AK174" s="506"/>
      <c r="AL174" s="506"/>
      <c r="AM174" s="506"/>
      <c r="AN174" s="506"/>
      <c r="AO174" s="506"/>
      <c r="AP174" s="506"/>
      <c r="AQ174" s="506"/>
      <c r="AR174" s="506"/>
      <c r="AS174" s="506"/>
      <c r="AT174" s="506"/>
      <c r="AU174" s="506"/>
      <c r="AV174" s="506"/>
      <c r="AW174" s="506"/>
      <c r="AX174" s="506"/>
      <c r="AY174" s="506"/>
      <c r="AZ174" s="943"/>
      <c r="BA174" s="947"/>
      <c r="BB174" s="682"/>
      <c r="BC174" s="517"/>
      <c r="BD174" s="503"/>
      <c r="BE174" s="503"/>
      <c r="BF174" s="503"/>
      <c r="BG174" s="521"/>
      <c r="BH174" s="517"/>
      <c r="BI174" s="503"/>
      <c r="BJ174" s="503"/>
      <c r="BK174" s="503"/>
      <c r="BL174" s="521"/>
      <c r="BM174" s="517"/>
      <c r="BN174" s="503"/>
      <c r="BO174" s="503"/>
      <c r="BP174" s="503"/>
      <c r="BQ174" s="521"/>
      <c r="BR174" s="517"/>
      <c r="BS174" s="503"/>
      <c r="BT174" s="503"/>
      <c r="BU174" s="503"/>
      <c r="BV174" s="503"/>
      <c r="BW174" s="503"/>
      <c r="BX174" s="503"/>
      <c r="BY174" s="504"/>
      <c r="BZ174" s="504"/>
      <c r="CA174" s="50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row>
    <row r="175" s="382" customFormat="true" ht="15" customHeight="true" x14ac:dyDescent="0.2">
      <c r="A175" s="214"/>
      <c r="B175" s="208"/>
      <c r="C175" s="179"/>
      <c r="D175" s="178"/>
      <c r="E175" s="178"/>
      <c r="F175" s="178"/>
      <c r="G175" s="177"/>
      <c r="H175" s="176"/>
      <c r="I175" s="178"/>
      <c r="J175" s="178"/>
      <c r="K175" s="178"/>
      <c r="L175" s="175"/>
      <c r="M175" s="179"/>
      <c r="N175" s="178"/>
      <c r="O175" s="178"/>
      <c r="P175" s="178"/>
      <c r="Q175" s="177"/>
      <c r="R175" s="176"/>
      <c r="S175" s="178"/>
      <c r="T175" s="178"/>
      <c r="U175" s="178"/>
      <c r="V175" s="178"/>
      <c r="W175" s="178"/>
      <c r="X175" s="178"/>
      <c r="Y175" s="178"/>
      <c r="Z175" s="178"/>
      <c r="AA175" s="175"/>
      <c r="AB175" s="506"/>
      <c r="AC175" s="506"/>
      <c r="AD175" s="506"/>
      <c r="AE175" s="506"/>
      <c r="AF175" s="506"/>
      <c r="AG175" s="506"/>
      <c r="AH175" s="506"/>
      <c r="AI175" s="506"/>
      <c r="AJ175" s="506"/>
      <c r="AK175" s="506"/>
      <c r="AL175" s="506"/>
      <c r="AM175" s="506"/>
      <c r="AN175" s="506"/>
      <c r="AO175" s="506"/>
      <c r="AP175" s="506"/>
      <c r="AQ175" s="506"/>
      <c r="AR175" s="506"/>
      <c r="AS175" s="506"/>
      <c r="AT175" s="506"/>
      <c r="AU175" s="506"/>
      <c r="AV175" s="506"/>
      <c r="AW175" s="506"/>
      <c r="AX175" s="506"/>
      <c r="AY175" s="506"/>
      <c r="AZ175" s="943"/>
      <c r="BA175" s="947"/>
      <c r="BB175" s="682"/>
      <c r="BC175" s="517"/>
      <c r="BD175" s="503"/>
      <c r="BE175" s="503"/>
      <c r="BF175" s="503"/>
      <c r="BG175" s="521"/>
      <c r="BH175" s="517"/>
      <c r="BI175" s="503"/>
      <c r="BJ175" s="503"/>
      <c r="BK175" s="503"/>
      <c r="BL175" s="521"/>
      <c r="BM175" s="517"/>
      <c r="BN175" s="503"/>
      <c r="BO175" s="503"/>
      <c r="BP175" s="503"/>
      <c r="BQ175" s="521"/>
      <c r="BR175" s="517"/>
      <c r="BS175" s="503"/>
      <c r="BT175" s="503"/>
      <c r="BU175" s="503"/>
      <c r="BV175" s="503"/>
      <c r="BW175" s="503"/>
      <c r="BX175" s="503"/>
      <c r="BY175" s="504"/>
      <c r="BZ175" s="504"/>
      <c r="CA175" s="50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row>
    <row r="176" s="382" customFormat="true" ht="15" customHeight="true" x14ac:dyDescent="0.2">
      <c r="A176" s="214"/>
      <c r="B176" s="208"/>
      <c r="C176" s="179"/>
      <c r="D176" s="178"/>
      <c r="E176" s="178"/>
      <c r="F176" s="178"/>
      <c r="G176" s="177"/>
      <c r="H176" s="176"/>
      <c r="I176" s="178"/>
      <c r="J176" s="178"/>
      <c r="K176" s="178"/>
      <c r="L176" s="175"/>
      <c r="M176" s="179"/>
      <c r="N176" s="178"/>
      <c r="O176" s="178"/>
      <c r="P176" s="178"/>
      <c r="Q176" s="177"/>
      <c r="R176" s="176"/>
      <c r="S176" s="178"/>
      <c r="T176" s="178"/>
      <c r="U176" s="178"/>
      <c r="V176" s="178"/>
      <c r="W176" s="178"/>
      <c r="X176" s="178"/>
      <c r="Y176" s="178"/>
      <c r="Z176" s="178"/>
      <c r="AA176" s="175"/>
      <c r="AB176" s="506"/>
      <c r="AC176" s="506"/>
      <c r="AD176" s="506"/>
      <c r="AE176" s="506"/>
      <c r="AF176" s="506"/>
      <c r="AG176" s="506"/>
      <c r="AH176" s="506"/>
      <c r="AI176" s="506"/>
      <c r="AJ176" s="506"/>
      <c r="AK176" s="506"/>
      <c r="AL176" s="506"/>
      <c r="AM176" s="506"/>
      <c r="AN176" s="506"/>
      <c r="AO176" s="506"/>
      <c r="AP176" s="506"/>
      <c r="AQ176" s="506"/>
      <c r="AR176" s="506"/>
      <c r="AS176" s="506"/>
      <c r="AT176" s="506"/>
      <c r="AU176" s="506"/>
      <c r="AV176" s="506"/>
      <c r="AW176" s="506"/>
      <c r="AX176" s="506"/>
      <c r="AY176" s="506"/>
      <c r="AZ176" s="943"/>
      <c r="BA176" s="947"/>
      <c r="BB176" s="682"/>
      <c r="BC176" s="517"/>
      <c r="BD176" s="503"/>
      <c r="BE176" s="503"/>
      <c r="BF176" s="503"/>
      <c r="BG176" s="521"/>
      <c r="BH176" s="517"/>
      <c r="BI176" s="503"/>
      <c r="BJ176" s="503"/>
      <c r="BK176" s="503"/>
      <c r="BL176" s="521"/>
      <c r="BM176" s="517"/>
      <c r="BN176" s="503"/>
      <c r="BO176" s="503"/>
      <c r="BP176" s="503"/>
      <c r="BQ176" s="521"/>
      <c r="BR176" s="517"/>
      <c r="BS176" s="503"/>
      <c r="BT176" s="503"/>
      <c r="BU176" s="503"/>
      <c r="BV176" s="503"/>
      <c r="BW176" s="503"/>
      <c r="BX176" s="503"/>
      <c r="BY176" s="504"/>
      <c r="BZ176" s="504"/>
      <c r="CA176" s="50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row>
    <row r="177" s="382" customFormat="true" ht="15" customHeight="true" x14ac:dyDescent="0.2">
      <c r="A177" s="214"/>
      <c r="B177" s="208"/>
      <c r="C177" s="179"/>
      <c r="D177" s="178"/>
      <c r="E177" s="178"/>
      <c r="F177" s="178"/>
      <c r="G177" s="177"/>
      <c r="H177" s="176"/>
      <c r="I177" s="178"/>
      <c r="J177" s="178"/>
      <c r="K177" s="178"/>
      <c r="L177" s="175"/>
      <c r="M177" s="179"/>
      <c r="N177" s="178"/>
      <c r="O177" s="178"/>
      <c r="P177" s="178"/>
      <c r="Q177" s="177"/>
      <c r="R177" s="176"/>
      <c r="S177" s="178"/>
      <c r="T177" s="178"/>
      <c r="U177" s="178"/>
      <c r="V177" s="178"/>
      <c r="W177" s="178"/>
      <c r="X177" s="178"/>
      <c r="Y177" s="178"/>
      <c r="Z177" s="178"/>
      <c r="AA177" s="175"/>
      <c r="AB177" s="506"/>
      <c r="AC177" s="506"/>
      <c r="AD177" s="506"/>
      <c r="AE177" s="506"/>
      <c r="AF177" s="506"/>
      <c r="AG177" s="506"/>
      <c r="AH177" s="506"/>
      <c r="AI177" s="506"/>
      <c r="AJ177" s="506"/>
      <c r="AK177" s="506"/>
      <c r="AL177" s="506"/>
      <c r="AM177" s="506"/>
      <c r="AN177" s="506"/>
      <c r="AO177" s="506"/>
      <c r="AP177" s="506"/>
      <c r="AQ177" s="506"/>
      <c r="AR177" s="506"/>
      <c r="AS177" s="506"/>
      <c r="AT177" s="506"/>
      <c r="AU177" s="506"/>
      <c r="AV177" s="506"/>
      <c r="AW177" s="506"/>
      <c r="AX177" s="506"/>
      <c r="AY177" s="506"/>
      <c r="AZ177" s="943"/>
      <c r="BA177" s="947"/>
      <c r="BB177" s="682"/>
      <c r="BC177" s="517"/>
      <c r="BD177" s="503"/>
      <c r="BE177" s="503"/>
      <c r="BF177" s="503"/>
      <c r="BG177" s="521"/>
      <c r="BH177" s="517"/>
      <c r="BI177" s="503"/>
      <c r="BJ177" s="503"/>
      <c r="BK177" s="503"/>
      <c r="BL177" s="521"/>
      <c r="BM177" s="517"/>
      <c r="BN177" s="503"/>
      <c r="BO177" s="503"/>
      <c r="BP177" s="503"/>
      <c r="BQ177" s="521"/>
      <c r="BR177" s="517"/>
      <c r="BS177" s="503"/>
      <c r="BT177" s="503"/>
      <c r="BU177" s="503"/>
      <c r="BV177" s="503"/>
      <c r="BW177" s="503"/>
      <c r="BX177" s="503"/>
      <c r="BY177" s="504"/>
      <c r="BZ177" s="504"/>
      <c r="CA177" s="50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row>
    <row r="178" s="382" customFormat="true" ht="15" customHeight="true" x14ac:dyDescent="0.2">
      <c r="A178" s="214"/>
      <c r="B178" s="208"/>
      <c r="C178" s="179"/>
      <c r="D178" s="178"/>
      <c r="E178" s="178"/>
      <c r="F178" s="178"/>
      <c r="G178" s="177"/>
      <c r="H178" s="176"/>
      <c r="I178" s="178"/>
      <c r="J178" s="178"/>
      <c r="K178" s="178"/>
      <c r="L178" s="175"/>
      <c r="M178" s="179"/>
      <c r="N178" s="178"/>
      <c r="O178" s="178"/>
      <c r="P178" s="178"/>
      <c r="Q178" s="177"/>
      <c r="R178" s="176"/>
      <c r="S178" s="178"/>
      <c r="T178" s="178"/>
      <c r="U178" s="178"/>
      <c r="V178" s="178"/>
      <c r="W178" s="178"/>
      <c r="X178" s="178"/>
      <c r="Y178" s="178"/>
      <c r="Z178" s="178"/>
      <c r="AA178" s="175"/>
      <c r="AB178" s="506"/>
      <c r="AC178" s="506"/>
      <c r="AD178" s="506"/>
      <c r="AE178" s="506"/>
      <c r="AF178" s="506"/>
      <c r="AG178" s="506"/>
      <c r="AH178" s="506"/>
      <c r="AI178" s="506"/>
      <c r="AJ178" s="506"/>
      <c r="AK178" s="506"/>
      <c r="AL178" s="506"/>
      <c r="AM178" s="506"/>
      <c r="AN178" s="506"/>
      <c r="AO178" s="506"/>
      <c r="AP178" s="506"/>
      <c r="AQ178" s="506"/>
      <c r="AR178" s="506"/>
      <c r="AS178" s="506"/>
      <c r="AT178" s="506"/>
      <c r="AU178" s="506"/>
      <c r="AV178" s="506"/>
      <c r="AW178" s="506"/>
      <c r="AX178" s="506"/>
      <c r="AY178" s="506"/>
      <c r="AZ178" s="943"/>
      <c r="BA178" s="947"/>
      <c r="BB178" s="682"/>
      <c r="BC178" s="517"/>
      <c r="BD178" s="503"/>
      <c r="BE178" s="503"/>
      <c r="BF178" s="503"/>
      <c r="BG178" s="521"/>
      <c r="BH178" s="517"/>
      <c r="BI178" s="503"/>
      <c r="BJ178" s="503"/>
      <c r="BK178" s="503"/>
      <c r="BL178" s="521"/>
      <c r="BM178" s="517"/>
      <c r="BN178" s="503"/>
      <c r="BO178" s="503"/>
      <c r="BP178" s="503"/>
      <c r="BQ178" s="521"/>
      <c r="BR178" s="517"/>
      <c r="BS178" s="503"/>
      <c r="BT178" s="503"/>
      <c r="BU178" s="503"/>
      <c r="BV178" s="503"/>
      <c r="BW178" s="503"/>
      <c r="BX178" s="503"/>
      <c r="BY178" s="504"/>
      <c r="BZ178" s="504"/>
      <c r="CA178" s="50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row>
    <row r="179" s="382" customFormat="true" ht="15" customHeight="true" x14ac:dyDescent="0.2">
      <c r="A179" s="214"/>
      <c r="B179" s="208"/>
      <c r="C179" s="179"/>
      <c r="D179" s="178"/>
      <c r="E179" s="178"/>
      <c r="F179" s="178"/>
      <c r="G179" s="177"/>
      <c r="H179" s="176"/>
      <c r="I179" s="178"/>
      <c r="J179" s="178"/>
      <c r="K179" s="178"/>
      <c r="L179" s="175"/>
      <c r="M179" s="179"/>
      <c r="N179" s="178"/>
      <c r="O179" s="178"/>
      <c r="P179" s="178"/>
      <c r="Q179" s="177"/>
      <c r="R179" s="176"/>
      <c r="S179" s="178"/>
      <c r="T179" s="178"/>
      <c r="U179" s="178"/>
      <c r="V179" s="178"/>
      <c r="W179" s="178"/>
      <c r="X179" s="178"/>
      <c r="Y179" s="178"/>
      <c r="Z179" s="178"/>
      <c r="AA179" s="175"/>
      <c r="AB179" s="506"/>
      <c r="AC179" s="506"/>
      <c r="AD179" s="506"/>
      <c r="AE179" s="506"/>
      <c r="AF179" s="506"/>
      <c r="AG179" s="506"/>
      <c r="AH179" s="506"/>
      <c r="AI179" s="506"/>
      <c r="AJ179" s="506"/>
      <c r="AK179" s="506"/>
      <c r="AL179" s="506"/>
      <c r="AM179" s="506"/>
      <c r="AN179" s="506"/>
      <c r="AO179" s="506"/>
      <c r="AP179" s="506"/>
      <c r="AQ179" s="506"/>
      <c r="AR179" s="506"/>
      <c r="AS179" s="506"/>
      <c r="AT179" s="506"/>
      <c r="AU179" s="506"/>
      <c r="AV179" s="506"/>
      <c r="AW179" s="506"/>
      <c r="AX179" s="506"/>
      <c r="AY179" s="506"/>
      <c r="AZ179" s="943"/>
      <c r="BA179" s="947"/>
      <c r="BB179" s="682"/>
      <c r="BC179" s="517"/>
      <c r="BD179" s="503"/>
      <c r="BE179" s="503"/>
      <c r="BF179" s="503"/>
      <c r="BG179" s="521"/>
      <c r="BH179" s="517"/>
      <c r="BI179" s="503"/>
      <c r="BJ179" s="503"/>
      <c r="BK179" s="503"/>
      <c r="BL179" s="521"/>
      <c r="BM179" s="517"/>
      <c r="BN179" s="503"/>
      <c r="BO179" s="503"/>
      <c r="BP179" s="503"/>
      <c r="BQ179" s="521"/>
      <c r="BR179" s="517"/>
      <c r="BS179" s="503"/>
      <c r="BT179" s="503"/>
      <c r="BU179" s="503"/>
      <c r="BV179" s="503"/>
      <c r="BW179" s="503"/>
      <c r="BX179" s="503"/>
      <c r="BY179" s="504"/>
      <c r="BZ179" s="504"/>
      <c r="CA179" s="50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row>
    <row r="180" s="382" customFormat="true" ht="15" customHeight="true" x14ac:dyDescent="0.2">
      <c r="A180" s="214"/>
      <c r="B180" s="208"/>
      <c r="C180" s="179"/>
      <c r="D180" s="178"/>
      <c r="E180" s="178"/>
      <c r="F180" s="178"/>
      <c r="G180" s="177"/>
      <c r="H180" s="176"/>
      <c r="I180" s="178"/>
      <c r="J180" s="178"/>
      <c r="K180" s="178"/>
      <c r="L180" s="175"/>
      <c r="M180" s="179"/>
      <c r="N180" s="178"/>
      <c r="O180" s="178"/>
      <c r="P180" s="178"/>
      <c r="Q180" s="177"/>
      <c r="R180" s="176"/>
      <c r="S180" s="178"/>
      <c r="T180" s="178"/>
      <c r="U180" s="178"/>
      <c r="V180" s="178"/>
      <c r="W180" s="178"/>
      <c r="X180" s="178"/>
      <c r="Y180" s="178"/>
      <c r="Z180" s="178"/>
      <c r="AA180" s="175"/>
      <c r="AB180" s="506"/>
      <c r="AC180" s="506"/>
      <c r="AD180" s="506"/>
      <c r="AE180" s="506"/>
      <c r="AF180" s="506"/>
      <c r="AG180" s="506"/>
      <c r="AH180" s="506"/>
      <c r="AI180" s="506"/>
      <c r="AJ180" s="506"/>
      <c r="AK180" s="506"/>
      <c r="AL180" s="506"/>
      <c r="AM180" s="506"/>
      <c r="AN180" s="506"/>
      <c r="AO180" s="506"/>
      <c r="AP180" s="506"/>
      <c r="AQ180" s="506"/>
      <c r="AR180" s="506"/>
      <c r="AS180" s="506"/>
      <c r="AT180" s="506"/>
      <c r="AU180" s="506"/>
      <c r="AV180" s="506"/>
      <c r="AW180" s="506"/>
      <c r="AX180" s="506"/>
      <c r="AY180" s="506"/>
      <c r="AZ180" s="943"/>
      <c r="BA180" s="947"/>
      <c r="BB180" s="682"/>
      <c r="BC180" s="517"/>
      <c r="BD180" s="503"/>
      <c r="BE180" s="503"/>
      <c r="BF180" s="503"/>
      <c r="BG180" s="521"/>
      <c r="BH180" s="517"/>
      <c r="BI180" s="503"/>
      <c r="BJ180" s="503"/>
      <c r="BK180" s="503"/>
      <c r="BL180" s="521"/>
      <c r="BM180" s="517"/>
      <c r="BN180" s="503"/>
      <c r="BO180" s="503"/>
      <c r="BP180" s="503"/>
      <c r="BQ180" s="521"/>
      <c r="BR180" s="517"/>
      <c r="BS180" s="503"/>
      <c r="BT180" s="503"/>
      <c r="BU180" s="503"/>
      <c r="BV180" s="503"/>
      <c r="BW180" s="503"/>
      <c r="BX180" s="503"/>
      <c r="BY180" s="504"/>
      <c r="BZ180" s="504"/>
      <c r="CA180" s="50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row>
    <row r="181" s="382" customFormat="true" ht="15" customHeight="true" x14ac:dyDescent="0.2">
      <c r="A181" s="214"/>
      <c r="B181" s="208"/>
      <c r="C181" s="179"/>
      <c r="D181" s="178"/>
      <c r="E181" s="178"/>
      <c r="F181" s="178"/>
      <c r="G181" s="177"/>
      <c r="H181" s="176"/>
      <c r="I181" s="178"/>
      <c r="J181" s="178"/>
      <c r="K181" s="178"/>
      <c r="L181" s="175"/>
      <c r="M181" s="179"/>
      <c r="N181" s="178"/>
      <c r="O181" s="178"/>
      <c r="P181" s="178"/>
      <c r="Q181" s="177"/>
      <c r="R181" s="176"/>
      <c r="S181" s="178"/>
      <c r="T181" s="178"/>
      <c r="U181" s="178"/>
      <c r="V181" s="178"/>
      <c r="W181" s="178"/>
      <c r="X181" s="178"/>
      <c r="Y181" s="178"/>
      <c r="Z181" s="178"/>
      <c r="AA181" s="175"/>
      <c r="AB181" s="506"/>
      <c r="AC181" s="506"/>
      <c r="AD181" s="506"/>
      <c r="AE181" s="506"/>
      <c r="AF181" s="506"/>
      <c r="AG181" s="506"/>
      <c r="AH181" s="506"/>
      <c r="AI181" s="506"/>
      <c r="AJ181" s="506"/>
      <c r="AK181" s="506"/>
      <c r="AL181" s="506"/>
      <c r="AM181" s="506"/>
      <c r="AN181" s="506"/>
      <c r="AO181" s="506"/>
      <c r="AP181" s="506"/>
      <c r="AQ181" s="506"/>
      <c r="AR181" s="506"/>
      <c r="AS181" s="506"/>
      <c r="AT181" s="506"/>
      <c r="AU181" s="506"/>
      <c r="AV181" s="506"/>
      <c r="AW181" s="506"/>
      <c r="AX181" s="506"/>
      <c r="AY181" s="506"/>
      <c r="AZ181" s="943"/>
      <c r="BA181" s="947"/>
      <c r="BB181" s="682"/>
      <c r="BC181" s="517"/>
      <c r="BD181" s="503"/>
      <c r="BE181" s="503"/>
      <c r="BF181" s="503"/>
      <c r="BG181" s="521"/>
      <c r="BH181" s="517"/>
      <c r="BI181" s="503"/>
      <c r="BJ181" s="503"/>
      <c r="BK181" s="503"/>
      <c r="BL181" s="521"/>
      <c r="BM181" s="517"/>
      <c r="BN181" s="503"/>
      <c r="BO181" s="503"/>
      <c r="BP181" s="503"/>
      <c r="BQ181" s="521"/>
      <c r="BR181" s="517"/>
      <c r="BS181" s="503"/>
      <c r="BT181" s="503"/>
      <c r="BU181" s="503"/>
      <c r="BV181" s="503"/>
      <c r="BW181" s="503"/>
      <c r="BX181" s="503"/>
      <c r="BY181" s="504"/>
      <c r="BZ181" s="504"/>
      <c r="CA181" s="50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row>
    <row r="182" s="382" customFormat="true" ht="15" customHeight="true" x14ac:dyDescent="0.2">
      <c r="A182" s="214"/>
      <c r="B182" s="208"/>
      <c r="C182" s="179"/>
      <c r="D182" s="178"/>
      <c r="E182" s="178"/>
      <c r="F182" s="178"/>
      <c r="G182" s="177"/>
      <c r="H182" s="176"/>
      <c r="I182" s="178"/>
      <c r="J182" s="178"/>
      <c r="K182" s="178"/>
      <c r="L182" s="175"/>
      <c r="M182" s="179"/>
      <c r="N182" s="178"/>
      <c r="O182" s="178"/>
      <c r="P182" s="178"/>
      <c r="Q182" s="177"/>
      <c r="R182" s="176"/>
      <c r="S182" s="178"/>
      <c r="T182" s="178"/>
      <c r="U182" s="178"/>
      <c r="V182" s="178"/>
      <c r="W182" s="178"/>
      <c r="X182" s="178"/>
      <c r="Y182" s="178"/>
      <c r="Z182" s="178"/>
      <c r="AA182" s="175"/>
      <c r="AB182" s="506"/>
      <c r="AC182" s="506"/>
      <c r="AD182" s="506"/>
      <c r="AE182" s="506"/>
      <c r="AF182" s="506"/>
      <c r="AG182" s="506"/>
      <c r="AH182" s="506"/>
      <c r="AI182" s="506"/>
      <c r="AJ182" s="506"/>
      <c r="AK182" s="506"/>
      <c r="AL182" s="506"/>
      <c r="AM182" s="506"/>
      <c r="AN182" s="506"/>
      <c r="AO182" s="506"/>
      <c r="AP182" s="506"/>
      <c r="AQ182" s="506"/>
      <c r="AR182" s="506"/>
      <c r="AS182" s="506"/>
      <c r="AT182" s="506"/>
      <c r="AU182" s="506"/>
      <c r="AV182" s="506"/>
      <c r="AW182" s="506"/>
      <c r="AX182" s="506"/>
      <c r="AY182" s="506"/>
      <c r="AZ182" s="943"/>
      <c r="BA182" s="947"/>
      <c r="BB182" s="682"/>
      <c r="BC182" s="517"/>
      <c r="BD182" s="503"/>
      <c r="BE182" s="503"/>
      <c r="BF182" s="503"/>
      <c r="BG182" s="521"/>
      <c r="BH182" s="517"/>
      <c r="BI182" s="503"/>
      <c r="BJ182" s="503"/>
      <c r="BK182" s="503"/>
      <c r="BL182" s="521"/>
      <c r="BM182" s="517"/>
      <c r="BN182" s="503"/>
      <c r="BO182" s="503"/>
      <c r="BP182" s="503"/>
      <c r="BQ182" s="521"/>
      <c r="BR182" s="517"/>
      <c r="BS182" s="503"/>
      <c r="BT182" s="503"/>
      <c r="BU182" s="503"/>
      <c r="BV182" s="503"/>
      <c r="BW182" s="503"/>
      <c r="BX182" s="503"/>
      <c r="BY182" s="504"/>
      <c r="BZ182" s="504"/>
      <c r="CA182" s="50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row>
    <row r="183" s="382" customFormat="true" ht="15" customHeight="true" x14ac:dyDescent="0.2">
      <c r="A183" s="214"/>
      <c r="B183" s="208"/>
      <c r="C183" s="179"/>
      <c r="D183" s="178"/>
      <c r="E183" s="178"/>
      <c r="F183" s="178"/>
      <c r="G183" s="177"/>
      <c r="H183" s="176"/>
      <c r="I183" s="178"/>
      <c r="J183" s="178"/>
      <c r="K183" s="178"/>
      <c r="L183" s="175"/>
      <c r="M183" s="179"/>
      <c r="N183" s="178"/>
      <c r="O183" s="178"/>
      <c r="P183" s="178"/>
      <c r="Q183" s="177"/>
      <c r="R183" s="176"/>
      <c r="S183" s="178"/>
      <c r="T183" s="178"/>
      <c r="U183" s="178"/>
      <c r="V183" s="178"/>
      <c r="W183" s="178"/>
      <c r="X183" s="178"/>
      <c r="Y183" s="178"/>
      <c r="Z183" s="178"/>
      <c r="AA183" s="175"/>
      <c r="AB183" s="506"/>
      <c r="AC183" s="506"/>
      <c r="AD183" s="506"/>
      <c r="AE183" s="506"/>
      <c r="AF183" s="506"/>
      <c r="AG183" s="506"/>
      <c r="AH183" s="506"/>
      <c r="AI183" s="506"/>
      <c r="AJ183" s="506"/>
      <c r="AK183" s="506"/>
      <c r="AL183" s="506"/>
      <c r="AM183" s="506"/>
      <c r="AN183" s="506"/>
      <c r="AO183" s="506"/>
      <c r="AP183" s="506"/>
      <c r="AQ183" s="506"/>
      <c r="AR183" s="506"/>
      <c r="AS183" s="506"/>
      <c r="AT183" s="506"/>
      <c r="AU183" s="506"/>
      <c r="AV183" s="506"/>
      <c r="AW183" s="506"/>
      <c r="AX183" s="506"/>
      <c r="AY183" s="506"/>
      <c r="AZ183" s="943"/>
      <c r="BA183" s="947"/>
      <c r="BB183" s="682"/>
      <c r="BC183" s="517"/>
      <c r="BD183" s="503"/>
      <c r="BE183" s="503"/>
      <c r="BF183" s="503"/>
      <c r="BG183" s="521"/>
      <c r="BH183" s="517"/>
      <c r="BI183" s="503"/>
      <c r="BJ183" s="503"/>
      <c r="BK183" s="503"/>
      <c r="BL183" s="521"/>
      <c r="BM183" s="517"/>
      <c r="BN183" s="503"/>
      <c r="BO183" s="503"/>
      <c r="BP183" s="503"/>
      <c r="BQ183" s="521"/>
      <c r="BR183" s="517"/>
      <c r="BS183" s="503"/>
      <c r="BT183" s="503"/>
      <c r="BU183" s="503"/>
      <c r="BV183" s="503"/>
      <c r="BW183" s="503"/>
      <c r="BX183" s="503"/>
      <c r="BY183" s="504"/>
      <c r="BZ183" s="504"/>
      <c r="CA183" s="50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row>
    <row r="184" s="382" customFormat="true" ht="15" customHeight="true" x14ac:dyDescent="0.2">
      <c r="A184" s="214"/>
      <c r="B184" s="208"/>
      <c r="C184" s="179"/>
      <c r="D184" s="178"/>
      <c r="E184" s="178"/>
      <c r="F184" s="178"/>
      <c r="G184" s="177"/>
      <c r="H184" s="176"/>
      <c r="I184" s="178"/>
      <c r="J184" s="178"/>
      <c r="K184" s="178"/>
      <c r="L184" s="175"/>
      <c r="M184" s="179"/>
      <c r="N184" s="178"/>
      <c r="O184" s="178"/>
      <c r="P184" s="178"/>
      <c r="Q184" s="177"/>
      <c r="R184" s="176"/>
      <c r="S184" s="178"/>
      <c r="T184" s="178"/>
      <c r="U184" s="178"/>
      <c r="V184" s="178"/>
      <c r="W184" s="178"/>
      <c r="X184" s="178"/>
      <c r="Y184" s="178"/>
      <c r="Z184" s="178"/>
      <c r="AA184" s="175"/>
      <c r="AB184" s="506"/>
      <c r="AC184" s="506"/>
      <c r="AD184" s="506"/>
      <c r="AE184" s="506"/>
      <c r="AF184" s="506"/>
      <c r="AG184" s="506"/>
      <c r="AH184" s="506"/>
      <c r="AI184" s="506"/>
      <c r="AJ184" s="506"/>
      <c r="AK184" s="506"/>
      <c r="AL184" s="506"/>
      <c r="AM184" s="506"/>
      <c r="AN184" s="506"/>
      <c r="AO184" s="506"/>
      <c r="AP184" s="506"/>
      <c r="AQ184" s="506"/>
      <c r="AR184" s="506"/>
      <c r="AS184" s="506"/>
      <c r="AT184" s="506"/>
      <c r="AU184" s="506"/>
      <c r="AV184" s="506"/>
      <c r="AW184" s="506"/>
      <c r="AX184" s="506"/>
      <c r="AY184" s="506"/>
      <c r="AZ184" s="943"/>
      <c r="BA184" s="947"/>
      <c r="BB184" s="682"/>
      <c r="BC184" s="517"/>
      <c r="BD184" s="503"/>
      <c r="BE184" s="503"/>
      <c r="BF184" s="503"/>
      <c r="BG184" s="521"/>
      <c r="BH184" s="517"/>
      <c r="BI184" s="503"/>
      <c r="BJ184" s="503"/>
      <c r="BK184" s="503"/>
      <c r="BL184" s="521"/>
      <c r="BM184" s="517"/>
      <c r="BN184" s="503"/>
      <c r="BO184" s="503"/>
      <c r="BP184" s="503"/>
      <c r="BQ184" s="521"/>
      <c r="BR184" s="517"/>
      <c r="BS184" s="503"/>
      <c r="BT184" s="503"/>
      <c r="BU184" s="503"/>
      <c r="BV184" s="503"/>
      <c r="BW184" s="503"/>
      <c r="BX184" s="503"/>
      <c r="BY184" s="504"/>
      <c r="BZ184" s="504"/>
      <c r="CA184" s="50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row>
    <row r="185" s="382" customFormat="true" ht="15" customHeight="true" x14ac:dyDescent="0.2">
      <c r="A185" s="214"/>
      <c r="B185" s="208"/>
      <c r="C185" s="179"/>
      <c r="D185" s="178"/>
      <c r="E185" s="178"/>
      <c r="F185" s="178"/>
      <c r="G185" s="177"/>
      <c r="H185" s="176"/>
      <c r="I185" s="178"/>
      <c r="J185" s="178"/>
      <c r="K185" s="178"/>
      <c r="L185" s="175"/>
      <c r="M185" s="179"/>
      <c r="N185" s="178"/>
      <c r="O185" s="178"/>
      <c r="P185" s="178"/>
      <c r="Q185" s="177"/>
      <c r="R185" s="176"/>
      <c r="S185" s="178"/>
      <c r="T185" s="178"/>
      <c r="U185" s="178"/>
      <c r="V185" s="178"/>
      <c r="W185" s="178"/>
      <c r="X185" s="178"/>
      <c r="Y185" s="178"/>
      <c r="Z185" s="178"/>
      <c r="AA185" s="175"/>
      <c r="AB185" s="506"/>
      <c r="AC185" s="506"/>
      <c r="AD185" s="506"/>
      <c r="AE185" s="506"/>
      <c r="AF185" s="506"/>
      <c r="AG185" s="506"/>
      <c r="AH185" s="506"/>
      <c r="AI185" s="506"/>
      <c r="AJ185" s="506"/>
      <c r="AK185" s="506"/>
      <c r="AL185" s="506"/>
      <c r="AM185" s="506"/>
      <c r="AN185" s="506"/>
      <c r="AO185" s="506"/>
      <c r="AP185" s="506"/>
      <c r="AQ185" s="506"/>
      <c r="AR185" s="506"/>
      <c r="AS185" s="506"/>
      <c r="AT185" s="506"/>
      <c r="AU185" s="506"/>
      <c r="AV185" s="506"/>
      <c r="AW185" s="506"/>
      <c r="AX185" s="506"/>
      <c r="AY185" s="506"/>
      <c r="AZ185" s="943"/>
      <c r="BA185" s="947"/>
      <c r="BB185" s="682"/>
      <c r="BC185" s="517"/>
      <c r="BD185" s="503"/>
      <c r="BE185" s="503"/>
      <c r="BF185" s="503"/>
      <c r="BG185" s="521"/>
      <c r="BH185" s="517"/>
      <c r="BI185" s="503"/>
      <c r="BJ185" s="503"/>
      <c r="BK185" s="503"/>
      <c r="BL185" s="521"/>
      <c r="BM185" s="517"/>
      <c r="BN185" s="503"/>
      <c r="BO185" s="503"/>
      <c r="BP185" s="503"/>
      <c r="BQ185" s="521"/>
      <c r="BR185" s="517"/>
      <c r="BS185" s="503"/>
      <c r="BT185" s="503"/>
      <c r="BU185" s="503"/>
      <c r="BV185" s="503"/>
      <c r="BW185" s="503"/>
      <c r="BX185" s="503"/>
      <c r="BY185" s="504"/>
      <c r="BZ185" s="504"/>
      <c r="CA185" s="50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row>
    <row r="186" s="382" customFormat="true" ht="15" customHeight="true" x14ac:dyDescent="0.2">
      <c r="A186" s="214"/>
      <c r="B186" s="208"/>
      <c r="C186" s="179"/>
      <c r="D186" s="178"/>
      <c r="E186" s="178"/>
      <c r="F186" s="178"/>
      <c r="G186" s="177"/>
      <c r="H186" s="176"/>
      <c r="I186" s="178"/>
      <c r="J186" s="178"/>
      <c r="K186" s="178"/>
      <c r="L186" s="175"/>
      <c r="M186" s="179"/>
      <c r="N186" s="178"/>
      <c r="O186" s="178"/>
      <c r="P186" s="178"/>
      <c r="Q186" s="177"/>
      <c r="R186" s="176"/>
      <c r="S186" s="178"/>
      <c r="T186" s="178"/>
      <c r="U186" s="178"/>
      <c r="V186" s="178"/>
      <c r="W186" s="178"/>
      <c r="X186" s="178"/>
      <c r="Y186" s="178"/>
      <c r="Z186" s="178"/>
      <c r="AA186" s="175"/>
      <c r="AB186" s="506"/>
      <c r="AC186" s="506"/>
      <c r="AD186" s="506"/>
      <c r="AE186" s="506"/>
      <c r="AF186" s="506"/>
      <c r="AG186" s="506"/>
      <c r="AH186" s="506"/>
      <c r="AI186" s="506"/>
      <c r="AJ186" s="506"/>
      <c r="AK186" s="506"/>
      <c r="AL186" s="506"/>
      <c r="AM186" s="506"/>
      <c r="AN186" s="506"/>
      <c r="AO186" s="506"/>
      <c r="AP186" s="506"/>
      <c r="AQ186" s="506"/>
      <c r="AR186" s="506"/>
      <c r="AS186" s="506"/>
      <c r="AT186" s="506"/>
      <c r="AU186" s="506"/>
      <c r="AV186" s="506"/>
      <c r="AW186" s="506"/>
      <c r="AX186" s="506"/>
      <c r="AY186" s="506"/>
      <c r="AZ186" s="943"/>
      <c r="BA186" s="947"/>
      <c r="BB186" s="682"/>
      <c r="BC186" s="517"/>
      <c r="BD186" s="503"/>
      <c r="BE186" s="503"/>
      <c r="BF186" s="503"/>
      <c r="BG186" s="521"/>
      <c r="BH186" s="517"/>
      <c r="BI186" s="503"/>
      <c r="BJ186" s="503"/>
      <c r="BK186" s="503"/>
      <c r="BL186" s="521"/>
      <c r="BM186" s="517"/>
      <c r="BN186" s="503"/>
      <c r="BO186" s="503"/>
      <c r="BP186" s="503"/>
      <c r="BQ186" s="521"/>
      <c r="BR186" s="517"/>
      <c r="BS186" s="503"/>
      <c r="BT186" s="503"/>
      <c r="BU186" s="503"/>
      <c r="BV186" s="503"/>
      <c r="BW186" s="503"/>
      <c r="BX186" s="503"/>
      <c r="BY186" s="504"/>
      <c r="BZ186" s="504"/>
      <c r="CA186" s="50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row>
    <row r="187" s="382" customFormat="true" ht="15" customHeight="true" x14ac:dyDescent="0.2">
      <c r="A187" s="214"/>
      <c r="B187" s="208"/>
      <c r="C187" s="179"/>
      <c r="D187" s="178"/>
      <c r="E187" s="178"/>
      <c r="F187" s="178"/>
      <c r="G187" s="177"/>
      <c r="H187" s="176"/>
      <c r="I187" s="178"/>
      <c r="J187" s="178"/>
      <c r="K187" s="178"/>
      <c r="L187" s="175"/>
      <c r="M187" s="179"/>
      <c r="N187" s="178"/>
      <c r="O187" s="178"/>
      <c r="P187" s="178"/>
      <c r="Q187" s="177"/>
      <c r="R187" s="176"/>
      <c r="S187" s="178"/>
      <c r="T187" s="178"/>
      <c r="U187" s="178"/>
      <c r="V187" s="178"/>
      <c r="W187" s="178"/>
      <c r="X187" s="178"/>
      <c r="Y187" s="178"/>
      <c r="Z187" s="178"/>
      <c r="AA187" s="175"/>
      <c r="AB187" s="506"/>
      <c r="AC187" s="506"/>
      <c r="AD187" s="506"/>
      <c r="AE187" s="506"/>
      <c r="AF187" s="506"/>
      <c r="AG187" s="506"/>
      <c r="AH187" s="506"/>
      <c r="AI187" s="506"/>
      <c r="AJ187" s="506"/>
      <c r="AK187" s="506"/>
      <c r="AL187" s="506"/>
      <c r="AM187" s="506"/>
      <c r="AN187" s="506"/>
      <c r="AO187" s="506"/>
      <c r="AP187" s="506"/>
      <c r="AQ187" s="506"/>
      <c r="AR187" s="506"/>
      <c r="AS187" s="506"/>
      <c r="AT187" s="506"/>
      <c r="AU187" s="506"/>
      <c r="AV187" s="506"/>
      <c r="AW187" s="506"/>
      <c r="AX187" s="506"/>
      <c r="AY187" s="506"/>
      <c r="AZ187" s="943"/>
      <c r="BA187" s="947"/>
      <c r="BB187" s="682"/>
      <c r="BC187" s="517"/>
      <c r="BD187" s="503"/>
      <c r="BE187" s="503"/>
      <c r="BF187" s="503"/>
      <c r="BG187" s="521"/>
      <c r="BH187" s="517"/>
      <c r="BI187" s="503"/>
      <c r="BJ187" s="503"/>
      <c r="BK187" s="503"/>
      <c r="BL187" s="521"/>
      <c r="BM187" s="517"/>
      <c r="BN187" s="503"/>
      <c r="BO187" s="503"/>
      <c r="BP187" s="503"/>
      <c r="BQ187" s="521"/>
      <c r="BR187" s="517"/>
      <c r="BS187" s="503"/>
      <c r="BT187" s="503"/>
      <c r="BU187" s="503"/>
      <c r="BV187" s="503"/>
      <c r="BW187" s="503"/>
      <c r="BX187" s="503"/>
      <c r="BY187" s="504"/>
      <c r="BZ187" s="504"/>
      <c r="CA187" s="50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row>
    <row r="188" s="599" customFormat="true" ht="15" customHeight="true" x14ac:dyDescent="0.2">
      <c r="A188" s="214"/>
      <c r="B188" s="208"/>
      <c r="C188" s="155"/>
      <c r="D188" s="154"/>
      <c r="E188" s="154"/>
      <c r="F188" s="154"/>
      <c r="G188" s="153"/>
      <c r="H188" s="152"/>
      <c r="I188" s="154"/>
      <c r="J188" s="154"/>
      <c r="K188" s="154"/>
      <c r="L188" s="151"/>
      <c r="M188" s="155"/>
      <c r="N188" s="154"/>
      <c r="O188" s="154"/>
      <c r="P188" s="154"/>
      <c r="Q188" s="153"/>
      <c r="R188" s="152"/>
      <c r="S188" s="154"/>
      <c r="T188" s="154"/>
      <c r="U188" s="154"/>
      <c r="V188" s="154"/>
      <c r="W188" s="154"/>
      <c r="X188" s="154"/>
      <c r="Y188" s="154"/>
      <c r="Z188" s="154"/>
      <c r="AA188" s="151"/>
      <c r="AB188" s="909"/>
      <c r="AC188" s="909"/>
      <c r="AD188" s="909"/>
      <c r="AE188" s="909"/>
      <c r="AF188" s="909"/>
      <c r="AG188" s="909"/>
      <c r="AH188" s="909"/>
      <c r="AI188" s="909"/>
      <c r="AJ188" s="909"/>
      <c r="AK188" s="909"/>
      <c r="AL188" s="909"/>
      <c r="AM188" s="909"/>
      <c r="AN188" s="909"/>
      <c r="AO188" s="909"/>
      <c r="AP188" s="909"/>
      <c r="AQ188" s="909"/>
      <c r="AR188" s="909"/>
      <c r="AS188" s="909"/>
      <c r="AT188" s="909"/>
      <c r="AU188" s="909"/>
      <c r="AV188" s="909"/>
      <c r="AW188" s="909"/>
      <c r="AX188" s="909"/>
      <c r="AY188" s="909"/>
      <c r="AZ188" s="415"/>
      <c r="BA188" s="947"/>
      <c r="BB188" s="682"/>
      <c r="BC188" s="517"/>
      <c r="BD188" s="503"/>
      <c r="BE188" s="503"/>
      <c r="BF188" s="503"/>
      <c r="BG188" s="521"/>
      <c r="BH188" s="517"/>
      <c r="BI188" s="503"/>
      <c r="BJ188" s="503"/>
      <c r="BK188" s="503"/>
      <c r="BL188" s="521"/>
      <c r="BM188" s="517"/>
      <c r="BN188" s="503"/>
      <c r="BO188" s="503"/>
      <c r="BP188" s="503"/>
      <c r="BQ188" s="521"/>
      <c r="BR188" s="517"/>
      <c r="BS188" s="503"/>
      <c r="BT188" s="503"/>
      <c r="BU188" s="503"/>
      <c r="BV188" s="503"/>
      <c r="BW188" s="503"/>
      <c r="BX188" s="503"/>
      <c r="BY188" s="504"/>
      <c r="BZ188" s="504"/>
      <c r="CA188" s="50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row>
    <row r="189" s="599" customFormat="true" ht="15" customHeight="true" x14ac:dyDescent="0.2">
      <c r="A189" s="214"/>
      <c r="B189" s="208"/>
      <c r="C189" s="155"/>
      <c r="D189" s="154"/>
      <c r="E189" s="154"/>
      <c r="F189" s="154"/>
      <c r="G189" s="153"/>
      <c r="H189" s="152"/>
      <c r="I189" s="154"/>
      <c r="J189" s="154"/>
      <c r="K189" s="154"/>
      <c r="L189" s="151"/>
      <c r="M189" s="155"/>
      <c r="N189" s="154"/>
      <c r="O189" s="154"/>
      <c r="P189" s="154"/>
      <c r="Q189" s="153"/>
      <c r="R189" s="152"/>
      <c r="S189" s="154"/>
      <c r="T189" s="154"/>
      <c r="U189" s="154"/>
      <c r="V189" s="154"/>
      <c r="W189" s="154"/>
      <c r="X189" s="154"/>
      <c r="Y189" s="154"/>
      <c r="Z189" s="154"/>
      <c r="AA189" s="151"/>
      <c r="AB189" s="909"/>
      <c r="AC189" s="909"/>
      <c r="AD189" s="909"/>
      <c r="AE189" s="909"/>
      <c r="AF189" s="909"/>
      <c r="AG189" s="909"/>
      <c r="AH189" s="909"/>
      <c r="AI189" s="909"/>
      <c r="AJ189" s="909"/>
      <c r="AK189" s="909"/>
      <c r="AL189" s="909"/>
      <c r="AM189" s="909"/>
      <c r="AN189" s="909"/>
      <c r="AO189" s="909"/>
      <c r="AP189" s="909"/>
      <c r="AQ189" s="909"/>
      <c r="AR189" s="909"/>
      <c r="AS189" s="909"/>
      <c r="AT189" s="909"/>
      <c r="AU189" s="909"/>
      <c r="AV189" s="909"/>
      <c r="AW189" s="909"/>
      <c r="AX189" s="909"/>
      <c r="AY189" s="909"/>
      <c r="AZ189" s="415"/>
      <c r="BA189" s="947"/>
      <c r="BB189" s="682"/>
      <c r="BC189" s="517"/>
      <c r="BD189" s="503"/>
      <c r="BE189" s="503"/>
      <c r="BF189" s="503"/>
      <c r="BG189" s="521"/>
      <c r="BH189" s="517"/>
      <c r="BI189" s="503"/>
      <c r="BJ189" s="503"/>
      <c r="BK189" s="503"/>
      <c r="BL189" s="521"/>
      <c r="BM189" s="517"/>
      <c r="BN189" s="503"/>
      <c r="BO189" s="503"/>
      <c r="BP189" s="503"/>
      <c r="BQ189" s="521"/>
      <c r="BR189" s="517"/>
      <c r="BS189" s="503"/>
      <c r="BT189" s="503"/>
      <c r="BU189" s="503"/>
      <c r="BV189" s="503"/>
      <c r="BW189" s="503"/>
      <c r="BX189" s="503"/>
      <c r="BY189" s="504"/>
      <c r="BZ189" s="504"/>
      <c r="CA189" s="50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row>
    <row r="190" s="599" customFormat="true" ht="15" customHeight="true" x14ac:dyDescent="0.2">
      <c r="A190" s="214"/>
      <c r="B190" s="208"/>
      <c r="C190" s="155"/>
      <c r="D190" s="154"/>
      <c r="E190" s="154"/>
      <c r="F190" s="154"/>
      <c r="G190" s="153"/>
      <c r="H190" s="152"/>
      <c r="I190" s="154"/>
      <c r="J190" s="154"/>
      <c r="K190" s="154"/>
      <c r="L190" s="151"/>
      <c r="M190" s="155"/>
      <c r="N190" s="154"/>
      <c r="O190" s="154"/>
      <c r="P190" s="154"/>
      <c r="Q190" s="153"/>
      <c r="R190" s="152"/>
      <c r="S190" s="154"/>
      <c r="T190" s="154"/>
      <c r="U190" s="154"/>
      <c r="V190" s="154"/>
      <c r="W190" s="154"/>
      <c r="X190" s="154"/>
      <c r="Y190" s="154"/>
      <c r="Z190" s="154"/>
      <c r="AA190" s="151"/>
      <c r="AB190" s="909"/>
      <c r="AC190" s="909"/>
      <c r="AD190" s="909"/>
      <c r="AE190" s="909"/>
      <c r="AF190" s="909"/>
      <c r="AG190" s="909"/>
      <c r="AH190" s="909"/>
      <c r="AI190" s="909"/>
      <c r="AJ190" s="909"/>
      <c r="AK190" s="909"/>
      <c r="AL190" s="909"/>
      <c r="AM190" s="909"/>
      <c r="AN190" s="909"/>
      <c r="AO190" s="909"/>
      <c r="AP190" s="909"/>
      <c r="AQ190" s="909"/>
      <c r="AR190" s="909"/>
      <c r="AS190" s="909"/>
      <c r="AT190" s="909"/>
      <c r="AU190" s="909"/>
      <c r="AV190" s="909"/>
      <c r="AW190" s="909"/>
      <c r="AX190" s="909"/>
      <c r="AY190" s="909"/>
      <c r="AZ190" s="415"/>
      <c r="BA190" s="947"/>
      <c r="BB190" s="682"/>
      <c r="BC190" s="517"/>
      <c r="BD190" s="503"/>
      <c r="BE190" s="503"/>
      <c r="BF190" s="503"/>
      <c r="BG190" s="521"/>
      <c r="BH190" s="517"/>
      <c r="BI190" s="503"/>
      <c r="BJ190" s="503"/>
      <c r="BK190" s="503"/>
      <c r="BL190" s="521"/>
      <c r="BM190" s="517"/>
      <c r="BN190" s="503"/>
      <c r="BO190" s="503"/>
      <c r="BP190" s="503"/>
      <c r="BQ190" s="521"/>
      <c r="BR190" s="517"/>
      <c r="BS190" s="503"/>
      <c r="BT190" s="503"/>
      <c r="BU190" s="503"/>
      <c r="BV190" s="503"/>
      <c r="BW190" s="503"/>
      <c r="BX190" s="503"/>
      <c r="BY190" s="504"/>
      <c r="BZ190" s="504"/>
      <c r="CA190" s="50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row>
    <row r="191" s="599" customFormat="true" ht="15" customHeight="true" x14ac:dyDescent="0.2">
      <c r="A191" s="214"/>
      <c r="B191" s="208"/>
      <c r="C191" s="155"/>
      <c r="D191" s="154"/>
      <c r="E191" s="154"/>
      <c r="F191" s="154"/>
      <c r="G191" s="153"/>
      <c r="H191" s="152"/>
      <c r="I191" s="154"/>
      <c r="J191" s="154"/>
      <c r="K191" s="154"/>
      <c r="L191" s="151"/>
      <c r="M191" s="155"/>
      <c r="N191" s="154"/>
      <c r="O191" s="154"/>
      <c r="P191" s="154"/>
      <c r="Q191" s="153"/>
      <c r="R191" s="152"/>
      <c r="S191" s="154"/>
      <c r="T191" s="154"/>
      <c r="U191" s="154"/>
      <c r="V191" s="154"/>
      <c r="W191" s="154"/>
      <c r="X191" s="154"/>
      <c r="Y191" s="154"/>
      <c r="Z191" s="154"/>
      <c r="AA191" s="151"/>
      <c r="AB191" s="909"/>
      <c r="AC191" s="909"/>
      <c r="AD191" s="909"/>
      <c r="AE191" s="909"/>
      <c r="AF191" s="909"/>
      <c r="AG191" s="909"/>
      <c r="AH191" s="909"/>
      <c r="AI191" s="909"/>
      <c r="AJ191" s="909"/>
      <c r="AK191" s="909"/>
      <c r="AL191" s="909"/>
      <c r="AM191" s="909"/>
      <c r="AN191" s="909"/>
      <c r="AO191" s="909"/>
      <c r="AP191" s="909"/>
      <c r="AQ191" s="909"/>
      <c r="AR191" s="909"/>
      <c r="AS191" s="909"/>
      <c r="AT191" s="909"/>
      <c r="AU191" s="909"/>
      <c r="AV191" s="909"/>
      <c r="AW191" s="909"/>
      <c r="AX191" s="909"/>
      <c r="AY191" s="909"/>
      <c r="AZ191" s="415"/>
      <c r="BA191" s="947"/>
      <c r="BB191" s="682"/>
      <c r="BC191" s="517"/>
      <c r="BD191" s="503"/>
      <c r="BE191" s="503"/>
      <c r="BF191" s="503"/>
      <c r="BG191" s="521"/>
      <c r="BH191" s="517"/>
      <c r="BI191" s="503"/>
      <c r="BJ191" s="503"/>
      <c r="BK191" s="503"/>
      <c r="BL191" s="521"/>
      <c r="BM191" s="517"/>
      <c r="BN191" s="503"/>
      <c r="BO191" s="503"/>
      <c r="BP191" s="503"/>
      <c r="BQ191" s="521"/>
      <c r="BR191" s="517"/>
      <c r="BS191" s="503"/>
      <c r="BT191" s="503"/>
      <c r="BU191" s="503"/>
      <c r="BV191" s="503"/>
      <c r="BW191" s="503"/>
      <c r="BX191" s="503"/>
      <c r="BY191" s="504"/>
      <c r="BZ191" s="504"/>
      <c r="CA191" s="50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row>
    <row r="192" s="599" customFormat="true" ht="15" customHeight="true" x14ac:dyDescent="0.2">
      <c r="A192" s="214"/>
      <c r="B192" s="208"/>
      <c r="C192" s="155"/>
      <c r="D192" s="154"/>
      <c r="E192" s="154"/>
      <c r="F192" s="154"/>
      <c r="G192" s="153"/>
      <c r="H192" s="152"/>
      <c r="I192" s="154"/>
      <c r="J192" s="154"/>
      <c r="K192" s="154"/>
      <c r="L192" s="151"/>
      <c r="M192" s="155"/>
      <c r="N192" s="154"/>
      <c r="O192" s="154"/>
      <c r="P192" s="154"/>
      <c r="Q192" s="153"/>
      <c r="R192" s="152"/>
      <c r="S192" s="154"/>
      <c r="T192" s="154"/>
      <c r="U192" s="154"/>
      <c r="V192" s="154"/>
      <c r="W192" s="154"/>
      <c r="X192" s="154"/>
      <c r="Y192" s="154"/>
      <c r="Z192" s="154"/>
      <c r="AA192" s="151"/>
      <c r="AB192" s="909"/>
      <c r="AC192" s="909"/>
      <c r="AD192" s="909"/>
      <c r="AE192" s="909"/>
      <c r="AF192" s="909"/>
      <c r="AG192" s="909"/>
      <c r="AH192" s="909"/>
      <c r="AI192" s="909"/>
      <c r="AJ192" s="909"/>
      <c r="AK192" s="909"/>
      <c r="AL192" s="909"/>
      <c r="AM192" s="909"/>
      <c r="AN192" s="909"/>
      <c r="AO192" s="909"/>
      <c r="AP192" s="909"/>
      <c r="AQ192" s="909"/>
      <c r="AR192" s="909"/>
      <c r="AS192" s="909"/>
      <c r="AT192" s="909"/>
      <c r="AU192" s="909"/>
      <c r="AV192" s="909"/>
      <c r="AW192" s="909"/>
      <c r="AX192" s="909"/>
      <c r="AY192" s="909"/>
      <c r="AZ192" s="415"/>
      <c r="BA192" s="947"/>
      <c r="BB192" s="682"/>
      <c r="BC192" s="517"/>
      <c r="BD192" s="503"/>
      <c r="BE192" s="503"/>
      <c r="BF192" s="503"/>
      <c r="BG192" s="521"/>
      <c r="BH192" s="517"/>
      <c r="BI192" s="503"/>
      <c r="BJ192" s="503"/>
      <c r="BK192" s="503"/>
      <c r="BL192" s="521"/>
      <c r="BM192" s="517"/>
      <c r="BN192" s="503"/>
      <c r="BO192" s="503"/>
      <c r="BP192" s="503"/>
      <c r="BQ192" s="521"/>
      <c r="BR192" s="517"/>
      <c r="BS192" s="503"/>
      <c r="BT192" s="503"/>
      <c r="BU192" s="503"/>
      <c r="BV192" s="503"/>
      <c r="BW192" s="503"/>
      <c r="BX192" s="503"/>
      <c r="BY192" s="504"/>
      <c r="BZ192" s="504"/>
      <c r="CA192" s="50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row>
    <row r="193" s="599" customFormat="true" ht="15" customHeight="true" x14ac:dyDescent="0.2">
      <c r="A193" s="214"/>
      <c r="B193" s="208"/>
      <c r="C193" s="155"/>
      <c r="D193" s="154"/>
      <c r="E193" s="154"/>
      <c r="F193" s="154"/>
      <c r="G193" s="153"/>
      <c r="H193" s="152"/>
      <c r="I193" s="154"/>
      <c r="J193" s="154"/>
      <c r="K193" s="154"/>
      <c r="L193" s="151"/>
      <c r="M193" s="155"/>
      <c r="N193" s="154"/>
      <c r="O193" s="154"/>
      <c r="P193" s="154"/>
      <c r="Q193" s="153"/>
      <c r="R193" s="152"/>
      <c r="S193" s="154"/>
      <c r="T193" s="154"/>
      <c r="U193" s="154"/>
      <c r="V193" s="154"/>
      <c r="W193" s="154"/>
      <c r="X193" s="154"/>
      <c r="Y193" s="154"/>
      <c r="Z193" s="154"/>
      <c r="AA193" s="151"/>
      <c r="AB193" s="909"/>
      <c r="AC193" s="909"/>
      <c r="AD193" s="909"/>
      <c r="AE193" s="909"/>
      <c r="AF193" s="909"/>
      <c r="AG193" s="909"/>
      <c r="AH193" s="909"/>
      <c r="AI193" s="909"/>
      <c r="AJ193" s="909"/>
      <c r="AK193" s="909"/>
      <c r="AL193" s="909"/>
      <c r="AM193" s="909"/>
      <c r="AN193" s="909"/>
      <c r="AO193" s="909"/>
      <c r="AP193" s="909"/>
      <c r="AQ193" s="909"/>
      <c r="AR193" s="909"/>
      <c r="AS193" s="909"/>
      <c r="AT193" s="909"/>
      <c r="AU193" s="909"/>
      <c r="AV193" s="909"/>
      <c r="AW193" s="909"/>
      <c r="AX193" s="909"/>
      <c r="AY193" s="909"/>
      <c r="AZ193" s="415"/>
      <c r="BA193" s="947"/>
      <c r="BB193" s="682"/>
      <c r="BC193" s="517"/>
      <c r="BD193" s="503"/>
      <c r="BE193" s="503"/>
      <c r="BF193" s="503"/>
      <c r="BG193" s="521"/>
      <c r="BH193" s="517"/>
      <c r="BI193" s="503"/>
      <c r="BJ193" s="503"/>
      <c r="BK193" s="503"/>
      <c r="BL193" s="521"/>
      <c r="BM193" s="517"/>
      <c r="BN193" s="503"/>
      <c r="BO193" s="503"/>
      <c r="BP193" s="503"/>
      <c r="BQ193" s="521"/>
      <c r="BR193" s="517"/>
      <c r="BS193" s="503"/>
      <c r="BT193" s="503"/>
      <c r="BU193" s="503"/>
      <c r="BV193" s="503"/>
      <c r="BW193" s="503"/>
      <c r="BX193" s="503"/>
      <c r="BY193" s="504"/>
      <c r="BZ193" s="504"/>
      <c r="CA193" s="50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row>
    <row r="194" s="599" customFormat="true" ht="15" customHeight="true" x14ac:dyDescent="0.2">
      <c r="A194" s="236"/>
      <c r="B194" s="207"/>
      <c r="C194" s="172"/>
      <c r="D194" s="174"/>
      <c r="E194" s="174"/>
      <c r="F194" s="174"/>
      <c r="G194" s="173"/>
      <c r="H194" s="171"/>
      <c r="I194" s="174"/>
      <c r="J194" s="174"/>
      <c r="K194" s="174"/>
      <c r="L194" s="170"/>
      <c r="M194" s="172"/>
      <c r="N194" s="174"/>
      <c r="O194" s="174"/>
      <c r="P194" s="174"/>
      <c r="Q194" s="173"/>
      <c r="R194" s="171"/>
      <c r="S194" s="174"/>
      <c r="T194" s="174"/>
      <c r="U194" s="174"/>
      <c r="V194" s="174"/>
      <c r="W194" s="174"/>
      <c r="X194" s="174"/>
      <c r="Y194" s="174"/>
      <c r="Z194" s="174"/>
      <c r="AA194" s="170"/>
      <c r="AB194" s="909"/>
      <c r="AC194" s="909"/>
      <c r="AD194" s="909"/>
      <c r="AE194" s="909"/>
      <c r="AF194" s="909"/>
      <c r="AG194" s="909"/>
      <c r="AH194" s="909"/>
      <c r="AI194" s="909"/>
      <c r="AJ194" s="909"/>
      <c r="AK194" s="909"/>
      <c r="AL194" s="909"/>
      <c r="AM194" s="909"/>
      <c r="AN194" s="909"/>
      <c r="AO194" s="909"/>
      <c r="AP194" s="909"/>
      <c r="AQ194" s="909"/>
      <c r="AR194" s="909"/>
      <c r="AS194" s="909"/>
      <c r="AT194" s="909"/>
      <c r="AU194" s="909"/>
      <c r="AV194" s="909"/>
      <c r="AW194" s="909"/>
      <c r="AX194" s="909"/>
      <c r="AY194" s="909"/>
      <c r="AZ194" s="415"/>
      <c r="BA194" s="947"/>
      <c r="BB194" s="682"/>
      <c r="BC194" s="517"/>
      <c r="BD194" s="503"/>
      <c r="BE194" s="503"/>
      <c r="BF194" s="503"/>
      <c r="BG194" s="521"/>
      <c r="BH194" s="517"/>
      <c r="BI194" s="503"/>
      <c r="BJ194" s="503"/>
      <c r="BK194" s="503"/>
      <c r="BL194" s="521"/>
      <c r="BM194" s="517"/>
      <c r="BN194" s="503"/>
      <c r="BO194" s="503"/>
      <c r="BP194" s="503"/>
      <c r="BQ194" s="521"/>
      <c r="BR194" s="517"/>
      <c r="BS194" s="503"/>
      <c r="BT194" s="503"/>
      <c r="BU194" s="503"/>
      <c r="BV194" s="503"/>
      <c r="BW194" s="503"/>
      <c r="BX194" s="503"/>
      <c r="BY194" s="504"/>
      <c r="BZ194" s="504"/>
      <c r="CA194" s="50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row>
    <row r="195" s="378" customFormat="true" ht="15" customHeight="true" x14ac:dyDescent="0.2">
      <c r="A195" s="236"/>
      <c r="B195" s="207"/>
      <c r="C195" s="172"/>
      <c r="D195" s="174"/>
      <c r="E195" s="174"/>
      <c r="F195" s="174"/>
      <c r="G195" s="173"/>
      <c r="H195" s="171"/>
      <c r="I195" s="174"/>
      <c r="J195" s="174"/>
      <c r="K195" s="174"/>
      <c r="L195" s="170"/>
      <c r="M195" s="172"/>
      <c r="N195" s="174"/>
      <c r="O195" s="174"/>
      <c r="P195" s="174"/>
      <c r="Q195" s="173"/>
      <c r="R195" s="171"/>
      <c r="S195" s="174"/>
      <c r="T195" s="174"/>
      <c r="U195" s="174"/>
      <c r="V195" s="174"/>
      <c r="W195" s="174"/>
      <c r="X195" s="174"/>
      <c r="Y195" s="174"/>
      <c r="Z195" s="174"/>
      <c r="AA195" s="170"/>
      <c r="AB195" s="909"/>
      <c r="AC195" s="909"/>
      <c r="AD195" s="909"/>
      <c r="AE195" s="909"/>
      <c r="AF195" s="909"/>
      <c r="AG195" s="909"/>
      <c r="AH195" s="909"/>
      <c r="AI195" s="909"/>
      <c r="AJ195" s="909"/>
      <c r="AK195" s="909"/>
      <c r="AL195" s="909"/>
      <c r="AM195" s="909"/>
      <c r="AN195" s="909"/>
      <c r="AO195" s="909"/>
      <c r="AP195" s="909"/>
      <c r="AQ195" s="909"/>
      <c r="AR195" s="909"/>
      <c r="AS195" s="909"/>
      <c r="AT195" s="909"/>
      <c r="AU195" s="909"/>
      <c r="AV195" s="909"/>
      <c r="AW195" s="909"/>
      <c r="AX195" s="909"/>
      <c r="AY195" s="909"/>
      <c r="AZ195" s="415"/>
      <c r="BA195" s="947"/>
      <c r="BB195" s="682"/>
      <c r="BC195" s="517"/>
      <c r="BD195" s="503"/>
      <c r="BE195" s="503"/>
      <c r="BF195" s="503"/>
      <c r="BG195" s="521"/>
      <c r="BH195" s="517"/>
      <c r="BI195" s="503"/>
      <c r="BJ195" s="503"/>
      <c r="BK195" s="503"/>
      <c r="BL195" s="521"/>
      <c r="BM195" s="517"/>
      <c r="BN195" s="503"/>
      <c r="BO195" s="503"/>
      <c r="BP195" s="503"/>
      <c r="BQ195" s="521"/>
      <c r="BR195" s="517"/>
      <c r="BS195" s="503"/>
      <c r="BT195" s="503"/>
      <c r="BU195" s="503"/>
      <c r="BV195" s="503"/>
      <c r="BW195" s="503"/>
      <c r="BX195" s="503"/>
      <c r="BY195" s="504"/>
      <c r="BZ195" s="504"/>
      <c r="CA195" s="50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row>
    <row r="196" s="378" customFormat="true" ht="15" customHeight="true" x14ac:dyDescent="0.2">
      <c r="A196" s="236"/>
      <c r="B196" s="207"/>
      <c r="C196" s="172"/>
      <c r="D196" s="174"/>
      <c r="E196" s="174"/>
      <c r="F196" s="174"/>
      <c r="G196" s="173"/>
      <c r="H196" s="171"/>
      <c r="I196" s="174"/>
      <c r="J196" s="174"/>
      <c r="K196" s="174"/>
      <c r="L196" s="170"/>
      <c r="M196" s="172"/>
      <c r="N196" s="174"/>
      <c r="O196" s="174"/>
      <c r="P196" s="174"/>
      <c r="Q196" s="173"/>
      <c r="R196" s="171"/>
      <c r="S196" s="174"/>
      <c r="T196" s="174"/>
      <c r="U196" s="174"/>
      <c r="V196" s="174"/>
      <c r="W196" s="174"/>
      <c r="X196" s="174"/>
      <c r="Y196" s="174"/>
      <c r="Z196" s="174"/>
      <c r="AA196" s="170"/>
      <c r="AB196" s="909"/>
      <c r="AC196" s="909"/>
      <c r="AD196" s="909"/>
      <c r="AE196" s="909"/>
      <c r="AF196" s="909"/>
      <c r="AG196" s="909"/>
      <c r="AH196" s="909"/>
      <c r="AI196" s="909"/>
      <c r="AJ196" s="909"/>
      <c r="AK196" s="909"/>
      <c r="AL196" s="909"/>
      <c r="AM196" s="909"/>
      <c r="AN196" s="909"/>
      <c r="AO196" s="909"/>
      <c r="AP196" s="909"/>
      <c r="AQ196" s="909"/>
      <c r="AR196" s="909"/>
      <c r="AS196" s="909"/>
      <c r="AT196" s="909"/>
      <c r="AU196" s="909"/>
      <c r="AV196" s="909"/>
      <c r="AW196" s="909"/>
      <c r="AX196" s="909"/>
      <c r="AY196" s="909"/>
      <c r="AZ196" s="415"/>
      <c r="BA196" s="947"/>
      <c r="BB196" s="682"/>
      <c r="BC196" s="517"/>
      <c r="BD196" s="503"/>
      <c r="BE196" s="503"/>
      <c r="BF196" s="503"/>
      <c r="BG196" s="521"/>
      <c r="BH196" s="517"/>
      <c r="BI196" s="503"/>
      <c r="BJ196" s="503"/>
      <c r="BK196" s="503"/>
      <c r="BL196" s="521"/>
      <c r="BM196" s="517"/>
      <c r="BN196" s="503"/>
      <c r="BO196" s="503"/>
      <c r="BP196" s="503"/>
      <c r="BQ196" s="521"/>
      <c r="BR196" s="517"/>
      <c r="BS196" s="503"/>
      <c r="BT196" s="503"/>
      <c r="BU196" s="503"/>
      <c r="BV196" s="503"/>
      <c r="BW196" s="503"/>
      <c r="BX196" s="503"/>
      <c r="BY196" s="504"/>
      <c r="BZ196" s="504"/>
      <c r="CA196" s="50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row>
    <row r="197" s="378" customFormat="true" ht="15" customHeight="true" x14ac:dyDescent="0.2">
      <c r="A197" s="236"/>
      <c r="B197" s="207"/>
      <c r="C197" s="172"/>
      <c r="D197" s="174"/>
      <c r="E197" s="174"/>
      <c r="F197" s="174"/>
      <c r="G197" s="173"/>
      <c r="H197" s="171"/>
      <c r="I197" s="174"/>
      <c r="J197" s="174"/>
      <c r="K197" s="174"/>
      <c r="L197" s="170"/>
      <c r="M197" s="172"/>
      <c r="N197" s="174"/>
      <c r="O197" s="174"/>
      <c r="P197" s="174"/>
      <c r="Q197" s="173"/>
      <c r="R197" s="171"/>
      <c r="S197" s="174"/>
      <c r="T197" s="174"/>
      <c r="U197" s="174"/>
      <c r="V197" s="174"/>
      <c r="W197" s="174"/>
      <c r="X197" s="174"/>
      <c r="Y197" s="174"/>
      <c r="Z197" s="174"/>
      <c r="AA197" s="170"/>
      <c r="AB197" s="909"/>
      <c r="AC197" s="909"/>
      <c r="AD197" s="909"/>
      <c r="AE197" s="909"/>
      <c r="AF197" s="909"/>
      <c r="AG197" s="909"/>
      <c r="AH197" s="909"/>
      <c r="AI197" s="909"/>
      <c r="AJ197" s="909"/>
      <c r="AK197" s="909"/>
      <c r="AL197" s="909"/>
      <c r="AM197" s="909"/>
      <c r="AN197" s="909"/>
      <c r="AO197" s="909"/>
      <c r="AP197" s="909"/>
      <c r="AQ197" s="909"/>
      <c r="AR197" s="909"/>
      <c r="AS197" s="909"/>
      <c r="AT197" s="909"/>
      <c r="AU197" s="909"/>
      <c r="AV197" s="909"/>
      <c r="AW197" s="909"/>
      <c r="AX197" s="909"/>
      <c r="AY197" s="909"/>
      <c r="AZ197" s="415"/>
      <c r="BA197" s="947"/>
      <c r="BB197" s="682"/>
      <c r="BC197" s="517"/>
      <c r="BD197" s="503"/>
      <c r="BE197" s="503"/>
      <c r="BF197" s="503"/>
      <c r="BG197" s="521"/>
      <c r="BH197" s="517"/>
      <c r="BI197" s="503"/>
      <c r="BJ197" s="503"/>
      <c r="BK197" s="503"/>
      <c r="BL197" s="521"/>
      <c r="BM197" s="517"/>
      <c r="BN197" s="503"/>
      <c r="BO197" s="503"/>
      <c r="BP197" s="503"/>
      <c r="BQ197" s="521"/>
      <c r="BR197" s="517"/>
      <c r="BS197" s="503"/>
      <c r="BT197" s="503"/>
      <c r="BU197" s="503"/>
      <c r="BV197" s="503"/>
      <c r="BW197" s="503"/>
      <c r="BX197" s="503"/>
      <c r="BY197" s="504"/>
      <c r="BZ197" s="504"/>
      <c r="CA197" s="50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row>
    <row r="198" s="378" customFormat="true" ht="15" customHeight="true" x14ac:dyDescent="0.2">
      <c r="A198" s="236"/>
      <c r="B198" s="207"/>
      <c r="C198" s="172"/>
      <c r="D198" s="174"/>
      <c r="E198" s="174"/>
      <c r="F198" s="174"/>
      <c r="G198" s="173"/>
      <c r="H198" s="171"/>
      <c r="I198" s="174"/>
      <c r="J198" s="174"/>
      <c r="K198" s="174"/>
      <c r="L198" s="170"/>
      <c r="M198" s="172"/>
      <c r="N198" s="174"/>
      <c r="O198" s="174"/>
      <c r="P198" s="174"/>
      <c r="Q198" s="173"/>
      <c r="R198" s="171"/>
      <c r="S198" s="174"/>
      <c r="T198" s="174"/>
      <c r="U198" s="174"/>
      <c r="V198" s="174"/>
      <c r="W198" s="174"/>
      <c r="X198" s="174"/>
      <c r="Y198" s="174"/>
      <c r="Z198" s="174"/>
      <c r="AA198" s="170"/>
      <c r="AB198" s="909"/>
      <c r="AC198" s="909"/>
      <c r="AD198" s="909"/>
      <c r="AE198" s="909"/>
      <c r="AF198" s="909"/>
      <c r="AG198" s="909"/>
      <c r="AH198" s="909"/>
      <c r="AI198" s="909"/>
      <c r="AJ198" s="909"/>
      <c r="AK198" s="909"/>
      <c r="AL198" s="909"/>
      <c r="AM198" s="909"/>
      <c r="AN198" s="909"/>
      <c r="AO198" s="909"/>
      <c r="AP198" s="909"/>
      <c r="AQ198" s="909"/>
      <c r="AR198" s="909"/>
      <c r="AS198" s="909"/>
      <c r="AT198" s="909"/>
      <c r="AU198" s="909"/>
      <c r="AV198" s="909"/>
      <c r="AW198" s="909"/>
      <c r="AX198" s="909"/>
      <c r="AY198" s="909"/>
      <c r="AZ198" s="415"/>
      <c r="BA198" s="947"/>
      <c r="BB198" s="682"/>
      <c r="BC198" s="517"/>
      <c r="BD198" s="503"/>
      <c r="BE198" s="503"/>
      <c r="BF198" s="503"/>
      <c r="BG198" s="521"/>
      <c r="BH198" s="517"/>
      <c r="BI198" s="503"/>
      <c r="BJ198" s="503"/>
      <c r="BK198" s="503"/>
      <c r="BL198" s="521"/>
      <c r="BM198" s="517"/>
      <c r="BN198" s="503"/>
      <c r="BO198" s="503"/>
      <c r="BP198" s="503"/>
      <c r="BQ198" s="521"/>
      <c r="BR198" s="517"/>
      <c r="BS198" s="503"/>
      <c r="BT198" s="503"/>
      <c r="BU198" s="503"/>
      <c r="BV198" s="503"/>
      <c r="BW198" s="503"/>
      <c r="BX198" s="503"/>
      <c r="BY198" s="504"/>
      <c r="BZ198" s="504"/>
      <c r="CA198" s="50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row>
    <row r="199" s="378" customFormat="true" ht="15" customHeight="true" x14ac:dyDescent="0.2">
      <c r="A199" s="236"/>
      <c r="B199" s="207"/>
      <c r="C199" s="172"/>
      <c r="D199" s="174"/>
      <c r="E199" s="174"/>
      <c r="F199" s="174"/>
      <c r="G199" s="173"/>
      <c r="H199" s="171"/>
      <c r="I199" s="174"/>
      <c r="J199" s="174"/>
      <c r="K199" s="174"/>
      <c r="L199" s="170"/>
      <c r="M199" s="172"/>
      <c r="N199" s="174"/>
      <c r="O199" s="174"/>
      <c r="P199" s="174"/>
      <c r="Q199" s="173"/>
      <c r="R199" s="171"/>
      <c r="S199" s="174"/>
      <c r="T199" s="174"/>
      <c r="U199" s="174"/>
      <c r="V199" s="174"/>
      <c r="W199" s="174"/>
      <c r="X199" s="174"/>
      <c r="Y199" s="174"/>
      <c r="Z199" s="174"/>
      <c r="AA199" s="170"/>
      <c r="AB199" s="909"/>
      <c r="AC199" s="909"/>
      <c r="AD199" s="909"/>
      <c r="AE199" s="909"/>
      <c r="AF199" s="909"/>
      <c r="AG199" s="909"/>
      <c r="AH199" s="909"/>
      <c r="AI199" s="909"/>
      <c r="AJ199" s="909"/>
      <c r="AK199" s="909"/>
      <c r="AL199" s="909"/>
      <c r="AM199" s="909"/>
      <c r="AN199" s="909"/>
      <c r="AO199" s="909"/>
      <c r="AP199" s="909"/>
      <c r="AQ199" s="909"/>
      <c r="AR199" s="909"/>
      <c r="AS199" s="909"/>
      <c r="AT199" s="909"/>
      <c r="AU199" s="909"/>
      <c r="AV199" s="909"/>
      <c r="AW199" s="909"/>
      <c r="AX199" s="909"/>
      <c r="AY199" s="909"/>
      <c r="AZ199" s="415"/>
      <c r="BA199" s="947"/>
      <c r="BB199" s="682"/>
      <c r="BC199" s="517"/>
      <c r="BD199" s="503"/>
      <c r="BE199" s="503"/>
      <c r="BF199" s="503"/>
      <c r="BG199" s="521"/>
      <c r="BH199" s="517"/>
      <c r="BI199" s="503"/>
      <c r="BJ199" s="503"/>
      <c r="BK199" s="503"/>
      <c r="BL199" s="521"/>
      <c r="BM199" s="517"/>
      <c r="BN199" s="503"/>
      <c r="BO199" s="503"/>
      <c r="BP199" s="503"/>
      <c r="BQ199" s="521"/>
      <c r="BR199" s="517"/>
      <c r="BS199" s="503"/>
      <c r="BT199" s="503"/>
      <c r="BU199" s="503"/>
      <c r="BV199" s="503"/>
      <c r="BW199" s="503"/>
      <c r="BX199" s="503"/>
      <c r="BY199" s="504"/>
      <c r="BZ199" s="504"/>
      <c r="CA199" s="50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row>
    <row r="200" s="378" customFormat="true" ht="15" customHeight="true" x14ac:dyDescent="0.2">
      <c r="A200" s="236"/>
      <c r="B200" s="207"/>
      <c r="C200" s="172"/>
      <c r="D200" s="174"/>
      <c r="E200" s="174"/>
      <c r="F200" s="174"/>
      <c r="G200" s="173"/>
      <c r="H200" s="171"/>
      <c r="I200" s="174"/>
      <c r="J200" s="174"/>
      <c r="K200" s="174"/>
      <c r="L200" s="170"/>
      <c r="M200" s="172"/>
      <c r="N200" s="174"/>
      <c r="O200" s="174"/>
      <c r="P200" s="174"/>
      <c r="Q200" s="173"/>
      <c r="R200" s="171"/>
      <c r="S200" s="174"/>
      <c r="T200" s="174"/>
      <c r="U200" s="174"/>
      <c r="V200" s="174"/>
      <c r="W200" s="174"/>
      <c r="X200" s="174"/>
      <c r="Y200" s="174"/>
      <c r="Z200" s="174"/>
      <c r="AA200" s="170"/>
      <c r="AB200" s="909"/>
      <c r="AC200" s="909"/>
      <c r="AD200" s="909"/>
      <c r="AE200" s="909"/>
      <c r="AF200" s="909"/>
      <c r="AG200" s="909"/>
      <c r="AH200" s="909"/>
      <c r="AI200" s="909"/>
      <c r="AJ200" s="909"/>
      <c r="AK200" s="909"/>
      <c r="AL200" s="909"/>
      <c r="AM200" s="909"/>
      <c r="AN200" s="909"/>
      <c r="AO200" s="909"/>
      <c r="AP200" s="909"/>
      <c r="AQ200" s="909"/>
      <c r="AR200" s="909"/>
      <c r="AS200" s="909"/>
      <c r="AT200" s="909"/>
      <c r="AU200" s="909"/>
      <c r="AV200" s="909"/>
      <c r="AW200" s="909"/>
      <c r="AX200" s="909"/>
      <c r="AY200" s="909"/>
      <c r="AZ200" s="415"/>
      <c r="BA200" s="947"/>
      <c r="BB200" s="682"/>
      <c r="BC200" s="517"/>
      <c r="BD200" s="503"/>
      <c r="BE200" s="503"/>
      <c r="BF200" s="503"/>
      <c r="BG200" s="521"/>
      <c r="BH200" s="517"/>
      <c r="BI200" s="503"/>
      <c r="BJ200" s="503"/>
      <c r="BK200" s="503"/>
      <c r="BL200" s="521"/>
      <c r="BM200" s="517"/>
      <c r="BN200" s="503"/>
      <c r="BO200" s="503"/>
      <c r="BP200" s="503"/>
      <c r="BQ200" s="521"/>
      <c r="BR200" s="517"/>
      <c r="BS200" s="503"/>
      <c r="BT200" s="503"/>
      <c r="BU200" s="503"/>
      <c r="BV200" s="503"/>
      <c r="BW200" s="503"/>
      <c r="BX200" s="503"/>
      <c r="BY200" s="504"/>
      <c r="BZ200" s="504"/>
      <c r="CA200" s="50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row>
    <row r="201" s="378" customFormat="true" ht="15" customHeight="true" x14ac:dyDescent="0.2">
      <c r="A201" s="236"/>
      <c r="B201" s="207"/>
      <c r="C201" s="172"/>
      <c r="D201" s="174"/>
      <c r="E201" s="174"/>
      <c r="F201" s="174"/>
      <c r="G201" s="173"/>
      <c r="H201" s="171"/>
      <c r="I201" s="174"/>
      <c r="J201" s="174"/>
      <c r="K201" s="174"/>
      <c r="L201" s="170"/>
      <c r="M201" s="172"/>
      <c r="N201" s="174"/>
      <c r="O201" s="174"/>
      <c r="P201" s="174"/>
      <c r="Q201" s="173"/>
      <c r="R201" s="171"/>
      <c r="S201" s="174"/>
      <c r="T201" s="174"/>
      <c r="U201" s="174"/>
      <c r="V201" s="174"/>
      <c r="W201" s="174"/>
      <c r="X201" s="174"/>
      <c r="Y201" s="174"/>
      <c r="Z201" s="174"/>
      <c r="AA201" s="170"/>
      <c r="AB201" s="909"/>
      <c r="AC201" s="909"/>
      <c r="AD201" s="909"/>
      <c r="AE201" s="909"/>
      <c r="AF201" s="909"/>
      <c r="AG201" s="909"/>
      <c r="AH201" s="909"/>
      <c r="AI201" s="909"/>
      <c r="AJ201" s="909"/>
      <c r="AK201" s="909"/>
      <c r="AL201" s="909"/>
      <c r="AM201" s="909"/>
      <c r="AN201" s="909"/>
      <c r="AO201" s="909"/>
      <c r="AP201" s="909"/>
      <c r="AQ201" s="909"/>
      <c r="AR201" s="909"/>
      <c r="AS201" s="909"/>
      <c r="AT201" s="909"/>
      <c r="AU201" s="909"/>
      <c r="AV201" s="909"/>
      <c r="AW201" s="909"/>
      <c r="AX201" s="909"/>
      <c r="AY201" s="909"/>
      <c r="AZ201" s="415"/>
      <c r="BA201" s="947"/>
      <c r="BB201" s="682"/>
      <c r="BC201" s="517"/>
      <c r="BD201" s="503"/>
      <c r="BE201" s="503"/>
      <c r="BF201" s="503"/>
      <c r="BG201" s="521"/>
      <c r="BH201" s="517"/>
      <c r="BI201" s="503"/>
      <c r="BJ201" s="503"/>
      <c r="BK201" s="503"/>
      <c r="BL201" s="521"/>
      <c r="BM201" s="517"/>
      <c r="BN201" s="503"/>
      <c r="BO201" s="503"/>
      <c r="BP201" s="503"/>
      <c r="BQ201" s="521"/>
      <c r="BR201" s="517"/>
      <c r="BS201" s="503"/>
      <c r="BT201" s="503"/>
      <c r="BU201" s="503"/>
      <c r="BV201" s="503"/>
      <c r="BW201" s="503"/>
      <c r="BX201" s="503"/>
      <c r="BY201" s="504"/>
      <c r="BZ201" s="504"/>
      <c r="CA201" s="50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row>
    <row r="202" s="378" customFormat="true" ht="15" customHeight="true" x14ac:dyDescent="0.2">
      <c r="A202" s="236"/>
      <c r="B202" s="207"/>
      <c r="C202" s="172"/>
      <c r="D202" s="174"/>
      <c r="E202" s="174"/>
      <c r="F202" s="174"/>
      <c r="G202" s="173"/>
      <c r="H202" s="171"/>
      <c r="I202" s="174"/>
      <c r="J202" s="174"/>
      <c r="K202" s="174"/>
      <c r="L202" s="170"/>
      <c r="M202" s="172"/>
      <c r="N202" s="174"/>
      <c r="O202" s="174"/>
      <c r="P202" s="174"/>
      <c r="Q202" s="173"/>
      <c r="R202" s="171"/>
      <c r="S202" s="174"/>
      <c r="T202" s="174"/>
      <c r="U202" s="174"/>
      <c r="V202" s="174"/>
      <c r="W202" s="174"/>
      <c r="X202" s="174"/>
      <c r="Y202" s="174"/>
      <c r="Z202" s="174"/>
      <c r="AA202" s="170"/>
      <c r="AB202" s="909"/>
      <c r="AC202" s="909"/>
      <c r="AD202" s="909"/>
      <c r="AE202" s="909"/>
      <c r="AF202" s="909"/>
      <c r="AG202" s="909"/>
      <c r="AH202" s="909"/>
      <c r="AI202" s="909"/>
      <c r="AJ202" s="909"/>
      <c r="AK202" s="909"/>
      <c r="AL202" s="909"/>
      <c r="AM202" s="909"/>
      <c r="AN202" s="909"/>
      <c r="AO202" s="909"/>
      <c r="AP202" s="909"/>
      <c r="AQ202" s="909"/>
      <c r="AR202" s="909"/>
      <c r="AS202" s="909"/>
      <c r="AT202" s="909"/>
      <c r="AU202" s="909"/>
      <c r="AV202" s="909"/>
      <c r="AW202" s="909"/>
      <c r="AX202" s="909"/>
      <c r="AY202" s="909"/>
      <c r="AZ202" s="415"/>
      <c r="BA202" s="947"/>
      <c r="BB202" s="682"/>
      <c r="BC202" s="517"/>
      <c r="BD202" s="503"/>
      <c r="BE202" s="503"/>
      <c r="BF202" s="503"/>
      <c r="BG202" s="521"/>
      <c r="BH202" s="517"/>
      <c r="BI202" s="503"/>
      <c r="BJ202" s="503"/>
      <c r="BK202" s="503"/>
      <c r="BL202" s="521"/>
      <c r="BM202" s="517"/>
      <c r="BN202" s="503"/>
      <c r="BO202" s="503"/>
      <c r="BP202" s="503"/>
      <c r="BQ202" s="521"/>
      <c r="BR202" s="517"/>
      <c r="BS202" s="503"/>
      <c r="BT202" s="503"/>
      <c r="BU202" s="503"/>
      <c r="BV202" s="503"/>
      <c r="BW202" s="503"/>
      <c r="BX202" s="503"/>
      <c r="BY202" s="504"/>
      <c r="BZ202" s="504"/>
      <c r="CA202" s="50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row>
    <row r="203" s="615" customFormat="true" ht="15" customHeight="true" x14ac:dyDescent="0.2">
      <c r="A203" s="214"/>
      <c r="B203" s="208"/>
      <c r="C203" s="191"/>
      <c r="D203" s="190"/>
      <c r="E203" s="190"/>
      <c r="F203" s="190"/>
      <c r="G203" s="189"/>
      <c r="H203" s="188"/>
      <c r="I203" s="190"/>
      <c r="J203" s="190"/>
      <c r="K203" s="190"/>
      <c r="L203" s="187"/>
      <c r="M203" s="191"/>
      <c r="N203" s="190"/>
      <c r="O203" s="190"/>
      <c r="P203" s="190"/>
      <c r="Q203" s="189"/>
      <c r="R203" s="188"/>
      <c r="S203" s="190"/>
      <c r="T203" s="190"/>
      <c r="U203" s="190"/>
      <c r="V203" s="190"/>
      <c r="W203" s="190"/>
      <c r="X203" s="190"/>
      <c r="Y203" s="190"/>
      <c r="Z203" s="190"/>
      <c r="AA203" s="187"/>
      <c r="AB203" s="506"/>
      <c r="AC203" s="506"/>
      <c r="AD203" s="506"/>
      <c r="AE203" s="506"/>
      <c r="AF203" s="506"/>
      <c r="AG203" s="506"/>
      <c r="AH203" s="506"/>
      <c r="AI203" s="506"/>
      <c r="AJ203" s="506"/>
      <c r="AK203" s="506"/>
      <c r="AL203" s="506"/>
      <c r="AM203" s="506"/>
      <c r="AN203" s="506"/>
      <c r="AO203" s="506"/>
      <c r="AP203" s="506"/>
      <c r="AQ203" s="506"/>
      <c r="AR203" s="506"/>
      <c r="AS203" s="506"/>
      <c r="AT203" s="506"/>
      <c r="AU203" s="506"/>
      <c r="AV203" s="506"/>
      <c r="AW203" s="506"/>
      <c r="AX203" s="506"/>
      <c r="AY203" s="506"/>
      <c r="AZ203" s="943"/>
      <c r="BA203" s="947"/>
      <c r="BB203" s="682"/>
      <c r="BC203" s="517"/>
      <c r="BD203" s="503"/>
      <c r="BE203" s="503"/>
      <c r="BF203" s="503"/>
      <c r="BG203" s="521"/>
      <c r="BH203" s="517"/>
      <c r="BI203" s="503"/>
      <c r="BJ203" s="503"/>
      <c r="BK203" s="503"/>
      <c r="BL203" s="521"/>
      <c r="BM203" s="517"/>
      <c r="BN203" s="503"/>
      <c r="BO203" s="503"/>
      <c r="BP203" s="503"/>
      <c r="BQ203" s="521"/>
      <c r="BR203" s="517"/>
      <c r="BS203" s="503"/>
      <c r="BT203" s="503"/>
      <c r="BU203" s="503"/>
      <c r="BV203" s="503"/>
      <c r="BW203" s="503"/>
      <c r="BX203" s="503"/>
      <c r="BY203" s="504"/>
      <c r="BZ203" s="504"/>
      <c r="CA203" s="50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row>
    <row r="204" s="615" customFormat="true" ht="15" customHeight="true" x14ac:dyDescent="0.2">
      <c r="A204" s="214"/>
      <c r="B204" s="208"/>
      <c r="C204" s="191"/>
      <c r="D204" s="190"/>
      <c r="E204" s="190"/>
      <c r="F204" s="190"/>
      <c r="G204" s="189"/>
      <c r="H204" s="188"/>
      <c r="I204" s="190"/>
      <c r="J204" s="190"/>
      <c r="K204" s="190"/>
      <c r="L204" s="187"/>
      <c r="M204" s="191"/>
      <c r="N204" s="190"/>
      <c r="O204" s="190"/>
      <c r="P204" s="190"/>
      <c r="Q204" s="189"/>
      <c r="R204" s="188"/>
      <c r="S204" s="190"/>
      <c r="T204" s="190"/>
      <c r="U204" s="190"/>
      <c r="V204" s="190"/>
      <c r="W204" s="190"/>
      <c r="X204" s="190"/>
      <c r="Y204" s="190"/>
      <c r="Z204" s="190"/>
      <c r="AA204" s="187"/>
      <c r="AB204" s="506"/>
      <c r="AC204" s="506"/>
      <c r="AD204" s="506"/>
      <c r="AE204" s="506"/>
      <c r="AF204" s="506"/>
      <c r="AG204" s="506"/>
      <c r="AH204" s="506"/>
      <c r="AI204" s="506"/>
      <c r="AJ204" s="506"/>
      <c r="AK204" s="506"/>
      <c r="AL204" s="506"/>
      <c r="AM204" s="506"/>
      <c r="AN204" s="506"/>
      <c r="AO204" s="506"/>
      <c r="AP204" s="506"/>
      <c r="AQ204" s="506"/>
      <c r="AR204" s="506"/>
      <c r="AS204" s="506"/>
      <c r="AT204" s="506"/>
      <c r="AU204" s="506"/>
      <c r="AV204" s="506"/>
      <c r="AW204" s="506"/>
      <c r="AX204" s="506"/>
      <c r="AY204" s="506"/>
      <c r="AZ204" s="943"/>
      <c r="BA204" s="947"/>
      <c r="BB204" s="682"/>
      <c r="BC204" s="517"/>
      <c r="BD204" s="503"/>
      <c r="BE204" s="503"/>
      <c r="BF204" s="503"/>
      <c r="BG204" s="521"/>
      <c r="BH204" s="517"/>
      <c r="BI204" s="503"/>
      <c r="BJ204" s="503"/>
      <c r="BK204" s="503"/>
      <c r="BL204" s="521"/>
      <c r="BM204" s="517"/>
      <c r="BN204" s="503"/>
      <c r="BO204" s="503"/>
      <c r="BP204" s="503"/>
      <c r="BQ204" s="521"/>
      <c r="BR204" s="517"/>
      <c r="BS204" s="503"/>
      <c r="BT204" s="503"/>
      <c r="BU204" s="503"/>
      <c r="BV204" s="503"/>
      <c r="BW204" s="503"/>
      <c r="BX204" s="503"/>
      <c r="BY204" s="504"/>
      <c r="BZ204" s="504"/>
      <c r="CA204" s="50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row>
    <row r="205" s="615" customFormat="true" ht="15" customHeight="true" x14ac:dyDescent="0.2">
      <c r="A205" s="92"/>
      <c r="B205" s="88"/>
      <c r="C205" s="186"/>
      <c r="D205" s="185"/>
      <c r="E205" s="185"/>
      <c r="F205" s="185"/>
      <c r="G205" s="184"/>
      <c r="H205" s="183"/>
      <c r="I205" s="185"/>
      <c r="J205" s="185"/>
      <c r="K205" s="185"/>
      <c r="L205" s="182"/>
      <c r="M205" s="186"/>
      <c r="N205" s="185"/>
      <c r="O205" s="185"/>
      <c r="P205" s="185"/>
      <c r="Q205" s="184"/>
      <c r="R205" s="183"/>
      <c r="S205" s="185"/>
      <c r="T205" s="185"/>
      <c r="U205" s="185"/>
      <c r="V205" s="185"/>
      <c r="W205" s="185"/>
      <c r="X205" s="185"/>
      <c r="Y205" s="185"/>
      <c r="Z205" s="185"/>
      <c r="AA205" s="182"/>
      <c r="AB205" s="506"/>
      <c r="AC205" s="506"/>
      <c r="AD205" s="506"/>
      <c r="AE205" s="506"/>
      <c r="AF205" s="506"/>
      <c r="AG205" s="506"/>
      <c r="AH205" s="506"/>
      <c r="AI205" s="506"/>
      <c r="AJ205" s="506"/>
      <c r="AK205" s="506"/>
      <c r="AL205" s="506"/>
      <c r="AM205" s="506"/>
      <c r="AN205" s="506"/>
      <c r="AO205" s="506"/>
      <c r="AP205" s="506"/>
      <c r="AQ205" s="506"/>
      <c r="AR205" s="506"/>
      <c r="AS205" s="506"/>
      <c r="AT205" s="506"/>
      <c r="AU205" s="506"/>
      <c r="AV205" s="506"/>
      <c r="AW205" s="506"/>
      <c r="AX205" s="506"/>
      <c r="AY205" s="506"/>
      <c r="AZ205" s="943"/>
      <c r="BA205" s="947"/>
      <c r="BB205" s="682"/>
      <c r="BC205" s="520"/>
      <c r="BD205" s="519"/>
      <c r="BE205" s="519"/>
      <c r="BF205" s="519"/>
      <c r="BG205" s="523"/>
      <c r="BH205" s="520"/>
      <c r="BI205" s="519"/>
      <c r="BJ205" s="519"/>
      <c r="BK205" s="519"/>
      <c r="BL205" s="523"/>
      <c r="BM205" s="520"/>
      <c r="BN205" s="519"/>
      <c r="BO205" s="519"/>
      <c r="BP205" s="519"/>
      <c r="BQ205" s="523"/>
      <c r="BR205" s="520"/>
      <c r="BS205" s="519"/>
      <c r="BT205" s="519"/>
      <c r="BU205" s="519"/>
      <c r="BV205" s="519"/>
      <c r="BW205" s="519"/>
      <c r="BX205" s="519"/>
      <c r="BY205" s="522"/>
      <c r="BZ205" s="522"/>
      <c r="CA205" s="522"/>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row>
    <row r="206" s="599" customFormat="true" ht="250.15" customHeight="true" x14ac:dyDescent="0.2">
      <c r="B206" s="615"/>
      <c r="AB206" s="415"/>
      <c r="AC206" s="415"/>
      <c r="AD206" s="415"/>
      <c r="AE206" s="415"/>
      <c r="AF206" s="415"/>
      <c r="AG206" s="415"/>
      <c r="AH206" s="415"/>
      <c r="AI206" s="415"/>
      <c r="AJ206" s="415"/>
      <c r="AK206" s="415"/>
      <c r="AL206" s="415"/>
      <c r="AM206" s="415"/>
      <c r="AN206" s="415"/>
      <c r="AO206" s="415"/>
      <c r="AP206" s="415"/>
      <c r="AQ206" s="415"/>
      <c r="AR206" s="415"/>
      <c r="AS206" s="415"/>
      <c r="AT206" s="415"/>
      <c r="AU206" s="415"/>
      <c r="AV206" s="415"/>
      <c r="AW206" s="415"/>
      <c r="AX206" s="415"/>
      <c r="AY206" s="415"/>
      <c r="AZ206" s="415"/>
      <c r="BA206" s="379"/>
      <c r="BB206" s="377"/>
      <c r="BC206" s="377"/>
      <c r="BD206" s="377"/>
      <c r="BE206" s="377"/>
      <c r="BF206" s="377"/>
      <c r="BG206" s="377"/>
      <c r="BH206" s="377"/>
      <c r="BI206" s="377"/>
      <c r="BJ206" s="377"/>
      <c r="BK206" s="377"/>
      <c r="BL206" s="377"/>
      <c r="BM206" s="377"/>
      <c r="BN206" s="377"/>
      <c r="BO206" s="377"/>
      <c r="BP206" s="377"/>
      <c r="BQ206" s="377"/>
      <c r="BR206" s="377"/>
      <c r="BS206" s="377"/>
      <c r="BT206" s="377"/>
      <c r="BU206" s="377"/>
      <c r="BV206" s="377"/>
      <c r="BW206" s="377"/>
      <c r="BX206" s="377"/>
      <c r="BY206" s="379"/>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58" customFormat="true" ht="18" customHeight="true" x14ac:dyDescent="0.2">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58" customFormat="true" ht="22.5" customHeight="true" x14ac:dyDescent="0.35">
      <c r="A208" s="1060" t="str">
        <f>A1026</f>
        <v>Lesotho</v>
      </c>
      <c r="B208" s="1061"/>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58" customFormat="true" ht="22.5" customHeight="true" x14ac:dyDescent="0.35">
      <c r="A209" s="385" t="str">
        <f>A1034</f>
        <v>2014</v>
      </c>
      <c r="B209" s="386"/>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58" customFormat="true" ht="22.5" customHeight="true" x14ac:dyDescent="0.35">
      <c r="A210" s="675" t="s">
        <v>112</v>
      </c>
      <c r="B210" s="388"/>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58" customFormat="true" ht="20.1" customHeight="true" x14ac:dyDescent="0.35">
      <c r="A211" s="390" t="s">
        <v>97</v>
      </c>
      <c r="B211" s="386"/>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58" customFormat="true" ht="15" customHeight="true" x14ac:dyDescent="0.2">
      <c r="A212" s="679" t="s">
        <v>98</v>
      </c>
      <c r="B212" s="423"/>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58" customFormat="true" ht="15" customHeight="true" x14ac:dyDescent="0.2">
      <c r="A213" s="399" t="s">
        <v>40</v>
      </c>
      <c r="B213" s="398"/>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58" customFormat="true" ht="15" customHeight="true" x14ac:dyDescent="0.2">
      <c r="A214" s="397" t="s">
        <v>39</v>
      </c>
      <c r="B214" s="398"/>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58" customFormat="true" ht="15" customHeight="true" x14ac:dyDescent="0.2">
      <c r="A215" s="397" t="s">
        <v>136</v>
      </c>
      <c r="B215" s="422" t="str">
        <f>A1025</f>
        <v>DHS14</v>
      </c>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58" customFormat="true" ht="15" customHeight="true" x14ac:dyDescent="0.2">
      <c r="A216" s="244"/>
      <c r="B216" s="246"/>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58" customFormat="true" ht="15" customHeight="true" x14ac:dyDescent="0.2">
      <c r="A217" s="244"/>
      <c r="B217" s="245"/>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58" customFormat="true" ht="18" customHeight="true" x14ac:dyDescent="0.2">
      <c r="A218" s="244"/>
      <c r="B218" s="246"/>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58" customFormat="true" ht="18" customHeight="true" x14ac:dyDescent="0.2">
      <c r="A219" s="243"/>
      <c r="B219" s="242"/>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82" customFormat="true" ht="15" customHeight="true" x14ac:dyDescent="0.2">
      <c r="A220" s="361" t="s">
        <v>86</v>
      </c>
      <c r="B220" s="405"/>
      <c r="C220" s="1049" t="s">
        <v>115</v>
      </c>
      <c r="D220" s="1050"/>
      <c r="E220" s="1050"/>
      <c r="F220" s="1050"/>
      <c r="G220" s="1051"/>
      <c r="H220" s="1052" t="s">
        <v>38</v>
      </c>
      <c r="I220" s="1044"/>
      <c r="J220" s="1044"/>
      <c r="K220" s="1044"/>
      <c r="L220" s="1046"/>
      <c r="M220" s="1039" t="s">
        <v>37</v>
      </c>
      <c r="N220" s="1040"/>
      <c r="O220" s="1040"/>
      <c r="P220" s="1040"/>
      <c r="Q220" s="1042"/>
      <c r="R220" s="87" t="s">
        <v>142</v>
      </c>
      <c r="S220" s="495"/>
      <c r="T220" s="495"/>
      <c r="U220" s="495"/>
      <c r="V220" s="495"/>
      <c r="W220" s="495"/>
      <c r="X220" s="495"/>
      <c r="Y220" s="495"/>
      <c r="Z220" s="495"/>
      <c r="AA220" s="495"/>
      <c r="AB220" s="506"/>
      <c r="AC220" s="506"/>
      <c r="AD220" s="506"/>
      <c r="AE220" s="506"/>
      <c r="AF220" s="506"/>
      <c r="AG220" s="506"/>
      <c r="AH220" s="506"/>
      <c r="AI220" s="506"/>
      <c r="AJ220" s="506"/>
      <c r="AK220" s="506"/>
      <c r="AL220" s="506"/>
      <c r="AM220" s="506"/>
      <c r="AN220" s="506"/>
      <c r="AO220" s="506"/>
      <c r="AP220" s="506"/>
      <c r="AQ220" s="506"/>
      <c r="AR220" s="506"/>
      <c r="AS220" s="506"/>
      <c r="AT220" s="506"/>
      <c r="AU220" s="506"/>
      <c r="AV220" s="506"/>
      <c r="AW220" s="506"/>
      <c r="AX220" s="506"/>
      <c r="AY220" s="506"/>
      <c r="AZ220" s="943"/>
      <c r="BA220" s="416" t="s">
        <v>131</v>
      </c>
      <c r="BB220" s="361" t="s">
        <v>86</v>
      </c>
      <c r="BC220" s="1039" t="s">
        <v>115</v>
      </c>
      <c r="BD220" s="1040"/>
      <c r="BE220" s="1040"/>
      <c r="BF220" s="1040"/>
      <c r="BG220" s="1041"/>
      <c r="BH220" s="1039" t="s">
        <v>38</v>
      </c>
      <c r="BI220" s="1040"/>
      <c r="BJ220" s="1040"/>
      <c r="BK220" s="1040"/>
      <c r="BL220" s="1041"/>
      <c r="BM220" s="1039" t="s">
        <v>37</v>
      </c>
      <c r="BN220" s="1040"/>
      <c r="BO220" s="1040"/>
      <c r="BP220" s="1040"/>
      <c r="BQ220" s="1042"/>
      <c r="BR220" s="86" t="s">
        <v>142</v>
      </c>
      <c r="BS220" s="495"/>
      <c r="BT220" s="495"/>
      <c r="BU220" s="495"/>
      <c r="BV220" s="495"/>
      <c r="BW220" s="495"/>
      <c r="BX220" s="495"/>
      <c r="BY220" s="495"/>
      <c r="BZ220" s="509"/>
      <c r="CA220" s="509"/>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82" customFormat="true" ht="12.75" x14ac:dyDescent="0.2">
      <c r="A221" s="402" t="s">
        <v>87</v>
      </c>
      <c r="B221" s="444"/>
      <c r="C221" s="486" t="s">
        <v>0</v>
      </c>
      <c r="D221" s="673" t="s">
        <v>1</v>
      </c>
      <c r="E221" s="673" t="s">
        <v>2</v>
      </c>
      <c r="F221" s="673" t="s">
        <v>3</v>
      </c>
      <c r="G221" s="674" t="s">
        <v>4</v>
      </c>
      <c r="H221" s="449" t="s">
        <v>0</v>
      </c>
      <c r="I221" s="677" t="s">
        <v>1</v>
      </c>
      <c r="J221" s="677" t="s">
        <v>2</v>
      </c>
      <c r="K221" s="677" t="s">
        <v>3</v>
      </c>
      <c r="L221" s="678" t="s">
        <v>4</v>
      </c>
      <c r="M221" s="450" t="s">
        <v>0</v>
      </c>
      <c r="N221" s="677" t="s">
        <v>1</v>
      </c>
      <c r="O221" s="677" t="s">
        <v>2</v>
      </c>
      <c r="P221" s="677" t="s">
        <v>3</v>
      </c>
      <c r="Q221" s="671" t="s">
        <v>4</v>
      </c>
      <c r="R221" s="449" t="s">
        <v>250</v>
      </c>
      <c r="S221" s="677" t="s">
        <v>465</v>
      </c>
      <c r="T221" s="677" t="s">
        <v>252</v>
      </c>
      <c r="U221" s="677" t="s">
        <v>253</v>
      </c>
      <c r="V221" s="677" t="s">
        <v>254</v>
      </c>
      <c r="W221" s="677" t="s">
        <v>466</v>
      </c>
      <c r="X221" s="677" t="s">
        <v>256</v>
      </c>
      <c r="Y221" s="677" t="s">
        <v>467</v>
      </c>
      <c r="Z221" s="677" t="s">
        <v>258</v>
      </c>
      <c r="AA221" s="678" t="s">
        <v>259</v>
      </c>
      <c r="AB221" s="506"/>
      <c r="AC221" s="506"/>
      <c r="AD221" s="506"/>
      <c r="AE221" s="506"/>
      <c r="AF221" s="506"/>
      <c r="AG221" s="506"/>
      <c r="AH221" s="506"/>
      <c r="AI221" s="506"/>
      <c r="AJ221" s="506"/>
      <c r="AK221" s="506"/>
      <c r="AL221" s="506"/>
      <c r="AM221" s="506"/>
      <c r="AN221" s="506"/>
      <c r="AO221" s="506"/>
      <c r="AP221" s="506"/>
      <c r="AQ221" s="506"/>
      <c r="AR221" s="506"/>
      <c r="AS221" s="506"/>
      <c r="AT221" s="506"/>
      <c r="AU221" s="506"/>
      <c r="AV221" s="506"/>
      <c r="AW221" s="506"/>
      <c r="AX221" s="506"/>
      <c r="AY221" s="506"/>
      <c r="AZ221" s="943"/>
      <c r="BA221" s="402" t="s">
        <v>118</v>
      </c>
      <c r="BB221" s="401"/>
      <c r="BC221" s="525" t="s">
        <v>0</v>
      </c>
      <c r="BD221" s="647" t="s">
        <v>1</v>
      </c>
      <c r="BE221" s="647" t="s">
        <v>2</v>
      </c>
      <c r="BF221" s="647" t="s">
        <v>3</v>
      </c>
      <c r="BG221" s="526" t="s">
        <v>4</v>
      </c>
      <c r="BH221" s="525" t="s">
        <v>0</v>
      </c>
      <c r="BI221" s="647" t="s">
        <v>1</v>
      </c>
      <c r="BJ221" s="647" t="s">
        <v>2</v>
      </c>
      <c r="BK221" s="647" t="s">
        <v>3</v>
      </c>
      <c r="BL221" s="526" t="s">
        <v>4</v>
      </c>
      <c r="BM221" s="525" t="s">
        <v>0</v>
      </c>
      <c r="BN221" s="647" t="s">
        <v>1</v>
      </c>
      <c r="BO221" s="647" t="s">
        <v>2</v>
      </c>
      <c r="BP221" s="647" t="s">
        <v>3</v>
      </c>
      <c r="BQ221" s="526" t="s">
        <v>4</v>
      </c>
      <c r="BR221" s="525" t="s">
        <v>250</v>
      </c>
      <c r="BS221" s="647" t="s">
        <v>465</v>
      </c>
      <c r="BT221" s="647" t="s">
        <v>252</v>
      </c>
      <c r="BU221" s="647" t="s">
        <v>253</v>
      </c>
      <c r="BV221" s="647" t="s">
        <v>254</v>
      </c>
      <c r="BW221" s="647" t="s">
        <v>466</v>
      </c>
      <c r="BX221" s="647" t="s">
        <v>256</v>
      </c>
      <c r="BY221" s="648" t="s">
        <v>467</v>
      </c>
      <c r="BZ221" s="648" t="s">
        <v>258</v>
      </c>
      <c r="CA221" s="648" t="s">
        <v>259</v>
      </c>
      <c r="CB221" s="948"/>
      <c r="CC221" s="948"/>
      <c r="CD221" s="948"/>
      <c r="CE221" s="948"/>
      <c r="CF221" s="948"/>
      <c r="CG221" s="948"/>
      <c r="CH221" s="948"/>
      <c r="CI221" s="948"/>
      <c r="CJ221" s="948"/>
      <c r="CK221" s="948"/>
      <c r="CL221" s="948"/>
      <c r="CM221" s="948"/>
      <c r="CN221" s="948"/>
      <c r="CO221" s="948"/>
      <c r="CP221" s="948"/>
      <c r="CQ221" s="948"/>
      <c r="CR221" s="948"/>
      <c r="CS221" s="948"/>
      <c r="CT221" s="948"/>
      <c r="CU221" s="948"/>
      <c r="CV221" s="948"/>
      <c r="CW221" s="948"/>
      <c r="CX221" s="948"/>
      <c r="CY221" s="948"/>
      <c r="CZ221" s="948"/>
    </row>
    <row r="222" s="382" customFormat="true" ht="15" customHeight="true" x14ac:dyDescent="0.2">
      <c r="A222" s="1053" t="s">
        <v>36</v>
      </c>
      <c r="B222" s="446" t="s">
        <v>15</v>
      </c>
      <c r="C222" s="196">
        <v>0.3963762731461617</v>
      </c>
      <c r="D222" s="195">
        <v>1.32789230841877E-2</v>
      </c>
      <c r="E222" s="195">
        <v>0.4124071206890666</v>
      </c>
      <c r="F222" s="195">
        <v>1.0422649374053781</v>
      </c>
      <c r="G222" s="194">
        <v>8.1150940777047591</v>
      </c>
      <c r="H222" s="193">
        <v>0.20598994848138286</v>
      </c>
      <c r="I222" s="195">
        <v>0.81706049357450505</v>
      </c>
      <c r="J222" s="195">
        <v>2.130044295749133</v>
      </c>
      <c r="K222" s="195">
        <v>3.6607161483321424</v>
      </c>
      <c r="L222" s="192">
        <v>22.665493980274967</v>
      </c>
      <c r="M222" s="196">
        <v>0.45188736467414137</v>
      </c>
      <c r="N222" s="195">
        <v>9.291342493464029E-2</v>
      </c>
      <c r="O222" s="195">
        <v>0</v>
      </c>
      <c r="P222" s="195">
        <v>0.54952164494506783</v>
      </c>
      <c r="Q222" s="194">
        <v>2.0922668148782715</v>
      </c>
      <c r="R222" s="193">
        <v>3.7427073174063636</v>
      </c>
      <c r="S222" s="195">
        <v>1.8905391460683096</v>
      </c>
      <c r="T222" s="195">
        <v>1.015902094249671</v>
      </c>
      <c r="U222" s="195">
        <v>1.6631532495546144</v>
      </c>
      <c r="V222" s="195">
        <v>3.3152258443232676</v>
      </c>
      <c r="W222" s="195">
        <v>1.412508522511335</v>
      </c>
      <c r="X222" s="195">
        <v>0.35260255234521004</v>
      </c>
      <c r="Y222" s="195">
        <v>0.70127945799632985</v>
      </c>
      <c r="Z222" s="195">
        <v>1.0131697370805004</v>
      </c>
      <c r="AA222" s="192">
        <v>1.1878454068172652</v>
      </c>
      <c r="AB222" s="506"/>
      <c r="AC222" s="506"/>
      <c r="AD222" s="506"/>
      <c r="AE222" s="506"/>
      <c r="AF222" s="506"/>
      <c r="AG222" s="506"/>
      <c r="AH222" s="506"/>
      <c r="AI222" s="506"/>
      <c r="AJ222" s="506"/>
      <c r="AK222" s="506"/>
      <c r="AL222" s="506"/>
      <c r="AM222" s="506"/>
      <c r="AN222" s="506"/>
      <c r="AO222" s="506"/>
      <c r="AP222" s="506"/>
      <c r="AQ222" s="506"/>
      <c r="AR222" s="506"/>
      <c r="AS222" s="506"/>
      <c r="AT222" s="506"/>
      <c r="AU222" s="506"/>
      <c r="AV222" s="506"/>
      <c r="AW222" s="506"/>
      <c r="AX222" s="506"/>
      <c r="AY222" s="506"/>
      <c r="AZ222" s="943"/>
      <c r="BA222" s="1038" t="s">
        <v>36</v>
      </c>
      <c r="BB222" s="683" t="s">
        <v>15</v>
      </c>
      <c r="BC222" s="553">
        <v>31.237601000000002</v>
      </c>
      <c r="BD222" s="549">
        <v>1.044824</v>
      </c>
      <c r="BE222" s="549">
        <v>32.484389999999998</v>
      </c>
      <c r="BF222" s="549">
        <v>82.035122999999999</v>
      </c>
      <c r="BG222" s="562">
        <v>633.40433799999971</v>
      </c>
      <c r="BH222" s="553">
        <v>4.2421690000000005</v>
      </c>
      <c r="BI222" s="549">
        <v>16.846989999999998</v>
      </c>
      <c r="BJ222" s="549">
        <v>43.705475999999997</v>
      </c>
      <c r="BK222" s="549">
        <v>74.683711000000002</v>
      </c>
      <c r="BL222" s="562">
        <v>455.5435109999998</v>
      </c>
      <c r="BM222" s="553">
        <v>26.293693000000001</v>
      </c>
      <c r="BN222" s="549">
        <v>5.4107060000000002</v>
      </c>
      <c r="BO222" s="549">
        <v>0</v>
      </c>
      <c r="BP222" s="549">
        <v>32.000339999999994</v>
      </c>
      <c r="BQ222" s="562">
        <v>121.47968000000006</v>
      </c>
      <c r="BR222" s="553">
        <v>177.64412999999999</v>
      </c>
      <c r="BS222" s="549">
        <v>45.538436999999981</v>
      </c>
      <c r="BT222" s="549">
        <v>63.183073</v>
      </c>
      <c r="BU222" s="549">
        <v>58.426426999999997</v>
      </c>
      <c r="BV222" s="549">
        <v>297.72641699999991</v>
      </c>
      <c r="BW222" s="549">
        <v>58.022367000000003</v>
      </c>
      <c r="BX222" s="549">
        <v>8.5771550000000012</v>
      </c>
      <c r="BY222" s="557">
        <v>9.3742759999999983</v>
      </c>
      <c r="BZ222" s="557">
        <v>24.89726700000001</v>
      </c>
      <c r="CA222" s="557">
        <v>36.816727</v>
      </c>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5"/>
    </row>
    <row r="223" s="382" customFormat="true" ht="15" customHeight="true" x14ac:dyDescent="0.2">
      <c r="A223" s="1047"/>
      <c r="B223" s="447" t="s">
        <v>16</v>
      </c>
      <c r="C223" s="191">
        <v>0.98256298098518768</v>
      </c>
      <c r="D223" s="190">
        <v>1.8665748326524325</v>
      </c>
      <c r="E223" s="190">
        <v>2.4390459376847131</v>
      </c>
      <c r="F223" s="190">
        <v>2.5487809167168627</v>
      </c>
      <c r="G223" s="189">
        <v>5.710137308361678</v>
      </c>
      <c r="H223" s="188">
        <v>5.5929623266006976</v>
      </c>
      <c r="I223" s="190">
        <v>2.5227823961478308</v>
      </c>
      <c r="J223" s="190">
        <v>4.569612847272758</v>
      </c>
      <c r="K223" s="190">
        <v>8.6485530576695542</v>
      </c>
      <c r="L223" s="187">
        <v>6.4035779687774657</v>
      </c>
      <c r="M223" s="191">
        <v>0.72826998402716725</v>
      </c>
      <c r="N223" s="190">
        <v>1.5135351233113592</v>
      </c>
      <c r="O223" s="190">
        <v>2.0740783460516314</v>
      </c>
      <c r="P223" s="190">
        <v>2.0220101412523848</v>
      </c>
      <c r="Q223" s="189">
        <v>2.2029116283527368</v>
      </c>
      <c r="R223" s="188">
        <v>2.0423257990874513</v>
      </c>
      <c r="S223" s="190">
        <v>2.1236565601877593</v>
      </c>
      <c r="T223" s="190">
        <v>3.1644872473992636</v>
      </c>
      <c r="U223" s="190">
        <v>3.9216080787759919</v>
      </c>
      <c r="V223" s="190">
        <v>3.0001018683963756</v>
      </c>
      <c r="W223" s="190">
        <v>1.5381631196795718</v>
      </c>
      <c r="X223" s="190">
        <v>1.7161201007444682</v>
      </c>
      <c r="Y223" s="190">
        <v>2.0254339882735972</v>
      </c>
      <c r="Z223" s="190">
        <v>6.1478045320520005</v>
      </c>
      <c r="AA223" s="187">
        <v>0.88881423116187086</v>
      </c>
      <c r="AB223" s="506"/>
      <c r="AC223" s="506"/>
      <c r="AD223" s="506"/>
      <c r="AE223" s="506"/>
      <c r="AF223" s="506"/>
      <c r="AG223" s="506"/>
      <c r="AH223" s="506"/>
      <c r="AI223" s="506"/>
      <c r="AJ223" s="506"/>
      <c r="AK223" s="506"/>
      <c r="AL223" s="506"/>
      <c r="AM223" s="506"/>
      <c r="AN223" s="506"/>
      <c r="AO223" s="506"/>
      <c r="AP223" s="506"/>
      <c r="AQ223" s="506"/>
      <c r="AR223" s="506"/>
      <c r="AS223" s="506"/>
      <c r="AT223" s="506"/>
      <c r="AU223" s="506"/>
      <c r="AV223" s="506"/>
      <c r="AW223" s="506"/>
      <c r="AX223" s="506"/>
      <c r="AY223" s="506"/>
      <c r="AZ223" s="943"/>
      <c r="BA223" s="1035"/>
      <c r="BB223" s="682" t="s">
        <v>16</v>
      </c>
      <c r="BC223" s="554">
        <v>77.433773000000002</v>
      </c>
      <c r="BD223" s="550">
        <v>146.86749600000005</v>
      </c>
      <c r="BE223" s="550">
        <v>192.11821399999999</v>
      </c>
      <c r="BF223" s="550">
        <v>200.61075499999995</v>
      </c>
      <c r="BG223" s="563">
        <v>445.69116600000001</v>
      </c>
      <c r="BH223" s="554">
        <v>115.18179200000003</v>
      </c>
      <c r="BI223" s="550">
        <v>52.017311000000007</v>
      </c>
      <c r="BJ223" s="550">
        <v>93.761949000000016</v>
      </c>
      <c r="BK223" s="550">
        <v>176.44253500000002</v>
      </c>
      <c r="BL223" s="563">
        <v>128.70261699999998</v>
      </c>
      <c r="BM223" s="554">
        <v>42.375398999999994</v>
      </c>
      <c r="BN223" s="550">
        <v>88.138969999999986</v>
      </c>
      <c r="BO223" s="550">
        <v>120.44908600000002</v>
      </c>
      <c r="BP223" s="550">
        <v>117.74788600000002</v>
      </c>
      <c r="BQ223" s="563">
        <v>127.90385900000001</v>
      </c>
      <c r="BR223" s="554">
        <v>96.937099000000003</v>
      </c>
      <c r="BS223" s="550">
        <v>51.153661999999997</v>
      </c>
      <c r="BT223" s="550">
        <v>196.81230100000008</v>
      </c>
      <c r="BU223" s="550">
        <v>137.76574600000006</v>
      </c>
      <c r="BV223" s="550">
        <v>269.42646499999995</v>
      </c>
      <c r="BW223" s="550">
        <v>63.183948000000001</v>
      </c>
      <c r="BX223" s="550">
        <v>41.745097999999992</v>
      </c>
      <c r="BY223" s="558">
        <v>27.074766</v>
      </c>
      <c r="BZ223" s="558">
        <v>151.07392700000005</v>
      </c>
      <c r="CA223" s="558">
        <v>27.548392</v>
      </c>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5"/>
    </row>
    <row r="224" s="382" customFormat="true" ht="15" customHeight="true" x14ac:dyDescent="0.2">
      <c r="A224" s="1048"/>
      <c r="B224" s="448" t="s">
        <v>20</v>
      </c>
      <c r="C224" s="191">
        <v>98.621060745868633</v>
      </c>
      <c r="D224" s="190">
        <v>98.120146244263424</v>
      </c>
      <c r="E224" s="190">
        <v>97.148546941626208</v>
      </c>
      <c r="F224" s="190">
        <v>96.408954145877729</v>
      </c>
      <c r="G224" s="189">
        <v>86.174768613933693</v>
      </c>
      <c r="H224" s="188">
        <v>94.201047724917899</v>
      </c>
      <c r="I224" s="190">
        <v>96.660157110277694</v>
      </c>
      <c r="J224" s="190">
        <v>93.300342856978119</v>
      </c>
      <c r="K224" s="190">
        <v>87.690730793998313</v>
      </c>
      <c r="L224" s="187">
        <v>70.930928050947472</v>
      </c>
      <c r="M224" s="191">
        <v>98.8198426512987</v>
      </c>
      <c r="N224" s="190">
        <v>98.393551451754021</v>
      </c>
      <c r="O224" s="190">
        <v>97.925921653948421</v>
      </c>
      <c r="P224" s="190">
        <v>97.42846821380256</v>
      </c>
      <c r="Q224" s="189">
        <v>95.704821556769062</v>
      </c>
      <c r="R224" s="188">
        <v>94.21496688350615</v>
      </c>
      <c r="S224" s="190">
        <v>95.985804293743882</v>
      </c>
      <c r="T224" s="190">
        <v>95.819610658351095</v>
      </c>
      <c r="U224" s="190">
        <v>94.415238671669414</v>
      </c>
      <c r="V224" s="190">
        <v>93.684672287280364</v>
      </c>
      <c r="W224" s="190">
        <v>97.049328357809017</v>
      </c>
      <c r="X224" s="190">
        <v>97.931277346910349</v>
      </c>
      <c r="Y224" s="190">
        <v>97.273286553729974</v>
      </c>
      <c r="Z224" s="190">
        <v>92.839025730867647</v>
      </c>
      <c r="AA224" s="187">
        <v>97.923340362020852</v>
      </c>
      <c r="AB224" s="506"/>
      <c r="AC224" s="506"/>
      <c r="AD224" s="506"/>
      <c r="AE224" s="506"/>
      <c r="AF224" s="506"/>
      <c r="AG224" s="506"/>
      <c r="AH224" s="506"/>
      <c r="AI224" s="506"/>
      <c r="AJ224" s="506"/>
      <c r="AK224" s="506"/>
      <c r="AL224" s="506"/>
      <c r="AM224" s="506"/>
      <c r="AN224" s="506"/>
      <c r="AO224" s="506"/>
      <c r="AP224" s="506"/>
      <c r="AQ224" s="506"/>
      <c r="AR224" s="506"/>
      <c r="AS224" s="506"/>
      <c r="AT224" s="506"/>
      <c r="AU224" s="506"/>
      <c r="AV224" s="506"/>
      <c r="AW224" s="506"/>
      <c r="AX224" s="506"/>
      <c r="AY224" s="506"/>
      <c r="AZ224" s="943"/>
      <c r="BA224" s="1035"/>
      <c r="BB224" s="682" t="s">
        <v>20</v>
      </c>
      <c r="BC224" s="554">
        <v>7772.1234960000238</v>
      </c>
      <c r="BD224" s="550">
        <v>7720.3763460000155</v>
      </c>
      <c r="BE224" s="550">
        <v>7652.1745830000091</v>
      </c>
      <c r="BF224" s="550">
        <v>7588.2053859999978</v>
      </c>
      <c r="BG224" s="563">
        <v>6726.1662949999954</v>
      </c>
      <c r="BH224" s="554">
        <v>1939.9818650000016</v>
      </c>
      <c r="BI224" s="550">
        <v>1993.0381079999993</v>
      </c>
      <c r="BJ224" s="550">
        <v>1914.3901860000028</v>
      </c>
      <c r="BK224" s="550">
        <v>1789.0131139999994</v>
      </c>
      <c r="BL224" s="563">
        <v>1425.6086379999997</v>
      </c>
      <c r="BM224" s="554">
        <v>5749.9695900000024</v>
      </c>
      <c r="BN224" s="550">
        <v>5729.834839000011</v>
      </c>
      <c r="BO224" s="550">
        <v>5686.905599000007</v>
      </c>
      <c r="BP224" s="550">
        <v>5673.5601540000043</v>
      </c>
      <c r="BQ224" s="563">
        <v>5556.7440129999995</v>
      </c>
      <c r="BR224" s="554">
        <v>4471.8259819999903</v>
      </c>
      <c r="BS224" s="550">
        <v>2312.0618849999983</v>
      </c>
      <c r="BT224" s="550">
        <v>5959.4103500000101</v>
      </c>
      <c r="BU224" s="550">
        <v>3316.7990089999967</v>
      </c>
      <c r="BV224" s="550">
        <v>8413.4243389999883</v>
      </c>
      <c r="BW224" s="550">
        <v>3986.5470949999981</v>
      </c>
      <c r="BX224" s="550">
        <v>2382.2055160000023</v>
      </c>
      <c r="BY224" s="558">
        <v>1300.2899560000026</v>
      </c>
      <c r="BZ224" s="558">
        <v>2281.3926700000015</v>
      </c>
      <c r="CA224" s="558">
        <v>3035.0893039999937</v>
      </c>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5"/>
    </row>
    <row r="225" s="382" customFormat="true" ht="15" customHeight="true" x14ac:dyDescent="0.2">
      <c r="A225" s="1053" t="s">
        <v>472</v>
      </c>
      <c r="B225" s="446" t="s">
        <v>473</v>
      </c>
      <c r="C225" s="191">
        <v>1.3788417245657552</v>
      </c>
      <c r="D225" s="190">
        <v>1.8778572643151674</v>
      </c>
      <c r="E225" s="190">
        <v>2.8514530583737798</v>
      </c>
      <c r="F225" s="190">
        <v>3.5841889693240447</v>
      </c>
      <c r="G225" s="189">
        <v>13.699925515895032</v>
      </c>
      <c r="H225" s="188">
        <v>5.7989522750820806</v>
      </c>
      <c r="I225" s="190">
        <v>3.3398428897223353</v>
      </c>
      <c r="J225" s="190">
        <v>6.6857972403999097</v>
      </c>
      <c r="K225" s="190">
        <v>12.20465794076129</v>
      </c>
      <c r="L225" s="187">
        <v>28.368281391544691</v>
      </c>
      <c r="M225" s="191">
        <v>1.1801573487013091</v>
      </c>
      <c r="N225" s="190">
        <v>1.6062947888446695</v>
      </c>
      <c r="O225" s="190">
        <v>2.0710949781092913</v>
      </c>
      <c r="P225" s="190">
        <v>2.5715317861974532</v>
      </c>
      <c r="Q225" s="189">
        <v>4.284068100579721</v>
      </c>
      <c r="R225" s="188">
        <v>5.7378438674407253</v>
      </c>
      <c r="S225" s="190">
        <v>4.0141957062560758</v>
      </c>
      <c r="T225" s="190">
        <v>4.1781146681857688</v>
      </c>
      <c r="U225" s="190">
        <v>5.5838752940049776</v>
      </c>
      <c r="V225" s="190">
        <v>6.2795924915217016</v>
      </c>
      <c r="W225" s="190">
        <v>2.9506716421909065</v>
      </c>
      <c r="X225" s="190">
        <v>2.0687226530896781</v>
      </c>
      <c r="Y225" s="190">
        <v>2.724091897632388</v>
      </c>
      <c r="Z225" s="190">
        <v>7.1609742691325025</v>
      </c>
      <c r="AA225" s="187">
        <v>2.0766596379791364</v>
      </c>
      <c r="AB225" s="506"/>
      <c r="AC225" s="506"/>
      <c r="AD225" s="506"/>
      <c r="AE225" s="506"/>
      <c r="AF225" s="506"/>
      <c r="AG225" s="506"/>
      <c r="AH225" s="506"/>
      <c r="AI225" s="506"/>
      <c r="AJ225" s="506"/>
      <c r="AK225" s="506"/>
      <c r="AL225" s="506"/>
      <c r="AM225" s="506"/>
      <c r="AN225" s="506"/>
      <c r="AO225" s="506"/>
      <c r="AP225" s="506"/>
      <c r="AQ225" s="506"/>
      <c r="AR225" s="506"/>
      <c r="AS225" s="506"/>
      <c r="AT225" s="506"/>
      <c r="AU225" s="506"/>
      <c r="AV225" s="506"/>
      <c r="AW225" s="506"/>
      <c r="AX225" s="506"/>
      <c r="AY225" s="506"/>
      <c r="AZ225" s="943"/>
      <c r="BA225" s="1035" t="s">
        <v>70</v>
      </c>
      <c r="BB225" s="682" t="s">
        <v>71</v>
      </c>
      <c r="BC225" s="119" t="s">
        <v>35</v>
      </c>
      <c r="BD225" s="115" t="s">
        <v>35</v>
      </c>
      <c r="BE225" s="115" t="s">
        <v>35</v>
      </c>
      <c r="BF225" s="115" t="s">
        <v>35</v>
      </c>
      <c r="BG225" s="110" t="s">
        <v>35</v>
      </c>
      <c r="BH225" s="119" t="s">
        <v>35</v>
      </c>
      <c r="BI225" s="115" t="s">
        <v>35</v>
      </c>
      <c r="BJ225" s="115" t="s">
        <v>35</v>
      </c>
      <c r="BK225" s="115" t="s">
        <v>35</v>
      </c>
      <c r="BL225" s="110" t="s">
        <v>35</v>
      </c>
      <c r="BM225" s="119" t="s">
        <v>35</v>
      </c>
      <c r="BN225" s="115" t="s">
        <v>35</v>
      </c>
      <c r="BO225" s="115" t="s">
        <v>35</v>
      </c>
      <c r="BP225" s="115" t="s">
        <v>35</v>
      </c>
      <c r="BQ225" s="110" t="s">
        <v>35</v>
      </c>
      <c r="BR225" s="119" t="s">
        <v>35</v>
      </c>
      <c r="BS225" s="115" t="s">
        <v>35</v>
      </c>
      <c r="BT225" s="115" t="s">
        <v>35</v>
      </c>
      <c r="BU225" s="115" t="s">
        <v>35</v>
      </c>
      <c r="BV225" s="115" t="s">
        <v>35</v>
      </c>
      <c r="BW225" s="115" t="s">
        <v>35</v>
      </c>
      <c r="BX225" s="115" t="s">
        <v>35</v>
      </c>
      <c r="BY225" s="104" t="s">
        <v>35</v>
      </c>
      <c r="BZ225" s="104" t="s">
        <v>35</v>
      </c>
      <c r="CA225" s="104" t="s">
        <v>35</v>
      </c>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row>
    <row r="226" s="382" customFormat="true" ht="15" customHeight="true" x14ac:dyDescent="0.2">
      <c r="A226" s="1047"/>
      <c r="B226" s="447" t="s">
        <v>474</v>
      </c>
      <c r="C226" s="191">
        <v>2.1454103372220938</v>
      </c>
      <c r="D226" s="190">
        <v>1.4084095288808214</v>
      </c>
      <c r="E226" s="190">
        <v>1.9697342493839392</v>
      </c>
      <c r="F226" s="190">
        <v>1.3456911681580879</v>
      </c>
      <c r="G226" s="189">
        <v>0.37807320555725582</v>
      </c>
      <c r="H226" s="188">
        <v>2.4099807028515197</v>
      </c>
      <c r="I226" s="190">
        <v>0.42581690392699889</v>
      </c>
      <c r="J226" s="190">
        <v>0.70168087656049405</v>
      </c>
      <c r="K226" s="190">
        <v>0.88054334283392199</v>
      </c>
      <c r="L226" s="187">
        <v>0.28541574113776558</v>
      </c>
      <c r="M226" s="191">
        <v>2.4285878832302434</v>
      </c>
      <c r="N226" s="190">
        <v>1.25154063456189</v>
      </c>
      <c r="O226" s="190">
        <v>1.5590517449691781</v>
      </c>
      <c r="P226" s="190">
        <v>1.9492674368723701</v>
      </c>
      <c r="Q226" s="189">
        <v>0.95955161892600016</v>
      </c>
      <c r="R226" s="188">
        <v>0.29591632299637127</v>
      </c>
      <c r="S226" s="190">
        <v>13.832032669717423</v>
      </c>
      <c r="T226" s="190">
        <v>0</v>
      </c>
      <c r="U226" s="190">
        <v>0.70700422077609604</v>
      </c>
      <c r="V226" s="190">
        <v>0.19657706291272442</v>
      </c>
      <c r="W226" s="190">
        <v>2.8564840994191996</v>
      </c>
      <c r="X226" s="190">
        <v>0</v>
      </c>
      <c r="Y226" s="190">
        <v>0</v>
      </c>
      <c r="Z226" s="190">
        <v>0.11472993646983987</v>
      </c>
      <c r="AA226" s="187">
        <v>1.9674949741953378</v>
      </c>
      <c r="AB226" s="506"/>
      <c r="AC226" s="506"/>
      <c r="AD226" s="506"/>
      <c r="AE226" s="506"/>
      <c r="AF226" s="506"/>
      <c r="AG226" s="506"/>
      <c r="AH226" s="506"/>
      <c r="AI226" s="506"/>
      <c r="AJ226" s="506"/>
      <c r="AK226" s="506"/>
      <c r="AL226" s="506"/>
      <c r="AM226" s="506"/>
      <c r="AN226" s="506"/>
      <c r="AO226" s="506"/>
      <c r="AP226" s="506"/>
      <c r="AQ226" s="506"/>
      <c r="AR226" s="506"/>
      <c r="AS226" s="506"/>
      <c r="AT226" s="506"/>
      <c r="AU226" s="506"/>
      <c r="AV226" s="506"/>
      <c r="AW226" s="506"/>
      <c r="AX226" s="506"/>
      <c r="AY226" s="506"/>
      <c r="AZ226" s="943"/>
      <c r="BA226" s="1035"/>
      <c r="BB226" s="682" t="s">
        <v>72</v>
      </c>
      <c r="BC226" s="119" t="s">
        <v>35</v>
      </c>
      <c r="BD226" s="115" t="s">
        <v>35</v>
      </c>
      <c r="BE226" s="115" t="s">
        <v>35</v>
      </c>
      <c r="BF226" s="115" t="s">
        <v>35</v>
      </c>
      <c r="BG226" s="110" t="s">
        <v>35</v>
      </c>
      <c r="BH226" s="119" t="s">
        <v>35</v>
      </c>
      <c r="BI226" s="115" t="s">
        <v>35</v>
      </c>
      <c r="BJ226" s="115" t="s">
        <v>35</v>
      </c>
      <c r="BK226" s="115" t="s">
        <v>35</v>
      </c>
      <c r="BL226" s="110" t="s">
        <v>35</v>
      </c>
      <c r="BM226" s="119" t="s">
        <v>35</v>
      </c>
      <c r="BN226" s="115" t="s">
        <v>35</v>
      </c>
      <c r="BO226" s="115" t="s">
        <v>35</v>
      </c>
      <c r="BP226" s="115" t="s">
        <v>35</v>
      </c>
      <c r="BQ226" s="110" t="s">
        <v>35</v>
      </c>
      <c r="BR226" s="119" t="s">
        <v>35</v>
      </c>
      <c r="BS226" s="115" t="s">
        <v>35</v>
      </c>
      <c r="BT226" s="115" t="s">
        <v>35</v>
      </c>
      <c r="BU226" s="115" t="s">
        <v>35</v>
      </c>
      <c r="BV226" s="115" t="s">
        <v>35</v>
      </c>
      <c r="BW226" s="115" t="s">
        <v>35</v>
      </c>
      <c r="BX226" s="115" t="s">
        <v>35</v>
      </c>
      <c r="BY226" s="104" t="s">
        <v>35</v>
      </c>
      <c r="BZ226" s="104" t="s">
        <v>35</v>
      </c>
      <c r="CA226" s="104" t="s">
        <v>35</v>
      </c>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row>
    <row r="227" s="382" customFormat="true" ht="15" customHeight="true" x14ac:dyDescent="0.2">
      <c r="A227" s="1047"/>
      <c r="B227" s="447" t="s">
        <v>475</v>
      </c>
      <c r="C227" s="191">
        <v>7.0727963760551906E-3</v>
      </c>
      <c r="D227" s="190">
        <v>0.10620461380893874</v>
      </c>
      <c r="E227" s="190">
        <v>0</v>
      </c>
      <c r="F227" s="190">
        <v>0.19094394994490504</v>
      </c>
      <c r="G227" s="189">
        <v>0.90635640498350389</v>
      </c>
      <c r="H227" s="188">
        <v>0</v>
      </c>
      <c r="I227" s="190">
        <v>0</v>
      </c>
      <c r="J227" s="190">
        <v>0.20687480457738461</v>
      </c>
      <c r="K227" s="190">
        <v>0.84985764377790673</v>
      </c>
      <c r="L227" s="187">
        <v>2.4107771955567596</v>
      </c>
      <c r="M227" s="191">
        <v>0</v>
      </c>
      <c r="N227" s="190">
        <v>9.5713866153343211E-3</v>
      </c>
      <c r="O227" s="190">
        <v>0.14384065809371205</v>
      </c>
      <c r="P227" s="190">
        <v>0</v>
      </c>
      <c r="Q227" s="189">
        <v>0.25867010644910232</v>
      </c>
      <c r="R227" s="188">
        <v>0.81571268656263229</v>
      </c>
      <c r="S227" s="190">
        <v>0</v>
      </c>
      <c r="T227" s="190">
        <v>5.4412957197655168E-2</v>
      </c>
      <c r="U227" s="190">
        <v>1.5865213812009622E-2</v>
      </c>
      <c r="V227" s="190">
        <v>0.5658490394087925</v>
      </c>
      <c r="W227" s="190">
        <v>0</v>
      </c>
      <c r="X227" s="190">
        <v>0</v>
      </c>
      <c r="Y227" s="190">
        <v>9.6143166093425908E-2</v>
      </c>
      <c r="Z227" s="190">
        <v>0</v>
      </c>
      <c r="AA227" s="187">
        <v>0</v>
      </c>
      <c r="AB227" s="506"/>
      <c r="AC227" s="506"/>
      <c r="AD227" s="506"/>
      <c r="AE227" s="506"/>
      <c r="AF227" s="506"/>
      <c r="AG227" s="506"/>
      <c r="AH227" s="506"/>
      <c r="AI227" s="506"/>
      <c r="AJ227" s="506"/>
      <c r="AK227" s="506"/>
      <c r="AL227" s="506"/>
      <c r="AM227" s="506"/>
      <c r="AN227" s="506"/>
      <c r="AO227" s="506"/>
      <c r="AP227" s="506"/>
      <c r="AQ227" s="506"/>
      <c r="AR227" s="506"/>
      <c r="AS227" s="506"/>
      <c r="AT227" s="506"/>
      <c r="AU227" s="506"/>
      <c r="AV227" s="506"/>
      <c r="AW227" s="506"/>
      <c r="AX227" s="506"/>
      <c r="AY227" s="506"/>
      <c r="AZ227" s="943"/>
      <c r="BA227" s="1035" t="s">
        <v>95</v>
      </c>
      <c r="BB227" s="682" t="s">
        <v>61</v>
      </c>
      <c r="BC227" s="119" t="s">
        <v>35</v>
      </c>
      <c r="BD227" s="115" t="s">
        <v>35</v>
      </c>
      <c r="BE227" s="115" t="s">
        <v>35</v>
      </c>
      <c r="BF227" s="115" t="s">
        <v>35</v>
      </c>
      <c r="BG227" s="110" t="s">
        <v>35</v>
      </c>
      <c r="BH227" s="119" t="s">
        <v>35</v>
      </c>
      <c r="BI227" s="115" t="s">
        <v>35</v>
      </c>
      <c r="BJ227" s="115" t="s">
        <v>35</v>
      </c>
      <c r="BK227" s="115" t="s">
        <v>35</v>
      </c>
      <c r="BL227" s="110" t="s">
        <v>35</v>
      </c>
      <c r="BM227" s="119" t="s">
        <v>35</v>
      </c>
      <c r="BN227" s="115" t="s">
        <v>35</v>
      </c>
      <c r="BO227" s="115" t="s">
        <v>35</v>
      </c>
      <c r="BP227" s="115" t="s">
        <v>35</v>
      </c>
      <c r="BQ227" s="110" t="s">
        <v>35</v>
      </c>
      <c r="BR227" s="119" t="s">
        <v>35</v>
      </c>
      <c r="BS227" s="115" t="s">
        <v>35</v>
      </c>
      <c r="BT227" s="115" t="s">
        <v>35</v>
      </c>
      <c r="BU227" s="115" t="s">
        <v>35</v>
      </c>
      <c r="BV227" s="115" t="s">
        <v>35</v>
      </c>
      <c r="BW227" s="115" t="s">
        <v>35</v>
      </c>
      <c r="BX227" s="115" t="s">
        <v>35</v>
      </c>
      <c r="BY227" s="104" t="s">
        <v>35</v>
      </c>
      <c r="BZ227" s="104" t="s">
        <v>35</v>
      </c>
      <c r="CA227" s="104" t="s">
        <v>35</v>
      </c>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row>
    <row r="228" s="382" customFormat="true" ht="15" customHeight="true" x14ac:dyDescent="0.2">
      <c r="A228" s="1047"/>
      <c r="B228" s="447" t="s">
        <v>476</v>
      </c>
      <c r="C228" s="191">
        <v>0.45995720798828832</v>
      </c>
      <c r="D228" s="190">
        <v>1.8317029837871091</v>
      </c>
      <c r="E228" s="190">
        <v>1.1454698394783969</v>
      </c>
      <c r="F228" s="190">
        <v>1.52430095334616</v>
      </c>
      <c r="G228" s="189">
        <v>0.67190107804811516</v>
      </c>
      <c r="H228" s="188">
        <v>2.4911805314082835</v>
      </c>
      <c r="I228" s="190">
        <v>1.1569433109867431</v>
      </c>
      <c r="J228" s="190">
        <v>0.74592687871018215</v>
      </c>
      <c r="K228" s="190">
        <v>0.75675570185449259</v>
      </c>
      <c r="L228" s="187">
        <v>0.56575866098268457</v>
      </c>
      <c r="M228" s="191">
        <v>0.62301252889515624</v>
      </c>
      <c r="N228" s="190">
        <v>0.8915535469364787</v>
      </c>
      <c r="O228" s="190">
        <v>1.6771371399856678</v>
      </c>
      <c r="P228" s="190">
        <v>0.99689939484193957</v>
      </c>
      <c r="Q228" s="189">
        <v>1.4155012066135577</v>
      </c>
      <c r="R228" s="188">
        <v>0</v>
      </c>
      <c r="S228" s="190">
        <v>0</v>
      </c>
      <c r="T228" s="190">
        <v>7.5639876842807235E-2</v>
      </c>
      <c r="U228" s="190">
        <v>0.37155911114995643</v>
      </c>
      <c r="V228" s="190">
        <v>0.42984139698282675</v>
      </c>
      <c r="W228" s="190">
        <v>0.40488311590251941</v>
      </c>
      <c r="X228" s="190">
        <v>0.34064482657093953</v>
      </c>
      <c r="Y228" s="190">
        <v>0</v>
      </c>
      <c r="Z228" s="190">
        <v>14.695300288667394</v>
      </c>
      <c r="AA228" s="187">
        <v>4.0766723027886975E-2</v>
      </c>
      <c r="AB228" s="506"/>
      <c r="AC228" s="506"/>
      <c r="AD228" s="506"/>
      <c r="AE228" s="506"/>
      <c r="AF228" s="506"/>
      <c r="AG228" s="506"/>
      <c r="AH228" s="506"/>
      <c r="AI228" s="506"/>
      <c r="AJ228" s="506"/>
      <c r="AK228" s="506"/>
      <c r="AL228" s="506"/>
      <c r="AM228" s="506"/>
      <c r="AN228" s="506"/>
      <c r="AO228" s="506"/>
      <c r="AP228" s="506"/>
      <c r="AQ228" s="506"/>
      <c r="AR228" s="506"/>
      <c r="AS228" s="506"/>
      <c r="AT228" s="506"/>
      <c r="AU228" s="506"/>
      <c r="AV228" s="506"/>
      <c r="AW228" s="506"/>
      <c r="AX228" s="506"/>
      <c r="AY228" s="506"/>
      <c r="AZ228" s="943"/>
      <c r="BA228" s="1035"/>
      <c r="BB228" s="682" t="s">
        <v>92</v>
      </c>
      <c r="BC228" s="119" t="s">
        <v>35</v>
      </c>
      <c r="BD228" s="115" t="s">
        <v>35</v>
      </c>
      <c r="BE228" s="115" t="s">
        <v>35</v>
      </c>
      <c r="BF228" s="115" t="s">
        <v>35</v>
      </c>
      <c r="BG228" s="110" t="s">
        <v>35</v>
      </c>
      <c r="BH228" s="119" t="s">
        <v>35</v>
      </c>
      <c r="BI228" s="115" t="s">
        <v>35</v>
      </c>
      <c r="BJ228" s="115" t="s">
        <v>35</v>
      </c>
      <c r="BK228" s="115" t="s">
        <v>35</v>
      </c>
      <c r="BL228" s="110" t="s">
        <v>35</v>
      </c>
      <c r="BM228" s="119" t="s">
        <v>35</v>
      </c>
      <c r="BN228" s="115" t="s">
        <v>35</v>
      </c>
      <c r="BO228" s="115" t="s">
        <v>35</v>
      </c>
      <c r="BP228" s="115" t="s">
        <v>35</v>
      </c>
      <c r="BQ228" s="110" t="s">
        <v>35</v>
      </c>
      <c r="BR228" s="119" t="s">
        <v>35</v>
      </c>
      <c r="BS228" s="115" t="s">
        <v>35</v>
      </c>
      <c r="BT228" s="115" t="s">
        <v>35</v>
      </c>
      <c r="BU228" s="115" t="s">
        <v>35</v>
      </c>
      <c r="BV228" s="115" t="s">
        <v>35</v>
      </c>
      <c r="BW228" s="115" t="s">
        <v>35</v>
      </c>
      <c r="BX228" s="115" t="s">
        <v>35</v>
      </c>
      <c r="BY228" s="104" t="s">
        <v>35</v>
      </c>
      <c r="BZ228" s="104" t="s">
        <v>35</v>
      </c>
      <c r="CA228" s="104" t="s">
        <v>35</v>
      </c>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row>
    <row r="229" s="382" customFormat="true" ht="15" customHeight="true" x14ac:dyDescent="0.2">
      <c r="A229" s="1047"/>
      <c r="B229" s="447" t="s">
        <v>477</v>
      </c>
      <c r="C229" s="191">
        <v>96.008717933847777</v>
      </c>
      <c r="D229" s="190">
        <v>94.775825609207942</v>
      </c>
      <c r="E229" s="190">
        <v>94.033342852763823</v>
      </c>
      <c r="F229" s="190">
        <v>93.354874959226748</v>
      </c>
      <c r="G229" s="189">
        <v>84.343743795516232</v>
      </c>
      <c r="H229" s="188">
        <v>89.299886490658082</v>
      </c>
      <c r="I229" s="190">
        <v>95.077396895363947</v>
      </c>
      <c r="J229" s="190">
        <v>91.659720199751987</v>
      </c>
      <c r="K229" s="190">
        <v>85.308185370772364</v>
      </c>
      <c r="L229" s="187">
        <v>68.369767010778006</v>
      </c>
      <c r="M229" s="191">
        <v>95.768242239173375</v>
      </c>
      <c r="N229" s="190">
        <v>96.241039643041731</v>
      </c>
      <c r="O229" s="190">
        <v>94.548875478842191</v>
      </c>
      <c r="P229" s="190">
        <v>94.482301382088224</v>
      </c>
      <c r="Q229" s="189">
        <v>93.082208967431683</v>
      </c>
      <c r="R229" s="188">
        <v>93.150527123000231</v>
      </c>
      <c r="S229" s="190">
        <v>82.153771624026433</v>
      </c>
      <c r="T229" s="190">
        <v>95.691832497773817</v>
      </c>
      <c r="U229" s="190">
        <v>93.321696160256977</v>
      </c>
      <c r="V229" s="190">
        <v>92.528140009173995</v>
      </c>
      <c r="W229" s="190">
        <v>93.787961142487305</v>
      </c>
      <c r="X229" s="190">
        <v>97.590632520339412</v>
      </c>
      <c r="Y229" s="190">
        <v>97.179764936274097</v>
      </c>
      <c r="Z229" s="190">
        <v>78.028995505730336</v>
      </c>
      <c r="AA229" s="187">
        <v>95.915078664797619</v>
      </c>
      <c r="AB229" s="506"/>
      <c r="AC229" s="506"/>
      <c r="AD229" s="506"/>
      <c r="AE229" s="506"/>
      <c r="AF229" s="506"/>
      <c r="AG229" s="506"/>
      <c r="AH229" s="506"/>
      <c r="AI229" s="506"/>
      <c r="AJ229" s="506"/>
      <c r="AK229" s="506"/>
      <c r="AL229" s="506"/>
      <c r="AM229" s="506"/>
      <c r="AN229" s="506"/>
      <c r="AO229" s="506"/>
      <c r="AP229" s="506"/>
      <c r="AQ229" s="506"/>
      <c r="AR229" s="506"/>
      <c r="AS229" s="506"/>
      <c r="AT229" s="506"/>
      <c r="AU229" s="506"/>
      <c r="AV229" s="506"/>
      <c r="AW229" s="506"/>
      <c r="AX229" s="506"/>
      <c r="AY229" s="506"/>
      <c r="AZ229" s="943"/>
      <c r="BA229" s="1035"/>
      <c r="BB229" s="682" t="s">
        <v>93</v>
      </c>
      <c r="BC229" s="119" t="s">
        <v>35</v>
      </c>
      <c r="BD229" s="115" t="s">
        <v>35</v>
      </c>
      <c r="BE229" s="115" t="s">
        <v>35</v>
      </c>
      <c r="BF229" s="115" t="s">
        <v>35</v>
      </c>
      <c r="BG229" s="110" t="s">
        <v>35</v>
      </c>
      <c r="BH229" s="119" t="s">
        <v>35</v>
      </c>
      <c r="BI229" s="115" t="s">
        <v>35</v>
      </c>
      <c r="BJ229" s="115" t="s">
        <v>35</v>
      </c>
      <c r="BK229" s="115" t="s">
        <v>35</v>
      </c>
      <c r="BL229" s="110" t="s">
        <v>35</v>
      </c>
      <c r="BM229" s="119" t="s">
        <v>35</v>
      </c>
      <c r="BN229" s="115" t="s">
        <v>35</v>
      </c>
      <c r="BO229" s="115" t="s">
        <v>35</v>
      </c>
      <c r="BP229" s="115" t="s">
        <v>35</v>
      </c>
      <c r="BQ229" s="110" t="s">
        <v>35</v>
      </c>
      <c r="BR229" s="119" t="s">
        <v>35</v>
      </c>
      <c r="BS229" s="115" t="s">
        <v>35</v>
      </c>
      <c r="BT229" s="115" t="s">
        <v>35</v>
      </c>
      <c r="BU229" s="115" t="s">
        <v>35</v>
      </c>
      <c r="BV229" s="115" t="s">
        <v>35</v>
      </c>
      <c r="BW229" s="115" t="s">
        <v>35</v>
      </c>
      <c r="BX229" s="115" t="s">
        <v>35</v>
      </c>
      <c r="BY229" s="104" t="s">
        <v>35</v>
      </c>
      <c r="BZ229" s="104" t="s">
        <v>35</v>
      </c>
      <c r="CA229" s="104" t="s">
        <v>35</v>
      </c>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row>
    <row r="230" s="382" customFormat="true" ht="15" customHeight="true" x14ac:dyDescent="0.2">
      <c r="A230" s="236"/>
      <c r="B230" s="207"/>
      <c r="C230" s="157"/>
      <c r="D230" s="228"/>
      <c r="E230" s="228"/>
      <c r="F230" s="228"/>
      <c r="G230" s="217"/>
      <c r="H230" s="156"/>
      <c r="I230" s="228"/>
      <c r="J230" s="228"/>
      <c r="K230" s="228"/>
      <c r="L230" s="223"/>
      <c r="M230" s="157"/>
      <c r="N230" s="228"/>
      <c r="O230" s="228"/>
      <c r="P230" s="228"/>
      <c r="Q230" s="217"/>
      <c r="R230" s="156"/>
      <c r="S230" s="228"/>
      <c r="T230" s="228"/>
      <c r="U230" s="228"/>
      <c r="V230" s="228"/>
      <c r="W230" s="228"/>
      <c r="X230" s="228"/>
      <c r="Y230" s="228"/>
      <c r="Z230" s="228"/>
      <c r="AA230" s="223"/>
      <c r="AB230" s="506"/>
      <c r="AC230" s="506"/>
      <c r="AD230" s="506"/>
      <c r="AE230" s="506"/>
      <c r="AF230" s="506"/>
      <c r="AG230" s="506"/>
      <c r="AH230" s="506"/>
      <c r="AI230" s="506"/>
      <c r="AJ230" s="506"/>
      <c r="AK230" s="506"/>
      <c r="AL230" s="506"/>
      <c r="AM230" s="506"/>
      <c r="AN230" s="506"/>
      <c r="AO230" s="506"/>
      <c r="AP230" s="506"/>
      <c r="AQ230" s="506"/>
      <c r="AR230" s="506"/>
      <c r="AS230" s="506"/>
      <c r="AT230" s="506"/>
      <c r="AU230" s="506"/>
      <c r="AV230" s="506"/>
      <c r="AW230" s="506"/>
      <c r="AX230" s="506"/>
      <c r="AY230" s="506"/>
      <c r="AZ230" s="943"/>
      <c r="BA230" s="1035"/>
      <c r="BB230" s="682" t="s">
        <v>94</v>
      </c>
      <c r="BC230" s="119" t="s">
        <v>35</v>
      </c>
      <c r="BD230" s="115" t="s">
        <v>35</v>
      </c>
      <c r="BE230" s="115" t="s">
        <v>35</v>
      </c>
      <c r="BF230" s="115" t="s">
        <v>35</v>
      </c>
      <c r="BG230" s="110" t="s">
        <v>35</v>
      </c>
      <c r="BH230" s="119" t="s">
        <v>35</v>
      </c>
      <c r="BI230" s="115" t="s">
        <v>35</v>
      </c>
      <c r="BJ230" s="115" t="s">
        <v>35</v>
      </c>
      <c r="BK230" s="115" t="s">
        <v>35</v>
      </c>
      <c r="BL230" s="110" t="s">
        <v>35</v>
      </c>
      <c r="BM230" s="119" t="s">
        <v>35</v>
      </c>
      <c r="BN230" s="115" t="s">
        <v>35</v>
      </c>
      <c r="BO230" s="115" t="s">
        <v>35</v>
      </c>
      <c r="BP230" s="115" t="s">
        <v>35</v>
      </c>
      <c r="BQ230" s="110" t="s">
        <v>35</v>
      </c>
      <c r="BR230" s="119" t="s">
        <v>35</v>
      </c>
      <c r="BS230" s="115" t="s">
        <v>35</v>
      </c>
      <c r="BT230" s="115" t="s">
        <v>35</v>
      </c>
      <c r="BU230" s="115" t="s">
        <v>35</v>
      </c>
      <c r="BV230" s="115" t="s">
        <v>35</v>
      </c>
      <c r="BW230" s="115" t="s">
        <v>35</v>
      </c>
      <c r="BX230" s="115" t="s">
        <v>35</v>
      </c>
      <c r="BY230" s="104" t="s">
        <v>35</v>
      </c>
      <c r="BZ230" s="104" t="s">
        <v>35</v>
      </c>
      <c r="CA230" s="104" t="s">
        <v>35</v>
      </c>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row>
    <row r="231" s="382" customFormat="true" ht="15" customHeight="true" x14ac:dyDescent="0.2">
      <c r="A231" s="214"/>
      <c r="B231" s="208"/>
      <c r="C231" s="226"/>
      <c r="D231" s="225"/>
      <c r="E231" s="225"/>
      <c r="F231" s="225"/>
      <c r="G231" s="215"/>
      <c r="H231" s="218"/>
      <c r="I231" s="225"/>
      <c r="J231" s="225"/>
      <c r="K231" s="225"/>
      <c r="L231" s="221"/>
      <c r="M231" s="226"/>
      <c r="N231" s="225"/>
      <c r="O231" s="225"/>
      <c r="P231" s="225"/>
      <c r="Q231" s="215"/>
      <c r="R231" s="218"/>
      <c r="S231" s="225"/>
      <c r="T231" s="225"/>
      <c r="U231" s="225"/>
      <c r="V231" s="225"/>
      <c r="W231" s="225"/>
      <c r="X231" s="225"/>
      <c r="Y231" s="225"/>
      <c r="Z231" s="225"/>
      <c r="AA231" s="221"/>
      <c r="AB231" s="506"/>
      <c r="AC231" s="506"/>
      <c r="AD231" s="506"/>
      <c r="AE231" s="506"/>
      <c r="AF231" s="506"/>
      <c r="AG231" s="506"/>
      <c r="AH231" s="506"/>
      <c r="AI231" s="506"/>
      <c r="AJ231" s="506"/>
      <c r="AK231" s="506"/>
      <c r="AL231" s="506"/>
      <c r="AM231" s="506"/>
      <c r="AN231" s="506"/>
      <c r="AO231" s="506"/>
      <c r="AP231" s="506"/>
      <c r="AQ231" s="506"/>
      <c r="AR231" s="506"/>
      <c r="AS231" s="506"/>
      <c r="AT231" s="506"/>
      <c r="AU231" s="506"/>
      <c r="AV231" s="506"/>
      <c r="AW231" s="506"/>
      <c r="AX231" s="506"/>
      <c r="AY231" s="506"/>
      <c r="AZ231" s="943"/>
      <c r="BA231" s="1035" t="s">
        <v>472</v>
      </c>
      <c r="BB231" s="682" t="s">
        <v>473</v>
      </c>
      <c r="BC231" s="517">
        <v>108.67137399999999</v>
      </c>
      <c r="BD231" s="503">
        <v>147.91232000000005</v>
      </c>
      <c r="BE231" s="503">
        <v>224.60260399999999</v>
      </c>
      <c r="BF231" s="503">
        <v>282.64587799999987</v>
      </c>
      <c r="BG231" s="521">
        <v>1079.0955039999992</v>
      </c>
      <c r="BH231" s="517">
        <v>119.42396100000002</v>
      </c>
      <c r="BI231" s="503">
        <v>68.864300999999998</v>
      </c>
      <c r="BJ231" s="503">
        <v>137.46742500000005</v>
      </c>
      <c r="BK231" s="503">
        <v>251.12624600000001</v>
      </c>
      <c r="BL231" s="521">
        <v>584.24612799999989</v>
      </c>
      <c r="BM231" s="517">
        <v>68.66909200000002</v>
      </c>
      <c r="BN231" s="503">
        <v>93.549675999999963</v>
      </c>
      <c r="BO231" s="503">
        <v>120.44908600000002</v>
      </c>
      <c r="BP231" s="503">
        <v>149.74822600000005</v>
      </c>
      <c r="BQ231" s="521">
        <v>249.38353899999993</v>
      </c>
      <c r="BR231" s="517">
        <v>274.58122899999995</v>
      </c>
      <c r="BS231" s="503">
        <v>96.692099000000127</v>
      </c>
      <c r="BT231" s="503">
        <v>259.99537400000008</v>
      </c>
      <c r="BU231" s="503">
        <v>196.19217300000011</v>
      </c>
      <c r="BV231" s="503">
        <v>567.15288199999986</v>
      </c>
      <c r="BW231" s="503">
        <v>121.206315</v>
      </c>
      <c r="BX231" s="503">
        <v>50.322252999999989</v>
      </c>
      <c r="BY231" s="504">
        <v>36.449041999999999</v>
      </c>
      <c r="BZ231" s="504">
        <v>175.97119400000008</v>
      </c>
      <c r="CA231" s="504">
        <v>64.365119000000007</v>
      </c>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row>
    <row r="232" s="382" customFormat="true" ht="15" customHeight="true" x14ac:dyDescent="0.2">
      <c r="A232" s="214"/>
      <c r="B232" s="208"/>
      <c r="C232" s="226"/>
      <c r="D232" s="225"/>
      <c r="E232" s="225"/>
      <c r="F232" s="225"/>
      <c r="G232" s="215"/>
      <c r="H232" s="218"/>
      <c r="I232" s="225"/>
      <c r="J232" s="225"/>
      <c r="K232" s="225"/>
      <c r="L232" s="221"/>
      <c r="M232" s="226"/>
      <c r="N232" s="225"/>
      <c r="O232" s="225"/>
      <c r="P232" s="225"/>
      <c r="Q232" s="215"/>
      <c r="R232" s="218"/>
      <c r="S232" s="225"/>
      <c r="T232" s="225"/>
      <c r="U232" s="225"/>
      <c r="V232" s="225"/>
      <c r="W232" s="225"/>
      <c r="X232" s="225"/>
      <c r="Y232" s="225"/>
      <c r="Z232" s="225"/>
      <c r="AA232" s="221"/>
      <c r="AB232" s="506"/>
      <c r="AC232" s="506"/>
      <c r="AD232" s="506"/>
      <c r="AE232" s="506"/>
      <c r="AF232" s="506"/>
      <c r="AG232" s="506"/>
      <c r="AH232" s="506"/>
      <c r="AI232" s="506"/>
      <c r="AJ232" s="506"/>
      <c r="AK232" s="506"/>
      <c r="AL232" s="506"/>
      <c r="AM232" s="506"/>
      <c r="AN232" s="506"/>
      <c r="AO232" s="506"/>
      <c r="AP232" s="506"/>
      <c r="AQ232" s="506"/>
      <c r="AR232" s="506"/>
      <c r="AS232" s="506"/>
      <c r="AT232" s="506"/>
      <c r="AU232" s="506"/>
      <c r="AV232" s="506"/>
      <c r="AW232" s="506"/>
      <c r="AX232" s="506"/>
      <c r="AY232" s="506"/>
      <c r="AZ232" s="943"/>
      <c r="BA232" s="1035"/>
      <c r="BB232" s="682" t="s">
        <v>474</v>
      </c>
      <c r="BC232" s="517">
        <v>169.08734699999999</v>
      </c>
      <c r="BD232" s="503">
        <v>110.93554599999999</v>
      </c>
      <c r="BE232" s="503">
        <v>155.15157800000003</v>
      </c>
      <c r="BF232" s="503">
        <v>106.11997999999998</v>
      </c>
      <c r="BG232" s="521">
        <v>29.779512</v>
      </c>
      <c r="BH232" s="517">
        <v>49.631282999999996</v>
      </c>
      <c r="BI232" s="503">
        <v>8.7799289999999992</v>
      </c>
      <c r="BJ232" s="503">
        <v>14.427339000000002</v>
      </c>
      <c r="BK232" s="503">
        <v>18.118290999999999</v>
      </c>
      <c r="BL232" s="521">
        <v>5.8781509999999999</v>
      </c>
      <c r="BM232" s="517">
        <v>141.310754</v>
      </c>
      <c r="BN232" s="503">
        <v>72.889000000000024</v>
      </c>
      <c r="BO232" s="503">
        <v>90.670085000000029</v>
      </c>
      <c r="BP232" s="503">
        <v>113.51185400000001</v>
      </c>
      <c r="BQ232" s="521">
        <v>55.857276999999975</v>
      </c>
      <c r="BR232" s="517">
        <v>14.160906000000001</v>
      </c>
      <c r="BS232" s="503">
        <v>333.1796379999999</v>
      </c>
      <c r="BT232" s="503">
        <v>0</v>
      </c>
      <c r="BU232" s="503">
        <v>24.840936999999997</v>
      </c>
      <c r="BV232" s="503">
        <v>17.754217000000001</v>
      </c>
      <c r="BW232" s="503">
        <v>117.337323</v>
      </c>
      <c r="BX232" s="503">
        <v>0</v>
      </c>
      <c r="BY232" s="504">
        <v>0</v>
      </c>
      <c r="BZ232" s="504">
        <v>2.8193320000000002</v>
      </c>
      <c r="CA232" s="504">
        <v>60.981609999999996</v>
      </c>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row>
    <row r="233" s="382" customFormat="true" ht="15" customHeight="true" x14ac:dyDescent="0.2">
      <c r="A233" s="214"/>
      <c r="B233" s="208"/>
      <c r="C233" s="179"/>
      <c r="D233" s="178"/>
      <c r="E233" s="178"/>
      <c r="F233" s="178"/>
      <c r="G233" s="177"/>
      <c r="H233" s="176"/>
      <c r="I233" s="178"/>
      <c r="J233" s="178"/>
      <c r="K233" s="178"/>
      <c r="L233" s="175"/>
      <c r="M233" s="179"/>
      <c r="N233" s="178"/>
      <c r="O233" s="178"/>
      <c r="P233" s="178"/>
      <c r="Q233" s="177"/>
      <c r="R233" s="176"/>
      <c r="S233" s="178"/>
      <c r="T233" s="178"/>
      <c r="U233" s="178"/>
      <c r="V233" s="178"/>
      <c r="W233" s="178"/>
      <c r="X233" s="178"/>
      <c r="Y233" s="178"/>
      <c r="Z233" s="178"/>
      <c r="AA233" s="175"/>
      <c r="AB233" s="506"/>
      <c r="AC233" s="506"/>
      <c r="AD233" s="506"/>
      <c r="AE233" s="506"/>
      <c r="AF233" s="506"/>
      <c r="AG233" s="506"/>
      <c r="AH233" s="506"/>
      <c r="AI233" s="506"/>
      <c r="AJ233" s="506"/>
      <c r="AK233" s="506"/>
      <c r="AL233" s="506"/>
      <c r="AM233" s="506"/>
      <c r="AN233" s="506"/>
      <c r="AO233" s="506"/>
      <c r="AP233" s="506"/>
      <c r="AQ233" s="506"/>
      <c r="AR233" s="506"/>
      <c r="AS233" s="506"/>
      <c r="AT233" s="506"/>
      <c r="AU233" s="506"/>
      <c r="AV233" s="506"/>
      <c r="AW233" s="506"/>
      <c r="AX233" s="506"/>
      <c r="AY233" s="506"/>
      <c r="AZ233" s="943"/>
      <c r="BA233" s="1035"/>
      <c r="BB233" s="682" t="s">
        <v>475</v>
      </c>
      <c r="BC233" s="517">
        <v>0.55743200000000004</v>
      </c>
      <c r="BD233" s="503">
        <v>8.3653700000000004</v>
      </c>
      <c r="BE233" s="503">
        <v>0</v>
      </c>
      <c r="BF233" s="503">
        <v>15.057665999999999</v>
      </c>
      <c r="BG233" s="521">
        <v>71.390542999999994</v>
      </c>
      <c r="BH233" s="517">
        <v>0</v>
      </c>
      <c r="BI233" s="503">
        <v>0</v>
      </c>
      <c r="BJ233" s="503">
        <v>4.2535759999999998</v>
      </c>
      <c r="BK233" s="503">
        <v>17.486893999999999</v>
      </c>
      <c r="BL233" s="521">
        <v>49.650072999999999</v>
      </c>
      <c r="BM233" s="517">
        <v>0</v>
      </c>
      <c r="BN233" s="503">
        <v>0.55743200000000004</v>
      </c>
      <c r="BO233" s="503">
        <v>8.3653700000000004</v>
      </c>
      <c r="BP233" s="503">
        <v>0</v>
      </c>
      <c r="BQ233" s="521">
        <v>15.057665999999999</v>
      </c>
      <c r="BR233" s="517">
        <v>39.035463</v>
      </c>
      <c r="BS233" s="503">
        <v>0</v>
      </c>
      <c r="BT233" s="503">
        <v>3.3860049999999999</v>
      </c>
      <c r="BU233" s="503">
        <v>0.55743200000000004</v>
      </c>
      <c r="BV233" s="503">
        <v>51.105691</v>
      </c>
      <c r="BW233" s="503">
        <v>0</v>
      </c>
      <c r="BX233" s="503">
        <v>0</v>
      </c>
      <c r="BY233" s="504">
        <v>1.2864199999999999</v>
      </c>
      <c r="BZ233" s="504">
        <v>0</v>
      </c>
      <c r="CA233" s="504">
        <v>0</v>
      </c>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row>
    <row r="234" s="382" customFormat="true" ht="15" customHeight="true" x14ac:dyDescent="0.2">
      <c r="A234" s="214"/>
      <c r="B234" s="208"/>
      <c r="C234" s="179"/>
      <c r="D234" s="178"/>
      <c r="E234" s="178"/>
      <c r="F234" s="178"/>
      <c r="G234" s="177"/>
      <c r="H234" s="176"/>
      <c r="I234" s="178"/>
      <c r="J234" s="178"/>
      <c r="K234" s="178"/>
      <c r="L234" s="175"/>
      <c r="M234" s="179"/>
      <c r="N234" s="178"/>
      <c r="O234" s="178"/>
      <c r="P234" s="178"/>
      <c r="Q234" s="177"/>
      <c r="R234" s="176"/>
      <c r="S234" s="178"/>
      <c r="T234" s="178"/>
      <c r="U234" s="178"/>
      <c r="V234" s="178"/>
      <c r="W234" s="178"/>
      <c r="X234" s="178"/>
      <c r="Y234" s="178"/>
      <c r="Z234" s="178"/>
      <c r="AA234" s="175"/>
      <c r="AB234" s="506"/>
      <c r="AC234" s="506"/>
      <c r="AD234" s="506"/>
      <c r="AE234" s="506"/>
      <c r="AF234" s="506"/>
      <c r="AG234" s="506"/>
      <c r="AH234" s="506"/>
      <c r="AI234" s="506"/>
      <c r="AJ234" s="506"/>
      <c r="AK234" s="506"/>
      <c r="AL234" s="506"/>
      <c r="AM234" s="506"/>
      <c r="AN234" s="506"/>
      <c r="AO234" s="506"/>
      <c r="AP234" s="506"/>
      <c r="AQ234" s="506"/>
      <c r="AR234" s="506"/>
      <c r="AS234" s="506"/>
      <c r="AT234" s="506"/>
      <c r="AU234" s="506"/>
      <c r="AV234" s="506"/>
      <c r="AW234" s="506"/>
      <c r="AX234" s="506"/>
      <c r="AY234" s="506"/>
      <c r="AZ234" s="943"/>
      <c r="BA234" s="1035"/>
      <c r="BB234" s="682" t="s">
        <v>476</v>
      </c>
      <c r="BC234" s="517">
        <v>36.250848000000005</v>
      </c>
      <c r="BD234" s="503">
        <v>144.27690699999999</v>
      </c>
      <c r="BE234" s="503">
        <v>90.226106999999999</v>
      </c>
      <c r="BF234" s="503">
        <v>120.20498499999998</v>
      </c>
      <c r="BG234" s="521">
        <v>52.923311999999996</v>
      </c>
      <c r="BH234" s="517">
        <v>51.303516999999999</v>
      </c>
      <c r="BI234" s="503">
        <v>23.855042000000001</v>
      </c>
      <c r="BJ234" s="503">
        <v>15.337085999999999</v>
      </c>
      <c r="BK234" s="503">
        <v>15.571204</v>
      </c>
      <c r="BL234" s="521">
        <v>11.651827000000001</v>
      </c>
      <c r="BM234" s="517">
        <v>36.250848000000005</v>
      </c>
      <c r="BN234" s="503">
        <v>51.923561000000007</v>
      </c>
      <c r="BO234" s="503">
        <v>97.537601000000009</v>
      </c>
      <c r="BP234" s="503">
        <v>58.052525999999986</v>
      </c>
      <c r="BQ234" s="521">
        <v>82.398947000000007</v>
      </c>
      <c r="BR234" s="517">
        <v>0</v>
      </c>
      <c r="BS234" s="503">
        <v>0</v>
      </c>
      <c r="BT234" s="503">
        <v>4.706912</v>
      </c>
      <c r="BU234" s="503">
        <v>13.05491</v>
      </c>
      <c r="BV234" s="503">
        <v>38.821911999999998</v>
      </c>
      <c r="BW234" s="503">
        <v>16.631599999999999</v>
      </c>
      <c r="BX234" s="503">
        <v>8.2862799999999996</v>
      </c>
      <c r="BY234" s="504">
        <v>0</v>
      </c>
      <c r="BZ234" s="504">
        <v>361.11699899999991</v>
      </c>
      <c r="CA234" s="504">
        <v>1.2635460000000001</v>
      </c>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row>
    <row r="235" s="382" customFormat="true" ht="15" customHeight="true" x14ac:dyDescent="0.2">
      <c r="A235" s="214"/>
      <c r="B235" s="208"/>
      <c r="C235" s="179"/>
      <c r="D235" s="178"/>
      <c r="E235" s="178"/>
      <c r="F235" s="178"/>
      <c r="G235" s="177"/>
      <c r="H235" s="176"/>
      <c r="I235" s="178"/>
      <c r="J235" s="178"/>
      <c r="K235" s="178"/>
      <c r="L235" s="175"/>
      <c r="M235" s="179"/>
      <c r="N235" s="178"/>
      <c r="O235" s="178"/>
      <c r="P235" s="178"/>
      <c r="Q235" s="177"/>
      <c r="R235" s="176"/>
      <c r="S235" s="178"/>
      <c r="T235" s="178"/>
      <c r="U235" s="178"/>
      <c r="V235" s="178"/>
      <c r="W235" s="178"/>
      <c r="X235" s="178"/>
      <c r="Y235" s="178"/>
      <c r="Z235" s="178"/>
      <c r="AA235" s="175"/>
      <c r="AB235" s="506"/>
      <c r="AC235" s="506"/>
      <c r="AD235" s="506"/>
      <c r="AE235" s="506"/>
      <c r="AF235" s="506"/>
      <c r="AG235" s="506"/>
      <c r="AH235" s="506"/>
      <c r="AI235" s="506"/>
      <c r="AJ235" s="506"/>
      <c r="AK235" s="506"/>
      <c r="AL235" s="506"/>
      <c r="AM235" s="506"/>
      <c r="AN235" s="506"/>
      <c r="AO235" s="506"/>
      <c r="AP235" s="506"/>
      <c r="AQ235" s="506"/>
      <c r="AR235" s="506"/>
      <c r="AS235" s="506"/>
      <c r="AT235" s="506"/>
      <c r="AU235" s="506"/>
      <c r="AV235" s="506"/>
      <c r="AW235" s="506"/>
      <c r="AX235" s="506"/>
      <c r="AY235" s="506"/>
      <c r="AZ235" s="943"/>
      <c r="BA235" s="1035"/>
      <c r="BB235" s="682" t="s">
        <v>477</v>
      </c>
      <c r="BC235" s="517">
        <v>7566.7853010000226</v>
      </c>
      <c r="BD235" s="503">
        <v>7465.1638930000108</v>
      </c>
      <c r="BE235" s="503">
        <v>7406.796898000006</v>
      </c>
      <c r="BF235" s="503">
        <v>7361.8804209999971</v>
      </c>
      <c r="BG235" s="521">
        <v>6643.4634709999946</v>
      </c>
      <c r="BH235" s="517">
        <v>1839.0470650000013</v>
      </c>
      <c r="BI235" s="503">
        <v>1960.4031369999989</v>
      </c>
      <c r="BJ235" s="503">
        <v>1884.6257610000023</v>
      </c>
      <c r="BK235" s="503">
        <v>1755.3236189999989</v>
      </c>
      <c r="BL235" s="521">
        <v>1408.0786599999997</v>
      </c>
      <c r="BM235" s="517">
        <v>5572.4079880000072</v>
      </c>
      <c r="BN235" s="503">
        <v>5605.0222780000167</v>
      </c>
      <c r="BO235" s="503">
        <v>5498.6979130000082</v>
      </c>
      <c r="BP235" s="503">
        <v>5501.9957740000027</v>
      </c>
      <c r="BQ235" s="521">
        <v>5418.4877889999998</v>
      </c>
      <c r="BR235" s="517">
        <v>4457.6650759999902</v>
      </c>
      <c r="BS235" s="503">
        <v>1978.882246999998</v>
      </c>
      <c r="BT235" s="503">
        <v>5954.7034380000096</v>
      </c>
      <c r="BU235" s="503">
        <v>3278.9031619999969</v>
      </c>
      <c r="BV235" s="503">
        <v>8356.8482099999928</v>
      </c>
      <c r="BW235" s="503">
        <v>3852.5781719999986</v>
      </c>
      <c r="BX235" s="503">
        <v>2373.9192360000025</v>
      </c>
      <c r="BY235" s="504">
        <v>1300.2899560000026</v>
      </c>
      <c r="BZ235" s="504">
        <v>1917.4563389999998</v>
      </c>
      <c r="CA235" s="504">
        <v>2972.8441479999938</v>
      </c>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row>
    <row r="236" s="382" customFormat="true" ht="15" customHeight="true" x14ac:dyDescent="0.2">
      <c r="A236" s="214"/>
      <c r="B236" s="208"/>
      <c r="C236" s="179"/>
      <c r="D236" s="178"/>
      <c r="E236" s="178"/>
      <c r="F236" s="178"/>
      <c r="G236" s="177"/>
      <c r="H236" s="176"/>
      <c r="I236" s="178"/>
      <c r="J236" s="178"/>
      <c r="K236" s="178"/>
      <c r="L236" s="175"/>
      <c r="M236" s="179"/>
      <c r="N236" s="178"/>
      <c r="O236" s="178"/>
      <c r="P236" s="178"/>
      <c r="Q236" s="177"/>
      <c r="R236" s="176"/>
      <c r="S236" s="178"/>
      <c r="T236" s="178"/>
      <c r="U236" s="178"/>
      <c r="V236" s="178"/>
      <c r="W236" s="178"/>
      <c r="X236" s="178"/>
      <c r="Y236" s="178"/>
      <c r="Z236" s="178"/>
      <c r="AA236" s="175"/>
      <c r="AB236" s="506"/>
      <c r="AC236" s="506"/>
      <c r="AD236" s="506"/>
      <c r="AE236" s="506"/>
      <c r="AF236" s="506"/>
      <c r="AG236" s="506"/>
      <c r="AH236" s="506"/>
      <c r="AI236" s="506"/>
      <c r="AJ236" s="506"/>
      <c r="AK236" s="506"/>
      <c r="AL236" s="506"/>
      <c r="AM236" s="506"/>
      <c r="AN236" s="506"/>
      <c r="AO236" s="506"/>
      <c r="AP236" s="506"/>
      <c r="AQ236" s="506"/>
      <c r="AR236" s="506"/>
      <c r="AS236" s="506"/>
      <c r="AT236" s="506"/>
      <c r="AU236" s="506"/>
      <c r="AV236" s="506"/>
      <c r="AW236" s="506"/>
      <c r="AX236" s="506"/>
      <c r="AY236" s="506"/>
      <c r="AZ236" s="943"/>
      <c r="BA236" s="1037"/>
      <c r="BB236" s="682" t="s">
        <v>195</v>
      </c>
      <c r="BC236" s="517">
        <v>7881.3523020000248</v>
      </c>
      <c r="BD236" s="503">
        <v>7876.6540360000126</v>
      </c>
      <c r="BE236" s="503">
        <v>7876.7771870000106</v>
      </c>
      <c r="BF236" s="503">
        <v>7885.9089300000014</v>
      </c>
      <c r="BG236" s="521">
        <v>7876.6523419999821</v>
      </c>
      <c r="BH236" s="517">
        <v>2059.405826000002</v>
      </c>
      <c r="BI236" s="503">
        <v>2061.9024089999984</v>
      </c>
      <c r="BJ236" s="503">
        <v>2056.1111870000032</v>
      </c>
      <c r="BK236" s="503">
        <v>2057.6262539999993</v>
      </c>
      <c r="BL236" s="521">
        <v>2059.5048390000015</v>
      </c>
      <c r="BM236" s="517">
        <v>5818.6386820000025</v>
      </c>
      <c r="BN236" s="503">
        <v>5823.9419470000103</v>
      </c>
      <c r="BO236" s="503">
        <v>5815.7200550000052</v>
      </c>
      <c r="BP236" s="503">
        <v>5823.3083800000031</v>
      </c>
      <c r="BQ236" s="521">
        <v>5821.185217999996</v>
      </c>
      <c r="BR236" s="517">
        <v>4785.4426739999917</v>
      </c>
      <c r="BS236" s="503">
        <v>2408.7539839999995</v>
      </c>
      <c r="BT236" s="503">
        <v>6222.7917290000069</v>
      </c>
      <c r="BU236" s="503">
        <v>3513.5486139999962</v>
      </c>
      <c r="BV236" s="503">
        <v>9031.6829119999893</v>
      </c>
      <c r="BW236" s="503">
        <v>4107.7534100000012</v>
      </c>
      <c r="BX236" s="503">
        <v>2432.5277690000016</v>
      </c>
      <c r="BY236" s="504">
        <v>1338.0254180000038</v>
      </c>
      <c r="BZ236" s="504">
        <v>2457.3638639999981</v>
      </c>
      <c r="CA236" s="504">
        <v>3099.4544229999942</v>
      </c>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row>
    <row r="237" s="382" customFormat="true" ht="15" customHeight="true" x14ac:dyDescent="0.2">
      <c r="A237" s="214"/>
      <c r="B237" s="208"/>
      <c r="C237" s="179"/>
      <c r="D237" s="178"/>
      <c r="E237" s="178"/>
      <c r="F237" s="178"/>
      <c r="G237" s="177"/>
      <c r="H237" s="176"/>
      <c r="I237" s="178"/>
      <c r="J237" s="178"/>
      <c r="K237" s="178"/>
      <c r="L237" s="175"/>
      <c r="M237" s="179"/>
      <c r="N237" s="178"/>
      <c r="O237" s="178"/>
      <c r="P237" s="178"/>
      <c r="Q237" s="177"/>
      <c r="R237" s="176"/>
      <c r="S237" s="178"/>
      <c r="T237" s="178"/>
      <c r="U237" s="178"/>
      <c r="V237" s="178"/>
      <c r="W237" s="178"/>
      <c r="X237" s="178"/>
      <c r="Y237" s="178"/>
      <c r="Z237" s="178"/>
      <c r="AA237" s="175"/>
      <c r="AB237" s="506"/>
      <c r="AC237" s="506"/>
      <c r="AD237" s="506"/>
      <c r="AE237" s="506"/>
      <c r="AF237" s="506"/>
      <c r="AG237" s="506"/>
      <c r="AH237" s="506"/>
      <c r="AI237" s="506"/>
      <c r="AJ237" s="506"/>
      <c r="AK237" s="506"/>
      <c r="AL237" s="506"/>
      <c r="AM237" s="506"/>
      <c r="AN237" s="506"/>
      <c r="AO237" s="506"/>
      <c r="AP237" s="506"/>
      <c r="AQ237" s="506"/>
      <c r="AR237" s="506"/>
      <c r="AS237" s="506"/>
      <c r="AT237" s="506"/>
      <c r="AU237" s="506"/>
      <c r="AV237" s="506"/>
      <c r="AW237" s="506"/>
      <c r="AX237" s="506"/>
      <c r="AY237" s="506"/>
      <c r="AZ237" s="943"/>
      <c r="BA237" s="947"/>
      <c r="BB237" s="682"/>
      <c r="BC237" s="517"/>
      <c r="BD237" s="503"/>
      <c r="BE237" s="503"/>
      <c r="BF237" s="503"/>
      <c r="BG237" s="521"/>
      <c r="BH237" s="517"/>
      <c r="BI237" s="503"/>
      <c r="BJ237" s="503"/>
      <c r="BK237" s="503"/>
      <c r="BL237" s="521"/>
      <c r="BM237" s="517"/>
      <c r="BN237" s="503"/>
      <c r="BO237" s="503"/>
      <c r="BP237" s="503"/>
      <c r="BQ237" s="521"/>
      <c r="BR237" s="517"/>
      <c r="BS237" s="503"/>
      <c r="BT237" s="503"/>
      <c r="BU237" s="503"/>
      <c r="BV237" s="503"/>
      <c r="BW237" s="503"/>
      <c r="BX237" s="503"/>
      <c r="BY237" s="504"/>
      <c r="BZ237" s="504"/>
      <c r="CA237" s="50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row>
    <row r="238" s="382" customFormat="true" ht="15" customHeight="true" x14ac:dyDescent="0.2">
      <c r="A238" s="214"/>
      <c r="B238" s="208"/>
      <c r="C238" s="179"/>
      <c r="D238" s="178"/>
      <c r="E238" s="178"/>
      <c r="F238" s="178"/>
      <c r="G238" s="177"/>
      <c r="H238" s="176"/>
      <c r="I238" s="178"/>
      <c r="J238" s="178"/>
      <c r="K238" s="178"/>
      <c r="L238" s="175"/>
      <c r="M238" s="179"/>
      <c r="N238" s="178"/>
      <c r="O238" s="178"/>
      <c r="P238" s="178"/>
      <c r="Q238" s="177"/>
      <c r="R238" s="176"/>
      <c r="S238" s="178"/>
      <c r="T238" s="178"/>
      <c r="U238" s="178"/>
      <c r="V238" s="178"/>
      <c r="W238" s="178"/>
      <c r="X238" s="178"/>
      <c r="Y238" s="178"/>
      <c r="Z238" s="178"/>
      <c r="AA238" s="175"/>
      <c r="AB238" s="506"/>
      <c r="AC238" s="506"/>
      <c r="AD238" s="506"/>
      <c r="AE238" s="506"/>
      <c r="AF238" s="506"/>
      <c r="AG238" s="506"/>
      <c r="AH238" s="506"/>
      <c r="AI238" s="506"/>
      <c r="AJ238" s="506"/>
      <c r="AK238" s="506"/>
      <c r="AL238" s="506"/>
      <c r="AM238" s="506"/>
      <c r="AN238" s="506"/>
      <c r="AO238" s="506"/>
      <c r="AP238" s="506"/>
      <c r="AQ238" s="506"/>
      <c r="AR238" s="506"/>
      <c r="AS238" s="506"/>
      <c r="AT238" s="506"/>
      <c r="AU238" s="506"/>
      <c r="AV238" s="506"/>
      <c r="AW238" s="506"/>
      <c r="AX238" s="506"/>
      <c r="AY238" s="506"/>
      <c r="AZ238" s="943"/>
      <c r="BA238" s="947"/>
      <c r="BB238" s="682"/>
      <c r="BC238" s="517"/>
      <c r="BD238" s="503"/>
      <c r="BE238" s="503"/>
      <c r="BF238" s="503"/>
      <c r="BG238" s="521"/>
      <c r="BH238" s="517"/>
      <c r="BI238" s="503"/>
      <c r="BJ238" s="503"/>
      <c r="BK238" s="503"/>
      <c r="BL238" s="521"/>
      <c r="BM238" s="517"/>
      <c r="BN238" s="503"/>
      <c r="BO238" s="503"/>
      <c r="BP238" s="503"/>
      <c r="BQ238" s="521"/>
      <c r="BR238" s="517"/>
      <c r="BS238" s="503"/>
      <c r="BT238" s="503"/>
      <c r="BU238" s="503"/>
      <c r="BV238" s="503"/>
      <c r="BW238" s="503"/>
      <c r="BX238" s="503"/>
      <c r="BY238" s="504"/>
      <c r="BZ238" s="504"/>
      <c r="CA238" s="50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row>
    <row r="239" s="382" customFormat="true" ht="15" customHeight="true" x14ac:dyDescent="0.2">
      <c r="A239" s="214"/>
      <c r="B239" s="208"/>
      <c r="C239" s="179"/>
      <c r="D239" s="178"/>
      <c r="E239" s="178"/>
      <c r="F239" s="178"/>
      <c r="G239" s="177"/>
      <c r="H239" s="176"/>
      <c r="I239" s="178"/>
      <c r="J239" s="178"/>
      <c r="K239" s="178"/>
      <c r="L239" s="175"/>
      <c r="M239" s="179"/>
      <c r="N239" s="178"/>
      <c r="O239" s="178"/>
      <c r="P239" s="178"/>
      <c r="Q239" s="177"/>
      <c r="R239" s="176"/>
      <c r="S239" s="178"/>
      <c r="T239" s="178"/>
      <c r="U239" s="178"/>
      <c r="V239" s="178"/>
      <c r="W239" s="178"/>
      <c r="X239" s="178"/>
      <c r="Y239" s="178"/>
      <c r="Z239" s="178"/>
      <c r="AA239" s="175"/>
      <c r="AB239" s="506"/>
      <c r="AC239" s="506"/>
      <c r="AD239" s="506"/>
      <c r="AE239" s="506"/>
      <c r="AF239" s="506"/>
      <c r="AG239" s="506"/>
      <c r="AH239" s="506"/>
      <c r="AI239" s="506"/>
      <c r="AJ239" s="506"/>
      <c r="AK239" s="506"/>
      <c r="AL239" s="506"/>
      <c r="AM239" s="506"/>
      <c r="AN239" s="506"/>
      <c r="AO239" s="506"/>
      <c r="AP239" s="506"/>
      <c r="AQ239" s="506"/>
      <c r="AR239" s="506"/>
      <c r="AS239" s="506"/>
      <c r="AT239" s="506"/>
      <c r="AU239" s="506"/>
      <c r="AV239" s="506"/>
      <c r="AW239" s="506"/>
      <c r="AX239" s="506"/>
      <c r="AY239" s="506"/>
      <c r="AZ239" s="943"/>
      <c r="BA239" s="947"/>
      <c r="BB239" s="682"/>
      <c r="BC239" s="517"/>
      <c r="BD239" s="503"/>
      <c r="BE239" s="503"/>
      <c r="BF239" s="503"/>
      <c r="BG239" s="521"/>
      <c r="BH239" s="517"/>
      <c r="BI239" s="503"/>
      <c r="BJ239" s="503"/>
      <c r="BK239" s="503"/>
      <c r="BL239" s="521"/>
      <c r="BM239" s="517"/>
      <c r="BN239" s="503"/>
      <c r="BO239" s="503"/>
      <c r="BP239" s="503"/>
      <c r="BQ239" s="521"/>
      <c r="BR239" s="517"/>
      <c r="BS239" s="503"/>
      <c r="BT239" s="503"/>
      <c r="BU239" s="503"/>
      <c r="BV239" s="503"/>
      <c r="BW239" s="503"/>
      <c r="BX239" s="503"/>
      <c r="BY239" s="504"/>
      <c r="BZ239" s="504"/>
      <c r="CA239" s="50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row>
    <row r="240" s="382" customFormat="true" ht="15" customHeight="true" x14ac:dyDescent="0.2">
      <c r="A240" s="214"/>
      <c r="B240" s="208"/>
      <c r="C240" s="179"/>
      <c r="D240" s="178"/>
      <c r="E240" s="178"/>
      <c r="F240" s="178"/>
      <c r="G240" s="177"/>
      <c r="H240" s="176"/>
      <c r="I240" s="178"/>
      <c r="J240" s="178"/>
      <c r="K240" s="178"/>
      <c r="L240" s="175"/>
      <c r="M240" s="179"/>
      <c r="N240" s="178"/>
      <c r="O240" s="178"/>
      <c r="P240" s="178"/>
      <c r="Q240" s="177"/>
      <c r="R240" s="176"/>
      <c r="S240" s="178"/>
      <c r="T240" s="178"/>
      <c r="U240" s="178"/>
      <c r="V240" s="178"/>
      <c r="W240" s="178"/>
      <c r="X240" s="178"/>
      <c r="Y240" s="178"/>
      <c r="Z240" s="178"/>
      <c r="AA240" s="175"/>
      <c r="AB240" s="506"/>
      <c r="AC240" s="506"/>
      <c r="AD240" s="506"/>
      <c r="AE240" s="506"/>
      <c r="AF240" s="506"/>
      <c r="AG240" s="506"/>
      <c r="AH240" s="506"/>
      <c r="AI240" s="506"/>
      <c r="AJ240" s="506"/>
      <c r="AK240" s="506"/>
      <c r="AL240" s="506"/>
      <c r="AM240" s="506"/>
      <c r="AN240" s="506"/>
      <c r="AO240" s="506"/>
      <c r="AP240" s="506"/>
      <c r="AQ240" s="506"/>
      <c r="AR240" s="506"/>
      <c r="AS240" s="506"/>
      <c r="AT240" s="506"/>
      <c r="AU240" s="506"/>
      <c r="AV240" s="506"/>
      <c r="AW240" s="506"/>
      <c r="AX240" s="506"/>
      <c r="AY240" s="506"/>
      <c r="AZ240" s="943"/>
      <c r="BA240" s="947"/>
      <c r="BB240" s="682"/>
      <c r="BC240" s="517"/>
      <c r="BD240" s="503"/>
      <c r="BE240" s="503"/>
      <c r="BF240" s="503"/>
      <c r="BG240" s="521"/>
      <c r="BH240" s="517"/>
      <c r="BI240" s="503"/>
      <c r="BJ240" s="503"/>
      <c r="BK240" s="503"/>
      <c r="BL240" s="521"/>
      <c r="BM240" s="517"/>
      <c r="BN240" s="503"/>
      <c r="BO240" s="503"/>
      <c r="BP240" s="503"/>
      <c r="BQ240" s="521"/>
      <c r="BR240" s="517"/>
      <c r="BS240" s="503"/>
      <c r="BT240" s="503"/>
      <c r="BU240" s="503"/>
      <c r="BV240" s="503"/>
      <c r="BW240" s="503"/>
      <c r="BX240" s="503"/>
      <c r="BY240" s="504"/>
      <c r="BZ240" s="504"/>
      <c r="CA240" s="50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row>
    <row r="241" s="382" customFormat="true" ht="15" customHeight="true" x14ac:dyDescent="0.2">
      <c r="A241" s="214"/>
      <c r="B241" s="208"/>
      <c r="C241" s="179"/>
      <c r="D241" s="178"/>
      <c r="E241" s="178"/>
      <c r="F241" s="178"/>
      <c r="G241" s="177"/>
      <c r="H241" s="176"/>
      <c r="I241" s="178"/>
      <c r="J241" s="178"/>
      <c r="K241" s="178"/>
      <c r="L241" s="175"/>
      <c r="M241" s="179"/>
      <c r="N241" s="178"/>
      <c r="O241" s="178"/>
      <c r="P241" s="178"/>
      <c r="Q241" s="177"/>
      <c r="R241" s="176"/>
      <c r="S241" s="178"/>
      <c r="T241" s="178"/>
      <c r="U241" s="178"/>
      <c r="V241" s="178"/>
      <c r="W241" s="178"/>
      <c r="X241" s="178"/>
      <c r="Y241" s="178"/>
      <c r="Z241" s="178"/>
      <c r="AA241" s="175"/>
      <c r="AB241" s="506"/>
      <c r="AC241" s="506"/>
      <c r="AD241" s="506"/>
      <c r="AE241" s="506"/>
      <c r="AF241" s="506"/>
      <c r="AG241" s="506"/>
      <c r="AH241" s="506"/>
      <c r="AI241" s="506"/>
      <c r="AJ241" s="506"/>
      <c r="AK241" s="506"/>
      <c r="AL241" s="506"/>
      <c r="AM241" s="506"/>
      <c r="AN241" s="506"/>
      <c r="AO241" s="506"/>
      <c r="AP241" s="506"/>
      <c r="AQ241" s="506"/>
      <c r="AR241" s="506"/>
      <c r="AS241" s="506"/>
      <c r="AT241" s="506"/>
      <c r="AU241" s="506"/>
      <c r="AV241" s="506"/>
      <c r="AW241" s="506"/>
      <c r="AX241" s="506"/>
      <c r="AY241" s="506"/>
      <c r="AZ241" s="943"/>
      <c r="BA241" s="947"/>
      <c r="BB241" s="682"/>
      <c r="BC241" s="517"/>
      <c r="BD241" s="503"/>
      <c r="BE241" s="503"/>
      <c r="BF241" s="503"/>
      <c r="BG241" s="521"/>
      <c r="BH241" s="517"/>
      <c r="BI241" s="503"/>
      <c r="BJ241" s="503"/>
      <c r="BK241" s="503"/>
      <c r="BL241" s="521"/>
      <c r="BM241" s="517"/>
      <c r="BN241" s="503"/>
      <c r="BO241" s="503"/>
      <c r="BP241" s="503"/>
      <c r="BQ241" s="521"/>
      <c r="BR241" s="517"/>
      <c r="BS241" s="503"/>
      <c r="BT241" s="503"/>
      <c r="BU241" s="503"/>
      <c r="BV241" s="503"/>
      <c r="BW241" s="503"/>
      <c r="BX241" s="503"/>
      <c r="BY241" s="504"/>
      <c r="BZ241" s="504"/>
      <c r="CA241" s="50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row>
    <row r="242" s="382" customFormat="true" ht="15" customHeight="true" x14ac:dyDescent="0.2">
      <c r="A242" s="236"/>
      <c r="B242" s="207"/>
      <c r="C242" s="157"/>
      <c r="D242" s="228"/>
      <c r="E242" s="228"/>
      <c r="F242" s="228"/>
      <c r="G242" s="217"/>
      <c r="H242" s="156"/>
      <c r="I242" s="228"/>
      <c r="J242" s="228"/>
      <c r="K242" s="228"/>
      <c r="L242" s="223"/>
      <c r="M242" s="157"/>
      <c r="N242" s="228"/>
      <c r="O242" s="228"/>
      <c r="P242" s="228"/>
      <c r="Q242" s="217"/>
      <c r="R242" s="156"/>
      <c r="S242" s="228"/>
      <c r="T242" s="228"/>
      <c r="U242" s="228"/>
      <c r="V242" s="228"/>
      <c r="W242" s="228"/>
      <c r="X242" s="228"/>
      <c r="Y242" s="228"/>
      <c r="Z242" s="228"/>
      <c r="AA242" s="223"/>
      <c r="AB242" s="506"/>
      <c r="AC242" s="506"/>
      <c r="AD242" s="506"/>
      <c r="AE242" s="506"/>
      <c r="AF242" s="506"/>
      <c r="AG242" s="506"/>
      <c r="AH242" s="506"/>
      <c r="AI242" s="506"/>
      <c r="AJ242" s="506"/>
      <c r="AK242" s="506"/>
      <c r="AL242" s="506"/>
      <c r="AM242" s="506"/>
      <c r="AN242" s="506"/>
      <c r="AO242" s="506"/>
      <c r="AP242" s="506"/>
      <c r="AQ242" s="506"/>
      <c r="AR242" s="506"/>
      <c r="AS242" s="506"/>
      <c r="AT242" s="506"/>
      <c r="AU242" s="506"/>
      <c r="AV242" s="506"/>
      <c r="AW242" s="506"/>
      <c r="AX242" s="506"/>
      <c r="AY242" s="506"/>
      <c r="AZ242" s="943"/>
      <c r="BA242" s="947"/>
      <c r="BB242" s="682"/>
      <c r="BC242" s="517"/>
      <c r="BD242" s="503"/>
      <c r="BE242" s="503"/>
      <c r="BF242" s="503"/>
      <c r="BG242" s="521"/>
      <c r="BH242" s="517"/>
      <c r="BI242" s="503"/>
      <c r="BJ242" s="503"/>
      <c r="BK242" s="503"/>
      <c r="BL242" s="521"/>
      <c r="BM242" s="517"/>
      <c r="BN242" s="503"/>
      <c r="BO242" s="503"/>
      <c r="BP242" s="503"/>
      <c r="BQ242" s="521"/>
      <c r="BR242" s="517"/>
      <c r="BS242" s="503"/>
      <c r="BT242" s="503"/>
      <c r="BU242" s="503"/>
      <c r="BV242" s="503"/>
      <c r="BW242" s="503"/>
      <c r="BX242" s="503"/>
      <c r="BY242" s="504"/>
      <c r="BZ242" s="504"/>
      <c r="CA242" s="50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row>
    <row r="243" s="382" customFormat="true" ht="15" customHeight="true" x14ac:dyDescent="0.2">
      <c r="A243" s="236"/>
      <c r="B243" s="207"/>
      <c r="C243" s="157"/>
      <c r="D243" s="228"/>
      <c r="E243" s="228"/>
      <c r="F243" s="228"/>
      <c r="G243" s="217"/>
      <c r="H243" s="156"/>
      <c r="I243" s="228"/>
      <c r="J243" s="228"/>
      <c r="K243" s="228"/>
      <c r="L243" s="223"/>
      <c r="M243" s="157"/>
      <c r="N243" s="228"/>
      <c r="O243" s="228"/>
      <c r="P243" s="228"/>
      <c r="Q243" s="217"/>
      <c r="R243" s="156"/>
      <c r="S243" s="228"/>
      <c r="T243" s="228"/>
      <c r="U243" s="228"/>
      <c r="V243" s="228"/>
      <c r="W243" s="228"/>
      <c r="X243" s="228"/>
      <c r="Y243" s="228"/>
      <c r="Z243" s="228"/>
      <c r="AA243" s="223"/>
      <c r="AB243" s="506"/>
      <c r="AC243" s="506"/>
      <c r="AD243" s="506"/>
      <c r="AE243" s="506"/>
      <c r="AF243" s="506"/>
      <c r="AG243" s="506"/>
      <c r="AH243" s="506"/>
      <c r="AI243" s="506"/>
      <c r="AJ243" s="506"/>
      <c r="AK243" s="506"/>
      <c r="AL243" s="506"/>
      <c r="AM243" s="506"/>
      <c r="AN243" s="506"/>
      <c r="AO243" s="506"/>
      <c r="AP243" s="506"/>
      <c r="AQ243" s="506"/>
      <c r="AR243" s="506"/>
      <c r="AS243" s="506"/>
      <c r="AT243" s="506"/>
      <c r="AU243" s="506"/>
      <c r="AV243" s="506"/>
      <c r="AW243" s="506"/>
      <c r="AX243" s="506"/>
      <c r="AY243" s="506"/>
      <c r="AZ243" s="943"/>
      <c r="BA243" s="947"/>
      <c r="BB243" s="682"/>
      <c r="BC243" s="517"/>
      <c r="BD243" s="503"/>
      <c r="BE243" s="503"/>
      <c r="BF243" s="503"/>
      <c r="BG243" s="521"/>
      <c r="BH243" s="517"/>
      <c r="BI243" s="503"/>
      <c r="BJ243" s="503"/>
      <c r="BK243" s="503"/>
      <c r="BL243" s="521"/>
      <c r="BM243" s="517"/>
      <c r="BN243" s="503"/>
      <c r="BO243" s="503"/>
      <c r="BP243" s="503"/>
      <c r="BQ243" s="521"/>
      <c r="BR243" s="517"/>
      <c r="BS243" s="503"/>
      <c r="BT243" s="503"/>
      <c r="BU243" s="503"/>
      <c r="BV243" s="503"/>
      <c r="BW243" s="503"/>
      <c r="BX243" s="503"/>
      <c r="BY243" s="504"/>
      <c r="BZ243" s="504"/>
      <c r="CA243" s="50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row>
    <row r="244" s="382" customFormat="true" ht="15" customHeight="true" x14ac:dyDescent="0.2">
      <c r="A244" s="236"/>
      <c r="B244" s="207"/>
      <c r="C244" s="157"/>
      <c r="D244" s="228"/>
      <c r="E244" s="228"/>
      <c r="F244" s="228"/>
      <c r="G244" s="217"/>
      <c r="H244" s="156"/>
      <c r="I244" s="228"/>
      <c r="J244" s="228"/>
      <c r="K244" s="228"/>
      <c r="L244" s="223"/>
      <c r="M244" s="157"/>
      <c r="N244" s="228"/>
      <c r="O244" s="228"/>
      <c r="P244" s="228"/>
      <c r="Q244" s="217"/>
      <c r="R244" s="156"/>
      <c r="S244" s="228"/>
      <c r="T244" s="228"/>
      <c r="U244" s="228"/>
      <c r="V244" s="228"/>
      <c r="W244" s="228"/>
      <c r="X244" s="228"/>
      <c r="Y244" s="228"/>
      <c r="Z244" s="228"/>
      <c r="AA244" s="223"/>
      <c r="AB244" s="506"/>
      <c r="AC244" s="506"/>
      <c r="AD244" s="506"/>
      <c r="AE244" s="506"/>
      <c r="AF244" s="506"/>
      <c r="AG244" s="506"/>
      <c r="AH244" s="506"/>
      <c r="AI244" s="506"/>
      <c r="AJ244" s="506"/>
      <c r="AK244" s="506"/>
      <c r="AL244" s="506"/>
      <c r="AM244" s="506"/>
      <c r="AN244" s="506"/>
      <c r="AO244" s="506"/>
      <c r="AP244" s="506"/>
      <c r="AQ244" s="506"/>
      <c r="AR244" s="506"/>
      <c r="AS244" s="506"/>
      <c r="AT244" s="506"/>
      <c r="AU244" s="506"/>
      <c r="AV244" s="506"/>
      <c r="AW244" s="506"/>
      <c r="AX244" s="506"/>
      <c r="AY244" s="506"/>
      <c r="AZ244" s="943"/>
      <c r="BA244" s="947"/>
      <c r="BB244" s="682"/>
      <c r="BC244" s="517"/>
      <c r="BD244" s="503"/>
      <c r="BE244" s="503"/>
      <c r="BF244" s="503"/>
      <c r="BG244" s="521"/>
      <c r="BH244" s="517"/>
      <c r="BI244" s="503"/>
      <c r="BJ244" s="503"/>
      <c r="BK244" s="503"/>
      <c r="BL244" s="521"/>
      <c r="BM244" s="517"/>
      <c r="BN244" s="503"/>
      <c r="BO244" s="503"/>
      <c r="BP244" s="503"/>
      <c r="BQ244" s="521"/>
      <c r="BR244" s="517"/>
      <c r="BS244" s="503"/>
      <c r="BT244" s="503"/>
      <c r="BU244" s="503"/>
      <c r="BV244" s="503"/>
      <c r="BW244" s="503"/>
      <c r="BX244" s="503"/>
      <c r="BY244" s="504"/>
      <c r="BZ244" s="504"/>
      <c r="CA244" s="50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row>
    <row r="245" s="382" customFormat="true" ht="15" customHeight="true" x14ac:dyDescent="0.2">
      <c r="A245" s="236"/>
      <c r="B245" s="207"/>
      <c r="C245" s="157"/>
      <c r="D245" s="228"/>
      <c r="E245" s="228"/>
      <c r="F245" s="228"/>
      <c r="G245" s="217"/>
      <c r="H245" s="156"/>
      <c r="I245" s="228"/>
      <c r="J245" s="228"/>
      <c r="K245" s="228"/>
      <c r="L245" s="223"/>
      <c r="M245" s="157"/>
      <c r="N245" s="228"/>
      <c r="O245" s="228"/>
      <c r="P245" s="228"/>
      <c r="Q245" s="217"/>
      <c r="R245" s="156"/>
      <c r="S245" s="228"/>
      <c r="T245" s="228"/>
      <c r="U245" s="228"/>
      <c r="V245" s="228"/>
      <c r="W245" s="228"/>
      <c r="X245" s="228"/>
      <c r="Y245" s="228"/>
      <c r="Z245" s="228"/>
      <c r="AA245" s="223"/>
      <c r="AB245" s="506"/>
      <c r="AC245" s="506"/>
      <c r="AD245" s="506"/>
      <c r="AE245" s="506"/>
      <c r="AF245" s="506"/>
      <c r="AG245" s="506"/>
      <c r="AH245" s="506"/>
      <c r="AI245" s="506"/>
      <c r="AJ245" s="506"/>
      <c r="AK245" s="506"/>
      <c r="AL245" s="506"/>
      <c r="AM245" s="506"/>
      <c r="AN245" s="506"/>
      <c r="AO245" s="506"/>
      <c r="AP245" s="506"/>
      <c r="AQ245" s="506"/>
      <c r="AR245" s="506"/>
      <c r="AS245" s="506"/>
      <c r="AT245" s="506"/>
      <c r="AU245" s="506"/>
      <c r="AV245" s="506"/>
      <c r="AW245" s="506"/>
      <c r="AX245" s="506"/>
      <c r="AY245" s="506"/>
      <c r="AZ245" s="943"/>
      <c r="BA245" s="947"/>
      <c r="BB245" s="682"/>
      <c r="BC245" s="517"/>
      <c r="BD245" s="503"/>
      <c r="BE245" s="503"/>
      <c r="BF245" s="503"/>
      <c r="BG245" s="521"/>
      <c r="BH245" s="517"/>
      <c r="BI245" s="503"/>
      <c r="BJ245" s="503"/>
      <c r="BK245" s="503"/>
      <c r="BL245" s="521"/>
      <c r="BM245" s="517"/>
      <c r="BN245" s="503"/>
      <c r="BO245" s="503"/>
      <c r="BP245" s="503"/>
      <c r="BQ245" s="521"/>
      <c r="BR245" s="517"/>
      <c r="BS245" s="503"/>
      <c r="BT245" s="503"/>
      <c r="BU245" s="503"/>
      <c r="BV245" s="503"/>
      <c r="BW245" s="503"/>
      <c r="BX245" s="503"/>
      <c r="BY245" s="504"/>
      <c r="BZ245" s="504"/>
      <c r="CA245" s="50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row>
    <row r="246" s="382" customFormat="true" ht="15" customHeight="true" x14ac:dyDescent="0.2">
      <c r="A246" s="236"/>
      <c r="B246" s="207"/>
      <c r="C246" s="157"/>
      <c r="D246" s="228"/>
      <c r="E246" s="228"/>
      <c r="F246" s="228"/>
      <c r="G246" s="217"/>
      <c r="H246" s="156"/>
      <c r="I246" s="228"/>
      <c r="J246" s="228"/>
      <c r="K246" s="228"/>
      <c r="L246" s="223"/>
      <c r="M246" s="157"/>
      <c r="N246" s="228"/>
      <c r="O246" s="228"/>
      <c r="P246" s="228"/>
      <c r="Q246" s="217"/>
      <c r="R246" s="156"/>
      <c r="S246" s="228"/>
      <c r="T246" s="228"/>
      <c r="U246" s="228"/>
      <c r="V246" s="228"/>
      <c r="W246" s="228"/>
      <c r="X246" s="228"/>
      <c r="Y246" s="228"/>
      <c r="Z246" s="228"/>
      <c r="AA246" s="223"/>
      <c r="AB246" s="506"/>
      <c r="AC246" s="506"/>
      <c r="AD246" s="506"/>
      <c r="AE246" s="506"/>
      <c r="AF246" s="506"/>
      <c r="AG246" s="506"/>
      <c r="AH246" s="506"/>
      <c r="AI246" s="506"/>
      <c r="AJ246" s="506"/>
      <c r="AK246" s="506"/>
      <c r="AL246" s="506"/>
      <c r="AM246" s="506"/>
      <c r="AN246" s="506"/>
      <c r="AO246" s="506"/>
      <c r="AP246" s="506"/>
      <c r="AQ246" s="506"/>
      <c r="AR246" s="506"/>
      <c r="AS246" s="506"/>
      <c r="AT246" s="506"/>
      <c r="AU246" s="506"/>
      <c r="AV246" s="506"/>
      <c r="AW246" s="506"/>
      <c r="AX246" s="506"/>
      <c r="AY246" s="506"/>
      <c r="AZ246" s="943"/>
      <c r="BA246" s="947"/>
      <c r="BB246" s="682"/>
      <c r="BC246" s="517"/>
      <c r="BD246" s="503"/>
      <c r="BE246" s="503"/>
      <c r="BF246" s="503"/>
      <c r="BG246" s="521"/>
      <c r="BH246" s="517"/>
      <c r="BI246" s="503"/>
      <c r="BJ246" s="503"/>
      <c r="BK246" s="503"/>
      <c r="BL246" s="521"/>
      <c r="BM246" s="517"/>
      <c r="BN246" s="503"/>
      <c r="BO246" s="503"/>
      <c r="BP246" s="503"/>
      <c r="BQ246" s="521"/>
      <c r="BR246" s="517"/>
      <c r="BS246" s="503"/>
      <c r="BT246" s="503"/>
      <c r="BU246" s="503"/>
      <c r="BV246" s="503"/>
      <c r="BW246" s="503"/>
      <c r="BX246" s="503"/>
      <c r="BY246" s="504"/>
      <c r="BZ246" s="504"/>
      <c r="CA246" s="50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row>
    <row r="247" s="382" customFormat="true" ht="15" customHeight="true" x14ac:dyDescent="0.2">
      <c r="A247" s="236"/>
      <c r="B247" s="207"/>
      <c r="C247" s="157"/>
      <c r="D247" s="228"/>
      <c r="E247" s="228"/>
      <c r="F247" s="228"/>
      <c r="G247" s="217"/>
      <c r="H247" s="156"/>
      <c r="I247" s="228"/>
      <c r="J247" s="228"/>
      <c r="K247" s="228"/>
      <c r="L247" s="223"/>
      <c r="M247" s="157"/>
      <c r="N247" s="228"/>
      <c r="O247" s="228"/>
      <c r="P247" s="228"/>
      <c r="Q247" s="217"/>
      <c r="R247" s="156"/>
      <c r="S247" s="228"/>
      <c r="T247" s="228"/>
      <c r="U247" s="228"/>
      <c r="V247" s="228"/>
      <c r="W247" s="228"/>
      <c r="X247" s="228"/>
      <c r="Y247" s="228"/>
      <c r="Z247" s="228"/>
      <c r="AA247" s="223"/>
      <c r="AB247" s="506"/>
      <c r="AC247" s="506"/>
      <c r="AD247" s="506"/>
      <c r="AE247" s="506"/>
      <c r="AF247" s="506"/>
      <c r="AG247" s="506"/>
      <c r="AH247" s="506"/>
      <c r="AI247" s="506"/>
      <c r="AJ247" s="506"/>
      <c r="AK247" s="506"/>
      <c r="AL247" s="506"/>
      <c r="AM247" s="506"/>
      <c r="AN247" s="506"/>
      <c r="AO247" s="506"/>
      <c r="AP247" s="506"/>
      <c r="AQ247" s="506"/>
      <c r="AR247" s="506"/>
      <c r="AS247" s="506"/>
      <c r="AT247" s="506"/>
      <c r="AU247" s="506"/>
      <c r="AV247" s="506"/>
      <c r="AW247" s="506"/>
      <c r="AX247" s="506"/>
      <c r="AY247" s="506"/>
      <c r="AZ247" s="943"/>
      <c r="BA247" s="947"/>
      <c r="BB247" s="682"/>
      <c r="BC247" s="517"/>
      <c r="BD247" s="503"/>
      <c r="BE247" s="503"/>
      <c r="BF247" s="503"/>
      <c r="BG247" s="521"/>
      <c r="BH247" s="517"/>
      <c r="BI247" s="503"/>
      <c r="BJ247" s="503"/>
      <c r="BK247" s="503"/>
      <c r="BL247" s="521"/>
      <c r="BM247" s="517"/>
      <c r="BN247" s="503"/>
      <c r="BO247" s="503"/>
      <c r="BP247" s="503"/>
      <c r="BQ247" s="521"/>
      <c r="BR247" s="517"/>
      <c r="BS247" s="503"/>
      <c r="BT247" s="503"/>
      <c r="BU247" s="503"/>
      <c r="BV247" s="503"/>
      <c r="BW247" s="503"/>
      <c r="BX247" s="503"/>
      <c r="BY247" s="504"/>
      <c r="BZ247" s="504"/>
      <c r="CA247" s="50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row>
    <row r="248" s="382" customFormat="true" ht="15" customHeight="true" x14ac:dyDescent="0.2">
      <c r="A248" s="138"/>
      <c r="B248" s="197"/>
      <c r="C248" s="142"/>
      <c r="D248" s="181"/>
      <c r="E248" s="181"/>
      <c r="F248" s="181"/>
      <c r="G248" s="180"/>
      <c r="H248" s="141"/>
      <c r="I248" s="181"/>
      <c r="J248" s="181"/>
      <c r="K248" s="181"/>
      <c r="L248" s="140"/>
      <c r="M248" s="142"/>
      <c r="N248" s="181"/>
      <c r="O248" s="181"/>
      <c r="P248" s="181"/>
      <c r="Q248" s="180"/>
      <c r="R248" s="141"/>
      <c r="S248" s="181"/>
      <c r="T248" s="181"/>
      <c r="U248" s="181"/>
      <c r="V248" s="181"/>
      <c r="W248" s="181"/>
      <c r="X248" s="181"/>
      <c r="Y248" s="181"/>
      <c r="Z248" s="181"/>
      <c r="AA248" s="140"/>
      <c r="AB248" s="506"/>
      <c r="AC248" s="506"/>
      <c r="AD248" s="506"/>
      <c r="AE248" s="506"/>
      <c r="AF248" s="506"/>
      <c r="AG248" s="506"/>
      <c r="AH248" s="506"/>
      <c r="AI248" s="506"/>
      <c r="AJ248" s="506"/>
      <c r="AK248" s="506"/>
      <c r="AL248" s="506"/>
      <c r="AM248" s="506"/>
      <c r="AN248" s="506"/>
      <c r="AO248" s="506"/>
      <c r="AP248" s="506"/>
      <c r="AQ248" s="506"/>
      <c r="AR248" s="506"/>
      <c r="AS248" s="506"/>
      <c r="AT248" s="506"/>
      <c r="AU248" s="506"/>
      <c r="AV248" s="506"/>
      <c r="AW248" s="506"/>
      <c r="AX248" s="506"/>
      <c r="AY248" s="506"/>
      <c r="AZ248" s="943"/>
      <c r="BA248" s="947"/>
      <c r="BB248" s="682"/>
      <c r="BC248" s="520"/>
      <c r="BD248" s="519"/>
      <c r="BE248" s="519"/>
      <c r="BF248" s="519"/>
      <c r="BG248" s="523"/>
      <c r="BH248" s="520"/>
      <c r="BI248" s="519"/>
      <c r="BJ248" s="519"/>
      <c r="BK248" s="519"/>
      <c r="BL248" s="523"/>
      <c r="BM248" s="520"/>
      <c r="BN248" s="519"/>
      <c r="BO248" s="519"/>
      <c r="BP248" s="519"/>
      <c r="BQ248" s="523"/>
      <c r="BR248" s="520"/>
      <c r="BS248" s="519"/>
      <c r="BT248" s="519"/>
      <c r="BU248" s="519"/>
      <c r="BV248" s="519"/>
      <c r="BW248" s="519"/>
      <c r="BX248" s="519"/>
      <c r="BY248" s="522"/>
      <c r="BZ248" s="522"/>
      <c r="CA248" s="522"/>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row>
    <row r="249" s="382" customFormat="true" ht="250.15" customHeight="true" x14ac:dyDescent="0.2">
      <c r="AB249" s="943"/>
      <c r="AC249" s="943"/>
      <c r="AD249" s="943"/>
      <c r="AE249" s="943"/>
      <c r="AF249" s="943"/>
      <c r="AG249" s="943"/>
      <c r="AH249" s="943"/>
      <c r="AI249" s="943"/>
      <c r="AJ249" s="943"/>
      <c r="AK249" s="943"/>
      <c r="AL249" s="943"/>
      <c r="AM249" s="943"/>
      <c r="AN249" s="943"/>
      <c r="AO249" s="943"/>
      <c r="AP249" s="943"/>
      <c r="AQ249" s="943"/>
      <c r="AR249" s="943"/>
      <c r="AS249" s="943"/>
      <c r="AT249" s="943"/>
      <c r="AU249" s="943"/>
      <c r="AV249" s="943"/>
      <c r="AW249" s="943"/>
      <c r="AX249" s="943"/>
      <c r="AY249" s="943"/>
      <c r="AZ249" s="943"/>
      <c r="BA249" s="379"/>
      <c r="BB249" s="377"/>
      <c r="BC249" s="377"/>
      <c r="BD249" s="377"/>
      <c r="BE249" s="377"/>
      <c r="BF249" s="377"/>
      <c r="BG249" s="377"/>
      <c r="BH249" s="377"/>
      <c r="BI249" s="377"/>
      <c r="BJ249" s="377"/>
      <c r="BK249" s="377"/>
      <c r="BL249" s="377"/>
      <c r="BM249" s="377"/>
      <c r="BN249" s="377"/>
      <c r="BO249" s="377"/>
      <c r="BP249" s="377"/>
      <c r="BQ249" s="377"/>
      <c r="BR249" s="377"/>
      <c r="BS249" s="377"/>
      <c r="BT249" s="377"/>
      <c r="BU249" s="377"/>
      <c r="BV249" s="377"/>
      <c r="BW249" s="377"/>
      <c r="BX249" s="377"/>
      <c r="BY249" s="379"/>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s="578" customFormat="true" ht="19.15" customHeight="true" x14ac:dyDescent="0.2">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577"/>
      <c r="BB250" s="437"/>
      <c r="BC250" s="577"/>
      <c r="BD250" s="577"/>
      <c r="BE250" s="577"/>
      <c r="BF250" s="577"/>
      <c r="BG250" s="577"/>
      <c r="BH250" s="577"/>
      <c r="BI250" s="577"/>
      <c r="BJ250" s="577"/>
      <c r="BK250" s="577"/>
      <c r="BL250" s="577"/>
      <c r="BM250" s="577"/>
      <c r="BN250" s="577"/>
      <c r="BO250" s="577"/>
      <c r="BP250" s="577"/>
      <c r="BQ250" s="577"/>
      <c r="BR250" s="577"/>
      <c r="BS250" s="577"/>
      <c r="BT250" s="577"/>
      <c r="BU250" s="577"/>
      <c r="BV250" s="577"/>
      <c r="BW250" s="577"/>
      <c r="BX250" s="577"/>
      <c r="BY250" s="577"/>
      <c r="BZ250" s="410"/>
      <c r="CA250" s="410"/>
      <c r="CB250" s="410"/>
      <c r="CC250" s="410"/>
      <c r="CD250" s="410"/>
      <c r="CE250" s="410"/>
      <c r="CF250" s="410"/>
      <c r="CG250" s="410"/>
      <c r="CH250" s="410"/>
      <c r="CI250" s="410"/>
      <c r="CJ250" s="410"/>
      <c r="CK250" s="410"/>
      <c r="CL250" s="410"/>
      <c r="CM250" s="410"/>
      <c r="CN250" s="410"/>
      <c r="CO250" s="410"/>
      <c r="CP250" s="410"/>
      <c r="CQ250" s="410"/>
      <c r="CR250" s="410"/>
      <c r="CS250" s="410"/>
      <c r="CT250" s="410"/>
      <c r="CU250" s="410"/>
      <c r="CV250" s="410"/>
      <c r="CW250" s="410"/>
      <c r="CX250" s="410"/>
      <c r="CY250" s="410"/>
      <c r="CZ250" s="410"/>
    </row>
    <row r="251" s="578" customFormat="true" ht="12.75" x14ac:dyDescent="0.2">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577"/>
      <c r="BB251" s="437"/>
      <c r="BC251" s="577"/>
      <c r="BD251" s="577"/>
      <c r="BE251" s="577"/>
      <c r="BF251" s="577"/>
      <c r="BG251" s="577"/>
      <c r="BH251" s="577"/>
      <c r="BI251" s="577"/>
      <c r="BJ251" s="577"/>
      <c r="BK251" s="577"/>
      <c r="BL251" s="577"/>
      <c r="BM251" s="577"/>
      <c r="BN251" s="577"/>
      <c r="BO251" s="577"/>
      <c r="BP251" s="577"/>
      <c r="BQ251" s="577"/>
      <c r="BR251" s="577"/>
      <c r="BS251" s="577"/>
      <c r="BT251" s="577"/>
      <c r="BU251" s="577"/>
      <c r="BV251" s="577"/>
      <c r="BW251" s="577"/>
      <c r="BX251" s="577"/>
      <c r="BY251" s="577"/>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row>
    <row r="252" s="578" customFormat="true" ht="12.75" x14ac:dyDescent="0.2">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577"/>
      <c r="BB252" s="437"/>
      <c r="BC252" s="577"/>
      <c r="BD252" s="577"/>
      <c r="BE252" s="577"/>
      <c r="BF252" s="577"/>
      <c r="BG252" s="577"/>
      <c r="BH252" s="577"/>
      <c r="BI252" s="577"/>
      <c r="BJ252" s="577"/>
      <c r="BK252" s="577"/>
      <c r="BL252" s="577"/>
      <c r="BM252" s="577"/>
      <c r="BN252" s="577"/>
      <c r="BO252" s="577"/>
      <c r="BP252" s="577"/>
      <c r="BQ252" s="577"/>
      <c r="BR252" s="577"/>
      <c r="BS252" s="577"/>
      <c r="BT252" s="577"/>
      <c r="BU252" s="577"/>
      <c r="BV252" s="577"/>
      <c r="BW252" s="577"/>
      <c r="BX252" s="577"/>
      <c r="BY252" s="577"/>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row>
    <row r="253" s="578" customFormat="true" ht="12.75" x14ac:dyDescent="0.2">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577"/>
      <c r="BB253" s="437"/>
      <c r="BC253" s="577"/>
      <c r="BD253" s="577"/>
      <c r="BE253" s="577"/>
      <c r="BF253" s="577"/>
      <c r="BG253" s="577"/>
      <c r="BH253" s="577"/>
      <c r="BI253" s="577"/>
      <c r="BJ253" s="577"/>
      <c r="BK253" s="577"/>
      <c r="BL253" s="577"/>
      <c r="BM253" s="577"/>
      <c r="BN253" s="577"/>
      <c r="BO253" s="577"/>
      <c r="BP253" s="577"/>
      <c r="BQ253" s="577"/>
      <c r="BR253" s="577"/>
      <c r="BS253" s="577"/>
      <c r="BT253" s="577"/>
      <c r="BU253" s="577"/>
      <c r="BV253" s="577"/>
      <c r="BW253" s="577"/>
      <c r="BX253" s="577"/>
      <c r="BY253" s="577"/>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row>
    <row r="254" s="578" customFormat="true" ht="12.75" x14ac:dyDescent="0.2">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577"/>
      <c r="BB254" s="437"/>
      <c r="BC254" s="577"/>
      <c r="BD254" s="577"/>
      <c r="BE254" s="577"/>
      <c r="BF254" s="577"/>
      <c r="BG254" s="577"/>
      <c r="BH254" s="577"/>
      <c r="BI254" s="577"/>
      <c r="BJ254" s="577"/>
      <c r="BK254" s="577"/>
      <c r="BL254" s="577"/>
      <c r="BM254" s="577"/>
      <c r="BN254" s="577"/>
      <c r="BO254" s="577"/>
      <c r="BP254" s="577"/>
      <c r="BQ254" s="577"/>
      <c r="BR254" s="577"/>
      <c r="BS254" s="577"/>
      <c r="BT254" s="577"/>
      <c r="BU254" s="577"/>
      <c r="BV254" s="577"/>
      <c r="BW254" s="577"/>
      <c r="BX254" s="577"/>
      <c r="BY254" s="577"/>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row>
    <row r="255" s="578" customFormat="true" ht="12.75" x14ac:dyDescent="0.2">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577"/>
      <c r="BB255" s="437"/>
      <c r="BC255" s="577"/>
      <c r="BD255" s="577"/>
      <c r="BE255" s="577"/>
      <c r="BF255" s="577"/>
      <c r="BG255" s="577"/>
      <c r="BH255" s="577"/>
      <c r="BI255" s="577"/>
      <c r="BJ255" s="577"/>
      <c r="BK255" s="577"/>
      <c r="BL255" s="577"/>
      <c r="BM255" s="577"/>
      <c r="BN255" s="577"/>
      <c r="BO255" s="577"/>
      <c r="BP255" s="577"/>
      <c r="BQ255" s="577"/>
      <c r="BR255" s="577"/>
      <c r="BS255" s="577"/>
      <c r="BT255" s="577"/>
      <c r="BU255" s="577"/>
      <c r="BV255" s="577"/>
      <c r="BW255" s="577"/>
      <c r="BX255" s="577"/>
      <c r="BY255" s="577"/>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row>
    <row r="256" s="578" customFormat="true" ht="12.75" x14ac:dyDescent="0.2">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577"/>
      <c r="BB256" s="437"/>
      <c r="BC256" s="577"/>
      <c r="BD256" s="577"/>
      <c r="BE256" s="577"/>
      <c r="BF256" s="577"/>
      <c r="BG256" s="577"/>
      <c r="BH256" s="577"/>
      <c r="BI256" s="577"/>
      <c r="BJ256" s="577"/>
      <c r="BK256" s="577"/>
      <c r="BL256" s="577"/>
      <c r="BM256" s="577"/>
      <c r="BN256" s="577"/>
      <c r="BO256" s="577"/>
      <c r="BP256" s="577"/>
      <c r="BQ256" s="577"/>
      <c r="BR256" s="577"/>
      <c r="BS256" s="577"/>
      <c r="BT256" s="577"/>
      <c r="BU256" s="577"/>
      <c r="BV256" s="577"/>
      <c r="BW256" s="577"/>
      <c r="BX256" s="577"/>
      <c r="BY256" s="577"/>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row>
    <row r="257" s="578" customFormat="true" ht="18" customHeight="true" x14ac:dyDescent="0.2">
      <c r="AB257" s="76"/>
      <c r="AC257" s="76"/>
      <c r="AD257" s="76"/>
      <c r="AE257" s="76"/>
      <c r="AF257" s="76"/>
      <c r="AG257" s="76"/>
      <c r="AH257" s="76"/>
      <c r="AI257" s="76"/>
      <c r="AJ257" s="76"/>
      <c r="AK257" s="76"/>
      <c r="AL257" s="76"/>
      <c r="AM257" s="76"/>
      <c r="AN257" s="76"/>
      <c r="AO257" s="76"/>
      <c r="AP257" s="76"/>
      <c r="AQ257" s="76"/>
      <c r="AR257" s="76"/>
      <c r="AS257" s="76"/>
      <c r="AT257" s="76"/>
      <c r="AU257" s="76"/>
      <c r="AV257" s="76"/>
      <c r="AW257" s="76"/>
      <c r="AX257" s="76"/>
      <c r="AY257" s="76"/>
      <c r="AZ257" s="76"/>
      <c r="BA257" s="577"/>
      <c r="BB257" s="437"/>
      <c r="BC257" s="577"/>
      <c r="BD257" s="577"/>
      <c r="BE257" s="577"/>
      <c r="BF257" s="577"/>
      <c r="BG257" s="577"/>
      <c r="BH257" s="577"/>
      <c r="BI257" s="577"/>
      <c r="BJ257" s="577"/>
      <c r="BK257" s="577"/>
      <c r="BL257" s="577"/>
      <c r="BM257" s="577"/>
      <c r="BN257" s="577"/>
      <c r="BO257" s="577"/>
      <c r="BP257" s="577"/>
      <c r="BQ257" s="577"/>
      <c r="BR257" s="577"/>
      <c r="BS257" s="577"/>
      <c r="BT257" s="577"/>
      <c r="BU257" s="577"/>
      <c r="BV257" s="577"/>
      <c r="BW257" s="577"/>
      <c r="BX257" s="577"/>
      <c r="BY257" s="577"/>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row>
    <row r="258" s="578" customFormat="true" ht="18" customHeight="true" x14ac:dyDescent="0.2">
      <c r="AB258" s="76"/>
      <c r="AC258" s="76"/>
      <c r="AD258" s="76"/>
      <c r="AE258" s="76"/>
      <c r="AF258" s="76"/>
      <c r="AG258" s="76"/>
      <c r="AH258" s="76"/>
      <c r="AI258" s="76"/>
      <c r="AJ258" s="76"/>
      <c r="AK258" s="76"/>
      <c r="AL258" s="76"/>
      <c r="AM258" s="76"/>
      <c r="AN258" s="76"/>
      <c r="AO258" s="76"/>
      <c r="AP258" s="76"/>
      <c r="AQ258" s="76"/>
      <c r="AR258" s="76"/>
      <c r="AS258" s="76"/>
      <c r="AT258" s="76"/>
      <c r="AU258" s="76"/>
      <c r="AV258" s="76"/>
      <c r="AW258" s="76"/>
      <c r="AX258" s="76"/>
      <c r="AY258" s="76"/>
      <c r="AZ258" s="76"/>
      <c r="BA258" s="577"/>
      <c r="BB258" s="437"/>
      <c r="BC258" s="577"/>
      <c r="BD258" s="577"/>
      <c r="BE258" s="577"/>
      <c r="BF258" s="577"/>
      <c r="BG258" s="577"/>
      <c r="BH258" s="577"/>
      <c r="BI258" s="577"/>
      <c r="BJ258" s="577"/>
      <c r="BK258" s="577"/>
      <c r="BL258" s="577"/>
      <c r="BM258" s="577"/>
      <c r="BN258" s="577"/>
      <c r="BO258" s="577"/>
      <c r="BP258" s="577"/>
      <c r="BQ258" s="577"/>
      <c r="BR258" s="577"/>
      <c r="BS258" s="577"/>
      <c r="BT258" s="577"/>
      <c r="BU258" s="577"/>
      <c r="BV258" s="577"/>
      <c r="BW258" s="577"/>
      <c r="BX258" s="577"/>
      <c r="BY258" s="577"/>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row>
    <row r="259" s="382" customFormat="true" ht="15" customHeight="true" x14ac:dyDescent="0.2">
      <c r="AB259" s="943"/>
      <c r="AC259" s="943"/>
      <c r="AD259" s="943"/>
      <c r="AE259" s="943"/>
      <c r="AF259" s="943"/>
      <c r="AG259" s="943"/>
      <c r="AH259" s="943"/>
      <c r="AI259" s="943"/>
      <c r="AJ259" s="943"/>
      <c r="AK259" s="943"/>
      <c r="AL259" s="943"/>
      <c r="AM259" s="943"/>
      <c r="AN259" s="943"/>
      <c r="AO259" s="943"/>
      <c r="AP259" s="943"/>
      <c r="AQ259" s="943"/>
      <c r="AR259" s="943"/>
      <c r="AS259" s="943"/>
      <c r="AT259" s="943"/>
      <c r="AU259" s="943"/>
      <c r="AV259" s="943"/>
      <c r="AW259" s="943"/>
      <c r="AX259" s="943"/>
      <c r="AY259" s="943"/>
      <c r="AZ259" s="943"/>
      <c r="BA259" s="416" t="s">
        <v>131</v>
      </c>
      <c r="BB259" s="384" t="s">
        <v>85</v>
      </c>
      <c r="BC259" s="1039" t="s">
        <v>115</v>
      </c>
      <c r="BD259" s="1040"/>
      <c r="BE259" s="1040"/>
      <c r="BF259" s="1040"/>
      <c r="BG259" s="1041"/>
      <c r="BH259" s="1039" t="s">
        <v>38</v>
      </c>
      <c r="BI259" s="1040"/>
      <c r="BJ259" s="1040"/>
      <c r="BK259" s="1040"/>
      <c r="BL259" s="1041"/>
      <c r="BM259" s="1039" t="s">
        <v>37</v>
      </c>
      <c r="BN259" s="1040"/>
      <c r="BO259" s="1040"/>
      <c r="BP259" s="1040"/>
      <c r="BQ259" s="1042"/>
      <c r="BR259" s="86" t="s">
        <v>142</v>
      </c>
      <c r="BS259" s="495"/>
      <c r="BT259" s="495"/>
      <c r="BU259" s="495"/>
      <c r="BV259" s="495"/>
      <c r="BW259" s="495"/>
      <c r="BX259" s="495"/>
      <c r="BY259" s="495"/>
      <c r="BZ259" s="509"/>
      <c r="CA259" s="509"/>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82" customFormat="true" ht="12.75" x14ac:dyDescent="0.2">
      <c r="AB260" s="943"/>
      <c r="AC260" s="943"/>
      <c r="AD260" s="943"/>
      <c r="AE260" s="943"/>
      <c r="AF260" s="943"/>
      <c r="AG260" s="943"/>
      <c r="AH260" s="943"/>
      <c r="AI260" s="943"/>
      <c r="AJ260" s="943"/>
      <c r="AK260" s="943"/>
      <c r="AL260" s="943"/>
      <c r="AM260" s="943"/>
      <c r="AN260" s="943"/>
      <c r="AO260" s="943"/>
      <c r="AP260" s="943"/>
      <c r="AQ260" s="943"/>
      <c r="AR260" s="943"/>
      <c r="AS260" s="943"/>
      <c r="AT260" s="943"/>
      <c r="AU260" s="943"/>
      <c r="AV260" s="943"/>
      <c r="AW260" s="943"/>
      <c r="AX260" s="943"/>
      <c r="AY260" s="943"/>
      <c r="AZ260" s="943"/>
      <c r="BA260" s="402" t="s">
        <v>119</v>
      </c>
      <c r="BB260" s="401"/>
      <c r="BC260" s="525" t="s">
        <v>0</v>
      </c>
      <c r="BD260" s="647" t="s">
        <v>1</v>
      </c>
      <c r="BE260" s="647" t="s">
        <v>2</v>
      </c>
      <c r="BF260" s="647" t="s">
        <v>3</v>
      </c>
      <c r="BG260" s="526" t="s">
        <v>4</v>
      </c>
      <c r="BH260" s="525" t="s">
        <v>0</v>
      </c>
      <c r="BI260" s="647" t="s">
        <v>1</v>
      </c>
      <c r="BJ260" s="647" t="s">
        <v>2</v>
      </c>
      <c r="BK260" s="647" t="s">
        <v>3</v>
      </c>
      <c r="BL260" s="526" t="s">
        <v>4</v>
      </c>
      <c r="BM260" s="525" t="s">
        <v>0</v>
      </c>
      <c r="BN260" s="647" t="s">
        <v>1</v>
      </c>
      <c r="BO260" s="647" t="s">
        <v>2</v>
      </c>
      <c r="BP260" s="647" t="s">
        <v>3</v>
      </c>
      <c r="BQ260" s="526" t="s">
        <v>4</v>
      </c>
      <c r="BR260" s="525" t="s">
        <v>250</v>
      </c>
      <c r="BS260" s="647" t="s">
        <v>465</v>
      </c>
      <c r="BT260" s="647" t="s">
        <v>252</v>
      </c>
      <c r="BU260" s="647" t="s">
        <v>253</v>
      </c>
      <c r="BV260" s="647" t="s">
        <v>254</v>
      </c>
      <c r="BW260" s="647" t="s">
        <v>466</v>
      </c>
      <c r="BX260" s="647" t="s">
        <v>256</v>
      </c>
      <c r="BY260" s="648" t="s">
        <v>467</v>
      </c>
      <c r="BZ260" s="648" t="s">
        <v>258</v>
      </c>
      <c r="CA260" s="648" t="s">
        <v>259</v>
      </c>
      <c r="CB260" s="948"/>
      <c r="CC260" s="948"/>
      <c r="CD260" s="948"/>
      <c r="CE260" s="948"/>
      <c r="CF260" s="948"/>
      <c r="CG260" s="948"/>
      <c r="CH260" s="948"/>
      <c r="CI260" s="948"/>
      <c r="CJ260" s="948"/>
      <c r="CK260" s="948"/>
      <c r="CL260" s="948"/>
      <c r="CM260" s="948"/>
      <c r="CN260" s="948"/>
      <c r="CO260" s="948"/>
      <c r="CP260" s="948"/>
      <c r="CQ260" s="948"/>
      <c r="CR260" s="948"/>
      <c r="CS260" s="948"/>
      <c r="CT260" s="948"/>
      <c r="CU260" s="948"/>
      <c r="CV260" s="948"/>
      <c r="CW260" s="948"/>
      <c r="CX260" s="948"/>
      <c r="CY260" s="948"/>
      <c r="CZ260" s="948"/>
    </row>
    <row r="261" s="382" customFormat="true" ht="15" customHeight="true" x14ac:dyDescent="0.2">
      <c r="AB261" s="943"/>
      <c r="AC261" s="943"/>
      <c r="AD261" s="943"/>
      <c r="AE261" s="943"/>
      <c r="AF261" s="943"/>
      <c r="AG261" s="943"/>
      <c r="AH261" s="943"/>
      <c r="AI261" s="943"/>
      <c r="AJ261" s="943"/>
      <c r="AK261" s="943"/>
      <c r="AL261" s="943"/>
      <c r="AM261" s="943"/>
      <c r="AN261" s="943"/>
      <c r="AO261" s="943"/>
      <c r="AP261" s="943"/>
      <c r="AQ261" s="943"/>
      <c r="AR261" s="943"/>
      <c r="AS261" s="943"/>
      <c r="AT261" s="943"/>
      <c r="AU261" s="943"/>
      <c r="AV261" s="943"/>
      <c r="AW261" s="943"/>
      <c r="AX261" s="943"/>
      <c r="AY261" s="943"/>
      <c r="AZ261" s="943"/>
      <c r="BA261" s="1038" t="s">
        <v>73</v>
      </c>
      <c r="BB261" s="683" t="s">
        <v>49</v>
      </c>
      <c r="BC261" s="120" t="s">
        <v>35</v>
      </c>
      <c r="BD261" s="116" t="s">
        <v>35</v>
      </c>
      <c r="BE261" s="116" t="s">
        <v>35</v>
      </c>
      <c r="BF261" s="116" t="s">
        <v>35</v>
      </c>
      <c r="BG261" s="111" t="s">
        <v>35</v>
      </c>
      <c r="BH261" s="120" t="s">
        <v>35</v>
      </c>
      <c r="BI261" s="116" t="s">
        <v>35</v>
      </c>
      <c r="BJ261" s="116" t="s">
        <v>35</v>
      </c>
      <c r="BK261" s="116" t="s">
        <v>35</v>
      </c>
      <c r="BL261" s="111" t="s">
        <v>35</v>
      </c>
      <c r="BM261" s="120" t="s">
        <v>35</v>
      </c>
      <c r="BN261" s="116" t="s">
        <v>35</v>
      </c>
      <c r="BO261" s="116" t="s">
        <v>35</v>
      </c>
      <c r="BP261" s="116" t="s">
        <v>35</v>
      </c>
      <c r="BQ261" s="111" t="s">
        <v>35</v>
      </c>
      <c r="BR261" s="120" t="s">
        <v>35</v>
      </c>
      <c r="BS261" s="116" t="s">
        <v>35</v>
      </c>
      <c r="BT261" s="116" t="s">
        <v>35</v>
      </c>
      <c r="BU261" s="116" t="s">
        <v>35</v>
      </c>
      <c r="BV261" s="116" t="s">
        <v>35</v>
      </c>
      <c r="BW261" s="116" t="s">
        <v>35</v>
      </c>
      <c r="BX261" s="116" t="s">
        <v>35</v>
      </c>
      <c r="BY261" s="105" t="s">
        <v>35</v>
      </c>
      <c r="BZ261" s="105" t="s">
        <v>35</v>
      </c>
      <c r="CA261" s="105" t="s">
        <v>35</v>
      </c>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row>
    <row r="262" s="382" customFormat="true" ht="15" customHeight="true" x14ac:dyDescent="0.2">
      <c r="AB262" s="943"/>
      <c r="AC262" s="943"/>
      <c r="AD262" s="943"/>
      <c r="AE262" s="943"/>
      <c r="AF262" s="943"/>
      <c r="AG262" s="943"/>
      <c r="AH262" s="943"/>
      <c r="AI262" s="943"/>
      <c r="AJ262" s="943"/>
      <c r="AK262" s="943"/>
      <c r="AL262" s="943"/>
      <c r="AM262" s="943"/>
      <c r="AN262" s="943"/>
      <c r="AO262" s="943"/>
      <c r="AP262" s="943"/>
      <c r="AQ262" s="943"/>
      <c r="AR262" s="943"/>
      <c r="AS262" s="943"/>
      <c r="AT262" s="943"/>
      <c r="AU262" s="943"/>
      <c r="AV262" s="943"/>
      <c r="AW262" s="943"/>
      <c r="AX262" s="943"/>
      <c r="AY262" s="943"/>
      <c r="AZ262" s="943"/>
      <c r="BA262" s="1035"/>
      <c r="BB262" s="682" t="s">
        <v>48</v>
      </c>
      <c r="BC262" s="119" t="s">
        <v>35</v>
      </c>
      <c r="BD262" s="115" t="s">
        <v>35</v>
      </c>
      <c r="BE262" s="115" t="s">
        <v>35</v>
      </c>
      <c r="BF262" s="115" t="s">
        <v>35</v>
      </c>
      <c r="BG262" s="110" t="s">
        <v>35</v>
      </c>
      <c r="BH262" s="119" t="s">
        <v>35</v>
      </c>
      <c r="BI262" s="115" t="s">
        <v>35</v>
      </c>
      <c r="BJ262" s="115" t="s">
        <v>35</v>
      </c>
      <c r="BK262" s="115" t="s">
        <v>35</v>
      </c>
      <c r="BL262" s="110" t="s">
        <v>35</v>
      </c>
      <c r="BM262" s="119" t="s">
        <v>35</v>
      </c>
      <c r="BN262" s="115" t="s">
        <v>35</v>
      </c>
      <c r="BO262" s="115" t="s">
        <v>35</v>
      </c>
      <c r="BP262" s="115" t="s">
        <v>35</v>
      </c>
      <c r="BQ262" s="110" t="s">
        <v>35</v>
      </c>
      <c r="BR262" s="119" t="s">
        <v>35</v>
      </c>
      <c r="BS262" s="115" t="s">
        <v>35</v>
      </c>
      <c r="BT262" s="115" t="s">
        <v>35</v>
      </c>
      <c r="BU262" s="115" t="s">
        <v>35</v>
      </c>
      <c r="BV262" s="115" t="s">
        <v>35</v>
      </c>
      <c r="BW262" s="115" t="s">
        <v>35</v>
      </c>
      <c r="BX262" s="115" t="s">
        <v>35</v>
      </c>
      <c r="BY262" s="104" t="s">
        <v>35</v>
      </c>
      <c r="BZ262" s="104" t="s">
        <v>35</v>
      </c>
      <c r="CA262" s="104" t="s">
        <v>35</v>
      </c>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row>
    <row r="263" s="382" customFormat="true" ht="15" customHeight="true" x14ac:dyDescent="0.2">
      <c r="AB263" s="943"/>
      <c r="AC263" s="943"/>
      <c r="AD263" s="943"/>
      <c r="AE263" s="943"/>
      <c r="AF263" s="943"/>
      <c r="AG263" s="943"/>
      <c r="AH263" s="943"/>
      <c r="AI263" s="943"/>
      <c r="AJ263" s="943"/>
      <c r="AK263" s="943"/>
      <c r="AL263" s="943"/>
      <c r="AM263" s="943"/>
      <c r="AN263" s="943"/>
      <c r="AO263" s="943"/>
      <c r="AP263" s="943"/>
      <c r="AQ263" s="943"/>
      <c r="AR263" s="943"/>
      <c r="AS263" s="943"/>
      <c r="AT263" s="943"/>
      <c r="AU263" s="943"/>
      <c r="AV263" s="943"/>
      <c r="AW263" s="943"/>
      <c r="AX263" s="943"/>
      <c r="AY263" s="943"/>
      <c r="AZ263" s="943"/>
      <c r="BA263" s="1035"/>
      <c r="BB263" s="682" t="s">
        <v>113</v>
      </c>
      <c r="BC263" s="119" t="s">
        <v>35</v>
      </c>
      <c r="BD263" s="115" t="s">
        <v>35</v>
      </c>
      <c r="BE263" s="115" t="s">
        <v>35</v>
      </c>
      <c r="BF263" s="115" t="s">
        <v>35</v>
      </c>
      <c r="BG263" s="110" t="s">
        <v>35</v>
      </c>
      <c r="BH263" s="119" t="s">
        <v>35</v>
      </c>
      <c r="BI263" s="115" t="s">
        <v>35</v>
      </c>
      <c r="BJ263" s="115" t="s">
        <v>35</v>
      </c>
      <c r="BK263" s="115" t="s">
        <v>35</v>
      </c>
      <c r="BL263" s="110" t="s">
        <v>35</v>
      </c>
      <c r="BM263" s="119" t="s">
        <v>35</v>
      </c>
      <c r="BN263" s="115" t="s">
        <v>35</v>
      </c>
      <c r="BO263" s="115" t="s">
        <v>35</v>
      </c>
      <c r="BP263" s="115" t="s">
        <v>35</v>
      </c>
      <c r="BQ263" s="110" t="s">
        <v>35</v>
      </c>
      <c r="BR263" s="119" t="s">
        <v>35</v>
      </c>
      <c r="BS263" s="115" t="s">
        <v>35</v>
      </c>
      <c r="BT263" s="115" t="s">
        <v>35</v>
      </c>
      <c r="BU263" s="115" t="s">
        <v>35</v>
      </c>
      <c r="BV263" s="115" t="s">
        <v>35</v>
      </c>
      <c r="BW263" s="115" t="s">
        <v>35</v>
      </c>
      <c r="BX263" s="115" t="s">
        <v>35</v>
      </c>
      <c r="BY263" s="104" t="s">
        <v>35</v>
      </c>
      <c r="BZ263" s="104" t="s">
        <v>35</v>
      </c>
      <c r="CA263" s="104" t="s">
        <v>35</v>
      </c>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row>
    <row r="264" s="382" customFormat="true" ht="15" customHeight="true" x14ac:dyDescent="0.2">
      <c r="AB264" s="943"/>
      <c r="AC264" s="943"/>
      <c r="AD264" s="943"/>
      <c r="AE264" s="943"/>
      <c r="AF264" s="943"/>
      <c r="AG264" s="943"/>
      <c r="AH264" s="943"/>
      <c r="AI264" s="943"/>
      <c r="AJ264" s="943"/>
      <c r="AK264" s="943"/>
      <c r="AL264" s="943"/>
      <c r="AM264" s="943"/>
      <c r="AN264" s="943"/>
      <c r="AO264" s="943"/>
      <c r="AP264" s="943"/>
      <c r="AQ264" s="943"/>
      <c r="AR264" s="943"/>
      <c r="AS264" s="943"/>
      <c r="AT264" s="943"/>
      <c r="AU264" s="943"/>
      <c r="AV264" s="943"/>
      <c r="AW264" s="943"/>
      <c r="AX264" s="943"/>
      <c r="AY264" s="943"/>
      <c r="AZ264" s="943"/>
      <c r="BA264" s="1035" t="s">
        <v>74</v>
      </c>
      <c r="BB264" s="682" t="s">
        <v>89</v>
      </c>
      <c r="BC264" s="119" t="s">
        <v>35</v>
      </c>
      <c r="BD264" s="115" t="s">
        <v>35</v>
      </c>
      <c r="BE264" s="115" t="s">
        <v>35</v>
      </c>
      <c r="BF264" s="115" t="s">
        <v>35</v>
      </c>
      <c r="BG264" s="110" t="s">
        <v>35</v>
      </c>
      <c r="BH264" s="119" t="s">
        <v>35</v>
      </c>
      <c r="BI264" s="115" t="s">
        <v>35</v>
      </c>
      <c r="BJ264" s="115" t="s">
        <v>35</v>
      </c>
      <c r="BK264" s="115" t="s">
        <v>35</v>
      </c>
      <c r="BL264" s="110" t="s">
        <v>35</v>
      </c>
      <c r="BM264" s="119" t="s">
        <v>35</v>
      </c>
      <c r="BN264" s="115" t="s">
        <v>35</v>
      </c>
      <c r="BO264" s="115" t="s">
        <v>35</v>
      </c>
      <c r="BP264" s="115" t="s">
        <v>35</v>
      </c>
      <c r="BQ264" s="110" t="s">
        <v>35</v>
      </c>
      <c r="BR264" s="119" t="s">
        <v>35</v>
      </c>
      <c r="BS264" s="115" t="s">
        <v>35</v>
      </c>
      <c r="BT264" s="115" t="s">
        <v>35</v>
      </c>
      <c r="BU264" s="115" t="s">
        <v>35</v>
      </c>
      <c r="BV264" s="115" t="s">
        <v>35</v>
      </c>
      <c r="BW264" s="115" t="s">
        <v>35</v>
      </c>
      <c r="BX264" s="115" t="s">
        <v>35</v>
      </c>
      <c r="BY264" s="104" t="s">
        <v>35</v>
      </c>
      <c r="BZ264" s="104" t="s">
        <v>35</v>
      </c>
      <c r="CA264" s="104" t="s">
        <v>35</v>
      </c>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row>
    <row r="265" s="382" customFormat="true" ht="15" customHeight="true" x14ac:dyDescent="0.2">
      <c r="AB265" s="943"/>
      <c r="AC265" s="943"/>
      <c r="AD265" s="943"/>
      <c r="AE265" s="943"/>
      <c r="AF265" s="943"/>
      <c r="AG265" s="943"/>
      <c r="AH265" s="943"/>
      <c r="AI265" s="943"/>
      <c r="AJ265" s="943"/>
      <c r="AK265" s="943"/>
      <c r="AL265" s="943"/>
      <c r="AM265" s="943"/>
      <c r="AN265" s="943"/>
      <c r="AO265" s="943"/>
      <c r="AP265" s="943"/>
      <c r="AQ265" s="943"/>
      <c r="AR265" s="943"/>
      <c r="AS265" s="943"/>
      <c r="AT265" s="943"/>
      <c r="AU265" s="943"/>
      <c r="AV265" s="943"/>
      <c r="AW265" s="943"/>
      <c r="AX265" s="943"/>
      <c r="AY265" s="943"/>
      <c r="AZ265" s="943"/>
      <c r="BA265" s="1035"/>
      <c r="BB265" s="682" t="s">
        <v>90</v>
      </c>
      <c r="BC265" s="119" t="s">
        <v>35</v>
      </c>
      <c r="BD265" s="115" t="s">
        <v>35</v>
      </c>
      <c r="BE265" s="115" t="s">
        <v>35</v>
      </c>
      <c r="BF265" s="115" t="s">
        <v>35</v>
      </c>
      <c r="BG265" s="110" t="s">
        <v>35</v>
      </c>
      <c r="BH265" s="119" t="s">
        <v>35</v>
      </c>
      <c r="BI265" s="115" t="s">
        <v>35</v>
      </c>
      <c r="BJ265" s="115" t="s">
        <v>35</v>
      </c>
      <c r="BK265" s="115" t="s">
        <v>35</v>
      </c>
      <c r="BL265" s="110" t="s">
        <v>35</v>
      </c>
      <c r="BM265" s="119" t="s">
        <v>35</v>
      </c>
      <c r="BN265" s="115" t="s">
        <v>35</v>
      </c>
      <c r="BO265" s="115" t="s">
        <v>35</v>
      </c>
      <c r="BP265" s="115" t="s">
        <v>35</v>
      </c>
      <c r="BQ265" s="110" t="s">
        <v>35</v>
      </c>
      <c r="BR265" s="119" t="s">
        <v>35</v>
      </c>
      <c r="BS265" s="115" t="s">
        <v>35</v>
      </c>
      <c r="BT265" s="115" t="s">
        <v>35</v>
      </c>
      <c r="BU265" s="115" t="s">
        <v>35</v>
      </c>
      <c r="BV265" s="115" t="s">
        <v>35</v>
      </c>
      <c r="BW265" s="115" t="s">
        <v>35</v>
      </c>
      <c r="BX265" s="115" t="s">
        <v>35</v>
      </c>
      <c r="BY265" s="104" t="s">
        <v>35</v>
      </c>
      <c r="BZ265" s="104" t="s">
        <v>35</v>
      </c>
      <c r="CA265" s="104" t="s">
        <v>35</v>
      </c>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row>
    <row r="266" s="382" customFormat="true" ht="15" customHeight="true" x14ac:dyDescent="0.2">
      <c r="AB266" s="943"/>
      <c r="AC266" s="943"/>
      <c r="AD266" s="943"/>
      <c r="AE266" s="943"/>
      <c r="AF266" s="943"/>
      <c r="AG266" s="943"/>
      <c r="AH266" s="943"/>
      <c r="AI266" s="943"/>
      <c r="AJ266" s="943"/>
      <c r="AK266" s="943"/>
      <c r="AL266" s="943"/>
      <c r="AM266" s="943"/>
      <c r="AN266" s="943"/>
      <c r="AO266" s="943"/>
      <c r="AP266" s="943"/>
      <c r="AQ266" s="943"/>
      <c r="AR266" s="943"/>
      <c r="AS266" s="943"/>
      <c r="AT266" s="943"/>
      <c r="AU266" s="943"/>
      <c r="AV266" s="943"/>
      <c r="AW266" s="943"/>
      <c r="AX266" s="943"/>
      <c r="AY266" s="943"/>
      <c r="AZ266" s="943"/>
      <c r="BA266" s="1035"/>
      <c r="BB266" s="682" t="s">
        <v>91</v>
      </c>
      <c r="BC266" s="119" t="s">
        <v>35</v>
      </c>
      <c r="BD266" s="115" t="s">
        <v>35</v>
      </c>
      <c r="BE266" s="115" t="s">
        <v>35</v>
      </c>
      <c r="BF266" s="115" t="s">
        <v>35</v>
      </c>
      <c r="BG266" s="110" t="s">
        <v>35</v>
      </c>
      <c r="BH266" s="119" t="s">
        <v>35</v>
      </c>
      <c r="BI266" s="115" t="s">
        <v>35</v>
      </c>
      <c r="BJ266" s="115" t="s">
        <v>35</v>
      </c>
      <c r="BK266" s="115" t="s">
        <v>35</v>
      </c>
      <c r="BL266" s="110" t="s">
        <v>35</v>
      </c>
      <c r="BM266" s="119" t="s">
        <v>35</v>
      </c>
      <c r="BN266" s="115" t="s">
        <v>35</v>
      </c>
      <c r="BO266" s="115" t="s">
        <v>35</v>
      </c>
      <c r="BP266" s="115" t="s">
        <v>35</v>
      </c>
      <c r="BQ266" s="110" t="s">
        <v>35</v>
      </c>
      <c r="BR266" s="119" t="s">
        <v>35</v>
      </c>
      <c r="BS266" s="115" t="s">
        <v>35</v>
      </c>
      <c r="BT266" s="115" t="s">
        <v>35</v>
      </c>
      <c r="BU266" s="115" t="s">
        <v>35</v>
      </c>
      <c r="BV266" s="115" t="s">
        <v>35</v>
      </c>
      <c r="BW266" s="115" t="s">
        <v>35</v>
      </c>
      <c r="BX266" s="115" t="s">
        <v>35</v>
      </c>
      <c r="BY266" s="104" t="s">
        <v>35</v>
      </c>
      <c r="BZ266" s="104" t="s">
        <v>35</v>
      </c>
      <c r="CA266" s="104" t="s">
        <v>35</v>
      </c>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row>
    <row r="267" s="382" customFormat="true" ht="15" customHeight="true" x14ac:dyDescent="0.2">
      <c r="AB267" s="943"/>
      <c r="AC267" s="943"/>
      <c r="AD267" s="943"/>
      <c r="AE267" s="943"/>
      <c r="AF267" s="943"/>
      <c r="AG267" s="943"/>
      <c r="AH267" s="943"/>
      <c r="AI267" s="943"/>
      <c r="AJ267" s="943"/>
      <c r="AK267" s="943"/>
      <c r="AL267" s="943"/>
      <c r="AM267" s="943"/>
      <c r="AN267" s="943"/>
      <c r="AO267" s="943"/>
      <c r="AP267" s="943"/>
      <c r="AQ267" s="943"/>
      <c r="AR267" s="943"/>
      <c r="AS267" s="943"/>
      <c r="AT267" s="943"/>
      <c r="AU267" s="943"/>
      <c r="AV267" s="943"/>
      <c r="AW267" s="943"/>
      <c r="AX267" s="943"/>
      <c r="AY267" s="943"/>
      <c r="AZ267" s="943"/>
      <c r="BA267" s="1035"/>
      <c r="BB267" s="682" t="s">
        <v>113</v>
      </c>
      <c r="BC267" s="119" t="s">
        <v>35</v>
      </c>
      <c r="BD267" s="115" t="s">
        <v>35</v>
      </c>
      <c r="BE267" s="115" t="s">
        <v>35</v>
      </c>
      <c r="BF267" s="115" t="s">
        <v>35</v>
      </c>
      <c r="BG267" s="110" t="s">
        <v>35</v>
      </c>
      <c r="BH267" s="119" t="s">
        <v>35</v>
      </c>
      <c r="BI267" s="115" t="s">
        <v>35</v>
      </c>
      <c r="BJ267" s="115" t="s">
        <v>35</v>
      </c>
      <c r="BK267" s="115" t="s">
        <v>35</v>
      </c>
      <c r="BL267" s="110" t="s">
        <v>35</v>
      </c>
      <c r="BM267" s="119" t="s">
        <v>35</v>
      </c>
      <c r="BN267" s="115" t="s">
        <v>35</v>
      </c>
      <c r="BO267" s="115" t="s">
        <v>35</v>
      </c>
      <c r="BP267" s="115" t="s">
        <v>35</v>
      </c>
      <c r="BQ267" s="110" t="s">
        <v>35</v>
      </c>
      <c r="BR267" s="119" t="s">
        <v>35</v>
      </c>
      <c r="BS267" s="115" t="s">
        <v>35</v>
      </c>
      <c r="BT267" s="115" t="s">
        <v>35</v>
      </c>
      <c r="BU267" s="115" t="s">
        <v>35</v>
      </c>
      <c r="BV267" s="115" t="s">
        <v>35</v>
      </c>
      <c r="BW267" s="115" t="s">
        <v>35</v>
      </c>
      <c r="BX267" s="115" t="s">
        <v>35</v>
      </c>
      <c r="BY267" s="104" t="s">
        <v>35</v>
      </c>
      <c r="BZ267" s="104" t="s">
        <v>35</v>
      </c>
      <c r="CA267" s="104" t="s">
        <v>35</v>
      </c>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row>
    <row r="268" s="382" customFormat="true" ht="15" customHeight="true" x14ac:dyDescent="0.2">
      <c r="AB268" s="943"/>
      <c r="AC268" s="943"/>
      <c r="AD268" s="943"/>
      <c r="AE268" s="943"/>
      <c r="AF268" s="943"/>
      <c r="AG268" s="943"/>
      <c r="AH268" s="943"/>
      <c r="AI268" s="943"/>
      <c r="AJ268" s="943"/>
      <c r="AK268" s="943"/>
      <c r="AL268" s="943"/>
      <c r="AM268" s="943"/>
      <c r="AN268" s="943"/>
      <c r="AO268" s="943"/>
      <c r="AP268" s="943"/>
      <c r="AQ268" s="943"/>
      <c r="AR268" s="943"/>
      <c r="AS268" s="943"/>
      <c r="AT268" s="943"/>
      <c r="AU268" s="943"/>
      <c r="AV268" s="943"/>
      <c r="AW268" s="943"/>
      <c r="AX268" s="943"/>
      <c r="AY268" s="943"/>
      <c r="AZ268" s="943"/>
      <c r="BA268" s="1035" t="s">
        <v>116</v>
      </c>
      <c r="BB268" s="682" t="s">
        <v>89</v>
      </c>
      <c r="BC268" s="119" t="s">
        <v>35</v>
      </c>
      <c r="BD268" s="115" t="s">
        <v>35</v>
      </c>
      <c r="BE268" s="115" t="s">
        <v>35</v>
      </c>
      <c r="BF268" s="115" t="s">
        <v>35</v>
      </c>
      <c r="BG268" s="110" t="s">
        <v>35</v>
      </c>
      <c r="BH268" s="119" t="s">
        <v>35</v>
      </c>
      <c r="BI268" s="115" t="s">
        <v>35</v>
      </c>
      <c r="BJ268" s="115" t="s">
        <v>35</v>
      </c>
      <c r="BK268" s="115" t="s">
        <v>35</v>
      </c>
      <c r="BL268" s="110" t="s">
        <v>35</v>
      </c>
      <c r="BM268" s="119" t="s">
        <v>35</v>
      </c>
      <c r="BN268" s="115" t="s">
        <v>35</v>
      </c>
      <c r="BO268" s="115" t="s">
        <v>35</v>
      </c>
      <c r="BP268" s="115" t="s">
        <v>35</v>
      </c>
      <c r="BQ268" s="110" t="s">
        <v>35</v>
      </c>
      <c r="BR268" s="119" t="s">
        <v>35</v>
      </c>
      <c r="BS268" s="115" t="s">
        <v>35</v>
      </c>
      <c r="BT268" s="115" t="s">
        <v>35</v>
      </c>
      <c r="BU268" s="115" t="s">
        <v>35</v>
      </c>
      <c r="BV268" s="115" t="s">
        <v>35</v>
      </c>
      <c r="BW268" s="115" t="s">
        <v>35</v>
      </c>
      <c r="BX268" s="115" t="s">
        <v>35</v>
      </c>
      <c r="BY268" s="104" t="s">
        <v>35</v>
      </c>
      <c r="BZ268" s="104" t="s">
        <v>35</v>
      </c>
      <c r="CA268" s="104" t="s">
        <v>35</v>
      </c>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row>
    <row r="269" s="382" customFormat="true" ht="15" customHeight="true" x14ac:dyDescent="0.2">
      <c r="AB269" s="943"/>
      <c r="AC269" s="943"/>
      <c r="AD269" s="943"/>
      <c r="AE269" s="943"/>
      <c r="AF269" s="943"/>
      <c r="AG269" s="943"/>
      <c r="AH269" s="943"/>
      <c r="AI269" s="943"/>
      <c r="AJ269" s="943"/>
      <c r="AK269" s="943"/>
      <c r="AL269" s="943"/>
      <c r="AM269" s="943"/>
      <c r="AN269" s="943"/>
      <c r="AO269" s="943"/>
      <c r="AP269" s="943"/>
      <c r="AQ269" s="943"/>
      <c r="AR269" s="943"/>
      <c r="AS269" s="943"/>
      <c r="AT269" s="943"/>
      <c r="AU269" s="943"/>
      <c r="AV269" s="943"/>
      <c r="AW269" s="943"/>
      <c r="AX269" s="943"/>
      <c r="AY269" s="943"/>
      <c r="AZ269" s="943"/>
      <c r="BA269" s="1035"/>
      <c r="BB269" s="682" t="s">
        <v>90</v>
      </c>
      <c r="BC269" s="119" t="s">
        <v>35</v>
      </c>
      <c r="BD269" s="115" t="s">
        <v>35</v>
      </c>
      <c r="BE269" s="115" t="s">
        <v>35</v>
      </c>
      <c r="BF269" s="115" t="s">
        <v>35</v>
      </c>
      <c r="BG269" s="110" t="s">
        <v>35</v>
      </c>
      <c r="BH269" s="119" t="s">
        <v>35</v>
      </c>
      <c r="BI269" s="115" t="s">
        <v>35</v>
      </c>
      <c r="BJ269" s="115" t="s">
        <v>35</v>
      </c>
      <c r="BK269" s="115" t="s">
        <v>35</v>
      </c>
      <c r="BL269" s="110" t="s">
        <v>35</v>
      </c>
      <c r="BM269" s="119" t="s">
        <v>35</v>
      </c>
      <c r="BN269" s="115" t="s">
        <v>35</v>
      </c>
      <c r="BO269" s="115" t="s">
        <v>35</v>
      </c>
      <c r="BP269" s="115" t="s">
        <v>35</v>
      </c>
      <c r="BQ269" s="110" t="s">
        <v>35</v>
      </c>
      <c r="BR269" s="119" t="s">
        <v>35</v>
      </c>
      <c r="BS269" s="115" t="s">
        <v>35</v>
      </c>
      <c r="BT269" s="115" t="s">
        <v>35</v>
      </c>
      <c r="BU269" s="115" t="s">
        <v>35</v>
      </c>
      <c r="BV269" s="115" t="s">
        <v>35</v>
      </c>
      <c r="BW269" s="115" t="s">
        <v>35</v>
      </c>
      <c r="BX269" s="115" t="s">
        <v>35</v>
      </c>
      <c r="BY269" s="104" t="s">
        <v>35</v>
      </c>
      <c r="BZ269" s="104" t="s">
        <v>35</v>
      </c>
      <c r="CA269" s="104" t="s">
        <v>35</v>
      </c>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row>
    <row r="270" s="382" customFormat="true" ht="15" customHeight="true" x14ac:dyDescent="0.2">
      <c r="AB270" s="943"/>
      <c r="AC270" s="943"/>
      <c r="AD270" s="943"/>
      <c r="AE270" s="943"/>
      <c r="AF270" s="943"/>
      <c r="AG270" s="943"/>
      <c r="AH270" s="943"/>
      <c r="AI270" s="943"/>
      <c r="AJ270" s="943"/>
      <c r="AK270" s="943"/>
      <c r="AL270" s="943"/>
      <c r="AM270" s="943"/>
      <c r="AN270" s="943"/>
      <c r="AO270" s="943"/>
      <c r="AP270" s="943"/>
      <c r="AQ270" s="943"/>
      <c r="AR270" s="943"/>
      <c r="AS270" s="943"/>
      <c r="AT270" s="943"/>
      <c r="AU270" s="943"/>
      <c r="AV270" s="943"/>
      <c r="AW270" s="943"/>
      <c r="AX270" s="943"/>
      <c r="AY270" s="943"/>
      <c r="AZ270" s="943"/>
      <c r="BA270" s="1035"/>
      <c r="BB270" s="682" t="s">
        <v>91</v>
      </c>
      <c r="BC270" s="119" t="s">
        <v>35</v>
      </c>
      <c r="BD270" s="115" t="s">
        <v>35</v>
      </c>
      <c r="BE270" s="115" t="s">
        <v>35</v>
      </c>
      <c r="BF270" s="115" t="s">
        <v>35</v>
      </c>
      <c r="BG270" s="110" t="s">
        <v>35</v>
      </c>
      <c r="BH270" s="119" t="s">
        <v>35</v>
      </c>
      <c r="BI270" s="115" t="s">
        <v>35</v>
      </c>
      <c r="BJ270" s="115" t="s">
        <v>35</v>
      </c>
      <c r="BK270" s="115" t="s">
        <v>35</v>
      </c>
      <c r="BL270" s="110" t="s">
        <v>35</v>
      </c>
      <c r="BM270" s="119" t="s">
        <v>35</v>
      </c>
      <c r="BN270" s="115" t="s">
        <v>35</v>
      </c>
      <c r="BO270" s="115" t="s">
        <v>35</v>
      </c>
      <c r="BP270" s="115" t="s">
        <v>35</v>
      </c>
      <c r="BQ270" s="110" t="s">
        <v>35</v>
      </c>
      <c r="BR270" s="119" t="s">
        <v>35</v>
      </c>
      <c r="BS270" s="115" t="s">
        <v>35</v>
      </c>
      <c r="BT270" s="115" t="s">
        <v>35</v>
      </c>
      <c r="BU270" s="115" t="s">
        <v>35</v>
      </c>
      <c r="BV270" s="115" t="s">
        <v>35</v>
      </c>
      <c r="BW270" s="115" t="s">
        <v>35</v>
      </c>
      <c r="BX270" s="115" t="s">
        <v>35</v>
      </c>
      <c r="BY270" s="104" t="s">
        <v>35</v>
      </c>
      <c r="BZ270" s="104" t="s">
        <v>35</v>
      </c>
      <c r="CA270" s="104" t="s">
        <v>35</v>
      </c>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row>
    <row r="271" s="382" customFormat="true" ht="15" customHeight="true" x14ac:dyDescent="0.2">
      <c r="AB271" s="943"/>
      <c r="AC271" s="943"/>
      <c r="AD271" s="943"/>
      <c r="AE271" s="943"/>
      <c r="AF271" s="943"/>
      <c r="AG271" s="943"/>
      <c r="AH271" s="943"/>
      <c r="AI271" s="943"/>
      <c r="AJ271" s="943"/>
      <c r="AK271" s="943"/>
      <c r="AL271" s="943"/>
      <c r="AM271" s="943"/>
      <c r="AN271" s="943"/>
      <c r="AO271" s="943"/>
      <c r="AP271" s="943"/>
      <c r="AQ271" s="943"/>
      <c r="AR271" s="943"/>
      <c r="AS271" s="943"/>
      <c r="AT271" s="943"/>
      <c r="AU271" s="943"/>
      <c r="AV271" s="943"/>
      <c r="AW271" s="943"/>
      <c r="AX271" s="943"/>
      <c r="AY271" s="943"/>
      <c r="AZ271" s="943"/>
      <c r="BA271" s="1035" t="s">
        <v>75</v>
      </c>
      <c r="BB271" s="682" t="s">
        <v>49</v>
      </c>
      <c r="BC271" s="119" t="s">
        <v>35</v>
      </c>
      <c r="BD271" s="112" t="s">
        <v>35</v>
      </c>
      <c r="BE271" s="112" t="s">
        <v>35</v>
      </c>
      <c r="BF271" s="112" t="s">
        <v>35</v>
      </c>
      <c r="BG271" s="107" t="s">
        <v>35</v>
      </c>
      <c r="BH271" s="119" t="s">
        <v>35</v>
      </c>
      <c r="BI271" s="112" t="s">
        <v>35</v>
      </c>
      <c r="BJ271" s="112" t="s">
        <v>35</v>
      </c>
      <c r="BK271" s="112" t="s">
        <v>35</v>
      </c>
      <c r="BL271" s="107" t="s">
        <v>35</v>
      </c>
      <c r="BM271" s="119" t="s">
        <v>35</v>
      </c>
      <c r="BN271" s="112" t="s">
        <v>35</v>
      </c>
      <c r="BO271" s="112" t="s">
        <v>35</v>
      </c>
      <c r="BP271" s="112" t="s">
        <v>35</v>
      </c>
      <c r="BQ271" s="107" t="s">
        <v>35</v>
      </c>
      <c r="BR271" s="119" t="s">
        <v>35</v>
      </c>
      <c r="BS271" s="112" t="s">
        <v>35</v>
      </c>
      <c r="BT271" s="112" t="s">
        <v>35</v>
      </c>
      <c r="BU271" s="112" t="s">
        <v>35</v>
      </c>
      <c r="BV271" s="112" t="s">
        <v>35</v>
      </c>
      <c r="BW271" s="112" t="s">
        <v>35</v>
      </c>
      <c r="BX271" s="112" t="s">
        <v>35</v>
      </c>
      <c r="BY271" s="102" t="s">
        <v>35</v>
      </c>
      <c r="BZ271" s="102" t="s">
        <v>35</v>
      </c>
      <c r="CA271" s="102" t="s">
        <v>35</v>
      </c>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row>
    <row r="272" s="382" customFormat="true" ht="15" customHeight="true" x14ac:dyDescent="0.2">
      <c r="AB272" s="943"/>
      <c r="AC272" s="943"/>
      <c r="AD272" s="943"/>
      <c r="AE272" s="943"/>
      <c r="AF272" s="943"/>
      <c r="AG272" s="943"/>
      <c r="AH272" s="943"/>
      <c r="AI272" s="943"/>
      <c r="AJ272" s="943"/>
      <c r="AK272" s="943"/>
      <c r="AL272" s="943"/>
      <c r="AM272" s="943"/>
      <c r="AN272" s="943"/>
      <c r="AO272" s="943"/>
      <c r="AP272" s="943"/>
      <c r="AQ272" s="943"/>
      <c r="AR272" s="943"/>
      <c r="AS272" s="943"/>
      <c r="AT272" s="943"/>
      <c r="AU272" s="943"/>
      <c r="AV272" s="943"/>
      <c r="AW272" s="943"/>
      <c r="AX272" s="943"/>
      <c r="AY272" s="943"/>
      <c r="AZ272" s="943"/>
      <c r="BA272" s="1035"/>
      <c r="BB272" s="682" t="s">
        <v>48</v>
      </c>
      <c r="BC272" s="119" t="s">
        <v>35</v>
      </c>
      <c r="BD272" s="112" t="s">
        <v>35</v>
      </c>
      <c r="BE272" s="112" t="s">
        <v>35</v>
      </c>
      <c r="BF272" s="112" t="s">
        <v>35</v>
      </c>
      <c r="BG272" s="107" t="s">
        <v>35</v>
      </c>
      <c r="BH272" s="119" t="s">
        <v>35</v>
      </c>
      <c r="BI272" s="112" t="s">
        <v>35</v>
      </c>
      <c r="BJ272" s="112" t="s">
        <v>35</v>
      </c>
      <c r="BK272" s="112" t="s">
        <v>35</v>
      </c>
      <c r="BL272" s="107" t="s">
        <v>35</v>
      </c>
      <c r="BM272" s="119" t="s">
        <v>35</v>
      </c>
      <c r="BN272" s="112" t="s">
        <v>35</v>
      </c>
      <c r="BO272" s="112" t="s">
        <v>35</v>
      </c>
      <c r="BP272" s="112" t="s">
        <v>35</v>
      </c>
      <c r="BQ272" s="107" t="s">
        <v>35</v>
      </c>
      <c r="BR272" s="119" t="s">
        <v>35</v>
      </c>
      <c r="BS272" s="112" t="s">
        <v>35</v>
      </c>
      <c r="BT272" s="112" t="s">
        <v>35</v>
      </c>
      <c r="BU272" s="112" t="s">
        <v>35</v>
      </c>
      <c r="BV272" s="112" t="s">
        <v>35</v>
      </c>
      <c r="BW272" s="112" t="s">
        <v>35</v>
      </c>
      <c r="BX272" s="112" t="s">
        <v>35</v>
      </c>
      <c r="BY272" s="102" t="s">
        <v>35</v>
      </c>
      <c r="BZ272" s="102" t="s">
        <v>35</v>
      </c>
      <c r="CA272" s="102" t="s">
        <v>35</v>
      </c>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row>
    <row r="273" s="382" customFormat="true" ht="15" customHeight="true" x14ac:dyDescent="0.2">
      <c r="AB273" s="943"/>
      <c r="AC273" s="943"/>
      <c r="AD273" s="943"/>
      <c r="AE273" s="943"/>
      <c r="AF273" s="943"/>
      <c r="AG273" s="943"/>
      <c r="AH273" s="943"/>
      <c r="AI273" s="943"/>
      <c r="AJ273" s="943"/>
      <c r="AK273" s="943"/>
      <c r="AL273" s="943"/>
      <c r="AM273" s="943"/>
      <c r="AN273" s="943"/>
      <c r="AO273" s="943"/>
      <c r="AP273" s="943"/>
      <c r="AQ273" s="943"/>
      <c r="AR273" s="943"/>
      <c r="AS273" s="943"/>
      <c r="AT273" s="943"/>
      <c r="AU273" s="943"/>
      <c r="AV273" s="943"/>
      <c r="AW273" s="943"/>
      <c r="AX273" s="943"/>
      <c r="AY273" s="943"/>
      <c r="AZ273" s="943"/>
      <c r="BA273" s="1035"/>
      <c r="BB273" s="682" t="s">
        <v>113</v>
      </c>
      <c r="BC273" s="119" t="s">
        <v>35</v>
      </c>
      <c r="BD273" s="112" t="s">
        <v>35</v>
      </c>
      <c r="BE273" s="112" t="s">
        <v>35</v>
      </c>
      <c r="BF273" s="112" t="s">
        <v>35</v>
      </c>
      <c r="BG273" s="107" t="s">
        <v>35</v>
      </c>
      <c r="BH273" s="119" t="s">
        <v>35</v>
      </c>
      <c r="BI273" s="112" t="s">
        <v>35</v>
      </c>
      <c r="BJ273" s="112" t="s">
        <v>35</v>
      </c>
      <c r="BK273" s="112" t="s">
        <v>35</v>
      </c>
      <c r="BL273" s="107" t="s">
        <v>35</v>
      </c>
      <c r="BM273" s="119" t="s">
        <v>35</v>
      </c>
      <c r="BN273" s="112" t="s">
        <v>35</v>
      </c>
      <c r="BO273" s="112" t="s">
        <v>35</v>
      </c>
      <c r="BP273" s="112" t="s">
        <v>35</v>
      </c>
      <c r="BQ273" s="107" t="s">
        <v>35</v>
      </c>
      <c r="BR273" s="119" t="s">
        <v>35</v>
      </c>
      <c r="BS273" s="112" t="s">
        <v>35</v>
      </c>
      <c r="BT273" s="112" t="s">
        <v>35</v>
      </c>
      <c r="BU273" s="112" t="s">
        <v>35</v>
      </c>
      <c r="BV273" s="112" t="s">
        <v>35</v>
      </c>
      <c r="BW273" s="112" t="s">
        <v>35</v>
      </c>
      <c r="BX273" s="112" t="s">
        <v>35</v>
      </c>
      <c r="BY273" s="102" t="s">
        <v>35</v>
      </c>
      <c r="BZ273" s="102" t="s">
        <v>35</v>
      </c>
      <c r="CA273" s="102" t="s">
        <v>35</v>
      </c>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row>
    <row r="274" s="382" customFormat="true" ht="15" customHeight="true" x14ac:dyDescent="0.2">
      <c r="AB274" s="943"/>
      <c r="AC274" s="943"/>
      <c r="AD274" s="943"/>
      <c r="AE274" s="943"/>
      <c r="AF274" s="943"/>
      <c r="AG274" s="943"/>
      <c r="AH274" s="943"/>
      <c r="AI274" s="943"/>
      <c r="AJ274" s="943"/>
      <c r="AK274" s="943"/>
      <c r="AL274" s="943"/>
      <c r="AM274" s="943"/>
      <c r="AN274" s="943"/>
      <c r="AO274" s="943"/>
      <c r="AP274" s="943"/>
      <c r="AQ274" s="943"/>
      <c r="AR274" s="943"/>
      <c r="AS274" s="943"/>
      <c r="AT274" s="943"/>
      <c r="AU274" s="943"/>
      <c r="AV274" s="943"/>
      <c r="AW274" s="943"/>
      <c r="AX274" s="943"/>
      <c r="AY274" s="943"/>
      <c r="AZ274" s="943"/>
      <c r="BA274" s="1035" t="s">
        <v>76</v>
      </c>
      <c r="BB274" s="682" t="s">
        <v>49</v>
      </c>
      <c r="BC274" s="119" t="s">
        <v>35</v>
      </c>
      <c r="BD274" s="115" t="s">
        <v>35</v>
      </c>
      <c r="BE274" s="115" t="s">
        <v>35</v>
      </c>
      <c r="BF274" s="115" t="s">
        <v>35</v>
      </c>
      <c r="BG274" s="110" t="s">
        <v>35</v>
      </c>
      <c r="BH274" s="119" t="s">
        <v>35</v>
      </c>
      <c r="BI274" s="115" t="s">
        <v>35</v>
      </c>
      <c r="BJ274" s="115" t="s">
        <v>35</v>
      </c>
      <c r="BK274" s="115" t="s">
        <v>35</v>
      </c>
      <c r="BL274" s="110" t="s">
        <v>35</v>
      </c>
      <c r="BM274" s="119" t="s">
        <v>35</v>
      </c>
      <c r="BN274" s="115" t="s">
        <v>35</v>
      </c>
      <c r="BO274" s="115" t="s">
        <v>35</v>
      </c>
      <c r="BP274" s="115" t="s">
        <v>35</v>
      </c>
      <c r="BQ274" s="110" t="s">
        <v>35</v>
      </c>
      <c r="BR274" s="119" t="s">
        <v>35</v>
      </c>
      <c r="BS274" s="115" t="s">
        <v>35</v>
      </c>
      <c r="BT274" s="115" t="s">
        <v>35</v>
      </c>
      <c r="BU274" s="115" t="s">
        <v>35</v>
      </c>
      <c r="BV274" s="115" t="s">
        <v>35</v>
      </c>
      <c r="BW274" s="115" t="s">
        <v>35</v>
      </c>
      <c r="BX274" s="115" t="s">
        <v>35</v>
      </c>
      <c r="BY274" s="104" t="s">
        <v>35</v>
      </c>
      <c r="BZ274" s="104" t="s">
        <v>35</v>
      </c>
      <c r="CA274" s="104" t="s">
        <v>35</v>
      </c>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row>
    <row r="275" s="382" customFormat="true" ht="15" customHeight="true" x14ac:dyDescent="0.2">
      <c r="AB275" s="943"/>
      <c r="AC275" s="943"/>
      <c r="AD275" s="943"/>
      <c r="AE275" s="943"/>
      <c r="AF275" s="943"/>
      <c r="AG275" s="943"/>
      <c r="AH275" s="943"/>
      <c r="AI275" s="943"/>
      <c r="AJ275" s="943"/>
      <c r="AK275" s="943"/>
      <c r="AL275" s="943"/>
      <c r="AM275" s="943"/>
      <c r="AN275" s="943"/>
      <c r="AO275" s="943"/>
      <c r="AP275" s="943"/>
      <c r="AQ275" s="943"/>
      <c r="AR275" s="943"/>
      <c r="AS275" s="943"/>
      <c r="AT275" s="943"/>
      <c r="AU275" s="943"/>
      <c r="AV275" s="943"/>
      <c r="AW275" s="943"/>
      <c r="AX275" s="943"/>
      <c r="AY275" s="943"/>
      <c r="AZ275" s="943"/>
      <c r="BA275" s="1035"/>
      <c r="BB275" s="682" t="s">
        <v>48</v>
      </c>
      <c r="BC275" s="119" t="s">
        <v>35</v>
      </c>
      <c r="BD275" s="115" t="s">
        <v>35</v>
      </c>
      <c r="BE275" s="115" t="s">
        <v>35</v>
      </c>
      <c r="BF275" s="115" t="s">
        <v>35</v>
      </c>
      <c r="BG275" s="110" t="s">
        <v>35</v>
      </c>
      <c r="BH275" s="119" t="s">
        <v>35</v>
      </c>
      <c r="BI275" s="115" t="s">
        <v>35</v>
      </c>
      <c r="BJ275" s="115" t="s">
        <v>35</v>
      </c>
      <c r="BK275" s="115" t="s">
        <v>35</v>
      </c>
      <c r="BL275" s="110" t="s">
        <v>35</v>
      </c>
      <c r="BM275" s="119" t="s">
        <v>35</v>
      </c>
      <c r="BN275" s="115" t="s">
        <v>35</v>
      </c>
      <c r="BO275" s="115" t="s">
        <v>35</v>
      </c>
      <c r="BP275" s="115" t="s">
        <v>35</v>
      </c>
      <c r="BQ275" s="110" t="s">
        <v>35</v>
      </c>
      <c r="BR275" s="119" t="s">
        <v>35</v>
      </c>
      <c r="BS275" s="115" t="s">
        <v>35</v>
      </c>
      <c r="BT275" s="115" t="s">
        <v>35</v>
      </c>
      <c r="BU275" s="115" t="s">
        <v>35</v>
      </c>
      <c r="BV275" s="115" t="s">
        <v>35</v>
      </c>
      <c r="BW275" s="115" t="s">
        <v>35</v>
      </c>
      <c r="BX275" s="115" t="s">
        <v>35</v>
      </c>
      <c r="BY275" s="104" t="s">
        <v>35</v>
      </c>
      <c r="BZ275" s="104" t="s">
        <v>35</v>
      </c>
      <c r="CA275" s="104" t="s">
        <v>35</v>
      </c>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row>
    <row r="276" s="382" customFormat="true" ht="15" customHeight="true" x14ac:dyDescent="0.2">
      <c r="AB276" s="943"/>
      <c r="AC276" s="943"/>
      <c r="AD276" s="943"/>
      <c r="AE276" s="943"/>
      <c r="AF276" s="943"/>
      <c r="AG276" s="943"/>
      <c r="AH276" s="943"/>
      <c r="AI276" s="943"/>
      <c r="AJ276" s="943"/>
      <c r="AK276" s="943"/>
      <c r="AL276" s="943"/>
      <c r="AM276" s="943"/>
      <c r="AN276" s="943"/>
      <c r="AO276" s="943"/>
      <c r="AP276" s="943"/>
      <c r="AQ276" s="943"/>
      <c r="AR276" s="943"/>
      <c r="AS276" s="943"/>
      <c r="AT276" s="943"/>
      <c r="AU276" s="943"/>
      <c r="AV276" s="943"/>
      <c r="AW276" s="943"/>
      <c r="AX276" s="943"/>
      <c r="AY276" s="943"/>
      <c r="AZ276" s="943"/>
      <c r="BA276" s="1035"/>
      <c r="BB276" s="682" t="s">
        <v>114</v>
      </c>
      <c r="BC276" s="119" t="s">
        <v>35</v>
      </c>
      <c r="BD276" s="115" t="s">
        <v>35</v>
      </c>
      <c r="BE276" s="115" t="s">
        <v>35</v>
      </c>
      <c r="BF276" s="115" t="s">
        <v>35</v>
      </c>
      <c r="BG276" s="110" t="s">
        <v>35</v>
      </c>
      <c r="BH276" s="119" t="s">
        <v>35</v>
      </c>
      <c r="BI276" s="115" t="s">
        <v>35</v>
      </c>
      <c r="BJ276" s="115" t="s">
        <v>35</v>
      </c>
      <c r="BK276" s="115" t="s">
        <v>35</v>
      </c>
      <c r="BL276" s="110" t="s">
        <v>35</v>
      </c>
      <c r="BM276" s="119" t="s">
        <v>35</v>
      </c>
      <c r="BN276" s="115" t="s">
        <v>35</v>
      </c>
      <c r="BO276" s="115" t="s">
        <v>35</v>
      </c>
      <c r="BP276" s="115" t="s">
        <v>35</v>
      </c>
      <c r="BQ276" s="110" t="s">
        <v>35</v>
      </c>
      <c r="BR276" s="119" t="s">
        <v>35</v>
      </c>
      <c r="BS276" s="115" t="s">
        <v>35</v>
      </c>
      <c r="BT276" s="115" t="s">
        <v>35</v>
      </c>
      <c r="BU276" s="115" t="s">
        <v>35</v>
      </c>
      <c r="BV276" s="115" t="s">
        <v>35</v>
      </c>
      <c r="BW276" s="115" t="s">
        <v>35</v>
      </c>
      <c r="BX276" s="115" t="s">
        <v>35</v>
      </c>
      <c r="BY276" s="104" t="s">
        <v>35</v>
      </c>
      <c r="BZ276" s="104" t="s">
        <v>35</v>
      </c>
      <c r="CA276" s="104" t="s">
        <v>35</v>
      </c>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row>
    <row r="277" s="382" customFormat="true" ht="15" customHeight="true" x14ac:dyDescent="0.2">
      <c r="AB277" s="943"/>
      <c r="AC277" s="943"/>
      <c r="AD277" s="943"/>
      <c r="AE277" s="943"/>
      <c r="AF277" s="943"/>
      <c r="AG277" s="943"/>
      <c r="AH277" s="943"/>
      <c r="AI277" s="943"/>
      <c r="AJ277" s="943"/>
      <c r="AK277" s="943"/>
      <c r="AL277" s="943"/>
      <c r="AM277" s="943"/>
      <c r="AN277" s="943"/>
      <c r="AO277" s="943"/>
      <c r="AP277" s="943"/>
      <c r="AQ277" s="943"/>
      <c r="AR277" s="943"/>
      <c r="AS277" s="943"/>
      <c r="AT277" s="943"/>
      <c r="AU277" s="943"/>
      <c r="AV277" s="943"/>
      <c r="AW277" s="943"/>
      <c r="AX277" s="943"/>
      <c r="AY277" s="943"/>
      <c r="AZ277" s="943"/>
      <c r="BA277" s="1035" t="s">
        <v>77</v>
      </c>
      <c r="BB277" s="682" t="s">
        <v>78</v>
      </c>
      <c r="BC277" s="119" t="s">
        <v>35</v>
      </c>
      <c r="BD277" s="115" t="s">
        <v>35</v>
      </c>
      <c r="BE277" s="115" t="s">
        <v>35</v>
      </c>
      <c r="BF277" s="115" t="s">
        <v>35</v>
      </c>
      <c r="BG277" s="110" t="s">
        <v>35</v>
      </c>
      <c r="BH277" s="119" t="s">
        <v>35</v>
      </c>
      <c r="BI277" s="115" t="s">
        <v>35</v>
      </c>
      <c r="BJ277" s="115" t="s">
        <v>35</v>
      </c>
      <c r="BK277" s="115" t="s">
        <v>35</v>
      </c>
      <c r="BL277" s="110" t="s">
        <v>35</v>
      </c>
      <c r="BM277" s="119" t="s">
        <v>35</v>
      </c>
      <c r="BN277" s="115" t="s">
        <v>35</v>
      </c>
      <c r="BO277" s="115" t="s">
        <v>35</v>
      </c>
      <c r="BP277" s="115" t="s">
        <v>35</v>
      </c>
      <c r="BQ277" s="110" t="s">
        <v>35</v>
      </c>
      <c r="BR277" s="119" t="s">
        <v>35</v>
      </c>
      <c r="BS277" s="115" t="s">
        <v>35</v>
      </c>
      <c r="BT277" s="115" t="s">
        <v>35</v>
      </c>
      <c r="BU277" s="115" t="s">
        <v>35</v>
      </c>
      <c r="BV277" s="115" t="s">
        <v>35</v>
      </c>
      <c r="BW277" s="115" t="s">
        <v>35</v>
      </c>
      <c r="BX277" s="115" t="s">
        <v>35</v>
      </c>
      <c r="BY277" s="104" t="s">
        <v>35</v>
      </c>
      <c r="BZ277" s="104" t="s">
        <v>35</v>
      </c>
      <c r="CA277" s="104" t="s">
        <v>35</v>
      </c>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row>
    <row r="278" s="382" customFormat="true" ht="15" customHeight="true" x14ac:dyDescent="0.2">
      <c r="AB278" s="943"/>
      <c r="AC278" s="943"/>
      <c r="AD278" s="943"/>
      <c r="AE278" s="943"/>
      <c r="AF278" s="943"/>
      <c r="AG278" s="943"/>
      <c r="AH278" s="943"/>
      <c r="AI278" s="943"/>
      <c r="AJ278" s="943"/>
      <c r="AK278" s="943"/>
      <c r="AL278" s="943"/>
      <c r="AM278" s="943"/>
      <c r="AN278" s="943"/>
      <c r="AO278" s="943"/>
      <c r="AP278" s="943"/>
      <c r="AQ278" s="943"/>
      <c r="AR278" s="943"/>
      <c r="AS278" s="943"/>
      <c r="AT278" s="943"/>
      <c r="AU278" s="943"/>
      <c r="AV278" s="943"/>
      <c r="AW278" s="943"/>
      <c r="AX278" s="943"/>
      <c r="AY278" s="943"/>
      <c r="AZ278" s="943"/>
      <c r="BA278" s="1035"/>
      <c r="BB278" s="682" t="s">
        <v>79</v>
      </c>
      <c r="BC278" s="119" t="s">
        <v>35</v>
      </c>
      <c r="BD278" s="115" t="s">
        <v>35</v>
      </c>
      <c r="BE278" s="115" t="s">
        <v>35</v>
      </c>
      <c r="BF278" s="115" t="s">
        <v>35</v>
      </c>
      <c r="BG278" s="110" t="s">
        <v>35</v>
      </c>
      <c r="BH278" s="119" t="s">
        <v>35</v>
      </c>
      <c r="BI278" s="115" t="s">
        <v>35</v>
      </c>
      <c r="BJ278" s="115" t="s">
        <v>35</v>
      </c>
      <c r="BK278" s="115" t="s">
        <v>35</v>
      </c>
      <c r="BL278" s="110" t="s">
        <v>35</v>
      </c>
      <c r="BM278" s="119" t="s">
        <v>35</v>
      </c>
      <c r="BN278" s="115" t="s">
        <v>35</v>
      </c>
      <c r="BO278" s="115" t="s">
        <v>35</v>
      </c>
      <c r="BP278" s="115" t="s">
        <v>35</v>
      </c>
      <c r="BQ278" s="110" t="s">
        <v>35</v>
      </c>
      <c r="BR278" s="119" t="s">
        <v>35</v>
      </c>
      <c r="BS278" s="115" t="s">
        <v>35</v>
      </c>
      <c r="BT278" s="115" t="s">
        <v>35</v>
      </c>
      <c r="BU278" s="115" t="s">
        <v>35</v>
      </c>
      <c r="BV278" s="115" t="s">
        <v>35</v>
      </c>
      <c r="BW278" s="115" t="s">
        <v>35</v>
      </c>
      <c r="BX278" s="115" t="s">
        <v>35</v>
      </c>
      <c r="BY278" s="104" t="s">
        <v>35</v>
      </c>
      <c r="BZ278" s="104" t="s">
        <v>35</v>
      </c>
      <c r="CA278" s="104" t="s">
        <v>35</v>
      </c>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row>
    <row r="279" s="382" customFormat="true" ht="15" customHeight="true" x14ac:dyDescent="0.2">
      <c r="AB279" s="943"/>
      <c r="AC279" s="943"/>
      <c r="AD279" s="943"/>
      <c r="AE279" s="943"/>
      <c r="AF279" s="943"/>
      <c r="AG279" s="943"/>
      <c r="AH279" s="943"/>
      <c r="AI279" s="943"/>
      <c r="AJ279" s="943"/>
      <c r="AK279" s="943"/>
      <c r="AL279" s="943"/>
      <c r="AM279" s="943"/>
      <c r="AN279" s="943"/>
      <c r="AO279" s="943"/>
      <c r="AP279" s="943"/>
      <c r="AQ279" s="943"/>
      <c r="AR279" s="943"/>
      <c r="AS279" s="943"/>
      <c r="AT279" s="943"/>
      <c r="AU279" s="943"/>
      <c r="AV279" s="943"/>
      <c r="AW279" s="943"/>
      <c r="AX279" s="943"/>
      <c r="AY279" s="943"/>
      <c r="AZ279" s="943"/>
      <c r="BA279" s="1035"/>
      <c r="BB279" s="682" t="s">
        <v>80</v>
      </c>
      <c r="BC279" s="119" t="s">
        <v>35</v>
      </c>
      <c r="BD279" s="112" t="s">
        <v>35</v>
      </c>
      <c r="BE279" s="112" t="s">
        <v>35</v>
      </c>
      <c r="BF279" s="112" t="s">
        <v>35</v>
      </c>
      <c r="BG279" s="107" t="s">
        <v>35</v>
      </c>
      <c r="BH279" s="119" t="s">
        <v>35</v>
      </c>
      <c r="BI279" s="112" t="s">
        <v>35</v>
      </c>
      <c r="BJ279" s="112" t="s">
        <v>35</v>
      </c>
      <c r="BK279" s="112" t="s">
        <v>35</v>
      </c>
      <c r="BL279" s="107" t="s">
        <v>35</v>
      </c>
      <c r="BM279" s="119" t="s">
        <v>35</v>
      </c>
      <c r="BN279" s="112" t="s">
        <v>35</v>
      </c>
      <c r="BO279" s="112" t="s">
        <v>35</v>
      </c>
      <c r="BP279" s="112" t="s">
        <v>35</v>
      </c>
      <c r="BQ279" s="107" t="s">
        <v>35</v>
      </c>
      <c r="BR279" s="119" t="s">
        <v>35</v>
      </c>
      <c r="BS279" s="112" t="s">
        <v>35</v>
      </c>
      <c r="BT279" s="112" t="s">
        <v>35</v>
      </c>
      <c r="BU279" s="112" t="s">
        <v>35</v>
      </c>
      <c r="BV279" s="112" t="s">
        <v>35</v>
      </c>
      <c r="BW279" s="112" t="s">
        <v>35</v>
      </c>
      <c r="BX279" s="112" t="s">
        <v>35</v>
      </c>
      <c r="BY279" s="102" t="s">
        <v>35</v>
      </c>
      <c r="BZ279" s="102" t="s">
        <v>35</v>
      </c>
      <c r="CA279" s="102" t="s">
        <v>35</v>
      </c>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row>
    <row r="280" s="599" customFormat="true" ht="15" customHeight="true" x14ac:dyDescent="0.2">
      <c r="B280" s="615"/>
      <c r="AB280" s="415"/>
      <c r="AC280" s="415"/>
      <c r="AD280" s="415"/>
      <c r="AE280" s="415"/>
      <c r="AF280" s="415"/>
      <c r="AG280" s="415"/>
      <c r="AH280" s="415"/>
      <c r="AI280" s="415"/>
      <c r="AJ280" s="415"/>
      <c r="AK280" s="415"/>
      <c r="AL280" s="415"/>
      <c r="AM280" s="415"/>
      <c r="AN280" s="415"/>
      <c r="AO280" s="415"/>
      <c r="AP280" s="415"/>
      <c r="AQ280" s="415"/>
      <c r="AR280" s="415"/>
      <c r="AS280" s="415"/>
      <c r="AT280" s="415"/>
      <c r="AU280" s="415"/>
      <c r="AV280" s="415"/>
      <c r="AW280" s="415"/>
      <c r="AX280" s="415"/>
      <c r="AY280" s="415"/>
      <c r="AZ280" s="415"/>
      <c r="BA280" s="1035"/>
      <c r="BB280" s="682" t="s">
        <v>81</v>
      </c>
      <c r="BC280" s="119" t="s">
        <v>35</v>
      </c>
      <c r="BD280" s="112" t="s">
        <v>35</v>
      </c>
      <c r="BE280" s="112" t="s">
        <v>35</v>
      </c>
      <c r="BF280" s="112" t="s">
        <v>35</v>
      </c>
      <c r="BG280" s="107" t="s">
        <v>35</v>
      </c>
      <c r="BH280" s="119" t="s">
        <v>35</v>
      </c>
      <c r="BI280" s="112" t="s">
        <v>35</v>
      </c>
      <c r="BJ280" s="112" t="s">
        <v>35</v>
      </c>
      <c r="BK280" s="112" t="s">
        <v>35</v>
      </c>
      <c r="BL280" s="107" t="s">
        <v>35</v>
      </c>
      <c r="BM280" s="119" t="s">
        <v>35</v>
      </c>
      <c r="BN280" s="112" t="s">
        <v>35</v>
      </c>
      <c r="BO280" s="112" t="s">
        <v>35</v>
      </c>
      <c r="BP280" s="112" t="s">
        <v>35</v>
      </c>
      <c r="BQ280" s="107" t="s">
        <v>35</v>
      </c>
      <c r="BR280" s="119" t="s">
        <v>35</v>
      </c>
      <c r="BS280" s="112" t="s">
        <v>35</v>
      </c>
      <c r="BT280" s="112" t="s">
        <v>35</v>
      </c>
      <c r="BU280" s="112" t="s">
        <v>35</v>
      </c>
      <c r="BV280" s="112" t="s">
        <v>35</v>
      </c>
      <c r="BW280" s="112" t="s">
        <v>35</v>
      </c>
      <c r="BX280" s="112" t="s">
        <v>35</v>
      </c>
      <c r="BY280" s="102" t="s">
        <v>35</v>
      </c>
      <c r="BZ280" s="102" t="s">
        <v>35</v>
      </c>
      <c r="CA280" s="102" t="s">
        <v>35</v>
      </c>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row>
    <row r="281" s="599" customFormat="true" ht="15" customHeight="true" x14ac:dyDescent="0.2">
      <c r="B281" s="615"/>
      <c r="AB281" s="415"/>
      <c r="AC281" s="415"/>
      <c r="AD281" s="415"/>
      <c r="AE281" s="415"/>
      <c r="AF281" s="415"/>
      <c r="AG281" s="415"/>
      <c r="AH281" s="415"/>
      <c r="AI281" s="415"/>
      <c r="AJ281" s="415"/>
      <c r="AK281" s="415"/>
      <c r="AL281" s="415"/>
      <c r="AM281" s="415"/>
      <c r="AN281" s="415"/>
      <c r="AO281" s="415"/>
      <c r="AP281" s="415"/>
      <c r="AQ281" s="415"/>
      <c r="AR281" s="415"/>
      <c r="AS281" s="415"/>
      <c r="AT281" s="415"/>
      <c r="AU281" s="415"/>
      <c r="AV281" s="415"/>
      <c r="AW281" s="415"/>
      <c r="AX281" s="415"/>
      <c r="AY281" s="415"/>
      <c r="AZ281" s="415"/>
      <c r="BA281" s="1035"/>
      <c r="BB281" s="682" t="s">
        <v>82</v>
      </c>
      <c r="BC281" s="119" t="s">
        <v>35</v>
      </c>
      <c r="BD281" s="112" t="s">
        <v>35</v>
      </c>
      <c r="BE281" s="112" t="s">
        <v>35</v>
      </c>
      <c r="BF281" s="112" t="s">
        <v>35</v>
      </c>
      <c r="BG281" s="107" t="s">
        <v>35</v>
      </c>
      <c r="BH281" s="119" t="s">
        <v>35</v>
      </c>
      <c r="BI281" s="112" t="s">
        <v>35</v>
      </c>
      <c r="BJ281" s="112" t="s">
        <v>35</v>
      </c>
      <c r="BK281" s="112" t="s">
        <v>35</v>
      </c>
      <c r="BL281" s="107" t="s">
        <v>35</v>
      </c>
      <c r="BM281" s="119" t="s">
        <v>35</v>
      </c>
      <c r="BN281" s="112" t="s">
        <v>35</v>
      </c>
      <c r="BO281" s="112" t="s">
        <v>35</v>
      </c>
      <c r="BP281" s="112" t="s">
        <v>35</v>
      </c>
      <c r="BQ281" s="107" t="s">
        <v>35</v>
      </c>
      <c r="BR281" s="119" t="s">
        <v>35</v>
      </c>
      <c r="BS281" s="112" t="s">
        <v>35</v>
      </c>
      <c r="BT281" s="112" t="s">
        <v>35</v>
      </c>
      <c r="BU281" s="112" t="s">
        <v>35</v>
      </c>
      <c r="BV281" s="112" t="s">
        <v>35</v>
      </c>
      <c r="BW281" s="112" t="s">
        <v>35</v>
      </c>
      <c r="BX281" s="112" t="s">
        <v>35</v>
      </c>
      <c r="BY281" s="102" t="s">
        <v>35</v>
      </c>
      <c r="BZ281" s="102" t="s">
        <v>35</v>
      </c>
      <c r="CA281" s="102" t="s">
        <v>35</v>
      </c>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row>
    <row r="282" s="599" customFormat="true" ht="15" customHeight="true" x14ac:dyDescent="0.2">
      <c r="B282" s="615"/>
      <c r="AB282" s="415"/>
      <c r="AC282" s="415"/>
      <c r="AD282" s="415"/>
      <c r="AE282" s="415"/>
      <c r="AF282" s="415"/>
      <c r="AG282" s="415"/>
      <c r="AH282" s="415"/>
      <c r="AI282" s="415"/>
      <c r="AJ282" s="415"/>
      <c r="AK282" s="415"/>
      <c r="AL282" s="415"/>
      <c r="AM282" s="415"/>
      <c r="AN282" s="415"/>
      <c r="AO282" s="415"/>
      <c r="AP282" s="415"/>
      <c r="AQ282" s="415"/>
      <c r="AR282" s="415"/>
      <c r="AS282" s="415"/>
      <c r="AT282" s="415"/>
      <c r="AU282" s="415"/>
      <c r="AV282" s="415"/>
      <c r="AW282" s="415"/>
      <c r="AX282" s="415"/>
      <c r="AY282" s="415"/>
      <c r="AZ282" s="415"/>
      <c r="BA282" s="1035"/>
      <c r="BB282" s="682" t="s">
        <v>83</v>
      </c>
      <c r="BC282" s="119" t="s">
        <v>35</v>
      </c>
      <c r="BD282" s="112" t="s">
        <v>35</v>
      </c>
      <c r="BE282" s="112" t="s">
        <v>35</v>
      </c>
      <c r="BF282" s="112" t="s">
        <v>35</v>
      </c>
      <c r="BG282" s="107" t="s">
        <v>35</v>
      </c>
      <c r="BH282" s="119" t="s">
        <v>35</v>
      </c>
      <c r="BI282" s="112" t="s">
        <v>35</v>
      </c>
      <c r="BJ282" s="112" t="s">
        <v>35</v>
      </c>
      <c r="BK282" s="112" t="s">
        <v>35</v>
      </c>
      <c r="BL282" s="107" t="s">
        <v>35</v>
      </c>
      <c r="BM282" s="119" t="s">
        <v>35</v>
      </c>
      <c r="BN282" s="112" t="s">
        <v>35</v>
      </c>
      <c r="BO282" s="112" t="s">
        <v>35</v>
      </c>
      <c r="BP282" s="112" t="s">
        <v>35</v>
      </c>
      <c r="BQ282" s="107" t="s">
        <v>35</v>
      </c>
      <c r="BR282" s="119" t="s">
        <v>35</v>
      </c>
      <c r="BS282" s="112" t="s">
        <v>35</v>
      </c>
      <c r="BT282" s="112" t="s">
        <v>35</v>
      </c>
      <c r="BU282" s="112" t="s">
        <v>35</v>
      </c>
      <c r="BV282" s="112" t="s">
        <v>35</v>
      </c>
      <c r="BW282" s="112" t="s">
        <v>35</v>
      </c>
      <c r="BX282" s="112" t="s">
        <v>35</v>
      </c>
      <c r="BY282" s="102" t="s">
        <v>35</v>
      </c>
      <c r="BZ282" s="102" t="s">
        <v>35</v>
      </c>
      <c r="CA282" s="102" t="s">
        <v>35</v>
      </c>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row>
    <row r="283" s="599" customFormat="true" ht="15" customHeight="true" x14ac:dyDescent="0.2">
      <c r="B283" s="615"/>
      <c r="AB283" s="415"/>
      <c r="AC283" s="415"/>
      <c r="AD283" s="415"/>
      <c r="AE283" s="415"/>
      <c r="AF283" s="415"/>
      <c r="AG283" s="415"/>
      <c r="AH283" s="415"/>
      <c r="AI283" s="415"/>
      <c r="AJ283" s="415"/>
      <c r="AK283" s="415"/>
      <c r="AL283" s="415"/>
      <c r="AM283" s="415"/>
      <c r="AN283" s="415"/>
      <c r="AO283" s="415"/>
      <c r="AP283" s="415"/>
      <c r="AQ283" s="415"/>
      <c r="AR283" s="415"/>
      <c r="AS283" s="415"/>
      <c r="AT283" s="415"/>
      <c r="AU283" s="415"/>
      <c r="AV283" s="415"/>
      <c r="AW283" s="415"/>
      <c r="AX283" s="415"/>
      <c r="AY283" s="415"/>
      <c r="AZ283" s="415"/>
      <c r="BA283" s="1035"/>
      <c r="BB283" s="682" t="s">
        <v>84</v>
      </c>
      <c r="BC283" s="119" t="s">
        <v>35</v>
      </c>
      <c r="BD283" s="112" t="s">
        <v>35</v>
      </c>
      <c r="BE283" s="112" t="s">
        <v>35</v>
      </c>
      <c r="BF283" s="112" t="s">
        <v>35</v>
      </c>
      <c r="BG283" s="107" t="s">
        <v>35</v>
      </c>
      <c r="BH283" s="119" t="s">
        <v>35</v>
      </c>
      <c r="BI283" s="112" t="s">
        <v>35</v>
      </c>
      <c r="BJ283" s="112" t="s">
        <v>35</v>
      </c>
      <c r="BK283" s="112" t="s">
        <v>35</v>
      </c>
      <c r="BL283" s="107" t="s">
        <v>35</v>
      </c>
      <c r="BM283" s="119" t="s">
        <v>35</v>
      </c>
      <c r="BN283" s="112" t="s">
        <v>35</v>
      </c>
      <c r="BO283" s="112" t="s">
        <v>35</v>
      </c>
      <c r="BP283" s="112" t="s">
        <v>35</v>
      </c>
      <c r="BQ283" s="107" t="s">
        <v>35</v>
      </c>
      <c r="BR283" s="119" t="s">
        <v>35</v>
      </c>
      <c r="BS283" s="112" t="s">
        <v>35</v>
      </c>
      <c r="BT283" s="112" t="s">
        <v>35</v>
      </c>
      <c r="BU283" s="112" t="s">
        <v>35</v>
      </c>
      <c r="BV283" s="112" t="s">
        <v>35</v>
      </c>
      <c r="BW283" s="112" t="s">
        <v>35</v>
      </c>
      <c r="BX283" s="112" t="s">
        <v>35</v>
      </c>
      <c r="BY283" s="102" t="s">
        <v>35</v>
      </c>
      <c r="BZ283" s="102" t="s">
        <v>35</v>
      </c>
      <c r="CA283" s="102" t="s">
        <v>35</v>
      </c>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row>
    <row r="284" s="599" customFormat="true" ht="15" customHeight="true" x14ac:dyDescent="0.2">
      <c r="B284" s="615"/>
      <c r="AB284" s="415"/>
      <c r="AC284" s="415"/>
      <c r="AD284" s="415"/>
      <c r="AE284" s="415"/>
      <c r="AF284" s="415"/>
      <c r="AG284" s="415"/>
      <c r="AH284" s="415"/>
      <c r="AI284" s="415"/>
      <c r="AJ284" s="415"/>
      <c r="AK284" s="415"/>
      <c r="AL284" s="415"/>
      <c r="AM284" s="415"/>
      <c r="AN284" s="415"/>
      <c r="AO284" s="415"/>
      <c r="AP284" s="415"/>
      <c r="AQ284" s="415"/>
      <c r="AR284" s="415"/>
      <c r="AS284" s="415"/>
      <c r="AT284" s="415"/>
      <c r="AU284" s="415"/>
      <c r="AV284" s="415"/>
      <c r="AW284" s="415"/>
      <c r="AX284" s="415"/>
      <c r="AY284" s="415"/>
      <c r="AZ284" s="415"/>
      <c r="BA284" s="1037"/>
      <c r="BB284" s="684" t="s">
        <v>114</v>
      </c>
      <c r="BC284" s="118" t="s">
        <v>35</v>
      </c>
      <c r="BD284" s="114" t="s">
        <v>35</v>
      </c>
      <c r="BE284" s="114" t="s">
        <v>35</v>
      </c>
      <c r="BF284" s="114" t="s">
        <v>35</v>
      </c>
      <c r="BG284" s="109" t="s">
        <v>35</v>
      </c>
      <c r="BH284" s="118" t="s">
        <v>35</v>
      </c>
      <c r="BI284" s="114" t="s">
        <v>35</v>
      </c>
      <c r="BJ284" s="114" t="s">
        <v>35</v>
      </c>
      <c r="BK284" s="114" t="s">
        <v>35</v>
      </c>
      <c r="BL284" s="109" t="s">
        <v>35</v>
      </c>
      <c r="BM284" s="118" t="s">
        <v>35</v>
      </c>
      <c r="BN284" s="114" t="s">
        <v>35</v>
      </c>
      <c r="BO284" s="114" t="s">
        <v>35</v>
      </c>
      <c r="BP284" s="114" t="s">
        <v>35</v>
      </c>
      <c r="BQ284" s="109" t="s">
        <v>35</v>
      </c>
      <c r="BR284" s="118" t="s">
        <v>35</v>
      </c>
      <c r="BS284" s="114" t="s">
        <v>35</v>
      </c>
      <c r="BT284" s="114" t="s">
        <v>35</v>
      </c>
      <c r="BU284" s="114" t="s">
        <v>35</v>
      </c>
      <c r="BV284" s="114" t="s">
        <v>35</v>
      </c>
      <c r="BW284" s="114" t="s">
        <v>35</v>
      </c>
      <c r="BX284" s="114" t="s">
        <v>35</v>
      </c>
      <c r="BY284" s="103" t="s">
        <v>35</v>
      </c>
      <c r="BZ284" s="103" t="s">
        <v>35</v>
      </c>
      <c r="CA284" s="103" t="s">
        <v>35</v>
      </c>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row>
    <row r="285" s="599" customFormat="true" ht="15" customHeight="true" x14ac:dyDescent="0.2">
      <c r="B285" s="615"/>
      <c r="AB285" s="415"/>
      <c r="AC285" s="415"/>
      <c r="AD285" s="415"/>
      <c r="AE285" s="415"/>
      <c r="AF285" s="415"/>
      <c r="AG285" s="415"/>
      <c r="AH285" s="415"/>
      <c r="AI285" s="415"/>
      <c r="AJ285" s="415"/>
      <c r="AK285" s="415"/>
      <c r="AL285" s="415"/>
      <c r="AM285" s="415"/>
      <c r="AN285" s="415"/>
      <c r="AO285" s="415"/>
      <c r="AP285" s="415"/>
      <c r="AQ285" s="415"/>
      <c r="AR285" s="415"/>
      <c r="AS285" s="415"/>
      <c r="AT285" s="415"/>
      <c r="AU285" s="415"/>
      <c r="AV285" s="415"/>
      <c r="AW285" s="415"/>
      <c r="AX285" s="415"/>
      <c r="AY285" s="415"/>
      <c r="AZ285" s="415"/>
      <c r="BA285" s="379"/>
      <c r="BB285" s="377"/>
      <c r="BC285" s="377"/>
      <c r="BD285" s="377"/>
      <c r="BE285" s="377"/>
      <c r="BF285" s="377"/>
      <c r="BG285" s="377"/>
      <c r="BH285" s="377"/>
      <c r="BI285" s="377"/>
      <c r="BJ285" s="377"/>
      <c r="BK285" s="377"/>
      <c r="BL285" s="377"/>
      <c r="BM285" s="377"/>
      <c r="BN285" s="377"/>
      <c r="BO285" s="377"/>
      <c r="BP285" s="377"/>
      <c r="BQ285" s="377"/>
      <c r="BR285" s="377"/>
      <c r="BS285" s="377"/>
      <c r="BT285" s="377"/>
      <c r="BU285" s="377"/>
      <c r="BV285" s="377"/>
      <c r="BW285" s="377"/>
      <c r="BX285" s="377"/>
      <c r="BY285" s="379"/>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599" customFormat="true" ht="15" customHeight="true" x14ac:dyDescent="0.2">
      <c r="B286" s="615"/>
      <c r="AB286" s="415"/>
      <c r="AC286" s="415"/>
      <c r="AD286" s="415"/>
      <c r="AE286" s="415"/>
      <c r="AF286" s="415"/>
      <c r="AG286" s="415"/>
      <c r="AH286" s="415"/>
      <c r="AI286" s="415"/>
      <c r="AJ286" s="415"/>
      <c r="AK286" s="415"/>
      <c r="AL286" s="415"/>
      <c r="AM286" s="415"/>
      <c r="AN286" s="415"/>
      <c r="AO286" s="415"/>
      <c r="AP286" s="415"/>
      <c r="AQ286" s="415"/>
      <c r="AR286" s="415"/>
      <c r="AS286" s="415"/>
      <c r="AT286" s="415"/>
      <c r="AU286" s="415"/>
      <c r="AV286" s="415"/>
      <c r="AW286" s="415"/>
      <c r="AX286" s="415"/>
      <c r="AY286" s="415"/>
      <c r="AZ286" s="415"/>
      <c r="BA286" s="379"/>
      <c r="BB286" s="377"/>
      <c r="BC286" s="377"/>
      <c r="BD286" s="377"/>
      <c r="BE286" s="377"/>
      <c r="BF286" s="377"/>
      <c r="BG286" s="377"/>
      <c r="BH286" s="377"/>
      <c r="BI286" s="377"/>
      <c r="BJ286" s="377"/>
      <c r="BK286" s="377"/>
      <c r="BL286" s="377"/>
      <c r="BM286" s="377"/>
      <c r="BN286" s="377"/>
      <c r="BO286" s="377"/>
      <c r="BP286" s="377"/>
      <c r="BQ286" s="377"/>
      <c r="BR286" s="377"/>
      <c r="BS286" s="377"/>
      <c r="BT286" s="377"/>
      <c r="BU286" s="377"/>
      <c r="BV286" s="377"/>
      <c r="BW286" s="377"/>
      <c r="BX286" s="377"/>
      <c r="BY286" s="379"/>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599" customFormat="true" ht="15" customHeight="true" x14ac:dyDescent="0.2">
      <c r="B287" s="615"/>
      <c r="AB287" s="415"/>
      <c r="AC287" s="415"/>
      <c r="AD287" s="415"/>
      <c r="AE287" s="415"/>
      <c r="AF287" s="415"/>
      <c r="AG287" s="415"/>
      <c r="AH287" s="415"/>
      <c r="AI287" s="415"/>
      <c r="AJ287" s="415"/>
      <c r="AK287" s="415"/>
      <c r="AL287" s="415"/>
      <c r="AM287" s="415"/>
      <c r="AN287" s="415"/>
      <c r="AO287" s="415"/>
      <c r="AP287" s="415"/>
      <c r="AQ287" s="415"/>
      <c r="AR287" s="415"/>
      <c r="AS287" s="415"/>
      <c r="AT287" s="415"/>
      <c r="AU287" s="415"/>
      <c r="AV287" s="415"/>
      <c r="AW287" s="415"/>
      <c r="AX287" s="415"/>
      <c r="AY287" s="415"/>
      <c r="AZ287" s="415"/>
      <c r="BA287" s="379"/>
      <c r="BB287" s="377"/>
      <c r="BC287" s="377"/>
      <c r="BD287" s="377"/>
      <c r="BE287" s="377"/>
      <c r="BF287" s="377"/>
      <c r="BG287" s="377"/>
      <c r="BH287" s="377"/>
      <c r="BI287" s="377"/>
      <c r="BJ287" s="377"/>
      <c r="BK287" s="377"/>
      <c r="BL287" s="377"/>
      <c r="BM287" s="377"/>
      <c r="BN287" s="377"/>
      <c r="BO287" s="377"/>
      <c r="BP287" s="377"/>
      <c r="BQ287" s="377"/>
      <c r="BR287" s="377"/>
      <c r="BS287" s="377"/>
      <c r="BT287" s="377"/>
      <c r="BU287" s="377"/>
      <c r="BV287" s="377"/>
      <c r="BW287" s="377"/>
      <c r="BX287" s="377"/>
      <c r="BY287" s="379"/>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599" customFormat="true" ht="15" customHeight="true" x14ac:dyDescent="0.2">
      <c r="B288" s="615"/>
      <c r="AB288" s="415"/>
      <c r="AC288" s="415"/>
      <c r="AD288" s="415"/>
      <c r="AE288" s="415"/>
      <c r="AF288" s="415"/>
      <c r="AG288" s="415"/>
      <c r="AH288" s="415"/>
      <c r="AI288" s="415"/>
      <c r="AJ288" s="415"/>
      <c r="AK288" s="415"/>
      <c r="AL288" s="415"/>
      <c r="AM288" s="415"/>
      <c r="AN288" s="415"/>
      <c r="AO288" s="415"/>
      <c r="AP288" s="415"/>
      <c r="AQ288" s="415"/>
      <c r="AR288" s="415"/>
      <c r="AS288" s="415"/>
      <c r="AT288" s="415"/>
      <c r="AU288" s="415"/>
      <c r="AV288" s="415"/>
      <c r="AW288" s="415"/>
      <c r="AX288" s="415"/>
      <c r="AY288" s="415"/>
      <c r="AZ288" s="415"/>
      <c r="BA288" s="379"/>
      <c r="BB288" s="377"/>
      <c r="BC288" s="377"/>
      <c r="BD288" s="377"/>
      <c r="BE288" s="377"/>
      <c r="BF288" s="377"/>
      <c r="BG288" s="377"/>
      <c r="BH288" s="377"/>
      <c r="BI288" s="377"/>
      <c r="BJ288" s="377"/>
      <c r="BK288" s="377"/>
      <c r="BL288" s="377"/>
      <c r="BM288" s="377"/>
      <c r="BN288" s="377"/>
      <c r="BO288" s="377"/>
      <c r="BP288" s="377"/>
      <c r="BQ288" s="377"/>
      <c r="BR288" s="377"/>
      <c r="BS288" s="377"/>
      <c r="BT288" s="377"/>
      <c r="BU288" s="377"/>
      <c r="BV288" s="377"/>
      <c r="BW288" s="377"/>
      <c r="BX288" s="377"/>
      <c r="BY288" s="379"/>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599" customFormat="true" ht="15" customHeight="true" x14ac:dyDescent="0.2">
      <c r="A289" s="591"/>
      <c r="B289" s="590"/>
      <c r="C289" s="591"/>
      <c r="AB289" s="415"/>
      <c r="AC289" s="415"/>
      <c r="AD289" s="415"/>
      <c r="AE289" s="415"/>
      <c r="AF289" s="415"/>
      <c r="AG289" s="415"/>
      <c r="AH289" s="415"/>
      <c r="AI289" s="415"/>
      <c r="AJ289" s="415"/>
      <c r="AK289" s="415"/>
      <c r="AL289" s="415"/>
      <c r="AM289" s="415"/>
      <c r="AN289" s="415"/>
      <c r="AO289" s="415"/>
      <c r="AP289" s="415"/>
      <c r="AQ289" s="415"/>
      <c r="AR289" s="415"/>
      <c r="AS289" s="415"/>
      <c r="AT289" s="415"/>
      <c r="AU289" s="415"/>
      <c r="AV289" s="415"/>
      <c r="AW289" s="415"/>
      <c r="AX289" s="415"/>
      <c r="AY289" s="415"/>
      <c r="AZ289" s="415"/>
      <c r="BA289" s="379"/>
      <c r="BB289" s="377"/>
      <c r="BC289" s="377"/>
      <c r="BD289" s="377"/>
      <c r="BE289" s="377"/>
      <c r="BF289" s="377"/>
      <c r="BG289" s="377"/>
      <c r="BH289" s="377"/>
      <c r="BI289" s="377"/>
      <c r="BJ289" s="377"/>
      <c r="BK289" s="377"/>
      <c r="BL289" s="377"/>
      <c r="BM289" s="377"/>
      <c r="BN289" s="377"/>
      <c r="BO289" s="377"/>
      <c r="BP289" s="377"/>
      <c r="BQ289" s="377"/>
      <c r="BR289" s="377"/>
      <c r="BS289" s="377"/>
      <c r="BT289" s="377"/>
      <c r="BU289" s="377"/>
      <c r="BV289" s="377"/>
      <c r="BW289" s="377"/>
      <c r="BX289" s="377"/>
      <c r="BY289" s="379"/>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599" customFormat="true" ht="15" customHeight="true" x14ac:dyDescent="0.2">
      <c r="A290" s="616"/>
      <c r="B290" s="239"/>
      <c r="C290" s="237"/>
      <c r="AB290" s="415"/>
      <c r="AC290" s="415"/>
      <c r="AD290" s="415"/>
      <c r="AE290" s="415"/>
      <c r="AF290" s="415"/>
      <c r="AG290" s="415"/>
      <c r="AH290" s="415"/>
      <c r="AI290" s="415"/>
      <c r="AJ290" s="415"/>
      <c r="AK290" s="415"/>
      <c r="AL290" s="415"/>
      <c r="AM290" s="415"/>
      <c r="AN290" s="415"/>
      <c r="AO290" s="415"/>
      <c r="AP290" s="415"/>
      <c r="AQ290" s="415"/>
      <c r="AR290" s="415"/>
      <c r="AS290" s="415"/>
      <c r="AT290" s="415"/>
      <c r="AU290" s="415"/>
      <c r="AV290" s="415"/>
      <c r="AW290" s="415"/>
      <c r="AX290" s="415"/>
      <c r="AY290" s="415"/>
      <c r="AZ290" s="415"/>
      <c r="BA290" s="379"/>
      <c r="BB290" s="377"/>
      <c r="BC290" s="377"/>
      <c r="BD290" s="377"/>
      <c r="BE290" s="377"/>
      <c r="BF290" s="377"/>
      <c r="BG290" s="377"/>
      <c r="BH290" s="377"/>
      <c r="BI290" s="377"/>
      <c r="BJ290" s="377"/>
      <c r="BK290" s="377"/>
      <c r="BL290" s="377"/>
      <c r="BM290" s="377"/>
      <c r="BN290" s="377"/>
      <c r="BO290" s="377"/>
      <c r="BP290" s="377"/>
      <c r="BQ290" s="377"/>
      <c r="BR290" s="377"/>
      <c r="BS290" s="377"/>
      <c r="BT290" s="377"/>
      <c r="BU290" s="377"/>
      <c r="BV290" s="377"/>
      <c r="BW290" s="377"/>
      <c r="BX290" s="377"/>
      <c r="BY290" s="379"/>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599" customFormat="true" ht="15" customHeight="true" x14ac:dyDescent="0.2">
      <c r="A291" s="616"/>
      <c r="B291" s="239"/>
      <c r="C291" s="237"/>
      <c r="AB291" s="415"/>
      <c r="AC291" s="415"/>
      <c r="AD291" s="415"/>
      <c r="AE291" s="415"/>
      <c r="AF291" s="415"/>
      <c r="AG291" s="415"/>
      <c r="AH291" s="415"/>
      <c r="AI291" s="415"/>
      <c r="AJ291" s="415"/>
      <c r="AK291" s="415"/>
      <c r="AL291" s="415"/>
      <c r="AM291" s="415"/>
      <c r="AN291" s="415"/>
      <c r="AO291" s="415"/>
      <c r="AP291" s="415"/>
      <c r="AQ291" s="415"/>
      <c r="AR291" s="415"/>
      <c r="AS291" s="415"/>
      <c r="AT291" s="415"/>
      <c r="AU291" s="415"/>
      <c r="AV291" s="415"/>
      <c r="AW291" s="415"/>
      <c r="AX291" s="415"/>
      <c r="AY291" s="415"/>
      <c r="AZ291" s="415"/>
      <c r="BA291" s="379"/>
      <c r="BB291" s="377"/>
      <c r="BC291" s="377"/>
      <c r="BD291" s="377"/>
      <c r="BE291" s="377"/>
      <c r="BF291" s="377"/>
      <c r="BG291" s="377"/>
      <c r="BH291" s="377"/>
      <c r="BI291" s="377"/>
      <c r="BJ291" s="377"/>
      <c r="BK291" s="377"/>
      <c r="BL291" s="377"/>
      <c r="BM291" s="377"/>
      <c r="BN291" s="377"/>
      <c r="BO291" s="377"/>
      <c r="BP291" s="377"/>
      <c r="BQ291" s="377"/>
      <c r="BR291" s="377"/>
      <c r="BS291" s="377"/>
      <c r="BT291" s="377"/>
      <c r="BU291" s="377"/>
      <c r="BV291" s="377"/>
      <c r="BW291" s="377"/>
      <c r="BX291" s="377"/>
      <c r="BY291" s="379"/>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599" customFormat="true" ht="15" customHeight="true" x14ac:dyDescent="0.2">
      <c r="A292" s="616"/>
      <c r="B292" s="239"/>
      <c r="C292" s="237"/>
      <c r="AB292" s="415"/>
      <c r="AC292" s="415"/>
      <c r="AD292" s="415"/>
      <c r="AE292" s="415"/>
      <c r="AF292" s="415"/>
      <c r="AG292" s="415"/>
      <c r="AH292" s="415"/>
      <c r="AI292" s="415"/>
      <c r="AJ292" s="415"/>
      <c r="AK292" s="415"/>
      <c r="AL292" s="415"/>
      <c r="AM292" s="415"/>
      <c r="AN292" s="415"/>
      <c r="AO292" s="415"/>
      <c r="AP292" s="415"/>
      <c r="AQ292" s="415"/>
      <c r="AR292" s="415"/>
      <c r="AS292" s="415"/>
      <c r="AT292" s="415"/>
      <c r="AU292" s="415"/>
      <c r="AV292" s="415"/>
      <c r="AW292" s="415"/>
      <c r="AX292" s="415"/>
      <c r="AY292" s="415"/>
      <c r="AZ292" s="415"/>
      <c r="BA292" s="379"/>
      <c r="BB292" s="377"/>
      <c r="BC292" s="377"/>
      <c r="BD292" s="377"/>
      <c r="BE292" s="377"/>
      <c r="BF292" s="377"/>
      <c r="BG292" s="377"/>
      <c r="BH292" s="377"/>
      <c r="BI292" s="377"/>
      <c r="BJ292" s="377"/>
      <c r="BK292" s="377"/>
      <c r="BL292" s="377"/>
      <c r="BM292" s="377"/>
      <c r="BN292" s="377"/>
      <c r="BO292" s="377"/>
      <c r="BP292" s="377"/>
      <c r="BQ292" s="377"/>
      <c r="BR292" s="377"/>
      <c r="BS292" s="377"/>
      <c r="BT292" s="377"/>
      <c r="BU292" s="377"/>
      <c r="BV292" s="377"/>
      <c r="BW292" s="377"/>
      <c r="BX292" s="377"/>
      <c r="BY292" s="379"/>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599" customFormat="true" ht="15" customHeight="true" x14ac:dyDescent="0.2">
      <c r="A293" s="616"/>
      <c r="B293" s="239"/>
      <c r="C293" s="238"/>
      <c r="AB293" s="415"/>
      <c r="AC293" s="415"/>
      <c r="AD293" s="415"/>
      <c r="AE293" s="415"/>
      <c r="AF293" s="415"/>
      <c r="AG293" s="415"/>
      <c r="AH293" s="415"/>
      <c r="AI293" s="415"/>
      <c r="AJ293" s="415"/>
      <c r="AK293" s="415"/>
      <c r="AL293" s="415"/>
      <c r="AM293" s="415"/>
      <c r="AN293" s="415"/>
      <c r="AO293" s="415"/>
      <c r="AP293" s="415"/>
      <c r="AQ293" s="415"/>
      <c r="AR293" s="415"/>
      <c r="AS293" s="415"/>
      <c r="AT293" s="415"/>
      <c r="AU293" s="415"/>
      <c r="AV293" s="415"/>
      <c r="AW293" s="415"/>
      <c r="AX293" s="415"/>
      <c r="AY293" s="415"/>
      <c r="AZ293" s="415"/>
      <c r="BA293" s="379"/>
      <c r="BB293" s="377"/>
      <c r="BC293" s="377"/>
      <c r="BD293" s="377"/>
      <c r="BE293" s="377"/>
      <c r="BF293" s="377"/>
      <c r="BG293" s="377"/>
      <c r="BH293" s="377"/>
      <c r="BI293" s="377"/>
      <c r="BJ293" s="377"/>
      <c r="BK293" s="377"/>
      <c r="BL293" s="377"/>
      <c r="BM293" s="377"/>
      <c r="BN293" s="377"/>
      <c r="BO293" s="377"/>
      <c r="BP293" s="377"/>
      <c r="BQ293" s="377"/>
      <c r="BR293" s="377"/>
      <c r="BS293" s="377"/>
      <c r="BT293" s="377"/>
      <c r="BU293" s="377"/>
      <c r="BV293" s="377"/>
      <c r="BW293" s="377"/>
      <c r="BX293" s="377"/>
      <c r="BY293" s="379"/>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599" customFormat="true" ht="15" customHeight="true" x14ac:dyDescent="0.2">
      <c r="A294" s="616"/>
      <c r="B294" s="239"/>
      <c r="C294" s="238"/>
      <c r="AB294" s="415"/>
      <c r="AC294" s="415"/>
      <c r="AD294" s="415"/>
      <c r="AE294" s="415"/>
      <c r="AF294" s="415"/>
      <c r="AG294" s="415"/>
      <c r="AH294" s="415"/>
      <c r="AI294" s="415"/>
      <c r="AJ294" s="415"/>
      <c r="AK294" s="415"/>
      <c r="AL294" s="415"/>
      <c r="AM294" s="415"/>
      <c r="AN294" s="415"/>
      <c r="AO294" s="415"/>
      <c r="AP294" s="415"/>
      <c r="AQ294" s="415"/>
      <c r="AR294" s="415"/>
      <c r="AS294" s="415"/>
      <c r="AT294" s="415"/>
      <c r="AU294" s="415"/>
      <c r="AV294" s="415"/>
      <c r="AW294" s="415"/>
      <c r="AX294" s="415"/>
      <c r="AY294" s="415"/>
      <c r="AZ294" s="415"/>
      <c r="BA294" s="379"/>
      <c r="BB294" s="377"/>
      <c r="BC294" s="377"/>
      <c r="BD294" s="377"/>
      <c r="BE294" s="377"/>
      <c r="BF294" s="377"/>
      <c r="BG294" s="377"/>
      <c r="BH294" s="377"/>
      <c r="BI294" s="377"/>
      <c r="BJ294" s="377"/>
      <c r="BK294" s="377"/>
      <c r="BL294" s="377"/>
      <c r="BM294" s="377"/>
      <c r="BN294" s="377"/>
      <c r="BO294" s="377"/>
      <c r="BP294" s="377"/>
      <c r="BQ294" s="377"/>
      <c r="BR294" s="377"/>
      <c r="BS294" s="377"/>
      <c r="BT294" s="377"/>
      <c r="BU294" s="377"/>
      <c r="BV294" s="377"/>
      <c r="BW294" s="377"/>
      <c r="BX294" s="377"/>
      <c r="BY294" s="379"/>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599" customFormat="true" ht="15" customHeight="true" x14ac:dyDescent="0.2">
      <c r="A295" s="616"/>
      <c r="B295" s="239"/>
      <c r="C295" s="238"/>
      <c r="AB295" s="415"/>
      <c r="AC295" s="415"/>
      <c r="AD295" s="415"/>
      <c r="AE295" s="415"/>
      <c r="AF295" s="415"/>
      <c r="AG295" s="415"/>
      <c r="AH295" s="415"/>
      <c r="AI295" s="415"/>
      <c r="AJ295" s="415"/>
      <c r="AK295" s="415"/>
      <c r="AL295" s="415"/>
      <c r="AM295" s="415"/>
      <c r="AN295" s="415"/>
      <c r="AO295" s="415"/>
      <c r="AP295" s="415"/>
      <c r="AQ295" s="415"/>
      <c r="AR295" s="415"/>
      <c r="AS295" s="415"/>
      <c r="AT295" s="415"/>
      <c r="AU295" s="415"/>
      <c r="AV295" s="415"/>
      <c r="AW295" s="415"/>
      <c r="AX295" s="415"/>
      <c r="AY295" s="415"/>
      <c r="AZ295" s="415"/>
      <c r="BA295" s="379"/>
      <c r="BB295" s="377"/>
      <c r="BC295" s="377"/>
      <c r="BD295" s="377"/>
      <c r="BE295" s="377"/>
      <c r="BF295" s="377"/>
      <c r="BG295" s="377"/>
      <c r="BH295" s="377"/>
      <c r="BI295" s="377"/>
      <c r="BJ295" s="377"/>
      <c r="BK295" s="377"/>
      <c r="BL295" s="377"/>
      <c r="BM295" s="377"/>
      <c r="BN295" s="377"/>
      <c r="BO295" s="377"/>
      <c r="BP295" s="377"/>
      <c r="BQ295" s="377"/>
      <c r="BR295" s="377"/>
      <c r="BS295" s="377"/>
      <c r="BT295" s="377"/>
      <c r="BU295" s="377"/>
      <c r="BV295" s="377"/>
      <c r="BW295" s="377"/>
      <c r="BX295" s="377"/>
      <c r="BY295" s="379"/>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599" customFormat="true" ht="15" customHeight="true" x14ac:dyDescent="0.2">
      <c r="A296" s="616"/>
      <c r="B296" s="239"/>
      <c r="C296" s="238"/>
      <c r="AB296" s="415"/>
      <c r="AC296" s="415"/>
      <c r="AD296" s="415"/>
      <c r="AE296" s="415"/>
      <c r="AF296" s="415"/>
      <c r="AG296" s="415"/>
      <c r="AH296" s="415"/>
      <c r="AI296" s="415"/>
      <c r="AJ296" s="415"/>
      <c r="AK296" s="415"/>
      <c r="AL296" s="415"/>
      <c r="AM296" s="415"/>
      <c r="AN296" s="415"/>
      <c r="AO296" s="415"/>
      <c r="AP296" s="415"/>
      <c r="AQ296" s="415"/>
      <c r="AR296" s="415"/>
      <c r="AS296" s="415"/>
      <c r="AT296" s="415"/>
      <c r="AU296" s="415"/>
      <c r="AV296" s="415"/>
      <c r="AW296" s="415"/>
      <c r="AX296" s="415"/>
      <c r="AY296" s="415"/>
      <c r="AZ296" s="415"/>
      <c r="BA296" s="379"/>
      <c r="BB296" s="377"/>
      <c r="BC296" s="377"/>
      <c r="BD296" s="377"/>
      <c r="BE296" s="377"/>
      <c r="BF296" s="377"/>
      <c r="BG296" s="377"/>
      <c r="BH296" s="377"/>
      <c r="BI296" s="377"/>
      <c r="BJ296" s="377"/>
      <c r="BK296" s="377"/>
      <c r="BL296" s="377"/>
      <c r="BM296" s="377"/>
      <c r="BN296" s="377"/>
      <c r="BO296" s="377"/>
      <c r="BP296" s="377"/>
      <c r="BQ296" s="377"/>
      <c r="BR296" s="377"/>
      <c r="BS296" s="377"/>
      <c r="BT296" s="377"/>
      <c r="BU296" s="377"/>
      <c r="BV296" s="377"/>
      <c r="BW296" s="377"/>
      <c r="BX296" s="377"/>
      <c r="BY296" s="379"/>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599" customFormat="true" ht="15" customHeight="true" x14ac:dyDescent="0.2">
      <c r="A297" s="616"/>
      <c r="B297" s="239"/>
      <c r="C297" s="238"/>
      <c r="AB297" s="415"/>
      <c r="AC297" s="415"/>
      <c r="AD297" s="415"/>
      <c r="AE297" s="415"/>
      <c r="AF297" s="415"/>
      <c r="AG297" s="415"/>
      <c r="AH297" s="415"/>
      <c r="AI297" s="415"/>
      <c r="AJ297" s="415"/>
      <c r="AK297" s="415"/>
      <c r="AL297" s="415"/>
      <c r="AM297" s="415"/>
      <c r="AN297" s="415"/>
      <c r="AO297" s="415"/>
      <c r="AP297" s="415"/>
      <c r="AQ297" s="415"/>
      <c r="AR297" s="415"/>
      <c r="AS297" s="415"/>
      <c r="AT297" s="415"/>
      <c r="AU297" s="415"/>
      <c r="AV297" s="415"/>
      <c r="AW297" s="415"/>
      <c r="AX297" s="415"/>
      <c r="AY297" s="415"/>
      <c r="AZ297" s="415"/>
      <c r="BA297" s="379"/>
      <c r="BB297" s="377"/>
      <c r="BC297" s="377"/>
      <c r="BD297" s="377"/>
      <c r="BE297" s="377"/>
      <c r="BF297" s="377"/>
      <c r="BG297" s="377"/>
      <c r="BH297" s="377"/>
      <c r="BI297" s="377"/>
      <c r="BJ297" s="377"/>
      <c r="BK297" s="377"/>
      <c r="BL297" s="377"/>
      <c r="BM297" s="377"/>
      <c r="BN297" s="377"/>
      <c r="BO297" s="377"/>
      <c r="BP297" s="377"/>
      <c r="BQ297" s="377"/>
      <c r="BR297" s="377"/>
      <c r="BS297" s="377"/>
      <c r="BT297" s="377"/>
      <c r="BU297" s="377"/>
      <c r="BV297" s="377"/>
      <c r="BW297" s="377"/>
      <c r="BX297" s="377"/>
      <c r="BY297" s="379"/>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599" customFormat="true" ht="15" customHeight="true" x14ac:dyDescent="0.2">
      <c r="B298" s="615"/>
      <c r="AB298" s="415"/>
      <c r="AC298" s="415"/>
      <c r="AD298" s="415"/>
      <c r="AE298" s="415"/>
      <c r="AF298" s="415"/>
      <c r="AG298" s="415"/>
      <c r="AH298" s="415"/>
      <c r="AI298" s="415"/>
      <c r="AJ298" s="415"/>
      <c r="AK298" s="415"/>
      <c r="AL298" s="415"/>
      <c r="AM298" s="415"/>
      <c r="AN298" s="415"/>
      <c r="AO298" s="415"/>
      <c r="AP298" s="415"/>
      <c r="AQ298" s="415"/>
      <c r="AR298" s="415"/>
      <c r="AS298" s="415"/>
      <c r="AT298" s="415"/>
      <c r="AU298" s="415"/>
      <c r="AV298" s="415"/>
      <c r="AW298" s="415"/>
      <c r="AX298" s="415"/>
      <c r="AY298" s="415"/>
      <c r="AZ298" s="415"/>
      <c r="BA298" s="379"/>
      <c r="BB298" s="377"/>
      <c r="BC298" s="377"/>
      <c r="BD298" s="377"/>
      <c r="BE298" s="377"/>
      <c r="BF298" s="377"/>
      <c r="BG298" s="377"/>
      <c r="BH298" s="377"/>
      <c r="BI298" s="377"/>
      <c r="BJ298" s="377"/>
      <c r="BK298" s="377"/>
      <c r="BL298" s="377"/>
      <c r="BM298" s="377"/>
      <c r="BN298" s="377"/>
      <c r="BO298" s="377"/>
      <c r="BP298" s="377"/>
      <c r="BQ298" s="377"/>
      <c r="BR298" s="377"/>
      <c r="BS298" s="377"/>
      <c r="BT298" s="377"/>
      <c r="BU298" s="377"/>
      <c r="BV298" s="377"/>
      <c r="BW298" s="377"/>
      <c r="BX298" s="377"/>
      <c r="BY298" s="379"/>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599" customFormat="true" ht="15" customHeight="true" x14ac:dyDescent="0.2">
      <c r="A299" s="591"/>
      <c r="B299" s="590"/>
      <c r="C299" s="591"/>
      <c r="D299" s="591"/>
      <c r="AB299" s="415"/>
      <c r="AC299" s="415"/>
      <c r="AD299" s="415"/>
      <c r="AE299" s="415"/>
      <c r="AF299" s="415"/>
      <c r="AG299" s="415"/>
      <c r="AH299" s="415"/>
      <c r="AI299" s="415"/>
      <c r="AJ299" s="415"/>
      <c r="AK299" s="415"/>
      <c r="AL299" s="415"/>
      <c r="AM299" s="415"/>
      <c r="AN299" s="415"/>
      <c r="AO299" s="415"/>
      <c r="AP299" s="415"/>
      <c r="AQ299" s="415"/>
      <c r="AR299" s="415"/>
      <c r="AS299" s="415"/>
      <c r="AT299" s="415"/>
      <c r="AU299" s="415"/>
      <c r="AV299" s="415"/>
      <c r="AW299" s="415"/>
      <c r="AX299" s="415"/>
      <c r="AY299" s="415"/>
      <c r="AZ299" s="415"/>
      <c r="BA299" s="379"/>
      <c r="BB299" s="377"/>
      <c r="BC299" s="377"/>
      <c r="BD299" s="377"/>
      <c r="BE299" s="377"/>
      <c r="BF299" s="377"/>
      <c r="BG299" s="377"/>
      <c r="BH299" s="377"/>
      <c r="BI299" s="377"/>
      <c r="BJ299" s="377"/>
      <c r="BK299" s="377"/>
      <c r="BL299" s="377"/>
      <c r="BM299" s="377"/>
      <c r="BN299" s="377"/>
      <c r="BO299" s="377"/>
      <c r="BP299" s="377"/>
      <c r="BQ299" s="377"/>
      <c r="BR299" s="377"/>
      <c r="BS299" s="377"/>
      <c r="BT299" s="377"/>
      <c r="BU299" s="377"/>
      <c r="BV299" s="377"/>
      <c r="BW299" s="377"/>
      <c r="BX299" s="377"/>
      <c r="BY299" s="379"/>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599" customFormat="true" ht="15" customHeight="true" x14ac:dyDescent="0.2">
      <c r="A300" s="616"/>
      <c r="B300" s="239"/>
      <c r="C300" s="237"/>
      <c r="D300" s="237"/>
      <c r="AB300" s="415"/>
      <c r="AC300" s="415"/>
      <c r="AD300" s="415"/>
      <c r="AE300" s="415"/>
      <c r="AF300" s="415"/>
      <c r="AG300" s="415"/>
      <c r="AH300" s="415"/>
      <c r="AI300" s="415"/>
      <c r="AJ300" s="415"/>
      <c r="AK300" s="415"/>
      <c r="AL300" s="415"/>
      <c r="AM300" s="415"/>
      <c r="AN300" s="415"/>
      <c r="AO300" s="415"/>
      <c r="AP300" s="415"/>
      <c r="AQ300" s="415"/>
      <c r="AR300" s="415"/>
      <c r="AS300" s="415"/>
      <c r="AT300" s="415"/>
      <c r="AU300" s="415"/>
      <c r="AV300" s="415"/>
      <c r="AW300" s="415"/>
      <c r="AX300" s="415"/>
      <c r="AY300" s="415"/>
      <c r="AZ300" s="415"/>
      <c r="BA300" s="379"/>
      <c r="BB300" s="377"/>
      <c r="BC300" s="377"/>
      <c r="BD300" s="377"/>
      <c r="BE300" s="377"/>
      <c r="BF300" s="377"/>
      <c r="BG300" s="377"/>
      <c r="BH300" s="377"/>
      <c r="BI300" s="377"/>
      <c r="BJ300" s="377"/>
      <c r="BK300" s="377"/>
      <c r="BL300" s="377"/>
      <c r="BM300" s="377"/>
      <c r="BN300" s="377"/>
      <c r="BO300" s="377"/>
      <c r="BP300" s="377"/>
      <c r="BQ300" s="377"/>
      <c r="BR300" s="377"/>
      <c r="BS300" s="377"/>
      <c r="BT300" s="377"/>
      <c r="BU300" s="377"/>
      <c r="BV300" s="377"/>
      <c r="BW300" s="377"/>
      <c r="BX300" s="377"/>
      <c r="BY300" s="379"/>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599" customFormat="true" ht="15" customHeight="true" x14ac:dyDescent="0.2">
      <c r="A301" s="616"/>
      <c r="B301" s="239"/>
      <c r="C301" s="237"/>
      <c r="D301" s="237"/>
      <c r="AB301" s="415"/>
      <c r="AC301" s="415"/>
      <c r="AD301" s="415"/>
      <c r="AE301" s="415"/>
      <c r="AF301" s="415"/>
      <c r="AG301" s="415"/>
      <c r="AH301" s="415"/>
      <c r="AI301" s="415"/>
      <c r="AJ301" s="415"/>
      <c r="AK301" s="415"/>
      <c r="AL301" s="415"/>
      <c r="AM301" s="415"/>
      <c r="AN301" s="415"/>
      <c r="AO301" s="415"/>
      <c r="AP301" s="415"/>
      <c r="AQ301" s="415"/>
      <c r="AR301" s="415"/>
      <c r="AS301" s="415"/>
      <c r="AT301" s="415"/>
      <c r="AU301" s="415"/>
      <c r="AV301" s="415"/>
      <c r="AW301" s="415"/>
      <c r="AX301" s="415"/>
      <c r="AY301" s="415"/>
      <c r="AZ301" s="415"/>
      <c r="BA301" s="379"/>
      <c r="BB301" s="377"/>
      <c r="BC301" s="377"/>
      <c r="BD301" s="377"/>
      <c r="BE301" s="377"/>
      <c r="BF301" s="377"/>
      <c r="BG301" s="377"/>
      <c r="BH301" s="377"/>
      <c r="BI301" s="377"/>
      <c r="BJ301" s="377"/>
      <c r="BK301" s="377"/>
      <c r="BL301" s="377"/>
      <c r="BM301" s="377"/>
      <c r="BN301" s="377"/>
      <c r="BO301" s="377"/>
      <c r="BP301" s="377"/>
      <c r="BQ301" s="377"/>
      <c r="BR301" s="377"/>
      <c r="BS301" s="377"/>
      <c r="BT301" s="377"/>
      <c r="BU301" s="377"/>
      <c r="BV301" s="377"/>
      <c r="BW301" s="377"/>
      <c r="BX301" s="377"/>
      <c r="BY301" s="379"/>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599" customFormat="true" ht="15" customHeight="true" x14ac:dyDescent="0.2">
      <c r="A302" s="616"/>
      <c r="B302" s="239"/>
      <c r="C302" s="237"/>
      <c r="D302" s="237"/>
      <c r="AB302" s="415"/>
      <c r="AC302" s="415"/>
      <c r="AD302" s="415"/>
      <c r="AE302" s="415"/>
      <c r="AF302" s="415"/>
      <c r="AG302" s="415"/>
      <c r="AH302" s="415"/>
      <c r="AI302" s="415"/>
      <c r="AJ302" s="415"/>
      <c r="AK302" s="415"/>
      <c r="AL302" s="415"/>
      <c r="AM302" s="415"/>
      <c r="AN302" s="415"/>
      <c r="AO302" s="415"/>
      <c r="AP302" s="415"/>
      <c r="AQ302" s="415"/>
      <c r="AR302" s="415"/>
      <c r="AS302" s="415"/>
      <c r="AT302" s="415"/>
      <c r="AU302" s="415"/>
      <c r="AV302" s="415"/>
      <c r="AW302" s="415"/>
      <c r="AX302" s="415"/>
      <c r="AY302" s="415"/>
      <c r="AZ302" s="415"/>
      <c r="BA302" s="379"/>
      <c r="BB302" s="377"/>
      <c r="BC302" s="377"/>
      <c r="BD302" s="377"/>
      <c r="BE302" s="377"/>
      <c r="BF302" s="377"/>
      <c r="BG302" s="377"/>
      <c r="BH302" s="377"/>
      <c r="BI302" s="377"/>
      <c r="BJ302" s="377"/>
      <c r="BK302" s="377"/>
      <c r="BL302" s="377"/>
      <c r="BM302" s="377"/>
      <c r="BN302" s="377"/>
      <c r="BO302" s="377"/>
      <c r="BP302" s="377"/>
      <c r="BQ302" s="377"/>
      <c r="BR302" s="377"/>
      <c r="BS302" s="377"/>
      <c r="BT302" s="377"/>
      <c r="BU302" s="377"/>
      <c r="BV302" s="377"/>
      <c r="BW302" s="377"/>
      <c r="BX302" s="377"/>
      <c r="BY302" s="379"/>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599" customFormat="true" ht="15" customHeight="true" x14ac:dyDescent="0.2">
      <c r="A303" s="616"/>
      <c r="B303" s="239"/>
      <c r="C303" s="238"/>
      <c r="D303" s="238"/>
      <c r="AB303" s="415"/>
      <c r="AC303" s="415"/>
      <c r="AD303" s="415"/>
      <c r="AE303" s="415"/>
      <c r="AF303" s="415"/>
      <c r="AG303" s="415"/>
      <c r="AH303" s="415"/>
      <c r="AI303" s="415"/>
      <c r="AJ303" s="415"/>
      <c r="AK303" s="415"/>
      <c r="AL303" s="415"/>
      <c r="AM303" s="415"/>
      <c r="AN303" s="415"/>
      <c r="AO303" s="415"/>
      <c r="AP303" s="415"/>
      <c r="AQ303" s="415"/>
      <c r="AR303" s="415"/>
      <c r="AS303" s="415"/>
      <c r="AT303" s="415"/>
      <c r="AU303" s="415"/>
      <c r="AV303" s="415"/>
      <c r="AW303" s="415"/>
      <c r="AX303" s="415"/>
      <c r="AY303" s="415"/>
      <c r="AZ303" s="415"/>
      <c r="BA303" s="379"/>
      <c r="BB303" s="377"/>
      <c r="BC303" s="377"/>
      <c r="BD303" s="377"/>
      <c r="BE303" s="377"/>
      <c r="BF303" s="377"/>
      <c r="BG303" s="377"/>
      <c r="BH303" s="377"/>
      <c r="BI303" s="377"/>
      <c r="BJ303" s="377"/>
      <c r="BK303" s="377"/>
      <c r="BL303" s="377"/>
      <c r="BM303" s="377"/>
      <c r="BN303" s="377"/>
      <c r="BO303" s="377"/>
      <c r="BP303" s="377"/>
      <c r="BQ303" s="377"/>
      <c r="BR303" s="377"/>
      <c r="BS303" s="377"/>
      <c r="BT303" s="377"/>
      <c r="BU303" s="377"/>
      <c r="BV303" s="377"/>
      <c r="BW303" s="377"/>
      <c r="BX303" s="377"/>
      <c r="BY303" s="379"/>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599" customFormat="true" ht="15" customHeight="true" x14ac:dyDescent="0.2">
      <c r="A304" s="616"/>
      <c r="B304" s="239"/>
      <c r="C304" s="238"/>
      <c r="D304" s="238"/>
      <c r="AB304" s="415"/>
      <c r="AC304" s="415"/>
      <c r="AD304" s="415"/>
      <c r="AE304" s="415"/>
      <c r="AF304" s="415"/>
      <c r="AG304" s="415"/>
      <c r="AH304" s="415"/>
      <c r="AI304" s="415"/>
      <c r="AJ304" s="415"/>
      <c r="AK304" s="415"/>
      <c r="AL304" s="415"/>
      <c r="AM304" s="415"/>
      <c r="AN304" s="415"/>
      <c r="AO304" s="415"/>
      <c r="AP304" s="415"/>
      <c r="AQ304" s="415"/>
      <c r="AR304" s="415"/>
      <c r="AS304" s="415"/>
      <c r="AT304" s="415"/>
      <c r="AU304" s="415"/>
      <c r="AV304" s="415"/>
      <c r="AW304" s="415"/>
      <c r="AX304" s="415"/>
      <c r="AY304" s="415"/>
      <c r="AZ304" s="415"/>
      <c r="BA304" s="379"/>
      <c r="BB304" s="377"/>
      <c r="BC304" s="377"/>
      <c r="BD304" s="377"/>
      <c r="BE304" s="377"/>
      <c r="BF304" s="377"/>
      <c r="BG304" s="377"/>
      <c r="BH304" s="377"/>
      <c r="BI304" s="377"/>
      <c r="BJ304" s="377"/>
      <c r="BK304" s="377"/>
      <c r="BL304" s="377"/>
      <c r="BM304" s="377"/>
      <c r="BN304" s="377"/>
      <c r="BO304" s="377"/>
      <c r="BP304" s="377"/>
      <c r="BQ304" s="377"/>
      <c r="BR304" s="377"/>
      <c r="BS304" s="377"/>
      <c r="BT304" s="377"/>
      <c r="BU304" s="377"/>
      <c r="BV304" s="377"/>
      <c r="BW304" s="377"/>
      <c r="BX304" s="377"/>
      <c r="BY304" s="379"/>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599" customFormat="true" ht="15" customHeight="true" x14ac:dyDescent="0.2">
      <c r="A305" s="616"/>
      <c r="B305" s="239"/>
      <c r="C305" s="238"/>
      <c r="D305" s="238"/>
      <c r="AB305" s="415"/>
      <c r="AC305" s="415"/>
      <c r="AD305" s="415"/>
      <c r="AE305" s="415"/>
      <c r="AF305" s="415"/>
      <c r="AG305" s="415"/>
      <c r="AH305" s="415"/>
      <c r="AI305" s="415"/>
      <c r="AJ305" s="415"/>
      <c r="AK305" s="415"/>
      <c r="AL305" s="415"/>
      <c r="AM305" s="415"/>
      <c r="AN305" s="415"/>
      <c r="AO305" s="415"/>
      <c r="AP305" s="415"/>
      <c r="AQ305" s="415"/>
      <c r="AR305" s="415"/>
      <c r="AS305" s="415"/>
      <c r="AT305" s="415"/>
      <c r="AU305" s="415"/>
      <c r="AV305" s="415"/>
      <c r="AW305" s="415"/>
      <c r="AX305" s="415"/>
      <c r="AY305" s="415"/>
      <c r="AZ305" s="415"/>
      <c r="BA305" s="379"/>
      <c r="BB305" s="377"/>
      <c r="BC305" s="377"/>
      <c r="BD305" s="377"/>
      <c r="BE305" s="377"/>
      <c r="BF305" s="377"/>
      <c r="BG305" s="377"/>
      <c r="BH305" s="377"/>
      <c r="BI305" s="377"/>
      <c r="BJ305" s="377"/>
      <c r="BK305" s="377"/>
      <c r="BL305" s="377"/>
      <c r="BM305" s="377"/>
      <c r="BN305" s="377"/>
      <c r="BO305" s="377"/>
      <c r="BP305" s="377"/>
      <c r="BQ305" s="377"/>
      <c r="BR305" s="377"/>
      <c r="BS305" s="377"/>
      <c r="BT305" s="377"/>
      <c r="BU305" s="377"/>
      <c r="BV305" s="377"/>
      <c r="BW305" s="377"/>
      <c r="BX305" s="377"/>
      <c r="BY305" s="379"/>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599" customFormat="true" ht="15" customHeight="true" x14ac:dyDescent="0.2">
      <c r="B306" s="615"/>
      <c r="AB306" s="415"/>
      <c r="AC306" s="415"/>
      <c r="AD306" s="415"/>
      <c r="AE306" s="415"/>
      <c r="AF306" s="415"/>
      <c r="AG306" s="415"/>
      <c r="AH306" s="415"/>
      <c r="AI306" s="415"/>
      <c r="AJ306" s="415"/>
      <c r="AK306" s="415"/>
      <c r="AL306" s="415"/>
      <c r="AM306" s="415"/>
      <c r="AN306" s="415"/>
      <c r="AO306" s="415"/>
      <c r="AP306" s="415"/>
      <c r="AQ306" s="415"/>
      <c r="AR306" s="415"/>
      <c r="AS306" s="415"/>
      <c r="AT306" s="415"/>
      <c r="AU306" s="415"/>
      <c r="AV306" s="415"/>
      <c r="AW306" s="415"/>
      <c r="AX306" s="415"/>
      <c r="AY306" s="415"/>
      <c r="AZ306" s="415"/>
      <c r="BA306" s="379"/>
      <c r="BB306" s="377"/>
      <c r="BC306" s="377"/>
      <c r="BD306" s="377"/>
      <c r="BE306" s="377"/>
      <c r="BF306" s="377"/>
      <c r="BG306" s="377"/>
      <c r="BH306" s="377"/>
      <c r="BI306" s="377"/>
      <c r="BJ306" s="377"/>
      <c r="BK306" s="377"/>
      <c r="BL306" s="377"/>
      <c r="BM306" s="377"/>
      <c r="BN306" s="377"/>
      <c r="BO306" s="377"/>
      <c r="BP306" s="377"/>
      <c r="BQ306" s="377"/>
      <c r="BR306" s="377"/>
      <c r="BS306" s="377"/>
      <c r="BT306" s="377"/>
      <c r="BU306" s="377"/>
      <c r="BV306" s="377"/>
      <c r="BW306" s="377"/>
      <c r="BX306" s="377"/>
      <c r="BY306" s="379"/>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599" customFormat="true" ht="15" customHeight="true" x14ac:dyDescent="0.2">
      <c r="B307" s="615"/>
      <c r="AB307" s="415"/>
      <c r="AC307" s="415"/>
      <c r="AD307" s="415"/>
      <c r="AE307" s="415"/>
      <c r="AF307" s="415"/>
      <c r="AG307" s="415"/>
      <c r="AH307" s="415"/>
      <c r="AI307" s="415"/>
      <c r="AJ307" s="415"/>
      <c r="AK307" s="415"/>
      <c r="AL307" s="415"/>
      <c r="AM307" s="415"/>
      <c r="AN307" s="415"/>
      <c r="AO307" s="415"/>
      <c r="AP307" s="415"/>
      <c r="AQ307" s="415"/>
      <c r="AR307" s="415"/>
      <c r="AS307" s="415"/>
      <c r="AT307" s="415"/>
      <c r="AU307" s="415"/>
      <c r="AV307" s="415"/>
      <c r="AW307" s="415"/>
      <c r="AX307" s="415"/>
      <c r="AY307" s="415"/>
      <c r="AZ307" s="415"/>
      <c r="BA307" s="379"/>
      <c r="BB307" s="377"/>
      <c r="BC307" s="377"/>
      <c r="BD307" s="377"/>
      <c r="BE307" s="377"/>
      <c r="BF307" s="377"/>
      <c r="BG307" s="377"/>
      <c r="BH307" s="377"/>
      <c r="BI307" s="377"/>
      <c r="BJ307" s="377"/>
      <c r="BK307" s="377"/>
      <c r="BL307" s="377"/>
      <c r="BM307" s="377"/>
      <c r="BN307" s="377"/>
      <c r="BO307" s="377"/>
      <c r="BP307" s="377"/>
      <c r="BQ307" s="377"/>
      <c r="BR307" s="377"/>
      <c r="BS307" s="377"/>
      <c r="BT307" s="377"/>
      <c r="BU307" s="377"/>
      <c r="BV307" s="377"/>
      <c r="BW307" s="377"/>
      <c r="BX307" s="377"/>
      <c r="BY307" s="379"/>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599" customFormat="true" ht="15" customHeight="true" x14ac:dyDescent="0.2">
      <c r="B308" s="615"/>
      <c r="AB308" s="415"/>
      <c r="AC308" s="415"/>
      <c r="AD308" s="415"/>
      <c r="AE308" s="415"/>
      <c r="AF308" s="415"/>
      <c r="AG308" s="415"/>
      <c r="AH308" s="415"/>
      <c r="AI308" s="415"/>
      <c r="AJ308" s="415"/>
      <c r="AK308" s="415"/>
      <c r="AL308" s="415"/>
      <c r="AM308" s="415"/>
      <c r="AN308" s="415"/>
      <c r="AO308" s="415"/>
      <c r="AP308" s="415"/>
      <c r="AQ308" s="415"/>
      <c r="AR308" s="415"/>
      <c r="AS308" s="415"/>
      <c r="AT308" s="415"/>
      <c r="AU308" s="415"/>
      <c r="AV308" s="415"/>
      <c r="AW308" s="415"/>
      <c r="AX308" s="415"/>
      <c r="AY308" s="415"/>
      <c r="AZ308" s="415"/>
      <c r="BA308" s="379"/>
      <c r="BB308" s="377"/>
      <c r="BC308" s="377"/>
      <c r="BD308" s="377"/>
      <c r="BE308" s="377"/>
      <c r="BF308" s="377"/>
      <c r="BG308" s="377"/>
      <c r="BH308" s="377"/>
      <c r="BI308" s="377"/>
      <c r="BJ308" s="377"/>
      <c r="BK308" s="377"/>
      <c r="BL308" s="377"/>
      <c r="BM308" s="377"/>
      <c r="BN308" s="377"/>
      <c r="BO308" s="377"/>
      <c r="BP308" s="377"/>
      <c r="BQ308" s="377"/>
      <c r="BR308" s="377"/>
      <c r="BS308" s="377"/>
      <c r="BT308" s="377"/>
      <c r="BU308" s="377"/>
      <c r="BV308" s="377"/>
      <c r="BW308" s="377"/>
      <c r="BX308" s="377"/>
      <c r="BY308" s="379"/>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599" customFormat="true" ht="15" customHeight="true" x14ac:dyDescent="0.2">
      <c r="B309" s="615"/>
      <c r="AB309" s="415"/>
      <c r="AC309" s="415"/>
      <c r="AD309" s="415"/>
      <c r="AE309" s="415"/>
      <c r="AF309" s="415"/>
      <c r="AG309" s="415"/>
      <c r="AH309" s="415"/>
      <c r="AI309" s="415"/>
      <c r="AJ309" s="415"/>
      <c r="AK309" s="415"/>
      <c r="AL309" s="415"/>
      <c r="AM309" s="415"/>
      <c r="AN309" s="415"/>
      <c r="AO309" s="415"/>
      <c r="AP309" s="415"/>
      <c r="AQ309" s="415"/>
      <c r="AR309" s="415"/>
      <c r="AS309" s="415"/>
      <c r="AT309" s="415"/>
      <c r="AU309" s="415"/>
      <c r="AV309" s="415"/>
      <c r="AW309" s="415"/>
      <c r="AX309" s="415"/>
      <c r="AY309" s="415"/>
      <c r="AZ309" s="415"/>
      <c r="BA309" s="379"/>
      <c r="BB309" s="377"/>
      <c r="BC309" s="377"/>
      <c r="BD309" s="377"/>
      <c r="BE309" s="377"/>
      <c r="BF309" s="377"/>
      <c r="BG309" s="377"/>
      <c r="BH309" s="377"/>
      <c r="BI309" s="377"/>
      <c r="BJ309" s="377"/>
      <c r="BK309" s="377"/>
      <c r="BL309" s="377"/>
      <c r="BM309" s="377"/>
      <c r="BN309" s="377"/>
      <c r="BO309" s="377"/>
      <c r="BP309" s="377"/>
      <c r="BQ309" s="377"/>
      <c r="BR309" s="377"/>
      <c r="BS309" s="377"/>
      <c r="BT309" s="377"/>
      <c r="BU309" s="377"/>
      <c r="BV309" s="377"/>
      <c r="BW309" s="377"/>
      <c r="BX309" s="377"/>
      <c r="BY309" s="379"/>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599" customFormat="true" ht="15" customHeight="true" x14ac:dyDescent="0.2">
      <c r="B310" s="615"/>
      <c r="AB310" s="415"/>
      <c r="AC310" s="415"/>
      <c r="AD310" s="415"/>
      <c r="AE310" s="415"/>
      <c r="AF310" s="415"/>
      <c r="AG310" s="415"/>
      <c r="AH310" s="415"/>
      <c r="AI310" s="415"/>
      <c r="AJ310" s="415"/>
      <c r="AK310" s="415"/>
      <c r="AL310" s="415"/>
      <c r="AM310" s="415"/>
      <c r="AN310" s="415"/>
      <c r="AO310" s="415"/>
      <c r="AP310" s="415"/>
      <c r="AQ310" s="415"/>
      <c r="AR310" s="415"/>
      <c r="AS310" s="415"/>
      <c r="AT310" s="415"/>
      <c r="AU310" s="415"/>
      <c r="AV310" s="415"/>
      <c r="AW310" s="415"/>
      <c r="AX310" s="415"/>
      <c r="AY310" s="415"/>
      <c r="AZ310" s="415"/>
      <c r="BA310" s="379"/>
      <c r="BB310" s="377"/>
      <c r="BC310" s="377"/>
      <c r="BD310" s="377"/>
      <c r="BE310" s="377"/>
      <c r="BF310" s="377"/>
      <c r="BG310" s="377"/>
      <c r="BH310" s="377"/>
      <c r="BI310" s="377"/>
      <c r="BJ310" s="377"/>
      <c r="BK310" s="377"/>
      <c r="BL310" s="377"/>
      <c r="BM310" s="377"/>
      <c r="BN310" s="377"/>
      <c r="BO310" s="377"/>
      <c r="BP310" s="377"/>
      <c r="BQ310" s="377"/>
      <c r="BR310" s="377"/>
      <c r="BS310" s="377"/>
      <c r="BT310" s="377"/>
      <c r="BU310" s="377"/>
      <c r="BV310" s="377"/>
      <c r="BW310" s="377"/>
      <c r="BX310" s="377"/>
      <c r="BY310" s="379"/>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599" customFormat="true" ht="15" customHeight="true" x14ac:dyDescent="0.2">
      <c r="B311" s="615"/>
      <c r="AB311" s="415"/>
      <c r="AC311" s="415"/>
      <c r="AD311" s="415"/>
      <c r="AE311" s="415"/>
      <c r="AF311" s="415"/>
      <c r="AG311" s="415"/>
      <c r="AH311" s="415"/>
      <c r="AI311" s="415"/>
      <c r="AJ311" s="415"/>
      <c r="AK311" s="415"/>
      <c r="AL311" s="415"/>
      <c r="AM311" s="415"/>
      <c r="AN311" s="415"/>
      <c r="AO311" s="415"/>
      <c r="AP311" s="415"/>
      <c r="AQ311" s="415"/>
      <c r="AR311" s="415"/>
      <c r="AS311" s="415"/>
      <c r="AT311" s="415"/>
      <c r="AU311" s="415"/>
      <c r="AV311" s="415"/>
      <c r="AW311" s="415"/>
      <c r="AX311" s="415"/>
      <c r="AY311" s="415"/>
      <c r="AZ311" s="415"/>
      <c r="BA311" s="379"/>
      <c r="BB311" s="377"/>
      <c r="BC311" s="377"/>
      <c r="BD311" s="377"/>
      <c r="BE311" s="377"/>
      <c r="BF311" s="377"/>
      <c r="BG311" s="377"/>
      <c r="BH311" s="377"/>
      <c r="BI311" s="377"/>
      <c r="BJ311" s="377"/>
      <c r="BK311" s="377"/>
      <c r="BL311" s="377"/>
      <c r="BM311" s="377"/>
      <c r="BN311" s="377"/>
      <c r="BO311" s="377"/>
      <c r="BP311" s="377"/>
      <c r="BQ311" s="377"/>
      <c r="BR311" s="377"/>
      <c r="BS311" s="377"/>
      <c r="BT311" s="377"/>
      <c r="BU311" s="377"/>
      <c r="BV311" s="377"/>
      <c r="BW311" s="377"/>
      <c r="BX311" s="377"/>
      <c r="BY311" s="379"/>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599" customFormat="true" ht="15" customHeight="true" x14ac:dyDescent="0.2">
      <c r="B312" s="615"/>
      <c r="AB312" s="415"/>
      <c r="AC312" s="415"/>
      <c r="AD312" s="415"/>
      <c r="AE312" s="415"/>
      <c r="AF312" s="415"/>
      <c r="AG312" s="415"/>
      <c r="AH312" s="415"/>
      <c r="AI312" s="415"/>
      <c r="AJ312" s="415"/>
      <c r="AK312" s="415"/>
      <c r="AL312" s="415"/>
      <c r="AM312" s="415"/>
      <c r="AN312" s="415"/>
      <c r="AO312" s="415"/>
      <c r="AP312" s="415"/>
      <c r="AQ312" s="415"/>
      <c r="AR312" s="415"/>
      <c r="AS312" s="415"/>
      <c r="AT312" s="415"/>
      <c r="AU312" s="415"/>
      <c r="AV312" s="415"/>
      <c r="AW312" s="415"/>
      <c r="AX312" s="415"/>
      <c r="AY312" s="415"/>
      <c r="AZ312" s="415"/>
      <c r="BA312" s="379"/>
      <c r="BB312" s="377"/>
      <c r="BC312" s="377"/>
      <c r="BD312" s="377"/>
      <c r="BE312" s="377"/>
      <c r="BF312" s="377"/>
      <c r="BG312" s="377"/>
      <c r="BH312" s="377"/>
      <c r="BI312" s="377"/>
      <c r="BJ312" s="377"/>
      <c r="BK312" s="377"/>
      <c r="BL312" s="377"/>
      <c r="BM312" s="377"/>
      <c r="BN312" s="377"/>
      <c r="BO312" s="377"/>
      <c r="BP312" s="377"/>
      <c r="BQ312" s="377"/>
      <c r="BR312" s="377"/>
      <c r="BS312" s="377"/>
      <c r="BT312" s="377"/>
      <c r="BU312" s="377"/>
      <c r="BV312" s="377"/>
      <c r="BW312" s="377"/>
      <c r="BX312" s="377"/>
      <c r="BY312" s="379"/>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599" customFormat="true" ht="15" customHeight="true" x14ac:dyDescent="0.2">
      <c r="B313" s="615"/>
      <c r="AB313" s="415"/>
      <c r="AC313" s="415"/>
      <c r="AD313" s="415"/>
      <c r="AE313" s="415"/>
      <c r="AF313" s="415"/>
      <c r="AG313" s="415"/>
      <c r="AH313" s="415"/>
      <c r="AI313" s="415"/>
      <c r="AJ313" s="415"/>
      <c r="AK313" s="415"/>
      <c r="AL313" s="415"/>
      <c r="AM313" s="415"/>
      <c r="AN313" s="415"/>
      <c r="AO313" s="415"/>
      <c r="AP313" s="415"/>
      <c r="AQ313" s="415"/>
      <c r="AR313" s="415"/>
      <c r="AS313" s="415"/>
      <c r="AT313" s="415"/>
      <c r="AU313" s="415"/>
      <c r="AV313" s="415"/>
      <c r="AW313" s="415"/>
      <c r="AX313" s="415"/>
      <c r="AY313" s="415"/>
      <c r="AZ313" s="415"/>
      <c r="BA313" s="379"/>
      <c r="BB313" s="377"/>
      <c r="BC313" s="377"/>
      <c r="BD313" s="377"/>
      <c r="BE313" s="377"/>
      <c r="BF313" s="377"/>
      <c r="BG313" s="377"/>
      <c r="BH313" s="377"/>
      <c r="BI313" s="377"/>
      <c r="BJ313" s="377"/>
      <c r="BK313" s="377"/>
      <c r="BL313" s="377"/>
      <c r="BM313" s="377"/>
      <c r="BN313" s="377"/>
      <c r="BO313" s="377"/>
      <c r="BP313" s="377"/>
      <c r="BQ313" s="377"/>
      <c r="BR313" s="377"/>
      <c r="BS313" s="377"/>
      <c r="BT313" s="377"/>
      <c r="BU313" s="377"/>
      <c r="BV313" s="377"/>
      <c r="BW313" s="377"/>
      <c r="BX313" s="377"/>
      <c r="BY313" s="379"/>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599" customFormat="true" ht="15" customHeight="true" x14ac:dyDescent="0.2">
      <c r="B314" s="615"/>
      <c r="AB314" s="415"/>
      <c r="AC314" s="415"/>
      <c r="AD314" s="415"/>
      <c r="AE314" s="415"/>
      <c r="AF314" s="415"/>
      <c r="AG314" s="415"/>
      <c r="AH314" s="415"/>
      <c r="AI314" s="415"/>
      <c r="AJ314" s="415"/>
      <c r="AK314" s="415"/>
      <c r="AL314" s="415"/>
      <c r="AM314" s="415"/>
      <c r="AN314" s="415"/>
      <c r="AO314" s="415"/>
      <c r="AP314" s="415"/>
      <c r="AQ314" s="415"/>
      <c r="AR314" s="415"/>
      <c r="AS314" s="415"/>
      <c r="AT314" s="415"/>
      <c r="AU314" s="415"/>
      <c r="AV314" s="415"/>
      <c r="AW314" s="415"/>
      <c r="AX314" s="415"/>
      <c r="AY314" s="415"/>
      <c r="AZ314" s="415"/>
      <c r="BA314" s="379"/>
      <c r="BB314" s="377"/>
      <c r="BC314" s="377"/>
      <c r="BD314" s="377"/>
      <c r="BE314" s="377"/>
      <c r="BF314" s="377"/>
      <c r="BG314" s="377"/>
      <c r="BH314" s="377"/>
      <c r="BI314" s="377"/>
      <c r="BJ314" s="377"/>
      <c r="BK314" s="377"/>
      <c r="BL314" s="377"/>
      <c r="BM314" s="377"/>
      <c r="BN314" s="377"/>
      <c r="BO314" s="377"/>
      <c r="BP314" s="377"/>
      <c r="BQ314" s="377"/>
      <c r="BR314" s="377"/>
      <c r="BS314" s="377"/>
      <c r="BT314" s="377"/>
      <c r="BU314" s="377"/>
      <c r="BV314" s="377"/>
      <c r="BW314" s="377"/>
      <c r="BX314" s="377"/>
      <c r="BY314" s="379"/>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599" customFormat="true" ht="15" customHeight="true" x14ac:dyDescent="0.2">
      <c r="B315" s="615"/>
      <c r="AB315" s="415"/>
      <c r="AC315" s="415"/>
      <c r="AD315" s="415"/>
      <c r="AE315" s="415"/>
      <c r="AF315" s="415"/>
      <c r="AG315" s="415"/>
      <c r="AH315" s="415"/>
      <c r="AI315" s="415"/>
      <c r="AJ315" s="415"/>
      <c r="AK315" s="415"/>
      <c r="AL315" s="415"/>
      <c r="AM315" s="415"/>
      <c r="AN315" s="415"/>
      <c r="AO315" s="415"/>
      <c r="AP315" s="415"/>
      <c r="AQ315" s="415"/>
      <c r="AR315" s="415"/>
      <c r="AS315" s="415"/>
      <c r="AT315" s="415"/>
      <c r="AU315" s="415"/>
      <c r="AV315" s="415"/>
      <c r="AW315" s="415"/>
      <c r="AX315" s="415"/>
      <c r="AY315" s="415"/>
      <c r="AZ315" s="415"/>
      <c r="BA315" s="379"/>
      <c r="BB315" s="377"/>
      <c r="BC315" s="377"/>
      <c r="BD315" s="377"/>
      <c r="BE315" s="377"/>
      <c r="BF315" s="377"/>
      <c r="BG315" s="377"/>
      <c r="BH315" s="377"/>
      <c r="BI315" s="377"/>
      <c r="BJ315" s="377"/>
      <c r="BK315" s="377"/>
      <c r="BL315" s="377"/>
      <c r="BM315" s="377"/>
      <c r="BN315" s="377"/>
      <c r="BO315" s="377"/>
      <c r="BP315" s="377"/>
      <c r="BQ315" s="377"/>
      <c r="BR315" s="377"/>
      <c r="BS315" s="377"/>
      <c r="BT315" s="377"/>
      <c r="BU315" s="377"/>
      <c r="BV315" s="377"/>
      <c r="BW315" s="377"/>
      <c r="BX315" s="377"/>
      <c r="BY315" s="379"/>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599" customFormat="true" ht="15" customHeight="true" x14ac:dyDescent="0.2">
      <c r="B316" s="615"/>
      <c r="AB316" s="415"/>
      <c r="AC316" s="415"/>
      <c r="AD316" s="415"/>
      <c r="AE316" s="415"/>
      <c r="AF316" s="415"/>
      <c r="AG316" s="415"/>
      <c r="AH316" s="415"/>
      <c r="AI316" s="415"/>
      <c r="AJ316" s="415"/>
      <c r="AK316" s="415"/>
      <c r="AL316" s="415"/>
      <c r="AM316" s="415"/>
      <c r="AN316" s="415"/>
      <c r="AO316" s="415"/>
      <c r="AP316" s="415"/>
      <c r="AQ316" s="415"/>
      <c r="AR316" s="415"/>
      <c r="AS316" s="415"/>
      <c r="AT316" s="415"/>
      <c r="AU316" s="415"/>
      <c r="AV316" s="415"/>
      <c r="AW316" s="415"/>
      <c r="AX316" s="415"/>
      <c r="AY316" s="415"/>
      <c r="AZ316" s="415"/>
      <c r="BA316" s="379"/>
      <c r="BB316" s="377"/>
      <c r="BC316" s="377"/>
      <c r="BD316" s="377"/>
      <c r="BE316" s="377"/>
      <c r="BF316" s="377"/>
      <c r="BG316" s="377"/>
      <c r="BH316" s="377"/>
      <c r="BI316" s="377"/>
      <c r="BJ316" s="377"/>
      <c r="BK316" s="377"/>
      <c r="BL316" s="377"/>
      <c r="BM316" s="377"/>
      <c r="BN316" s="377"/>
      <c r="BO316" s="377"/>
      <c r="BP316" s="377"/>
      <c r="BQ316" s="377"/>
      <c r="BR316" s="377"/>
      <c r="BS316" s="377"/>
      <c r="BT316" s="377"/>
      <c r="BU316" s="377"/>
      <c r="BV316" s="377"/>
      <c r="BW316" s="377"/>
      <c r="BX316" s="377"/>
      <c r="BY316" s="379"/>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599" customFormat="true" ht="15" customHeight="true" x14ac:dyDescent="0.2">
      <c r="B317" s="615"/>
      <c r="AB317" s="415"/>
      <c r="AC317" s="415"/>
      <c r="AD317" s="415"/>
      <c r="AE317" s="415"/>
      <c r="AF317" s="415"/>
      <c r="AG317" s="415"/>
      <c r="AH317" s="415"/>
      <c r="AI317" s="415"/>
      <c r="AJ317" s="415"/>
      <c r="AK317" s="415"/>
      <c r="AL317" s="415"/>
      <c r="AM317" s="415"/>
      <c r="AN317" s="415"/>
      <c r="AO317" s="415"/>
      <c r="AP317" s="415"/>
      <c r="AQ317" s="415"/>
      <c r="AR317" s="415"/>
      <c r="AS317" s="415"/>
      <c r="AT317" s="415"/>
      <c r="AU317" s="415"/>
      <c r="AV317" s="415"/>
      <c r="AW317" s="415"/>
      <c r="AX317" s="415"/>
      <c r="AY317" s="415"/>
      <c r="AZ317" s="415"/>
      <c r="BA317" s="379"/>
      <c r="BB317" s="377"/>
      <c r="BC317" s="377"/>
      <c r="BD317" s="377"/>
      <c r="BE317" s="377"/>
      <c r="BF317" s="377"/>
      <c r="BG317" s="377"/>
      <c r="BH317" s="377"/>
      <c r="BI317" s="377"/>
      <c r="BJ317" s="377"/>
      <c r="BK317" s="377"/>
      <c r="BL317" s="377"/>
      <c r="BM317" s="377"/>
      <c r="BN317" s="377"/>
      <c r="BO317" s="377"/>
      <c r="BP317" s="377"/>
      <c r="BQ317" s="377"/>
      <c r="BR317" s="377"/>
      <c r="BS317" s="377"/>
      <c r="BT317" s="377"/>
      <c r="BU317" s="377"/>
      <c r="BV317" s="377"/>
      <c r="BW317" s="377"/>
      <c r="BX317" s="377"/>
      <c r="BY317" s="379"/>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599" customFormat="true" ht="15" customHeight="true" x14ac:dyDescent="0.2">
      <c r="B318" s="615"/>
      <c r="AB318" s="415"/>
      <c r="AC318" s="415"/>
      <c r="AD318" s="415"/>
      <c r="AE318" s="415"/>
      <c r="AF318" s="415"/>
      <c r="AG318" s="415"/>
      <c r="AH318" s="415"/>
      <c r="AI318" s="415"/>
      <c r="AJ318" s="415"/>
      <c r="AK318" s="415"/>
      <c r="AL318" s="415"/>
      <c r="AM318" s="415"/>
      <c r="AN318" s="415"/>
      <c r="AO318" s="415"/>
      <c r="AP318" s="415"/>
      <c r="AQ318" s="415"/>
      <c r="AR318" s="415"/>
      <c r="AS318" s="415"/>
      <c r="AT318" s="415"/>
      <c r="AU318" s="415"/>
      <c r="AV318" s="415"/>
      <c r="AW318" s="415"/>
      <c r="AX318" s="415"/>
      <c r="AY318" s="415"/>
      <c r="AZ318" s="415"/>
      <c r="BA318" s="379"/>
      <c r="BB318" s="377"/>
      <c r="BC318" s="377"/>
      <c r="BD318" s="377"/>
      <c r="BE318" s="377"/>
      <c r="BF318" s="377"/>
      <c r="BG318" s="377"/>
      <c r="BH318" s="377"/>
      <c r="BI318" s="377"/>
      <c r="BJ318" s="377"/>
      <c r="BK318" s="377"/>
      <c r="BL318" s="377"/>
      <c r="BM318" s="377"/>
      <c r="BN318" s="377"/>
      <c r="BO318" s="377"/>
      <c r="BP318" s="377"/>
      <c r="BQ318" s="377"/>
      <c r="BR318" s="377"/>
      <c r="BS318" s="377"/>
      <c r="BT318" s="377"/>
      <c r="BU318" s="377"/>
      <c r="BV318" s="377"/>
      <c r="BW318" s="377"/>
      <c r="BX318" s="377"/>
      <c r="BY318" s="379"/>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599" customFormat="true" ht="15" customHeight="true" x14ac:dyDescent="0.2">
      <c r="B319" s="615"/>
      <c r="AB319" s="415"/>
      <c r="AC319" s="415"/>
      <c r="AD319" s="415"/>
      <c r="AE319" s="415"/>
      <c r="AF319" s="415"/>
      <c r="AG319" s="415"/>
      <c r="AH319" s="415"/>
      <c r="AI319" s="415"/>
      <c r="AJ319" s="415"/>
      <c r="AK319" s="415"/>
      <c r="AL319" s="415"/>
      <c r="AM319" s="415"/>
      <c r="AN319" s="415"/>
      <c r="AO319" s="415"/>
      <c r="AP319" s="415"/>
      <c r="AQ319" s="415"/>
      <c r="AR319" s="415"/>
      <c r="AS319" s="415"/>
      <c r="AT319" s="415"/>
      <c r="AU319" s="415"/>
      <c r="AV319" s="415"/>
      <c r="AW319" s="415"/>
      <c r="AX319" s="415"/>
      <c r="AY319" s="415"/>
      <c r="AZ319" s="415"/>
      <c r="BA319" s="379"/>
      <c r="BB319" s="377"/>
      <c r="BC319" s="377"/>
      <c r="BD319" s="377"/>
      <c r="BE319" s="377"/>
      <c r="BF319" s="377"/>
      <c r="BG319" s="377"/>
      <c r="BH319" s="377"/>
      <c r="BI319" s="377"/>
      <c r="BJ319" s="377"/>
      <c r="BK319" s="377"/>
      <c r="BL319" s="377"/>
      <c r="BM319" s="377"/>
      <c r="BN319" s="377"/>
      <c r="BO319" s="377"/>
      <c r="BP319" s="377"/>
      <c r="BQ319" s="377"/>
      <c r="BR319" s="377"/>
      <c r="BS319" s="377"/>
      <c r="BT319" s="377"/>
      <c r="BU319" s="377"/>
      <c r="BV319" s="377"/>
      <c r="BW319" s="377"/>
      <c r="BX319" s="377"/>
      <c r="BY319" s="379"/>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599" customFormat="true" ht="15" customHeight="true" x14ac:dyDescent="0.2">
      <c r="B320" s="615"/>
      <c r="AB320" s="415"/>
      <c r="AC320" s="415"/>
      <c r="AD320" s="415"/>
      <c r="AE320" s="415"/>
      <c r="AF320" s="415"/>
      <c r="AG320" s="415"/>
      <c r="AH320" s="415"/>
      <c r="AI320" s="415"/>
      <c r="AJ320" s="415"/>
      <c r="AK320" s="415"/>
      <c r="AL320" s="415"/>
      <c r="AM320" s="415"/>
      <c r="AN320" s="415"/>
      <c r="AO320" s="415"/>
      <c r="AP320" s="415"/>
      <c r="AQ320" s="415"/>
      <c r="AR320" s="415"/>
      <c r="AS320" s="415"/>
      <c r="AT320" s="415"/>
      <c r="AU320" s="415"/>
      <c r="AV320" s="415"/>
      <c r="AW320" s="415"/>
      <c r="AX320" s="415"/>
      <c r="AY320" s="415"/>
      <c r="AZ320" s="415"/>
      <c r="BA320" s="379"/>
      <c r="BB320" s="377"/>
      <c r="BC320" s="377"/>
      <c r="BD320" s="377"/>
      <c r="BE320" s="377"/>
      <c r="BF320" s="377"/>
      <c r="BG320" s="377"/>
      <c r="BH320" s="377"/>
      <c r="BI320" s="377"/>
      <c r="BJ320" s="377"/>
      <c r="BK320" s="377"/>
      <c r="BL320" s="377"/>
      <c r="BM320" s="377"/>
      <c r="BN320" s="377"/>
      <c r="BO320" s="377"/>
      <c r="BP320" s="377"/>
      <c r="BQ320" s="377"/>
      <c r="BR320" s="377"/>
      <c r="BS320" s="377"/>
      <c r="BT320" s="377"/>
      <c r="BU320" s="377"/>
      <c r="BV320" s="377"/>
      <c r="BW320" s="377"/>
      <c r="BX320" s="377"/>
      <c r="BY320" s="379"/>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599" customFormat="true" ht="15" customHeight="true" x14ac:dyDescent="0.2">
      <c r="B321" s="615"/>
      <c r="AB321" s="415"/>
      <c r="AC321" s="415"/>
      <c r="AD321" s="415"/>
      <c r="AE321" s="415"/>
      <c r="AF321" s="415"/>
      <c r="AG321" s="415"/>
      <c r="AH321" s="415"/>
      <c r="AI321" s="415"/>
      <c r="AJ321" s="415"/>
      <c r="AK321" s="415"/>
      <c r="AL321" s="415"/>
      <c r="AM321" s="415"/>
      <c r="AN321" s="415"/>
      <c r="AO321" s="415"/>
      <c r="AP321" s="415"/>
      <c r="AQ321" s="415"/>
      <c r="AR321" s="415"/>
      <c r="AS321" s="415"/>
      <c r="AT321" s="415"/>
      <c r="AU321" s="415"/>
      <c r="AV321" s="415"/>
      <c r="AW321" s="415"/>
      <c r="AX321" s="415"/>
      <c r="AY321" s="415"/>
      <c r="AZ321" s="415"/>
      <c r="BA321" s="379"/>
      <c r="BB321" s="377"/>
      <c r="BC321" s="377"/>
      <c r="BD321" s="377"/>
      <c r="BE321" s="377"/>
      <c r="BF321" s="377"/>
      <c r="BG321" s="377"/>
      <c r="BH321" s="377"/>
      <c r="BI321" s="377"/>
      <c r="BJ321" s="377"/>
      <c r="BK321" s="377"/>
      <c r="BL321" s="377"/>
      <c r="BM321" s="377"/>
      <c r="BN321" s="377"/>
      <c r="BO321" s="377"/>
      <c r="BP321" s="377"/>
      <c r="BQ321" s="377"/>
      <c r="BR321" s="377"/>
      <c r="BS321" s="377"/>
      <c r="BT321" s="377"/>
      <c r="BU321" s="377"/>
      <c r="BV321" s="377"/>
      <c r="BW321" s="377"/>
      <c r="BX321" s="377"/>
      <c r="BY321" s="379"/>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599" customFormat="true" ht="15" customHeight="true" x14ac:dyDescent="0.2">
      <c r="B322" s="615"/>
      <c r="AB322" s="415"/>
      <c r="AC322" s="415"/>
      <c r="AD322" s="415"/>
      <c r="AE322" s="415"/>
      <c r="AF322" s="415"/>
      <c r="AG322" s="415"/>
      <c r="AH322" s="415"/>
      <c r="AI322" s="415"/>
      <c r="AJ322" s="415"/>
      <c r="AK322" s="415"/>
      <c r="AL322" s="415"/>
      <c r="AM322" s="415"/>
      <c r="AN322" s="415"/>
      <c r="AO322" s="415"/>
      <c r="AP322" s="415"/>
      <c r="AQ322" s="415"/>
      <c r="AR322" s="415"/>
      <c r="AS322" s="415"/>
      <c r="AT322" s="415"/>
      <c r="AU322" s="415"/>
      <c r="AV322" s="415"/>
      <c r="AW322" s="415"/>
      <c r="AX322" s="415"/>
      <c r="AY322" s="415"/>
      <c r="AZ322" s="415"/>
      <c r="BA322" s="379"/>
      <c r="BB322" s="377"/>
      <c r="BC322" s="377"/>
      <c r="BD322" s="377"/>
      <c r="BE322" s="377"/>
      <c r="BF322" s="377"/>
      <c r="BG322" s="377"/>
      <c r="BH322" s="377"/>
      <c r="BI322" s="377"/>
      <c r="BJ322" s="377"/>
      <c r="BK322" s="377"/>
      <c r="BL322" s="377"/>
      <c r="BM322" s="377"/>
      <c r="BN322" s="377"/>
      <c r="BO322" s="377"/>
      <c r="BP322" s="377"/>
      <c r="BQ322" s="377"/>
      <c r="BR322" s="377"/>
      <c r="BS322" s="377"/>
      <c r="BT322" s="377"/>
      <c r="BU322" s="377"/>
      <c r="BV322" s="377"/>
      <c r="BW322" s="377"/>
      <c r="BX322" s="377"/>
      <c r="BY322" s="379"/>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599" customFormat="true" ht="15" customHeight="true" x14ac:dyDescent="0.2">
      <c r="B323" s="615"/>
      <c r="AB323" s="415"/>
      <c r="AC323" s="415"/>
      <c r="AD323" s="415"/>
      <c r="AE323" s="415"/>
      <c r="AF323" s="415"/>
      <c r="AG323" s="415"/>
      <c r="AH323" s="415"/>
      <c r="AI323" s="415"/>
      <c r="AJ323" s="415"/>
      <c r="AK323" s="415"/>
      <c r="AL323" s="415"/>
      <c r="AM323" s="415"/>
      <c r="AN323" s="415"/>
      <c r="AO323" s="415"/>
      <c r="AP323" s="415"/>
      <c r="AQ323" s="415"/>
      <c r="AR323" s="415"/>
      <c r="AS323" s="415"/>
      <c r="AT323" s="415"/>
      <c r="AU323" s="415"/>
      <c r="AV323" s="415"/>
      <c r="AW323" s="415"/>
      <c r="AX323" s="415"/>
      <c r="AY323" s="415"/>
      <c r="AZ323" s="415"/>
      <c r="BA323" s="379"/>
      <c r="BB323" s="377"/>
      <c r="BC323" s="377"/>
      <c r="BD323" s="377"/>
      <c r="BE323" s="377"/>
      <c r="BF323" s="377"/>
      <c r="BG323" s="377"/>
      <c r="BH323" s="377"/>
      <c r="BI323" s="377"/>
      <c r="BJ323" s="377"/>
      <c r="BK323" s="377"/>
      <c r="BL323" s="377"/>
      <c r="BM323" s="377"/>
      <c r="BN323" s="377"/>
      <c r="BO323" s="377"/>
      <c r="BP323" s="377"/>
      <c r="BQ323" s="377"/>
      <c r="BR323" s="377"/>
      <c r="BS323" s="377"/>
      <c r="BT323" s="377"/>
      <c r="BU323" s="377"/>
      <c r="BV323" s="377"/>
      <c r="BW323" s="377"/>
      <c r="BX323" s="377"/>
      <c r="BY323" s="379"/>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599" customFormat="true" ht="15" customHeight="true" x14ac:dyDescent="0.2">
      <c r="B324" s="615"/>
      <c r="AB324" s="415"/>
      <c r="AC324" s="415"/>
      <c r="AD324" s="415"/>
      <c r="AE324" s="415"/>
      <c r="AF324" s="415"/>
      <c r="AG324" s="415"/>
      <c r="AH324" s="415"/>
      <c r="AI324" s="415"/>
      <c r="AJ324" s="415"/>
      <c r="AK324" s="415"/>
      <c r="AL324" s="415"/>
      <c r="AM324" s="415"/>
      <c r="AN324" s="415"/>
      <c r="AO324" s="415"/>
      <c r="AP324" s="415"/>
      <c r="AQ324" s="415"/>
      <c r="AR324" s="415"/>
      <c r="AS324" s="415"/>
      <c r="AT324" s="415"/>
      <c r="AU324" s="415"/>
      <c r="AV324" s="415"/>
      <c r="AW324" s="415"/>
      <c r="AX324" s="415"/>
      <c r="AY324" s="415"/>
      <c r="AZ324" s="415"/>
      <c r="BA324" s="379"/>
      <c r="BB324" s="377"/>
      <c r="BC324" s="377"/>
      <c r="BD324" s="377"/>
      <c r="BE324" s="377"/>
      <c r="BF324" s="377"/>
      <c r="BG324" s="377"/>
      <c r="BH324" s="377"/>
      <c r="BI324" s="377"/>
      <c r="BJ324" s="377"/>
      <c r="BK324" s="377"/>
      <c r="BL324" s="377"/>
      <c r="BM324" s="377"/>
      <c r="BN324" s="377"/>
      <c r="BO324" s="377"/>
      <c r="BP324" s="377"/>
      <c r="BQ324" s="377"/>
      <c r="BR324" s="377"/>
      <c r="BS324" s="377"/>
      <c r="BT324" s="377"/>
      <c r="BU324" s="377"/>
      <c r="BV324" s="377"/>
      <c r="BW324" s="377"/>
      <c r="BX324" s="377"/>
      <c r="BY324" s="379"/>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599" customFormat="true" ht="15" customHeight="true" x14ac:dyDescent="0.2">
      <c r="B325" s="615"/>
      <c r="AB325" s="415"/>
      <c r="AC325" s="415"/>
      <c r="AD325" s="415"/>
      <c r="AE325" s="415"/>
      <c r="AF325" s="415"/>
      <c r="AG325" s="415"/>
      <c r="AH325" s="415"/>
      <c r="AI325" s="415"/>
      <c r="AJ325" s="415"/>
      <c r="AK325" s="415"/>
      <c r="AL325" s="415"/>
      <c r="AM325" s="415"/>
      <c r="AN325" s="415"/>
      <c r="AO325" s="415"/>
      <c r="AP325" s="415"/>
      <c r="AQ325" s="415"/>
      <c r="AR325" s="415"/>
      <c r="AS325" s="415"/>
      <c r="AT325" s="415"/>
      <c r="AU325" s="415"/>
      <c r="AV325" s="415"/>
      <c r="AW325" s="415"/>
      <c r="AX325" s="415"/>
      <c r="AY325" s="415"/>
      <c r="AZ325" s="415"/>
      <c r="BA325" s="379"/>
      <c r="BB325" s="377"/>
      <c r="BC325" s="377"/>
      <c r="BD325" s="377"/>
      <c r="BE325" s="377"/>
      <c r="BF325" s="377"/>
      <c r="BG325" s="377"/>
      <c r="BH325" s="377"/>
      <c r="BI325" s="377"/>
      <c r="BJ325" s="377"/>
      <c r="BK325" s="377"/>
      <c r="BL325" s="377"/>
      <c r="BM325" s="377"/>
      <c r="BN325" s="377"/>
      <c r="BO325" s="377"/>
      <c r="BP325" s="377"/>
      <c r="BQ325" s="377"/>
      <c r="BR325" s="377"/>
      <c r="BS325" s="377"/>
      <c r="BT325" s="377"/>
      <c r="BU325" s="377"/>
      <c r="BV325" s="377"/>
      <c r="BW325" s="377"/>
      <c r="BX325" s="377"/>
      <c r="BY325" s="379"/>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599" customFormat="true" ht="15" customHeight="true" x14ac:dyDescent="0.2">
      <c r="B326" s="615"/>
      <c r="AB326" s="415"/>
      <c r="AC326" s="415"/>
      <c r="AD326" s="415"/>
      <c r="AE326" s="415"/>
      <c r="AF326" s="415"/>
      <c r="AG326" s="415"/>
      <c r="AH326" s="415"/>
      <c r="AI326" s="415"/>
      <c r="AJ326" s="415"/>
      <c r="AK326" s="415"/>
      <c r="AL326" s="415"/>
      <c r="AM326" s="415"/>
      <c r="AN326" s="415"/>
      <c r="AO326" s="415"/>
      <c r="AP326" s="415"/>
      <c r="AQ326" s="415"/>
      <c r="AR326" s="415"/>
      <c r="AS326" s="415"/>
      <c r="AT326" s="415"/>
      <c r="AU326" s="415"/>
      <c r="AV326" s="415"/>
      <c r="AW326" s="415"/>
      <c r="AX326" s="415"/>
      <c r="AY326" s="415"/>
      <c r="AZ326" s="415"/>
      <c r="BA326" s="379"/>
      <c r="BB326" s="377"/>
      <c r="BC326" s="377"/>
      <c r="BD326" s="377"/>
      <c r="BE326" s="377"/>
      <c r="BF326" s="377"/>
      <c r="BG326" s="377"/>
      <c r="BH326" s="377"/>
      <c r="BI326" s="377"/>
      <c r="BJ326" s="377"/>
      <c r="BK326" s="377"/>
      <c r="BL326" s="377"/>
      <c r="BM326" s="377"/>
      <c r="BN326" s="377"/>
      <c r="BO326" s="377"/>
      <c r="BP326" s="377"/>
      <c r="BQ326" s="377"/>
      <c r="BR326" s="377"/>
      <c r="BS326" s="377"/>
      <c r="BT326" s="377"/>
      <c r="BU326" s="377"/>
      <c r="BV326" s="377"/>
      <c r="BW326" s="377"/>
      <c r="BX326" s="377"/>
      <c r="BY326" s="379"/>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599" customFormat="true" ht="15" customHeight="true" x14ac:dyDescent="0.2">
      <c r="B327" s="615"/>
      <c r="AB327" s="415"/>
      <c r="AC327" s="415"/>
      <c r="AD327" s="415"/>
      <c r="AE327" s="415"/>
      <c r="AF327" s="415"/>
      <c r="AG327" s="415"/>
      <c r="AH327" s="415"/>
      <c r="AI327" s="415"/>
      <c r="AJ327" s="415"/>
      <c r="AK327" s="415"/>
      <c r="AL327" s="415"/>
      <c r="AM327" s="415"/>
      <c r="AN327" s="415"/>
      <c r="AO327" s="415"/>
      <c r="AP327" s="415"/>
      <c r="AQ327" s="415"/>
      <c r="AR327" s="415"/>
      <c r="AS327" s="415"/>
      <c r="AT327" s="415"/>
      <c r="AU327" s="415"/>
      <c r="AV327" s="415"/>
      <c r="AW327" s="415"/>
      <c r="AX327" s="415"/>
      <c r="AY327" s="415"/>
      <c r="AZ327" s="415"/>
      <c r="BA327" s="379"/>
      <c r="BB327" s="377"/>
      <c r="BC327" s="377"/>
      <c r="BD327" s="377"/>
      <c r="BE327" s="377"/>
      <c r="BF327" s="377"/>
      <c r="BG327" s="377"/>
      <c r="BH327" s="377"/>
      <c r="BI327" s="377"/>
      <c r="BJ327" s="377"/>
      <c r="BK327" s="377"/>
      <c r="BL327" s="377"/>
      <c r="BM327" s="377"/>
      <c r="BN327" s="377"/>
      <c r="BO327" s="377"/>
      <c r="BP327" s="377"/>
      <c r="BQ327" s="377"/>
      <c r="BR327" s="377"/>
      <c r="BS327" s="377"/>
      <c r="BT327" s="377"/>
      <c r="BU327" s="377"/>
      <c r="BV327" s="377"/>
      <c r="BW327" s="377"/>
      <c r="BX327" s="377"/>
      <c r="BY327" s="379"/>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599" customFormat="true" ht="15" customHeight="true" x14ac:dyDescent="0.2">
      <c r="B328" s="615"/>
      <c r="AB328" s="415"/>
      <c r="AC328" s="415"/>
      <c r="AD328" s="415"/>
      <c r="AE328" s="415"/>
      <c r="AF328" s="415"/>
      <c r="AG328" s="415"/>
      <c r="AH328" s="415"/>
      <c r="AI328" s="415"/>
      <c r="AJ328" s="415"/>
      <c r="AK328" s="415"/>
      <c r="AL328" s="415"/>
      <c r="AM328" s="415"/>
      <c r="AN328" s="415"/>
      <c r="AO328" s="415"/>
      <c r="AP328" s="415"/>
      <c r="AQ328" s="415"/>
      <c r="AR328" s="415"/>
      <c r="AS328" s="415"/>
      <c r="AT328" s="415"/>
      <c r="AU328" s="415"/>
      <c r="AV328" s="415"/>
      <c r="AW328" s="415"/>
      <c r="AX328" s="415"/>
      <c r="AY328" s="415"/>
      <c r="AZ328" s="415"/>
      <c r="BA328" s="379"/>
      <c r="BB328" s="377"/>
      <c r="BC328" s="377"/>
      <c r="BD328" s="377"/>
      <c r="BE328" s="377"/>
      <c r="BF328" s="377"/>
      <c r="BG328" s="377"/>
      <c r="BH328" s="377"/>
      <c r="BI328" s="377"/>
      <c r="BJ328" s="377"/>
      <c r="BK328" s="377"/>
      <c r="BL328" s="377"/>
      <c r="BM328" s="377"/>
      <c r="BN328" s="377"/>
      <c r="BO328" s="377"/>
      <c r="BP328" s="377"/>
      <c r="BQ328" s="377"/>
      <c r="BR328" s="377"/>
      <c r="BS328" s="377"/>
      <c r="BT328" s="377"/>
      <c r="BU328" s="377"/>
      <c r="BV328" s="377"/>
      <c r="BW328" s="377"/>
      <c r="BX328" s="377"/>
      <c r="BY328" s="379"/>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599" customFormat="true" ht="250.15" customHeight="true" x14ac:dyDescent="0.2">
      <c r="B329" s="615"/>
      <c r="AB329" s="415"/>
      <c r="AC329" s="415"/>
      <c r="AD329" s="415"/>
      <c r="AE329" s="415"/>
      <c r="AF329" s="415"/>
      <c r="AG329" s="415"/>
      <c r="AH329" s="415"/>
      <c r="AI329" s="415"/>
      <c r="AJ329" s="415"/>
      <c r="AK329" s="415"/>
      <c r="AL329" s="415"/>
      <c r="AM329" s="415"/>
      <c r="AN329" s="415"/>
      <c r="AO329" s="415"/>
      <c r="AP329" s="415"/>
      <c r="AQ329" s="415"/>
      <c r="AR329" s="415"/>
      <c r="AS329" s="415"/>
      <c r="AT329" s="415"/>
      <c r="AU329" s="415"/>
      <c r="AV329" s="415"/>
      <c r="AW329" s="415"/>
      <c r="AX329" s="415"/>
      <c r="AY329" s="415"/>
      <c r="AZ329" s="415"/>
      <c r="BA329" s="379"/>
      <c r="BB329" s="377"/>
      <c r="BC329" s="377"/>
      <c r="BD329" s="377"/>
      <c r="BE329" s="377"/>
      <c r="BF329" s="377"/>
      <c r="BG329" s="377"/>
      <c r="BH329" s="377"/>
      <c r="BI329" s="377"/>
      <c r="BJ329" s="377"/>
      <c r="BK329" s="377"/>
      <c r="BL329" s="377"/>
      <c r="BM329" s="377"/>
      <c r="BN329" s="377"/>
      <c r="BO329" s="377"/>
      <c r="BP329" s="377"/>
      <c r="BQ329" s="377"/>
      <c r="BR329" s="377"/>
      <c r="BS329" s="377"/>
      <c r="BT329" s="377"/>
      <c r="BU329" s="377"/>
      <c r="BV329" s="377"/>
      <c r="BW329" s="377"/>
      <c r="BX329" s="377"/>
      <c r="BY329" s="379"/>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s="417" customFormat="true" ht="19.15" customHeight="true" x14ac:dyDescent="0.2">
      <c r="B330" s="579"/>
      <c r="AB330" s="410"/>
      <c r="AC330" s="410"/>
      <c r="AD330" s="410"/>
      <c r="AE330" s="410"/>
      <c r="AF330" s="410"/>
      <c r="AG330" s="410"/>
      <c r="AH330" s="410"/>
      <c r="AI330" s="410"/>
      <c r="AJ330" s="410"/>
      <c r="AK330" s="410"/>
      <c r="AL330" s="410"/>
      <c r="AM330" s="410"/>
      <c r="AN330" s="410"/>
      <c r="AO330" s="410"/>
      <c r="AP330" s="410"/>
      <c r="AQ330" s="410"/>
      <c r="AR330" s="410"/>
      <c r="AS330" s="410"/>
      <c r="AT330" s="410"/>
      <c r="AU330" s="410"/>
      <c r="AV330" s="410"/>
      <c r="AW330" s="410"/>
      <c r="AX330" s="410"/>
      <c r="AY330" s="410"/>
      <c r="AZ330" s="410"/>
      <c r="BA330" s="382"/>
      <c r="BB330" s="382"/>
      <c r="BC330" s="577"/>
      <c r="BD330" s="577"/>
      <c r="BE330" s="577"/>
      <c r="BF330" s="577"/>
      <c r="BG330" s="577"/>
      <c r="BH330" s="577"/>
      <c r="BI330" s="577"/>
      <c r="BJ330" s="577"/>
      <c r="BK330" s="577"/>
      <c r="BL330" s="577"/>
      <c r="BM330" s="577"/>
      <c r="BN330" s="577"/>
      <c r="BO330" s="577"/>
      <c r="BP330" s="577"/>
      <c r="BQ330" s="577"/>
      <c r="BR330" s="577"/>
      <c r="BS330" s="577"/>
      <c r="BT330" s="577"/>
      <c r="BU330" s="577"/>
      <c r="BV330" s="577"/>
      <c r="BW330" s="577"/>
      <c r="BX330" s="577"/>
      <c r="BY330" s="577"/>
      <c r="BZ330" s="410"/>
      <c r="CA330" s="410"/>
      <c r="CB330" s="410"/>
      <c r="CC330" s="410"/>
      <c r="CD330" s="410"/>
      <c r="CE330" s="410"/>
      <c r="CF330" s="410"/>
      <c r="CG330" s="410"/>
      <c r="CH330" s="410"/>
      <c r="CI330" s="410"/>
      <c r="CJ330" s="410"/>
      <c r="CK330" s="410"/>
      <c r="CL330" s="410"/>
      <c r="CM330" s="410"/>
      <c r="CN330" s="410"/>
      <c r="CO330" s="410"/>
      <c r="CP330" s="410"/>
      <c r="CQ330" s="410"/>
      <c r="CR330" s="410"/>
      <c r="CS330" s="410"/>
      <c r="CT330" s="410"/>
      <c r="CU330" s="410"/>
      <c r="CV330" s="410"/>
      <c r="CW330" s="410"/>
      <c r="CX330" s="410"/>
      <c r="CY330" s="410"/>
      <c r="CZ330" s="410"/>
    </row>
    <row r="331" s="417" customFormat="true" ht="15" customHeight="true" x14ac:dyDescent="0.2">
      <c r="B331" s="579"/>
      <c r="AB331" s="410"/>
      <c r="AC331" s="410"/>
      <c r="AD331" s="410"/>
      <c r="AE331" s="410"/>
      <c r="AF331" s="410"/>
      <c r="AG331" s="410"/>
      <c r="AH331" s="410"/>
      <c r="AI331" s="410"/>
      <c r="AJ331" s="410"/>
      <c r="AK331" s="410"/>
      <c r="AL331" s="410"/>
      <c r="AM331" s="410"/>
      <c r="AN331" s="410"/>
      <c r="AO331" s="410"/>
      <c r="AP331" s="410"/>
      <c r="AQ331" s="410"/>
      <c r="AR331" s="410"/>
      <c r="AS331" s="410"/>
      <c r="AT331" s="410"/>
      <c r="AU331" s="410"/>
      <c r="AV331" s="410"/>
      <c r="AW331" s="410"/>
      <c r="AX331" s="410"/>
      <c r="AY331" s="410"/>
      <c r="AZ331" s="410"/>
      <c r="BA331" s="382"/>
      <c r="BB331" s="382"/>
      <c r="BC331" s="577"/>
      <c r="BD331" s="577"/>
      <c r="BE331" s="577"/>
      <c r="BF331" s="577"/>
      <c r="BG331" s="577"/>
      <c r="BH331" s="577"/>
      <c r="BI331" s="577"/>
      <c r="BJ331" s="577"/>
      <c r="BK331" s="577"/>
      <c r="BL331" s="577"/>
      <c r="BM331" s="577"/>
      <c r="BN331" s="577"/>
      <c r="BO331" s="577"/>
      <c r="BP331" s="577"/>
      <c r="BQ331" s="577"/>
      <c r="BR331" s="577"/>
      <c r="BS331" s="577"/>
      <c r="BT331" s="577"/>
      <c r="BU331" s="577"/>
      <c r="BV331" s="577"/>
      <c r="BW331" s="577"/>
      <c r="BX331" s="577"/>
      <c r="BY331" s="577"/>
      <c r="BZ331" s="410"/>
      <c r="CA331" s="410"/>
      <c r="CB331" s="410"/>
      <c r="CC331" s="410"/>
      <c r="CD331" s="410"/>
      <c r="CE331" s="410"/>
      <c r="CF331" s="410"/>
      <c r="CG331" s="410"/>
      <c r="CH331" s="410"/>
      <c r="CI331" s="410"/>
      <c r="CJ331" s="410"/>
      <c r="CK331" s="410"/>
      <c r="CL331" s="410"/>
      <c r="CM331" s="410"/>
      <c r="CN331" s="410"/>
      <c r="CO331" s="410"/>
      <c r="CP331" s="410"/>
      <c r="CQ331" s="410"/>
      <c r="CR331" s="410"/>
      <c r="CS331" s="410"/>
      <c r="CT331" s="410"/>
      <c r="CU331" s="410"/>
      <c r="CV331" s="410"/>
      <c r="CW331" s="410"/>
      <c r="CX331" s="410"/>
      <c r="CY331" s="410"/>
      <c r="CZ331" s="410"/>
    </row>
    <row r="332" s="417" customFormat="true" ht="15" customHeight="true" x14ac:dyDescent="0.2">
      <c r="B332" s="579"/>
      <c r="AB332" s="410"/>
      <c r="AC332" s="410"/>
      <c r="AD332" s="410"/>
      <c r="AE332" s="410"/>
      <c r="AF332" s="410"/>
      <c r="AG332" s="410"/>
      <c r="AH332" s="410"/>
      <c r="AI332" s="410"/>
      <c r="AJ332" s="410"/>
      <c r="AK332" s="410"/>
      <c r="AL332" s="410"/>
      <c r="AM332" s="410"/>
      <c r="AN332" s="410"/>
      <c r="AO332" s="410"/>
      <c r="AP332" s="410"/>
      <c r="AQ332" s="410"/>
      <c r="AR332" s="410"/>
      <c r="AS332" s="410"/>
      <c r="AT332" s="410"/>
      <c r="AU332" s="410"/>
      <c r="AV332" s="410"/>
      <c r="AW332" s="410"/>
      <c r="AX332" s="410"/>
      <c r="AY332" s="410"/>
      <c r="AZ332" s="410"/>
      <c r="BA332" s="382"/>
      <c r="BB332" s="382"/>
      <c r="BC332" s="577"/>
      <c r="BD332" s="577"/>
      <c r="BE332" s="577"/>
      <c r="BF332" s="577"/>
      <c r="BG332" s="577"/>
      <c r="BH332" s="577"/>
      <c r="BI332" s="577"/>
      <c r="BJ332" s="577"/>
      <c r="BK332" s="577"/>
      <c r="BL332" s="577"/>
      <c r="BM332" s="577"/>
      <c r="BN332" s="577"/>
      <c r="BO332" s="577"/>
      <c r="BP332" s="577"/>
      <c r="BQ332" s="577"/>
      <c r="BR332" s="577"/>
      <c r="BS332" s="577"/>
      <c r="BT332" s="577"/>
      <c r="BU332" s="577"/>
      <c r="BV332" s="577"/>
      <c r="BW332" s="577"/>
      <c r="BX332" s="577"/>
      <c r="BY332" s="577"/>
      <c r="BZ332" s="410"/>
      <c r="CA332" s="410"/>
      <c r="CB332" s="410"/>
      <c r="CC332" s="410"/>
      <c r="CD332" s="410"/>
      <c r="CE332" s="410"/>
      <c r="CF332" s="410"/>
      <c r="CG332" s="410"/>
      <c r="CH332" s="410"/>
      <c r="CI332" s="410"/>
      <c r="CJ332" s="410"/>
      <c r="CK332" s="410"/>
      <c r="CL332" s="410"/>
      <c r="CM332" s="410"/>
      <c r="CN332" s="410"/>
      <c r="CO332" s="410"/>
      <c r="CP332" s="410"/>
      <c r="CQ332" s="410"/>
      <c r="CR332" s="410"/>
      <c r="CS332" s="410"/>
      <c r="CT332" s="410"/>
      <c r="CU332" s="410"/>
      <c r="CV332" s="410"/>
      <c r="CW332" s="410"/>
      <c r="CX332" s="410"/>
      <c r="CY332" s="410"/>
      <c r="CZ332" s="410"/>
    </row>
    <row r="333" s="417" customFormat="true" ht="15" customHeight="true" x14ac:dyDescent="0.2">
      <c r="B333" s="579"/>
      <c r="AB333" s="410"/>
      <c r="AC333" s="410"/>
      <c r="AD333" s="410"/>
      <c r="AE333" s="410"/>
      <c r="AF333" s="410"/>
      <c r="AG333" s="410"/>
      <c r="AH333" s="410"/>
      <c r="AI333" s="410"/>
      <c r="AJ333" s="410"/>
      <c r="AK333" s="410"/>
      <c r="AL333" s="410"/>
      <c r="AM333" s="410"/>
      <c r="AN333" s="410"/>
      <c r="AO333" s="410"/>
      <c r="AP333" s="410"/>
      <c r="AQ333" s="410"/>
      <c r="AR333" s="410"/>
      <c r="AS333" s="410"/>
      <c r="AT333" s="410"/>
      <c r="AU333" s="410"/>
      <c r="AV333" s="410"/>
      <c r="AW333" s="410"/>
      <c r="AX333" s="410"/>
      <c r="AY333" s="410"/>
      <c r="AZ333" s="410"/>
      <c r="BA333" s="382"/>
      <c r="BB333" s="382"/>
      <c r="BC333" s="577"/>
      <c r="BD333" s="577"/>
      <c r="BE333" s="577"/>
      <c r="BF333" s="577"/>
      <c r="BG333" s="577"/>
      <c r="BH333" s="577"/>
      <c r="BI333" s="577"/>
      <c r="BJ333" s="577"/>
      <c r="BK333" s="577"/>
      <c r="BL333" s="577"/>
      <c r="BM333" s="577"/>
      <c r="BN333" s="577"/>
      <c r="BO333" s="577"/>
      <c r="BP333" s="577"/>
      <c r="BQ333" s="577"/>
      <c r="BR333" s="577"/>
      <c r="BS333" s="577"/>
      <c r="BT333" s="577"/>
      <c r="BU333" s="577"/>
      <c r="BV333" s="577"/>
      <c r="BW333" s="577"/>
      <c r="BX333" s="577"/>
      <c r="BY333" s="577"/>
      <c r="BZ333" s="410"/>
      <c r="CA333" s="410"/>
      <c r="CB333" s="410"/>
      <c r="CC333" s="410"/>
      <c r="CD333" s="410"/>
      <c r="CE333" s="410"/>
      <c r="CF333" s="410"/>
      <c r="CG333" s="410"/>
      <c r="CH333" s="410"/>
      <c r="CI333" s="410"/>
      <c r="CJ333" s="410"/>
      <c r="CK333" s="410"/>
      <c r="CL333" s="410"/>
      <c r="CM333" s="410"/>
      <c r="CN333" s="410"/>
      <c r="CO333" s="410"/>
      <c r="CP333" s="410"/>
      <c r="CQ333" s="410"/>
      <c r="CR333" s="410"/>
      <c r="CS333" s="410"/>
      <c r="CT333" s="410"/>
      <c r="CU333" s="410"/>
      <c r="CV333" s="410"/>
      <c r="CW333" s="410"/>
      <c r="CX333" s="410"/>
      <c r="CY333" s="410"/>
      <c r="CZ333" s="410"/>
    </row>
    <row r="334" s="417" customFormat="true" ht="15" customHeight="true" x14ac:dyDescent="0.2">
      <c r="B334" s="579"/>
      <c r="AB334" s="410"/>
      <c r="AC334" s="410"/>
      <c r="AD334" s="410"/>
      <c r="AE334" s="410"/>
      <c r="AF334" s="410"/>
      <c r="AG334" s="410"/>
      <c r="AH334" s="410"/>
      <c r="AI334" s="410"/>
      <c r="AJ334" s="410"/>
      <c r="AK334" s="410"/>
      <c r="AL334" s="410"/>
      <c r="AM334" s="410"/>
      <c r="AN334" s="410"/>
      <c r="AO334" s="410"/>
      <c r="AP334" s="410"/>
      <c r="AQ334" s="410"/>
      <c r="AR334" s="410"/>
      <c r="AS334" s="410"/>
      <c r="AT334" s="410"/>
      <c r="AU334" s="410"/>
      <c r="AV334" s="410"/>
      <c r="AW334" s="410"/>
      <c r="AX334" s="410"/>
      <c r="AY334" s="410"/>
      <c r="AZ334" s="410"/>
      <c r="BA334" s="382"/>
      <c r="BB334" s="382"/>
      <c r="BC334" s="577"/>
      <c r="BD334" s="577"/>
      <c r="BE334" s="577"/>
      <c r="BF334" s="577"/>
      <c r="BG334" s="577"/>
      <c r="BH334" s="577"/>
      <c r="BI334" s="577"/>
      <c r="BJ334" s="577"/>
      <c r="BK334" s="577"/>
      <c r="BL334" s="577"/>
      <c r="BM334" s="577"/>
      <c r="BN334" s="577"/>
      <c r="BO334" s="577"/>
      <c r="BP334" s="577"/>
      <c r="BQ334" s="577"/>
      <c r="BR334" s="577"/>
      <c r="BS334" s="577"/>
      <c r="BT334" s="577"/>
      <c r="BU334" s="577"/>
      <c r="BV334" s="577"/>
      <c r="BW334" s="577"/>
      <c r="BX334" s="577"/>
      <c r="BY334" s="577"/>
      <c r="BZ334" s="410"/>
      <c r="CA334" s="410"/>
      <c r="CB334" s="410"/>
      <c r="CC334" s="410"/>
      <c r="CD334" s="410"/>
      <c r="CE334" s="410"/>
      <c r="CF334" s="410"/>
      <c r="CG334" s="410"/>
      <c r="CH334" s="410"/>
      <c r="CI334" s="410"/>
      <c r="CJ334" s="410"/>
      <c r="CK334" s="410"/>
      <c r="CL334" s="410"/>
      <c r="CM334" s="410"/>
      <c r="CN334" s="410"/>
      <c r="CO334" s="410"/>
      <c r="CP334" s="410"/>
      <c r="CQ334" s="410"/>
      <c r="CR334" s="410"/>
      <c r="CS334" s="410"/>
      <c r="CT334" s="410"/>
      <c r="CU334" s="410"/>
      <c r="CV334" s="410"/>
      <c r="CW334" s="410"/>
      <c r="CX334" s="410"/>
      <c r="CY334" s="410"/>
      <c r="CZ334" s="410"/>
    </row>
    <row r="335" s="417" customFormat="true" ht="15" customHeight="true" x14ac:dyDescent="0.2">
      <c r="B335" s="579"/>
      <c r="AB335" s="410"/>
      <c r="AC335" s="410"/>
      <c r="AD335" s="410"/>
      <c r="AE335" s="410"/>
      <c r="AF335" s="410"/>
      <c r="AG335" s="410"/>
      <c r="AH335" s="410"/>
      <c r="AI335" s="410"/>
      <c r="AJ335" s="410"/>
      <c r="AK335" s="410"/>
      <c r="AL335" s="410"/>
      <c r="AM335" s="410"/>
      <c r="AN335" s="410"/>
      <c r="AO335" s="410"/>
      <c r="AP335" s="410"/>
      <c r="AQ335" s="410"/>
      <c r="AR335" s="410"/>
      <c r="AS335" s="410"/>
      <c r="AT335" s="410"/>
      <c r="AU335" s="410"/>
      <c r="AV335" s="410"/>
      <c r="AW335" s="410"/>
      <c r="AX335" s="410"/>
      <c r="AY335" s="410"/>
      <c r="AZ335" s="410"/>
      <c r="BA335" s="382"/>
      <c r="BB335" s="382"/>
      <c r="BC335" s="577"/>
      <c r="BD335" s="577"/>
      <c r="BE335" s="577"/>
      <c r="BF335" s="577"/>
      <c r="BG335" s="577"/>
      <c r="BH335" s="577"/>
      <c r="BI335" s="577"/>
      <c r="BJ335" s="577"/>
      <c r="BK335" s="577"/>
      <c r="BL335" s="577"/>
      <c r="BM335" s="577"/>
      <c r="BN335" s="577"/>
      <c r="BO335" s="577"/>
      <c r="BP335" s="577"/>
      <c r="BQ335" s="577"/>
      <c r="BR335" s="577"/>
      <c r="BS335" s="577"/>
      <c r="BT335" s="577"/>
      <c r="BU335" s="577"/>
      <c r="BV335" s="577"/>
      <c r="BW335" s="577"/>
      <c r="BX335" s="577"/>
      <c r="BY335" s="577"/>
      <c r="BZ335" s="410"/>
      <c r="CA335" s="410"/>
      <c r="CB335" s="410"/>
      <c r="CC335" s="410"/>
      <c r="CD335" s="410"/>
      <c r="CE335" s="410"/>
      <c r="CF335" s="410"/>
      <c r="CG335" s="410"/>
      <c r="CH335" s="410"/>
      <c r="CI335" s="410"/>
      <c r="CJ335" s="410"/>
      <c r="CK335" s="410"/>
      <c r="CL335" s="410"/>
      <c r="CM335" s="410"/>
      <c r="CN335" s="410"/>
      <c r="CO335" s="410"/>
      <c r="CP335" s="410"/>
      <c r="CQ335" s="410"/>
      <c r="CR335" s="410"/>
      <c r="CS335" s="410"/>
      <c r="CT335" s="410"/>
      <c r="CU335" s="410"/>
      <c r="CV335" s="410"/>
      <c r="CW335" s="410"/>
      <c r="CX335" s="410"/>
      <c r="CY335" s="410"/>
      <c r="CZ335" s="410"/>
    </row>
    <row r="336" s="417" customFormat="true" ht="15" customHeight="true" x14ac:dyDescent="0.2">
      <c r="B336" s="579"/>
      <c r="AB336" s="410"/>
      <c r="AC336" s="410"/>
      <c r="AD336" s="410"/>
      <c r="AE336" s="410"/>
      <c r="AF336" s="410"/>
      <c r="AG336" s="410"/>
      <c r="AH336" s="410"/>
      <c r="AI336" s="410"/>
      <c r="AJ336" s="410"/>
      <c r="AK336" s="410"/>
      <c r="AL336" s="410"/>
      <c r="AM336" s="410"/>
      <c r="AN336" s="410"/>
      <c r="AO336" s="410"/>
      <c r="AP336" s="410"/>
      <c r="AQ336" s="410"/>
      <c r="AR336" s="410"/>
      <c r="AS336" s="410"/>
      <c r="AT336" s="410"/>
      <c r="AU336" s="410"/>
      <c r="AV336" s="410"/>
      <c r="AW336" s="410"/>
      <c r="AX336" s="410"/>
      <c r="AY336" s="410"/>
      <c r="AZ336" s="410"/>
      <c r="BA336" s="382"/>
      <c r="BB336" s="382"/>
      <c r="BC336" s="577"/>
      <c r="BD336" s="577"/>
      <c r="BE336" s="577"/>
      <c r="BF336" s="577"/>
      <c r="BG336" s="577"/>
      <c r="BH336" s="577"/>
      <c r="BI336" s="577"/>
      <c r="BJ336" s="577"/>
      <c r="BK336" s="577"/>
      <c r="BL336" s="577"/>
      <c r="BM336" s="577"/>
      <c r="BN336" s="577"/>
      <c r="BO336" s="577"/>
      <c r="BP336" s="577"/>
      <c r="BQ336" s="577"/>
      <c r="BR336" s="577"/>
      <c r="BS336" s="577"/>
      <c r="BT336" s="577"/>
      <c r="BU336" s="577"/>
      <c r="BV336" s="577"/>
      <c r="BW336" s="577"/>
      <c r="BX336" s="577"/>
      <c r="BY336" s="577"/>
      <c r="BZ336" s="410"/>
      <c r="CA336" s="410"/>
      <c r="CB336" s="410"/>
      <c r="CC336" s="410"/>
      <c r="CD336" s="410"/>
      <c r="CE336" s="410"/>
      <c r="CF336" s="410"/>
      <c r="CG336" s="410"/>
      <c r="CH336" s="410"/>
      <c r="CI336" s="410"/>
      <c r="CJ336" s="410"/>
      <c r="CK336" s="410"/>
      <c r="CL336" s="410"/>
      <c r="CM336" s="410"/>
      <c r="CN336" s="410"/>
      <c r="CO336" s="410"/>
      <c r="CP336" s="410"/>
      <c r="CQ336" s="410"/>
      <c r="CR336" s="410"/>
      <c r="CS336" s="410"/>
      <c r="CT336" s="410"/>
      <c r="CU336" s="410"/>
      <c r="CV336" s="410"/>
      <c r="CW336" s="410"/>
      <c r="CX336" s="410"/>
      <c r="CY336" s="410"/>
      <c r="CZ336" s="410"/>
    </row>
    <row r="337" s="417" customFormat="true" ht="18" customHeight="true" x14ac:dyDescent="0.2">
      <c r="B337" s="579"/>
      <c r="AB337" s="410"/>
      <c r="AC337" s="410"/>
      <c r="AD337" s="410"/>
      <c r="AE337" s="410"/>
      <c r="AF337" s="410"/>
      <c r="AG337" s="410"/>
      <c r="AH337" s="410"/>
      <c r="AI337" s="410"/>
      <c r="AJ337" s="410"/>
      <c r="AK337" s="410"/>
      <c r="AL337" s="410"/>
      <c r="AM337" s="410"/>
      <c r="AN337" s="410"/>
      <c r="AO337" s="410"/>
      <c r="AP337" s="410"/>
      <c r="AQ337" s="410"/>
      <c r="AR337" s="410"/>
      <c r="AS337" s="410"/>
      <c r="AT337" s="410"/>
      <c r="AU337" s="410"/>
      <c r="AV337" s="410"/>
      <c r="AW337" s="410"/>
      <c r="AX337" s="410"/>
      <c r="AY337" s="410"/>
      <c r="AZ337" s="410"/>
      <c r="BA337" s="382"/>
      <c r="BB337" s="382"/>
      <c r="BC337" s="577"/>
      <c r="BD337" s="577"/>
      <c r="BE337" s="577"/>
      <c r="BF337" s="577"/>
      <c r="BG337" s="577"/>
      <c r="BH337" s="577"/>
      <c r="BI337" s="577"/>
      <c r="BJ337" s="577"/>
      <c r="BK337" s="577"/>
      <c r="BL337" s="577"/>
      <c r="BM337" s="577"/>
      <c r="BN337" s="577"/>
      <c r="BO337" s="577"/>
      <c r="BP337" s="577"/>
      <c r="BQ337" s="577"/>
      <c r="BR337" s="577"/>
      <c r="BS337" s="577"/>
      <c r="BT337" s="577"/>
      <c r="BU337" s="577"/>
      <c r="BV337" s="577"/>
      <c r="BW337" s="577"/>
      <c r="BX337" s="577"/>
      <c r="BY337" s="577"/>
      <c r="BZ337" s="410"/>
      <c r="CA337" s="410"/>
      <c r="CB337" s="410"/>
      <c r="CC337" s="410"/>
      <c r="CD337" s="410"/>
      <c r="CE337" s="410"/>
      <c r="CF337" s="410"/>
      <c r="CG337" s="410"/>
      <c r="CH337" s="410"/>
      <c r="CI337" s="410"/>
      <c r="CJ337" s="410"/>
      <c r="CK337" s="410"/>
      <c r="CL337" s="410"/>
      <c r="CM337" s="410"/>
      <c r="CN337" s="410"/>
      <c r="CO337" s="410"/>
      <c r="CP337" s="410"/>
      <c r="CQ337" s="410"/>
      <c r="CR337" s="410"/>
      <c r="CS337" s="410"/>
      <c r="CT337" s="410"/>
      <c r="CU337" s="410"/>
      <c r="CV337" s="410"/>
      <c r="CW337" s="410"/>
      <c r="CX337" s="410"/>
      <c r="CY337" s="410"/>
      <c r="CZ337" s="410"/>
    </row>
    <row r="338" s="417" customFormat="true" ht="18" customHeight="true" x14ac:dyDescent="0.2">
      <c r="B338" s="579"/>
      <c r="AB338" s="410"/>
      <c r="AC338" s="410"/>
      <c r="AD338" s="410"/>
      <c r="AE338" s="410"/>
      <c r="AF338" s="410"/>
      <c r="AG338" s="410"/>
      <c r="AH338" s="410"/>
      <c r="AI338" s="410"/>
      <c r="AJ338" s="410"/>
      <c r="AK338" s="410"/>
      <c r="AL338" s="410"/>
      <c r="AM338" s="410"/>
      <c r="AN338" s="410"/>
      <c r="AO338" s="410"/>
      <c r="AP338" s="410"/>
      <c r="AQ338" s="410"/>
      <c r="AR338" s="410"/>
      <c r="AS338" s="410"/>
      <c r="AT338" s="410"/>
      <c r="AU338" s="410"/>
      <c r="AV338" s="410"/>
      <c r="AW338" s="410"/>
      <c r="AX338" s="410"/>
      <c r="AY338" s="410"/>
      <c r="AZ338" s="410"/>
      <c r="BA338" s="382"/>
      <c r="BB338" s="382"/>
      <c r="BC338" s="577"/>
      <c r="BD338" s="577"/>
      <c r="BE338" s="577"/>
      <c r="BF338" s="577"/>
      <c r="BG338" s="577"/>
      <c r="BH338" s="577"/>
      <c r="BI338" s="577"/>
      <c r="BJ338" s="577"/>
      <c r="BK338" s="577"/>
      <c r="BL338" s="577"/>
      <c r="BM338" s="577"/>
      <c r="BN338" s="577"/>
      <c r="BO338" s="577"/>
      <c r="BP338" s="577"/>
      <c r="BQ338" s="577"/>
      <c r="BR338" s="577"/>
      <c r="BS338" s="577"/>
      <c r="BT338" s="577"/>
      <c r="BU338" s="577"/>
      <c r="BV338" s="577"/>
      <c r="BW338" s="577"/>
      <c r="BX338" s="577"/>
      <c r="BY338" s="577"/>
      <c r="BZ338" s="410"/>
      <c r="CA338" s="410"/>
      <c r="CB338" s="410"/>
      <c r="CC338" s="410"/>
      <c r="CD338" s="410"/>
      <c r="CE338" s="410"/>
      <c r="CF338" s="410"/>
      <c r="CG338" s="410"/>
      <c r="CH338" s="410"/>
      <c r="CI338" s="410"/>
      <c r="CJ338" s="410"/>
      <c r="CK338" s="410"/>
      <c r="CL338" s="410"/>
      <c r="CM338" s="410"/>
      <c r="CN338" s="410"/>
      <c r="CO338" s="410"/>
      <c r="CP338" s="410"/>
      <c r="CQ338" s="410"/>
      <c r="CR338" s="410"/>
      <c r="CS338" s="410"/>
      <c r="CT338" s="410"/>
      <c r="CU338" s="410"/>
      <c r="CV338" s="410"/>
      <c r="CW338" s="410"/>
      <c r="CX338" s="410"/>
      <c r="CY338" s="410"/>
      <c r="CZ338" s="410"/>
    </row>
    <row r="339" s="599" customFormat="true" ht="15" customHeight="true" x14ac:dyDescent="0.2">
      <c r="B339" s="615"/>
      <c r="AB339" s="415"/>
      <c r="AC339" s="415"/>
      <c r="AD339" s="415"/>
      <c r="AE339" s="415"/>
      <c r="AF339" s="415"/>
      <c r="AG339" s="415"/>
      <c r="AH339" s="415"/>
      <c r="AI339" s="415"/>
      <c r="AJ339" s="415"/>
      <c r="AK339" s="415"/>
      <c r="AL339" s="415"/>
      <c r="AM339" s="415"/>
      <c r="AN339" s="415"/>
      <c r="AO339" s="415"/>
      <c r="AP339" s="415"/>
      <c r="AQ339" s="415"/>
      <c r="AR339" s="415"/>
      <c r="AS339" s="415"/>
      <c r="AT339" s="415"/>
      <c r="AU339" s="415"/>
      <c r="AV339" s="415"/>
      <c r="AW339" s="415"/>
      <c r="AX339" s="415"/>
      <c r="AY339" s="415"/>
      <c r="AZ339" s="415"/>
      <c r="BA339" s="416" t="s">
        <v>131</v>
      </c>
      <c r="BB339" s="364" t="s">
        <v>130</v>
      </c>
      <c r="BC339" s="1039" t="s">
        <v>115</v>
      </c>
      <c r="BD339" s="1040"/>
      <c r="BE339" s="1040"/>
      <c r="BF339" s="1040"/>
      <c r="BG339" s="1041"/>
      <c r="BH339" s="1039" t="s">
        <v>38</v>
      </c>
      <c r="BI339" s="1040"/>
      <c r="BJ339" s="1040"/>
      <c r="BK339" s="1040"/>
      <c r="BL339" s="1041"/>
      <c r="BM339" s="1039" t="s">
        <v>37</v>
      </c>
      <c r="BN339" s="1040"/>
      <c r="BO339" s="1040"/>
      <c r="BP339" s="1040"/>
      <c r="BQ339" s="1042"/>
      <c r="BR339" s="86" t="s">
        <v>142</v>
      </c>
      <c r="BS339" s="495"/>
      <c r="BT339" s="495"/>
      <c r="BU339" s="495"/>
      <c r="BV339" s="495"/>
      <c r="BW339" s="495"/>
      <c r="BX339" s="495"/>
      <c r="BY339" s="495"/>
      <c r="BZ339" s="509"/>
      <c r="CA339" s="509"/>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599" customFormat="true" ht="12.75" x14ac:dyDescent="0.2">
      <c r="B340" s="615"/>
      <c r="AB340" s="415"/>
      <c r="AC340" s="415"/>
      <c r="AD340" s="415"/>
      <c r="AE340" s="415"/>
      <c r="AF340" s="415"/>
      <c r="AG340" s="415"/>
      <c r="AH340" s="415"/>
      <c r="AI340" s="415"/>
      <c r="AJ340" s="415"/>
      <c r="AK340" s="415"/>
      <c r="AL340" s="415"/>
      <c r="AM340" s="415"/>
      <c r="AN340" s="415"/>
      <c r="AO340" s="415"/>
      <c r="AP340" s="415"/>
      <c r="AQ340" s="415"/>
      <c r="AR340" s="415"/>
      <c r="AS340" s="415"/>
      <c r="AT340" s="415"/>
      <c r="AU340" s="415"/>
      <c r="AV340" s="415"/>
      <c r="AW340" s="415"/>
      <c r="AX340" s="415"/>
      <c r="AY340" s="415"/>
      <c r="AZ340" s="415"/>
      <c r="BA340" s="402" t="s">
        <v>127</v>
      </c>
      <c r="BB340" s="401"/>
      <c r="BC340" s="525" t="s">
        <v>0</v>
      </c>
      <c r="BD340" s="647" t="s">
        <v>1</v>
      </c>
      <c r="BE340" s="647" t="s">
        <v>2</v>
      </c>
      <c r="BF340" s="647" t="s">
        <v>3</v>
      </c>
      <c r="BG340" s="526" t="s">
        <v>4</v>
      </c>
      <c r="BH340" s="525" t="s">
        <v>0</v>
      </c>
      <c r="BI340" s="647" t="s">
        <v>1</v>
      </c>
      <c r="BJ340" s="647" t="s">
        <v>2</v>
      </c>
      <c r="BK340" s="647" t="s">
        <v>3</v>
      </c>
      <c r="BL340" s="526" t="s">
        <v>4</v>
      </c>
      <c r="BM340" s="525" t="s">
        <v>0</v>
      </c>
      <c r="BN340" s="647" t="s">
        <v>1</v>
      </c>
      <c r="BO340" s="647" t="s">
        <v>2</v>
      </c>
      <c r="BP340" s="647" t="s">
        <v>3</v>
      </c>
      <c r="BQ340" s="526" t="s">
        <v>4</v>
      </c>
      <c r="BR340" s="525" t="s">
        <v>250</v>
      </c>
      <c r="BS340" s="647" t="s">
        <v>465</v>
      </c>
      <c r="BT340" s="647" t="s">
        <v>252</v>
      </c>
      <c r="BU340" s="647" t="s">
        <v>253</v>
      </c>
      <c r="BV340" s="647" t="s">
        <v>254</v>
      </c>
      <c r="BW340" s="647" t="s">
        <v>466</v>
      </c>
      <c r="BX340" s="647" t="s">
        <v>256</v>
      </c>
      <c r="BY340" s="648" t="s">
        <v>467</v>
      </c>
      <c r="BZ340" s="648" t="s">
        <v>258</v>
      </c>
      <c r="CA340" s="648" t="s">
        <v>259</v>
      </c>
      <c r="CB340" s="948"/>
      <c r="CC340" s="948"/>
      <c r="CD340" s="948"/>
      <c r="CE340" s="948"/>
      <c r="CF340" s="948"/>
      <c r="CG340" s="948"/>
      <c r="CH340" s="948"/>
      <c r="CI340" s="948"/>
      <c r="CJ340" s="948"/>
      <c r="CK340" s="948"/>
      <c r="CL340" s="948"/>
      <c r="CM340" s="948"/>
      <c r="CN340" s="948"/>
      <c r="CO340" s="948"/>
      <c r="CP340" s="948"/>
      <c r="CQ340" s="948"/>
      <c r="CR340" s="948"/>
      <c r="CS340" s="948"/>
      <c r="CT340" s="948"/>
      <c r="CU340" s="948"/>
      <c r="CV340" s="948"/>
      <c r="CW340" s="948"/>
      <c r="CX340" s="948"/>
      <c r="CY340" s="948"/>
      <c r="CZ340" s="948"/>
    </row>
    <row r="341" s="599" customFormat="true" ht="15" customHeight="true" x14ac:dyDescent="0.2">
      <c r="B341" s="615"/>
      <c r="AB341" s="415"/>
      <c r="AC341" s="415"/>
      <c r="AD341" s="415"/>
      <c r="AE341" s="415"/>
      <c r="AF341" s="415"/>
      <c r="AG341" s="415"/>
      <c r="AH341" s="415"/>
      <c r="AI341" s="415"/>
      <c r="AJ341" s="415"/>
      <c r="AK341" s="415"/>
      <c r="AL341" s="415"/>
      <c r="AM341" s="415"/>
      <c r="AN341" s="415"/>
      <c r="AO341" s="415"/>
      <c r="AP341" s="415"/>
      <c r="AQ341" s="415"/>
      <c r="AR341" s="415"/>
      <c r="AS341" s="415"/>
      <c r="AT341" s="415"/>
      <c r="AU341" s="415"/>
      <c r="AV341" s="415"/>
      <c r="AW341" s="415"/>
      <c r="AX341" s="415"/>
      <c r="AY341" s="415"/>
      <c r="AZ341" s="415"/>
      <c r="BA341" s="1034" t="s">
        <v>155</v>
      </c>
      <c r="BB341" s="683" t="s">
        <v>49</v>
      </c>
      <c r="BC341" s="120" t="s">
        <v>35</v>
      </c>
      <c r="BD341" s="116" t="s">
        <v>35</v>
      </c>
      <c r="BE341" s="116" t="s">
        <v>35</v>
      </c>
      <c r="BF341" s="116" t="s">
        <v>35</v>
      </c>
      <c r="BG341" s="111" t="s">
        <v>35</v>
      </c>
      <c r="BH341" s="120" t="s">
        <v>35</v>
      </c>
      <c r="BI341" s="116" t="s">
        <v>35</v>
      </c>
      <c r="BJ341" s="116" t="s">
        <v>35</v>
      </c>
      <c r="BK341" s="116" t="s">
        <v>35</v>
      </c>
      <c r="BL341" s="111" t="s">
        <v>35</v>
      </c>
      <c r="BM341" s="120" t="s">
        <v>35</v>
      </c>
      <c r="BN341" s="116" t="s">
        <v>35</v>
      </c>
      <c r="BO341" s="116" t="s">
        <v>35</v>
      </c>
      <c r="BP341" s="116" t="s">
        <v>35</v>
      </c>
      <c r="BQ341" s="111" t="s">
        <v>35</v>
      </c>
      <c r="BR341" s="120" t="s">
        <v>35</v>
      </c>
      <c r="BS341" s="116" t="s">
        <v>35</v>
      </c>
      <c r="BT341" s="116" t="s">
        <v>35</v>
      </c>
      <c r="BU341" s="116" t="s">
        <v>35</v>
      </c>
      <c r="BV341" s="116" t="s">
        <v>35</v>
      </c>
      <c r="BW341" s="116" t="s">
        <v>35</v>
      </c>
      <c r="BX341" s="116" t="s">
        <v>35</v>
      </c>
      <c r="BY341" s="105" t="s">
        <v>35</v>
      </c>
      <c r="BZ341" s="105" t="s">
        <v>35</v>
      </c>
      <c r="CA341" s="105" t="s">
        <v>35</v>
      </c>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row>
    <row r="342" s="599" customFormat="true" ht="15" customHeight="true" x14ac:dyDescent="0.2">
      <c r="B342" s="615"/>
      <c r="AB342" s="415"/>
      <c r="AC342" s="415"/>
      <c r="AD342" s="415"/>
      <c r="AE342" s="415"/>
      <c r="AF342" s="415"/>
      <c r="AG342" s="415"/>
      <c r="AH342" s="415"/>
      <c r="AI342" s="415"/>
      <c r="AJ342" s="415"/>
      <c r="AK342" s="415"/>
      <c r="AL342" s="415"/>
      <c r="AM342" s="415"/>
      <c r="AN342" s="415"/>
      <c r="AO342" s="415"/>
      <c r="AP342" s="415"/>
      <c r="AQ342" s="415"/>
      <c r="AR342" s="415"/>
      <c r="AS342" s="415"/>
      <c r="AT342" s="415"/>
      <c r="AU342" s="415"/>
      <c r="AV342" s="415"/>
      <c r="AW342" s="415"/>
      <c r="AX342" s="415"/>
      <c r="AY342" s="415"/>
      <c r="AZ342" s="415"/>
      <c r="BA342" s="1035"/>
      <c r="BB342" s="682" t="s">
        <v>48</v>
      </c>
      <c r="BC342" s="119" t="s">
        <v>35</v>
      </c>
      <c r="BD342" s="115" t="s">
        <v>35</v>
      </c>
      <c r="BE342" s="115" t="s">
        <v>35</v>
      </c>
      <c r="BF342" s="115" t="s">
        <v>35</v>
      </c>
      <c r="BG342" s="110" t="s">
        <v>35</v>
      </c>
      <c r="BH342" s="119" t="s">
        <v>35</v>
      </c>
      <c r="BI342" s="115" t="s">
        <v>35</v>
      </c>
      <c r="BJ342" s="115" t="s">
        <v>35</v>
      </c>
      <c r="BK342" s="115" t="s">
        <v>35</v>
      </c>
      <c r="BL342" s="110" t="s">
        <v>35</v>
      </c>
      <c r="BM342" s="119" t="s">
        <v>35</v>
      </c>
      <c r="BN342" s="115" t="s">
        <v>35</v>
      </c>
      <c r="BO342" s="115" t="s">
        <v>35</v>
      </c>
      <c r="BP342" s="115" t="s">
        <v>35</v>
      </c>
      <c r="BQ342" s="110" t="s">
        <v>35</v>
      </c>
      <c r="BR342" s="119" t="s">
        <v>35</v>
      </c>
      <c r="BS342" s="115" t="s">
        <v>35</v>
      </c>
      <c r="BT342" s="115" t="s">
        <v>35</v>
      </c>
      <c r="BU342" s="115" t="s">
        <v>35</v>
      </c>
      <c r="BV342" s="115" t="s">
        <v>35</v>
      </c>
      <c r="BW342" s="115" t="s">
        <v>35</v>
      </c>
      <c r="BX342" s="115" t="s">
        <v>35</v>
      </c>
      <c r="BY342" s="104" t="s">
        <v>35</v>
      </c>
      <c r="BZ342" s="104" t="s">
        <v>35</v>
      </c>
      <c r="CA342" s="104" t="s">
        <v>35</v>
      </c>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row>
    <row r="343" s="599" customFormat="true" ht="15" customHeight="true" x14ac:dyDescent="0.2">
      <c r="B343" s="615"/>
      <c r="AB343" s="415"/>
      <c r="AC343" s="415"/>
      <c r="AD343" s="415"/>
      <c r="AE343" s="415"/>
      <c r="AF343" s="415"/>
      <c r="AG343" s="415"/>
      <c r="AH343" s="415"/>
      <c r="AI343" s="415"/>
      <c r="AJ343" s="415"/>
      <c r="AK343" s="415"/>
      <c r="AL343" s="415"/>
      <c r="AM343" s="415"/>
      <c r="AN343" s="415"/>
      <c r="AO343" s="415"/>
      <c r="AP343" s="415"/>
      <c r="AQ343" s="415"/>
      <c r="AR343" s="415"/>
      <c r="AS343" s="415"/>
      <c r="AT343" s="415"/>
      <c r="AU343" s="415"/>
      <c r="AV343" s="415"/>
      <c r="AW343" s="415"/>
      <c r="AX343" s="415"/>
      <c r="AY343" s="415"/>
      <c r="AZ343" s="415"/>
      <c r="BA343" s="1036" t="s">
        <v>150</v>
      </c>
      <c r="BB343" s="682" t="s">
        <v>49</v>
      </c>
      <c r="BC343" s="119" t="s">
        <v>35</v>
      </c>
      <c r="BD343" s="115" t="s">
        <v>35</v>
      </c>
      <c r="BE343" s="115" t="s">
        <v>35</v>
      </c>
      <c r="BF343" s="115" t="s">
        <v>35</v>
      </c>
      <c r="BG343" s="110" t="s">
        <v>35</v>
      </c>
      <c r="BH343" s="119" t="s">
        <v>35</v>
      </c>
      <c r="BI343" s="115" t="s">
        <v>35</v>
      </c>
      <c r="BJ343" s="115" t="s">
        <v>35</v>
      </c>
      <c r="BK343" s="115" t="s">
        <v>35</v>
      </c>
      <c r="BL343" s="110" t="s">
        <v>35</v>
      </c>
      <c r="BM343" s="119" t="s">
        <v>35</v>
      </c>
      <c r="BN343" s="115" t="s">
        <v>35</v>
      </c>
      <c r="BO343" s="115" t="s">
        <v>35</v>
      </c>
      <c r="BP343" s="115" t="s">
        <v>35</v>
      </c>
      <c r="BQ343" s="110" t="s">
        <v>35</v>
      </c>
      <c r="BR343" s="119" t="s">
        <v>35</v>
      </c>
      <c r="BS343" s="115" t="s">
        <v>35</v>
      </c>
      <c r="BT343" s="115" t="s">
        <v>35</v>
      </c>
      <c r="BU343" s="115" t="s">
        <v>35</v>
      </c>
      <c r="BV343" s="115" t="s">
        <v>35</v>
      </c>
      <c r="BW343" s="115" t="s">
        <v>35</v>
      </c>
      <c r="BX343" s="115" t="s">
        <v>35</v>
      </c>
      <c r="BY343" s="104" t="s">
        <v>35</v>
      </c>
      <c r="BZ343" s="104" t="s">
        <v>35</v>
      </c>
      <c r="CA343" s="104" t="s">
        <v>35</v>
      </c>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row>
    <row r="344" s="599" customFormat="true" ht="15" customHeight="true" x14ac:dyDescent="0.2">
      <c r="B344" s="615"/>
      <c r="AB344" s="415"/>
      <c r="AC344" s="415"/>
      <c r="AD344" s="415"/>
      <c r="AE344" s="415"/>
      <c r="AF344" s="415"/>
      <c r="AG344" s="415"/>
      <c r="AH344" s="415"/>
      <c r="AI344" s="415"/>
      <c r="AJ344" s="415"/>
      <c r="AK344" s="415"/>
      <c r="AL344" s="415"/>
      <c r="AM344" s="415"/>
      <c r="AN344" s="415"/>
      <c r="AO344" s="415"/>
      <c r="AP344" s="415"/>
      <c r="AQ344" s="415"/>
      <c r="AR344" s="415"/>
      <c r="AS344" s="415"/>
      <c r="AT344" s="415"/>
      <c r="AU344" s="415"/>
      <c r="AV344" s="415"/>
      <c r="AW344" s="415"/>
      <c r="AX344" s="415"/>
      <c r="AY344" s="415"/>
      <c r="AZ344" s="415"/>
      <c r="BA344" s="1035"/>
      <c r="BB344" s="682" t="s">
        <v>48</v>
      </c>
      <c r="BC344" s="119" t="s">
        <v>35</v>
      </c>
      <c r="BD344" s="115" t="s">
        <v>35</v>
      </c>
      <c r="BE344" s="115" t="s">
        <v>35</v>
      </c>
      <c r="BF344" s="115" t="s">
        <v>35</v>
      </c>
      <c r="BG344" s="110" t="s">
        <v>35</v>
      </c>
      <c r="BH344" s="119" t="s">
        <v>35</v>
      </c>
      <c r="BI344" s="115" t="s">
        <v>35</v>
      </c>
      <c r="BJ344" s="115" t="s">
        <v>35</v>
      </c>
      <c r="BK344" s="115" t="s">
        <v>35</v>
      </c>
      <c r="BL344" s="110" t="s">
        <v>35</v>
      </c>
      <c r="BM344" s="119" t="s">
        <v>35</v>
      </c>
      <c r="BN344" s="115" t="s">
        <v>35</v>
      </c>
      <c r="BO344" s="115" t="s">
        <v>35</v>
      </c>
      <c r="BP344" s="115" t="s">
        <v>35</v>
      </c>
      <c r="BQ344" s="110" t="s">
        <v>35</v>
      </c>
      <c r="BR344" s="119" t="s">
        <v>35</v>
      </c>
      <c r="BS344" s="115" t="s">
        <v>35</v>
      </c>
      <c r="BT344" s="115" t="s">
        <v>35</v>
      </c>
      <c r="BU344" s="115" t="s">
        <v>35</v>
      </c>
      <c r="BV344" s="115" t="s">
        <v>35</v>
      </c>
      <c r="BW344" s="115" t="s">
        <v>35</v>
      </c>
      <c r="BX344" s="115" t="s">
        <v>35</v>
      </c>
      <c r="BY344" s="104" t="s">
        <v>35</v>
      </c>
      <c r="BZ344" s="104" t="s">
        <v>35</v>
      </c>
      <c r="CA344" s="104" t="s">
        <v>35</v>
      </c>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row>
    <row r="345" s="599" customFormat="true" ht="15" customHeight="true" x14ac:dyDescent="0.2">
      <c r="B345" s="615"/>
      <c r="AB345" s="415"/>
      <c r="AC345" s="415"/>
      <c r="AD345" s="415"/>
      <c r="AE345" s="415"/>
      <c r="AF345" s="415"/>
      <c r="AG345" s="415"/>
      <c r="AH345" s="415"/>
      <c r="AI345" s="415"/>
      <c r="AJ345" s="415"/>
      <c r="AK345" s="415"/>
      <c r="AL345" s="415"/>
      <c r="AM345" s="415"/>
      <c r="AN345" s="415"/>
      <c r="AO345" s="415"/>
      <c r="AP345" s="415"/>
      <c r="AQ345" s="415"/>
      <c r="AR345" s="415"/>
      <c r="AS345" s="415"/>
      <c r="AT345" s="415"/>
      <c r="AU345" s="415"/>
      <c r="AV345" s="415"/>
      <c r="AW345" s="415"/>
      <c r="AX345" s="415"/>
      <c r="AY345" s="415"/>
      <c r="AZ345" s="415"/>
      <c r="BA345" s="1036" t="s">
        <v>151</v>
      </c>
      <c r="BB345" s="682" t="s">
        <v>49</v>
      </c>
      <c r="BC345" s="119" t="s">
        <v>35</v>
      </c>
      <c r="BD345" s="115" t="s">
        <v>35</v>
      </c>
      <c r="BE345" s="115" t="s">
        <v>35</v>
      </c>
      <c r="BF345" s="115" t="s">
        <v>35</v>
      </c>
      <c r="BG345" s="110" t="s">
        <v>35</v>
      </c>
      <c r="BH345" s="119" t="s">
        <v>35</v>
      </c>
      <c r="BI345" s="115" t="s">
        <v>35</v>
      </c>
      <c r="BJ345" s="115" t="s">
        <v>35</v>
      </c>
      <c r="BK345" s="115" t="s">
        <v>35</v>
      </c>
      <c r="BL345" s="110" t="s">
        <v>35</v>
      </c>
      <c r="BM345" s="119" t="s">
        <v>35</v>
      </c>
      <c r="BN345" s="115" t="s">
        <v>35</v>
      </c>
      <c r="BO345" s="115" t="s">
        <v>35</v>
      </c>
      <c r="BP345" s="115" t="s">
        <v>35</v>
      </c>
      <c r="BQ345" s="110" t="s">
        <v>35</v>
      </c>
      <c r="BR345" s="119" t="s">
        <v>35</v>
      </c>
      <c r="BS345" s="115" t="s">
        <v>35</v>
      </c>
      <c r="BT345" s="115" t="s">
        <v>35</v>
      </c>
      <c r="BU345" s="115" t="s">
        <v>35</v>
      </c>
      <c r="BV345" s="115" t="s">
        <v>35</v>
      </c>
      <c r="BW345" s="115" t="s">
        <v>35</v>
      </c>
      <c r="BX345" s="115" t="s">
        <v>35</v>
      </c>
      <c r="BY345" s="104" t="s">
        <v>35</v>
      </c>
      <c r="BZ345" s="104" t="s">
        <v>35</v>
      </c>
      <c r="CA345" s="104" t="s">
        <v>35</v>
      </c>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row>
    <row r="346" s="599" customFormat="true" ht="15" customHeight="true" x14ac:dyDescent="0.2">
      <c r="B346" s="615"/>
      <c r="AB346" s="415"/>
      <c r="AC346" s="415"/>
      <c r="AD346" s="415"/>
      <c r="AE346" s="415"/>
      <c r="AF346" s="415"/>
      <c r="AG346" s="415"/>
      <c r="AH346" s="415"/>
      <c r="AI346" s="415"/>
      <c r="AJ346" s="415"/>
      <c r="AK346" s="415"/>
      <c r="AL346" s="415"/>
      <c r="AM346" s="415"/>
      <c r="AN346" s="415"/>
      <c r="AO346" s="415"/>
      <c r="AP346" s="415"/>
      <c r="AQ346" s="415"/>
      <c r="AR346" s="415"/>
      <c r="AS346" s="415"/>
      <c r="AT346" s="415"/>
      <c r="AU346" s="415"/>
      <c r="AV346" s="415"/>
      <c r="AW346" s="415"/>
      <c r="AX346" s="415"/>
      <c r="AY346" s="415"/>
      <c r="AZ346" s="415"/>
      <c r="BA346" s="1035"/>
      <c r="BB346" s="682" t="s">
        <v>48</v>
      </c>
      <c r="BC346" s="119" t="s">
        <v>35</v>
      </c>
      <c r="BD346" s="115" t="s">
        <v>35</v>
      </c>
      <c r="BE346" s="115" t="s">
        <v>35</v>
      </c>
      <c r="BF346" s="115" t="s">
        <v>35</v>
      </c>
      <c r="BG346" s="110" t="s">
        <v>35</v>
      </c>
      <c r="BH346" s="119" t="s">
        <v>35</v>
      </c>
      <c r="BI346" s="115" t="s">
        <v>35</v>
      </c>
      <c r="BJ346" s="115" t="s">
        <v>35</v>
      </c>
      <c r="BK346" s="115" t="s">
        <v>35</v>
      </c>
      <c r="BL346" s="110" t="s">
        <v>35</v>
      </c>
      <c r="BM346" s="119" t="s">
        <v>35</v>
      </c>
      <c r="BN346" s="115" t="s">
        <v>35</v>
      </c>
      <c r="BO346" s="115" t="s">
        <v>35</v>
      </c>
      <c r="BP346" s="115" t="s">
        <v>35</v>
      </c>
      <c r="BQ346" s="110" t="s">
        <v>35</v>
      </c>
      <c r="BR346" s="119" t="s">
        <v>35</v>
      </c>
      <c r="BS346" s="115" t="s">
        <v>35</v>
      </c>
      <c r="BT346" s="115" t="s">
        <v>35</v>
      </c>
      <c r="BU346" s="115" t="s">
        <v>35</v>
      </c>
      <c r="BV346" s="115" t="s">
        <v>35</v>
      </c>
      <c r="BW346" s="115" t="s">
        <v>35</v>
      </c>
      <c r="BX346" s="115" t="s">
        <v>35</v>
      </c>
      <c r="BY346" s="104" t="s">
        <v>35</v>
      </c>
      <c r="BZ346" s="104" t="s">
        <v>35</v>
      </c>
      <c r="CA346" s="104" t="s">
        <v>35</v>
      </c>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row>
    <row r="347" s="599" customFormat="true" ht="15" customHeight="true" x14ac:dyDescent="0.2">
      <c r="B347" s="615"/>
      <c r="AB347" s="415"/>
      <c r="AC347" s="415"/>
      <c r="AD347" s="415"/>
      <c r="AE347" s="415"/>
      <c r="AF347" s="415"/>
      <c r="AG347" s="415"/>
      <c r="AH347" s="415"/>
      <c r="AI347" s="415"/>
      <c r="AJ347" s="415"/>
      <c r="AK347" s="415"/>
      <c r="AL347" s="415"/>
      <c r="AM347" s="415"/>
      <c r="AN347" s="415"/>
      <c r="AO347" s="415"/>
      <c r="AP347" s="415"/>
      <c r="AQ347" s="415"/>
      <c r="AR347" s="415"/>
      <c r="AS347" s="415"/>
      <c r="AT347" s="415"/>
      <c r="AU347" s="415"/>
      <c r="AV347" s="415"/>
      <c r="AW347" s="415"/>
      <c r="AX347" s="415"/>
      <c r="AY347" s="415"/>
      <c r="AZ347" s="415"/>
      <c r="BA347" s="1036" t="s">
        <v>152</v>
      </c>
      <c r="BB347" s="682" t="s">
        <v>49</v>
      </c>
      <c r="BC347" s="119" t="s">
        <v>35</v>
      </c>
      <c r="BD347" s="115" t="s">
        <v>35</v>
      </c>
      <c r="BE347" s="115" t="s">
        <v>35</v>
      </c>
      <c r="BF347" s="115" t="s">
        <v>35</v>
      </c>
      <c r="BG347" s="110" t="s">
        <v>35</v>
      </c>
      <c r="BH347" s="119" t="s">
        <v>35</v>
      </c>
      <c r="BI347" s="115" t="s">
        <v>35</v>
      </c>
      <c r="BJ347" s="115" t="s">
        <v>35</v>
      </c>
      <c r="BK347" s="115" t="s">
        <v>35</v>
      </c>
      <c r="BL347" s="110" t="s">
        <v>35</v>
      </c>
      <c r="BM347" s="119" t="s">
        <v>35</v>
      </c>
      <c r="BN347" s="115" t="s">
        <v>35</v>
      </c>
      <c r="BO347" s="115" t="s">
        <v>35</v>
      </c>
      <c r="BP347" s="115" t="s">
        <v>35</v>
      </c>
      <c r="BQ347" s="110" t="s">
        <v>35</v>
      </c>
      <c r="BR347" s="119" t="s">
        <v>35</v>
      </c>
      <c r="BS347" s="115" t="s">
        <v>35</v>
      </c>
      <c r="BT347" s="115" t="s">
        <v>35</v>
      </c>
      <c r="BU347" s="115" t="s">
        <v>35</v>
      </c>
      <c r="BV347" s="115" t="s">
        <v>35</v>
      </c>
      <c r="BW347" s="115" t="s">
        <v>35</v>
      </c>
      <c r="BX347" s="115" t="s">
        <v>35</v>
      </c>
      <c r="BY347" s="104" t="s">
        <v>35</v>
      </c>
      <c r="BZ347" s="104" t="s">
        <v>35</v>
      </c>
      <c r="CA347" s="104" t="s">
        <v>35</v>
      </c>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row>
    <row r="348" s="599" customFormat="true" ht="15" customHeight="true" x14ac:dyDescent="0.2">
      <c r="B348" s="615"/>
      <c r="AB348" s="415"/>
      <c r="AC348" s="415"/>
      <c r="AD348" s="415"/>
      <c r="AE348" s="415"/>
      <c r="AF348" s="415"/>
      <c r="AG348" s="415"/>
      <c r="AH348" s="415"/>
      <c r="AI348" s="415"/>
      <c r="AJ348" s="415"/>
      <c r="AK348" s="415"/>
      <c r="AL348" s="415"/>
      <c r="AM348" s="415"/>
      <c r="AN348" s="415"/>
      <c r="AO348" s="415"/>
      <c r="AP348" s="415"/>
      <c r="AQ348" s="415"/>
      <c r="AR348" s="415"/>
      <c r="AS348" s="415"/>
      <c r="AT348" s="415"/>
      <c r="AU348" s="415"/>
      <c r="AV348" s="415"/>
      <c r="AW348" s="415"/>
      <c r="AX348" s="415"/>
      <c r="AY348" s="415"/>
      <c r="AZ348" s="415"/>
      <c r="BA348" s="1035"/>
      <c r="BB348" s="682" t="s">
        <v>48</v>
      </c>
      <c r="BC348" s="119" t="s">
        <v>35</v>
      </c>
      <c r="BD348" s="115" t="s">
        <v>35</v>
      </c>
      <c r="BE348" s="115" t="s">
        <v>35</v>
      </c>
      <c r="BF348" s="115" t="s">
        <v>35</v>
      </c>
      <c r="BG348" s="110" t="s">
        <v>35</v>
      </c>
      <c r="BH348" s="119" t="s">
        <v>35</v>
      </c>
      <c r="BI348" s="115" t="s">
        <v>35</v>
      </c>
      <c r="BJ348" s="115" t="s">
        <v>35</v>
      </c>
      <c r="BK348" s="115" t="s">
        <v>35</v>
      </c>
      <c r="BL348" s="110" t="s">
        <v>35</v>
      </c>
      <c r="BM348" s="119" t="s">
        <v>35</v>
      </c>
      <c r="BN348" s="115" t="s">
        <v>35</v>
      </c>
      <c r="BO348" s="115" t="s">
        <v>35</v>
      </c>
      <c r="BP348" s="115" t="s">
        <v>35</v>
      </c>
      <c r="BQ348" s="110" t="s">
        <v>35</v>
      </c>
      <c r="BR348" s="119" t="s">
        <v>35</v>
      </c>
      <c r="BS348" s="115" t="s">
        <v>35</v>
      </c>
      <c r="BT348" s="115" t="s">
        <v>35</v>
      </c>
      <c r="BU348" s="115" t="s">
        <v>35</v>
      </c>
      <c r="BV348" s="115" t="s">
        <v>35</v>
      </c>
      <c r="BW348" s="115" t="s">
        <v>35</v>
      </c>
      <c r="BX348" s="115" t="s">
        <v>35</v>
      </c>
      <c r="BY348" s="104" t="s">
        <v>35</v>
      </c>
      <c r="BZ348" s="104" t="s">
        <v>35</v>
      </c>
      <c r="CA348" s="104" t="s">
        <v>35</v>
      </c>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row>
    <row r="349" s="599" customFormat="true" ht="15" customHeight="true" x14ac:dyDescent="0.2">
      <c r="B349" s="615"/>
      <c r="AB349" s="415"/>
      <c r="AC349" s="415"/>
      <c r="AD349" s="415"/>
      <c r="AE349" s="415"/>
      <c r="AF349" s="415"/>
      <c r="AG349" s="415"/>
      <c r="AH349" s="415"/>
      <c r="AI349" s="415"/>
      <c r="AJ349" s="415"/>
      <c r="AK349" s="415"/>
      <c r="AL349" s="415"/>
      <c r="AM349" s="415"/>
      <c r="AN349" s="415"/>
      <c r="AO349" s="415"/>
      <c r="AP349" s="415"/>
      <c r="AQ349" s="415"/>
      <c r="AR349" s="415"/>
      <c r="AS349" s="415"/>
      <c r="AT349" s="415"/>
      <c r="AU349" s="415"/>
      <c r="AV349" s="415"/>
      <c r="AW349" s="415"/>
      <c r="AX349" s="415"/>
      <c r="AY349" s="415"/>
      <c r="AZ349" s="415"/>
      <c r="BA349" s="1036" t="s">
        <v>153</v>
      </c>
      <c r="BB349" s="682" t="s">
        <v>49</v>
      </c>
      <c r="BC349" s="119" t="s">
        <v>35</v>
      </c>
      <c r="BD349" s="115" t="s">
        <v>35</v>
      </c>
      <c r="BE349" s="115" t="s">
        <v>35</v>
      </c>
      <c r="BF349" s="115" t="s">
        <v>35</v>
      </c>
      <c r="BG349" s="110" t="s">
        <v>35</v>
      </c>
      <c r="BH349" s="119" t="s">
        <v>35</v>
      </c>
      <c r="BI349" s="115" t="s">
        <v>35</v>
      </c>
      <c r="BJ349" s="115" t="s">
        <v>35</v>
      </c>
      <c r="BK349" s="115" t="s">
        <v>35</v>
      </c>
      <c r="BL349" s="110" t="s">
        <v>35</v>
      </c>
      <c r="BM349" s="119" t="s">
        <v>35</v>
      </c>
      <c r="BN349" s="115" t="s">
        <v>35</v>
      </c>
      <c r="BO349" s="115" t="s">
        <v>35</v>
      </c>
      <c r="BP349" s="115" t="s">
        <v>35</v>
      </c>
      <c r="BQ349" s="110" t="s">
        <v>35</v>
      </c>
      <c r="BR349" s="119" t="s">
        <v>35</v>
      </c>
      <c r="BS349" s="115" t="s">
        <v>35</v>
      </c>
      <c r="BT349" s="115" t="s">
        <v>35</v>
      </c>
      <c r="BU349" s="115" t="s">
        <v>35</v>
      </c>
      <c r="BV349" s="115" t="s">
        <v>35</v>
      </c>
      <c r="BW349" s="115" t="s">
        <v>35</v>
      </c>
      <c r="BX349" s="115" t="s">
        <v>35</v>
      </c>
      <c r="BY349" s="104" t="s">
        <v>35</v>
      </c>
      <c r="BZ349" s="104" t="s">
        <v>35</v>
      </c>
      <c r="CA349" s="104" t="s">
        <v>35</v>
      </c>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row>
    <row r="350" s="599" customFormat="true" ht="15" customHeight="true" x14ac:dyDescent="0.2">
      <c r="B350" s="615"/>
      <c r="AB350" s="415"/>
      <c r="AC350" s="415"/>
      <c r="AD350" s="415"/>
      <c r="AE350" s="415"/>
      <c r="AF350" s="415"/>
      <c r="AG350" s="415"/>
      <c r="AH350" s="415"/>
      <c r="AI350" s="415"/>
      <c r="AJ350" s="415"/>
      <c r="AK350" s="415"/>
      <c r="AL350" s="415"/>
      <c r="AM350" s="415"/>
      <c r="AN350" s="415"/>
      <c r="AO350" s="415"/>
      <c r="AP350" s="415"/>
      <c r="AQ350" s="415"/>
      <c r="AR350" s="415"/>
      <c r="AS350" s="415"/>
      <c r="AT350" s="415"/>
      <c r="AU350" s="415"/>
      <c r="AV350" s="415"/>
      <c r="AW350" s="415"/>
      <c r="AX350" s="415"/>
      <c r="AY350" s="415"/>
      <c r="AZ350" s="415"/>
      <c r="BA350" s="1035"/>
      <c r="BB350" s="682" t="s">
        <v>48</v>
      </c>
      <c r="BC350" s="119" t="s">
        <v>35</v>
      </c>
      <c r="BD350" s="115" t="s">
        <v>35</v>
      </c>
      <c r="BE350" s="115" t="s">
        <v>35</v>
      </c>
      <c r="BF350" s="115" t="s">
        <v>35</v>
      </c>
      <c r="BG350" s="110" t="s">
        <v>35</v>
      </c>
      <c r="BH350" s="119" t="s">
        <v>35</v>
      </c>
      <c r="BI350" s="115" t="s">
        <v>35</v>
      </c>
      <c r="BJ350" s="115" t="s">
        <v>35</v>
      </c>
      <c r="BK350" s="115" t="s">
        <v>35</v>
      </c>
      <c r="BL350" s="110" t="s">
        <v>35</v>
      </c>
      <c r="BM350" s="119" t="s">
        <v>35</v>
      </c>
      <c r="BN350" s="115" t="s">
        <v>35</v>
      </c>
      <c r="BO350" s="115" t="s">
        <v>35</v>
      </c>
      <c r="BP350" s="115" t="s">
        <v>35</v>
      </c>
      <c r="BQ350" s="110" t="s">
        <v>35</v>
      </c>
      <c r="BR350" s="119" t="s">
        <v>35</v>
      </c>
      <c r="BS350" s="115" t="s">
        <v>35</v>
      </c>
      <c r="BT350" s="115" t="s">
        <v>35</v>
      </c>
      <c r="BU350" s="115" t="s">
        <v>35</v>
      </c>
      <c r="BV350" s="115" t="s">
        <v>35</v>
      </c>
      <c r="BW350" s="115" t="s">
        <v>35</v>
      </c>
      <c r="BX350" s="115" t="s">
        <v>35</v>
      </c>
      <c r="BY350" s="104" t="s">
        <v>35</v>
      </c>
      <c r="BZ350" s="104" t="s">
        <v>35</v>
      </c>
      <c r="CA350" s="104" t="s">
        <v>35</v>
      </c>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row>
    <row r="351" s="599" customFormat="true" ht="15" customHeight="true" x14ac:dyDescent="0.2">
      <c r="B351" s="615"/>
      <c r="AB351" s="415"/>
      <c r="AC351" s="415"/>
      <c r="AD351" s="415"/>
      <c r="AE351" s="415"/>
      <c r="AF351" s="415"/>
      <c r="AG351" s="415"/>
      <c r="AH351" s="415"/>
      <c r="AI351" s="415"/>
      <c r="AJ351" s="415"/>
      <c r="AK351" s="415"/>
      <c r="AL351" s="415"/>
      <c r="AM351" s="415"/>
      <c r="AN351" s="415"/>
      <c r="AO351" s="415"/>
      <c r="AP351" s="415"/>
      <c r="AQ351" s="415"/>
      <c r="AR351" s="415"/>
      <c r="AS351" s="415"/>
      <c r="AT351" s="415"/>
      <c r="AU351" s="415"/>
      <c r="AV351" s="415"/>
      <c r="AW351" s="415"/>
      <c r="AX351" s="415"/>
      <c r="AY351" s="415"/>
      <c r="AZ351" s="415"/>
      <c r="BA351" s="1036" t="s">
        <v>154</v>
      </c>
      <c r="BB351" s="682" t="s">
        <v>49</v>
      </c>
      <c r="BC351" s="119" t="s">
        <v>35</v>
      </c>
      <c r="BD351" s="115" t="s">
        <v>35</v>
      </c>
      <c r="BE351" s="115" t="s">
        <v>35</v>
      </c>
      <c r="BF351" s="115" t="s">
        <v>35</v>
      </c>
      <c r="BG351" s="110" t="s">
        <v>35</v>
      </c>
      <c r="BH351" s="119" t="s">
        <v>35</v>
      </c>
      <c r="BI351" s="115" t="s">
        <v>35</v>
      </c>
      <c r="BJ351" s="115" t="s">
        <v>35</v>
      </c>
      <c r="BK351" s="115" t="s">
        <v>35</v>
      </c>
      <c r="BL351" s="110" t="s">
        <v>35</v>
      </c>
      <c r="BM351" s="119" t="s">
        <v>35</v>
      </c>
      <c r="BN351" s="115" t="s">
        <v>35</v>
      </c>
      <c r="BO351" s="115" t="s">
        <v>35</v>
      </c>
      <c r="BP351" s="115" t="s">
        <v>35</v>
      </c>
      <c r="BQ351" s="110" t="s">
        <v>35</v>
      </c>
      <c r="BR351" s="119" t="s">
        <v>35</v>
      </c>
      <c r="BS351" s="115" t="s">
        <v>35</v>
      </c>
      <c r="BT351" s="115" t="s">
        <v>35</v>
      </c>
      <c r="BU351" s="115" t="s">
        <v>35</v>
      </c>
      <c r="BV351" s="115" t="s">
        <v>35</v>
      </c>
      <c r="BW351" s="115" t="s">
        <v>35</v>
      </c>
      <c r="BX351" s="115" t="s">
        <v>35</v>
      </c>
      <c r="BY351" s="104" t="s">
        <v>35</v>
      </c>
      <c r="BZ351" s="104" t="s">
        <v>35</v>
      </c>
      <c r="CA351" s="104" t="s">
        <v>35</v>
      </c>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row>
    <row r="352" s="599" customFormat="true" ht="15" customHeight="true" x14ac:dyDescent="0.2">
      <c r="B352" s="615"/>
      <c r="AB352" s="415"/>
      <c r="AC352" s="415"/>
      <c r="AD352" s="415"/>
      <c r="AE352" s="415"/>
      <c r="AF352" s="415"/>
      <c r="AG352" s="415"/>
      <c r="AH352" s="415"/>
      <c r="AI352" s="415"/>
      <c r="AJ352" s="415"/>
      <c r="AK352" s="415"/>
      <c r="AL352" s="415"/>
      <c r="AM352" s="415"/>
      <c r="AN352" s="415"/>
      <c r="AO352" s="415"/>
      <c r="AP352" s="415"/>
      <c r="AQ352" s="415"/>
      <c r="AR352" s="415"/>
      <c r="AS352" s="415"/>
      <c r="AT352" s="415"/>
      <c r="AU352" s="415"/>
      <c r="AV352" s="415"/>
      <c r="AW352" s="415"/>
      <c r="AX352" s="415"/>
      <c r="AY352" s="415"/>
      <c r="AZ352" s="415"/>
      <c r="BA352" s="1035"/>
      <c r="BB352" s="682" t="s">
        <v>48</v>
      </c>
      <c r="BC352" s="119" t="s">
        <v>35</v>
      </c>
      <c r="BD352" s="115" t="s">
        <v>35</v>
      </c>
      <c r="BE352" s="115" t="s">
        <v>35</v>
      </c>
      <c r="BF352" s="115" t="s">
        <v>35</v>
      </c>
      <c r="BG352" s="110" t="s">
        <v>35</v>
      </c>
      <c r="BH352" s="119" t="s">
        <v>35</v>
      </c>
      <c r="BI352" s="115" t="s">
        <v>35</v>
      </c>
      <c r="BJ352" s="115" t="s">
        <v>35</v>
      </c>
      <c r="BK352" s="115" t="s">
        <v>35</v>
      </c>
      <c r="BL352" s="110" t="s">
        <v>35</v>
      </c>
      <c r="BM352" s="119" t="s">
        <v>35</v>
      </c>
      <c r="BN352" s="115" t="s">
        <v>35</v>
      </c>
      <c r="BO352" s="115" t="s">
        <v>35</v>
      </c>
      <c r="BP352" s="115" t="s">
        <v>35</v>
      </c>
      <c r="BQ352" s="110" t="s">
        <v>35</v>
      </c>
      <c r="BR352" s="119" t="s">
        <v>35</v>
      </c>
      <c r="BS352" s="115" t="s">
        <v>35</v>
      </c>
      <c r="BT352" s="115" t="s">
        <v>35</v>
      </c>
      <c r="BU352" s="115" t="s">
        <v>35</v>
      </c>
      <c r="BV352" s="115" t="s">
        <v>35</v>
      </c>
      <c r="BW352" s="115" t="s">
        <v>35</v>
      </c>
      <c r="BX352" s="115" t="s">
        <v>35</v>
      </c>
      <c r="BY352" s="104" t="s">
        <v>35</v>
      </c>
      <c r="BZ352" s="104" t="s">
        <v>35</v>
      </c>
      <c r="CA352" s="104" t="s">
        <v>35</v>
      </c>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row>
    <row r="353" s="599" customFormat="true" ht="15" customHeight="true" x14ac:dyDescent="0.2">
      <c r="B353" s="615"/>
      <c r="AB353" s="415"/>
      <c r="AC353" s="415"/>
      <c r="AD353" s="415"/>
      <c r="AE353" s="415"/>
      <c r="AF353" s="415"/>
      <c r="AG353" s="415"/>
      <c r="AH353" s="415"/>
      <c r="AI353" s="415"/>
      <c r="AJ353" s="415"/>
      <c r="AK353" s="415"/>
      <c r="AL353" s="415"/>
      <c r="AM353" s="415"/>
      <c r="AN353" s="415"/>
      <c r="AO353" s="415"/>
      <c r="AP353" s="415"/>
      <c r="AQ353" s="415"/>
      <c r="AR353" s="415"/>
      <c r="AS353" s="415"/>
      <c r="AT353" s="415"/>
      <c r="AU353" s="415"/>
      <c r="AV353" s="415"/>
      <c r="AW353" s="415"/>
      <c r="AX353" s="415"/>
      <c r="AY353" s="415"/>
      <c r="AZ353" s="415"/>
      <c r="BA353" s="1036" t="s">
        <v>143</v>
      </c>
      <c r="BB353" s="682" t="s">
        <v>49</v>
      </c>
      <c r="BC353" s="119" t="s">
        <v>35</v>
      </c>
      <c r="BD353" s="115" t="s">
        <v>35</v>
      </c>
      <c r="BE353" s="115" t="s">
        <v>35</v>
      </c>
      <c r="BF353" s="115" t="s">
        <v>35</v>
      </c>
      <c r="BG353" s="110" t="s">
        <v>35</v>
      </c>
      <c r="BH353" s="119" t="s">
        <v>35</v>
      </c>
      <c r="BI353" s="115" t="s">
        <v>35</v>
      </c>
      <c r="BJ353" s="115" t="s">
        <v>35</v>
      </c>
      <c r="BK353" s="115" t="s">
        <v>35</v>
      </c>
      <c r="BL353" s="110" t="s">
        <v>35</v>
      </c>
      <c r="BM353" s="119" t="s">
        <v>35</v>
      </c>
      <c r="BN353" s="115" t="s">
        <v>35</v>
      </c>
      <c r="BO353" s="115" t="s">
        <v>35</v>
      </c>
      <c r="BP353" s="115" t="s">
        <v>35</v>
      </c>
      <c r="BQ353" s="110" t="s">
        <v>35</v>
      </c>
      <c r="BR353" s="119" t="s">
        <v>35</v>
      </c>
      <c r="BS353" s="115" t="s">
        <v>35</v>
      </c>
      <c r="BT353" s="115" t="s">
        <v>35</v>
      </c>
      <c r="BU353" s="115" t="s">
        <v>35</v>
      </c>
      <c r="BV353" s="115" t="s">
        <v>35</v>
      </c>
      <c r="BW353" s="115" t="s">
        <v>35</v>
      </c>
      <c r="BX353" s="115" t="s">
        <v>35</v>
      </c>
      <c r="BY353" s="104" t="s">
        <v>35</v>
      </c>
      <c r="BZ353" s="104" t="s">
        <v>35</v>
      </c>
      <c r="CA353" s="104" t="s">
        <v>35</v>
      </c>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row>
    <row r="354" s="599" customFormat="true" ht="15" customHeight="true" x14ac:dyDescent="0.2">
      <c r="B354" s="615"/>
      <c r="AB354" s="415"/>
      <c r="AC354" s="415"/>
      <c r="AD354" s="415"/>
      <c r="AE354" s="415"/>
      <c r="AF354" s="415"/>
      <c r="AG354" s="415"/>
      <c r="AH354" s="415"/>
      <c r="AI354" s="415"/>
      <c r="AJ354" s="415"/>
      <c r="AK354" s="415"/>
      <c r="AL354" s="415"/>
      <c r="AM354" s="415"/>
      <c r="AN354" s="415"/>
      <c r="AO354" s="415"/>
      <c r="AP354" s="415"/>
      <c r="AQ354" s="415"/>
      <c r="AR354" s="415"/>
      <c r="AS354" s="415"/>
      <c r="AT354" s="415"/>
      <c r="AU354" s="415"/>
      <c r="AV354" s="415"/>
      <c r="AW354" s="415"/>
      <c r="AX354" s="415"/>
      <c r="AY354" s="415"/>
      <c r="AZ354" s="415"/>
      <c r="BA354" s="1037"/>
      <c r="BB354" s="684" t="s">
        <v>48</v>
      </c>
      <c r="BC354" s="118" t="s">
        <v>35</v>
      </c>
      <c r="BD354" s="114" t="s">
        <v>35</v>
      </c>
      <c r="BE354" s="114" t="s">
        <v>35</v>
      </c>
      <c r="BF354" s="114" t="s">
        <v>35</v>
      </c>
      <c r="BG354" s="109" t="s">
        <v>35</v>
      </c>
      <c r="BH354" s="118" t="s">
        <v>35</v>
      </c>
      <c r="BI354" s="114" t="s">
        <v>35</v>
      </c>
      <c r="BJ354" s="114" t="s">
        <v>35</v>
      </c>
      <c r="BK354" s="114" t="s">
        <v>35</v>
      </c>
      <c r="BL354" s="109" t="s">
        <v>35</v>
      </c>
      <c r="BM354" s="118" t="s">
        <v>35</v>
      </c>
      <c r="BN354" s="114" t="s">
        <v>35</v>
      </c>
      <c r="BO354" s="114" t="s">
        <v>35</v>
      </c>
      <c r="BP354" s="114" t="s">
        <v>35</v>
      </c>
      <c r="BQ354" s="109" t="s">
        <v>35</v>
      </c>
      <c r="BR354" s="118" t="s">
        <v>35</v>
      </c>
      <c r="BS354" s="114" t="s">
        <v>35</v>
      </c>
      <c r="BT354" s="114" t="s">
        <v>35</v>
      </c>
      <c r="BU354" s="114" t="s">
        <v>35</v>
      </c>
      <c r="BV354" s="114" t="s">
        <v>35</v>
      </c>
      <c r="BW354" s="114" t="s">
        <v>35</v>
      </c>
      <c r="BX354" s="114" t="s">
        <v>35</v>
      </c>
      <c r="BY354" s="103" t="s">
        <v>35</v>
      </c>
      <c r="BZ354" s="103" t="s">
        <v>35</v>
      </c>
      <c r="CA354" s="103" t="s">
        <v>35</v>
      </c>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row>
    <row r="355" s="599" customFormat="true" ht="15" customHeight="true" x14ac:dyDescent="0.2">
      <c r="B355" s="6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A355" s="441"/>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5"/>
      <c r="BW355" s="505"/>
      <c r="BX355" s="505"/>
      <c r="BY355" s="505"/>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599" customFormat="true" ht="15" customHeight="true" x14ac:dyDescent="0.2">
      <c r="B356" s="6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A356" s="441"/>
      <c r="BB356" s="382"/>
      <c r="BC356" s="441"/>
      <c r="BD356" s="441"/>
      <c r="BE356" s="441"/>
      <c r="BF356" s="441"/>
      <c r="BG356" s="441"/>
      <c r="BH356" s="441"/>
      <c r="BI356" s="441"/>
      <c r="BJ356" s="441"/>
      <c r="BK356" s="441"/>
      <c r="BL356" s="441"/>
      <c r="BM356" s="441"/>
      <c r="BN356" s="441"/>
      <c r="BO356" s="441"/>
      <c r="BP356" s="441"/>
      <c r="BQ356" s="441"/>
      <c r="BR356" s="441"/>
      <c r="BS356" s="441"/>
      <c r="BT356" s="441"/>
      <c r="BU356" s="441"/>
      <c r="BV356" s="441"/>
      <c r="BW356" s="441"/>
      <c r="BX356" s="441"/>
      <c r="BY356" s="441"/>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378" customFormat="true" ht="15" customHeight="true" x14ac:dyDescent="0.2">
      <c r="B357" s="380"/>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A357" s="441"/>
      <c r="BB357" s="382"/>
      <c r="BC357" s="441"/>
      <c r="BD357" s="441"/>
      <c r="BE357" s="441"/>
      <c r="BF357" s="441"/>
      <c r="BG357" s="441"/>
      <c r="BH357" s="441"/>
      <c r="BI357" s="441"/>
      <c r="BJ357" s="441"/>
      <c r="BK357" s="441"/>
      <c r="BL357" s="441"/>
      <c r="BM357" s="441"/>
      <c r="BN357" s="441"/>
      <c r="BO357" s="441"/>
      <c r="BP357" s="441"/>
      <c r="BQ357" s="441"/>
      <c r="BR357" s="441"/>
      <c r="BS357" s="441"/>
      <c r="BT357" s="441"/>
      <c r="BU357" s="441"/>
      <c r="BV357" s="441"/>
      <c r="BW357" s="441"/>
      <c r="BX357" s="441"/>
      <c r="BY357" s="441"/>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378" customFormat="true" ht="15" customHeight="true" x14ac:dyDescent="0.2">
      <c r="B358" s="380"/>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A358" s="441"/>
      <c r="BB358" s="382"/>
      <c r="BC358" s="441"/>
      <c r="BD358" s="441"/>
      <c r="BE358" s="441"/>
      <c r="BF358" s="441"/>
      <c r="BG358" s="441"/>
      <c r="BH358" s="441"/>
      <c r="BI358" s="441"/>
      <c r="BJ358" s="441"/>
      <c r="BK358" s="441"/>
      <c r="BL358" s="441"/>
      <c r="BM358" s="441"/>
      <c r="BN358" s="441"/>
      <c r="BO358" s="441"/>
      <c r="BP358" s="441"/>
      <c r="BQ358" s="441"/>
      <c r="BR358" s="441"/>
      <c r="BS358" s="441"/>
      <c r="BT358" s="441"/>
      <c r="BU358" s="441"/>
      <c r="BV358" s="441"/>
      <c r="BW358" s="441"/>
      <c r="BX358" s="441"/>
      <c r="BY358" s="441"/>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378" customFormat="true" ht="15" customHeight="true" x14ac:dyDescent="0.2">
      <c r="B359" s="380"/>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A359" s="441"/>
      <c r="BB359" s="382"/>
      <c r="BC359" s="441"/>
      <c r="BD359" s="441"/>
      <c r="BE359" s="441"/>
      <c r="BF359" s="441"/>
      <c r="BG359" s="441"/>
      <c r="BH359" s="441"/>
      <c r="BI359" s="441"/>
      <c r="BJ359" s="441"/>
      <c r="BK359" s="441"/>
      <c r="BL359" s="441"/>
      <c r="BM359" s="441"/>
      <c r="BN359" s="441"/>
      <c r="BO359" s="441"/>
      <c r="BP359" s="441"/>
      <c r="BQ359" s="441"/>
      <c r="BR359" s="441"/>
      <c r="BS359" s="441"/>
      <c r="BT359" s="441"/>
      <c r="BU359" s="441"/>
      <c r="BV359" s="441"/>
      <c r="BW359" s="441"/>
      <c r="BX359" s="441"/>
      <c r="BY359" s="441"/>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378" customFormat="true" ht="15" customHeight="true" x14ac:dyDescent="0.2">
      <c r="B360" s="380"/>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A360" s="441"/>
      <c r="BB360" s="382"/>
      <c r="BC360" s="441"/>
      <c r="BD360" s="441"/>
      <c r="BE360" s="441"/>
      <c r="BF360" s="441"/>
      <c r="BG360" s="441"/>
      <c r="BH360" s="441"/>
      <c r="BI360" s="441"/>
      <c r="BJ360" s="441"/>
      <c r="BK360" s="441"/>
      <c r="BL360" s="441"/>
      <c r="BM360" s="441"/>
      <c r="BN360" s="441"/>
      <c r="BO360" s="441"/>
      <c r="BP360" s="441"/>
      <c r="BQ360" s="441"/>
      <c r="BR360" s="441"/>
      <c r="BS360" s="441"/>
      <c r="BT360" s="441"/>
      <c r="BU360" s="441"/>
      <c r="BV360" s="441"/>
      <c r="BW360" s="441"/>
      <c r="BX360" s="441"/>
      <c r="BY360" s="441"/>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378" customFormat="true" ht="15" customHeight="true" x14ac:dyDescent="0.2">
      <c r="B361" s="380"/>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A361" s="441"/>
      <c r="BB361" s="382"/>
      <c r="BC361" s="441"/>
      <c r="BD361" s="441"/>
      <c r="BE361" s="441"/>
      <c r="BF361" s="441"/>
      <c r="BG361" s="441"/>
      <c r="BH361" s="441"/>
      <c r="BI361" s="441"/>
      <c r="BJ361" s="441"/>
      <c r="BK361" s="441"/>
      <c r="BL361" s="441"/>
      <c r="BM361" s="441"/>
      <c r="BN361" s="441"/>
      <c r="BO361" s="441"/>
      <c r="BP361" s="441"/>
      <c r="BQ361" s="441"/>
      <c r="BR361" s="441"/>
      <c r="BS361" s="441"/>
      <c r="BT361" s="441"/>
      <c r="BU361" s="441"/>
      <c r="BV361" s="441"/>
      <c r="BW361" s="441"/>
      <c r="BX361" s="441"/>
      <c r="BY361" s="441"/>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378" customFormat="true" ht="15" customHeight="true" x14ac:dyDescent="0.2">
      <c r="B362" s="380"/>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A362" s="441"/>
      <c r="BB362" s="382"/>
      <c r="BC362" s="441"/>
      <c r="BD362" s="441"/>
      <c r="BE362" s="441"/>
      <c r="BF362" s="441"/>
      <c r="BG362" s="441"/>
      <c r="BH362" s="441"/>
      <c r="BI362" s="441"/>
      <c r="BJ362" s="441"/>
      <c r="BK362" s="441"/>
      <c r="BL362" s="441"/>
      <c r="BM362" s="441"/>
      <c r="BN362" s="441"/>
      <c r="BO362" s="441"/>
      <c r="BP362" s="441"/>
      <c r="BQ362" s="441"/>
      <c r="BR362" s="441"/>
      <c r="BS362" s="441"/>
      <c r="BT362" s="441"/>
      <c r="BU362" s="441"/>
      <c r="BV362" s="441"/>
      <c r="BW362" s="441"/>
      <c r="BX362" s="441"/>
      <c r="BY362" s="441"/>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378" customFormat="true" ht="15" customHeight="true" x14ac:dyDescent="0.2">
      <c r="B363" s="380"/>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A363" s="441"/>
      <c r="BB363" s="382"/>
      <c r="BC363" s="441"/>
      <c r="BD363" s="441"/>
      <c r="BE363" s="441"/>
      <c r="BF363" s="441"/>
      <c r="BG363" s="441"/>
      <c r="BH363" s="441"/>
      <c r="BI363" s="441"/>
      <c r="BJ363" s="441"/>
      <c r="BK363" s="441"/>
      <c r="BL363" s="441"/>
      <c r="BM363" s="441"/>
      <c r="BN363" s="441"/>
      <c r="BO363" s="441"/>
      <c r="BP363" s="441"/>
      <c r="BQ363" s="441"/>
      <c r="BR363" s="441"/>
      <c r="BS363" s="441"/>
      <c r="BT363" s="441"/>
      <c r="BU363" s="441"/>
      <c r="BV363" s="441"/>
      <c r="BW363" s="441"/>
      <c r="BX363" s="441"/>
      <c r="BY363" s="441"/>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378" customFormat="true" ht="15" customHeight="true" x14ac:dyDescent="0.2">
      <c r="B364" s="380"/>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A364" s="441"/>
      <c r="BB364" s="382"/>
      <c r="BC364" s="441"/>
      <c r="BD364" s="441"/>
      <c r="BE364" s="441"/>
      <c r="BF364" s="441"/>
      <c r="BG364" s="441"/>
      <c r="BH364" s="441"/>
      <c r="BI364" s="441"/>
      <c r="BJ364" s="441"/>
      <c r="BK364" s="441"/>
      <c r="BL364" s="441"/>
      <c r="BM364" s="441"/>
      <c r="BN364" s="441"/>
      <c r="BO364" s="441"/>
      <c r="BP364" s="441"/>
      <c r="BQ364" s="441"/>
      <c r="BR364" s="441"/>
      <c r="BS364" s="441"/>
      <c r="BT364" s="441"/>
      <c r="BU364" s="441"/>
      <c r="BV364" s="441"/>
      <c r="BW364" s="441"/>
      <c r="BX364" s="441"/>
      <c r="BY364" s="441"/>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378" customFormat="true" ht="15" customHeight="true" x14ac:dyDescent="0.2">
      <c r="B365" s="380"/>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A365" s="441"/>
      <c r="BB365" s="382"/>
      <c r="BC365" s="441"/>
      <c r="BD365" s="441"/>
      <c r="BE365" s="441"/>
      <c r="BF365" s="441"/>
      <c r="BG365" s="441"/>
      <c r="BH365" s="441"/>
      <c r="BI365" s="441"/>
      <c r="BJ365" s="441"/>
      <c r="BK365" s="441"/>
      <c r="BL365" s="441"/>
      <c r="BM365" s="441"/>
      <c r="BN365" s="441"/>
      <c r="BO365" s="441"/>
      <c r="BP365" s="441"/>
      <c r="BQ365" s="441"/>
      <c r="BR365" s="441"/>
      <c r="BS365" s="441"/>
      <c r="BT365" s="441"/>
      <c r="BU365" s="441"/>
      <c r="BV365" s="441"/>
      <c r="BW365" s="441"/>
      <c r="BX365" s="441"/>
      <c r="BY365" s="441"/>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378" customFormat="true" ht="15" customHeight="true" x14ac:dyDescent="0.2">
      <c r="B366" s="380"/>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A366" s="441"/>
      <c r="BB366" s="382"/>
      <c r="BC366" s="441"/>
      <c r="BD366" s="441"/>
      <c r="BE366" s="441"/>
      <c r="BF366" s="441"/>
      <c r="BG366" s="441"/>
      <c r="BH366" s="441"/>
      <c r="BI366" s="441"/>
      <c r="BJ366" s="441"/>
      <c r="BK366" s="441"/>
      <c r="BL366" s="441"/>
      <c r="BM366" s="441"/>
      <c r="BN366" s="441"/>
      <c r="BO366" s="441"/>
      <c r="BP366" s="441"/>
      <c r="BQ366" s="441"/>
      <c r="BR366" s="441"/>
      <c r="BS366" s="441"/>
      <c r="BT366" s="441"/>
      <c r="BU366" s="441"/>
      <c r="BV366" s="441"/>
      <c r="BW366" s="441"/>
      <c r="BX366" s="441"/>
      <c r="BY366" s="441"/>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378" customFormat="true" ht="15" customHeight="true" x14ac:dyDescent="0.2">
      <c r="B367" s="380"/>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A367" s="441"/>
      <c r="BB367" s="382"/>
      <c r="BC367" s="441"/>
      <c r="BD367" s="441"/>
      <c r="BE367" s="441"/>
      <c r="BF367" s="441"/>
      <c r="BG367" s="441"/>
      <c r="BH367" s="441"/>
      <c r="BI367" s="441"/>
      <c r="BJ367" s="441"/>
      <c r="BK367" s="441"/>
      <c r="BL367" s="441"/>
      <c r="BM367" s="441"/>
      <c r="BN367" s="441"/>
      <c r="BO367" s="441"/>
      <c r="BP367" s="441"/>
      <c r="BQ367" s="441"/>
      <c r="BR367" s="441"/>
      <c r="BS367" s="441"/>
      <c r="BT367" s="441"/>
      <c r="BU367" s="441"/>
      <c r="BV367" s="441"/>
      <c r="BW367" s="441"/>
      <c r="BX367" s="441"/>
      <c r="BY367" s="441"/>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378" customFormat="true" ht="15" customHeight="true" x14ac:dyDescent="0.2">
      <c r="B368" s="380"/>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A368" s="441"/>
      <c r="BB368" s="382"/>
      <c r="BC368" s="441"/>
      <c r="BD368" s="441"/>
      <c r="BE368" s="441"/>
      <c r="BF368" s="441"/>
      <c r="BG368" s="441"/>
      <c r="BH368" s="441"/>
      <c r="BI368" s="441"/>
      <c r="BJ368" s="441"/>
      <c r="BK368" s="441"/>
      <c r="BL368" s="441"/>
      <c r="BM368" s="441"/>
      <c r="BN368" s="441"/>
      <c r="BO368" s="441"/>
      <c r="BP368" s="441"/>
      <c r="BQ368" s="441"/>
      <c r="BR368" s="441"/>
      <c r="BS368" s="441"/>
      <c r="BT368" s="441"/>
      <c r="BU368" s="441"/>
      <c r="BV368" s="441"/>
      <c r="BW368" s="441"/>
      <c r="BX368" s="441"/>
      <c r="BY368" s="441"/>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378" customFormat="true" ht="15" customHeight="true" x14ac:dyDescent="0.2">
      <c r="B369" s="380"/>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A369" s="441"/>
      <c r="BB369" s="382"/>
      <c r="BC369" s="441"/>
      <c r="BD369" s="441"/>
      <c r="BE369" s="441"/>
      <c r="BF369" s="441"/>
      <c r="BG369" s="441"/>
      <c r="BH369" s="441"/>
      <c r="BI369" s="441"/>
      <c r="BJ369" s="441"/>
      <c r="BK369" s="441"/>
      <c r="BL369" s="441"/>
      <c r="BM369" s="441"/>
      <c r="BN369" s="441"/>
      <c r="BO369" s="441"/>
      <c r="BP369" s="441"/>
      <c r="BQ369" s="441"/>
      <c r="BR369" s="441"/>
      <c r="BS369" s="441"/>
      <c r="BT369" s="441"/>
      <c r="BU369" s="441"/>
      <c r="BV369" s="441"/>
      <c r="BW369" s="441"/>
      <c r="BX369" s="441"/>
      <c r="BY369" s="441"/>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378" customFormat="true" ht="15" customHeight="true" x14ac:dyDescent="0.2">
      <c r="B370" s="380"/>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A370" s="441"/>
      <c r="BB370" s="382"/>
      <c r="BC370" s="441"/>
      <c r="BD370" s="441"/>
      <c r="BE370" s="441"/>
      <c r="BF370" s="441"/>
      <c r="BG370" s="441"/>
      <c r="BH370" s="441"/>
      <c r="BI370" s="441"/>
      <c r="BJ370" s="441"/>
      <c r="BK370" s="441"/>
      <c r="BL370" s="441"/>
      <c r="BM370" s="441"/>
      <c r="BN370" s="441"/>
      <c r="BO370" s="441"/>
      <c r="BP370" s="441"/>
      <c r="BQ370" s="441"/>
      <c r="BR370" s="441"/>
      <c r="BS370" s="441"/>
      <c r="BT370" s="441"/>
      <c r="BU370" s="441"/>
      <c r="BV370" s="441"/>
      <c r="BW370" s="441"/>
      <c r="BX370" s="441"/>
      <c r="BY370" s="441"/>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378" customFormat="true" ht="15" customHeight="true" x14ac:dyDescent="0.2">
      <c r="B371" s="380"/>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A371" s="441"/>
      <c r="BB371" s="382"/>
      <c r="BC371" s="441"/>
      <c r="BD371" s="441"/>
      <c r="BE371" s="441"/>
      <c r="BF371" s="441"/>
      <c r="BG371" s="441"/>
      <c r="BH371" s="441"/>
      <c r="BI371" s="441"/>
      <c r="BJ371" s="441"/>
      <c r="BK371" s="441"/>
      <c r="BL371" s="441"/>
      <c r="BM371" s="441"/>
      <c r="BN371" s="441"/>
      <c r="BO371" s="441"/>
      <c r="BP371" s="441"/>
      <c r="BQ371" s="441"/>
      <c r="BR371" s="441"/>
      <c r="BS371" s="441"/>
      <c r="BT371" s="441"/>
      <c r="BU371" s="441"/>
      <c r="BV371" s="441"/>
      <c r="BW371" s="441"/>
      <c r="BX371" s="441"/>
      <c r="BY371" s="441"/>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378" customFormat="true" ht="15" customHeight="true" x14ac:dyDescent="0.2">
      <c r="B372" s="380"/>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A372" s="441"/>
      <c r="BB372" s="382"/>
      <c r="BC372" s="441"/>
      <c r="BD372" s="441"/>
      <c r="BE372" s="441"/>
      <c r="BF372" s="441"/>
      <c r="BG372" s="441"/>
      <c r="BH372" s="441"/>
      <c r="BI372" s="441"/>
      <c r="BJ372" s="441"/>
      <c r="BK372" s="441"/>
      <c r="BL372" s="441"/>
      <c r="BM372" s="441"/>
      <c r="BN372" s="441"/>
      <c r="BO372" s="441"/>
      <c r="BP372" s="441"/>
      <c r="BQ372" s="441"/>
      <c r="BR372" s="441"/>
      <c r="BS372" s="441"/>
      <c r="BT372" s="441"/>
      <c r="BU372" s="441"/>
      <c r="BV372" s="441"/>
      <c r="BW372" s="441"/>
      <c r="BX372" s="441"/>
      <c r="BY372" s="441"/>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378" customFormat="true" ht="15" customHeight="true" x14ac:dyDescent="0.2">
      <c r="B373" s="380"/>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A373" s="441"/>
      <c r="BB373" s="382"/>
      <c r="BC373" s="441"/>
      <c r="BD373" s="441"/>
      <c r="BE373" s="441"/>
      <c r="BF373" s="441"/>
      <c r="BG373" s="441"/>
      <c r="BH373" s="441"/>
      <c r="BI373" s="441"/>
      <c r="BJ373" s="441"/>
      <c r="BK373" s="441"/>
      <c r="BL373" s="441"/>
      <c r="BM373" s="441"/>
      <c r="BN373" s="441"/>
      <c r="BO373" s="441"/>
      <c r="BP373" s="441"/>
      <c r="BQ373" s="441"/>
      <c r="BR373" s="441"/>
      <c r="BS373" s="441"/>
      <c r="BT373" s="441"/>
      <c r="BU373" s="441"/>
      <c r="BV373" s="441"/>
      <c r="BW373" s="441"/>
      <c r="BX373" s="441"/>
      <c r="BY373" s="441"/>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378" customFormat="true" ht="15" customHeight="true" x14ac:dyDescent="0.2">
      <c r="B374" s="380"/>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A374" s="441"/>
      <c r="BB374" s="382"/>
      <c r="BC374" s="441"/>
      <c r="BD374" s="441"/>
      <c r="BE374" s="441"/>
      <c r="BF374" s="441"/>
      <c r="BG374" s="441"/>
      <c r="BH374" s="441"/>
      <c r="BI374" s="441"/>
      <c r="BJ374" s="441"/>
      <c r="BK374" s="441"/>
      <c r="BL374" s="441"/>
      <c r="BM374" s="441"/>
      <c r="BN374" s="441"/>
      <c r="BO374" s="441"/>
      <c r="BP374" s="441"/>
      <c r="BQ374" s="441"/>
      <c r="BR374" s="441"/>
      <c r="BS374" s="441"/>
      <c r="BT374" s="441"/>
      <c r="BU374" s="441"/>
      <c r="BV374" s="441"/>
      <c r="BW374" s="441"/>
      <c r="BX374" s="441"/>
      <c r="BY374" s="441"/>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8" customFormat="true" ht="15" customHeight="true" x14ac:dyDescent="0.2">
      <c r="B375" s="380"/>
      <c r="AB375" s="415"/>
      <c r="AC375" s="415"/>
      <c r="AD375" s="415"/>
      <c r="AE375" s="415"/>
      <c r="AF375" s="415"/>
      <c r="AG375" s="415"/>
      <c r="AH375" s="415"/>
      <c r="AI375" s="415"/>
      <c r="AJ375" s="415"/>
      <c r="AK375" s="415"/>
      <c r="AL375" s="415"/>
      <c r="AM375" s="415"/>
      <c r="AN375" s="415"/>
      <c r="AO375" s="415"/>
      <c r="AP375" s="415"/>
      <c r="AQ375" s="415"/>
      <c r="AR375" s="415"/>
      <c r="AS375" s="415"/>
      <c r="AT375" s="415"/>
      <c r="AU375" s="415"/>
      <c r="AV375" s="415"/>
      <c r="AW375" s="415"/>
      <c r="AX375" s="415"/>
      <c r="AY375" s="415"/>
      <c r="AZ375" s="415"/>
      <c r="BA375" s="379"/>
      <c r="BB375" s="377"/>
      <c r="BC375" s="377"/>
      <c r="BD375" s="377"/>
      <c r="BE375" s="377"/>
      <c r="BF375" s="377"/>
      <c r="BG375" s="377"/>
      <c r="BH375" s="377"/>
      <c r="BI375" s="377"/>
      <c r="BJ375" s="377"/>
      <c r="BK375" s="377"/>
      <c r="BL375" s="377"/>
      <c r="BM375" s="377"/>
      <c r="BN375" s="377"/>
      <c r="BO375" s="377"/>
      <c r="BP375" s="377"/>
      <c r="BQ375" s="377"/>
      <c r="BR375" s="377"/>
      <c r="BS375" s="377"/>
      <c r="BT375" s="377"/>
      <c r="BU375" s="377"/>
      <c r="BV375" s="377"/>
      <c r="BW375" s="377"/>
      <c r="BX375" s="377"/>
      <c r="BY375" s="379"/>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8" customFormat="true" ht="15" customHeight="true" x14ac:dyDescent="0.2">
      <c r="B376" s="380"/>
      <c r="AB376" s="415"/>
      <c r="AC376" s="415"/>
      <c r="AD376" s="415"/>
      <c r="AE376" s="415"/>
      <c r="AF376" s="415"/>
      <c r="AG376" s="415"/>
      <c r="AH376" s="415"/>
      <c r="AI376" s="415"/>
      <c r="AJ376" s="415"/>
      <c r="AK376" s="415"/>
      <c r="AL376" s="415"/>
      <c r="AM376" s="415"/>
      <c r="AN376" s="415"/>
      <c r="AO376" s="415"/>
      <c r="AP376" s="415"/>
      <c r="AQ376" s="415"/>
      <c r="AR376" s="415"/>
      <c r="AS376" s="415"/>
      <c r="AT376" s="415"/>
      <c r="AU376" s="415"/>
      <c r="AV376" s="415"/>
      <c r="AW376" s="415"/>
      <c r="AX376" s="415"/>
      <c r="AY376" s="415"/>
      <c r="AZ376" s="415"/>
      <c r="BA376" s="379"/>
      <c r="BB376" s="377"/>
      <c r="BC376" s="377"/>
      <c r="BD376" s="377"/>
      <c r="BE376" s="377"/>
      <c r="BF376" s="377"/>
      <c r="BG376" s="377"/>
      <c r="BH376" s="377"/>
      <c r="BI376" s="377"/>
      <c r="BJ376" s="377"/>
      <c r="BK376" s="377"/>
      <c r="BL376" s="377"/>
      <c r="BM376" s="377"/>
      <c r="BN376" s="377"/>
      <c r="BO376" s="377"/>
      <c r="BP376" s="377"/>
      <c r="BQ376" s="377"/>
      <c r="BR376" s="377"/>
      <c r="BS376" s="377"/>
      <c r="BT376" s="377"/>
      <c r="BU376" s="377"/>
      <c r="BV376" s="377"/>
      <c r="BW376" s="377"/>
      <c r="BX376" s="377"/>
      <c r="BY376" s="379"/>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8" customFormat="true" ht="15" customHeight="true" x14ac:dyDescent="0.2">
      <c r="B377" s="380"/>
      <c r="AB377" s="415"/>
      <c r="AC377" s="415"/>
      <c r="AD377" s="415"/>
      <c r="AE377" s="415"/>
      <c r="AF377" s="415"/>
      <c r="AG377" s="415"/>
      <c r="AH377" s="415"/>
      <c r="AI377" s="415"/>
      <c r="AJ377" s="415"/>
      <c r="AK377" s="415"/>
      <c r="AL377" s="415"/>
      <c r="AM377" s="415"/>
      <c r="AN377" s="415"/>
      <c r="AO377" s="415"/>
      <c r="AP377" s="415"/>
      <c r="AQ377" s="415"/>
      <c r="AR377" s="415"/>
      <c r="AS377" s="415"/>
      <c r="AT377" s="415"/>
      <c r="AU377" s="415"/>
      <c r="AV377" s="415"/>
      <c r="AW377" s="415"/>
      <c r="AX377" s="415"/>
      <c r="AY377" s="415"/>
      <c r="AZ377" s="415"/>
      <c r="BA377" s="379"/>
      <c r="BB377" s="377"/>
      <c r="BC377" s="377"/>
      <c r="BD377" s="377"/>
      <c r="BE377" s="377"/>
      <c r="BF377" s="377"/>
      <c r="BG377" s="377"/>
      <c r="BH377" s="377"/>
      <c r="BI377" s="377"/>
      <c r="BJ377" s="377"/>
      <c r="BK377" s="377"/>
      <c r="BL377" s="377"/>
      <c r="BM377" s="377"/>
      <c r="BN377" s="377"/>
      <c r="BO377" s="377"/>
      <c r="BP377" s="377"/>
      <c r="BQ377" s="377"/>
      <c r="BR377" s="377"/>
      <c r="BS377" s="377"/>
      <c r="BT377" s="377"/>
      <c r="BU377" s="377"/>
      <c r="BV377" s="377"/>
      <c r="BW377" s="377"/>
      <c r="BX377" s="377"/>
      <c r="BY377" s="379"/>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8" customFormat="true" ht="15" customHeight="true" x14ac:dyDescent="0.2">
      <c r="B378" s="380"/>
      <c r="AB378" s="415"/>
      <c r="AC378" s="415"/>
      <c r="AD378" s="415"/>
      <c r="AE378" s="415"/>
      <c r="AF378" s="415"/>
      <c r="AG378" s="415"/>
      <c r="AH378" s="415"/>
      <c r="AI378" s="415"/>
      <c r="AJ378" s="415"/>
      <c r="AK378" s="415"/>
      <c r="AL378" s="415"/>
      <c r="AM378" s="415"/>
      <c r="AN378" s="415"/>
      <c r="AO378" s="415"/>
      <c r="AP378" s="415"/>
      <c r="AQ378" s="415"/>
      <c r="AR378" s="415"/>
      <c r="AS378" s="415"/>
      <c r="AT378" s="415"/>
      <c r="AU378" s="415"/>
      <c r="AV378" s="415"/>
      <c r="AW378" s="415"/>
      <c r="AX378" s="415"/>
      <c r="AY378" s="415"/>
      <c r="AZ378" s="415"/>
      <c r="BA378" s="379"/>
      <c r="BB378" s="377"/>
      <c r="BC378" s="377"/>
      <c r="BD378" s="377"/>
      <c r="BE378" s="377"/>
      <c r="BF378" s="377"/>
      <c r="BG378" s="377"/>
      <c r="BH378" s="377"/>
      <c r="BI378" s="377"/>
      <c r="BJ378" s="377"/>
      <c r="BK378" s="377"/>
      <c r="BL378" s="377"/>
      <c r="BM378" s="377"/>
      <c r="BN378" s="377"/>
      <c r="BO378" s="377"/>
      <c r="BP378" s="377"/>
      <c r="BQ378" s="377"/>
      <c r="BR378" s="377"/>
      <c r="BS378" s="377"/>
      <c r="BT378" s="377"/>
      <c r="BU378" s="377"/>
      <c r="BV378" s="377"/>
      <c r="BW378" s="377"/>
      <c r="BX378" s="377"/>
      <c r="BY378" s="379"/>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8" customFormat="true" ht="15" customHeight="true" x14ac:dyDescent="0.2">
      <c r="B379" s="380"/>
      <c r="AB379" s="415"/>
      <c r="AC379" s="415"/>
      <c r="AD379" s="415"/>
      <c r="AE379" s="415"/>
      <c r="AF379" s="415"/>
      <c r="AG379" s="415"/>
      <c r="AH379" s="415"/>
      <c r="AI379" s="415"/>
      <c r="AJ379" s="415"/>
      <c r="AK379" s="415"/>
      <c r="AL379" s="415"/>
      <c r="AM379" s="415"/>
      <c r="AN379" s="415"/>
      <c r="AO379" s="415"/>
      <c r="AP379" s="415"/>
      <c r="AQ379" s="415"/>
      <c r="AR379" s="415"/>
      <c r="AS379" s="415"/>
      <c r="AT379" s="415"/>
      <c r="AU379" s="415"/>
      <c r="AV379" s="415"/>
      <c r="AW379" s="415"/>
      <c r="AX379" s="415"/>
      <c r="AY379" s="415"/>
      <c r="AZ379" s="415"/>
      <c r="BA379" s="379"/>
      <c r="BB379" s="377"/>
      <c r="BC379" s="377"/>
      <c r="BD379" s="377"/>
      <c r="BE379" s="377"/>
      <c r="BF379" s="377"/>
      <c r="BG379" s="377"/>
      <c r="BH379" s="377"/>
      <c r="BI379" s="377"/>
      <c r="BJ379" s="377"/>
      <c r="BK379" s="377"/>
      <c r="BL379" s="377"/>
      <c r="BM379" s="377"/>
      <c r="BN379" s="377"/>
      <c r="BO379" s="377"/>
      <c r="BP379" s="377"/>
      <c r="BQ379" s="377"/>
      <c r="BR379" s="377"/>
      <c r="BS379" s="377"/>
      <c r="BT379" s="377"/>
      <c r="BU379" s="377"/>
      <c r="BV379" s="377"/>
      <c r="BW379" s="377"/>
      <c r="BX379" s="377"/>
      <c r="BY379" s="379"/>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8" customFormat="true" ht="15" customHeight="true" x14ac:dyDescent="0.2">
      <c r="B380" s="380"/>
      <c r="AB380" s="415"/>
      <c r="AC380" s="415"/>
      <c r="AD380" s="415"/>
      <c r="AE380" s="415"/>
      <c r="AF380" s="415"/>
      <c r="AG380" s="415"/>
      <c r="AH380" s="415"/>
      <c r="AI380" s="415"/>
      <c r="AJ380" s="415"/>
      <c r="AK380" s="415"/>
      <c r="AL380" s="415"/>
      <c r="AM380" s="415"/>
      <c r="AN380" s="415"/>
      <c r="AO380" s="415"/>
      <c r="AP380" s="415"/>
      <c r="AQ380" s="415"/>
      <c r="AR380" s="415"/>
      <c r="AS380" s="415"/>
      <c r="AT380" s="415"/>
      <c r="AU380" s="415"/>
      <c r="AV380" s="415"/>
      <c r="AW380" s="415"/>
      <c r="AX380" s="415"/>
      <c r="AY380" s="415"/>
      <c r="AZ380" s="415"/>
      <c r="BA380" s="379"/>
      <c r="BB380" s="377"/>
      <c r="BC380" s="377"/>
      <c r="BD380" s="377"/>
      <c r="BE380" s="377"/>
      <c r="BF380" s="377"/>
      <c r="BG380" s="377"/>
      <c r="BH380" s="377"/>
      <c r="BI380" s="377"/>
      <c r="BJ380" s="377"/>
      <c r="BK380" s="377"/>
      <c r="BL380" s="377"/>
      <c r="BM380" s="377"/>
      <c r="BN380" s="377"/>
      <c r="BO380" s="377"/>
      <c r="BP380" s="377"/>
      <c r="BQ380" s="377"/>
      <c r="BR380" s="377"/>
      <c r="BS380" s="377"/>
      <c r="BT380" s="377"/>
      <c r="BU380" s="377"/>
      <c r="BV380" s="377"/>
      <c r="BW380" s="377"/>
      <c r="BX380" s="377"/>
      <c r="BY380" s="379"/>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8" customFormat="true" ht="15" customHeight="true" x14ac:dyDescent="0.2">
      <c r="B381" s="380"/>
      <c r="AB381" s="415"/>
      <c r="AC381" s="415"/>
      <c r="AD381" s="415"/>
      <c r="AE381" s="415"/>
      <c r="AF381" s="415"/>
      <c r="AG381" s="415"/>
      <c r="AH381" s="415"/>
      <c r="AI381" s="415"/>
      <c r="AJ381" s="415"/>
      <c r="AK381" s="415"/>
      <c r="AL381" s="415"/>
      <c r="AM381" s="415"/>
      <c r="AN381" s="415"/>
      <c r="AO381" s="415"/>
      <c r="AP381" s="415"/>
      <c r="AQ381" s="415"/>
      <c r="AR381" s="415"/>
      <c r="AS381" s="415"/>
      <c r="AT381" s="415"/>
      <c r="AU381" s="415"/>
      <c r="AV381" s="415"/>
      <c r="AW381" s="415"/>
      <c r="AX381" s="415"/>
      <c r="AY381" s="415"/>
      <c r="AZ381" s="415"/>
      <c r="BA381" s="379"/>
      <c r="BB381" s="377"/>
      <c r="BC381" s="377"/>
      <c r="BD381" s="377"/>
      <c r="BE381" s="377"/>
      <c r="BF381" s="377"/>
      <c r="BG381" s="377"/>
      <c r="BH381" s="377"/>
      <c r="BI381" s="377"/>
      <c r="BJ381" s="377"/>
      <c r="BK381" s="377"/>
      <c r="BL381" s="377"/>
      <c r="BM381" s="377"/>
      <c r="BN381" s="377"/>
      <c r="BO381" s="377"/>
      <c r="BP381" s="377"/>
      <c r="BQ381" s="377"/>
      <c r="BR381" s="377"/>
      <c r="BS381" s="377"/>
      <c r="BT381" s="377"/>
      <c r="BU381" s="377"/>
      <c r="BV381" s="377"/>
      <c r="BW381" s="377"/>
      <c r="BX381" s="377"/>
      <c r="BY381" s="379"/>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8" customFormat="true" ht="15" customHeight="true" x14ac:dyDescent="0.2">
      <c r="B382" s="380"/>
      <c r="AB382" s="415"/>
      <c r="AC382" s="415"/>
      <c r="AD382" s="415"/>
      <c r="AE382" s="415"/>
      <c r="AF382" s="415"/>
      <c r="AG382" s="415"/>
      <c r="AH382" s="415"/>
      <c r="AI382" s="415"/>
      <c r="AJ382" s="415"/>
      <c r="AK382" s="415"/>
      <c r="AL382" s="415"/>
      <c r="AM382" s="415"/>
      <c r="AN382" s="415"/>
      <c r="AO382" s="415"/>
      <c r="AP382" s="415"/>
      <c r="AQ382" s="415"/>
      <c r="AR382" s="415"/>
      <c r="AS382" s="415"/>
      <c r="AT382" s="415"/>
      <c r="AU382" s="415"/>
      <c r="AV382" s="415"/>
      <c r="AW382" s="415"/>
      <c r="AX382" s="415"/>
      <c r="AY382" s="415"/>
      <c r="AZ382" s="415"/>
      <c r="BA382" s="379"/>
      <c r="BB382" s="377"/>
      <c r="BC382" s="377"/>
      <c r="BD382" s="377"/>
      <c r="BE382" s="377"/>
      <c r="BF382" s="377"/>
      <c r="BG382" s="377"/>
      <c r="BH382" s="377"/>
      <c r="BI382" s="377"/>
      <c r="BJ382" s="377"/>
      <c r="BK382" s="377"/>
      <c r="BL382" s="377"/>
      <c r="BM382" s="377"/>
      <c r="BN382" s="377"/>
      <c r="BO382" s="377"/>
      <c r="BP382" s="377"/>
      <c r="BQ382" s="377"/>
      <c r="BR382" s="377"/>
      <c r="BS382" s="377"/>
      <c r="BT382" s="377"/>
      <c r="BU382" s="377"/>
      <c r="BV382" s="377"/>
      <c r="BW382" s="377"/>
      <c r="BX382" s="377"/>
      <c r="BY382" s="379"/>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8" customFormat="true" ht="15" customHeight="true" x14ac:dyDescent="0.2">
      <c r="B383" s="380"/>
      <c r="AB383" s="415"/>
      <c r="AC383" s="415"/>
      <c r="AD383" s="415"/>
      <c r="AE383" s="415"/>
      <c r="AF383" s="415"/>
      <c r="AG383" s="415"/>
      <c r="AH383" s="415"/>
      <c r="AI383" s="415"/>
      <c r="AJ383" s="415"/>
      <c r="AK383" s="415"/>
      <c r="AL383" s="415"/>
      <c r="AM383" s="415"/>
      <c r="AN383" s="415"/>
      <c r="AO383" s="415"/>
      <c r="AP383" s="415"/>
      <c r="AQ383" s="415"/>
      <c r="AR383" s="415"/>
      <c r="AS383" s="415"/>
      <c r="AT383" s="415"/>
      <c r="AU383" s="415"/>
      <c r="AV383" s="415"/>
      <c r="AW383" s="415"/>
      <c r="AX383" s="415"/>
      <c r="AY383" s="415"/>
      <c r="AZ383" s="415"/>
      <c r="BA383" s="379"/>
      <c r="BB383" s="377"/>
      <c r="BC383" s="377"/>
      <c r="BD383" s="377"/>
      <c r="BE383" s="377"/>
      <c r="BF383" s="377"/>
      <c r="BG383" s="377"/>
      <c r="BH383" s="377"/>
      <c r="BI383" s="377"/>
      <c r="BJ383" s="377"/>
      <c r="BK383" s="377"/>
      <c r="BL383" s="377"/>
      <c r="BM383" s="377"/>
      <c r="BN383" s="377"/>
      <c r="BO383" s="377"/>
      <c r="BP383" s="377"/>
      <c r="BQ383" s="377"/>
      <c r="BR383" s="377"/>
      <c r="BS383" s="377"/>
      <c r="BT383" s="377"/>
      <c r="BU383" s="377"/>
      <c r="BV383" s="377"/>
      <c r="BW383" s="377"/>
      <c r="BX383" s="377"/>
      <c r="BY383" s="379"/>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8" customFormat="true" ht="15" customHeight="true" x14ac:dyDescent="0.2">
      <c r="B384" s="380"/>
      <c r="AB384" s="415"/>
      <c r="AC384" s="415"/>
      <c r="AD384" s="415"/>
      <c r="AE384" s="415"/>
      <c r="AF384" s="415"/>
      <c r="AG384" s="415"/>
      <c r="AH384" s="415"/>
      <c r="AI384" s="415"/>
      <c r="AJ384" s="415"/>
      <c r="AK384" s="415"/>
      <c r="AL384" s="415"/>
      <c r="AM384" s="415"/>
      <c r="AN384" s="415"/>
      <c r="AO384" s="415"/>
      <c r="AP384" s="415"/>
      <c r="AQ384" s="415"/>
      <c r="AR384" s="415"/>
      <c r="AS384" s="415"/>
      <c r="AT384" s="415"/>
      <c r="AU384" s="415"/>
      <c r="AV384" s="415"/>
      <c r="AW384" s="415"/>
      <c r="AX384" s="415"/>
      <c r="AY384" s="415"/>
      <c r="AZ384" s="415"/>
      <c r="BA384" s="379"/>
      <c r="BB384" s="377"/>
      <c r="BC384" s="377"/>
      <c r="BD384" s="377"/>
      <c r="BE384" s="377"/>
      <c r="BF384" s="377"/>
      <c r="BG384" s="377"/>
      <c r="BH384" s="377"/>
      <c r="BI384" s="377"/>
      <c r="BJ384" s="377"/>
      <c r="BK384" s="377"/>
      <c r="BL384" s="377"/>
      <c r="BM384" s="377"/>
      <c r="BN384" s="377"/>
      <c r="BO384" s="377"/>
      <c r="BP384" s="377"/>
      <c r="BQ384" s="377"/>
      <c r="BR384" s="377"/>
      <c r="BS384" s="377"/>
      <c r="BT384" s="377"/>
      <c r="BU384" s="377"/>
      <c r="BV384" s="377"/>
      <c r="BW384" s="377"/>
      <c r="BX384" s="377"/>
      <c r="BY384" s="379"/>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8" customFormat="true" ht="15" customHeight="true" x14ac:dyDescent="0.2">
      <c r="B385" s="380"/>
      <c r="AB385" s="415"/>
      <c r="AC385" s="415"/>
      <c r="AD385" s="415"/>
      <c r="AE385" s="415"/>
      <c r="AF385" s="415"/>
      <c r="AG385" s="415"/>
      <c r="AH385" s="415"/>
      <c r="AI385" s="415"/>
      <c r="AJ385" s="415"/>
      <c r="AK385" s="415"/>
      <c r="AL385" s="415"/>
      <c r="AM385" s="415"/>
      <c r="AN385" s="415"/>
      <c r="AO385" s="415"/>
      <c r="AP385" s="415"/>
      <c r="AQ385" s="415"/>
      <c r="AR385" s="415"/>
      <c r="AS385" s="415"/>
      <c r="AT385" s="415"/>
      <c r="AU385" s="415"/>
      <c r="AV385" s="415"/>
      <c r="AW385" s="415"/>
      <c r="AX385" s="415"/>
      <c r="AY385" s="415"/>
      <c r="AZ385" s="415"/>
      <c r="BA385" s="379"/>
      <c r="BB385" s="377"/>
      <c r="BC385" s="377"/>
      <c r="BD385" s="377"/>
      <c r="BE385" s="377"/>
      <c r="BF385" s="377"/>
      <c r="BG385" s="377"/>
      <c r="BH385" s="377"/>
      <c r="BI385" s="377"/>
      <c r="BJ385" s="377"/>
      <c r="BK385" s="377"/>
      <c r="BL385" s="377"/>
      <c r="BM385" s="377"/>
      <c r="BN385" s="377"/>
      <c r="BO385" s="377"/>
      <c r="BP385" s="377"/>
      <c r="BQ385" s="377"/>
      <c r="BR385" s="377"/>
      <c r="BS385" s="377"/>
      <c r="BT385" s="377"/>
      <c r="BU385" s="377"/>
      <c r="BV385" s="377"/>
      <c r="BW385" s="377"/>
      <c r="BX385" s="377"/>
      <c r="BY385" s="379"/>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8" customFormat="true" ht="15" customHeight="true" x14ac:dyDescent="0.2">
      <c r="B386" s="380"/>
      <c r="AB386" s="415"/>
      <c r="AC386" s="415"/>
      <c r="AD386" s="415"/>
      <c r="AE386" s="415"/>
      <c r="AF386" s="415"/>
      <c r="AG386" s="415"/>
      <c r="AH386" s="415"/>
      <c r="AI386" s="415"/>
      <c r="AJ386" s="415"/>
      <c r="AK386" s="415"/>
      <c r="AL386" s="415"/>
      <c r="AM386" s="415"/>
      <c r="AN386" s="415"/>
      <c r="AO386" s="415"/>
      <c r="AP386" s="415"/>
      <c r="AQ386" s="415"/>
      <c r="AR386" s="415"/>
      <c r="AS386" s="415"/>
      <c r="AT386" s="415"/>
      <c r="AU386" s="415"/>
      <c r="AV386" s="415"/>
      <c r="AW386" s="415"/>
      <c r="AX386" s="415"/>
      <c r="AY386" s="415"/>
      <c r="AZ386" s="415"/>
      <c r="BA386" s="379"/>
      <c r="BB386" s="377"/>
      <c r="BC386" s="377"/>
      <c r="BD386" s="377"/>
      <c r="BE386" s="377"/>
      <c r="BF386" s="377"/>
      <c r="BG386" s="377"/>
      <c r="BH386" s="377"/>
      <c r="BI386" s="377"/>
      <c r="BJ386" s="377"/>
      <c r="BK386" s="377"/>
      <c r="BL386" s="377"/>
      <c r="BM386" s="377"/>
      <c r="BN386" s="377"/>
      <c r="BO386" s="377"/>
      <c r="BP386" s="377"/>
      <c r="BQ386" s="377"/>
      <c r="BR386" s="377"/>
      <c r="BS386" s="377"/>
      <c r="BT386" s="377"/>
      <c r="BU386" s="377"/>
      <c r="BV386" s="377"/>
      <c r="BW386" s="377"/>
      <c r="BX386" s="377"/>
      <c r="BY386" s="379"/>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8" customFormat="true" ht="15" customHeight="true" x14ac:dyDescent="0.2">
      <c r="B387" s="380"/>
      <c r="AB387" s="415"/>
      <c r="AC387" s="415"/>
      <c r="AD387" s="415"/>
      <c r="AE387" s="415"/>
      <c r="AF387" s="415"/>
      <c r="AG387" s="415"/>
      <c r="AH387" s="415"/>
      <c r="AI387" s="415"/>
      <c r="AJ387" s="415"/>
      <c r="AK387" s="415"/>
      <c r="AL387" s="415"/>
      <c r="AM387" s="415"/>
      <c r="AN387" s="415"/>
      <c r="AO387" s="415"/>
      <c r="AP387" s="415"/>
      <c r="AQ387" s="415"/>
      <c r="AR387" s="415"/>
      <c r="AS387" s="415"/>
      <c r="AT387" s="415"/>
      <c r="AU387" s="415"/>
      <c r="AV387" s="415"/>
      <c r="AW387" s="415"/>
      <c r="AX387" s="415"/>
      <c r="AY387" s="415"/>
      <c r="AZ387" s="415"/>
      <c r="BA387" s="379"/>
      <c r="BB387" s="377"/>
      <c r="BC387" s="377"/>
      <c r="BD387" s="377"/>
      <c r="BE387" s="377"/>
      <c r="BF387" s="377"/>
      <c r="BG387" s="377"/>
      <c r="BH387" s="377"/>
      <c r="BI387" s="377"/>
      <c r="BJ387" s="377"/>
      <c r="BK387" s="377"/>
      <c r="BL387" s="377"/>
      <c r="BM387" s="377"/>
      <c r="BN387" s="377"/>
      <c r="BO387" s="377"/>
      <c r="BP387" s="377"/>
      <c r="BQ387" s="377"/>
      <c r="BR387" s="377"/>
      <c r="BS387" s="377"/>
      <c r="BT387" s="377"/>
      <c r="BU387" s="377"/>
      <c r="BV387" s="377"/>
      <c r="BW387" s="377"/>
      <c r="BX387" s="377"/>
      <c r="BY387" s="379"/>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8" customFormat="true" ht="15" customHeight="true" x14ac:dyDescent="0.2">
      <c r="B388" s="380"/>
      <c r="AB388" s="415"/>
      <c r="AC388" s="415"/>
      <c r="AD388" s="415"/>
      <c r="AE388" s="415"/>
      <c r="AF388" s="415"/>
      <c r="AG388" s="415"/>
      <c r="AH388" s="415"/>
      <c r="AI388" s="415"/>
      <c r="AJ388" s="415"/>
      <c r="AK388" s="415"/>
      <c r="AL388" s="415"/>
      <c r="AM388" s="415"/>
      <c r="AN388" s="415"/>
      <c r="AO388" s="415"/>
      <c r="AP388" s="415"/>
      <c r="AQ388" s="415"/>
      <c r="AR388" s="415"/>
      <c r="AS388" s="415"/>
      <c r="AT388" s="415"/>
      <c r="AU388" s="415"/>
      <c r="AV388" s="415"/>
      <c r="AW388" s="415"/>
      <c r="AX388" s="415"/>
      <c r="AY388" s="415"/>
      <c r="AZ388" s="415"/>
      <c r="BA388" s="379"/>
      <c r="BB388" s="377"/>
      <c r="BC388" s="377"/>
      <c r="BD388" s="377"/>
      <c r="BE388" s="377"/>
      <c r="BF388" s="377"/>
      <c r="BG388" s="377"/>
      <c r="BH388" s="377"/>
      <c r="BI388" s="377"/>
      <c r="BJ388" s="377"/>
      <c r="BK388" s="377"/>
      <c r="BL388" s="377"/>
      <c r="BM388" s="377"/>
      <c r="BN388" s="377"/>
      <c r="BO388" s="377"/>
      <c r="BP388" s="377"/>
      <c r="BQ388" s="377"/>
      <c r="BR388" s="377"/>
      <c r="BS388" s="377"/>
      <c r="BT388" s="377"/>
      <c r="BU388" s="377"/>
      <c r="BV388" s="377"/>
      <c r="BW388" s="377"/>
      <c r="BX388" s="377"/>
      <c r="BY388" s="379"/>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8" customFormat="true" ht="15" customHeight="true" x14ac:dyDescent="0.2">
      <c r="B389" s="380"/>
      <c r="AB389" s="415"/>
      <c r="AC389" s="415"/>
      <c r="AD389" s="415"/>
      <c r="AE389" s="415"/>
      <c r="AF389" s="415"/>
      <c r="AG389" s="415"/>
      <c r="AH389" s="415"/>
      <c r="AI389" s="415"/>
      <c r="AJ389" s="415"/>
      <c r="AK389" s="415"/>
      <c r="AL389" s="415"/>
      <c r="AM389" s="415"/>
      <c r="AN389" s="415"/>
      <c r="AO389" s="415"/>
      <c r="AP389" s="415"/>
      <c r="AQ389" s="415"/>
      <c r="AR389" s="415"/>
      <c r="AS389" s="415"/>
      <c r="AT389" s="415"/>
      <c r="AU389" s="415"/>
      <c r="AV389" s="415"/>
      <c r="AW389" s="415"/>
      <c r="AX389" s="415"/>
      <c r="AY389" s="415"/>
      <c r="AZ389" s="415"/>
      <c r="BA389" s="379"/>
      <c r="BB389" s="377"/>
      <c r="BC389" s="377"/>
      <c r="BD389" s="377"/>
      <c r="BE389" s="377"/>
      <c r="BF389" s="377"/>
      <c r="BG389" s="377"/>
      <c r="BH389" s="377"/>
      <c r="BI389" s="377"/>
      <c r="BJ389" s="377"/>
      <c r="BK389" s="377"/>
      <c r="BL389" s="377"/>
      <c r="BM389" s="377"/>
      <c r="BN389" s="377"/>
      <c r="BO389" s="377"/>
      <c r="BP389" s="377"/>
      <c r="BQ389" s="377"/>
      <c r="BR389" s="377"/>
      <c r="BS389" s="377"/>
      <c r="BT389" s="377"/>
      <c r="BU389" s="377"/>
      <c r="BV389" s="377"/>
      <c r="BW389" s="377"/>
      <c r="BX389" s="377"/>
      <c r="BY389" s="379"/>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599" customFormat="true" ht="15" customHeight="true" x14ac:dyDescent="0.2">
      <c r="B390" s="615"/>
      <c r="AB390" s="415"/>
      <c r="AC390" s="415"/>
      <c r="AD390" s="415"/>
      <c r="AE390" s="415"/>
      <c r="AF390" s="415"/>
      <c r="AG390" s="415"/>
      <c r="AH390" s="415"/>
      <c r="AI390" s="415"/>
      <c r="AJ390" s="415"/>
      <c r="AK390" s="415"/>
      <c r="AL390" s="415"/>
      <c r="AM390" s="415"/>
      <c r="AN390" s="415"/>
      <c r="AO390" s="415"/>
      <c r="AP390" s="415"/>
      <c r="AQ390" s="415"/>
      <c r="AR390" s="415"/>
      <c r="AS390" s="415"/>
      <c r="AT390" s="415"/>
      <c r="AU390" s="415"/>
      <c r="AV390" s="415"/>
      <c r="AW390" s="415"/>
      <c r="AX390" s="415"/>
      <c r="AY390" s="415"/>
      <c r="AZ390" s="415"/>
      <c r="BA390" s="379"/>
      <c r="BB390" s="377"/>
      <c r="BC390" s="377"/>
      <c r="BD390" s="377"/>
      <c r="BE390" s="377"/>
      <c r="BF390" s="377"/>
      <c r="BG390" s="377"/>
      <c r="BH390" s="377"/>
      <c r="BI390" s="377"/>
      <c r="BJ390" s="377"/>
      <c r="BK390" s="377"/>
      <c r="BL390" s="377"/>
      <c r="BM390" s="377"/>
      <c r="BN390" s="377"/>
      <c r="BO390" s="377"/>
      <c r="BP390" s="377"/>
      <c r="BQ390" s="377"/>
      <c r="BR390" s="377"/>
      <c r="BS390" s="377"/>
      <c r="BT390" s="377"/>
      <c r="BU390" s="377"/>
      <c r="BV390" s="377"/>
      <c r="BW390" s="377"/>
      <c r="BX390" s="377"/>
      <c r="BY390" s="379"/>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599" customFormat="true" ht="15" customHeight="true" x14ac:dyDescent="0.2">
      <c r="B391" s="615"/>
      <c r="AB391" s="415"/>
      <c r="AC391" s="415"/>
      <c r="AD391" s="415"/>
      <c r="AE391" s="415"/>
      <c r="AF391" s="415"/>
      <c r="AG391" s="415"/>
      <c r="AH391" s="415"/>
      <c r="AI391" s="415"/>
      <c r="AJ391" s="415"/>
      <c r="AK391" s="415"/>
      <c r="AL391" s="415"/>
      <c r="AM391" s="415"/>
      <c r="AN391" s="415"/>
      <c r="AO391" s="415"/>
      <c r="AP391" s="415"/>
      <c r="AQ391" s="415"/>
      <c r="AR391" s="415"/>
      <c r="AS391" s="415"/>
      <c r="AT391" s="415"/>
      <c r="AU391" s="415"/>
      <c r="AV391" s="415"/>
      <c r="AW391" s="415"/>
      <c r="AX391" s="415"/>
      <c r="AY391" s="415"/>
      <c r="AZ391" s="415"/>
      <c r="BA391" s="379"/>
      <c r="BB391" s="377"/>
      <c r="BC391" s="377"/>
      <c r="BD391" s="377"/>
      <c r="BE391" s="377"/>
      <c r="BF391" s="377"/>
      <c r="BG391" s="377"/>
      <c r="BH391" s="377"/>
      <c r="BI391" s="377"/>
      <c r="BJ391" s="377"/>
      <c r="BK391" s="377"/>
      <c r="BL391" s="377"/>
      <c r="BM391" s="377"/>
      <c r="BN391" s="377"/>
      <c r="BO391" s="377"/>
      <c r="BP391" s="377"/>
      <c r="BQ391" s="377"/>
      <c r="BR391" s="377"/>
      <c r="BS391" s="377"/>
      <c r="BT391" s="377"/>
      <c r="BU391" s="377"/>
      <c r="BV391" s="377"/>
      <c r="BW391" s="377"/>
      <c r="BX391" s="377"/>
      <c r="BY391" s="379"/>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599" customFormat="true" ht="15" customHeight="true" x14ac:dyDescent="0.2">
      <c r="AB392" s="415"/>
      <c r="AC392" s="415"/>
      <c r="AD392" s="415"/>
      <c r="AE392" s="415"/>
      <c r="AF392" s="415"/>
      <c r="AG392" s="415"/>
      <c r="AH392" s="415"/>
      <c r="AI392" s="415"/>
      <c r="AJ392" s="415"/>
      <c r="AK392" s="415"/>
      <c r="AL392" s="415"/>
      <c r="AM392" s="415"/>
      <c r="AN392" s="415"/>
      <c r="AO392" s="415"/>
      <c r="AP392" s="415"/>
      <c r="AQ392" s="415"/>
      <c r="AR392" s="415"/>
      <c r="AS392" s="415"/>
      <c r="AT392" s="415"/>
      <c r="AU392" s="415"/>
      <c r="AV392" s="415"/>
      <c r="AW392" s="415"/>
      <c r="AX392" s="415"/>
      <c r="AY392" s="415"/>
      <c r="AZ392" s="415"/>
      <c r="BA392" s="379"/>
      <c r="BB392" s="377"/>
      <c r="BC392" s="377"/>
      <c r="BD392" s="377"/>
      <c r="BE392" s="377"/>
      <c r="BF392" s="377"/>
      <c r="BG392" s="377"/>
      <c r="BH392" s="377"/>
      <c r="BI392" s="377"/>
      <c r="BJ392" s="377"/>
      <c r="BK392" s="377"/>
      <c r="BL392" s="377"/>
      <c r="BM392" s="377"/>
      <c r="BN392" s="377"/>
      <c r="BO392" s="377"/>
      <c r="BP392" s="377"/>
      <c r="BQ392" s="377"/>
      <c r="BR392" s="377"/>
      <c r="BS392" s="377"/>
      <c r="BT392" s="377"/>
      <c r="BU392" s="377"/>
      <c r="BV392" s="377"/>
      <c r="BW392" s="377"/>
      <c r="BX392" s="377"/>
      <c r="BY392" s="379"/>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599" customFormat="true" ht="15" customHeight="true" x14ac:dyDescent="0.2">
      <c r="AB393" s="415"/>
      <c r="AC393" s="415"/>
      <c r="AD393" s="415"/>
      <c r="AE393" s="415"/>
      <c r="AF393" s="415"/>
      <c r="AG393" s="415"/>
      <c r="AH393" s="415"/>
      <c r="AI393" s="415"/>
      <c r="AJ393" s="415"/>
      <c r="AK393" s="415"/>
      <c r="AL393" s="415"/>
      <c r="AM393" s="415"/>
      <c r="AN393" s="415"/>
      <c r="AO393" s="415"/>
      <c r="AP393" s="415"/>
      <c r="AQ393" s="415"/>
      <c r="AR393" s="415"/>
      <c r="AS393" s="415"/>
      <c r="AT393" s="415"/>
      <c r="AU393" s="415"/>
      <c r="AV393" s="415"/>
      <c r="AW393" s="415"/>
      <c r="AX393" s="415"/>
      <c r="AY393" s="415"/>
      <c r="AZ393" s="415"/>
      <c r="BA393" s="379"/>
      <c r="BB393" s="377"/>
      <c r="BC393" s="377"/>
      <c r="BD393" s="377"/>
      <c r="BE393" s="377"/>
      <c r="BF393" s="377"/>
      <c r="BG393" s="377"/>
      <c r="BH393" s="377"/>
      <c r="BI393" s="377"/>
      <c r="BJ393" s="377"/>
      <c r="BK393" s="377"/>
      <c r="BL393" s="377"/>
      <c r="BM393" s="377"/>
      <c r="BN393" s="377"/>
      <c r="BO393" s="377"/>
      <c r="BP393" s="377"/>
      <c r="BQ393" s="377"/>
      <c r="BR393" s="377"/>
      <c r="BS393" s="377"/>
      <c r="BT393" s="377"/>
      <c r="BU393" s="377"/>
      <c r="BV393" s="377"/>
      <c r="BW393" s="377"/>
      <c r="BX393" s="377"/>
      <c r="BY393" s="379"/>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599" customFormat="true" ht="15" customHeight="true" x14ac:dyDescent="0.2">
      <c r="AB394" s="415"/>
      <c r="AC394" s="415"/>
      <c r="AD394" s="415"/>
      <c r="AE394" s="415"/>
      <c r="AF394" s="415"/>
      <c r="AG394" s="415"/>
      <c r="AH394" s="415"/>
      <c r="AI394" s="415"/>
      <c r="AJ394" s="415"/>
      <c r="AK394" s="415"/>
      <c r="AL394" s="415"/>
      <c r="AM394" s="415"/>
      <c r="AN394" s="415"/>
      <c r="AO394" s="415"/>
      <c r="AP394" s="415"/>
      <c r="AQ394" s="415"/>
      <c r="AR394" s="415"/>
      <c r="AS394" s="415"/>
      <c r="AT394" s="415"/>
      <c r="AU394" s="415"/>
      <c r="AV394" s="415"/>
      <c r="AW394" s="415"/>
      <c r="AX394" s="415"/>
      <c r="AY394" s="415"/>
      <c r="AZ394" s="415"/>
      <c r="BA394" s="379"/>
      <c r="BB394" s="377"/>
      <c r="BC394" s="377"/>
      <c r="BD394" s="377"/>
      <c r="BE394" s="377"/>
      <c r="BF394" s="377"/>
      <c r="BG394" s="377"/>
      <c r="BH394" s="377"/>
      <c r="BI394" s="377"/>
      <c r="BJ394" s="377"/>
      <c r="BK394" s="377"/>
      <c r="BL394" s="377"/>
      <c r="BM394" s="377"/>
      <c r="BN394" s="377"/>
      <c r="BO394" s="377"/>
      <c r="BP394" s="377"/>
      <c r="BQ394" s="377"/>
      <c r="BR394" s="377"/>
      <c r="BS394" s="377"/>
      <c r="BT394" s="377"/>
      <c r="BU394" s="377"/>
      <c r="BV394" s="377"/>
      <c r="BW394" s="377"/>
      <c r="BX394" s="377"/>
      <c r="BY394" s="379"/>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599" customFormat="true" ht="15" customHeight="true" x14ac:dyDescent="0.2">
      <c r="AB395" s="415"/>
      <c r="AC395" s="415"/>
      <c r="AD395" s="415"/>
      <c r="AE395" s="415"/>
      <c r="AF395" s="415"/>
      <c r="AG395" s="415"/>
      <c r="AH395" s="415"/>
      <c r="AI395" s="415"/>
      <c r="AJ395" s="415"/>
      <c r="AK395" s="415"/>
      <c r="AL395" s="415"/>
      <c r="AM395" s="415"/>
      <c r="AN395" s="415"/>
      <c r="AO395" s="415"/>
      <c r="AP395" s="415"/>
      <c r="AQ395" s="415"/>
      <c r="AR395" s="415"/>
      <c r="AS395" s="415"/>
      <c r="AT395" s="415"/>
      <c r="AU395" s="415"/>
      <c r="AV395" s="415"/>
      <c r="AW395" s="415"/>
      <c r="AX395" s="415"/>
      <c r="AY395" s="415"/>
      <c r="AZ395" s="415"/>
      <c r="BA395" s="379"/>
      <c r="BB395" s="377"/>
      <c r="BC395" s="377"/>
      <c r="BD395" s="377"/>
      <c r="BE395" s="377"/>
      <c r="BF395" s="377"/>
      <c r="BG395" s="377"/>
      <c r="BH395" s="377"/>
      <c r="BI395" s="377"/>
      <c r="BJ395" s="377"/>
      <c r="BK395" s="377"/>
      <c r="BL395" s="377"/>
      <c r="BM395" s="377"/>
      <c r="BN395" s="377"/>
      <c r="BO395" s="377"/>
      <c r="BP395" s="377"/>
      <c r="BQ395" s="377"/>
      <c r="BR395" s="377"/>
      <c r="BS395" s="377"/>
      <c r="BT395" s="377"/>
      <c r="BU395" s="377"/>
      <c r="BV395" s="377"/>
      <c r="BW395" s="377"/>
      <c r="BX395" s="377"/>
      <c r="BY395" s="379"/>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599" customFormat="true" ht="15" customHeight="true" x14ac:dyDescent="0.2">
      <c r="AB396" s="415"/>
      <c r="AC396" s="415"/>
      <c r="AD396" s="415"/>
      <c r="AE396" s="415"/>
      <c r="AF396" s="415"/>
      <c r="AG396" s="415"/>
      <c r="AH396" s="415"/>
      <c r="AI396" s="415"/>
      <c r="AJ396" s="415"/>
      <c r="AK396" s="415"/>
      <c r="AL396" s="415"/>
      <c r="AM396" s="415"/>
      <c r="AN396" s="415"/>
      <c r="AO396" s="415"/>
      <c r="AP396" s="415"/>
      <c r="AQ396" s="415"/>
      <c r="AR396" s="415"/>
      <c r="AS396" s="415"/>
      <c r="AT396" s="415"/>
      <c r="AU396" s="415"/>
      <c r="AV396" s="415"/>
      <c r="AW396" s="415"/>
      <c r="AX396" s="415"/>
      <c r="AY396" s="415"/>
      <c r="AZ396" s="415"/>
      <c r="BA396" s="379"/>
      <c r="BB396" s="377"/>
      <c r="BC396" s="377"/>
      <c r="BD396" s="377"/>
      <c r="BE396" s="377"/>
      <c r="BF396" s="377"/>
      <c r="BG396" s="377"/>
      <c r="BH396" s="377"/>
      <c r="BI396" s="377"/>
      <c r="BJ396" s="377"/>
      <c r="BK396" s="377"/>
      <c r="BL396" s="377"/>
      <c r="BM396" s="377"/>
      <c r="BN396" s="377"/>
      <c r="BO396" s="377"/>
      <c r="BP396" s="377"/>
      <c r="BQ396" s="377"/>
      <c r="BR396" s="377"/>
      <c r="BS396" s="377"/>
      <c r="BT396" s="377"/>
      <c r="BU396" s="377"/>
      <c r="BV396" s="377"/>
      <c r="BW396" s="377"/>
      <c r="BX396" s="377"/>
      <c r="BY396" s="379"/>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599" customFormat="true" ht="15" customHeight="true" x14ac:dyDescent="0.2">
      <c r="AB397" s="415"/>
      <c r="AC397" s="415"/>
      <c r="AD397" s="415"/>
      <c r="AE397" s="415"/>
      <c r="AF397" s="415"/>
      <c r="AG397" s="415"/>
      <c r="AH397" s="415"/>
      <c r="AI397" s="415"/>
      <c r="AJ397" s="415"/>
      <c r="AK397" s="415"/>
      <c r="AL397" s="415"/>
      <c r="AM397" s="415"/>
      <c r="AN397" s="415"/>
      <c r="AO397" s="415"/>
      <c r="AP397" s="415"/>
      <c r="AQ397" s="415"/>
      <c r="AR397" s="415"/>
      <c r="AS397" s="415"/>
      <c r="AT397" s="415"/>
      <c r="AU397" s="415"/>
      <c r="AV397" s="415"/>
      <c r="AW397" s="415"/>
      <c r="AX397" s="415"/>
      <c r="AY397" s="415"/>
      <c r="AZ397" s="415"/>
      <c r="BA397" s="379"/>
      <c r="BB397" s="377"/>
      <c r="BC397" s="377"/>
      <c r="BD397" s="377"/>
      <c r="BE397" s="377"/>
      <c r="BF397" s="377"/>
      <c r="BG397" s="377"/>
      <c r="BH397" s="377"/>
      <c r="BI397" s="377"/>
      <c r="BJ397" s="377"/>
      <c r="BK397" s="377"/>
      <c r="BL397" s="377"/>
      <c r="BM397" s="377"/>
      <c r="BN397" s="377"/>
      <c r="BO397" s="377"/>
      <c r="BP397" s="377"/>
      <c r="BQ397" s="377"/>
      <c r="BR397" s="377"/>
      <c r="BS397" s="377"/>
      <c r="BT397" s="377"/>
      <c r="BU397" s="377"/>
      <c r="BV397" s="377"/>
      <c r="BW397" s="377"/>
      <c r="BX397" s="377"/>
      <c r="BY397" s="379"/>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599" customFormat="true" ht="15" customHeight="true" x14ac:dyDescent="0.2">
      <c r="AB398" s="415"/>
      <c r="AC398" s="415"/>
      <c r="AD398" s="415"/>
      <c r="AE398" s="415"/>
      <c r="AF398" s="415"/>
      <c r="AG398" s="415"/>
      <c r="AH398" s="415"/>
      <c r="AI398" s="415"/>
      <c r="AJ398" s="415"/>
      <c r="AK398" s="415"/>
      <c r="AL398" s="415"/>
      <c r="AM398" s="415"/>
      <c r="AN398" s="415"/>
      <c r="AO398" s="415"/>
      <c r="AP398" s="415"/>
      <c r="AQ398" s="415"/>
      <c r="AR398" s="415"/>
      <c r="AS398" s="415"/>
      <c r="AT398" s="415"/>
      <c r="AU398" s="415"/>
      <c r="AV398" s="415"/>
      <c r="AW398" s="415"/>
      <c r="AX398" s="415"/>
      <c r="AY398" s="415"/>
      <c r="AZ398" s="415"/>
      <c r="BA398" s="379"/>
      <c r="BB398" s="377"/>
      <c r="BC398" s="377"/>
      <c r="BD398" s="377"/>
      <c r="BE398" s="377"/>
      <c r="BF398" s="377"/>
      <c r="BG398" s="377"/>
      <c r="BH398" s="377"/>
      <c r="BI398" s="377"/>
      <c r="BJ398" s="377"/>
      <c r="BK398" s="377"/>
      <c r="BL398" s="377"/>
      <c r="BM398" s="377"/>
      <c r="BN398" s="377"/>
      <c r="BO398" s="377"/>
      <c r="BP398" s="377"/>
      <c r="BQ398" s="377"/>
      <c r="BR398" s="377"/>
      <c r="BS398" s="377"/>
      <c r="BT398" s="377"/>
      <c r="BU398" s="377"/>
      <c r="BV398" s="377"/>
      <c r="BW398" s="377"/>
      <c r="BX398" s="377"/>
      <c r="BY398" s="379"/>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592" customFormat="true" ht="15" customHeight="true" x14ac:dyDescent="0.25">
      <c r="A399" s="383"/>
      <c r="B399" s="383"/>
      <c r="C399" s="1069" t="s">
        <v>132</v>
      </c>
      <c r="D399" s="1070"/>
      <c r="E399" s="1070"/>
      <c r="F399" s="1070"/>
      <c r="G399" s="383"/>
      <c r="H399" s="1072" t="s">
        <v>133</v>
      </c>
      <c r="I399" s="1073"/>
      <c r="J399" s="1073"/>
      <c r="K399" s="1073"/>
      <c r="M399" s="1072" t="s">
        <v>134</v>
      </c>
      <c r="N399" s="1073"/>
      <c r="O399" s="1073"/>
      <c r="P399" s="1073"/>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417" customFormat="true" ht="15" customHeight="true" x14ac:dyDescent="0.2">
      <c r="C400" s="1074" t="s">
        <v>208</v>
      </c>
      <c r="D400" s="952"/>
      <c r="E400" s="952"/>
      <c r="F400" s="578"/>
      <c r="G400" s="578"/>
      <c r="H400" s="1075" t="s">
        <v>208</v>
      </c>
      <c r="I400" s="1075"/>
      <c r="J400" s="1075"/>
      <c r="K400" s="578"/>
      <c r="L400" s="578"/>
      <c r="M400" s="1075" t="s">
        <v>208</v>
      </c>
      <c r="N400" s="1075"/>
      <c r="O400" s="1075"/>
      <c r="P400" s="578"/>
      <c r="Q400" s="578"/>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A400" s="592"/>
      <c r="BB400" s="383"/>
      <c r="BC400" s="592"/>
      <c r="BD400" s="592"/>
      <c r="BE400" s="592"/>
      <c r="BF400" s="592"/>
      <c r="BG400" s="592"/>
      <c r="BH400" s="592"/>
      <c r="BI400" s="592"/>
      <c r="BJ400" s="592"/>
      <c r="BK400" s="592"/>
      <c r="BL400" s="592"/>
      <c r="BM400" s="592"/>
      <c r="BN400" s="592"/>
      <c r="BO400" s="592"/>
      <c r="BP400" s="592"/>
      <c r="BQ400" s="592"/>
      <c r="BR400" s="592"/>
      <c r="BS400" s="592"/>
      <c r="BT400" s="592"/>
      <c r="BU400" s="592"/>
      <c r="BV400" s="592"/>
      <c r="BW400" s="592"/>
      <c r="BX400" s="592"/>
      <c r="BY400" s="592"/>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417" customFormat="true" ht="25.15" customHeight="true" x14ac:dyDescent="0.2">
      <c r="C401" s="1074"/>
      <c r="D401" s="952"/>
      <c r="E401" s="658" t="s">
        <v>209</v>
      </c>
      <c r="F401" s="578"/>
      <c r="G401" s="578"/>
      <c r="H401" s="1075"/>
      <c r="I401" s="1075"/>
      <c r="J401" s="659" t="s">
        <v>209</v>
      </c>
      <c r="K401" s="578"/>
      <c r="L401" s="578"/>
      <c r="M401" s="1075"/>
      <c r="N401" s="1075"/>
      <c r="O401" s="660" t="s">
        <v>209</v>
      </c>
      <c r="P401" s="578"/>
      <c r="Q401" s="578"/>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A401" s="592"/>
      <c r="BB401" s="383"/>
      <c r="BC401" s="592"/>
      <c r="BD401" s="592"/>
      <c r="BE401" s="592"/>
      <c r="BF401" s="592"/>
      <c r="BG401" s="592"/>
      <c r="BH401" s="592"/>
      <c r="BI401" s="592"/>
      <c r="BJ401" s="592"/>
      <c r="BK401" s="592"/>
      <c r="BL401" s="592"/>
      <c r="BM401" s="592"/>
      <c r="BN401" s="592"/>
      <c r="BO401" s="592"/>
      <c r="BP401" s="592"/>
      <c r="BQ401" s="592"/>
      <c r="BR401" s="592"/>
      <c r="BS401" s="592"/>
      <c r="BT401" s="592"/>
      <c r="BU401" s="592"/>
      <c r="BV401" s="592"/>
      <c r="BW401" s="592"/>
      <c r="BX401" s="592"/>
      <c r="BY401" s="592"/>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417" customFormat="true" ht="25.15" customHeight="true" x14ac:dyDescent="0.2">
      <c r="B402" s="1071" t="s">
        <v>140</v>
      </c>
      <c r="C402" s="952"/>
      <c r="D402" s="952"/>
      <c r="E402" s="661" t="s">
        <v>210</v>
      </c>
      <c r="F402" s="578"/>
      <c r="G402" s="578"/>
      <c r="H402" s="1075"/>
      <c r="I402" s="1075"/>
      <c r="J402" s="662" t="s">
        <v>210</v>
      </c>
      <c r="K402" s="578"/>
      <c r="L402" s="578"/>
      <c r="M402" s="1075"/>
      <c r="N402" s="1075"/>
      <c r="O402" s="663" t="s">
        <v>210</v>
      </c>
      <c r="P402" s="578"/>
      <c r="Q402" s="578"/>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A402" s="592"/>
      <c r="BB402" s="383"/>
      <c r="BC402" s="592"/>
      <c r="BD402" s="592"/>
      <c r="BE402" s="592"/>
      <c r="BF402" s="592"/>
      <c r="BG402" s="592"/>
      <c r="BH402" s="592"/>
      <c r="BI402" s="592"/>
      <c r="BJ402" s="592"/>
      <c r="BK402" s="592"/>
      <c r="BL402" s="592"/>
      <c r="BM402" s="592"/>
      <c r="BN402" s="592"/>
      <c r="BO402" s="592"/>
      <c r="BP402" s="592"/>
      <c r="BQ402" s="592"/>
      <c r="BR402" s="592"/>
      <c r="BS402" s="592"/>
      <c r="BT402" s="592"/>
      <c r="BU402" s="592"/>
      <c r="BV402" s="592"/>
      <c r="BW402" s="592"/>
      <c r="BX402" s="592"/>
      <c r="BY402" s="592"/>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7" customFormat="true" ht="25.15" customHeight="true" x14ac:dyDescent="0.2">
      <c r="B403" s="952"/>
      <c r="C403" s="1066" t="s">
        <v>480</v>
      </c>
      <c r="D403" s="1067"/>
      <c r="E403" s="873">
        <v>-0.74650976712520778</v>
      </c>
      <c r="F403" s="701"/>
      <c r="G403" s="701"/>
      <c r="H403" s="1067" t="s">
        <v>381</v>
      </c>
      <c r="I403" s="1067"/>
      <c r="J403" s="874">
        <v>0.62719893653514802</v>
      </c>
      <c r="K403" s="701"/>
      <c r="L403" s="701"/>
      <c r="M403" s="1067" t="s">
        <v>480</v>
      </c>
      <c r="N403" s="1067"/>
      <c r="O403" s="875">
        <v>-0.75146203088626717</v>
      </c>
      <c r="P403" s="701"/>
      <c r="Q403" s="701"/>
      <c r="AB403" s="410"/>
      <c r="AC403" s="410"/>
      <c r="AD403" s="410"/>
      <c r="AE403" s="410"/>
      <c r="AF403" s="410"/>
      <c r="AG403" s="410"/>
      <c r="AH403" s="410"/>
      <c r="AI403" s="410"/>
      <c r="AJ403" s="410"/>
      <c r="AK403" s="410"/>
      <c r="AL403" s="410"/>
      <c r="AM403" s="410"/>
      <c r="AN403" s="410"/>
      <c r="AO403" s="410"/>
      <c r="AP403" s="410"/>
      <c r="AQ403" s="410"/>
      <c r="AR403" s="410"/>
      <c r="AS403" s="410"/>
      <c r="AT403" s="410"/>
      <c r="AU403" s="410"/>
      <c r="AV403" s="410"/>
      <c r="AW403" s="410"/>
      <c r="AX403" s="410"/>
      <c r="AY403" s="410"/>
      <c r="AZ403" s="410"/>
      <c r="BA403" s="412"/>
      <c r="BB403" s="488"/>
      <c r="BC403" s="412"/>
      <c r="BD403" s="412"/>
      <c r="BE403" s="412"/>
      <c r="BF403" s="412"/>
      <c r="BG403" s="412"/>
      <c r="BH403" s="412"/>
      <c r="BI403" s="412"/>
      <c r="BJ403" s="412"/>
      <c r="BK403" s="412"/>
      <c r="BL403" s="412"/>
      <c r="BM403" s="412"/>
      <c r="BN403" s="412"/>
      <c r="BO403" s="412"/>
      <c r="BP403" s="412"/>
      <c r="BQ403" s="412"/>
      <c r="BR403" s="412"/>
      <c r="BS403" s="412"/>
      <c r="BT403" s="412"/>
      <c r="BU403" s="412"/>
      <c r="BV403" s="412"/>
      <c r="BW403" s="412"/>
      <c r="BX403" s="412"/>
      <c r="BY403" s="412"/>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7" customFormat="true" ht="25.15" customHeight="true" x14ac:dyDescent="0.2">
      <c r="B404" s="952"/>
      <c r="C404" s="1066" t="s">
        <v>381</v>
      </c>
      <c r="D404" s="1067"/>
      <c r="E404" s="876">
        <v>0.71313094361255847</v>
      </c>
      <c r="F404" s="701"/>
      <c r="G404" s="701"/>
      <c r="H404" s="1067" t="s">
        <v>384</v>
      </c>
      <c r="I404" s="1067"/>
      <c r="J404" s="877">
        <v>0.62430864451395618</v>
      </c>
      <c r="K404" s="701"/>
      <c r="L404" s="701"/>
      <c r="M404" s="1067" t="s">
        <v>481</v>
      </c>
      <c r="N404" s="1067"/>
      <c r="O404" s="878">
        <v>-0.68018957257962009</v>
      </c>
      <c r="P404" s="701"/>
      <c r="Q404" s="701"/>
      <c r="AB404" s="410"/>
      <c r="AC404" s="410"/>
      <c r="AD404" s="410"/>
      <c r="AE404" s="410"/>
      <c r="AF404" s="410"/>
      <c r="AG404" s="410"/>
      <c r="AH404" s="410"/>
      <c r="AI404" s="410"/>
      <c r="AJ404" s="410"/>
      <c r="AK404" s="410"/>
      <c r="AL404" s="410"/>
      <c r="AM404" s="410"/>
      <c r="AN404" s="410"/>
      <c r="AO404" s="410"/>
      <c r="AP404" s="410"/>
      <c r="AQ404" s="410"/>
      <c r="AR404" s="410"/>
      <c r="AS404" s="410"/>
      <c r="AT404" s="410"/>
      <c r="AU404" s="410"/>
      <c r="AV404" s="410"/>
      <c r="AW404" s="410"/>
      <c r="AX404" s="410"/>
      <c r="AY404" s="410"/>
      <c r="AZ404" s="410"/>
      <c r="BA404" s="412"/>
      <c r="BB404" s="488"/>
      <c r="BC404" s="412"/>
      <c r="BD404" s="412"/>
      <c r="BE404" s="412"/>
      <c r="BF404" s="412"/>
      <c r="BG404" s="412"/>
      <c r="BH404" s="412"/>
      <c r="BI404" s="412"/>
      <c r="BJ404" s="412"/>
      <c r="BK404" s="412"/>
      <c r="BL404" s="412"/>
      <c r="BM404" s="412"/>
      <c r="BN404" s="412"/>
      <c r="BO404" s="412"/>
      <c r="BP404" s="412"/>
      <c r="BQ404" s="412"/>
      <c r="BR404" s="412"/>
      <c r="BS404" s="412"/>
      <c r="BT404" s="412"/>
      <c r="BU404" s="412"/>
      <c r="BV404" s="412"/>
      <c r="BW404" s="412"/>
      <c r="BX404" s="412"/>
      <c r="BY404" s="412"/>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7" customFormat="true" ht="25.15" customHeight="true" x14ac:dyDescent="0.2">
      <c r="B405" s="952"/>
      <c r="C405" s="1066" t="s">
        <v>382</v>
      </c>
      <c r="D405" s="1067"/>
      <c r="E405" s="876">
        <v>0.71207594034016208</v>
      </c>
      <c r="F405" s="701"/>
      <c r="G405" s="701"/>
      <c r="H405" s="1067" t="s">
        <v>382</v>
      </c>
      <c r="I405" s="1067"/>
      <c r="J405" s="877">
        <v>0.60870737004589193</v>
      </c>
      <c r="K405" s="701"/>
      <c r="L405" s="701"/>
      <c r="M405" s="1067" t="s">
        <v>482</v>
      </c>
      <c r="N405" s="1067"/>
      <c r="O405" s="878">
        <v>-0.67543122483081464</v>
      </c>
      <c r="P405" s="701"/>
      <c r="Q405" s="701"/>
      <c r="AB405" s="410"/>
      <c r="AC405" s="410"/>
      <c r="AD405" s="410"/>
      <c r="AE405" s="410"/>
      <c r="AF405" s="410"/>
      <c r="AG405" s="410"/>
      <c r="AH405" s="410"/>
      <c r="AI405" s="410"/>
      <c r="AJ405" s="410"/>
      <c r="AK405" s="410"/>
      <c r="AL405" s="410"/>
      <c r="AM405" s="410"/>
      <c r="AN405" s="410"/>
      <c r="AO405" s="410"/>
      <c r="AP405" s="410"/>
      <c r="AQ405" s="410"/>
      <c r="AR405" s="410"/>
      <c r="AS405" s="410"/>
      <c r="AT405" s="410"/>
      <c r="AU405" s="410"/>
      <c r="AV405" s="410"/>
      <c r="AW405" s="410"/>
      <c r="AX405" s="410"/>
      <c r="AY405" s="410"/>
      <c r="AZ405" s="410"/>
      <c r="BA405" s="412"/>
      <c r="BB405" s="488"/>
      <c r="BC405" s="412"/>
      <c r="BD405" s="412"/>
      <c r="BE405" s="412"/>
      <c r="BF405" s="412"/>
      <c r="BG405" s="412"/>
      <c r="BH405" s="412"/>
      <c r="BI405" s="412"/>
      <c r="BJ405" s="412"/>
      <c r="BK405" s="412"/>
      <c r="BL405" s="412"/>
      <c r="BM405" s="412"/>
      <c r="BN405" s="412"/>
      <c r="BO405" s="412"/>
      <c r="BP405" s="412"/>
      <c r="BQ405" s="412"/>
      <c r="BR405" s="412"/>
      <c r="BS405" s="412"/>
      <c r="BT405" s="412"/>
      <c r="BU405" s="412"/>
      <c r="BV405" s="412"/>
      <c r="BW405" s="412"/>
      <c r="BX405" s="412"/>
      <c r="BY405" s="412"/>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7" customFormat="true" ht="25.15" customHeight="true" x14ac:dyDescent="0.2">
      <c r="B406" s="952"/>
      <c r="C406" s="1066" t="s">
        <v>384</v>
      </c>
      <c r="D406" s="1067"/>
      <c r="E406" s="876">
        <v>0.70033654326387884</v>
      </c>
      <c r="F406" s="701"/>
      <c r="G406" s="701"/>
      <c r="H406" s="1067" t="s">
        <v>483</v>
      </c>
      <c r="I406" s="1067"/>
      <c r="J406" s="877">
        <v>-0.56128230089165421</v>
      </c>
      <c r="K406" s="701"/>
      <c r="L406" s="701"/>
      <c r="M406" s="1067" t="s">
        <v>382</v>
      </c>
      <c r="N406" s="1067"/>
      <c r="O406" s="878">
        <v>0.60947427083022088</v>
      </c>
      <c r="P406" s="701"/>
      <c r="Q406" s="701"/>
      <c r="AB406" s="410"/>
      <c r="AC406" s="410"/>
      <c r="AD406" s="410"/>
      <c r="AE406" s="410"/>
      <c r="AF406" s="410"/>
      <c r="AG406" s="410"/>
      <c r="AH406" s="410"/>
      <c r="AI406" s="410"/>
      <c r="AJ406" s="410"/>
      <c r="AK406" s="410"/>
      <c r="AL406" s="410"/>
      <c r="AM406" s="410"/>
      <c r="AN406" s="410"/>
      <c r="AO406" s="410"/>
      <c r="AP406" s="410"/>
      <c r="AQ406" s="410"/>
      <c r="AR406" s="410"/>
      <c r="AS406" s="410"/>
      <c r="AT406" s="410"/>
      <c r="AU406" s="410"/>
      <c r="AV406" s="410"/>
      <c r="AW406" s="410"/>
      <c r="AX406" s="410"/>
      <c r="AY406" s="410"/>
      <c r="AZ406" s="410"/>
      <c r="BA406" s="412"/>
      <c r="BB406" s="488"/>
      <c r="BC406" s="412"/>
      <c r="BD406" s="412"/>
      <c r="BE406" s="412"/>
      <c r="BF406" s="412"/>
      <c r="BG406" s="412"/>
      <c r="BH406" s="412"/>
      <c r="BI406" s="412"/>
      <c r="BJ406" s="412"/>
      <c r="BK406" s="412"/>
      <c r="BL406" s="412"/>
      <c r="BM406" s="412"/>
      <c r="BN406" s="412"/>
      <c r="BO406" s="412"/>
      <c r="BP406" s="412"/>
      <c r="BQ406" s="412"/>
      <c r="BR406" s="412"/>
      <c r="BS406" s="412"/>
      <c r="BT406" s="412"/>
      <c r="BU406" s="412"/>
      <c r="BV406" s="412"/>
      <c r="BW406" s="412"/>
      <c r="BX406" s="412"/>
      <c r="BY406" s="412"/>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7" customFormat="true" ht="25.15" customHeight="true" x14ac:dyDescent="0.2">
      <c r="B407" s="952"/>
      <c r="C407" s="1066" t="s">
        <v>482</v>
      </c>
      <c r="D407" s="1067"/>
      <c r="E407" s="876">
        <v>-0.69044270205473057</v>
      </c>
      <c r="F407" s="701"/>
      <c r="G407" s="701"/>
      <c r="H407" s="1067" t="s">
        <v>484</v>
      </c>
      <c r="I407" s="1067"/>
      <c r="J407" s="877">
        <v>-0.52015246376345914</v>
      </c>
      <c r="K407" s="701"/>
      <c r="L407" s="701"/>
      <c r="M407" s="1067" t="s">
        <v>384</v>
      </c>
      <c r="N407" s="1067"/>
      <c r="O407" s="878">
        <v>0.5977223894458531</v>
      </c>
      <c r="P407" s="701"/>
      <c r="Q407" s="701"/>
      <c r="AB407" s="410"/>
      <c r="AC407" s="410"/>
      <c r="AD407" s="410"/>
      <c r="AE407" s="410"/>
      <c r="AF407" s="410"/>
      <c r="AG407" s="410"/>
      <c r="AH407" s="410"/>
      <c r="AI407" s="410"/>
      <c r="AJ407" s="410"/>
      <c r="AK407" s="410"/>
      <c r="AL407" s="410"/>
      <c r="AM407" s="410"/>
      <c r="AN407" s="410"/>
      <c r="AO407" s="410"/>
      <c r="AP407" s="410"/>
      <c r="AQ407" s="410"/>
      <c r="AR407" s="410"/>
      <c r="AS407" s="410"/>
      <c r="AT407" s="410"/>
      <c r="AU407" s="410"/>
      <c r="AV407" s="410"/>
      <c r="AW407" s="410"/>
      <c r="AX407" s="410"/>
      <c r="AY407" s="410"/>
      <c r="AZ407" s="410"/>
      <c r="BA407" s="412"/>
      <c r="BB407" s="488"/>
      <c r="BC407" s="412"/>
      <c r="BD407" s="412"/>
      <c r="BE407" s="412"/>
      <c r="BF407" s="412"/>
      <c r="BG407" s="412"/>
      <c r="BH407" s="412"/>
      <c r="BI407" s="412"/>
      <c r="BJ407" s="412"/>
      <c r="BK407" s="412"/>
      <c r="BL407" s="412"/>
      <c r="BM407" s="412"/>
      <c r="BN407" s="412"/>
      <c r="BO407" s="412"/>
      <c r="BP407" s="412"/>
      <c r="BQ407" s="412"/>
      <c r="BR407" s="412"/>
      <c r="BS407" s="412"/>
      <c r="BT407" s="412"/>
      <c r="BU407" s="412"/>
      <c r="BV407" s="412"/>
      <c r="BW407" s="412"/>
      <c r="BX407" s="412"/>
      <c r="BY407" s="412"/>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7" customFormat="true" ht="25.15" customHeight="true" x14ac:dyDescent="0.2">
      <c r="B408" s="952"/>
      <c r="C408" s="1066" t="s">
        <v>481</v>
      </c>
      <c r="D408" s="1067"/>
      <c r="E408" s="876">
        <v>-0.67706086698345558</v>
      </c>
      <c r="F408" s="701"/>
      <c r="G408" s="701"/>
      <c r="H408" s="1067" t="s">
        <v>485</v>
      </c>
      <c r="I408" s="1067"/>
      <c r="J408" s="877">
        <v>0.51712712434683761</v>
      </c>
      <c r="K408" s="701"/>
      <c r="L408" s="701"/>
      <c r="M408" s="1067" t="s">
        <v>485</v>
      </c>
      <c r="N408" s="1067"/>
      <c r="O408" s="878">
        <v>0.57575828846983368</v>
      </c>
      <c r="P408" s="701"/>
      <c r="Q408" s="701"/>
      <c r="AB408" s="410"/>
      <c r="AC408" s="410"/>
      <c r="AD408" s="410"/>
      <c r="AE408" s="410"/>
      <c r="AF408" s="410"/>
      <c r="AG408" s="410"/>
      <c r="AH408" s="410"/>
      <c r="AI408" s="410"/>
      <c r="AJ408" s="410"/>
      <c r="AK408" s="410"/>
      <c r="AL408" s="410"/>
      <c r="AM408" s="410"/>
      <c r="AN408" s="410"/>
      <c r="AO408" s="410"/>
      <c r="AP408" s="410"/>
      <c r="AQ408" s="410"/>
      <c r="AR408" s="410"/>
      <c r="AS408" s="410"/>
      <c r="AT408" s="410"/>
      <c r="AU408" s="410"/>
      <c r="AV408" s="410"/>
      <c r="AW408" s="410"/>
      <c r="AX408" s="410"/>
      <c r="AY408" s="410"/>
      <c r="AZ408" s="410"/>
      <c r="BA408" s="412"/>
      <c r="BB408" s="488"/>
      <c r="BC408" s="412"/>
      <c r="BD408" s="412"/>
      <c r="BE408" s="412"/>
      <c r="BF408" s="412"/>
      <c r="BG408" s="412"/>
      <c r="BH408" s="412"/>
      <c r="BI408" s="412"/>
      <c r="BJ408" s="412"/>
      <c r="BK408" s="412"/>
      <c r="BL408" s="412"/>
      <c r="BM408" s="412"/>
      <c r="BN408" s="412"/>
      <c r="BO408" s="412"/>
      <c r="BP408" s="412"/>
      <c r="BQ408" s="412"/>
      <c r="BR408" s="412"/>
      <c r="BS408" s="412"/>
      <c r="BT408" s="412"/>
      <c r="BU408" s="412"/>
      <c r="BV408" s="412"/>
      <c r="BW408" s="412"/>
      <c r="BX408" s="412"/>
      <c r="BY408" s="412"/>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7" customFormat="true" ht="25.15" customHeight="true" x14ac:dyDescent="0.2">
      <c r="B409" s="952"/>
      <c r="C409" s="1066" t="s">
        <v>485</v>
      </c>
      <c r="D409" s="1067"/>
      <c r="E409" s="876">
        <v>0.63630971924562707</v>
      </c>
      <c r="F409" s="701"/>
      <c r="G409" s="701"/>
      <c r="H409" s="1067" t="s">
        <v>486</v>
      </c>
      <c r="I409" s="1067"/>
      <c r="J409" s="877">
        <v>0.51166619301953975</v>
      </c>
      <c r="K409" s="701"/>
      <c r="L409" s="701"/>
      <c r="M409" s="1067" t="s">
        <v>487</v>
      </c>
      <c r="N409" s="1067"/>
      <c r="O409" s="878">
        <v>0.52140764502507031</v>
      </c>
      <c r="P409" s="701"/>
      <c r="Q409" s="701"/>
      <c r="AB409" s="410"/>
      <c r="AC409" s="410"/>
      <c r="AD409" s="410"/>
      <c r="AE409" s="410"/>
      <c r="AF409" s="410"/>
      <c r="AG409" s="410"/>
      <c r="AH409" s="410"/>
      <c r="AI409" s="410"/>
      <c r="AJ409" s="410"/>
      <c r="AK409" s="410"/>
      <c r="AL409" s="410"/>
      <c r="AM409" s="410"/>
      <c r="AN409" s="410"/>
      <c r="AO409" s="410"/>
      <c r="AP409" s="410"/>
      <c r="AQ409" s="410"/>
      <c r="AR409" s="410"/>
      <c r="AS409" s="410"/>
      <c r="AT409" s="410"/>
      <c r="AU409" s="410"/>
      <c r="AV409" s="410"/>
      <c r="AW409" s="410"/>
      <c r="AX409" s="410"/>
      <c r="AY409" s="410"/>
      <c r="AZ409" s="410"/>
      <c r="BA409" s="412"/>
      <c r="BB409" s="488"/>
      <c r="BC409" s="412"/>
      <c r="BD409" s="412"/>
      <c r="BE409" s="412"/>
      <c r="BF409" s="412"/>
      <c r="BG409" s="412"/>
      <c r="BH409" s="412"/>
      <c r="BI409" s="412"/>
      <c r="BJ409" s="412"/>
      <c r="BK409" s="412"/>
      <c r="BL409" s="412"/>
      <c r="BM409" s="412"/>
      <c r="BN409" s="412"/>
      <c r="BO409" s="412"/>
      <c r="BP409" s="412"/>
      <c r="BQ409" s="412"/>
      <c r="BR409" s="412"/>
      <c r="BS409" s="412"/>
      <c r="BT409" s="412"/>
      <c r="BU409" s="412"/>
      <c r="BV409" s="412"/>
      <c r="BW409" s="412"/>
      <c r="BX409" s="412"/>
      <c r="BY409" s="412"/>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7" customFormat="true" ht="25.15" customHeight="true" x14ac:dyDescent="0.2">
      <c r="B410" s="952"/>
      <c r="C410" s="1066" t="s">
        <v>483</v>
      </c>
      <c r="D410" s="1067"/>
      <c r="E410" s="876">
        <v>-0.6077238135876103</v>
      </c>
      <c r="F410" s="701"/>
      <c r="G410" s="701"/>
      <c r="H410" s="1067" t="s">
        <v>480</v>
      </c>
      <c r="I410" s="1067"/>
      <c r="J410" s="877">
        <v>-0.47580753258156627</v>
      </c>
      <c r="K410" s="701"/>
      <c r="L410" s="701"/>
      <c r="M410" s="1067" t="s">
        <v>381</v>
      </c>
      <c r="N410" s="1067"/>
      <c r="O410" s="878">
        <v>0.48882527548339688</v>
      </c>
      <c r="P410" s="701"/>
      <c r="Q410" s="701"/>
      <c r="AB410" s="410"/>
      <c r="AC410" s="410"/>
      <c r="AD410" s="410"/>
      <c r="AE410" s="410"/>
      <c r="AF410" s="410"/>
      <c r="AG410" s="410"/>
      <c r="AH410" s="410"/>
      <c r="AI410" s="410"/>
      <c r="AJ410" s="410"/>
      <c r="AK410" s="410"/>
      <c r="AL410" s="410"/>
      <c r="AM410" s="410"/>
      <c r="AN410" s="410"/>
      <c r="AO410" s="410"/>
      <c r="AP410" s="410"/>
      <c r="AQ410" s="410"/>
      <c r="AR410" s="410"/>
      <c r="AS410" s="410"/>
      <c r="AT410" s="410"/>
      <c r="AU410" s="410"/>
      <c r="AV410" s="410"/>
      <c r="AW410" s="410"/>
      <c r="AX410" s="410"/>
      <c r="AY410" s="410"/>
      <c r="AZ410" s="410"/>
      <c r="BA410" s="412"/>
      <c r="BB410" s="488"/>
      <c r="BC410" s="412"/>
      <c r="BD410" s="412"/>
      <c r="BE410" s="412"/>
      <c r="BF410" s="412"/>
      <c r="BG410" s="412"/>
      <c r="BH410" s="412"/>
      <c r="BI410" s="412"/>
      <c r="BJ410" s="412"/>
      <c r="BK410" s="412"/>
      <c r="BL410" s="412"/>
      <c r="BM410" s="412"/>
      <c r="BN410" s="412"/>
      <c r="BO410" s="412"/>
      <c r="BP410" s="412"/>
      <c r="BQ410" s="412"/>
      <c r="BR410" s="412"/>
      <c r="BS410" s="412"/>
      <c r="BT410" s="412"/>
      <c r="BU410" s="412"/>
      <c r="BV410" s="412"/>
      <c r="BW410" s="412"/>
      <c r="BX410" s="412"/>
      <c r="BY410" s="412"/>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7" customFormat="true" ht="25.15" customHeight="true" x14ac:dyDescent="0.2">
      <c r="B411" s="952"/>
      <c r="C411" s="1066" t="s">
        <v>486</v>
      </c>
      <c r="D411" s="1067"/>
      <c r="E411" s="876">
        <v>0.57423231672622044</v>
      </c>
      <c r="F411" s="701"/>
      <c r="G411" s="701"/>
      <c r="H411" s="1067" t="s">
        <v>482</v>
      </c>
      <c r="I411" s="1067"/>
      <c r="J411" s="877">
        <v>-0.46337536248388056</v>
      </c>
      <c r="K411" s="701"/>
      <c r="L411" s="701"/>
      <c r="M411" s="1067" t="s">
        <v>486</v>
      </c>
      <c r="N411" s="1067"/>
      <c r="O411" s="878">
        <v>0.46067322519612702</v>
      </c>
      <c r="P411" s="701"/>
      <c r="Q411" s="701"/>
      <c r="AB411" s="410"/>
      <c r="AC411" s="410"/>
      <c r="AD411" s="410"/>
      <c r="AE411" s="410"/>
      <c r="AF411" s="410"/>
      <c r="AG411" s="410"/>
      <c r="AH411" s="410"/>
      <c r="AI411" s="410"/>
      <c r="AJ411" s="410"/>
      <c r="AK411" s="410"/>
      <c r="AL411" s="410"/>
      <c r="AM411" s="410"/>
      <c r="AN411" s="410"/>
      <c r="AO411" s="410"/>
      <c r="AP411" s="410"/>
      <c r="AQ411" s="410"/>
      <c r="AR411" s="410"/>
      <c r="AS411" s="410"/>
      <c r="AT411" s="410"/>
      <c r="AU411" s="410"/>
      <c r="AV411" s="410"/>
      <c r="AW411" s="410"/>
      <c r="AX411" s="410"/>
      <c r="AY411" s="410"/>
      <c r="AZ411" s="410"/>
      <c r="BA411" s="412"/>
      <c r="BB411" s="488"/>
      <c r="BC411" s="412"/>
      <c r="BD411" s="412"/>
      <c r="BE411" s="412"/>
      <c r="BF411" s="412"/>
      <c r="BG411" s="412"/>
      <c r="BH411" s="412"/>
      <c r="BI411" s="412"/>
      <c r="BJ411" s="412"/>
      <c r="BK411" s="412"/>
      <c r="BL411" s="412"/>
      <c r="BM411" s="412"/>
      <c r="BN411" s="412"/>
      <c r="BO411" s="412"/>
      <c r="BP411" s="412"/>
      <c r="BQ411" s="412"/>
      <c r="BR411" s="412"/>
      <c r="BS411" s="412"/>
      <c r="BT411" s="412"/>
      <c r="BU411" s="412"/>
      <c r="BV411" s="412"/>
      <c r="BW411" s="412"/>
      <c r="BX411" s="412"/>
      <c r="BY411" s="412"/>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7" customFormat="true" ht="25.15" customHeight="true" x14ac:dyDescent="0.2">
      <c r="B412" s="952"/>
      <c r="C412" s="1066" t="s">
        <v>487</v>
      </c>
      <c r="D412" s="1067"/>
      <c r="E412" s="876">
        <v>0.49473115273918711</v>
      </c>
      <c r="F412" s="701"/>
      <c r="G412" s="701"/>
      <c r="H412" s="1067" t="s">
        <v>488</v>
      </c>
      <c r="I412" s="1067"/>
      <c r="J412" s="877">
        <v>0.46033919086874364</v>
      </c>
      <c r="K412" s="701"/>
      <c r="L412" s="701"/>
      <c r="M412" s="1067" t="s">
        <v>489</v>
      </c>
      <c r="N412" s="1067"/>
      <c r="O412" s="878">
        <v>0.45576488634390866</v>
      </c>
      <c r="P412" s="701"/>
      <c r="Q412" s="701"/>
      <c r="AB412" s="410"/>
      <c r="AC412" s="410"/>
      <c r="AD412" s="410"/>
      <c r="AE412" s="410"/>
      <c r="AF412" s="410"/>
      <c r="AG412" s="410"/>
      <c r="AH412" s="410"/>
      <c r="AI412" s="410"/>
      <c r="AJ412" s="410"/>
      <c r="AK412" s="410"/>
      <c r="AL412" s="410"/>
      <c r="AM412" s="410"/>
      <c r="AN412" s="410"/>
      <c r="AO412" s="410"/>
      <c r="AP412" s="410"/>
      <c r="AQ412" s="410"/>
      <c r="AR412" s="410"/>
      <c r="AS412" s="410"/>
      <c r="AT412" s="410"/>
      <c r="AU412" s="410"/>
      <c r="AV412" s="410"/>
      <c r="AW412" s="410"/>
      <c r="AX412" s="410"/>
      <c r="AY412" s="410"/>
      <c r="AZ412" s="410"/>
      <c r="BA412" s="412"/>
      <c r="BB412" s="488"/>
      <c r="BC412" s="412"/>
      <c r="BD412" s="412"/>
      <c r="BE412" s="412"/>
      <c r="BF412" s="412"/>
      <c r="BG412" s="412"/>
      <c r="BH412" s="412"/>
      <c r="BI412" s="412"/>
      <c r="BJ412" s="412"/>
      <c r="BK412" s="412"/>
      <c r="BL412" s="412"/>
      <c r="BM412" s="412"/>
      <c r="BN412" s="412"/>
      <c r="BO412" s="412"/>
      <c r="BP412" s="412"/>
      <c r="BQ412" s="412"/>
      <c r="BR412" s="412"/>
      <c r="BS412" s="412"/>
      <c r="BT412" s="412"/>
      <c r="BU412" s="412"/>
      <c r="BV412" s="412"/>
      <c r="BW412" s="412"/>
      <c r="BX412" s="412"/>
      <c r="BY412" s="412"/>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7" customFormat="true" ht="25.15" customHeight="true" x14ac:dyDescent="0.2">
      <c r="B413" s="952"/>
      <c r="C413" s="1066" t="s">
        <v>390</v>
      </c>
      <c r="D413" s="1067"/>
      <c r="E413" s="876">
        <v>0.49346153713155538</v>
      </c>
      <c r="F413" s="701"/>
      <c r="G413" s="701"/>
      <c r="H413" s="1067" t="s">
        <v>490</v>
      </c>
      <c r="I413" s="1067"/>
      <c r="J413" s="877">
        <v>0.45856654431145405</v>
      </c>
      <c r="K413" s="701"/>
      <c r="L413" s="701"/>
      <c r="M413" s="1067" t="s">
        <v>390</v>
      </c>
      <c r="N413" s="1067"/>
      <c r="O413" s="878">
        <v>0.45298196120171369</v>
      </c>
      <c r="P413" s="701"/>
      <c r="Q413" s="701"/>
      <c r="AB413" s="410"/>
      <c r="AC413" s="410"/>
      <c r="AD413" s="410"/>
      <c r="AE413" s="410"/>
      <c r="AF413" s="410"/>
      <c r="AG413" s="410"/>
      <c r="AH413" s="410"/>
      <c r="AI413" s="410"/>
      <c r="AJ413" s="410"/>
      <c r="AK413" s="410"/>
      <c r="AL413" s="410"/>
      <c r="AM413" s="410"/>
      <c r="AN413" s="410"/>
      <c r="AO413" s="410"/>
      <c r="AP413" s="410"/>
      <c r="AQ413" s="410"/>
      <c r="AR413" s="410"/>
      <c r="AS413" s="410"/>
      <c r="AT413" s="410"/>
      <c r="AU413" s="410"/>
      <c r="AV413" s="410"/>
      <c r="AW413" s="410"/>
      <c r="AX413" s="410"/>
      <c r="AY413" s="410"/>
      <c r="AZ413" s="410"/>
      <c r="BA413" s="412"/>
      <c r="BB413" s="488"/>
      <c r="BC413" s="412"/>
      <c r="BD413" s="412"/>
      <c r="BE413" s="412"/>
      <c r="BF413" s="412"/>
      <c r="BG413" s="412"/>
      <c r="BH413" s="412"/>
      <c r="BI413" s="412"/>
      <c r="BJ413" s="412"/>
      <c r="BK413" s="412"/>
      <c r="BL413" s="412"/>
      <c r="BM413" s="412"/>
      <c r="BN413" s="412"/>
      <c r="BO413" s="412"/>
      <c r="BP413" s="412"/>
      <c r="BQ413" s="412"/>
      <c r="BR413" s="412"/>
      <c r="BS413" s="412"/>
      <c r="BT413" s="412"/>
      <c r="BU413" s="412"/>
      <c r="BV413" s="412"/>
      <c r="BW413" s="412"/>
      <c r="BX413" s="412"/>
      <c r="BY413" s="412"/>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7" customFormat="true" ht="25.15" customHeight="true" x14ac:dyDescent="0.2">
      <c r="B414" s="952"/>
      <c r="C414" s="1066" t="s">
        <v>490</v>
      </c>
      <c r="D414" s="1067"/>
      <c r="E414" s="876">
        <v>0.4928928698224313</v>
      </c>
      <c r="F414" s="701"/>
      <c r="G414" s="701"/>
      <c r="H414" s="1067" t="s">
        <v>491</v>
      </c>
      <c r="I414" s="1067"/>
      <c r="J414" s="877">
        <v>0.42780763077600187</v>
      </c>
      <c r="K414" s="701"/>
      <c r="L414" s="701"/>
      <c r="M414" s="1067" t="s">
        <v>492</v>
      </c>
      <c r="N414" s="1067"/>
      <c r="O414" s="878">
        <v>0.44076951476691295</v>
      </c>
      <c r="P414" s="701"/>
      <c r="Q414" s="701"/>
      <c r="AB414" s="410"/>
      <c r="AC414" s="410"/>
      <c r="AD414" s="410"/>
      <c r="AE414" s="410"/>
      <c r="AF414" s="410"/>
      <c r="AG414" s="410"/>
      <c r="AH414" s="410"/>
      <c r="AI414" s="410"/>
      <c r="AJ414" s="410"/>
      <c r="AK414" s="410"/>
      <c r="AL414" s="410"/>
      <c r="AM414" s="410"/>
      <c r="AN414" s="410"/>
      <c r="AO414" s="410"/>
      <c r="AP414" s="410"/>
      <c r="AQ414" s="410"/>
      <c r="AR414" s="410"/>
      <c r="AS414" s="410"/>
      <c r="AT414" s="410"/>
      <c r="AU414" s="410"/>
      <c r="AV414" s="410"/>
      <c r="AW414" s="410"/>
      <c r="AX414" s="410"/>
      <c r="AY414" s="410"/>
      <c r="AZ414" s="410"/>
      <c r="BA414" s="412"/>
      <c r="BB414" s="488"/>
      <c r="BC414" s="412"/>
      <c r="BD414" s="412"/>
      <c r="BE414" s="412"/>
      <c r="BF414" s="412"/>
      <c r="BG414" s="412"/>
      <c r="BH414" s="412"/>
      <c r="BI414" s="412"/>
      <c r="BJ414" s="412"/>
      <c r="BK414" s="412"/>
      <c r="BL414" s="412"/>
      <c r="BM414" s="412"/>
      <c r="BN414" s="412"/>
      <c r="BO414" s="412"/>
      <c r="BP414" s="412"/>
      <c r="BQ414" s="412"/>
      <c r="BR414" s="412"/>
      <c r="BS414" s="412"/>
      <c r="BT414" s="412"/>
      <c r="BU414" s="412"/>
      <c r="BV414" s="412"/>
      <c r="BW414" s="412"/>
      <c r="BX414" s="412"/>
      <c r="BY414" s="412"/>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7" customFormat="true" ht="25.15" customHeight="true" x14ac:dyDescent="0.2">
      <c r="B415" s="952"/>
      <c r="C415" s="1066" t="s">
        <v>488</v>
      </c>
      <c r="D415" s="1067"/>
      <c r="E415" s="876">
        <v>0.46464796389256063</v>
      </c>
      <c r="F415" s="701"/>
      <c r="G415" s="701"/>
      <c r="H415" s="1067" t="s">
        <v>390</v>
      </c>
      <c r="I415" s="1067"/>
      <c r="J415" s="877">
        <v>0.42101387732012729</v>
      </c>
      <c r="K415" s="701"/>
      <c r="L415" s="701"/>
      <c r="M415" s="1067" t="s">
        <v>493</v>
      </c>
      <c r="N415" s="1067"/>
      <c r="O415" s="878">
        <v>0.439406554101895</v>
      </c>
      <c r="P415" s="701"/>
      <c r="Q415" s="701"/>
      <c r="AB415" s="410"/>
      <c r="AC415" s="410"/>
      <c r="AD415" s="410"/>
      <c r="AE415" s="410"/>
      <c r="AF415" s="410"/>
      <c r="AG415" s="410"/>
      <c r="AH415" s="410"/>
      <c r="AI415" s="410"/>
      <c r="AJ415" s="410"/>
      <c r="AK415" s="410"/>
      <c r="AL415" s="410"/>
      <c r="AM415" s="410"/>
      <c r="AN415" s="410"/>
      <c r="AO415" s="410"/>
      <c r="AP415" s="410"/>
      <c r="AQ415" s="410"/>
      <c r="AR415" s="410"/>
      <c r="AS415" s="410"/>
      <c r="AT415" s="410"/>
      <c r="AU415" s="410"/>
      <c r="AV415" s="410"/>
      <c r="AW415" s="410"/>
      <c r="AX415" s="410"/>
      <c r="AY415" s="410"/>
      <c r="AZ415" s="410"/>
      <c r="BA415" s="412"/>
      <c r="BB415" s="488"/>
      <c r="BC415" s="412"/>
      <c r="BD415" s="412"/>
      <c r="BE415" s="412"/>
      <c r="BF415" s="412"/>
      <c r="BG415" s="412"/>
      <c r="BH415" s="412"/>
      <c r="BI415" s="412"/>
      <c r="BJ415" s="412"/>
      <c r="BK415" s="412"/>
      <c r="BL415" s="412"/>
      <c r="BM415" s="412"/>
      <c r="BN415" s="412"/>
      <c r="BO415" s="412"/>
      <c r="BP415" s="412"/>
      <c r="BQ415" s="412"/>
      <c r="BR415" s="412"/>
      <c r="BS415" s="412"/>
      <c r="BT415" s="412"/>
      <c r="BU415" s="412"/>
      <c r="BV415" s="412"/>
      <c r="BW415" s="412"/>
      <c r="BX415" s="412"/>
      <c r="BY415" s="412"/>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7" customFormat="true" ht="25.15" customHeight="true" x14ac:dyDescent="0.2">
      <c r="B416" s="952"/>
      <c r="C416" s="1066" t="s">
        <v>489</v>
      </c>
      <c r="D416" s="1067"/>
      <c r="E416" s="876">
        <v>0.45183034584214293</v>
      </c>
      <c r="F416" s="701"/>
      <c r="G416" s="701"/>
      <c r="H416" s="1067" t="s">
        <v>494</v>
      </c>
      <c r="I416" s="1067"/>
      <c r="J416" s="877">
        <v>0.4008400935179669</v>
      </c>
      <c r="K416" s="701"/>
      <c r="L416" s="701"/>
      <c r="M416" s="1067" t="s">
        <v>495</v>
      </c>
      <c r="N416" s="1067"/>
      <c r="O416" s="878">
        <v>0.43510823495786016</v>
      </c>
      <c r="P416" s="701"/>
      <c r="Q416" s="701"/>
      <c r="AB416" s="410"/>
      <c r="AC416" s="410"/>
      <c r="AD416" s="410"/>
      <c r="AE416" s="410"/>
      <c r="AF416" s="410"/>
      <c r="AG416" s="410"/>
      <c r="AH416" s="410"/>
      <c r="AI416" s="410"/>
      <c r="AJ416" s="410"/>
      <c r="AK416" s="410"/>
      <c r="AL416" s="410"/>
      <c r="AM416" s="410"/>
      <c r="AN416" s="410"/>
      <c r="AO416" s="410"/>
      <c r="AP416" s="410"/>
      <c r="AQ416" s="410"/>
      <c r="AR416" s="410"/>
      <c r="AS416" s="410"/>
      <c r="AT416" s="410"/>
      <c r="AU416" s="410"/>
      <c r="AV416" s="410"/>
      <c r="AW416" s="410"/>
      <c r="AX416" s="410"/>
      <c r="AY416" s="410"/>
      <c r="AZ416" s="410"/>
      <c r="BA416" s="412"/>
      <c r="BB416" s="488"/>
      <c r="BC416" s="412"/>
      <c r="BD416" s="412"/>
      <c r="BE416" s="412"/>
      <c r="BF416" s="412"/>
      <c r="BG416" s="412"/>
      <c r="BH416" s="412"/>
      <c r="BI416" s="412"/>
      <c r="BJ416" s="412"/>
      <c r="BK416" s="412"/>
      <c r="BL416" s="412"/>
      <c r="BM416" s="412"/>
      <c r="BN416" s="412"/>
      <c r="BO416" s="412"/>
      <c r="BP416" s="412"/>
      <c r="BQ416" s="412"/>
      <c r="BR416" s="412"/>
      <c r="BS416" s="412"/>
      <c r="BT416" s="412"/>
      <c r="BU416" s="412"/>
      <c r="BV416" s="412"/>
      <c r="BW416" s="412"/>
      <c r="BX416" s="412"/>
      <c r="BY416" s="412"/>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7" customFormat="true" ht="25.15" customHeight="true" x14ac:dyDescent="0.2">
      <c r="B417" s="952"/>
      <c r="C417" s="1066" t="s">
        <v>493</v>
      </c>
      <c r="D417" s="1067"/>
      <c r="E417" s="876">
        <v>0.44430089823476759</v>
      </c>
      <c r="F417" s="701"/>
      <c r="G417" s="701"/>
      <c r="H417" s="1067" t="s">
        <v>496</v>
      </c>
      <c r="I417" s="1067"/>
      <c r="J417" s="877">
        <v>0.35124806060645924</v>
      </c>
      <c r="K417" s="701"/>
      <c r="L417" s="701"/>
      <c r="M417" s="1067" t="s">
        <v>389</v>
      </c>
      <c r="N417" s="1067"/>
      <c r="O417" s="878">
        <v>0.42372723080135133</v>
      </c>
      <c r="P417" s="701"/>
      <c r="Q417" s="701"/>
      <c r="AB417" s="410"/>
      <c r="AC417" s="410"/>
      <c r="AD417" s="410"/>
      <c r="AE417" s="410"/>
      <c r="AF417" s="410"/>
      <c r="AG417" s="410"/>
      <c r="AH417" s="410"/>
      <c r="AI417" s="410"/>
      <c r="AJ417" s="410"/>
      <c r="AK417" s="410"/>
      <c r="AL417" s="410"/>
      <c r="AM417" s="410"/>
      <c r="AN417" s="410"/>
      <c r="AO417" s="410"/>
      <c r="AP417" s="410"/>
      <c r="AQ417" s="410"/>
      <c r="AR417" s="410"/>
      <c r="AS417" s="410"/>
      <c r="AT417" s="410"/>
      <c r="AU417" s="410"/>
      <c r="AV417" s="410"/>
      <c r="AW417" s="410"/>
      <c r="AX417" s="410"/>
      <c r="AY417" s="410"/>
      <c r="AZ417" s="410"/>
      <c r="BA417" s="412"/>
      <c r="BB417" s="488"/>
      <c r="BC417" s="412"/>
      <c r="BD417" s="412"/>
      <c r="BE417" s="412"/>
      <c r="BF417" s="412"/>
      <c r="BG417" s="412"/>
      <c r="BH417" s="412"/>
      <c r="BI417" s="412"/>
      <c r="BJ417" s="412"/>
      <c r="BK417" s="412"/>
      <c r="BL417" s="412"/>
      <c r="BM417" s="412"/>
      <c r="BN417" s="412"/>
      <c r="BO417" s="412"/>
      <c r="BP417" s="412"/>
      <c r="BQ417" s="412"/>
      <c r="BR417" s="412"/>
      <c r="BS417" s="412"/>
      <c r="BT417" s="412"/>
      <c r="BU417" s="412"/>
      <c r="BV417" s="412"/>
      <c r="BW417" s="412"/>
      <c r="BX417" s="412"/>
      <c r="BY417" s="412"/>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7" customFormat="true" ht="25.15" customHeight="true" x14ac:dyDescent="0.2">
      <c r="B418" s="952"/>
      <c r="C418" s="1066" t="s">
        <v>484</v>
      </c>
      <c r="D418" s="1067"/>
      <c r="E418" s="876">
        <v>-0.43331203212907982</v>
      </c>
      <c r="F418" s="701"/>
      <c r="G418" s="701"/>
      <c r="H418" s="1067" t="s">
        <v>495</v>
      </c>
      <c r="I418" s="1067"/>
      <c r="J418" s="877">
        <v>0.35124170647052066</v>
      </c>
      <c r="K418" s="701"/>
      <c r="L418" s="701"/>
      <c r="M418" s="1067" t="s">
        <v>483</v>
      </c>
      <c r="N418" s="1067"/>
      <c r="O418" s="878">
        <v>-0.4130914470962358</v>
      </c>
      <c r="P418" s="701"/>
      <c r="Q418" s="701"/>
      <c r="AB418" s="410"/>
      <c r="AC418" s="410"/>
      <c r="AD418" s="410"/>
      <c r="AE418" s="410"/>
      <c r="AF418" s="410"/>
      <c r="AG418" s="410"/>
      <c r="AH418" s="410"/>
      <c r="AI418" s="410"/>
      <c r="AJ418" s="410"/>
      <c r="AK418" s="410"/>
      <c r="AL418" s="410"/>
      <c r="AM418" s="410"/>
      <c r="AN418" s="410"/>
      <c r="AO418" s="410"/>
      <c r="AP418" s="410"/>
      <c r="AQ418" s="410"/>
      <c r="AR418" s="410"/>
      <c r="AS418" s="410"/>
      <c r="AT418" s="410"/>
      <c r="AU418" s="410"/>
      <c r="AV418" s="410"/>
      <c r="AW418" s="410"/>
      <c r="AX418" s="410"/>
      <c r="AY418" s="410"/>
      <c r="AZ418" s="410"/>
      <c r="BA418" s="412"/>
      <c r="BB418" s="488"/>
      <c r="BC418" s="412"/>
      <c r="BD418" s="412"/>
      <c r="BE418" s="412"/>
      <c r="BF418" s="412"/>
      <c r="BG418" s="412"/>
      <c r="BH418" s="412"/>
      <c r="BI418" s="412"/>
      <c r="BJ418" s="412"/>
      <c r="BK418" s="412"/>
      <c r="BL418" s="412"/>
      <c r="BM418" s="412"/>
      <c r="BN418" s="412"/>
      <c r="BO418" s="412"/>
      <c r="BP418" s="412"/>
      <c r="BQ418" s="412"/>
      <c r="BR418" s="412"/>
      <c r="BS418" s="412"/>
      <c r="BT418" s="412"/>
      <c r="BU418" s="412"/>
      <c r="BV418" s="412"/>
      <c r="BW418" s="412"/>
      <c r="BX418" s="412"/>
      <c r="BY418" s="412"/>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7" customFormat="true" ht="25.15" customHeight="true" x14ac:dyDescent="0.2">
      <c r="B419" s="952"/>
      <c r="C419" s="1066" t="s">
        <v>389</v>
      </c>
      <c r="D419" s="1067"/>
      <c r="E419" s="876">
        <v>0.4330800082746043</v>
      </c>
      <c r="F419" s="701"/>
      <c r="G419" s="701"/>
      <c r="H419" s="1067" t="s">
        <v>481</v>
      </c>
      <c r="I419" s="1067"/>
      <c r="J419" s="877">
        <v>-0.34003340018145606</v>
      </c>
      <c r="K419" s="701"/>
      <c r="L419" s="701"/>
      <c r="M419" s="1067" t="s">
        <v>497</v>
      </c>
      <c r="N419" s="1067"/>
      <c r="O419" s="878">
        <v>0.41011056540157448</v>
      </c>
      <c r="P419" s="701"/>
      <c r="Q419" s="701"/>
      <c r="AB419" s="410"/>
      <c r="AC419" s="410"/>
      <c r="AD419" s="410"/>
      <c r="AE419" s="410"/>
      <c r="AF419" s="410"/>
      <c r="AG419" s="410"/>
      <c r="AH419" s="410"/>
      <c r="AI419" s="410"/>
      <c r="AJ419" s="410"/>
      <c r="AK419" s="410"/>
      <c r="AL419" s="410"/>
      <c r="AM419" s="410"/>
      <c r="AN419" s="410"/>
      <c r="AO419" s="410"/>
      <c r="AP419" s="410"/>
      <c r="AQ419" s="410"/>
      <c r="AR419" s="410"/>
      <c r="AS419" s="410"/>
      <c r="AT419" s="410"/>
      <c r="AU419" s="410"/>
      <c r="AV419" s="410"/>
      <c r="AW419" s="410"/>
      <c r="AX419" s="410"/>
      <c r="AY419" s="410"/>
      <c r="AZ419" s="410"/>
      <c r="BA419" s="412"/>
      <c r="BB419" s="488"/>
      <c r="BC419" s="412"/>
      <c r="BD419" s="412"/>
      <c r="BE419" s="412"/>
      <c r="BF419" s="412"/>
      <c r="BG419" s="412"/>
      <c r="BH419" s="412"/>
      <c r="BI419" s="412"/>
      <c r="BJ419" s="412"/>
      <c r="BK419" s="412"/>
      <c r="BL419" s="412"/>
      <c r="BM419" s="412"/>
      <c r="BN419" s="412"/>
      <c r="BO419" s="412"/>
      <c r="BP419" s="412"/>
      <c r="BQ419" s="412"/>
      <c r="BR419" s="412"/>
      <c r="BS419" s="412"/>
      <c r="BT419" s="412"/>
      <c r="BU419" s="412"/>
      <c r="BV419" s="412"/>
      <c r="BW419" s="412"/>
      <c r="BX419" s="412"/>
      <c r="BY419" s="412"/>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7" customFormat="true" ht="25.15" customHeight="true" x14ac:dyDescent="0.2">
      <c r="B420" s="952"/>
      <c r="C420" s="1066" t="s">
        <v>497</v>
      </c>
      <c r="D420" s="1067"/>
      <c r="E420" s="876">
        <v>0.43264624536276419</v>
      </c>
      <c r="F420" s="701"/>
      <c r="G420" s="701"/>
      <c r="H420" s="1067" t="s">
        <v>498</v>
      </c>
      <c r="I420" s="1067"/>
      <c r="J420" s="877">
        <v>0.33603732379347712</v>
      </c>
      <c r="K420" s="701"/>
      <c r="L420" s="701"/>
      <c r="M420" s="1067" t="s">
        <v>499</v>
      </c>
      <c r="N420" s="1067"/>
      <c r="O420" s="878">
        <v>0.36138797566351644</v>
      </c>
      <c r="P420" s="701"/>
      <c r="Q420" s="701"/>
      <c r="AB420" s="410"/>
      <c r="AC420" s="410"/>
      <c r="AD420" s="410"/>
      <c r="AE420" s="410"/>
      <c r="AF420" s="410"/>
      <c r="AG420" s="410"/>
      <c r="AH420" s="410"/>
      <c r="AI420" s="410"/>
      <c r="AJ420" s="410"/>
      <c r="AK420" s="410"/>
      <c r="AL420" s="410"/>
      <c r="AM420" s="410"/>
      <c r="AN420" s="410"/>
      <c r="AO420" s="410"/>
      <c r="AP420" s="410"/>
      <c r="AQ420" s="410"/>
      <c r="AR420" s="410"/>
      <c r="AS420" s="410"/>
      <c r="AT420" s="410"/>
      <c r="AU420" s="410"/>
      <c r="AV420" s="410"/>
      <c r="AW420" s="410"/>
      <c r="AX420" s="410"/>
      <c r="AY420" s="410"/>
      <c r="AZ420" s="410"/>
      <c r="BA420" s="412"/>
      <c r="BB420" s="488"/>
      <c r="BC420" s="412"/>
      <c r="BD420" s="412"/>
      <c r="BE420" s="412"/>
      <c r="BF420" s="412"/>
      <c r="BG420" s="412"/>
      <c r="BH420" s="412"/>
      <c r="BI420" s="412"/>
      <c r="BJ420" s="412"/>
      <c r="BK420" s="412"/>
      <c r="BL420" s="412"/>
      <c r="BM420" s="412"/>
      <c r="BN420" s="412"/>
      <c r="BO420" s="412"/>
      <c r="BP420" s="412"/>
      <c r="BQ420" s="412"/>
      <c r="BR420" s="412"/>
      <c r="BS420" s="412"/>
      <c r="BT420" s="412"/>
      <c r="BU420" s="412"/>
      <c r="BV420" s="412"/>
      <c r="BW420" s="412"/>
      <c r="BX420" s="412"/>
      <c r="BY420" s="412"/>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7" customFormat="true" ht="25.15" customHeight="true" x14ac:dyDescent="0.2">
      <c r="B421" s="952"/>
      <c r="C421" s="1066" t="s">
        <v>495</v>
      </c>
      <c r="D421" s="1067"/>
      <c r="E421" s="876">
        <v>0.40572049193868948</v>
      </c>
      <c r="F421" s="701"/>
      <c r="G421" s="701"/>
      <c r="H421" s="1067" t="s">
        <v>492</v>
      </c>
      <c r="I421" s="1067"/>
      <c r="J421" s="877">
        <v>0.3252776256817323</v>
      </c>
      <c r="K421" s="701"/>
      <c r="L421" s="701"/>
      <c r="M421" s="1067" t="s">
        <v>383</v>
      </c>
      <c r="N421" s="1067"/>
      <c r="O421" s="878">
        <v>0.34576733034980672</v>
      </c>
      <c r="P421" s="701"/>
      <c r="Q421" s="701"/>
      <c r="AB421" s="410"/>
      <c r="AC421" s="410"/>
      <c r="AD421" s="410"/>
      <c r="AE421" s="410"/>
      <c r="AF421" s="410"/>
      <c r="AG421" s="410"/>
      <c r="AH421" s="410"/>
      <c r="AI421" s="410"/>
      <c r="AJ421" s="410"/>
      <c r="AK421" s="410"/>
      <c r="AL421" s="410"/>
      <c r="AM421" s="410"/>
      <c r="AN421" s="410"/>
      <c r="AO421" s="410"/>
      <c r="AP421" s="410"/>
      <c r="AQ421" s="410"/>
      <c r="AR421" s="410"/>
      <c r="AS421" s="410"/>
      <c r="AT421" s="410"/>
      <c r="AU421" s="410"/>
      <c r="AV421" s="410"/>
      <c r="AW421" s="410"/>
      <c r="AX421" s="410"/>
      <c r="AY421" s="410"/>
      <c r="AZ421" s="410"/>
      <c r="BA421" s="412"/>
      <c r="BB421" s="488"/>
      <c r="BC421" s="412"/>
      <c r="BD421" s="412"/>
      <c r="BE421" s="412"/>
      <c r="BF421" s="412"/>
      <c r="BG421" s="412"/>
      <c r="BH421" s="412"/>
      <c r="BI421" s="412"/>
      <c r="BJ421" s="412"/>
      <c r="BK421" s="412"/>
      <c r="BL421" s="412"/>
      <c r="BM421" s="412"/>
      <c r="BN421" s="412"/>
      <c r="BO421" s="412"/>
      <c r="BP421" s="412"/>
      <c r="BQ421" s="412"/>
      <c r="BR421" s="412"/>
      <c r="BS421" s="412"/>
      <c r="BT421" s="412"/>
      <c r="BU421" s="412"/>
      <c r="BV421" s="412"/>
      <c r="BW421" s="412"/>
      <c r="BX421" s="412"/>
      <c r="BY421" s="412"/>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7" customFormat="true" ht="25.15" customHeight="true" x14ac:dyDescent="0.2">
      <c r="B422" s="952"/>
      <c r="C422" s="1066" t="s">
        <v>492</v>
      </c>
      <c r="D422" s="1067"/>
      <c r="E422" s="876">
        <v>0.39145573982689758</v>
      </c>
      <c r="F422" s="701"/>
      <c r="G422" s="701"/>
      <c r="H422" s="1067" t="s">
        <v>497</v>
      </c>
      <c r="I422" s="1067"/>
      <c r="J422" s="877">
        <v>0.31102867807472068</v>
      </c>
      <c r="K422" s="701"/>
      <c r="L422" s="701"/>
      <c r="M422" s="1067" t="s">
        <v>488</v>
      </c>
      <c r="N422" s="1067"/>
      <c r="O422" s="878">
        <v>0.32459298824626143</v>
      </c>
      <c r="P422" s="701"/>
      <c r="Q422" s="701"/>
      <c r="AB422" s="410"/>
      <c r="AC422" s="410"/>
      <c r="AD422" s="410"/>
      <c r="AE422" s="410"/>
      <c r="AF422" s="410"/>
      <c r="AG422" s="410"/>
      <c r="AH422" s="410"/>
      <c r="AI422" s="410"/>
      <c r="AJ422" s="410"/>
      <c r="AK422" s="410"/>
      <c r="AL422" s="410"/>
      <c r="AM422" s="410"/>
      <c r="AN422" s="410"/>
      <c r="AO422" s="410"/>
      <c r="AP422" s="410"/>
      <c r="AQ422" s="410"/>
      <c r="AR422" s="410"/>
      <c r="AS422" s="410"/>
      <c r="AT422" s="410"/>
      <c r="AU422" s="410"/>
      <c r="AV422" s="410"/>
      <c r="AW422" s="410"/>
      <c r="AX422" s="410"/>
      <c r="AY422" s="410"/>
      <c r="AZ422" s="410"/>
      <c r="BA422" s="412"/>
      <c r="BB422" s="488"/>
      <c r="BC422" s="412"/>
      <c r="BD422" s="412"/>
      <c r="BE422" s="412"/>
      <c r="BF422" s="412"/>
      <c r="BG422" s="412"/>
      <c r="BH422" s="412"/>
      <c r="BI422" s="412"/>
      <c r="BJ422" s="412"/>
      <c r="BK422" s="412"/>
      <c r="BL422" s="412"/>
      <c r="BM422" s="412"/>
      <c r="BN422" s="412"/>
      <c r="BO422" s="412"/>
      <c r="BP422" s="412"/>
      <c r="BQ422" s="412"/>
      <c r="BR422" s="412"/>
      <c r="BS422" s="412"/>
      <c r="BT422" s="412"/>
      <c r="BU422" s="412"/>
      <c r="BV422" s="412"/>
      <c r="BW422" s="412"/>
      <c r="BX422" s="412"/>
      <c r="BY422" s="412"/>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7" customFormat="true" ht="25.15" customHeight="true" x14ac:dyDescent="0.2">
      <c r="B423" s="952"/>
      <c r="C423" s="1066" t="s">
        <v>498</v>
      </c>
      <c r="D423" s="1067"/>
      <c r="E423" s="876">
        <v>0.37470106051650204</v>
      </c>
      <c r="F423" s="701"/>
      <c r="G423" s="701"/>
      <c r="H423" s="1067" t="s">
        <v>500</v>
      </c>
      <c r="I423" s="1067"/>
      <c r="J423" s="877">
        <v>-0.29069973405829624</v>
      </c>
      <c r="K423" s="701"/>
      <c r="L423" s="701"/>
      <c r="M423" s="1067" t="s">
        <v>490</v>
      </c>
      <c r="N423" s="1067"/>
      <c r="O423" s="878">
        <v>0.32227752676155808</v>
      </c>
      <c r="P423" s="701"/>
      <c r="Q423" s="701"/>
      <c r="AB423" s="410"/>
      <c r="AC423" s="410"/>
      <c r="AD423" s="410"/>
      <c r="AE423" s="410"/>
      <c r="AF423" s="410"/>
      <c r="AG423" s="410"/>
      <c r="AH423" s="410"/>
      <c r="AI423" s="410"/>
      <c r="AJ423" s="410"/>
      <c r="AK423" s="410"/>
      <c r="AL423" s="410"/>
      <c r="AM423" s="410"/>
      <c r="AN423" s="410"/>
      <c r="AO423" s="410"/>
      <c r="AP423" s="410"/>
      <c r="AQ423" s="410"/>
      <c r="AR423" s="410"/>
      <c r="AS423" s="410"/>
      <c r="AT423" s="410"/>
      <c r="AU423" s="410"/>
      <c r="AV423" s="410"/>
      <c r="AW423" s="410"/>
      <c r="AX423" s="410"/>
      <c r="AY423" s="410"/>
      <c r="AZ423" s="410"/>
      <c r="BA423" s="412"/>
      <c r="BB423" s="488"/>
      <c r="BC423" s="412"/>
      <c r="BD423" s="412"/>
      <c r="BE423" s="412"/>
      <c r="BF423" s="412"/>
      <c r="BG423" s="412"/>
      <c r="BH423" s="412"/>
      <c r="BI423" s="412"/>
      <c r="BJ423" s="412"/>
      <c r="BK423" s="412"/>
      <c r="BL423" s="412"/>
      <c r="BM423" s="412"/>
      <c r="BN423" s="412"/>
      <c r="BO423" s="412"/>
      <c r="BP423" s="412"/>
      <c r="BQ423" s="412"/>
      <c r="BR423" s="412"/>
      <c r="BS423" s="412"/>
      <c r="BT423" s="412"/>
      <c r="BU423" s="412"/>
      <c r="BV423" s="412"/>
      <c r="BW423" s="412"/>
      <c r="BX423" s="412"/>
      <c r="BY423" s="412"/>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7" customFormat="true" ht="25.15" customHeight="true" x14ac:dyDescent="0.2">
      <c r="B424" s="952"/>
      <c r="C424" s="1066" t="s">
        <v>499</v>
      </c>
      <c r="D424" s="1067"/>
      <c r="E424" s="876">
        <v>0.29191486195416733</v>
      </c>
      <c r="F424" s="701"/>
      <c r="G424" s="701"/>
      <c r="H424" s="1067" t="s">
        <v>389</v>
      </c>
      <c r="I424" s="1067"/>
      <c r="J424" s="877">
        <v>0.29044465115340024</v>
      </c>
      <c r="K424" s="701"/>
      <c r="L424" s="701"/>
      <c r="M424" s="1067" t="s">
        <v>501</v>
      </c>
      <c r="N424" s="1067"/>
      <c r="O424" s="878">
        <v>0.31326353994381922</v>
      </c>
      <c r="P424" s="701"/>
      <c r="Q424" s="701"/>
      <c r="AB424" s="410"/>
      <c r="AC424" s="410"/>
      <c r="AD424" s="410"/>
      <c r="AE424" s="410"/>
      <c r="AF424" s="410"/>
      <c r="AG424" s="410"/>
      <c r="AH424" s="410"/>
      <c r="AI424" s="410"/>
      <c r="AJ424" s="410"/>
      <c r="AK424" s="410"/>
      <c r="AL424" s="410"/>
      <c r="AM424" s="410"/>
      <c r="AN424" s="410"/>
      <c r="AO424" s="410"/>
      <c r="AP424" s="410"/>
      <c r="AQ424" s="410"/>
      <c r="AR424" s="410"/>
      <c r="AS424" s="410"/>
      <c r="AT424" s="410"/>
      <c r="AU424" s="410"/>
      <c r="AV424" s="410"/>
      <c r="AW424" s="410"/>
      <c r="AX424" s="410"/>
      <c r="AY424" s="410"/>
      <c r="AZ424" s="410"/>
      <c r="BA424" s="412"/>
      <c r="BB424" s="488"/>
      <c r="BC424" s="412"/>
      <c r="BD424" s="412"/>
      <c r="BE424" s="412"/>
      <c r="BF424" s="412"/>
      <c r="BG424" s="412"/>
      <c r="BH424" s="412"/>
      <c r="BI424" s="412"/>
      <c r="BJ424" s="412"/>
      <c r="BK424" s="412"/>
      <c r="BL424" s="412"/>
      <c r="BM424" s="412"/>
      <c r="BN424" s="412"/>
      <c r="BO424" s="412"/>
      <c r="BP424" s="412"/>
      <c r="BQ424" s="412"/>
      <c r="BR424" s="412"/>
      <c r="BS424" s="412"/>
      <c r="BT424" s="412"/>
      <c r="BU424" s="412"/>
      <c r="BV424" s="412"/>
      <c r="BW424" s="412"/>
      <c r="BX424" s="412"/>
      <c r="BY424" s="412"/>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7" customFormat="true" ht="25.15" customHeight="true" x14ac:dyDescent="0.2">
      <c r="B425" s="952"/>
      <c r="C425" s="1066" t="s">
        <v>502</v>
      </c>
      <c r="D425" s="1067"/>
      <c r="E425" s="876">
        <v>0.27332128515424126</v>
      </c>
      <c r="F425" s="701"/>
      <c r="G425" s="701"/>
      <c r="H425" s="1067" t="s">
        <v>503</v>
      </c>
      <c r="I425" s="1067"/>
      <c r="J425" s="877">
        <v>0.27861346375181023</v>
      </c>
      <c r="K425" s="701"/>
      <c r="L425" s="701"/>
      <c r="M425" s="1067" t="s">
        <v>502</v>
      </c>
      <c r="N425" s="1067"/>
      <c r="O425" s="878">
        <v>0.30884208255254297</v>
      </c>
      <c r="P425" s="701"/>
      <c r="Q425" s="701"/>
      <c r="AB425" s="410"/>
      <c r="AC425" s="410"/>
      <c r="AD425" s="410"/>
      <c r="AE425" s="410"/>
      <c r="AF425" s="410"/>
      <c r="AG425" s="410"/>
      <c r="AH425" s="410"/>
      <c r="AI425" s="410"/>
      <c r="AJ425" s="410"/>
      <c r="AK425" s="410"/>
      <c r="AL425" s="410"/>
      <c r="AM425" s="410"/>
      <c r="AN425" s="410"/>
      <c r="AO425" s="410"/>
      <c r="AP425" s="410"/>
      <c r="AQ425" s="410"/>
      <c r="AR425" s="410"/>
      <c r="AS425" s="410"/>
      <c r="AT425" s="410"/>
      <c r="AU425" s="410"/>
      <c r="AV425" s="410"/>
      <c r="AW425" s="410"/>
      <c r="AX425" s="410"/>
      <c r="AY425" s="410"/>
      <c r="AZ425" s="410"/>
      <c r="BA425" s="412"/>
      <c r="BB425" s="488"/>
      <c r="BC425" s="412"/>
      <c r="BD425" s="412"/>
      <c r="BE425" s="412"/>
      <c r="BF425" s="412"/>
      <c r="BG425" s="412"/>
      <c r="BH425" s="412"/>
      <c r="BI425" s="412"/>
      <c r="BJ425" s="412"/>
      <c r="BK425" s="412"/>
      <c r="BL425" s="412"/>
      <c r="BM425" s="412"/>
      <c r="BN425" s="412"/>
      <c r="BO425" s="412"/>
      <c r="BP425" s="412"/>
      <c r="BQ425" s="412"/>
      <c r="BR425" s="412"/>
      <c r="BS425" s="412"/>
      <c r="BT425" s="412"/>
      <c r="BU425" s="412"/>
      <c r="BV425" s="412"/>
      <c r="BW425" s="412"/>
      <c r="BX425" s="412"/>
      <c r="BY425" s="412"/>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7" customFormat="true" ht="25.15" customHeight="true" x14ac:dyDescent="0.2">
      <c r="B426" s="952"/>
      <c r="C426" s="1066" t="s">
        <v>504</v>
      </c>
      <c r="D426" s="1067"/>
      <c r="E426" s="876">
        <v>0.2669556247709941</v>
      </c>
      <c r="F426" s="701"/>
      <c r="G426" s="701"/>
      <c r="H426" s="1067" t="s">
        <v>505</v>
      </c>
      <c r="I426" s="1067"/>
      <c r="J426" s="877">
        <v>-0.25938525417455444</v>
      </c>
      <c r="K426" s="701"/>
      <c r="L426" s="701"/>
      <c r="M426" s="1067" t="s">
        <v>498</v>
      </c>
      <c r="N426" s="1067"/>
      <c r="O426" s="878">
        <v>0.30172007189958799</v>
      </c>
      <c r="P426" s="701"/>
      <c r="Q426" s="701"/>
      <c r="AB426" s="410"/>
      <c r="AC426" s="410"/>
      <c r="AD426" s="410"/>
      <c r="AE426" s="410"/>
      <c r="AF426" s="410"/>
      <c r="AG426" s="410"/>
      <c r="AH426" s="410"/>
      <c r="AI426" s="410"/>
      <c r="AJ426" s="410"/>
      <c r="AK426" s="410"/>
      <c r="AL426" s="410"/>
      <c r="AM426" s="410"/>
      <c r="AN426" s="410"/>
      <c r="AO426" s="410"/>
      <c r="AP426" s="410"/>
      <c r="AQ426" s="410"/>
      <c r="AR426" s="410"/>
      <c r="AS426" s="410"/>
      <c r="AT426" s="410"/>
      <c r="AU426" s="410"/>
      <c r="AV426" s="410"/>
      <c r="AW426" s="410"/>
      <c r="AX426" s="410"/>
      <c r="AY426" s="410"/>
      <c r="AZ426" s="410"/>
      <c r="BA426" s="412"/>
      <c r="BB426" s="488"/>
      <c r="BC426" s="412"/>
      <c r="BD426" s="412"/>
      <c r="BE426" s="412"/>
      <c r="BF426" s="412"/>
      <c r="BG426" s="412"/>
      <c r="BH426" s="412"/>
      <c r="BI426" s="412"/>
      <c r="BJ426" s="412"/>
      <c r="BK426" s="412"/>
      <c r="BL426" s="412"/>
      <c r="BM426" s="412"/>
      <c r="BN426" s="412"/>
      <c r="BO426" s="412"/>
      <c r="BP426" s="412"/>
      <c r="BQ426" s="412"/>
      <c r="BR426" s="412"/>
      <c r="BS426" s="412"/>
      <c r="BT426" s="412"/>
      <c r="BU426" s="412"/>
      <c r="BV426" s="412"/>
      <c r="BW426" s="412"/>
      <c r="BX426" s="412"/>
      <c r="BY426" s="412"/>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7" customFormat="true" ht="25.15" customHeight="true" x14ac:dyDescent="0.2">
      <c r="B427" s="952"/>
      <c r="C427" s="1066" t="s">
        <v>506</v>
      </c>
      <c r="D427" s="1067"/>
      <c r="E427" s="876">
        <v>0.26276123851728206</v>
      </c>
      <c r="F427" s="701"/>
      <c r="G427" s="701"/>
      <c r="H427" s="1067" t="s">
        <v>324</v>
      </c>
      <c r="I427" s="1067"/>
      <c r="J427" s="877">
        <v>-0.25267395183833569</v>
      </c>
      <c r="K427" s="701"/>
      <c r="L427" s="701"/>
      <c r="M427" s="1067" t="s">
        <v>504</v>
      </c>
      <c r="N427" s="1067"/>
      <c r="O427" s="878">
        <v>0.2996536729552241</v>
      </c>
      <c r="P427" s="701"/>
      <c r="Q427" s="701"/>
      <c r="AB427" s="410"/>
      <c r="AC427" s="410"/>
      <c r="AD427" s="410"/>
      <c r="AE427" s="410"/>
      <c r="AF427" s="410"/>
      <c r="AG427" s="410"/>
      <c r="AH427" s="410"/>
      <c r="AI427" s="410"/>
      <c r="AJ427" s="410"/>
      <c r="AK427" s="410"/>
      <c r="AL427" s="410"/>
      <c r="AM427" s="410"/>
      <c r="AN427" s="410"/>
      <c r="AO427" s="410"/>
      <c r="AP427" s="410"/>
      <c r="AQ427" s="410"/>
      <c r="AR427" s="410"/>
      <c r="AS427" s="410"/>
      <c r="AT427" s="410"/>
      <c r="AU427" s="410"/>
      <c r="AV427" s="410"/>
      <c r="AW427" s="410"/>
      <c r="AX427" s="410"/>
      <c r="AY427" s="410"/>
      <c r="AZ427" s="410"/>
      <c r="BA427" s="412"/>
      <c r="BB427" s="488"/>
      <c r="BC427" s="412"/>
      <c r="BD427" s="412"/>
      <c r="BE427" s="412"/>
      <c r="BF427" s="412"/>
      <c r="BG427" s="412"/>
      <c r="BH427" s="412"/>
      <c r="BI427" s="412"/>
      <c r="BJ427" s="412"/>
      <c r="BK427" s="412"/>
      <c r="BL427" s="412"/>
      <c r="BM427" s="412"/>
      <c r="BN427" s="412"/>
      <c r="BO427" s="412"/>
      <c r="BP427" s="412"/>
      <c r="BQ427" s="412"/>
      <c r="BR427" s="412"/>
      <c r="BS427" s="412"/>
      <c r="BT427" s="412"/>
      <c r="BU427" s="412"/>
      <c r="BV427" s="412"/>
      <c r="BW427" s="412"/>
      <c r="BX427" s="412"/>
      <c r="BY427" s="412"/>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7" customFormat="true" ht="25.15" customHeight="true" x14ac:dyDescent="0.2">
      <c r="B428" s="952"/>
      <c r="C428" s="1066" t="s">
        <v>507</v>
      </c>
      <c r="D428" s="1067"/>
      <c r="E428" s="876">
        <v>0.26045328260528072</v>
      </c>
      <c r="F428" s="701"/>
      <c r="G428" s="701"/>
      <c r="H428" s="1067" t="s">
        <v>332</v>
      </c>
      <c r="I428" s="1067"/>
      <c r="J428" s="877">
        <v>-0.25110032638362362</v>
      </c>
      <c r="K428" s="701"/>
      <c r="L428" s="701"/>
      <c r="M428" s="1067" t="s">
        <v>508</v>
      </c>
      <c r="N428" s="1067"/>
      <c r="O428" s="878">
        <v>0.28394570833981758</v>
      </c>
      <c r="P428" s="701"/>
      <c r="Q428" s="701"/>
      <c r="AB428" s="410"/>
      <c r="AC428" s="410"/>
      <c r="AD428" s="410"/>
      <c r="AE428" s="410"/>
      <c r="AF428" s="410"/>
      <c r="AG428" s="410"/>
      <c r="AH428" s="410"/>
      <c r="AI428" s="410"/>
      <c r="AJ428" s="410"/>
      <c r="AK428" s="410"/>
      <c r="AL428" s="410"/>
      <c r="AM428" s="410"/>
      <c r="AN428" s="410"/>
      <c r="AO428" s="410"/>
      <c r="AP428" s="410"/>
      <c r="AQ428" s="410"/>
      <c r="AR428" s="410"/>
      <c r="AS428" s="410"/>
      <c r="AT428" s="410"/>
      <c r="AU428" s="410"/>
      <c r="AV428" s="410"/>
      <c r="AW428" s="410"/>
      <c r="AX428" s="410"/>
      <c r="AY428" s="410"/>
      <c r="AZ428" s="410"/>
      <c r="BA428" s="412"/>
      <c r="BB428" s="488"/>
      <c r="BC428" s="412"/>
      <c r="BD428" s="412"/>
      <c r="BE428" s="412"/>
      <c r="BF428" s="412"/>
      <c r="BG428" s="412"/>
      <c r="BH428" s="412"/>
      <c r="BI428" s="412"/>
      <c r="BJ428" s="412"/>
      <c r="BK428" s="412"/>
      <c r="BL428" s="412"/>
      <c r="BM428" s="412"/>
      <c r="BN428" s="412"/>
      <c r="BO428" s="412"/>
      <c r="BP428" s="412"/>
      <c r="BQ428" s="412"/>
      <c r="BR428" s="412"/>
      <c r="BS428" s="412"/>
      <c r="BT428" s="412"/>
      <c r="BU428" s="412"/>
      <c r="BV428" s="412"/>
      <c r="BW428" s="412"/>
      <c r="BX428" s="412"/>
      <c r="BY428" s="412"/>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7" customFormat="true" ht="25.15" customHeight="true" x14ac:dyDescent="0.2">
      <c r="B429" s="952"/>
      <c r="C429" s="1066" t="s">
        <v>508</v>
      </c>
      <c r="D429" s="1067"/>
      <c r="E429" s="876">
        <v>0.25045092195075708</v>
      </c>
      <c r="F429" s="701"/>
      <c r="G429" s="701"/>
      <c r="H429" s="1067" t="s">
        <v>502</v>
      </c>
      <c r="I429" s="1067"/>
      <c r="J429" s="877">
        <v>0.25004595354415915</v>
      </c>
      <c r="K429" s="701"/>
      <c r="L429" s="701"/>
      <c r="M429" s="1067" t="s">
        <v>507</v>
      </c>
      <c r="N429" s="1067"/>
      <c r="O429" s="878">
        <v>0.27876697051114502</v>
      </c>
      <c r="P429" s="701"/>
      <c r="Q429" s="701"/>
      <c r="AB429" s="410"/>
      <c r="AC429" s="410"/>
      <c r="AD429" s="410"/>
      <c r="AE429" s="410"/>
      <c r="AF429" s="410"/>
      <c r="AG429" s="410"/>
      <c r="AH429" s="410"/>
      <c r="AI429" s="410"/>
      <c r="AJ429" s="410"/>
      <c r="AK429" s="410"/>
      <c r="AL429" s="410"/>
      <c r="AM429" s="410"/>
      <c r="AN429" s="410"/>
      <c r="AO429" s="410"/>
      <c r="AP429" s="410"/>
      <c r="AQ429" s="410"/>
      <c r="AR429" s="410"/>
      <c r="AS429" s="410"/>
      <c r="AT429" s="410"/>
      <c r="AU429" s="410"/>
      <c r="AV429" s="410"/>
      <c r="AW429" s="410"/>
      <c r="AX429" s="410"/>
      <c r="AY429" s="410"/>
      <c r="AZ429" s="410"/>
      <c r="BA429" s="412"/>
      <c r="BB429" s="488"/>
      <c r="BC429" s="412"/>
      <c r="BD429" s="412"/>
      <c r="BE429" s="412"/>
      <c r="BF429" s="412"/>
      <c r="BG429" s="412"/>
      <c r="BH429" s="412"/>
      <c r="BI429" s="412"/>
      <c r="BJ429" s="412"/>
      <c r="BK429" s="412"/>
      <c r="BL429" s="412"/>
      <c r="BM429" s="412"/>
      <c r="BN429" s="412"/>
      <c r="BO429" s="412"/>
      <c r="BP429" s="412"/>
      <c r="BQ429" s="412"/>
      <c r="BR429" s="412"/>
      <c r="BS429" s="412"/>
      <c r="BT429" s="412"/>
      <c r="BU429" s="412"/>
      <c r="BV429" s="412"/>
      <c r="BW429" s="412"/>
      <c r="BX429" s="412"/>
      <c r="BY429" s="412"/>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7" customFormat="true" ht="25.15" customHeight="true" x14ac:dyDescent="0.2">
      <c r="B430" s="952"/>
      <c r="C430" s="1066" t="s">
        <v>509</v>
      </c>
      <c r="D430" s="1067"/>
      <c r="E430" s="876">
        <v>-0.21277546752808954</v>
      </c>
      <c r="F430" s="701"/>
      <c r="G430" s="701"/>
      <c r="H430" s="1067" t="s">
        <v>349</v>
      </c>
      <c r="I430" s="1067"/>
      <c r="J430" s="877">
        <v>-0.24185149259239266</v>
      </c>
      <c r="K430" s="701"/>
      <c r="L430" s="701"/>
      <c r="M430" s="1067" t="s">
        <v>506</v>
      </c>
      <c r="N430" s="1067"/>
      <c r="O430" s="878">
        <v>0.27083258946199984</v>
      </c>
      <c r="P430" s="701"/>
      <c r="Q430" s="701"/>
      <c r="AB430" s="410"/>
      <c r="AC430" s="410"/>
      <c r="AD430" s="410"/>
      <c r="AE430" s="410"/>
      <c r="AF430" s="410"/>
      <c r="AG430" s="410"/>
      <c r="AH430" s="410"/>
      <c r="AI430" s="410"/>
      <c r="AJ430" s="410"/>
      <c r="AK430" s="410"/>
      <c r="AL430" s="410"/>
      <c r="AM430" s="410"/>
      <c r="AN430" s="410"/>
      <c r="AO430" s="410"/>
      <c r="AP430" s="410"/>
      <c r="AQ430" s="410"/>
      <c r="AR430" s="410"/>
      <c r="AS430" s="410"/>
      <c r="AT430" s="410"/>
      <c r="AU430" s="410"/>
      <c r="AV430" s="410"/>
      <c r="AW430" s="410"/>
      <c r="AX430" s="410"/>
      <c r="AY430" s="410"/>
      <c r="AZ430" s="410"/>
      <c r="BA430" s="412"/>
      <c r="BB430" s="488"/>
      <c r="BC430" s="412"/>
      <c r="BD430" s="412"/>
      <c r="BE430" s="412"/>
      <c r="BF430" s="412"/>
      <c r="BG430" s="412"/>
      <c r="BH430" s="412"/>
      <c r="BI430" s="412"/>
      <c r="BJ430" s="412"/>
      <c r="BK430" s="412"/>
      <c r="BL430" s="412"/>
      <c r="BM430" s="412"/>
      <c r="BN430" s="412"/>
      <c r="BO430" s="412"/>
      <c r="BP430" s="412"/>
      <c r="BQ430" s="412"/>
      <c r="BR430" s="412"/>
      <c r="BS430" s="412"/>
      <c r="BT430" s="412"/>
      <c r="BU430" s="412"/>
      <c r="BV430" s="412"/>
      <c r="BW430" s="412"/>
      <c r="BX430" s="412"/>
      <c r="BY430" s="412"/>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7" customFormat="true" ht="25.15" customHeight="true" x14ac:dyDescent="0.2">
      <c r="B431" s="952"/>
      <c r="C431" s="1066" t="s">
        <v>510</v>
      </c>
      <c r="D431" s="1067"/>
      <c r="E431" s="876">
        <v>0.19678117774754353</v>
      </c>
      <c r="F431" s="701"/>
      <c r="G431" s="701"/>
      <c r="H431" s="1067" t="s">
        <v>306</v>
      </c>
      <c r="I431" s="1067"/>
      <c r="J431" s="877">
        <v>-0.23812753595119138</v>
      </c>
      <c r="K431" s="701"/>
      <c r="L431" s="701"/>
      <c r="M431" s="1067" t="s">
        <v>511</v>
      </c>
      <c r="N431" s="1067"/>
      <c r="O431" s="878">
        <v>0.23607604691588319</v>
      </c>
      <c r="P431" s="701"/>
      <c r="Q431" s="701"/>
      <c r="AB431" s="410"/>
      <c r="AC431" s="410"/>
      <c r="AD431" s="410"/>
      <c r="AE431" s="410"/>
      <c r="AF431" s="410"/>
      <c r="AG431" s="410"/>
      <c r="AH431" s="410"/>
      <c r="AI431" s="410"/>
      <c r="AJ431" s="410"/>
      <c r="AK431" s="410"/>
      <c r="AL431" s="410"/>
      <c r="AM431" s="410"/>
      <c r="AN431" s="410"/>
      <c r="AO431" s="410"/>
      <c r="AP431" s="410"/>
      <c r="AQ431" s="410"/>
      <c r="AR431" s="410"/>
      <c r="AS431" s="410"/>
      <c r="AT431" s="410"/>
      <c r="AU431" s="410"/>
      <c r="AV431" s="410"/>
      <c r="AW431" s="410"/>
      <c r="AX431" s="410"/>
      <c r="AY431" s="410"/>
      <c r="AZ431" s="410"/>
      <c r="BA431" s="412"/>
      <c r="BB431" s="488"/>
      <c r="BC431" s="412"/>
      <c r="BD431" s="412"/>
      <c r="BE431" s="412"/>
      <c r="BF431" s="412"/>
      <c r="BG431" s="412"/>
      <c r="BH431" s="412"/>
      <c r="BI431" s="412"/>
      <c r="BJ431" s="412"/>
      <c r="BK431" s="412"/>
      <c r="BL431" s="412"/>
      <c r="BM431" s="412"/>
      <c r="BN431" s="412"/>
      <c r="BO431" s="412"/>
      <c r="BP431" s="412"/>
      <c r="BQ431" s="412"/>
      <c r="BR431" s="412"/>
      <c r="BS431" s="412"/>
      <c r="BT431" s="412"/>
      <c r="BU431" s="412"/>
      <c r="BV431" s="412"/>
      <c r="BW431" s="412"/>
      <c r="BX431" s="412"/>
      <c r="BY431" s="412"/>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7" customFormat="true" ht="25.15" customHeight="true" x14ac:dyDescent="0.2">
      <c r="B432" s="952"/>
      <c r="C432" s="1066" t="s">
        <v>395</v>
      </c>
      <c r="D432" s="1067"/>
      <c r="E432" s="876">
        <v>0.18123754783200377</v>
      </c>
      <c r="F432" s="701"/>
      <c r="G432" s="701"/>
      <c r="H432" s="1067" t="s">
        <v>512</v>
      </c>
      <c r="I432" s="1067"/>
      <c r="J432" s="877">
        <v>0.23768795986840136</v>
      </c>
      <c r="K432" s="701"/>
      <c r="L432" s="701"/>
      <c r="M432" s="1067" t="s">
        <v>510</v>
      </c>
      <c r="N432" s="1067"/>
      <c r="O432" s="878">
        <v>0.20182502102961802</v>
      </c>
      <c r="P432" s="701"/>
      <c r="Q432" s="701"/>
      <c r="AB432" s="410"/>
      <c r="AC432" s="410"/>
      <c r="AD432" s="410"/>
      <c r="AE432" s="410"/>
      <c r="AF432" s="410"/>
      <c r="AG432" s="410"/>
      <c r="AH432" s="410"/>
      <c r="AI432" s="410"/>
      <c r="AJ432" s="410"/>
      <c r="AK432" s="410"/>
      <c r="AL432" s="410"/>
      <c r="AM432" s="410"/>
      <c r="AN432" s="410"/>
      <c r="AO432" s="410"/>
      <c r="AP432" s="410"/>
      <c r="AQ432" s="410"/>
      <c r="AR432" s="410"/>
      <c r="AS432" s="410"/>
      <c r="AT432" s="410"/>
      <c r="AU432" s="410"/>
      <c r="AV432" s="410"/>
      <c r="AW432" s="410"/>
      <c r="AX432" s="410"/>
      <c r="AY432" s="410"/>
      <c r="AZ432" s="410"/>
      <c r="BA432" s="412"/>
      <c r="BB432" s="488"/>
      <c r="BC432" s="412"/>
      <c r="BD432" s="412"/>
      <c r="BE432" s="412"/>
      <c r="BF432" s="412"/>
      <c r="BG432" s="412"/>
      <c r="BH432" s="412"/>
      <c r="BI432" s="412"/>
      <c r="BJ432" s="412"/>
      <c r="BK432" s="412"/>
      <c r="BL432" s="412"/>
      <c r="BM432" s="412"/>
      <c r="BN432" s="412"/>
      <c r="BO432" s="412"/>
      <c r="BP432" s="412"/>
      <c r="BQ432" s="412"/>
      <c r="BR432" s="412"/>
      <c r="BS432" s="412"/>
      <c r="BT432" s="412"/>
      <c r="BU432" s="412"/>
      <c r="BV432" s="412"/>
      <c r="BW432" s="412"/>
      <c r="BX432" s="412"/>
      <c r="BY432" s="412"/>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7" customFormat="true" ht="25.15" customHeight="true" x14ac:dyDescent="0.2">
      <c r="B433" s="952"/>
      <c r="C433" s="1066" t="s">
        <v>513</v>
      </c>
      <c r="D433" s="1067"/>
      <c r="E433" s="876">
        <v>-0.15975917440269882</v>
      </c>
      <c r="F433" s="701"/>
      <c r="G433" s="701"/>
      <c r="H433" s="1067" t="s">
        <v>310</v>
      </c>
      <c r="I433" s="1067"/>
      <c r="J433" s="877">
        <v>-0.2280306392954406</v>
      </c>
      <c r="K433" s="701"/>
      <c r="L433" s="701"/>
      <c r="M433" s="1067" t="s">
        <v>306</v>
      </c>
      <c r="N433" s="1067"/>
      <c r="O433" s="878">
        <v>0.1996639981220896</v>
      </c>
      <c r="P433" s="701"/>
      <c r="Q433" s="701"/>
      <c r="AB433" s="410"/>
      <c r="AC433" s="410"/>
      <c r="AD433" s="410"/>
      <c r="AE433" s="410"/>
      <c r="AF433" s="410"/>
      <c r="AG433" s="410"/>
      <c r="AH433" s="410"/>
      <c r="AI433" s="410"/>
      <c r="AJ433" s="410"/>
      <c r="AK433" s="410"/>
      <c r="AL433" s="410"/>
      <c r="AM433" s="410"/>
      <c r="AN433" s="410"/>
      <c r="AO433" s="410"/>
      <c r="AP433" s="410"/>
      <c r="AQ433" s="410"/>
      <c r="AR433" s="410"/>
      <c r="AS433" s="410"/>
      <c r="AT433" s="410"/>
      <c r="AU433" s="410"/>
      <c r="AV433" s="410"/>
      <c r="AW433" s="410"/>
      <c r="AX433" s="410"/>
      <c r="AY433" s="410"/>
      <c r="AZ433" s="410"/>
      <c r="BA433" s="412"/>
      <c r="BB433" s="488"/>
      <c r="BC433" s="412"/>
      <c r="BD433" s="412"/>
      <c r="BE433" s="412"/>
      <c r="BF433" s="412"/>
      <c r="BG433" s="412"/>
      <c r="BH433" s="412"/>
      <c r="BI433" s="412"/>
      <c r="BJ433" s="412"/>
      <c r="BK433" s="412"/>
      <c r="BL433" s="412"/>
      <c r="BM433" s="412"/>
      <c r="BN433" s="412"/>
      <c r="BO433" s="412"/>
      <c r="BP433" s="412"/>
      <c r="BQ433" s="412"/>
      <c r="BR433" s="412"/>
      <c r="BS433" s="412"/>
      <c r="BT433" s="412"/>
      <c r="BU433" s="412"/>
      <c r="BV433" s="412"/>
      <c r="BW433" s="412"/>
      <c r="BX433" s="412"/>
      <c r="BY433" s="412"/>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7" customFormat="true" ht="25.15" customHeight="true" x14ac:dyDescent="0.2">
      <c r="B434" s="952"/>
      <c r="C434" s="1066" t="s">
        <v>514</v>
      </c>
      <c r="D434" s="1067"/>
      <c r="E434" s="876">
        <v>-0.13450931232743016</v>
      </c>
      <c r="F434" s="701"/>
      <c r="G434" s="701"/>
      <c r="H434" s="1067" t="s">
        <v>515</v>
      </c>
      <c r="I434" s="1067"/>
      <c r="J434" s="877">
        <v>-0.22034108010029776</v>
      </c>
      <c r="K434" s="701"/>
      <c r="L434" s="701"/>
      <c r="M434" s="1067" t="s">
        <v>484</v>
      </c>
      <c r="N434" s="1067"/>
      <c r="O434" s="878">
        <v>-0.1811678815828123</v>
      </c>
      <c r="P434" s="701"/>
      <c r="Q434" s="701"/>
      <c r="AB434" s="410"/>
      <c r="AC434" s="410"/>
      <c r="AD434" s="410"/>
      <c r="AE434" s="410"/>
      <c r="AF434" s="410"/>
      <c r="AG434" s="410"/>
      <c r="AH434" s="410"/>
      <c r="AI434" s="410"/>
      <c r="AJ434" s="410"/>
      <c r="AK434" s="410"/>
      <c r="AL434" s="410"/>
      <c r="AM434" s="410"/>
      <c r="AN434" s="410"/>
      <c r="AO434" s="410"/>
      <c r="AP434" s="410"/>
      <c r="AQ434" s="410"/>
      <c r="AR434" s="410"/>
      <c r="AS434" s="410"/>
      <c r="AT434" s="410"/>
      <c r="AU434" s="410"/>
      <c r="AV434" s="410"/>
      <c r="AW434" s="410"/>
      <c r="AX434" s="410"/>
      <c r="AY434" s="410"/>
      <c r="AZ434" s="410"/>
      <c r="BA434" s="412"/>
      <c r="BB434" s="488"/>
      <c r="BC434" s="412"/>
      <c r="BD434" s="412"/>
      <c r="BE434" s="412"/>
      <c r="BF434" s="412"/>
      <c r="BG434" s="412"/>
      <c r="BH434" s="412"/>
      <c r="BI434" s="412"/>
      <c r="BJ434" s="412"/>
      <c r="BK434" s="412"/>
      <c r="BL434" s="412"/>
      <c r="BM434" s="412"/>
      <c r="BN434" s="412"/>
      <c r="BO434" s="412"/>
      <c r="BP434" s="412"/>
      <c r="BQ434" s="412"/>
      <c r="BR434" s="412"/>
      <c r="BS434" s="412"/>
      <c r="BT434" s="412"/>
      <c r="BU434" s="412"/>
      <c r="BV434" s="412"/>
      <c r="BW434" s="412"/>
      <c r="BX434" s="412"/>
      <c r="BY434" s="412"/>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7" customFormat="true" ht="25.15" customHeight="true" x14ac:dyDescent="0.2">
      <c r="B435" s="952"/>
      <c r="C435" s="1066" t="s">
        <v>383</v>
      </c>
      <c r="D435" s="1067"/>
      <c r="E435" s="876">
        <v>0.1204923991395173</v>
      </c>
      <c r="F435" s="701"/>
      <c r="G435" s="701"/>
      <c r="H435" s="1067" t="s">
        <v>509</v>
      </c>
      <c r="I435" s="1067"/>
      <c r="J435" s="877">
        <v>-0.21439359077210285</v>
      </c>
      <c r="K435" s="701"/>
      <c r="L435" s="701"/>
      <c r="M435" s="1067" t="s">
        <v>395</v>
      </c>
      <c r="N435" s="1067"/>
      <c r="O435" s="878">
        <v>0.17203296114009975</v>
      </c>
      <c r="P435" s="701"/>
      <c r="Q435" s="701"/>
      <c r="AB435" s="410"/>
      <c r="AC435" s="410"/>
      <c r="AD435" s="410"/>
      <c r="AE435" s="410"/>
      <c r="AF435" s="410"/>
      <c r="AG435" s="410"/>
      <c r="AH435" s="410"/>
      <c r="AI435" s="410"/>
      <c r="AJ435" s="410"/>
      <c r="AK435" s="410"/>
      <c r="AL435" s="410"/>
      <c r="AM435" s="410"/>
      <c r="AN435" s="410"/>
      <c r="AO435" s="410"/>
      <c r="AP435" s="410"/>
      <c r="AQ435" s="410"/>
      <c r="AR435" s="410"/>
      <c r="AS435" s="410"/>
      <c r="AT435" s="410"/>
      <c r="AU435" s="410"/>
      <c r="AV435" s="410"/>
      <c r="AW435" s="410"/>
      <c r="AX435" s="410"/>
      <c r="AY435" s="410"/>
      <c r="AZ435" s="410"/>
      <c r="BA435" s="412"/>
      <c r="BB435" s="488"/>
      <c r="BC435" s="412"/>
      <c r="BD435" s="412"/>
      <c r="BE435" s="412"/>
      <c r="BF435" s="412"/>
      <c r="BG435" s="412"/>
      <c r="BH435" s="412"/>
      <c r="BI435" s="412"/>
      <c r="BJ435" s="412"/>
      <c r="BK435" s="412"/>
      <c r="BL435" s="412"/>
      <c r="BM435" s="412"/>
      <c r="BN435" s="412"/>
      <c r="BO435" s="412"/>
      <c r="BP435" s="412"/>
      <c r="BQ435" s="412"/>
      <c r="BR435" s="412"/>
      <c r="BS435" s="412"/>
      <c r="BT435" s="412"/>
      <c r="BU435" s="412"/>
      <c r="BV435" s="412"/>
      <c r="BW435" s="412"/>
      <c r="BX435" s="412"/>
      <c r="BY435" s="412"/>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7" customFormat="true" ht="25.15" customHeight="true" x14ac:dyDescent="0.2">
      <c r="B436" s="952"/>
      <c r="C436" s="1066" t="s">
        <v>516</v>
      </c>
      <c r="D436" s="1067"/>
      <c r="E436" s="876">
        <v>-0.1074669834296111</v>
      </c>
      <c r="F436" s="701"/>
      <c r="G436" s="701"/>
      <c r="H436" s="1067" t="s">
        <v>511</v>
      </c>
      <c r="I436" s="1067"/>
      <c r="J436" s="877">
        <v>-0.2034859300000903</v>
      </c>
      <c r="K436" s="701"/>
      <c r="L436" s="701"/>
      <c r="M436" s="1067" t="s">
        <v>344</v>
      </c>
      <c r="N436" s="1067"/>
      <c r="O436" s="878">
        <v>-0.17124928643345652</v>
      </c>
      <c r="P436" s="701"/>
      <c r="Q436" s="701"/>
      <c r="AB436" s="410"/>
      <c r="AC436" s="410"/>
      <c r="AD436" s="410"/>
      <c r="AE436" s="410"/>
      <c r="AF436" s="410"/>
      <c r="AG436" s="410"/>
      <c r="AH436" s="410"/>
      <c r="AI436" s="410"/>
      <c r="AJ436" s="410"/>
      <c r="AK436" s="410"/>
      <c r="AL436" s="410"/>
      <c r="AM436" s="410"/>
      <c r="AN436" s="410"/>
      <c r="AO436" s="410"/>
      <c r="AP436" s="410"/>
      <c r="AQ436" s="410"/>
      <c r="AR436" s="410"/>
      <c r="AS436" s="410"/>
      <c r="AT436" s="410"/>
      <c r="AU436" s="410"/>
      <c r="AV436" s="410"/>
      <c r="AW436" s="410"/>
      <c r="AX436" s="410"/>
      <c r="AY436" s="410"/>
      <c r="AZ436" s="410"/>
      <c r="BA436" s="412"/>
      <c r="BB436" s="488"/>
      <c r="BC436" s="412"/>
      <c r="BD436" s="412"/>
      <c r="BE436" s="412"/>
      <c r="BF436" s="412"/>
      <c r="BG436" s="412"/>
      <c r="BH436" s="412"/>
      <c r="BI436" s="412"/>
      <c r="BJ436" s="412"/>
      <c r="BK436" s="412"/>
      <c r="BL436" s="412"/>
      <c r="BM436" s="412"/>
      <c r="BN436" s="412"/>
      <c r="BO436" s="412"/>
      <c r="BP436" s="412"/>
      <c r="BQ436" s="412"/>
      <c r="BR436" s="412"/>
      <c r="BS436" s="412"/>
      <c r="BT436" s="412"/>
      <c r="BU436" s="412"/>
      <c r="BV436" s="412"/>
      <c r="BW436" s="412"/>
      <c r="BX436" s="412"/>
      <c r="BY436" s="412"/>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7" customFormat="true" ht="25.15" customHeight="true" x14ac:dyDescent="0.2">
      <c r="B437" s="952"/>
      <c r="C437" s="1066" t="s">
        <v>517</v>
      </c>
      <c r="D437" s="1067"/>
      <c r="E437" s="876">
        <v>-9.5589611724069032E-2</v>
      </c>
      <c r="F437" s="701"/>
      <c r="G437" s="701"/>
      <c r="H437" s="1067" t="s">
        <v>325</v>
      </c>
      <c r="I437" s="1067"/>
      <c r="J437" s="877">
        <v>-0.18475055339072774</v>
      </c>
      <c r="K437" s="701"/>
      <c r="L437" s="701"/>
      <c r="M437" s="1067" t="s">
        <v>496</v>
      </c>
      <c r="N437" s="1067"/>
      <c r="O437" s="878">
        <v>-0.17008240424224877</v>
      </c>
      <c r="P437" s="701"/>
      <c r="Q437" s="701"/>
      <c r="AB437" s="410"/>
      <c r="AC437" s="410"/>
      <c r="AD437" s="410"/>
      <c r="AE437" s="410"/>
      <c r="AF437" s="410"/>
      <c r="AG437" s="410"/>
      <c r="AH437" s="410"/>
      <c r="AI437" s="410"/>
      <c r="AJ437" s="410"/>
      <c r="AK437" s="410"/>
      <c r="AL437" s="410"/>
      <c r="AM437" s="410"/>
      <c r="AN437" s="410"/>
      <c r="AO437" s="410"/>
      <c r="AP437" s="410"/>
      <c r="AQ437" s="410"/>
      <c r="AR437" s="410"/>
      <c r="AS437" s="410"/>
      <c r="AT437" s="410"/>
      <c r="AU437" s="410"/>
      <c r="AV437" s="410"/>
      <c r="AW437" s="410"/>
      <c r="AX437" s="410"/>
      <c r="AY437" s="410"/>
      <c r="AZ437" s="410"/>
      <c r="BA437" s="412"/>
      <c r="BB437" s="488"/>
      <c r="BC437" s="412"/>
      <c r="BD437" s="412"/>
      <c r="BE437" s="412"/>
      <c r="BF437" s="412"/>
      <c r="BG437" s="412"/>
      <c r="BH437" s="412"/>
      <c r="BI437" s="412"/>
      <c r="BJ437" s="412"/>
      <c r="BK437" s="412"/>
      <c r="BL437" s="412"/>
      <c r="BM437" s="412"/>
      <c r="BN437" s="412"/>
      <c r="BO437" s="412"/>
      <c r="BP437" s="412"/>
      <c r="BQ437" s="412"/>
      <c r="BR437" s="412"/>
      <c r="BS437" s="412"/>
      <c r="BT437" s="412"/>
      <c r="BU437" s="412"/>
      <c r="BV437" s="412"/>
      <c r="BW437" s="412"/>
      <c r="BX437" s="412"/>
      <c r="BY437" s="412"/>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7" customFormat="true" ht="25.15" customHeight="true" x14ac:dyDescent="0.2">
      <c r="B438" s="952"/>
      <c r="C438" s="1066" t="s">
        <v>518</v>
      </c>
      <c r="D438" s="1067"/>
      <c r="E438" s="876">
        <v>8.4895021187374395E-2</v>
      </c>
      <c r="F438" s="701"/>
      <c r="G438" s="701"/>
      <c r="H438" s="1067" t="s">
        <v>351</v>
      </c>
      <c r="I438" s="1067"/>
      <c r="J438" s="877">
        <v>-0.18390037143305255</v>
      </c>
      <c r="K438" s="701"/>
      <c r="L438" s="701"/>
      <c r="M438" s="1067" t="s">
        <v>509</v>
      </c>
      <c r="N438" s="1067"/>
      <c r="O438" s="878">
        <v>-0.16772898128668123</v>
      </c>
      <c r="P438" s="701"/>
      <c r="Q438" s="701"/>
      <c r="AB438" s="410"/>
      <c r="AC438" s="410"/>
      <c r="AD438" s="410"/>
      <c r="AE438" s="410"/>
      <c r="AF438" s="410"/>
      <c r="AG438" s="410"/>
      <c r="AH438" s="410"/>
      <c r="AI438" s="410"/>
      <c r="AJ438" s="410"/>
      <c r="AK438" s="410"/>
      <c r="AL438" s="410"/>
      <c r="AM438" s="410"/>
      <c r="AN438" s="410"/>
      <c r="AO438" s="410"/>
      <c r="AP438" s="410"/>
      <c r="AQ438" s="410"/>
      <c r="AR438" s="410"/>
      <c r="AS438" s="410"/>
      <c r="AT438" s="410"/>
      <c r="AU438" s="410"/>
      <c r="AV438" s="410"/>
      <c r="AW438" s="410"/>
      <c r="AX438" s="410"/>
      <c r="AY438" s="410"/>
      <c r="AZ438" s="410"/>
      <c r="BA438" s="412"/>
      <c r="BB438" s="488"/>
      <c r="BC438" s="412"/>
      <c r="BD438" s="412"/>
      <c r="BE438" s="412"/>
      <c r="BF438" s="412"/>
      <c r="BG438" s="412"/>
      <c r="BH438" s="412"/>
      <c r="BI438" s="412"/>
      <c r="BJ438" s="412"/>
      <c r="BK438" s="412"/>
      <c r="BL438" s="412"/>
      <c r="BM438" s="412"/>
      <c r="BN438" s="412"/>
      <c r="BO438" s="412"/>
      <c r="BP438" s="412"/>
      <c r="BQ438" s="412"/>
      <c r="BR438" s="412"/>
      <c r="BS438" s="412"/>
      <c r="BT438" s="412"/>
      <c r="BU438" s="412"/>
      <c r="BV438" s="412"/>
      <c r="BW438" s="412"/>
      <c r="BX438" s="412"/>
      <c r="BY438" s="412"/>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7" customFormat="true" ht="25.15" customHeight="true" x14ac:dyDescent="0.2">
      <c r="B439" s="952"/>
      <c r="C439" s="1066" t="s">
        <v>519</v>
      </c>
      <c r="D439" s="1067"/>
      <c r="E439" s="876">
        <v>7.1739841029352852E-2</v>
      </c>
      <c r="F439" s="701"/>
      <c r="G439" s="701"/>
      <c r="H439" s="1067" t="s">
        <v>506</v>
      </c>
      <c r="I439" s="1067"/>
      <c r="J439" s="877">
        <v>0.18087187554311682</v>
      </c>
      <c r="K439" s="701"/>
      <c r="L439" s="701"/>
      <c r="M439" s="1067" t="s">
        <v>520</v>
      </c>
      <c r="N439" s="1067"/>
      <c r="O439" s="878">
        <v>-0.12939106711729401</v>
      </c>
      <c r="P439" s="701"/>
      <c r="Q439" s="701"/>
      <c r="AB439" s="410"/>
      <c r="AC439" s="410"/>
      <c r="AD439" s="410"/>
      <c r="AE439" s="410"/>
      <c r="AF439" s="410"/>
      <c r="AG439" s="410"/>
      <c r="AH439" s="410"/>
      <c r="AI439" s="410"/>
      <c r="AJ439" s="410"/>
      <c r="AK439" s="410"/>
      <c r="AL439" s="410"/>
      <c r="AM439" s="410"/>
      <c r="AN439" s="410"/>
      <c r="AO439" s="410"/>
      <c r="AP439" s="410"/>
      <c r="AQ439" s="410"/>
      <c r="AR439" s="410"/>
      <c r="AS439" s="410"/>
      <c r="AT439" s="410"/>
      <c r="AU439" s="410"/>
      <c r="AV439" s="410"/>
      <c r="AW439" s="410"/>
      <c r="AX439" s="410"/>
      <c r="AY439" s="410"/>
      <c r="AZ439" s="410"/>
      <c r="BA439" s="412"/>
      <c r="BB439" s="488"/>
      <c r="BC439" s="412"/>
      <c r="BD439" s="412"/>
      <c r="BE439" s="412"/>
      <c r="BF439" s="412"/>
      <c r="BG439" s="412"/>
      <c r="BH439" s="412"/>
      <c r="BI439" s="412"/>
      <c r="BJ439" s="412"/>
      <c r="BK439" s="412"/>
      <c r="BL439" s="412"/>
      <c r="BM439" s="412"/>
      <c r="BN439" s="412"/>
      <c r="BO439" s="412"/>
      <c r="BP439" s="412"/>
      <c r="BQ439" s="412"/>
      <c r="BR439" s="412"/>
      <c r="BS439" s="412"/>
      <c r="BT439" s="412"/>
      <c r="BU439" s="412"/>
      <c r="BV439" s="412"/>
      <c r="BW439" s="412"/>
      <c r="BX439" s="412"/>
      <c r="BY439" s="412"/>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7" customFormat="true" ht="25.15" customHeight="true" x14ac:dyDescent="0.2">
      <c r="B440" s="952"/>
      <c r="C440" s="1066" t="s">
        <v>521</v>
      </c>
      <c r="D440" s="1067"/>
      <c r="E440" s="876">
        <v>6.9977694028936083E-2</v>
      </c>
      <c r="F440" s="701"/>
      <c r="G440" s="701"/>
      <c r="H440" s="1067" t="s">
        <v>501</v>
      </c>
      <c r="I440" s="1067"/>
      <c r="J440" s="877">
        <v>-0.17969089435525976</v>
      </c>
      <c r="K440" s="701"/>
      <c r="L440" s="701"/>
      <c r="M440" s="1067" t="s">
        <v>522</v>
      </c>
      <c r="N440" s="1067"/>
      <c r="O440" s="878">
        <v>0.12062876459673735</v>
      </c>
      <c r="P440" s="701"/>
      <c r="Q440" s="701"/>
      <c r="AB440" s="410"/>
      <c r="AC440" s="410"/>
      <c r="AD440" s="410"/>
      <c r="AE440" s="410"/>
      <c r="AF440" s="410"/>
      <c r="AG440" s="410"/>
      <c r="AH440" s="410"/>
      <c r="AI440" s="410"/>
      <c r="AJ440" s="410"/>
      <c r="AK440" s="410"/>
      <c r="AL440" s="410"/>
      <c r="AM440" s="410"/>
      <c r="AN440" s="410"/>
      <c r="AO440" s="410"/>
      <c r="AP440" s="410"/>
      <c r="AQ440" s="410"/>
      <c r="AR440" s="410"/>
      <c r="AS440" s="410"/>
      <c r="AT440" s="410"/>
      <c r="AU440" s="410"/>
      <c r="AV440" s="410"/>
      <c r="AW440" s="410"/>
      <c r="AX440" s="410"/>
      <c r="AY440" s="410"/>
      <c r="AZ440" s="410"/>
      <c r="BA440" s="412"/>
      <c r="BB440" s="488"/>
      <c r="BC440" s="412"/>
      <c r="BD440" s="412"/>
      <c r="BE440" s="412"/>
      <c r="BF440" s="412"/>
      <c r="BG440" s="412"/>
      <c r="BH440" s="412"/>
      <c r="BI440" s="412"/>
      <c r="BJ440" s="412"/>
      <c r="BK440" s="412"/>
      <c r="BL440" s="412"/>
      <c r="BM440" s="412"/>
      <c r="BN440" s="412"/>
      <c r="BO440" s="412"/>
      <c r="BP440" s="412"/>
      <c r="BQ440" s="412"/>
      <c r="BR440" s="412"/>
      <c r="BS440" s="412"/>
      <c r="BT440" s="412"/>
      <c r="BU440" s="412"/>
      <c r="BV440" s="412"/>
      <c r="BW440" s="412"/>
      <c r="BX440" s="412"/>
      <c r="BY440" s="412"/>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7" customFormat="true" ht="25.15" customHeight="true" x14ac:dyDescent="0.2">
      <c r="B441" s="952"/>
      <c r="C441" s="1066" t="s">
        <v>501</v>
      </c>
      <c r="D441" s="1067"/>
      <c r="E441" s="876">
        <v>6.5173762956586334E-2</v>
      </c>
      <c r="F441" s="701"/>
      <c r="G441" s="701"/>
      <c r="H441" s="1067" t="s">
        <v>516</v>
      </c>
      <c r="I441" s="1067"/>
      <c r="J441" s="877">
        <v>-0.17161494575459973</v>
      </c>
      <c r="K441" s="701"/>
      <c r="L441" s="701"/>
      <c r="M441" s="1067" t="s">
        <v>503</v>
      </c>
      <c r="N441" s="1067"/>
      <c r="O441" s="878">
        <v>-0.11460550989404086</v>
      </c>
      <c r="P441" s="701"/>
      <c r="Q441" s="701"/>
      <c r="AB441" s="410"/>
      <c r="AC441" s="410"/>
      <c r="AD441" s="410"/>
      <c r="AE441" s="410"/>
      <c r="AF441" s="410"/>
      <c r="AG441" s="410"/>
      <c r="AH441" s="410"/>
      <c r="AI441" s="410"/>
      <c r="AJ441" s="410"/>
      <c r="AK441" s="410"/>
      <c r="AL441" s="410"/>
      <c r="AM441" s="410"/>
      <c r="AN441" s="410"/>
      <c r="AO441" s="410"/>
      <c r="AP441" s="410"/>
      <c r="AQ441" s="410"/>
      <c r="AR441" s="410"/>
      <c r="AS441" s="410"/>
      <c r="AT441" s="410"/>
      <c r="AU441" s="410"/>
      <c r="AV441" s="410"/>
      <c r="AW441" s="410"/>
      <c r="AX441" s="410"/>
      <c r="AY441" s="410"/>
      <c r="AZ441" s="410"/>
      <c r="BA441" s="412"/>
      <c r="BB441" s="488"/>
      <c r="BC441" s="412"/>
      <c r="BD441" s="412"/>
      <c r="BE441" s="412"/>
      <c r="BF441" s="412"/>
      <c r="BG441" s="412"/>
      <c r="BH441" s="412"/>
      <c r="BI441" s="412"/>
      <c r="BJ441" s="412"/>
      <c r="BK441" s="412"/>
      <c r="BL441" s="412"/>
      <c r="BM441" s="412"/>
      <c r="BN441" s="412"/>
      <c r="BO441" s="412"/>
      <c r="BP441" s="412"/>
      <c r="BQ441" s="412"/>
      <c r="BR441" s="412"/>
      <c r="BS441" s="412"/>
      <c r="BT441" s="412"/>
      <c r="BU441" s="412"/>
      <c r="BV441" s="412"/>
      <c r="BW441" s="412"/>
      <c r="BX441" s="412"/>
      <c r="BY441" s="412"/>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7" customFormat="true" ht="25.15" customHeight="true" x14ac:dyDescent="0.2">
      <c r="B442" s="952"/>
      <c r="C442" s="1066" t="s">
        <v>523</v>
      </c>
      <c r="D442" s="1067"/>
      <c r="E442" s="876">
        <v>6.3977727750188007E-2</v>
      </c>
      <c r="F442" s="701"/>
      <c r="G442" s="701"/>
      <c r="H442" s="1067" t="s">
        <v>513</v>
      </c>
      <c r="I442" s="1067"/>
      <c r="J442" s="877">
        <v>-0.1679948870917074</v>
      </c>
      <c r="K442" s="701"/>
      <c r="L442" s="701"/>
      <c r="M442" s="1067" t="s">
        <v>343</v>
      </c>
      <c r="N442" s="1067"/>
      <c r="O442" s="878">
        <v>0.11121098329472266</v>
      </c>
      <c r="P442" s="701"/>
      <c r="Q442" s="701"/>
      <c r="AB442" s="410"/>
      <c r="AC442" s="410"/>
      <c r="AD442" s="410"/>
      <c r="AE442" s="410"/>
      <c r="AF442" s="410"/>
      <c r="AG442" s="410"/>
      <c r="AH442" s="410"/>
      <c r="AI442" s="410"/>
      <c r="AJ442" s="410"/>
      <c r="AK442" s="410"/>
      <c r="AL442" s="410"/>
      <c r="AM442" s="410"/>
      <c r="AN442" s="410"/>
      <c r="AO442" s="410"/>
      <c r="AP442" s="410"/>
      <c r="AQ442" s="410"/>
      <c r="AR442" s="410"/>
      <c r="AS442" s="410"/>
      <c r="AT442" s="410"/>
      <c r="AU442" s="410"/>
      <c r="AV442" s="410"/>
      <c r="AW442" s="410"/>
      <c r="AX442" s="410"/>
      <c r="AY442" s="410"/>
      <c r="AZ442" s="410"/>
      <c r="BA442" s="412"/>
      <c r="BB442" s="488"/>
      <c r="BC442" s="412"/>
      <c r="BD442" s="412"/>
      <c r="BE442" s="412"/>
      <c r="BF442" s="412"/>
      <c r="BG442" s="412"/>
      <c r="BH442" s="412"/>
      <c r="BI442" s="412"/>
      <c r="BJ442" s="412"/>
      <c r="BK442" s="412"/>
      <c r="BL442" s="412"/>
      <c r="BM442" s="412"/>
      <c r="BN442" s="412"/>
      <c r="BO442" s="412"/>
      <c r="BP442" s="412"/>
      <c r="BQ442" s="412"/>
      <c r="BR442" s="412"/>
      <c r="BS442" s="412"/>
      <c r="BT442" s="412"/>
      <c r="BU442" s="412"/>
      <c r="BV442" s="412"/>
      <c r="BW442" s="412"/>
      <c r="BX442" s="412"/>
      <c r="BY442" s="412"/>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7" customFormat="true" ht="25.15" customHeight="true" x14ac:dyDescent="0.2">
      <c r="B443" s="952"/>
      <c r="C443" s="1066" t="s">
        <v>524</v>
      </c>
      <c r="D443" s="1067"/>
      <c r="E443" s="876">
        <v>6.3385030036690382E-2</v>
      </c>
      <c r="F443" s="701"/>
      <c r="G443" s="701"/>
      <c r="H443" s="1067" t="s">
        <v>525</v>
      </c>
      <c r="I443" s="1067"/>
      <c r="J443" s="877">
        <v>-0.16154038827731049</v>
      </c>
      <c r="K443" s="701"/>
      <c r="L443" s="701"/>
      <c r="M443" s="1067" t="s">
        <v>514</v>
      </c>
      <c r="N443" s="1067"/>
      <c r="O443" s="878">
        <v>-0.10546032061493742</v>
      </c>
      <c r="P443" s="701"/>
      <c r="Q443" s="701"/>
      <c r="AB443" s="410"/>
      <c r="AC443" s="410"/>
      <c r="AD443" s="410"/>
      <c r="AE443" s="410"/>
      <c r="AF443" s="410"/>
      <c r="AG443" s="410"/>
      <c r="AH443" s="410"/>
      <c r="AI443" s="410"/>
      <c r="AJ443" s="410"/>
      <c r="AK443" s="410"/>
      <c r="AL443" s="410"/>
      <c r="AM443" s="410"/>
      <c r="AN443" s="410"/>
      <c r="AO443" s="410"/>
      <c r="AP443" s="410"/>
      <c r="AQ443" s="410"/>
      <c r="AR443" s="410"/>
      <c r="AS443" s="410"/>
      <c r="AT443" s="410"/>
      <c r="AU443" s="410"/>
      <c r="AV443" s="410"/>
      <c r="AW443" s="410"/>
      <c r="AX443" s="410"/>
      <c r="AY443" s="410"/>
      <c r="AZ443" s="410"/>
      <c r="BA443" s="412"/>
      <c r="BB443" s="488"/>
      <c r="BC443" s="412"/>
      <c r="BD443" s="412"/>
      <c r="BE443" s="412"/>
      <c r="BF443" s="412"/>
      <c r="BG443" s="412"/>
      <c r="BH443" s="412"/>
      <c r="BI443" s="412"/>
      <c r="BJ443" s="412"/>
      <c r="BK443" s="412"/>
      <c r="BL443" s="412"/>
      <c r="BM443" s="412"/>
      <c r="BN443" s="412"/>
      <c r="BO443" s="412"/>
      <c r="BP443" s="412"/>
      <c r="BQ443" s="412"/>
      <c r="BR443" s="412"/>
      <c r="BS443" s="412"/>
      <c r="BT443" s="412"/>
      <c r="BU443" s="412"/>
      <c r="BV443" s="412"/>
      <c r="BW443" s="412"/>
      <c r="BX443" s="412"/>
      <c r="BY443" s="412"/>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7" customFormat="true" ht="25.15" customHeight="true" x14ac:dyDescent="0.2">
      <c r="B444" s="952"/>
      <c r="C444" s="1066" t="s">
        <v>526</v>
      </c>
      <c r="D444" s="1067"/>
      <c r="E444" s="876">
        <v>-6.0386766366008371E-2</v>
      </c>
      <c r="F444" s="701"/>
      <c r="G444" s="701"/>
      <c r="H444" s="1067" t="s">
        <v>350</v>
      </c>
      <c r="I444" s="1067"/>
      <c r="J444" s="877">
        <v>-0.16134189229462495</v>
      </c>
      <c r="K444" s="701"/>
      <c r="L444" s="701"/>
      <c r="M444" s="1067" t="s">
        <v>523</v>
      </c>
      <c r="N444" s="1067"/>
      <c r="O444" s="878">
        <v>0.10432618816655832</v>
      </c>
      <c r="P444" s="701"/>
      <c r="Q444" s="701"/>
      <c r="AB444" s="410"/>
      <c r="AC444" s="410"/>
      <c r="AD444" s="410"/>
      <c r="AE444" s="410"/>
      <c r="AF444" s="410"/>
      <c r="AG444" s="410"/>
      <c r="AH444" s="410"/>
      <c r="AI444" s="410"/>
      <c r="AJ444" s="410"/>
      <c r="AK444" s="410"/>
      <c r="AL444" s="410"/>
      <c r="AM444" s="410"/>
      <c r="AN444" s="410"/>
      <c r="AO444" s="410"/>
      <c r="AP444" s="410"/>
      <c r="AQ444" s="410"/>
      <c r="AR444" s="410"/>
      <c r="AS444" s="410"/>
      <c r="AT444" s="410"/>
      <c r="AU444" s="410"/>
      <c r="AV444" s="410"/>
      <c r="AW444" s="410"/>
      <c r="AX444" s="410"/>
      <c r="AY444" s="410"/>
      <c r="AZ444" s="410"/>
      <c r="BA444" s="412"/>
      <c r="BB444" s="488"/>
      <c r="BC444" s="412"/>
      <c r="BD444" s="412"/>
      <c r="BE444" s="412"/>
      <c r="BF444" s="412"/>
      <c r="BG444" s="412"/>
      <c r="BH444" s="412"/>
      <c r="BI444" s="412"/>
      <c r="BJ444" s="412"/>
      <c r="BK444" s="412"/>
      <c r="BL444" s="412"/>
      <c r="BM444" s="412"/>
      <c r="BN444" s="412"/>
      <c r="BO444" s="412"/>
      <c r="BP444" s="412"/>
      <c r="BQ444" s="412"/>
      <c r="BR444" s="412"/>
      <c r="BS444" s="412"/>
      <c r="BT444" s="412"/>
      <c r="BU444" s="412"/>
      <c r="BV444" s="412"/>
      <c r="BW444" s="412"/>
      <c r="BX444" s="412"/>
      <c r="BY444" s="412"/>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7" customFormat="true" ht="25.15" customHeight="true" x14ac:dyDescent="0.2">
      <c r="B445" s="952"/>
      <c r="C445" s="1066" t="s">
        <v>527</v>
      </c>
      <c r="D445" s="1067"/>
      <c r="E445" s="876">
        <v>5.7085611792893981E-2</v>
      </c>
      <c r="F445" s="701"/>
      <c r="G445" s="701"/>
      <c r="H445" s="1067" t="s">
        <v>504</v>
      </c>
      <c r="I445" s="1067"/>
      <c r="J445" s="877">
        <v>0.15884119637299121</v>
      </c>
      <c r="K445" s="701"/>
      <c r="L445" s="701"/>
      <c r="M445" s="1067" t="s">
        <v>327</v>
      </c>
      <c r="N445" s="1067"/>
      <c r="O445" s="878">
        <v>-9.9045689888737867E-2</v>
      </c>
      <c r="P445" s="701"/>
      <c r="Q445" s="701"/>
      <c r="AB445" s="410"/>
      <c r="AC445" s="410"/>
      <c r="AD445" s="410"/>
      <c r="AE445" s="410"/>
      <c r="AF445" s="410"/>
      <c r="AG445" s="410"/>
      <c r="AH445" s="410"/>
      <c r="AI445" s="410"/>
      <c r="AJ445" s="410"/>
      <c r="AK445" s="410"/>
      <c r="AL445" s="410"/>
      <c r="AM445" s="410"/>
      <c r="AN445" s="410"/>
      <c r="AO445" s="410"/>
      <c r="AP445" s="410"/>
      <c r="AQ445" s="410"/>
      <c r="AR445" s="410"/>
      <c r="AS445" s="410"/>
      <c r="AT445" s="410"/>
      <c r="AU445" s="410"/>
      <c r="AV445" s="410"/>
      <c r="AW445" s="410"/>
      <c r="AX445" s="410"/>
      <c r="AY445" s="410"/>
      <c r="AZ445" s="410"/>
      <c r="BA445" s="412"/>
      <c r="BB445" s="488"/>
      <c r="BC445" s="412"/>
      <c r="BD445" s="412"/>
      <c r="BE445" s="412"/>
      <c r="BF445" s="412"/>
      <c r="BG445" s="412"/>
      <c r="BH445" s="412"/>
      <c r="BI445" s="412"/>
      <c r="BJ445" s="412"/>
      <c r="BK445" s="412"/>
      <c r="BL445" s="412"/>
      <c r="BM445" s="412"/>
      <c r="BN445" s="412"/>
      <c r="BO445" s="412"/>
      <c r="BP445" s="412"/>
      <c r="BQ445" s="412"/>
      <c r="BR445" s="412"/>
      <c r="BS445" s="412"/>
      <c r="BT445" s="412"/>
      <c r="BU445" s="412"/>
      <c r="BV445" s="412"/>
      <c r="BW445" s="412"/>
      <c r="BX445" s="412"/>
      <c r="BY445" s="412"/>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7" customFormat="true" ht="25.15" customHeight="true" x14ac:dyDescent="0.2">
      <c r="C446" s="1066" t="s">
        <v>528</v>
      </c>
      <c r="D446" s="1067"/>
      <c r="E446" s="876">
        <v>4.4363470416179739E-2</v>
      </c>
      <c r="F446" s="701"/>
      <c r="G446" s="701"/>
      <c r="H446" s="1067" t="s">
        <v>395</v>
      </c>
      <c r="I446" s="1067"/>
      <c r="J446" s="877">
        <v>0.15370869067880311</v>
      </c>
      <c r="K446" s="701"/>
      <c r="L446" s="701"/>
      <c r="M446" s="1067" t="s">
        <v>312</v>
      </c>
      <c r="N446" s="1067"/>
      <c r="O446" s="878">
        <v>9.5752852869868121E-2</v>
      </c>
      <c r="P446" s="701"/>
      <c r="Q446" s="701"/>
      <c r="AB446" s="410"/>
      <c r="AC446" s="410"/>
      <c r="AD446" s="410"/>
      <c r="AE446" s="410"/>
      <c r="AF446" s="410"/>
      <c r="AG446" s="410"/>
      <c r="AH446" s="410"/>
      <c r="AI446" s="410"/>
      <c r="AJ446" s="410"/>
      <c r="AK446" s="410"/>
      <c r="AL446" s="410"/>
      <c r="AM446" s="410"/>
      <c r="AN446" s="410"/>
      <c r="AO446" s="410"/>
      <c r="AP446" s="410"/>
      <c r="AQ446" s="410"/>
      <c r="AR446" s="410"/>
      <c r="AS446" s="410"/>
      <c r="AT446" s="410"/>
      <c r="AU446" s="410"/>
      <c r="AV446" s="410"/>
      <c r="AW446" s="410"/>
      <c r="AX446" s="410"/>
      <c r="AY446" s="410"/>
      <c r="AZ446" s="410"/>
      <c r="BA446" s="412"/>
      <c r="BB446" s="488"/>
      <c r="BC446" s="412"/>
      <c r="BD446" s="412"/>
      <c r="BE446" s="412"/>
      <c r="BF446" s="412"/>
      <c r="BG446" s="412"/>
      <c r="BH446" s="412"/>
      <c r="BI446" s="412"/>
      <c r="BJ446" s="412"/>
      <c r="BK446" s="412"/>
      <c r="BL446" s="412"/>
      <c r="BM446" s="412"/>
      <c r="BN446" s="412"/>
      <c r="BO446" s="412"/>
      <c r="BP446" s="412"/>
      <c r="BQ446" s="412"/>
      <c r="BR446" s="412"/>
      <c r="BS446" s="412"/>
      <c r="BT446" s="412"/>
      <c r="BU446" s="412"/>
      <c r="BV446" s="412"/>
      <c r="BW446" s="412"/>
      <c r="BX446" s="412"/>
      <c r="BY446" s="412"/>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7" customFormat="true" ht="25.15" customHeight="true" x14ac:dyDescent="0.2">
      <c r="C447" s="1066" t="s">
        <v>529</v>
      </c>
      <c r="D447" s="1067"/>
      <c r="E447" s="876">
        <v>-3.4943446209927093E-2</v>
      </c>
      <c r="F447" s="701"/>
      <c r="G447" s="701"/>
      <c r="H447" s="1067" t="s">
        <v>508</v>
      </c>
      <c r="I447" s="1067"/>
      <c r="J447" s="877">
        <v>0.15172577554932298</v>
      </c>
      <c r="K447" s="701"/>
      <c r="L447" s="701"/>
      <c r="M447" s="1067" t="s">
        <v>310</v>
      </c>
      <c r="N447" s="1067"/>
      <c r="O447" s="878">
        <v>9.1756655403766554E-2</v>
      </c>
      <c r="P447" s="701"/>
      <c r="Q447" s="701"/>
      <c r="AB447" s="410"/>
      <c r="AC447" s="410"/>
      <c r="AD447" s="410"/>
      <c r="AE447" s="410"/>
      <c r="AF447" s="410"/>
      <c r="AG447" s="410"/>
      <c r="AH447" s="410"/>
      <c r="AI447" s="410"/>
      <c r="AJ447" s="410"/>
      <c r="AK447" s="410"/>
      <c r="AL447" s="410"/>
      <c r="AM447" s="410"/>
      <c r="AN447" s="410"/>
      <c r="AO447" s="410"/>
      <c r="AP447" s="410"/>
      <c r="AQ447" s="410"/>
      <c r="AR447" s="410"/>
      <c r="AS447" s="410"/>
      <c r="AT447" s="410"/>
      <c r="AU447" s="410"/>
      <c r="AV447" s="410"/>
      <c r="AW447" s="410"/>
      <c r="AX447" s="410"/>
      <c r="AY447" s="410"/>
      <c r="AZ447" s="410"/>
      <c r="BA447" s="412"/>
      <c r="BB447" s="488"/>
      <c r="BC447" s="412"/>
      <c r="BD447" s="412"/>
      <c r="BE447" s="412"/>
      <c r="BF447" s="412"/>
      <c r="BG447" s="412"/>
      <c r="BH447" s="412"/>
      <c r="BI447" s="412"/>
      <c r="BJ447" s="412"/>
      <c r="BK447" s="412"/>
      <c r="BL447" s="412"/>
      <c r="BM447" s="412"/>
      <c r="BN447" s="412"/>
      <c r="BO447" s="412"/>
      <c r="BP447" s="412"/>
      <c r="BQ447" s="412"/>
      <c r="BR447" s="412"/>
      <c r="BS447" s="412"/>
      <c r="BT447" s="412"/>
      <c r="BU447" s="412"/>
      <c r="BV447" s="412"/>
      <c r="BW447" s="412"/>
      <c r="BX447" s="412"/>
      <c r="BY447" s="412"/>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7" customFormat="true" ht="25.15" customHeight="true" x14ac:dyDescent="0.2">
      <c r="C448" s="1066" t="s">
        <v>530</v>
      </c>
      <c r="D448" s="1067"/>
      <c r="E448" s="876">
        <v>-3.3463597961616846E-2</v>
      </c>
      <c r="F448" s="701"/>
      <c r="G448" s="701"/>
      <c r="H448" s="1067" t="s">
        <v>499</v>
      </c>
      <c r="I448" s="1067"/>
      <c r="J448" s="877">
        <v>-0.14682358670412873</v>
      </c>
      <c r="K448" s="701"/>
      <c r="L448" s="701"/>
      <c r="M448" s="1067" t="s">
        <v>518</v>
      </c>
      <c r="N448" s="1067"/>
      <c r="O448" s="878">
        <v>9.1123173481180667E-2</v>
      </c>
      <c r="P448" s="701"/>
      <c r="Q448" s="701"/>
      <c r="AB448" s="410"/>
      <c r="AC448" s="410"/>
      <c r="AD448" s="410"/>
      <c r="AE448" s="410"/>
      <c r="AF448" s="410"/>
      <c r="AG448" s="410"/>
      <c r="AH448" s="410"/>
      <c r="AI448" s="410"/>
      <c r="AJ448" s="410"/>
      <c r="AK448" s="410"/>
      <c r="AL448" s="410"/>
      <c r="AM448" s="410"/>
      <c r="AN448" s="410"/>
      <c r="AO448" s="410"/>
      <c r="AP448" s="410"/>
      <c r="AQ448" s="410"/>
      <c r="AR448" s="410"/>
      <c r="AS448" s="410"/>
      <c r="AT448" s="410"/>
      <c r="AU448" s="410"/>
      <c r="AV448" s="410"/>
      <c r="AW448" s="410"/>
      <c r="AX448" s="410"/>
      <c r="AY448" s="410"/>
      <c r="AZ448" s="410"/>
      <c r="BA448" s="412"/>
      <c r="BB448" s="488"/>
      <c r="BC448" s="412"/>
      <c r="BD448" s="412"/>
      <c r="BE448" s="412"/>
      <c r="BF448" s="412"/>
      <c r="BG448" s="412"/>
      <c r="BH448" s="412"/>
      <c r="BI448" s="412"/>
      <c r="BJ448" s="412"/>
      <c r="BK448" s="412"/>
      <c r="BL448" s="412"/>
      <c r="BM448" s="412"/>
      <c r="BN448" s="412"/>
      <c r="BO448" s="412"/>
      <c r="BP448" s="412"/>
      <c r="BQ448" s="412"/>
      <c r="BR448" s="412"/>
      <c r="BS448" s="412"/>
      <c r="BT448" s="412"/>
      <c r="BU448" s="412"/>
      <c r="BV448" s="412"/>
      <c r="BW448" s="412"/>
      <c r="BX448" s="412"/>
      <c r="BY448" s="412"/>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7" customFormat="true" ht="25.15" customHeight="true" x14ac:dyDescent="0.2">
      <c r="C449" s="1066" t="s">
        <v>515</v>
      </c>
      <c r="D449" s="1067"/>
      <c r="E449" s="876">
        <v>3.1152923485710082E-2</v>
      </c>
      <c r="F449" s="701"/>
      <c r="G449" s="701"/>
      <c r="H449" s="1067" t="s">
        <v>493</v>
      </c>
      <c r="I449" s="1067"/>
      <c r="J449" s="877">
        <v>0.14280850467021344</v>
      </c>
      <c r="K449" s="701"/>
      <c r="L449" s="701"/>
      <c r="M449" s="1067" t="s">
        <v>530</v>
      </c>
      <c r="N449" s="1067"/>
      <c r="O449" s="878">
        <v>8.0078752873837589E-2</v>
      </c>
      <c r="P449" s="701"/>
      <c r="Q449" s="701"/>
      <c r="AB449" s="410"/>
      <c r="AC449" s="410"/>
      <c r="AD449" s="410"/>
      <c r="AE449" s="410"/>
      <c r="AF449" s="410"/>
      <c r="AG449" s="410"/>
      <c r="AH449" s="410"/>
      <c r="AI449" s="410"/>
      <c r="AJ449" s="410"/>
      <c r="AK449" s="410"/>
      <c r="AL449" s="410"/>
      <c r="AM449" s="410"/>
      <c r="AN449" s="410"/>
      <c r="AO449" s="410"/>
      <c r="AP449" s="410"/>
      <c r="AQ449" s="410"/>
      <c r="AR449" s="410"/>
      <c r="AS449" s="410"/>
      <c r="AT449" s="410"/>
      <c r="AU449" s="410"/>
      <c r="AV449" s="410"/>
      <c r="AW449" s="410"/>
      <c r="AX449" s="410"/>
      <c r="AY449" s="410"/>
      <c r="AZ449" s="410"/>
      <c r="BA449" s="412"/>
      <c r="BB449" s="488"/>
      <c r="BC449" s="412"/>
      <c r="BD449" s="412"/>
      <c r="BE449" s="412"/>
      <c r="BF449" s="412"/>
      <c r="BG449" s="412"/>
      <c r="BH449" s="412"/>
      <c r="BI449" s="412"/>
      <c r="BJ449" s="412"/>
      <c r="BK449" s="412"/>
      <c r="BL449" s="412"/>
      <c r="BM449" s="412"/>
      <c r="BN449" s="412"/>
      <c r="BO449" s="412"/>
      <c r="BP449" s="412"/>
      <c r="BQ449" s="412"/>
      <c r="BR449" s="412"/>
      <c r="BS449" s="412"/>
      <c r="BT449" s="412"/>
      <c r="BU449" s="412"/>
      <c r="BV449" s="412"/>
      <c r="BW449" s="412"/>
      <c r="BX449" s="412"/>
      <c r="BY449" s="412"/>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7" customFormat="true" ht="25.15" customHeight="true" x14ac:dyDescent="0.2">
      <c r="C450" s="1066" t="s">
        <v>531</v>
      </c>
      <c r="D450" s="1067"/>
      <c r="E450" s="876">
        <v>3.0104121061626545E-2</v>
      </c>
      <c r="F450" s="701"/>
      <c r="G450" s="701"/>
      <c r="H450" s="1067" t="s">
        <v>514</v>
      </c>
      <c r="I450" s="1067"/>
      <c r="J450" s="877">
        <v>-0.13800304018767379</v>
      </c>
      <c r="K450" s="701"/>
      <c r="L450" s="701"/>
      <c r="M450" s="1067" t="s">
        <v>332</v>
      </c>
      <c r="N450" s="1067"/>
      <c r="O450" s="878">
        <v>7.8411758684394456E-2</v>
      </c>
      <c r="P450" s="701"/>
      <c r="Q450" s="701"/>
      <c r="AB450" s="410"/>
      <c r="AC450" s="410"/>
      <c r="AD450" s="410"/>
      <c r="AE450" s="410"/>
      <c r="AF450" s="410"/>
      <c r="AG450" s="410"/>
      <c r="AH450" s="410"/>
      <c r="AI450" s="410"/>
      <c r="AJ450" s="410"/>
      <c r="AK450" s="410"/>
      <c r="AL450" s="410"/>
      <c r="AM450" s="410"/>
      <c r="AN450" s="410"/>
      <c r="AO450" s="410"/>
      <c r="AP450" s="410"/>
      <c r="AQ450" s="410"/>
      <c r="AR450" s="410"/>
      <c r="AS450" s="410"/>
      <c r="AT450" s="410"/>
      <c r="AU450" s="410"/>
      <c r="AV450" s="410"/>
      <c r="AW450" s="410"/>
      <c r="AX450" s="410"/>
      <c r="AY450" s="410"/>
      <c r="AZ450" s="410"/>
      <c r="BA450" s="412"/>
      <c r="BB450" s="488"/>
      <c r="BC450" s="412"/>
      <c r="BD450" s="412"/>
      <c r="BE450" s="412"/>
      <c r="BF450" s="412"/>
      <c r="BG450" s="412"/>
      <c r="BH450" s="412"/>
      <c r="BI450" s="412"/>
      <c r="BJ450" s="412"/>
      <c r="BK450" s="412"/>
      <c r="BL450" s="412"/>
      <c r="BM450" s="412"/>
      <c r="BN450" s="412"/>
      <c r="BO450" s="412"/>
      <c r="BP450" s="412"/>
      <c r="BQ450" s="412"/>
      <c r="BR450" s="412"/>
      <c r="BS450" s="412"/>
      <c r="BT450" s="412"/>
      <c r="BU450" s="412"/>
      <c r="BV450" s="412"/>
      <c r="BW450" s="412"/>
      <c r="BX450" s="412"/>
      <c r="BY450" s="412"/>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7" customFormat="true" ht="25.15" customHeight="true" x14ac:dyDescent="0.2">
      <c r="C451" s="1066" t="s">
        <v>532</v>
      </c>
      <c r="D451" s="1067"/>
      <c r="E451" s="876">
        <v>2.9409398731559983E-2</v>
      </c>
      <c r="F451" s="701"/>
      <c r="G451" s="701"/>
      <c r="H451" s="1067" t="s">
        <v>333</v>
      </c>
      <c r="I451" s="1067"/>
      <c r="J451" s="877">
        <v>-0.13603136234101834</v>
      </c>
      <c r="K451" s="701"/>
      <c r="L451" s="701"/>
      <c r="M451" s="1067" t="s">
        <v>517</v>
      </c>
      <c r="N451" s="1067"/>
      <c r="O451" s="878">
        <v>-6.9312881214749114E-2</v>
      </c>
      <c r="P451" s="701"/>
      <c r="Q451" s="701"/>
      <c r="AB451" s="410"/>
      <c r="AC451" s="410"/>
      <c r="AD451" s="410"/>
      <c r="AE451" s="410"/>
      <c r="AF451" s="410"/>
      <c r="AG451" s="410"/>
      <c r="AH451" s="410"/>
      <c r="AI451" s="410"/>
      <c r="AJ451" s="410"/>
      <c r="AK451" s="410"/>
      <c r="AL451" s="410"/>
      <c r="AM451" s="410"/>
      <c r="AN451" s="410"/>
      <c r="AO451" s="410"/>
      <c r="AP451" s="410"/>
      <c r="AQ451" s="410"/>
      <c r="AR451" s="410"/>
      <c r="AS451" s="410"/>
      <c r="AT451" s="410"/>
      <c r="AU451" s="410"/>
      <c r="AV451" s="410"/>
      <c r="AW451" s="410"/>
      <c r="AX451" s="410"/>
      <c r="AY451" s="410"/>
      <c r="AZ451" s="410"/>
      <c r="BA451" s="412"/>
      <c r="BB451" s="488"/>
      <c r="BC451" s="412"/>
      <c r="BD451" s="412"/>
      <c r="BE451" s="412"/>
      <c r="BF451" s="412"/>
      <c r="BG451" s="412"/>
      <c r="BH451" s="412"/>
      <c r="BI451" s="412"/>
      <c r="BJ451" s="412"/>
      <c r="BK451" s="412"/>
      <c r="BL451" s="412"/>
      <c r="BM451" s="412"/>
      <c r="BN451" s="412"/>
      <c r="BO451" s="412"/>
      <c r="BP451" s="412"/>
      <c r="BQ451" s="412"/>
      <c r="BR451" s="412"/>
      <c r="BS451" s="412"/>
      <c r="BT451" s="412"/>
      <c r="BU451" s="412"/>
      <c r="BV451" s="412"/>
      <c r="BW451" s="412"/>
      <c r="BX451" s="412"/>
      <c r="BY451" s="412"/>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7" customFormat="true" ht="25.15" customHeight="true" x14ac:dyDescent="0.2">
      <c r="C452" s="1066" t="s">
        <v>511</v>
      </c>
      <c r="D452" s="1067"/>
      <c r="E452" s="876">
        <v>-2.8944341500294537E-2</v>
      </c>
      <c r="F452" s="701"/>
      <c r="G452" s="701"/>
      <c r="H452" s="1067" t="s">
        <v>327</v>
      </c>
      <c r="I452" s="1067"/>
      <c r="J452" s="877">
        <v>-0.13582983886332367</v>
      </c>
      <c r="K452" s="701"/>
      <c r="L452" s="701"/>
      <c r="M452" s="1067" t="s">
        <v>521</v>
      </c>
      <c r="N452" s="1067"/>
      <c r="O452" s="878">
        <v>6.5205598347829505E-2</v>
      </c>
      <c r="P452" s="701"/>
      <c r="Q452" s="701"/>
      <c r="AB452" s="410"/>
      <c r="AC452" s="410"/>
      <c r="AD452" s="410"/>
      <c r="AE452" s="410"/>
      <c r="AF452" s="410"/>
      <c r="AG452" s="410"/>
      <c r="AH452" s="410"/>
      <c r="AI452" s="410"/>
      <c r="AJ452" s="410"/>
      <c r="AK452" s="410"/>
      <c r="AL452" s="410"/>
      <c r="AM452" s="410"/>
      <c r="AN452" s="410"/>
      <c r="AO452" s="410"/>
      <c r="AP452" s="410"/>
      <c r="AQ452" s="410"/>
      <c r="AR452" s="410"/>
      <c r="AS452" s="410"/>
      <c r="AT452" s="410"/>
      <c r="AU452" s="410"/>
      <c r="AV452" s="410"/>
      <c r="AW452" s="410"/>
      <c r="AX452" s="410"/>
      <c r="AY452" s="410"/>
      <c r="AZ452" s="410"/>
      <c r="BA452" s="412"/>
      <c r="BB452" s="488"/>
      <c r="BC452" s="412"/>
      <c r="BD452" s="412"/>
      <c r="BE452" s="412"/>
      <c r="BF452" s="412"/>
      <c r="BG452" s="412"/>
      <c r="BH452" s="412"/>
      <c r="BI452" s="412"/>
      <c r="BJ452" s="412"/>
      <c r="BK452" s="412"/>
      <c r="BL452" s="412"/>
      <c r="BM452" s="412"/>
      <c r="BN452" s="412"/>
      <c r="BO452" s="412"/>
      <c r="BP452" s="412"/>
      <c r="BQ452" s="412"/>
      <c r="BR452" s="412"/>
      <c r="BS452" s="412"/>
      <c r="BT452" s="412"/>
      <c r="BU452" s="412"/>
      <c r="BV452" s="412"/>
      <c r="BW452" s="412"/>
      <c r="BX452" s="412"/>
      <c r="BY452" s="412"/>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7" customFormat="true" ht="25.15" customHeight="true" x14ac:dyDescent="0.2">
      <c r="C453" s="1066" t="s">
        <v>533</v>
      </c>
      <c r="D453" s="1067"/>
      <c r="E453" s="876">
        <v>2.8445637663664709E-2</v>
      </c>
      <c r="F453" s="701"/>
      <c r="G453" s="701"/>
      <c r="H453" s="1067" t="s">
        <v>489</v>
      </c>
      <c r="I453" s="1067"/>
      <c r="J453" s="877">
        <v>0.13035360181494052</v>
      </c>
      <c r="K453" s="701"/>
      <c r="L453" s="701"/>
      <c r="M453" s="1067" t="s">
        <v>515</v>
      </c>
      <c r="N453" s="1067"/>
      <c r="O453" s="878">
        <v>6.330627264378047E-2</v>
      </c>
      <c r="P453" s="701"/>
      <c r="Q453" s="701"/>
      <c r="AB453" s="410"/>
      <c r="AC453" s="410"/>
      <c r="AD453" s="410"/>
      <c r="AE453" s="410"/>
      <c r="AF453" s="410"/>
      <c r="AG453" s="410"/>
      <c r="AH453" s="410"/>
      <c r="AI453" s="410"/>
      <c r="AJ453" s="410"/>
      <c r="AK453" s="410"/>
      <c r="AL453" s="410"/>
      <c r="AM453" s="410"/>
      <c r="AN453" s="410"/>
      <c r="AO453" s="410"/>
      <c r="AP453" s="410"/>
      <c r="AQ453" s="410"/>
      <c r="AR453" s="410"/>
      <c r="AS453" s="410"/>
      <c r="AT453" s="410"/>
      <c r="AU453" s="410"/>
      <c r="AV453" s="410"/>
      <c r="AW453" s="410"/>
      <c r="AX453" s="410"/>
      <c r="AY453" s="410"/>
      <c r="AZ453" s="410"/>
      <c r="BA453" s="412"/>
      <c r="BB453" s="488"/>
      <c r="BC453" s="412"/>
      <c r="BD453" s="412"/>
      <c r="BE453" s="412"/>
      <c r="BF453" s="412"/>
      <c r="BG453" s="412"/>
      <c r="BH453" s="412"/>
      <c r="BI453" s="412"/>
      <c r="BJ453" s="412"/>
      <c r="BK453" s="412"/>
      <c r="BL453" s="412"/>
      <c r="BM453" s="412"/>
      <c r="BN453" s="412"/>
      <c r="BO453" s="412"/>
      <c r="BP453" s="412"/>
      <c r="BQ453" s="412"/>
      <c r="BR453" s="412"/>
      <c r="BS453" s="412"/>
      <c r="BT453" s="412"/>
      <c r="BU453" s="412"/>
      <c r="BV453" s="412"/>
      <c r="BW453" s="412"/>
      <c r="BX453" s="412"/>
      <c r="BY453" s="412"/>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7" customFormat="true" ht="25.15" customHeight="true" x14ac:dyDescent="0.2">
      <c r="C454" s="1066" t="s">
        <v>534</v>
      </c>
      <c r="D454" s="1067"/>
      <c r="E454" s="876">
        <v>2.3993834038828401E-2</v>
      </c>
      <c r="F454" s="701"/>
      <c r="G454" s="701"/>
      <c r="H454" s="1067" t="s">
        <v>520</v>
      </c>
      <c r="I454" s="1067"/>
      <c r="J454" s="877">
        <v>0.12270682521577521</v>
      </c>
      <c r="K454" s="701"/>
      <c r="L454" s="701"/>
      <c r="M454" s="1067" t="s">
        <v>519</v>
      </c>
      <c r="N454" s="1067"/>
      <c r="O454" s="878">
        <v>5.9408426810288142E-2</v>
      </c>
      <c r="P454" s="701"/>
      <c r="Q454" s="701"/>
      <c r="AB454" s="410"/>
      <c r="AC454" s="410"/>
      <c r="AD454" s="410"/>
      <c r="AE454" s="410"/>
      <c r="AF454" s="410"/>
      <c r="AG454" s="410"/>
      <c r="AH454" s="410"/>
      <c r="AI454" s="410"/>
      <c r="AJ454" s="410"/>
      <c r="AK454" s="410"/>
      <c r="AL454" s="410"/>
      <c r="AM454" s="410"/>
      <c r="AN454" s="410"/>
      <c r="AO454" s="410"/>
      <c r="AP454" s="410"/>
      <c r="AQ454" s="410"/>
      <c r="AR454" s="410"/>
      <c r="AS454" s="410"/>
      <c r="AT454" s="410"/>
      <c r="AU454" s="410"/>
      <c r="AV454" s="410"/>
      <c r="AW454" s="410"/>
      <c r="AX454" s="410"/>
      <c r="AY454" s="410"/>
      <c r="AZ454" s="410"/>
      <c r="BA454" s="412"/>
      <c r="BB454" s="488"/>
      <c r="BC454" s="412"/>
      <c r="BD454" s="412"/>
      <c r="BE454" s="412"/>
      <c r="BF454" s="412"/>
      <c r="BG454" s="412"/>
      <c r="BH454" s="412"/>
      <c r="BI454" s="412"/>
      <c r="BJ454" s="412"/>
      <c r="BK454" s="412"/>
      <c r="BL454" s="412"/>
      <c r="BM454" s="412"/>
      <c r="BN454" s="412"/>
      <c r="BO454" s="412"/>
      <c r="BP454" s="412"/>
      <c r="BQ454" s="412"/>
      <c r="BR454" s="412"/>
      <c r="BS454" s="412"/>
      <c r="BT454" s="412"/>
      <c r="BU454" s="412"/>
      <c r="BV454" s="412"/>
      <c r="BW454" s="412"/>
      <c r="BX454" s="412"/>
      <c r="BY454" s="412"/>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7" customFormat="true" ht="25.15" customHeight="true" x14ac:dyDescent="0.2">
      <c r="C455" s="1066" t="s">
        <v>535</v>
      </c>
      <c r="D455" s="1067"/>
      <c r="E455" s="876">
        <v>1.9956139844580875E-2</v>
      </c>
      <c r="F455" s="701"/>
      <c r="G455" s="701"/>
      <c r="H455" s="1067" t="s">
        <v>530</v>
      </c>
      <c r="I455" s="1067"/>
      <c r="J455" s="877">
        <v>-0.12233127550789498</v>
      </c>
      <c r="K455" s="701"/>
      <c r="L455" s="701"/>
      <c r="M455" s="1067" t="s">
        <v>494</v>
      </c>
      <c r="N455" s="1067"/>
      <c r="O455" s="878">
        <v>5.5983699493394004E-2</v>
      </c>
      <c r="P455" s="701"/>
      <c r="Q455" s="701"/>
      <c r="AB455" s="410"/>
      <c r="AC455" s="410"/>
      <c r="AD455" s="410"/>
      <c r="AE455" s="410"/>
      <c r="AF455" s="410"/>
      <c r="AG455" s="410"/>
      <c r="AH455" s="410"/>
      <c r="AI455" s="410"/>
      <c r="AJ455" s="410"/>
      <c r="AK455" s="410"/>
      <c r="AL455" s="410"/>
      <c r="AM455" s="410"/>
      <c r="AN455" s="410"/>
      <c r="AO455" s="410"/>
      <c r="AP455" s="410"/>
      <c r="AQ455" s="410"/>
      <c r="AR455" s="410"/>
      <c r="AS455" s="410"/>
      <c r="AT455" s="410"/>
      <c r="AU455" s="410"/>
      <c r="AV455" s="410"/>
      <c r="AW455" s="410"/>
      <c r="AX455" s="410"/>
      <c r="AY455" s="410"/>
      <c r="AZ455" s="410"/>
      <c r="BA455" s="412"/>
      <c r="BB455" s="488"/>
      <c r="BC455" s="412"/>
      <c r="BD455" s="412"/>
      <c r="BE455" s="412"/>
      <c r="BF455" s="412"/>
      <c r="BG455" s="412"/>
      <c r="BH455" s="412"/>
      <c r="BI455" s="412"/>
      <c r="BJ455" s="412"/>
      <c r="BK455" s="412"/>
      <c r="BL455" s="412"/>
      <c r="BM455" s="412"/>
      <c r="BN455" s="412"/>
      <c r="BO455" s="412"/>
      <c r="BP455" s="412"/>
      <c r="BQ455" s="412"/>
      <c r="BR455" s="412"/>
      <c r="BS455" s="412"/>
      <c r="BT455" s="412"/>
      <c r="BU455" s="412"/>
      <c r="BV455" s="412"/>
      <c r="BW455" s="412"/>
      <c r="BX455" s="412"/>
      <c r="BY455" s="412"/>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7" customFormat="true" ht="25.15" customHeight="true" x14ac:dyDescent="0.2">
      <c r="C456" s="1066" t="s">
        <v>536</v>
      </c>
      <c r="D456" s="1067"/>
      <c r="E456" s="876">
        <v>1.8569116793151243E-2</v>
      </c>
      <c r="F456" s="701"/>
      <c r="G456" s="701"/>
      <c r="H456" s="1067" t="s">
        <v>507</v>
      </c>
      <c r="I456" s="1067"/>
      <c r="J456" s="877">
        <v>0.11316421216730886</v>
      </c>
      <c r="K456" s="701"/>
      <c r="L456" s="701"/>
      <c r="M456" s="1067" t="s">
        <v>349</v>
      </c>
      <c r="N456" s="1067"/>
      <c r="O456" s="878">
        <v>-5.4445252884600524E-2</v>
      </c>
      <c r="P456" s="701"/>
      <c r="Q456" s="701"/>
      <c r="AB456" s="410"/>
      <c r="AC456" s="410"/>
      <c r="AD456" s="410"/>
      <c r="AE456" s="410"/>
      <c r="AF456" s="410"/>
      <c r="AG456" s="410"/>
      <c r="AH456" s="410"/>
      <c r="AI456" s="410"/>
      <c r="AJ456" s="410"/>
      <c r="AK456" s="410"/>
      <c r="AL456" s="410"/>
      <c r="AM456" s="410"/>
      <c r="AN456" s="410"/>
      <c r="AO456" s="410"/>
      <c r="AP456" s="410"/>
      <c r="AQ456" s="410"/>
      <c r="AR456" s="410"/>
      <c r="AS456" s="410"/>
      <c r="AT456" s="410"/>
      <c r="AU456" s="410"/>
      <c r="AV456" s="410"/>
      <c r="AW456" s="410"/>
      <c r="AX456" s="410"/>
      <c r="AY456" s="410"/>
      <c r="AZ456" s="410"/>
      <c r="BA456" s="412"/>
      <c r="BB456" s="488"/>
      <c r="BC456" s="412"/>
      <c r="BD456" s="412"/>
      <c r="BE456" s="412"/>
      <c r="BF456" s="412"/>
      <c r="BG456" s="412"/>
      <c r="BH456" s="412"/>
      <c r="BI456" s="412"/>
      <c r="BJ456" s="412"/>
      <c r="BK456" s="412"/>
      <c r="BL456" s="412"/>
      <c r="BM456" s="412"/>
      <c r="BN456" s="412"/>
      <c r="BO456" s="412"/>
      <c r="BP456" s="412"/>
      <c r="BQ456" s="412"/>
      <c r="BR456" s="412"/>
      <c r="BS456" s="412"/>
      <c r="BT456" s="412"/>
      <c r="BU456" s="412"/>
      <c r="BV456" s="412"/>
      <c r="BW456" s="412"/>
      <c r="BX456" s="412"/>
      <c r="BY456" s="412"/>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7" customFormat="true" ht="25.15" customHeight="true" x14ac:dyDescent="0.2">
      <c r="C457" s="1066" t="s">
        <v>537</v>
      </c>
      <c r="D457" s="1067"/>
      <c r="E457" s="876">
        <v>1.5941280473913657E-2</v>
      </c>
      <c r="F457" s="701"/>
      <c r="G457" s="701"/>
      <c r="H457" s="1067" t="s">
        <v>344</v>
      </c>
      <c r="I457" s="1067"/>
      <c r="J457" s="877">
        <v>-0.10918242449562447</v>
      </c>
      <c r="K457" s="701"/>
      <c r="L457" s="701"/>
      <c r="M457" s="1067" t="s">
        <v>330</v>
      </c>
      <c r="N457" s="1067"/>
      <c r="O457" s="878">
        <v>4.7692556874555238E-2</v>
      </c>
      <c r="P457" s="701"/>
      <c r="Q457" s="701"/>
      <c r="AB457" s="410"/>
      <c r="AC457" s="410"/>
      <c r="AD457" s="410"/>
      <c r="AE457" s="410"/>
      <c r="AF457" s="410"/>
      <c r="AG457" s="410"/>
      <c r="AH457" s="410"/>
      <c r="AI457" s="410"/>
      <c r="AJ457" s="410"/>
      <c r="AK457" s="410"/>
      <c r="AL457" s="410"/>
      <c r="AM457" s="410"/>
      <c r="AN457" s="410"/>
      <c r="AO457" s="410"/>
      <c r="AP457" s="410"/>
      <c r="AQ457" s="410"/>
      <c r="AR457" s="410"/>
      <c r="AS457" s="410"/>
      <c r="AT457" s="410"/>
      <c r="AU457" s="410"/>
      <c r="AV457" s="410"/>
      <c r="AW457" s="410"/>
      <c r="AX457" s="410"/>
      <c r="AY457" s="410"/>
      <c r="AZ457" s="410"/>
      <c r="BA457" s="412"/>
      <c r="BB457" s="488"/>
      <c r="BC457" s="412"/>
      <c r="BD457" s="412"/>
      <c r="BE457" s="412"/>
      <c r="BF457" s="412"/>
      <c r="BG457" s="412"/>
      <c r="BH457" s="412"/>
      <c r="BI457" s="412"/>
      <c r="BJ457" s="412"/>
      <c r="BK457" s="412"/>
      <c r="BL457" s="412"/>
      <c r="BM457" s="412"/>
      <c r="BN457" s="412"/>
      <c r="BO457" s="412"/>
      <c r="BP457" s="412"/>
      <c r="BQ457" s="412"/>
      <c r="BR457" s="412"/>
      <c r="BS457" s="412"/>
      <c r="BT457" s="412"/>
      <c r="BU457" s="412"/>
      <c r="BV457" s="412"/>
      <c r="BW457" s="412"/>
      <c r="BX457" s="412"/>
      <c r="BY457" s="412"/>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7" customFormat="true" ht="25.15" customHeight="true" x14ac:dyDescent="0.2">
      <c r="C458" s="1066" t="s">
        <v>538</v>
      </c>
      <c r="D458" s="1067"/>
      <c r="E458" s="876">
        <v>-1.239570573900447E-2</v>
      </c>
      <c r="F458" s="701"/>
      <c r="G458" s="701"/>
      <c r="H458" s="1067" t="s">
        <v>329</v>
      </c>
      <c r="I458" s="1067"/>
      <c r="J458" s="877">
        <v>-0.10585490836981273</v>
      </c>
      <c r="K458" s="701"/>
      <c r="L458" s="701"/>
      <c r="M458" s="1067" t="s">
        <v>329</v>
      </c>
      <c r="N458" s="1067"/>
      <c r="O458" s="878">
        <v>4.7018575329810998E-2</v>
      </c>
      <c r="P458" s="701"/>
      <c r="Q458" s="701"/>
      <c r="AB458" s="410"/>
      <c r="AC458" s="410"/>
      <c r="AD458" s="410"/>
      <c r="AE458" s="410"/>
      <c r="AF458" s="410"/>
      <c r="AG458" s="410"/>
      <c r="AH458" s="410"/>
      <c r="AI458" s="410"/>
      <c r="AJ458" s="410"/>
      <c r="AK458" s="410"/>
      <c r="AL458" s="410"/>
      <c r="AM458" s="410"/>
      <c r="AN458" s="410"/>
      <c r="AO458" s="410"/>
      <c r="AP458" s="410"/>
      <c r="AQ458" s="410"/>
      <c r="AR458" s="410"/>
      <c r="AS458" s="410"/>
      <c r="AT458" s="410"/>
      <c r="AU458" s="410"/>
      <c r="AV458" s="410"/>
      <c r="AW458" s="410"/>
      <c r="AX458" s="410"/>
      <c r="AY458" s="410"/>
      <c r="AZ458" s="410"/>
      <c r="BA458" s="412"/>
      <c r="BB458" s="488"/>
      <c r="BC458" s="412"/>
      <c r="BD458" s="412"/>
      <c r="BE458" s="412"/>
      <c r="BF458" s="412"/>
      <c r="BG458" s="412"/>
      <c r="BH458" s="412"/>
      <c r="BI458" s="412"/>
      <c r="BJ458" s="412"/>
      <c r="BK458" s="412"/>
      <c r="BL458" s="412"/>
      <c r="BM458" s="412"/>
      <c r="BN458" s="412"/>
      <c r="BO458" s="412"/>
      <c r="BP458" s="412"/>
      <c r="BQ458" s="412"/>
      <c r="BR458" s="412"/>
      <c r="BS458" s="412"/>
      <c r="BT458" s="412"/>
      <c r="BU458" s="412"/>
      <c r="BV458" s="412"/>
      <c r="BW458" s="412"/>
      <c r="BX458" s="412"/>
      <c r="BY458" s="412"/>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7" customFormat="true" ht="25.15" customHeight="true" x14ac:dyDescent="0.2">
      <c r="C459" s="1066" t="s">
        <v>539</v>
      </c>
      <c r="D459" s="1067"/>
      <c r="E459" s="876">
        <v>-1.1428189206420912E-2</v>
      </c>
      <c r="F459" s="701"/>
      <c r="G459" s="701"/>
      <c r="H459" s="1067" t="s">
        <v>522</v>
      </c>
      <c r="I459" s="1067"/>
      <c r="J459" s="877">
        <v>-9.4762976737147189E-2</v>
      </c>
      <c r="K459" s="701"/>
      <c r="L459" s="701"/>
      <c r="M459" s="1067" t="s">
        <v>525</v>
      </c>
      <c r="N459" s="1067"/>
      <c r="O459" s="878">
        <v>4.5904349210641543E-2</v>
      </c>
      <c r="P459" s="701"/>
      <c r="Q459" s="701"/>
      <c r="AB459" s="410"/>
      <c r="AC459" s="410"/>
      <c r="AD459" s="410"/>
      <c r="AE459" s="410"/>
      <c r="AF459" s="410"/>
      <c r="AG459" s="410"/>
      <c r="AH459" s="410"/>
      <c r="AI459" s="410"/>
      <c r="AJ459" s="410"/>
      <c r="AK459" s="410"/>
      <c r="AL459" s="410"/>
      <c r="AM459" s="410"/>
      <c r="AN459" s="410"/>
      <c r="AO459" s="410"/>
      <c r="AP459" s="410"/>
      <c r="AQ459" s="410"/>
      <c r="AR459" s="410"/>
      <c r="AS459" s="410"/>
      <c r="AT459" s="410"/>
      <c r="AU459" s="410"/>
      <c r="AV459" s="410"/>
      <c r="AW459" s="410"/>
      <c r="AX459" s="410"/>
      <c r="AY459" s="410"/>
      <c r="AZ459" s="410"/>
      <c r="BA459" s="412"/>
      <c r="BB459" s="488"/>
      <c r="BC459" s="412"/>
      <c r="BD459" s="412"/>
      <c r="BE459" s="412"/>
      <c r="BF459" s="412"/>
      <c r="BG459" s="412"/>
      <c r="BH459" s="412"/>
      <c r="BI459" s="412"/>
      <c r="BJ459" s="412"/>
      <c r="BK459" s="412"/>
      <c r="BL459" s="412"/>
      <c r="BM459" s="412"/>
      <c r="BN459" s="412"/>
      <c r="BO459" s="412"/>
      <c r="BP459" s="412"/>
      <c r="BQ459" s="412"/>
      <c r="BR459" s="412"/>
      <c r="BS459" s="412"/>
      <c r="BT459" s="412"/>
      <c r="BU459" s="412"/>
      <c r="BV459" s="412"/>
      <c r="BW459" s="412"/>
      <c r="BX459" s="412"/>
      <c r="BY459" s="412"/>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7" customFormat="true" ht="25.15" customHeight="true" x14ac:dyDescent="0.2">
      <c r="C460" s="1066" t="s">
        <v>540</v>
      </c>
      <c r="D460" s="1067"/>
      <c r="E460" s="876">
        <v>-6.1394236987524975E-3</v>
      </c>
      <c r="F460" s="701"/>
      <c r="G460" s="701"/>
      <c r="H460" s="1067" t="s">
        <v>330</v>
      </c>
      <c r="I460" s="1067"/>
      <c r="J460" s="877">
        <v>-9.1467558199785123E-2</v>
      </c>
      <c r="K460" s="701"/>
      <c r="L460" s="701"/>
      <c r="M460" s="1067" t="s">
        <v>513</v>
      </c>
      <c r="N460" s="1067"/>
      <c r="O460" s="878">
        <v>-4.547366855538721E-2</v>
      </c>
      <c r="P460" s="701"/>
      <c r="Q460" s="701"/>
      <c r="AB460" s="410"/>
      <c r="AC460" s="410"/>
      <c r="AD460" s="410"/>
      <c r="AE460" s="410"/>
      <c r="AF460" s="410"/>
      <c r="AG460" s="410"/>
      <c r="AH460" s="410"/>
      <c r="AI460" s="410"/>
      <c r="AJ460" s="410"/>
      <c r="AK460" s="410"/>
      <c r="AL460" s="410"/>
      <c r="AM460" s="410"/>
      <c r="AN460" s="410"/>
      <c r="AO460" s="410"/>
      <c r="AP460" s="410"/>
      <c r="AQ460" s="410"/>
      <c r="AR460" s="410"/>
      <c r="AS460" s="410"/>
      <c r="AT460" s="410"/>
      <c r="AU460" s="410"/>
      <c r="AV460" s="410"/>
      <c r="AW460" s="410"/>
      <c r="AX460" s="410"/>
      <c r="AY460" s="410"/>
      <c r="AZ460" s="410"/>
      <c r="BA460" s="412"/>
      <c r="BB460" s="488"/>
      <c r="BC460" s="412"/>
      <c r="BD460" s="412"/>
      <c r="BE460" s="412"/>
      <c r="BF460" s="412"/>
      <c r="BG460" s="412"/>
      <c r="BH460" s="412"/>
      <c r="BI460" s="412"/>
      <c r="BJ460" s="412"/>
      <c r="BK460" s="412"/>
      <c r="BL460" s="412"/>
      <c r="BM460" s="412"/>
      <c r="BN460" s="412"/>
      <c r="BO460" s="412"/>
      <c r="BP460" s="412"/>
      <c r="BQ460" s="412"/>
      <c r="BR460" s="412"/>
      <c r="BS460" s="412"/>
      <c r="BT460" s="412"/>
      <c r="BU460" s="412"/>
      <c r="BV460" s="412"/>
      <c r="BW460" s="412"/>
      <c r="BX460" s="412"/>
      <c r="BY460" s="412"/>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7" customFormat="true" ht="25.15" customHeight="true" x14ac:dyDescent="0.2">
      <c r="C461" s="1066" t="s">
        <v>541</v>
      </c>
      <c r="D461" s="1067"/>
      <c r="E461" s="876">
        <v>-5.7358678475257965E-3</v>
      </c>
      <c r="F461" s="701"/>
      <c r="G461" s="701"/>
      <c r="H461" s="1067" t="s">
        <v>312</v>
      </c>
      <c r="I461" s="1067"/>
      <c r="J461" s="877">
        <v>-8.8910324531233736E-2</v>
      </c>
      <c r="K461" s="701"/>
      <c r="L461" s="701"/>
      <c r="M461" s="1067" t="s">
        <v>542</v>
      </c>
      <c r="N461" s="1067"/>
      <c r="O461" s="878">
        <v>4.4002730537117403E-2</v>
      </c>
      <c r="P461" s="701"/>
      <c r="Q461" s="701"/>
      <c r="AB461" s="410"/>
      <c r="AC461" s="410"/>
      <c r="AD461" s="410"/>
      <c r="AE461" s="410"/>
      <c r="AF461" s="410"/>
      <c r="AG461" s="410"/>
      <c r="AH461" s="410"/>
      <c r="AI461" s="410"/>
      <c r="AJ461" s="410"/>
      <c r="AK461" s="410"/>
      <c r="AL461" s="410"/>
      <c r="AM461" s="410"/>
      <c r="AN461" s="410"/>
      <c r="AO461" s="410"/>
      <c r="AP461" s="410"/>
      <c r="AQ461" s="410"/>
      <c r="AR461" s="410"/>
      <c r="AS461" s="410"/>
      <c r="AT461" s="410"/>
      <c r="AU461" s="410"/>
      <c r="AV461" s="410"/>
      <c r="AW461" s="410"/>
      <c r="AX461" s="410"/>
      <c r="AY461" s="410"/>
      <c r="AZ461" s="410"/>
      <c r="BA461" s="412"/>
      <c r="BB461" s="488"/>
      <c r="BC461" s="412"/>
      <c r="BD461" s="412"/>
      <c r="BE461" s="412"/>
      <c r="BF461" s="412"/>
      <c r="BG461" s="412"/>
      <c r="BH461" s="412"/>
      <c r="BI461" s="412"/>
      <c r="BJ461" s="412"/>
      <c r="BK461" s="412"/>
      <c r="BL461" s="412"/>
      <c r="BM461" s="412"/>
      <c r="BN461" s="412"/>
      <c r="BO461" s="412"/>
      <c r="BP461" s="412"/>
      <c r="BQ461" s="412"/>
      <c r="BR461" s="412"/>
      <c r="BS461" s="412"/>
      <c r="BT461" s="412"/>
      <c r="BU461" s="412"/>
      <c r="BV461" s="412"/>
      <c r="BW461" s="412"/>
      <c r="BX461" s="412"/>
      <c r="BY461" s="412"/>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7" customFormat="true" ht="25.15" customHeight="true" x14ac:dyDescent="0.2">
      <c r="C462" s="1066" t="s">
        <v>543</v>
      </c>
      <c r="D462" s="1067"/>
      <c r="E462" s="876">
        <v>-4.1664352706088682E-3</v>
      </c>
      <c r="F462" s="701"/>
      <c r="G462" s="701"/>
      <c r="H462" s="1067" t="s">
        <v>519</v>
      </c>
      <c r="I462" s="1067"/>
      <c r="J462" s="877">
        <v>8.124480273588898E-2</v>
      </c>
      <c r="K462" s="701"/>
      <c r="L462" s="701"/>
      <c r="M462" s="1067" t="s">
        <v>351</v>
      </c>
      <c r="N462" s="1067"/>
      <c r="O462" s="878">
        <v>-4.1687302061528368E-2</v>
      </c>
      <c r="P462" s="701"/>
      <c r="Q462" s="701"/>
      <c r="AB462" s="410"/>
      <c r="AC462" s="410"/>
      <c r="AD462" s="410"/>
      <c r="AE462" s="410"/>
      <c r="AF462" s="410"/>
      <c r="AG462" s="410"/>
      <c r="AH462" s="410"/>
      <c r="AI462" s="410"/>
      <c r="AJ462" s="410"/>
      <c r="AK462" s="410"/>
      <c r="AL462" s="410"/>
      <c r="AM462" s="410"/>
      <c r="AN462" s="410"/>
      <c r="AO462" s="410"/>
      <c r="AP462" s="410"/>
      <c r="AQ462" s="410"/>
      <c r="AR462" s="410"/>
      <c r="AS462" s="410"/>
      <c r="AT462" s="410"/>
      <c r="AU462" s="410"/>
      <c r="AV462" s="410"/>
      <c r="AW462" s="410"/>
      <c r="AX462" s="410"/>
      <c r="AY462" s="410"/>
      <c r="AZ462" s="410"/>
      <c r="BA462" s="412"/>
      <c r="BB462" s="488"/>
      <c r="BC462" s="412"/>
      <c r="BD462" s="412"/>
      <c r="BE462" s="412"/>
      <c r="BF462" s="412"/>
      <c r="BG462" s="412"/>
      <c r="BH462" s="412"/>
      <c r="BI462" s="412"/>
      <c r="BJ462" s="412"/>
      <c r="BK462" s="412"/>
      <c r="BL462" s="412"/>
      <c r="BM462" s="412"/>
      <c r="BN462" s="412"/>
      <c r="BO462" s="412"/>
      <c r="BP462" s="412"/>
      <c r="BQ462" s="412"/>
      <c r="BR462" s="412"/>
      <c r="BS462" s="412"/>
      <c r="BT462" s="412"/>
      <c r="BU462" s="412"/>
      <c r="BV462" s="412"/>
      <c r="BW462" s="412"/>
      <c r="BX462" s="412"/>
      <c r="BY462" s="412"/>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7" customFormat="true" ht="25.15" customHeight="true" x14ac:dyDescent="0.2">
      <c r="C463" s="1066" t="s">
        <v>544</v>
      </c>
      <c r="D463" s="1067"/>
      <c r="E463" s="879">
        <v>-2.6893025194174866E-3</v>
      </c>
      <c r="F463" s="701"/>
      <c r="G463" s="701"/>
      <c r="H463" s="1067" t="s">
        <v>545</v>
      </c>
      <c r="I463" s="1067"/>
      <c r="J463" s="877">
        <v>-7.9222837017619979E-2</v>
      </c>
      <c r="K463" s="701"/>
      <c r="L463" s="701"/>
      <c r="M463" s="1067" t="s">
        <v>527</v>
      </c>
      <c r="N463" s="1067"/>
      <c r="O463" s="878">
        <v>3.9728548566819684E-2</v>
      </c>
      <c r="P463" s="701"/>
      <c r="Q463" s="701"/>
      <c r="AB463" s="410"/>
      <c r="AC463" s="410"/>
      <c r="AD463" s="410"/>
      <c r="AE463" s="410"/>
      <c r="AF463" s="410"/>
      <c r="AG463" s="410"/>
      <c r="AH463" s="410"/>
      <c r="AI463" s="410"/>
      <c r="AJ463" s="410"/>
      <c r="AK463" s="410"/>
      <c r="AL463" s="410"/>
      <c r="AM463" s="410"/>
      <c r="AN463" s="410"/>
      <c r="AO463" s="410"/>
      <c r="AP463" s="410"/>
      <c r="AQ463" s="410"/>
      <c r="AR463" s="410"/>
      <c r="AS463" s="410"/>
      <c r="AT463" s="410"/>
      <c r="AU463" s="410"/>
      <c r="AV463" s="410"/>
      <c r="AW463" s="410"/>
      <c r="AX463" s="410"/>
      <c r="AY463" s="410"/>
      <c r="AZ463" s="410"/>
      <c r="BA463" s="412"/>
      <c r="BB463" s="488"/>
      <c r="BC463" s="412"/>
      <c r="BD463" s="412"/>
      <c r="BE463" s="412"/>
      <c r="BF463" s="412"/>
      <c r="BG463" s="412"/>
      <c r="BH463" s="412"/>
      <c r="BI463" s="412"/>
      <c r="BJ463" s="412"/>
      <c r="BK463" s="412"/>
      <c r="BL463" s="412"/>
      <c r="BM463" s="412"/>
      <c r="BN463" s="412"/>
      <c r="BO463" s="412"/>
      <c r="BP463" s="412"/>
      <c r="BQ463" s="412"/>
      <c r="BR463" s="412"/>
      <c r="BS463" s="412"/>
      <c r="BT463" s="412"/>
      <c r="BU463" s="412"/>
      <c r="BV463" s="412"/>
      <c r="BW463" s="412"/>
      <c r="BX463" s="412"/>
      <c r="BY463" s="412"/>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7" customFormat="true" ht="25.15" customHeight="true" x14ac:dyDescent="0.2">
      <c r="C464" s="1066"/>
      <c r="D464" s="1067"/>
      <c r="E464" s="701"/>
      <c r="F464" s="701"/>
      <c r="G464" s="701"/>
      <c r="H464" s="1067" t="s">
        <v>521</v>
      </c>
      <c r="I464" s="1067"/>
      <c r="J464" s="877">
        <v>7.763532366486596E-2</v>
      </c>
      <c r="K464" s="701"/>
      <c r="L464" s="701"/>
      <c r="M464" s="1067" t="s">
        <v>526</v>
      </c>
      <c r="N464" s="1067"/>
      <c r="O464" s="878">
        <v>-3.500759993872999E-2</v>
      </c>
      <c r="P464" s="701"/>
      <c r="Q464" s="701"/>
      <c r="AB464" s="410"/>
      <c r="AC464" s="410"/>
      <c r="AD464" s="410"/>
      <c r="AE464" s="410"/>
      <c r="AF464" s="410"/>
      <c r="AG464" s="410"/>
      <c r="AH464" s="410"/>
      <c r="AI464" s="410"/>
      <c r="AJ464" s="410"/>
      <c r="AK464" s="410"/>
      <c r="AL464" s="410"/>
      <c r="AM464" s="410"/>
      <c r="AN464" s="410"/>
      <c r="AO464" s="410"/>
      <c r="AP464" s="410"/>
      <c r="AQ464" s="410"/>
      <c r="AR464" s="410"/>
      <c r="AS464" s="410"/>
      <c r="AT464" s="410"/>
      <c r="AU464" s="410"/>
      <c r="AV464" s="410"/>
      <c r="AW464" s="410"/>
      <c r="AX464" s="410"/>
      <c r="AY464" s="410"/>
      <c r="AZ464" s="410"/>
      <c r="BA464" s="412"/>
      <c r="BB464" s="488"/>
      <c r="BC464" s="412"/>
      <c r="BD464" s="412"/>
      <c r="BE464" s="412"/>
      <c r="BF464" s="412"/>
      <c r="BG464" s="412"/>
      <c r="BH464" s="412"/>
      <c r="BI464" s="412"/>
      <c r="BJ464" s="412"/>
      <c r="BK464" s="412"/>
      <c r="BL464" s="412"/>
      <c r="BM464" s="412"/>
      <c r="BN464" s="412"/>
      <c r="BO464" s="412"/>
      <c r="BP464" s="412"/>
      <c r="BQ464" s="412"/>
      <c r="BR464" s="412"/>
      <c r="BS464" s="412"/>
      <c r="BT464" s="412"/>
      <c r="BU464" s="412"/>
      <c r="BV464" s="412"/>
      <c r="BW464" s="412"/>
      <c r="BX464" s="412"/>
      <c r="BY464" s="412"/>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7" customFormat="true" ht="25.15" customHeight="true" x14ac:dyDescent="0.2">
      <c r="C465" s="1066"/>
      <c r="D465" s="1067"/>
      <c r="E465" s="701"/>
      <c r="F465" s="701"/>
      <c r="G465" s="701"/>
      <c r="H465" s="1067" t="s">
        <v>533</v>
      </c>
      <c r="I465" s="1067"/>
      <c r="J465" s="877">
        <v>7.4619949301261951E-2</v>
      </c>
      <c r="K465" s="701"/>
      <c r="L465" s="701"/>
      <c r="M465" s="1067" t="s">
        <v>545</v>
      </c>
      <c r="N465" s="1067"/>
      <c r="O465" s="878">
        <v>3.2995909569193384E-2</v>
      </c>
      <c r="P465" s="701"/>
      <c r="Q465" s="701"/>
      <c r="AB465" s="410"/>
      <c r="AC465" s="410"/>
      <c r="AD465" s="410"/>
      <c r="AE465" s="410"/>
      <c r="AF465" s="410"/>
      <c r="AG465" s="410"/>
      <c r="AH465" s="410"/>
      <c r="AI465" s="410"/>
      <c r="AJ465" s="410"/>
      <c r="AK465" s="410"/>
      <c r="AL465" s="410"/>
      <c r="AM465" s="410"/>
      <c r="AN465" s="410"/>
      <c r="AO465" s="410"/>
      <c r="AP465" s="410"/>
      <c r="AQ465" s="410"/>
      <c r="AR465" s="410"/>
      <c r="AS465" s="410"/>
      <c r="AT465" s="410"/>
      <c r="AU465" s="410"/>
      <c r="AV465" s="410"/>
      <c r="AW465" s="410"/>
      <c r="AX465" s="410"/>
      <c r="AY465" s="410"/>
      <c r="AZ465" s="410"/>
      <c r="BA465" s="412"/>
      <c r="BB465" s="488"/>
      <c r="BC465" s="412"/>
      <c r="BD465" s="412"/>
      <c r="BE465" s="412"/>
      <c r="BF465" s="412"/>
      <c r="BG465" s="412"/>
      <c r="BH465" s="412"/>
      <c r="BI465" s="412"/>
      <c r="BJ465" s="412"/>
      <c r="BK465" s="412"/>
      <c r="BL465" s="412"/>
      <c r="BM465" s="412"/>
      <c r="BN465" s="412"/>
      <c r="BO465" s="412"/>
      <c r="BP465" s="412"/>
      <c r="BQ465" s="412"/>
      <c r="BR465" s="412"/>
      <c r="BS465" s="412"/>
      <c r="BT465" s="412"/>
      <c r="BU465" s="412"/>
      <c r="BV465" s="412"/>
      <c r="BW465" s="412"/>
      <c r="BX465" s="412"/>
      <c r="BY465" s="412"/>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7" customFormat="true" ht="25.15" customHeight="true" x14ac:dyDescent="0.2">
      <c r="C466" s="1066"/>
      <c r="D466" s="1067"/>
      <c r="E466" s="701"/>
      <c r="F466" s="701"/>
      <c r="G466" s="701"/>
      <c r="H466" s="1067" t="s">
        <v>487</v>
      </c>
      <c r="I466" s="1067"/>
      <c r="J466" s="877">
        <v>-7.0527950649181048E-2</v>
      </c>
      <c r="K466" s="701"/>
      <c r="L466" s="701"/>
      <c r="M466" s="1067" t="s">
        <v>512</v>
      </c>
      <c r="N466" s="1067"/>
      <c r="O466" s="878">
        <v>2.946273054581041E-2</v>
      </c>
      <c r="P466" s="701"/>
      <c r="Q466" s="701"/>
      <c r="AB466" s="410"/>
      <c r="AC466" s="410"/>
      <c r="AD466" s="410"/>
      <c r="AE466" s="410"/>
      <c r="AF466" s="410"/>
      <c r="AG466" s="410"/>
      <c r="AH466" s="410"/>
      <c r="AI466" s="410"/>
      <c r="AJ466" s="410"/>
      <c r="AK466" s="410"/>
      <c r="AL466" s="410"/>
      <c r="AM466" s="410"/>
      <c r="AN466" s="410"/>
      <c r="AO466" s="410"/>
      <c r="AP466" s="410"/>
      <c r="AQ466" s="410"/>
      <c r="AR466" s="410"/>
      <c r="AS466" s="410"/>
      <c r="AT466" s="410"/>
      <c r="AU466" s="410"/>
      <c r="AV466" s="410"/>
      <c r="AW466" s="410"/>
      <c r="AX466" s="410"/>
      <c r="AY466" s="410"/>
      <c r="AZ466" s="410"/>
      <c r="BA466" s="412"/>
      <c r="BB466" s="488"/>
      <c r="BC466" s="412"/>
      <c r="BD466" s="412"/>
      <c r="BE466" s="412"/>
      <c r="BF466" s="412"/>
      <c r="BG466" s="412"/>
      <c r="BH466" s="412"/>
      <c r="BI466" s="412"/>
      <c r="BJ466" s="412"/>
      <c r="BK466" s="412"/>
      <c r="BL466" s="412"/>
      <c r="BM466" s="412"/>
      <c r="BN466" s="412"/>
      <c r="BO466" s="412"/>
      <c r="BP466" s="412"/>
      <c r="BQ466" s="412"/>
      <c r="BR466" s="412"/>
      <c r="BS466" s="412"/>
      <c r="BT466" s="412"/>
      <c r="BU466" s="412"/>
      <c r="BV466" s="412"/>
      <c r="BW466" s="412"/>
      <c r="BX466" s="412"/>
      <c r="BY466" s="412"/>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7" customFormat="true" ht="25.15" customHeight="true" x14ac:dyDescent="0.2">
      <c r="C467" s="1066" t="s">
        <v>242</v>
      </c>
      <c r="D467" s="1067"/>
      <c r="E467" s="1067"/>
      <c r="F467" s="701"/>
      <c r="G467" s="701"/>
      <c r="H467" s="1067" t="s">
        <v>524</v>
      </c>
      <c r="I467" s="1067"/>
      <c r="J467" s="877">
        <v>6.5849765925585571E-2</v>
      </c>
      <c r="K467" s="701"/>
      <c r="L467" s="701"/>
      <c r="M467" s="1067" t="s">
        <v>535</v>
      </c>
      <c r="N467" s="1067"/>
      <c r="O467" s="878">
        <v>2.4662968259025517E-2</v>
      </c>
      <c r="P467" s="701"/>
      <c r="Q467" s="701"/>
      <c r="AB467" s="410"/>
      <c r="AC467" s="410"/>
      <c r="AD467" s="410"/>
      <c r="AE467" s="410"/>
      <c r="AF467" s="410"/>
      <c r="AG467" s="410"/>
      <c r="AH467" s="410"/>
      <c r="AI467" s="410"/>
      <c r="AJ467" s="410"/>
      <c r="AK467" s="410"/>
      <c r="AL467" s="410"/>
      <c r="AM467" s="410"/>
      <c r="AN467" s="410"/>
      <c r="AO467" s="410"/>
      <c r="AP467" s="410"/>
      <c r="AQ467" s="410"/>
      <c r="AR467" s="410"/>
      <c r="AS467" s="410"/>
      <c r="AT467" s="410"/>
      <c r="AU467" s="410"/>
      <c r="AV467" s="410"/>
      <c r="AW467" s="410"/>
      <c r="AX467" s="410"/>
      <c r="AY467" s="410"/>
      <c r="AZ467" s="410"/>
      <c r="BA467" s="412"/>
      <c r="BB467" s="488"/>
      <c r="BC467" s="412"/>
      <c r="BD467" s="412"/>
      <c r="BE467" s="412"/>
      <c r="BF467" s="412"/>
      <c r="BG467" s="412"/>
      <c r="BH467" s="412"/>
      <c r="BI467" s="412"/>
      <c r="BJ467" s="412"/>
      <c r="BK467" s="412"/>
      <c r="BL467" s="412"/>
      <c r="BM467" s="412"/>
      <c r="BN467" s="412"/>
      <c r="BO467" s="412"/>
      <c r="BP467" s="412"/>
      <c r="BQ467" s="412"/>
      <c r="BR467" s="412"/>
      <c r="BS467" s="412"/>
      <c r="BT467" s="412"/>
      <c r="BU467" s="412"/>
      <c r="BV467" s="412"/>
      <c r="BW467" s="412"/>
      <c r="BX467" s="412"/>
      <c r="BY467" s="412"/>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7" customFormat="true" ht="25.15" customHeight="true" x14ac:dyDescent="0.2">
      <c r="C468" s="1066"/>
      <c r="D468" s="1067"/>
      <c r="E468" s="858" t="s">
        <v>243</v>
      </c>
      <c r="F468" s="701"/>
      <c r="G468" s="701"/>
      <c r="H468" s="1067" t="s">
        <v>523</v>
      </c>
      <c r="I468" s="1067"/>
      <c r="J468" s="877">
        <v>6.1795637046940813E-2</v>
      </c>
      <c r="K468" s="701"/>
      <c r="L468" s="701"/>
      <c r="M468" s="1067" t="s">
        <v>505</v>
      </c>
      <c r="N468" s="1067"/>
      <c r="O468" s="878">
        <v>-2.1640443289953237E-2</v>
      </c>
      <c r="P468" s="701"/>
      <c r="Q468" s="701"/>
      <c r="AB468" s="410"/>
      <c r="AC468" s="410"/>
      <c r="AD468" s="410"/>
      <c r="AE468" s="410"/>
      <c r="AF468" s="410"/>
      <c r="AG468" s="410"/>
      <c r="AH468" s="410"/>
      <c r="AI468" s="410"/>
      <c r="AJ468" s="410"/>
      <c r="AK468" s="410"/>
      <c r="AL468" s="410"/>
      <c r="AM468" s="410"/>
      <c r="AN468" s="410"/>
      <c r="AO468" s="410"/>
      <c r="AP468" s="410"/>
      <c r="AQ468" s="410"/>
      <c r="AR468" s="410"/>
      <c r="AS468" s="410"/>
      <c r="AT468" s="410"/>
      <c r="AU468" s="410"/>
      <c r="AV468" s="410"/>
      <c r="AW468" s="410"/>
      <c r="AX468" s="410"/>
      <c r="AY468" s="410"/>
      <c r="AZ468" s="410"/>
      <c r="BA468" s="412"/>
      <c r="BB468" s="488"/>
      <c r="BC468" s="412"/>
      <c r="BD468" s="412"/>
      <c r="BE468" s="412"/>
      <c r="BF468" s="412"/>
      <c r="BG468" s="412"/>
      <c r="BH468" s="412"/>
      <c r="BI468" s="412"/>
      <c r="BJ468" s="412"/>
      <c r="BK468" s="412"/>
      <c r="BL468" s="412"/>
      <c r="BM468" s="412"/>
      <c r="BN468" s="412"/>
      <c r="BO468" s="412"/>
      <c r="BP468" s="412"/>
      <c r="BQ468" s="412"/>
      <c r="BR468" s="412"/>
      <c r="BS468" s="412"/>
      <c r="BT468" s="412"/>
      <c r="BU468" s="412"/>
      <c r="BV468" s="412"/>
      <c r="BW468" s="412"/>
      <c r="BX468" s="412"/>
      <c r="BY468" s="412"/>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7" customFormat="true" ht="25.15" customHeight="true" x14ac:dyDescent="0.2">
      <c r="C469" s="1066" t="s">
        <v>509</v>
      </c>
      <c r="D469" s="1067"/>
      <c r="E469" s="873">
        <v>4.5273399581797089E-2</v>
      </c>
      <c r="F469" s="701"/>
      <c r="G469" s="701"/>
      <c r="H469" s="1067" t="s">
        <v>383</v>
      </c>
      <c r="I469" s="1067"/>
      <c r="J469" s="877">
        <v>-5.8418205400016313E-2</v>
      </c>
      <c r="K469" s="701"/>
      <c r="L469" s="701"/>
      <c r="M469" s="1067" t="s">
        <v>533</v>
      </c>
      <c r="N469" s="1067"/>
      <c r="O469" s="878">
        <v>1.9619485468734949E-2</v>
      </c>
      <c r="P469" s="701"/>
      <c r="Q469" s="701"/>
      <c r="AB469" s="410"/>
      <c r="AC469" s="410"/>
      <c r="AD469" s="410"/>
      <c r="AE469" s="410"/>
      <c r="AF469" s="410"/>
      <c r="AG469" s="410"/>
      <c r="AH469" s="410"/>
      <c r="AI469" s="410"/>
      <c r="AJ469" s="410"/>
      <c r="AK469" s="410"/>
      <c r="AL469" s="410"/>
      <c r="AM469" s="410"/>
      <c r="AN469" s="410"/>
      <c r="AO469" s="410"/>
      <c r="AP469" s="410"/>
      <c r="AQ469" s="410"/>
      <c r="AR469" s="410"/>
      <c r="AS469" s="410"/>
      <c r="AT469" s="410"/>
      <c r="AU469" s="410"/>
      <c r="AV469" s="410"/>
      <c r="AW469" s="410"/>
      <c r="AX469" s="410"/>
      <c r="AY469" s="410"/>
      <c r="AZ469" s="410"/>
      <c r="BA469" s="412"/>
      <c r="BB469" s="488"/>
      <c r="BC469" s="412"/>
      <c r="BD469" s="412"/>
      <c r="BE469" s="412"/>
      <c r="BF469" s="412"/>
      <c r="BG469" s="412"/>
      <c r="BH469" s="412"/>
      <c r="BI469" s="412"/>
      <c r="BJ469" s="412"/>
      <c r="BK469" s="412"/>
      <c r="BL469" s="412"/>
      <c r="BM469" s="412"/>
      <c r="BN469" s="412"/>
      <c r="BO469" s="412"/>
      <c r="BP469" s="412"/>
      <c r="BQ469" s="412"/>
      <c r="BR469" s="412"/>
      <c r="BS469" s="412"/>
      <c r="BT469" s="412"/>
      <c r="BU469" s="412"/>
      <c r="BV469" s="412"/>
      <c r="BW469" s="412"/>
      <c r="BX469" s="412"/>
      <c r="BY469" s="412"/>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7" customFormat="true" ht="25.15" customHeight="true" x14ac:dyDescent="0.2">
      <c r="C470" s="1066" t="s">
        <v>480</v>
      </c>
      <c r="D470" s="1067"/>
      <c r="E470" s="876">
        <v>0.55727683241333192</v>
      </c>
      <c r="F470" s="701"/>
      <c r="G470" s="701"/>
      <c r="H470" s="1067" t="s">
        <v>527</v>
      </c>
      <c r="I470" s="1067"/>
      <c r="J470" s="877">
        <v>5.8345716238671755E-2</v>
      </c>
      <c r="K470" s="701"/>
      <c r="L470" s="701"/>
      <c r="M470" s="1067" t="s">
        <v>529</v>
      </c>
      <c r="N470" s="1067"/>
      <c r="O470" s="878">
        <v>-1.8733065823888281E-2</v>
      </c>
      <c r="P470" s="701"/>
      <c r="Q470" s="701"/>
      <c r="AB470" s="410"/>
      <c r="AC470" s="410"/>
      <c r="AD470" s="410"/>
      <c r="AE470" s="410"/>
      <c r="AF470" s="410"/>
      <c r="AG470" s="410"/>
      <c r="AH470" s="410"/>
      <c r="AI470" s="410"/>
      <c r="AJ470" s="410"/>
      <c r="AK470" s="410"/>
      <c r="AL470" s="410"/>
      <c r="AM470" s="410"/>
      <c r="AN470" s="410"/>
      <c r="AO470" s="410"/>
      <c r="AP470" s="410"/>
      <c r="AQ470" s="410"/>
      <c r="AR470" s="410"/>
      <c r="AS470" s="410"/>
      <c r="AT470" s="410"/>
      <c r="AU470" s="410"/>
      <c r="AV470" s="410"/>
      <c r="AW470" s="410"/>
      <c r="AX470" s="410"/>
      <c r="AY470" s="410"/>
      <c r="AZ470" s="410"/>
      <c r="BA470" s="412"/>
      <c r="BB470" s="488"/>
      <c r="BC470" s="412"/>
      <c r="BD470" s="412"/>
      <c r="BE470" s="412"/>
      <c r="BF470" s="412"/>
      <c r="BG470" s="412"/>
      <c r="BH470" s="412"/>
      <c r="BI470" s="412"/>
      <c r="BJ470" s="412"/>
      <c r="BK470" s="412"/>
      <c r="BL470" s="412"/>
      <c r="BM470" s="412"/>
      <c r="BN470" s="412"/>
      <c r="BO470" s="412"/>
      <c r="BP470" s="412"/>
      <c r="BQ470" s="412"/>
      <c r="BR470" s="412"/>
      <c r="BS470" s="412"/>
      <c r="BT470" s="412"/>
      <c r="BU470" s="412"/>
      <c r="BV470" s="412"/>
      <c r="BW470" s="412"/>
      <c r="BX470" s="412"/>
      <c r="BY470" s="412"/>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7" customFormat="true" ht="25.15" customHeight="true" x14ac:dyDescent="0.2">
      <c r="C471" s="1066" t="s">
        <v>519</v>
      </c>
      <c r="D471" s="1067"/>
      <c r="E471" s="876">
        <v>5.146604790916819E-3</v>
      </c>
      <c r="F471" s="701"/>
      <c r="G471" s="701"/>
      <c r="H471" s="1067" t="s">
        <v>517</v>
      </c>
      <c r="I471" s="1067"/>
      <c r="J471" s="877">
        <v>-5.6537812734843269E-2</v>
      </c>
      <c r="K471" s="701"/>
      <c r="L471" s="701"/>
      <c r="M471" s="1067" t="s">
        <v>541</v>
      </c>
      <c r="N471" s="1067"/>
      <c r="O471" s="878">
        <v>-1.7972090800711802E-2</v>
      </c>
      <c r="P471" s="701"/>
      <c r="Q471" s="701"/>
      <c r="AB471" s="410"/>
      <c r="AC471" s="410"/>
      <c r="AD471" s="410"/>
      <c r="AE471" s="410"/>
      <c r="AF471" s="410"/>
      <c r="AG471" s="410"/>
      <c r="AH471" s="410"/>
      <c r="AI471" s="410"/>
      <c r="AJ471" s="410"/>
      <c r="AK471" s="410"/>
      <c r="AL471" s="410"/>
      <c r="AM471" s="410"/>
      <c r="AN471" s="410"/>
      <c r="AO471" s="410"/>
      <c r="AP471" s="410"/>
      <c r="AQ471" s="410"/>
      <c r="AR471" s="410"/>
      <c r="AS471" s="410"/>
      <c r="AT471" s="410"/>
      <c r="AU471" s="410"/>
      <c r="AV471" s="410"/>
      <c r="AW471" s="410"/>
      <c r="AX471" s="410"/>
      <c r="AY471" s="410"/>
      <c r="AZ471" s="410"/>
      <c r="BA471" s="412"/>
      <c r="BB471" s="488"/>
      <c r="BC471" s="412"/>
      <c r="BD471" s="412"/>
      <c r="BE471" s="412"/>
      <c r="BF471" s="412"/>
      <c r="BG471" s="412"/>
      <c r="BH471" s="412"/>
      <c r="BI471" s="412"/>
      <c r="BJ471" s="412"/>
      <c r="BK471" s="412"/>
      <c r="BL471" s="412"/>
      <c r="BM471" s="412"/>
      <c r="BN471" s="412"/>
      <c r="BO471" s="412"/>
      <c r="BP471" s="412"/>
      <c r="BQ471" s="412"/>
      <c r="BR471" s="412"/>
      <c r="BS471" s="412"/>
      <c r="BT471" s="412"/>
      <c r="BU471" s="412"/>
      <c r="BV471" s="412"/>
      <c r="BW471" s="412"/>
      <c r="BX471" s="412"/>
      <c r="BY471" s="412"/>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7" customFormat="true" ht="25.15" customHeight="true" x14ac:dyDescent="0.2">
      <c r="C472" s="1066" t="s">
        <v>528</v>
      </c>
      <c r="D472" s="1067"/>
      <c r="E472" s="876">
        <v>1.9681175073672547E-3</v>
      </c>
      <c r="F472" s="701"/>
      <c r="G472" s="701"/>
      <c r="H472" s="1067" t="s">
        <v>539</v>
      </c>
      <c r="I472" s="1067"/>
      <c r="J472" s="877">
        <v>-5.4842079405781348E-2</v>
      </c>
      <c r="K472" s="701"/>
      <c r="L472" s="701"/>
      <c r="M472" s="1067" t="s">
        <v>333</v>
      </c>
      <c r="N472" s="1067"/>
      <c r="O472" s="878">
        <v>-1.7330785773357903E-2</v>
      </c>
      <c r="P472" s="701"/>
      <c r="Q472" s="701"/>
      <c r="AB472" s="410"/>
      <c r="AC472" s="410"/>
      <c r="AD472" s="410"/>
      <c r="AE472" s="410"/>
      <c r="AF472" s="410"/>
      <c r="AG472" s="410"/>
      <c r="AH472" s="410"/>
      <c r="AI472" s="410"/>
      <c r="AJ472" s="410"/>
      <c r="AK472" s="410"/>
      <c r="AL472" s="410"/>
      <c r="AM472" s="410"/>
      <c r="AN472" s="410"/>
      <c r="AO472" s="410"/>
      <c r="AP472" s="410"/>
      <c r="AQ472" s="410"/>
      <c r="AR472" s="410"/>
      <c r="AS472" s="410"/>
      <c r="AT472" s="410"/>
      <c r="AU472" s="410"/>
      <c r="AV472" s="410"/>
      <c r="AW472" s="410"/>
      <c r="AX472" s="410"/>
      <c r="AY472" s="410"/>
      <c r="AZ472" s="410"/>
      <c r="BA472" s="412"/>
      <c r="BB472" s="488"/>
      <c r="BC472" s="412"/>
      <c r="BD472" s="412"/>
      <c r="BE472" s="412"/>
      <c r="BF472" s="412"/>
      <c r="BG472" s="412"/>
      <c r="BH472" s="412"/>
      <c r="BI472" s="412"/>
      <c r="BJ472" s="412"/>
      <c r="BK472" s="412"/>
      <c r="BL472" s="412"/>
      <c r="BM472" s="412"/>
      <c r="BN472" s="412"/>
      <c r="BO472" s="412"/>
      <c r="BP472" s="412"/>
      <c r="BQ472" s="412"/>
      <c r="BR472" s="412"/>
      <c r="BS472" s="412"/>
      <c r="BT472" s="412"/>
      <c r="BU472" s="412"/>
      <c r="BV472" s="412"/>
      <c r="BW472" s="412"/>
      <c r="BX472" s="412"/>
      <c r="BY472" s="412"/>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7" customFormat="true" ht="25.15" customHeight="true" x14ac:dyDescent="0.2">
      <c r="C473" s="1066" t="s">
        <v>508</v>
      </c>
      <c r="D473" s="1067"/>
      <c r="E473" s="876">
        <v>6.2725664305984211E-2</v>
      </c>
      <c r="F473" s="701"/>
      <c r="G473" s="701"/>
      <c r="H473" s="1067" t="s">
        <v>526</v>
      </c>
      <c r="I473" s="1067"/>
      <c r="J473" s="877">
        <v>-4.9460177281746037E-2</v>
      </c>
      <c r="K473" s="701"/>
      <c r="L473" s="701"/>
      <c r="M473" s="1067" t="s">
        <v>537</v>
      </c>
      <c r="N473" s="1067"/>
      <c r="O473" s="878">
        <v>9.2002375975670306E-3</v>
      </c>
      <c r="P473" s="701"/>
      <c r="Q473" s="701"/>
      <c r="AB473" s="410"/>
      <c r="AC473" s="410"/>
      <c r="AD473" s="410"/>
      <c r="AE473" s="410"/>
      <c r="AF473" s="410"/>
      <c r="AG473" s="410"/>
      <c r="AH473" s="410"/>
      <c r="AI473" s="410"/>
      <c r="AJ473" s="410"/>
      <c r="AK473" s="410"/>
      <c r="AL473" s="410"/>
      <c r="AM473" s="410"/>
      <c r="AN473" s="410"/>
      <c r="AO473" s="410"/>
      <c r="AP473" s="410"/>
      <c r="AQ473" s="410"/>
      <c r="AR473" s="410"/>
      <c r="AS473" s="410"/>
      <c r="AT473" s="410"/>
      <c r="AU473" s="410"/>
      <c r="AV473" s="410"/>
      <c r="AW473" s="410"/>
      <c r="AX473" s="410"/>
      <c r="AY473" s="410"/>
      <c r="AZ473" s="410"/>
      <c r="BA473" s="412"/>
      <c r="BB473" s="488"/>
      <c r="BC473" s="412"/>
      <c r="BD473" s="412"/>
      <c r="BE473" s="412"/>
      <c r="BF473" s="412"/>
      <c r="BG473" s="412"/>
      <c r="BH473" s="412"/>
      <c r="BI473" s="412"/>
      <c r="BJ473" s="412"/>
      <c r="BK473" s="412"/>
      <c r="BL473" s="412"/>
      <c r="BM473" s="412"/>
      <c r="BN473" s="412"/>
      <c r="BO473" s="412"/>
      <c r="BP473" s="412"/>
      <c r="BQ473" s="412"/>
      <c r="BR473" s="412"/>
      <c r="BS473" s="412"/>
      <c r="BT473" s="412"/>
      <c r="BU473" s="412"/>
      <c r="BV473" s="412"/>
      <c r="BW473" s="412"/>
      <c r="BX473" s="412"/>
      <c r="BY473" s="412"/>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7" customFormat="true" ht="25.15" customHeight="true" x14ac:dyDescent="0.2">
      <c r="C474" s="1066" t="s">
        <v>495</v>
      </c>
      <c r="D474" s="1067"/>
      <c r="E474" s="876">
        <v>0.1646091175789722</v>
      </c>
      <c r="F474" s="701"/>
      <c r="G474" s="701"/>
      <c r="H474" s="1067" t="s">
        <v>529</v>
      </c>
      <c r="I474" s="1067"/>
      <c r="J474" s="877">
        <v>-4.9422215930294638E-2</v>
      </c>
      <c r="K474" s="701"/>
      <c r="L474" s="701"/>
      <c r="M474" s="1067" t="s">
        <v>538</v>
      </c>
      <c r="N474" s="1067"/>
      <c r="O474" s="878">
        <v>8.0519803123778808E-3</v>
      </c>
      <c r="P474" s="701"/>
      <c r="Q474" s="701"/>
      <c r="AB474" s="410"/>
      <c r="AC474" s="410"/>
      <c r="AD474" s="410"/>
      <c r="AE474" s="410"/>
      <c r="AF474" s="410"/>
      <c r="AG474" s="410"/>
      <c r="AH474" s="410"/>
      <c r="AI474" s="410"/>
      <c r="AJ474" s="410"/>
      <c r="AK474" s="410"/>
      <c r="AL474" s="410"/>
      <c r="AM474" s="410"/>
      <c r="AN474" s="410"/>
      <c r="AO474" s="410"/>
      <c r="AP474" s="410"/>
      <c r="AQ474" s="410"/>
      <c r="AR474" s="410"/>
      <c r="AS474" s="410"/>
      <c r="AT474" s="410"/>
      <c r="AU474" s="410"/>
      <c r="AV474" s="410"/>
      <c r="AW474" s="410"/>
      <c r="AX474" s="410"/>
      <c r="AY474" s="410"/>
      <c r="AZ474" s="410"/>
      <c r="BA474" s="412"/>
      <c r="BB474" s="488"/>
      <c r="BC474" s="412"/>
      <c r="BD474" s="412"/>
      <c r="BE474" s="412"/>
      <c r="BF474" s="412"/>
      <c r="BG474" s="412"/>
      <c r="BH474" s="412"/>
      <c r="BI474" s="412"/>
      <c r="BJ474" s="412"/>
      <c r="BK474" s="412"/>
      <c r="BL474" s="412"/>
      <c r="BM474" s="412"/>
      <c r="BN474" s="412"/>
      <c r="BO474" s="412"/>
      <c r="BP474" s="412"/>
      <c r="BQ474" s="412"/>
      <c r="BR474" s="412"/>
      <c r="BS474" s="412"/>
      <c r="BT474" s="412"/>
      <c r="BU474" s="412"/>
      <c r="BV474" s="412"/>
      <c r="BW474" s="412"/>
      <c r="BX474" s="412"/>
      <c r="BY474" s="412"/>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7" customFormat="true" ht="25.15" customHeight="true" x14ac:dyDescent="0.2">
      <c r="C475" s="1066" t="s">
        <v>499</v>
      </c>
      <c r="D475" s="1067"/>
      <c r="E475" s="876">
        <v>8.5214286629720568E-2</v>
      </c>
      <c r="F475" s="701"/>
      <c r="G475" s="701"/>
      <c r="H475" s="1067" t="s">
        <v>528</v>
      </c>
      <c r="I475" s="1067"/>
      <c r="J475" s="877">
        <v>4.6781442905036691E-2</v>
      </c>
      <c r="K475" s="701"/>
      <c r="L475" s="701"/>
      <c r="M475" s="1067" t="s">
        <v>491</v>
      </c>
      <c r="N475" s="1067"/>
      <c r="O475" s="878">
        <v>-5.4420577771455625E-3</v>
      </c>
      <c r="P475" s="701"/>
      <c r="Q475" s="701"/>
      <c r="AB475" s="410"/>
      <c r="AC475" s="410"/>
      <c r="AD475" s="410"/>
      <c r="AE475" s="410"/>
      <c r="AF475" s="410"/>
      <c r="AG475" s="410"/>
      <c r="AH475" s="410"/>
      <c r="AI475" s="410"/>
      <c r="AJ475" s="410"/>
      <c r="AK475" s="410"/>
      <c r="AL475" s="410"/>
      <c r="AM475" s="410"/>
      <c r="AN475" s="410"/>
      <c r="AO475" s="410"/>
      <c r="AP475" s="410"/>
      <c r="AQ475" s="410"/>
      <c r="AR475" s="410"/>
      <c r="AS475" s="410"/>
      <c r="AT475" s="410"/>
      <c r="AU475" s="410"/>
      <c r="AV475" s="410"/>
      <c r="AW475" s="410"/>
      <c r="AX475" s="410"/>
      <c r="AY475" s="410"/>
      <c r="AZ475" s="410"/>
      <c r="BA475" s="412"/>
      <c r="BB475" s="488"/>
      <c r="BC475" s="412"/>
      <c r="BD475" s="412"/>
      <c r="BE475" s="412"/>
      <c r="BF475" s="412"/>
      <c r="BG475" s="412"/>
      <c r="BH475" s="412"/>
      <c r="BI475" s="412"/>
      <c r="BJ475" s="412"/>
      <c r="BK475" s="412"/>
      <c r="BL475" s="412"/>
      <c r="BM475" s="412"/>
      <c r="BN475" s="412"/>
      <c r="BO475" s="412"/>
      <c r="BP475" s="412"/>
      <c r="BQ475" s="412"/>
      <c r="BR475" s="412"/>
      <c r="BS475" s="412"/>
      <c r="BT475" s="412"/>
      <c r="BU475" s="412"/>
      <c r="BV475" s="412"/>
      <c r="BW475" s="412"/>
      <c r="BX475" s="412"/>
      <c r="BY475" s="412"/>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7" customFormat="true" ht="25.15" customHeight="true" x14ac:dyDescent="0.2">
      <c r="C476" s="1066" t="s">
        <v>518</v>
      </c>
      <c r="D476" s="1067"/>
      <c r="E476" s="876">
        <v>7.2071646224047478E-3</v>
      </c>
      <c r="F476" s="701"/>
      <c r="G476" s="701"/>
      <c r="H476" s="1067" t="s">
        <v>343</v>
      </c>
      <c r="I476" s="1067"/>
      <c r="J476" s="877">
        <v>-4.660181347084965E-2</v>
      </c>
      <c r="K476" s="701"/>
      <c r="L476" s="701"/>
      <c r="M476" s="1067" t="s">
        <v>516</v>
      </c>
      <c r="N476" s="1067"/>
      <c r="O476" s="878">
        <v>-4.9457089372399775E-3</v>
      </c>
      <c r="P476" s="701"/>
      <c r="Q476" s="701"/>
      <c r="AB476" s="410"/>
      <c r="AC476" s="410"/>
      <c r="AD476" s="410"/>
      <c r="AE476" s="410"/>
      <c r="AF476" s="410"/>
      <c r="AG476" s="410"/>
      <c r="AH476" s="410"/>
      <c r="AI476" s="410"/>
      <c r="AJ476" s="410"/>
      <c r="AK476" s="410"/>
      <c r="AL476" s="410"/>
      <c r="AM476" s="410"/>
      <c r="AN476" s="410"/>
      <c r="AO476" s="410"/>
      <c r="AP476" s="410"/>
      <c r="AQ476" s="410"/>
      <c r="AR476" s="410"/>
      <c r="AS476" s="410"/>
      <c r="AT476" s="410"/>
      <c r="AU476" s="410"/>
      <c r="AV476" s="410"/>
      <c r="AW476" s="410"/>
      <c r="AX476" s="410"/>
      <c r="AY476" s="410"/>
      <c r="AZ476" s="410"/>
      <c r="BA476" s="412"/>
      <c r="BB476" s="488"/>
      <c r="BC476" s="412"/>
      <c r="BD476" s="412"/>
      <c r="BE476" s="412"/>
      <c r="BF476" s="412"/>
      <c r="BG476" s="412"/>
      <c r="BH476" s="412"/>
      <c r="BI476" s="412"/>
      <c r="BJ476" s="412"/>
      <c r="BK476" s="412"/>
      <c r="BL476" s="412"/>
      <c r="BM476" s="412"/>
      <c r="BN476" s="412"/>
      <c r="BO476" s="412"/>
      <c r="BP476" s="412"/>
      <c r="BQ476" s="412"/>
      <c r="BR476" s="412"/>
      <c r="BS476" s="412"/>
      <c r="BT476" s="412"/>
      <c r="BU476" s="412"/>
      <c r="BV476" s="412"/>
      <c r="BW476" s="412"/>
      <c r="BX476" s="412"/>
      <c r="BY476" s="412"/>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7" customFormat="true" ht="25.15" customHeight="true" x14ac:dyDescent="0.2">
      <c r="C477" s="1066" t="s">
        <v>543</v>
      </c>
      <c r="D477" s="1067"/>
      <c r="E477" s="876">
        <v>1.7359182864173593E-5</v>
      </c>
      <c r="F477" s="701"/>
      <c r="G477" s="701"/>
      <c r="H477" s="1067" t="s">
        <v>518</v>
      </c>
      <c r="I477" s="1067"/>
      <c r="J477" s="877">
        <v>4.576935189170158E-2</v>
      </c>
      <c r="K477" s="701"/>
      <c r="L477" s="701"/>
      <c r="M477" s="1067" t="s">
        <v>543</v>
      </c>
      <c r="N477" s="1067"/>
      <c r="O477" s="878">
        <v>4.6798475983132757E-3</v>
      </c>
      <c r="P477" s="701"/>
      <c r="Q477" s="701"/>
      <c r="AB477" s="410"/>
      <c r="AC477" s="410"/>
      <c r="AD477" s="410"/>
      <c r="AE477" s="410"/>
      <c r="AF477" s="410"/>
      <c r="AG477" s="410"/>
      <c r="AH477" s="410"/>
      <c r="AI477" s="410"/>
      <c r="AJ477" s="410"/>
      <c r="AK477" s="410"/>
      <c r="AL477" s="410"/>
      <c r="AM477" s="410"/>
      <c r="AN477" s="410"/>
      <c r="AO477" s="410"/>
      <c r="AP477" s="410"/>
      <c r="AQ477" s="410"/>
      <c r="AR477" s="410"/>
      <c r="AS477" s="410"/>
      <c r="AT477" s="410"/>
      <c r="AU477" s="410"/>
      <c r="AV477" s="410"/>
      <c r="AW477" s="410"/>
      <c r="AX477" s="410"/>
      <c r="AY477" s="410"/>
      <c r="AZ477" s="410"/>
      <c r="BA477" s="412"/>
      <c r="BB477" s="488"/>
      <c r="BC477" s="412"/>
      <c r="BD477" s="412"/>
      <c r="BE477" s="412"/>
      <c r="BF477" s="412"/>
      <c r="BG477" s="412"/>
      <c r="BH477" s="412"/>
      <c r="BI477" s="412"/>
      <c r="BJ477" s="412"/>
      <c r="BK477" s="412"/>
      <c r="BL477" s="412"/>
      <c r="BM477" s="412"/>
      <c r="BN477" s="412"/>
      <c r="BO477" s="412"/>
      <c r="BP477" s="412"/>
      <c r="BQ477" s="412"/>
      <c r="BR477" s="412"/>
      <c r="BS477" s="412"/>
      <c r="BT477" s="412"/>
      <c r="BU477" s="412"/>
      <c r="BV477" s="412"/>
      <c r="BW477" s="412"/>
      <c r="BX477" s="412"/>
      <c r="BY477" s="412"/>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7" customFormat="true" ht="25.15" customHeight="true" x14ac:dyDescent="0.2">
      <c r="C478" s="1066" t="s">
        <v>514</v>
      </c>
      <c r="D478" s="1067"/>
      <c r="E478" s="876">
        <v>1.8092755102798154E-2</v>
      </c>
      <c r="F478" s="701"/>
      <c r="G478" s="701"/>
      <c r="H478" s="1067" t="s">
        <v>535</v>
      </c>
      <c r="I478" s="1067"/>
      <c r="J478" s="877">
        <v>-4.0922143201886509E-2</v>
      </c>
      <c r="K478" s="701"/>
      <c r="L478" s="701"/>
      <c r="M478" s="1067" t="s">
        <v>536</v>
      </c>
      <c r="N478" s="1067"/>
      <c r="O478" s="878">
        <v>-1.9307622382165924E-3</v>
      </c>
      <c r="P478" s="701"/>
      <c r="Q478" s="701"/>
      <c r="AB478" s="410"/>
      <c r="AC478" s="410"/>
      <c r="AD478" s="410"/>
      <c r="AE478" s="410"/>
      <c r="AF478" s="410"/>
      <c r="AG478" s="410"/>
      <c r="AH478" s="410"/>
      <c r="AI478" s="410"/>
      <c r="AJ478" s="410"/>
      <c r="AK478" s="410"/>
      <c r="AL478" s="410"/>
      <c r="AM478" s="410"/>
      <c r="AN478" s="410"/>
      <c r="AO478" s="410"/>
      <c r="AP478" s="410"/>
      <c r="AQ478" s="410"/>
      <c r="AR478" s="410"/>
      <c r="AS478" s="410"/>
      <c r="AT478" s="410"/>
      <c r="AU478" s="410"/>
      <c r="AV478" s="410"/>
      <c r="AW478" s="410"/>
      <c r="AX478" s="410"/>
      <c r="AY478" s="410"/>
      <c r="AZ478" s="410"/>
      <c r="BA478" s="412"/>
      <c r="BB478" s="488"/>
      <c r="BC478" s="412"/>
      <c r="BD478" s="412"/>
      <c r="BE478" s="412"/>
      <c r="BF478" s="412"/>
      <c r="BG478" s="412"/>
      <c r="BH478" s="412"/>
      <c r="BI478" s="412"/>
      <c r="BJ478" s="412"/>
      <c r="BK478" s="412"/>
      <c r="BL478" s="412"/>
      <c r="BM478" s="412"/>
      <c r="BN478" s="412"/>
      <c r="BO478" s="412"/>
      <c r="BP478" s="412"/>
      <c r="BQ478" s="412"/>
      <c r="BR478" s="412"/>
      <c r="BS478" s="412"/>
      <c r="BT478" s="412"/>
      <c r="BU478" s="412"/>
      <c r="BV478" s="412"/>
      <c r="BW478" s="412"/>
      <c r="BX478" s="412"/>
      <c r="BY478" s="412"/>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7" customFormat="true" ht="25.15" customHeight="true" x14ac:dyDescent="0.2">
      <c r="C479" s="1066" t="s">
        <v>526</v>
      </c>
      <c r="D479" s="1067"/>
      <c r="E479" s="876">
        <v>3.64656155214288E-3</v>
      </c>
      <c r="F479" s="701"/>
      <c r="G479" s="701"/>
      <c r="H479" s="1067" t="s">
        <v>531</v>
      </c>
      <c r="I479" s="1067"/>
      <c r="J479" s="877">
        <v>3.5322671288616762E-2</v>
      </c>
      <c r="K479" s="701"/>
      <c r="L479" s="701"/>
      <c r="M479" s="1067" t="s">
        <v>325</v>
      </c>
      <c r="N479" s="1067"/>
      <c r="O479" s="878">
        <v>-1.1992203610833338E-3</v>
      </c>
      <c r="P479" s="701"/>
      <c r="Q479" s="701"/>
      <c r="AB479" s="410"/>
      <c r="AC479" s="410"/>
      <c r="AD479" s="410"/>
      <c r="AE479" s="410"/>
      <c r="AF479" s="410"/>
      <c r="AG479" s="410"/>
      <c r="AH479" s="410"/>
      <c r="AI479" s="410"/>
      <c r="AJ479" s="410"/>
      <c r="AK479" s="410"/>
      <c r="AL479" s="410"/>
      <c r="AM479" s="410"/>
      <c r="AN479" s="410"/>
      <c r="AO479" s="410"/>
      <c r="AP479" s="410"/>
      <c r="AQ479" s="410"/>
      <c r="AR479" s="410"/>
      <c r="AS479" s="410"/>
      <c r="AT479" s="410"/>
      <c r="AU479" s="410"/>
      <c r="AV479" s="410"/>
      <c r="AW479" s="410"/>
      <c r="AX479" s="410"/>
      <c r="AY479" s="410"/>
      <c r="AZ479" s="410"/>
      <c r="BA479" s="412"/>
      <c r="BB479" s="488"/>
      <c r="BC479" s="412"/>
      <c r="BD479" s="412"/>
      <c r="BE479" s="412"/>
      <c r="BF479" s="412"/>
      <c r="BG479" s="412"/>
      <c r="BH479" s="412"/>
      <c r="BI479" s="412"/>
      <c r="BJ479" s="412"/>
      <c r="BK479" s="412"/>
      <c r="BL479" s="412"/>
      <c r="BM479" s="412"/>
      <c r="BN479" s="412"/>
      <c r="BO479" s="412"/>
      <c r="BP479" s="412"/>
      <c r="BQ479" s="412"/>
      <c r="BR479" s="412"/>
      <c r="BS479" s="412"/>
      <c r="BT479" s="412"/>
      <c r="BU479" s="412"/>
      <c r="BV479" s="412"/>
      <c r="BW479" s="412"/>
      <c r="BX479" s="412"/>
      <c r="BY479" s="412"/>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7" customFormat="true" ht="25.15" customHeight="true" x14ac:dyDescent="0.2">
      <c r="C480" s="1066" t="s">
        <v>482</v>
      </c>
      <c r="D480" s="1067"/>
      <c r="E480" s="876">
        <v>0.47671112482063743</v>
      </c>
      <c r="F480" s="701"/>
      <c r="G480" s="701"/>
      <c r="H480" s="1067" t="s">
        <v>534</v>
      </c>
      <c r="I480" s="1067"/>
      <c r="J480" s="877">
        <v>3.4136343874504552E-2</v>
      </c>
      <c r="K480" s="701"/>
      <c r="L480" s="701"/>
      <c r="M480" s="1067" t="s">
        <v>544</v>
      </c>
      <c r="N480" s="1067"/>
      <c r="O480" s="878">
        <v>-1.1124696707810941E-3</v>
      </c>
      <c r="P480" s="701"/>
      <c r="Q480" s="701"/>
      <c r="AB480" s="410"/>
      <c r="AC480" s="410"/>
      <c r="AD480" s="410"/>
      <c r="AE480" s="410"/>
      <c r="AF480" s="410"/>
      <c r="AG480" s="410"/>
      <c r="AH480" s="410"/>
      <c r="AI480" s="410"/>
      <c r="AJ480" s="410"/>
      <c r="AK480" s="410"/>
      <c r="AL480" s="410"/>
      <c r="AM480" s="410"/>
      <c r="AN480" s="410"/>
      <c r="AO480" s="410"/>
      <c r="AP480" s="410"/>
      <c r="AQ480" s="410"/>
      <c r="AR480" s="410"/>
      <c r="AS480" s="410"/>
      <c r="AT480" s="410"/>
      <c r="AU480" s="410"/>
      <c r="AV480" s="410"/>
      <c r="AW480" s="410"/>
      <c r="AX480" s="410"/>
      <c r="AY480" s="410"/>
      <c r="AZ480" s="410"/>
      <c r="BA480" s="412"/>
      <c r="BB480" s="488"/>
      <c r="BC480" s="412"/>
      <c r="BD480" s="412"/>
      <c r="BE480" s="412"/>
      <c r="BF480" s="412"/>
      <c r="BG480" s="412"/>
      <c r="BH480" s="412"/>
      <c r="BI480" s="412"/>
      <c r="BJ480" s="412"/>
      <c r="BK480" s="412"/>
      <c r="BL480" s="412"/>
      <c r="BM480" s="412"/>
      <c r="BN480" s="412"/>
      <c r="BO480" s="412"/>
      <c r="BP480" s="412"/>
      <c r="BQ480" s="412"/>
      <c r="BR480" s="412"/>
      <c r="BS480" s="412"/>
      <c r="BT480" s="412"/>
      <c r="BU480" s="412"/>
      <c r="BV480" s="412"/>
      <c r="BW480" s="412"/>
      <c r="BX480" s="412"/>
      <c r="BY480" s="412"/>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7" customFormat="true" ht="25.15" customHeight="true" x14ac:dyDescent="0.2">
      <c r="C481" s="1066" t="s">
        <v>531</v>
      </c>
      <c r="D481" s="1067"/>
      <c r="E481" s="876">
        <v>9.0625810489306695E-4</v>
      </c>
      <c r="F481" s="701"/>
      <c r="G481" s="701"/>
      <c r="H481" s="1067" t="s">
        <v>532</v>
      </c>
      <c r="I481" s="1067"/>
      <c r="J481" s="877">
        <v>2.7152820806375676E-2</v>
      </c>
      <c r="K481" s="701"/>
      <c r="L481" s="701"/>
      <c r="M481" s="1067" t="s">
        <v>500</v>
      </c>
      <c r="N481" s="1067"/>
      <c r="O481" s="878">
        <v>7.7865070956543471E-4</v>
      </c>
      <c r="P481" s="701"/>
      <c r="Q481" s="701"/>
      <c r="AB481" s="410"/>
      <c r="AC481" s="410"/>
      <c r="AD481" s="410"/>
      <c r="AE481" s="410"/>
      <c r="AF481" s="410"/>
      <c r="AG481" s="410"/>
      <c r="AH481" s="410"/>
      <c r="AI481" s="410"/>
      <c r="AJ481" s="410"/>
      <c r="AK481" s="410"/>
      <c r="AL481" s="410"/>
      <c r="AM481" s="410"/>
      <c r="AN481" s="410"/>
      <c r="AO481" s="410"/>
      <c r="AP481" s="410"/>
      <c r="AQ481" s="410"/>
      <c r="AR481" s="410"/>
      <c r="AS481" s="410"/>
      <c r="AT481" s="410"/>
      <c r="AU481" s="410"/>
      <c r="AV481" s="410"/>
      <c r="AW481" s="410"/>
      <c r="AX481" s="410"/>
      <c r="AY481" s="410"/>
      <c r="AZ481" s="410"/>
      <c r="BA481" s="412"/>
      <c r="BB481" s="488"/>
      <c r="BC481" s="412"/>
      <c r="BD481" s="412"/>
      <c r="BE481" s="412"/>
      <c r="BF481" s="412"/>
      <c r="BG481" s="412"/>
      <c r="BH481" s="412"/>
      <c r="BI481" s="412"/>
      <c r="BJ481" s="412"/>
      <c r="BK481" s="412"/>
      <c r="BL481" s="412"/>
      <c r="BM481" s="412"/>
      <c r="BN481" s="412"/>
      <c r="BO481" s="412"/>
      <c r="BP481" s="412"/>
      <c r="BQ481" s="412"/>
      <c r="BR481" s="412"/>
      <c r="BS481" s="412"/>
      <c r="BT481" s="412"/>
      <c r="BU481" s="412"/>
      <c r="BV481" s="412"/>
      <c r="BW481" s="412"/>
      <c r="BX481" s="412"/>
      <c r="BY481" s="412"/>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7" customFormat="true" ht="25.15" customHeight="true" x14ac:dyDescent="0.2">
      <c r="C482" s="1066" t="s">
        <v>524</v>
      </c>
      <c r="D482" s="1067"/>
      <c r="E482" s="876">
        <v>4.0176620327521421E-3</v>
      </c>
      <c r="F482" s="701"/>
      <c r="G482" s="701"/>
      <c r="H482" s="1067" t="s">
        <v>510</v>
      </c>
      <c r="I482" s="1067"/>
      <c r="J482" s="877">
        <v>2.268992310675106E-2</v>
      </c>
      <c r="K482" s="701"/>
      <c r="L482" s="701"/>
      <c r="M482" s="1067" t="s">
        <v>324</v>
      </c>
      <c r="N482" s="1067"/>
      <c r="O482" s="878">
        <v>-4.8372009359704161E-4</v>
      </c>
      <c r="P482" s="701"/>
      <c r="Q482" s="701"/>
      <c r="AB482" s="410"/>
      <c r="AC482" s="410"/>
      <c r="AD482" s="410"/>
      <c r="AE482" s="410"/>
      <c r="AF482" s="410"/>
      <c r="AG482" s="410"/>
      <c r="AH482" s="410"/>
      <c r="AI482" s="410"/>
      <c r="AJ482" s="410"/>
      <c r="AK482" s="410"/>
      <c r="AL482" s="410"/>
      <c r="AM482" s="410"/>
      <c r="AN482" s="410"/>
      <c r="AO482" s="410"/>
      <c r="AP482" s="410"/>
      <c r="AQ482" s="410"/>
      <c r="AR482" s="410"/>
      <c r="AS482" s="410"/>
      <c r="AT482" s="410"/>
      <c r="AU482" s="410"/>
      <c r="AV482" s="410"/>
      <c r="AW482" s="410"/>
      <c r="AX482" s="410"/>
      <c r="AY482" s="410"/>
      <c r="AZ482" s="410"/>
      <c r="BA482" s="412"/>
      <c r="BB482" s="488"/>
      <c r="BC482" s="412"/>
      <c r="BD482" s="412"/>
      <c r="BE482" s="412"/>
      <c r="BF482" s="412"/>
      <c r="BG482" s="412"/>
      <c r="BH482" s="412"/>
      <c r="BI482" s="412"/>
      <c r="BJ482" s="412"/>
      <c r="BK482" s="412"/>
      <c r="BL482" s="412"/>
      <c r="BM482" s="412"/>
      <c r="BN482" s="412"/>
      <c r="BO482" s="412"/>
      <c r="BP482" s="412"/>
      <c r="BQ482" s="412"/>
      <c r="BR482" s="412"/>
      <c r="BS482" s="412"/>
      <c r="BT482" s="412"/>
      <c r="BU482" s="412"/>
      <c r="BV482" s="412"/>
      <c r="BW482" s="412"/>
      <c r="BX482" s="412"/>
      <c r="BY482" s="412"/>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7" customFormat="true" ht="25.15" customHeight="true" x14ac:dyDescent="0.2">
      <c r="C483" s="1066" t="s">
        <v>541</v>
      </c>
      <c r="D483" s="1067"/>
      <c r="E483" s="876">
        <v>3.2900179964280213E-5</v>
      </c>
      <c r="F483" s="701"/>
      <c r="G483" s="701"/>
      <c r="H483" s="1067" t="s">
        <v>544</v>
      </c>
      <c r="I483" s="1067"/>
      <c r="J483" s="877">
        <v>-1.9438325054408335E-2</v>
      </c>
      <c r="K483" s="701"/>
      <c r="L483" s="701"/>
      <c r="M483" s="1067" t="s">
        <v>350</v>
      </c>
      <c r="N483" s="1067"/>
      <c r="O483" s="878">
        <v>-1.6683561493529734E-4</v>
      </c>
      <c r="P483" s="701"/>
      <c r="Q483" s="701"/>
      <c r="AB483" s="410"/>
      <c r="AC483" s="410"/>
      <c r="AD483" s="410"/>
      <c r="AE483" s="410"/>
      <c r="AF483" s="410"/>
      <c r="AG483" s="410"/>
      <c r="AH483" s="410"/>
      <c r="AI483" s="410"/>
      <c r="AJ483" s="410"/>
      <c r="AK483" s="410"/>
      <c r="AL483" s="410"/>
      <c r="AM483" s="410"/>
      <c r="AN483" s="410"/>
      <c r="AO483" s="410"/>
      <c r="AP483" s="410"/>
      <c r="AQ483" s="410"/>
      <c r="AR483" s="410"/>
      <c r="AS483" s="410"/>
      <c r="AT483" s="410"/>
      <c r="AU483" s="410"/>
      <c r="AV483" s="410"/>
      <c r="AW483" s="410"/>
      <c r="AX483" s="410"/>
      <c r="AY483" s="410"/>
      <c r="AZ483" s="410"/>
      <c r="BA483" s="412"/>
      <c r="BB483" s="488"/>
      <c r="BC483" s="412"/>
      <c r="BD483" s="412"/>
      <c r="BE483" s="412"/>
      <c r="BF483" s="412"/>
      <c r="BG483" s="412"/>
      <c r="BH483" s="412"/>
      <c r="BI483" s="412"/>
      <c r="BJ483" s="412"/>
      <c r="BK483" s="412"/>
      <c r="BL483" s="412"/>
      <c r="BM483" s="412"/>
      <c r="BN483" s="412"/>
      <c r="BO483" s="412"/>
      <c r="BP483" s="412"/>
      <c r="BQ483" s="412"/>
      <c r="BR483" s="412"/>
      <c r="BS483" s="412"/>
      <c r="BT483" s="412"/>
      <c r="BU483" s="412"/>
      <c r="BV483" s="412"/>
      <c r="BW483" s="412"/>
      <c r="BX483" s="412"/>
      <c r="BY483" s="412"/>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7" customFormat="true" ht="25.15" customHeight="true" x14ac:dyDescent="0.2">
      <c r="C484" s="1066" t="s">
        <v>504</v>
      </c>
      <c r="D484" s="1067"/>
      <c r="E484" s="876">
        <v>7.1265305596871803E-2</v>
      </c>
      <c r="F484" s="701"/>
      <c r="G484" s="701"/>
      <c r="H484" s="1067" t="s">
        <v>536</v>
      </c>
      <c r="I484" s="1067"/>
      <c r="J484" s="877">
        <v>1.7733545169239598E-2</v>
      </c>
      <c r="K484" s="701"/>
      <c r="L484" s="701"/>
      <c r="M484" s="1067" t="s">
        <v>540</v>
      </c>
      <c r="N484" s="1067"/>
      <c r="O484" s="880">
        <v>-8.0445434832552513E-5</v>
      </c>
      <c r="P484" s="701"/>
      <c r="Q484" s="701"/>
      <c r="AB484" s="410"/>
      <c r="AC484" s="410"/>
      <c r="AD484" s="410"/>
      <c r="AE484" s="410"/>
      <c r="AF484" s="410"/>
      <c r="AG484" s="410"/>
      <c r="AH484" s="410"/>
      <c r="AI484" s="410"/>
      <c r="AJ484" s="410"/>
      <c r="AK484" s="410"/>
      <c r="AL484" s="410"/>
      <c r="AM484" s="410"/>
      <c r="AN484" s="410"/>
      <c r="AO484" s="410"/>
      <c r="AP484" s="410"/>
      <c r="AQ484" s="410"/>
      <c r="AR484" s="410"/>
      <c r="AS484" s="410"/>
      <c r="AT484" s="410"/>
      <c r="AU484" s="410"/>
      <c r="AV484" s="410"/>
      <c r="AW484" s="410"/>
      <c r="AX484" s="410"/>
      <c r="AY484" s="410"/>
      <c r="AZ484" s="410"/>
      <c r="BA484" s="412"/>
      <c r="BB484" s="488"/>
      <c r="BC484" s="412"/>
      <c r="BD484" s="412"/>
      <c r="BE484" s="412"/>
      <c r="BF484" s="412"/>
      <c r="BG484" s="412"/>
      <c r="BH484" s="412"/>
      <c r="BI484" s="412"/>
      <c r="BJ484" s="412"/>
      <c r="BK484" s="412"/>
      <c r="BL484" s="412"/>
      <c r="BM484" s="412"/>
      <c r="BN484" s="412"/>
      <c r="BO484" s="412"/>
      <c r="BP484" s="412"/>
      <c r="BQ484" s="412"/>
      <c r="BR484" s="412"/>
      <c r="BS484" s="412"/>
      <c r="BT484" s="412"/>
      <c r="BU484" s="412"/>
      <c r="BV484" s="412"/>
      <c r="BW484" s="412"/>
      <c r="BX484" s="412"/>
      <c r="BY484" s="412"/>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7" customFormat="true" ht="25.15" customHeight="true" x14ac:dyDescent="0.2">
      <c r="C485" s="1066" t="s">
        <v>530</v>
      </c>
      <c r="D485" s="1067"/>
      <c r="E485" s="876">
        <v>1.1198123885367271E-3</v>
      </c>
      <c r="F485" s="701"/>
      <c r="G485" s="701"/>
      <c r="H485" s="1067" t="s">
        <v>542</v>
      </c>
      <c r="I485" s="1067"/>
      <c r="J485" s="877">
        <v>-1.7469234437722921E-2</v>
      </c>
      <c r="K485" s="701"/>
      <c r="L485" s="701"/>
      <c r="M485" s="1067"/>
      <c r="N485" s="1067"/>
      <c r="O485" s="701"/>
      <c r="P485" s="701"/>
      <c r="Q485" s="701"/>
      <c r="AB485" s="410"/>
      <c r="AC485" s="410"/>
      <c r="AD485" s="410"/>
      <c r="AE485" s="410"/>
      <c r="AF485" s="410"/>
      <c r="AG485" s="410"/>
      <c r="AH485" s="410"/>
      <c r="AI485" s="410"/>
      <c r="AJ485" s="410"/>
      <c r="AK485" s="410"/>
      <c r="AL485" s="410"/>
      <c r="AM485" s="410"/>
      <c r="AN485" s="410"/>
      <c r="AO485" s="410"/>
      <c r="AP485" s="410"/>
      <c r="AQ485" s="410"/>
      <c r="AR485" s="410"/>
      <c r="AS485" s="410"/>
      <c r="AT485" s="410"/>
      <c r="AU485" s="410"/>
      <c r="AV485" s="410"/>
      <c r="AW485" s="410"/>
      <c r="AX485" s="410"/>
      <c r="AY485" s="410"/>
      <c r="AZ485" s="410"/>
      <c r="BA485" s="412"/>
      <c r="BB485" s="488"/>
      <c r="BC485" s="412"/>
      <c r="BD485" s="412"/>
      <c r="BE485" s="412"/>
      <c r="BF485" s="412"/>
      <c r="BG485" s="412"/>
      <c r="BH485" s="412"/>
      <c r="BI485" s="412"/>
      <c r="BJ485" s="412"/>
      <c r="BK485" s="412"/>
      <c r="BL485" s="412"/>
      <c r="BM485" s="412"/>
      <c r="BN485" s="412"/>
      <c r="BO485" s="412"/>
      <c r="BP485" s="412"/>
      <c r="BQ485" s="412"/>
      <c r="BR485" s="412"/>
      <c r="BS485" s="412"/>
      <c r="BT485" s="412"/>
      <c r="BU485" s="412"/>
      <c r="BV485" s="412"/>
      <c r="BW485" s="412"/>
      <c r="BX485" s="412"/>
      <c r="BY485" s="412"/>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7" customFormat="true" ht="25.15" customHeight="true" x14ac:dyDescent="0.2">
      <c r="C486" s="1066" t="s">
        <v>507</v>
      </c>
      <c r="D486" s="1067"/>
      <c r="E486" s="876">
        <v>6.7835912419866223E-2</v>
      </c>
      <c r="F486" s="701"/>
      <c r="G486" s="701"/>
      <c r="H486" s="1067" t="s">
        <v>541</v>
      </c>
      <c r="I486" s="1067"/>
      <c r="J486" s="877">
        <v>1.1168242300133868E-2</v>
      </c>
      <c r="K486" s="701"/>
      <c r="L486" s="701"/>
      <c r="M486" s="1067"/>
      <c r="N486" s="1067"/>
      <c r="O486" s="701"/>
      <c r="P486" s="701"/>
      <c r="Q486" s="701"/>
      <c r="AB486" s="410"/>
      <c r="AC486" s="410"/>
      <c r="AD486" s="410"/>
      <c r="AE486" s="410"/>
      <c r="AF486" s="410"/>
      <c r="AG486" s="410"/>
      <c r="AH486" s="410"/>
      <c r="AI486" s="410"/>
      <c r="AJ486" s="410"/>
      <c r="AK486" s="410"/>
      <c r="AL486" s="410"/>
      <c r="AM486" s="410"/>
      <c r="AN486" s="410"/>
      <c r="AO486" s="410"/>
      <c r="AP486" s="410"/>
      <c r="AQ486" s="410"/>
      <c r="AR486" s="410"/>
      <c r="AS486" s="410"/>
      <c r="AT486" s="410"/>
      <c r="AU486" s="410"/>
      <c r="AV486" s="410"/>
      <c r="AW486" s="410"/>
      <c r="AX486" s="410"/>
      <c r="AY486" s="410"/>
      <c r="AZ486" s="410"/>
      <c r="BA486" s="412"/>
      <c r="BB486" s="488"/>
      <c r="BC486" s="412"/>
      <c r="BD486" s="412"/>
      <c r="BE486" s="412"/>
      <c r="BF486" s="412"/>
      <c r="BG486" s="412"/>
      <c r="BH486" s="412"/>
      <c r="BI486" s="412"/>
      <c r="BJ486" s="412"/>
      <c r="BK486" s="412"/>
      <c r="BL486" s="412"/>
      <c r="BM486" s="412"/>
      <c r="BN486" s="412"/>
      <c r="BO486" s="412"/>
      <c r="BP486" s="412"/>
      <c r="BQ486" s="412"/>
      <c r="BR486" s="412"/>
      <c r="BS486" s="412"/>
      <c r="BT486" s="412"/>
      <c r="BU486" s="412"/>
      <c r="BV486" s="412"/>
      <c r="BW486" s="412"/>
      <c r="BX486" s="412"/>
      <c r="BY486" s="412"/>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7" customFormat="true" ht="25.15" customHeight="true" x14ac:dyDescent="0.2">
      <c r="C487" s="1066" t="s">
        <v>489</v>
      </c>
      <c r="D487" s="1067"/>
      <c r="E487" s="876">
        <v>0.20415066142383048</v>
      </c>
      <c r="F487" s="701"/>
      <c r="G487" s="701"/>
      <c r="H487" s="1067" t="s">
        <v>537</v>
      </c>
      <c r="I487" s="1067"/>
      <c r="J487" s="881">
        <v>2.6584532923127967E-3</v>
      </c>
      <c r="K487" s="701"/>
      <c r="L487" s="701"/>
      <c r="M487" s="1067"/>
      <c r="N487" s="1067"/>
      <c r="O487" s="701"/>
      <c r="P487" s="701"/>
      <c r="Q487" s="701"/>
      <c r="AB487" s="410"/>
      <c r="AC487" s="410"/>
      <c r="AD487" s="410"/>
      <c r="AE487" s="410"/>
      <c r="AF487" s="410"/>
      <c r="AG487" s="410"/>
      <c r="AH487" s="410"/>
      <c r="AI487" s="410"/>
      <c r="AJ487" s="410"/>
      <c r="AK487" s="410"/>
      <c r="AL487" s="410"/>
      <c r="AM487" s="410"/>
      <c r="AN487" s="410"/>
      <c r="AO487" s="410"/>
      <c r="AP487" s="410"/>
      <c r="AQ487" s="410"/>
      <c r="AR487" s="410"/>
      <c r="AS487" s="410"/>
      <c r="AT487" s="410"/>
      <c r="AU487" s="410"/>
      <c r="AV487" s="410"/>
      <c r="AW487" s="410"/>
      <c r="AX487" s="410"/>
      <c r="AY487" s="410"/>
      <c r="AZ487" s="410"/>
      <c r="BA487" s="412"/>
      <c r="BB487" s="488"/>
      <c r="BC487" s="412"/>
      <c r="BD487" s="412"/>
      <c r="BE487" s="412"/>
      <c r="BF487" s="412"/>
      <c r="BG487" s="412"/>
      <c r="BH487" s="412"/>
      <c r="BI487" s="412"/>
      <c r="BJ487" s="412"/>
      <c r="BK487" s="412"/>
      <c r="BL487" s="412"/>
      <c r="BM487" s="412"/>
      <c r="BN487" s="412"/>
      <c r="BO487" s="412"/>
      <c r="BP487" s="412"/>
      <c r="BQ487" s="412"/>
      <c r="BR487" s="412"/>
      <c r="BS487" s="412"/>
      <c r="BT487" s="412"/>
      <c r="BU487" s="412"/>
      <c r="BV487" s="412"/>
      <c r="BW487" s="412"/>
      <c r="BX487" s="412"/>
      <c r="BY487" s="412"/>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7" customFormat="true" ht="25.15" customHeight="true" x14ac:dyDescent="0.2">
      <c r="C488" s="1066" t="s">
        <v>535</v>
      </c>
      <c r="D488" s="1067"/>
      <c r="E488" s="876">
        <v>3.9824751749646838E-4</v>
      </c>
      <c r="F488" s="701"/>
      <c r="G488" s="701"/>
      <c r="H488" s="1067"/>
      <c r="I488" s="1067"/>
      <c r="J488" s="701"/>
      <c r="K488" s="701"/>
      <c r="L488" s="701"/>
      <c r="M488" s="1067" t="s">
        <v>242</v>
      </c>
      <c r="N488" s="1067"/>
      <c r="O488" s="1067"/>
      <c r="P488" s="701"/>
      <c r="Q488" s="701"/>
      <c r="AB488" s="410"/>
      <c r="AC488" s="410"/>
      <c r="AD488" s="410"/>
      <c r="AE488" s="410"/>
      <c r="AF488" s="410"/>
      <c r="AG488" s="410"/>
      <c r="AH488" s="410"/>
      <c r="AI488" s="410"/>
      <c r="AJ488" s="410"/>
      <c r="AK488" s="410"/>
      <c r="AL488" s="410"/>
      <c r="AM488" s="410"/>
      <c r="AN488" s="410"/>
      <c r="AO488" s="410"/>
      <c r="AP488" s="410"/>
      <c r="AQ488" s="410"/>
      <c r="AR488" s="410"/>
      <c r="AS488" s="410"/>
      <c r="AT488" s="410"/>
      <c r="AU488" s="410"/>
      <c r="AV488" s="410"/>
      <c r="AW488" s="410"/>
      <c r="AX488" s="410"/>
      <c r="AY488" s="410"/>
      <c r="AZ488" s="410"/>
      <c r="BA488" s="412"/>
      <c r="BB488" s="488"/>
      <c r="BC488" s="412"/>
      <c r="BD488" s="412"/>
      <c r="BE488" s="412"/>
      <c r="BF488" s="412"/>
      <c r="BG488" s="412"/>
      <c r="BH488" s="412"/>
      <c r="BI488" s="412"/>
      <c r="BJ488" s="412"/>
      <c r="BK488" s="412"/>
      <c r="BL488" s="412"/>
      <c r="BM488" s="412"/>
      <c r="BN488" s="412"/>
      <c r="BO488" s="412"/>
      <c r="BP488" s="412"/>
      <c r="BQ488" s="412"/>
      <c r="BR488" s="412"/>
      <c r="BS488" s="412"/>
      <c r="BT488" s="412"/>
      <c r="BU488" s="412"/>
      <c r="BV488" s="412"/>
      <c r="BW488" s="412"/>
      <c r="BX488" s="412"/>
      <c r="BY488" s="412"/>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7" customFormat="true" ht="25.15" customHeight="true" x14ac:dyDescent="0.2">
      <c r="C489" s="1066" t="s">
        <v>534</v>
      </c>
      <c r="D489" s="1067"/>
      <c r="E489" s="876">
        <v>5.7570407188284041E-4</v>
      </c>
      <c r="F489" s="701"/>
      <c r="G489" s="701"/>
      <c r="H489" s="1067"/>
      <c r="I489" s="1067"/>
      <c r="J489" s="701"/>
      <c r="K489" s="701"/>
      <c r="L489" s="701"/>
      <c r="M489" s="1067"/>
      <c r="N489" s="1067"/>
      <c r="O489" s="859" t="s">
        <v>243</v>
      </c>
      <c r="P489" s="701"/>
      <c r="Q489" s="701"/>
      <c r="AB489" s="410"/>
      <c r="AC489" s="410"/>
      <c r="AD489" s="410"/>
      <c r="AE489" s="410"/>
      <c r="AF489" s="410"/>
      <c r="AG489" s="410"/>
      <c r="AH489" s="410"/>
      <c r="AI489" s="410"/>
      <c r="AJ489" s="410"/>
      <c r="AK489" s="410"/>
      <c r="AL489" s="410"/>
      <c r="AM489" s="410"/>
      <c r="AN489" s="410"/>
      <c r="AO489" s="410"/>
      <c r="AP489" s="410"/>
      <c r="AQ489" s="410"/>
      <c r="AR489" s="410"/>
      <c r="AS489" s="410"/>
      <c r="AT489" s="410"/>
      <c r="AU489" s="410"/>
      <c r="AV489" s="410"/>
      <c r="AW489" s="410"/>
      <c r="AX489" s="410"/>
      <c r="AY489" s="410"/>
      <c r="AZ489" s="410"/>
      <c r="BA489" s="412"/>
      <c r="BB489" s="488"/>
      <c r="BC489" s="412"/>
      <c r="BD489" s="412"/>
      <c r="BE489" s="412"/>
      <c r="BF489" s="412"/>
      <c r="BG489" s="412"/>
      <c r="BH489" s="412"/>
      <c r="BI489" s="412"/>
      <c r="BJ489" s="412"/>
      <c r="BK489" s="412"/>
      <c r="BL489" s="412"/>
      <c r="BM489" s="412"/>
      <c r="BN489" s="412"/>
      <c r="BO489" s="412"/>
      <c r="BP489" s="412"/>
      <c r="BQ489" s="412"/>
      <c r="BR489" s="412"/>
      <c r="BS489" s="412"/>
      <c r="BT489" s="412"/>
      <c r="BU489" s="412"/>
      <c r="BV489" s="412"/>
      <c r="BW489" s="412"/>
      <c r="BX489" s="412"/>
      <c r="BY489" s="412"/>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7" customFormat="true" ht="25.15" customHeight="true" x14ac:dyDescent="0.2">
      <c r="C490" s="1066" t="s">
        <v>481</v>
      </c>
      <c r="D490" s="1067"/>
      <c r="E490" s="876">
        <v>0.4584114176003885</v>
      </c>
      <c r="F490" s="701"/>
      <c r="G490" s="701"/>
      <c r="H490" s="1067"/>
      <c r="I490" s="1067"/>
      <c r="J490" s="701"/>
      <c r="K490" s="701"/>
      <c r="L490" s="701"/>
      <c r="M490" s="1067" t="s">
        <v>509</v>
      </c>
      <c r="N490" s="1067"/>
      <c r="O490" s="875">
        <v>2.8133011163467864E-2</v>
      </c>
      <c r="P490" s="701"/>
      <c r="Q490" s="701"/>
      <c r="AB490" s="410"/>
      <c r="AC490" s="410"/>
      <c r="AD490" s="410"/>
      <c r="AE490" s="410"/>
      <c r="AF490" s="410"/>
      <c r="AG490" s="410"/>
      <c r="AH490" s="410"/>
      <c r="AI490" s="410"/>
      <c r="AJ490" s="410"/>
      <c r="AK490" s="410"/>
      <c r="AL490" s="410"/>
      <c r="AM490" s="410"/>
      <c r="AN490" s="410"/>
      <c r="AO490" s="410"/>
      <c r="AP490" s="410"/>
      <c r="AQ490" s="410"/>
      <c r="AR490" s="410"/>
      <c r="AS490" s="410"/>
      <c r="AT490" s="410"/>
      <c r="AU490" s="410"/>
      <c r="AV490" s="410"/>
      <c r="AW490" s="410"/>
      <c r="AX490" s="410"/>
      <c r="AY490" s="410"/>
      <c r="AZ490" s="410"/>
      <c r="BA490" s="412"/>
      <c r="BB490" s="488"/>
      <c r="BC490" s="412"/>
      <c r="BD490" s="412"/>
      <c r="BE490" s="412"/>
      <c r="BF490" s="412"/>
      <c r="BG490" s="412"/>
      <c r="BH490" s="412"/>
      <c r="BI490" s="412"/>
      <c r="BJ490" s="412"/>
      <c r="BK490" s="412"/>
      <c r="BL490" s="412"/>
      <c r="BM490" s="412"/>
      <c r="BN490" s="412"/>
      <c r="BO490" s="412"/>
      <c r="BP490" s="412"/>
      <c r="BQ490" s="412"/>
      <c r="BR490" s="412"/>
      <c r="BS490" s="412"/>
      <c r="BT490" s="412"/>
      <c r="BU490" s="412"/>
      <c r="BV490" s="412"/>
      <c r="BW490" s="412"/>
      <c r="BX490" s="412"/>
      <c r="BY490" s="412"/>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7" customFormat="true" ht="25.15" customHeight="true" x14ac:dyDescent="0.2">
      <c r="C491" s="1066" t="s">
        <v>540</v>
      </c>
      <c r="D491" s="1067"/>
      <c r="E491" s="876">
        <v>3.76925233528038E-5</v>
      </c>
      <c r="F491" s="701"/>
      <c r="G491" s="701"/>
      <c r="H491" s="1067" t="s">
        <v>242</v>
      </c>
      <c r="I491" s="1067"/>
      <c r="J491" s="1067"/>
      <c r="K491" s="701"/>
      <c r="L491" s="701"/>
      <c r="M491" s="1067" t="s">
        <v>480</v>
      </c>
      <c r="N491" s="1067"/>
      <c r="O491" s="878">
        <v>0.5646951838637132</v>
      </c>
      <c r="P491" s="701"/>
      <c r="Q491" s="701"/>
      <c r="AB491" s="410"/>
      <c r="AC491" s="410"/>
      <c r="AD491" s="410"/>
      <c r="AE491" s="410"/>
      <c r="AF491" s="410"/>
      <c r="AG491" s="410"/>
      <c r="AH491" s="410"/>
      <c r="AI491" s="410"/>
      <c r="AJ491" s="410"/>
      <c r="AK491" s="410"/>
      <c r="AL491" s="410"/>
      <c r="AM491" s="410"/>
      <c r="AN491" s="410"/>
      <c r="AO491" s="410"/>
      <c r="AP491" s="410"/>
      <c r="AQ491" s="410"/>
      <c r="AR491" s="410"/>
      <c r="AS491" s="410"/>
      <c r="AT491" s="410"/>
      <c r="AU491" s="410"/>
      <c r="AV491" s="410"/>
      <c r="AW491" s="410"/>
      <c r="AX491" s="410"/>
      <c r="AY491" s="410"/>
      <c r="AZ491" s="410"/>
      <c r="BA491" s="412"/>
      <c r="BB491" s="488"/>
      <c r="BC491" s="412"/>
      <c r="BD491" s="412"/>
      <c r="BE491" s="412"/>
      <c r="BF491" s="412"/>
      <c r="BG491" s="412"/>
      <c r="BH491" s="412"/>
      <c r="BI491" s="412"/>
      <c r="BJ491" s="412"/>
      <c r="BK491" s="412"/>
      <c r="BL491" s="412"/>
      <c r="BM491" s="412"/>
      <c r="BN491" s="412"/>
      <c r="BO491" s="412"/>
      <c r="BP491" s="412"/>
      <c r="BQ491" s="412"/>
      <c r="BR491" s="412"/>
      <c r="BS491" s="412"/>
      <c r="BT491" s="412"/>
      <c r="BU491" s="412"/>
      <c r="BV491" s="412"/>
      <c r="BW491" s="412"/>
      <c r="BX491" s="412"/>
      <c r="BY491" s="412"/>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7" customFormat="true" ht="25.15" customHeight="true" x14ac:dyDescent="0.2">
      <c r="C492" s="1066" t="s">
        <v>533</v>
      </c>
      <c r="D492" s="1067"/>
      <c r="E492" s="876">
        <v>8.0915430209250029E-4</v>
      </c>
      <c r="F492" s="701"/>
      <c r="G492" s="701"/>
      <c r="H492" s="1067"/>
      <c r="I492" s="1067"/>
      <c r="J492" s="860" t="s">
        <v>243</v>
      </c>
      <c r="K492" s="701"/>
      <c r="L492" s="701"/>
      <c r="M492" s="1067" t="s">
        <v>519</v>
      </c>
      <c r="N492" s="1067"/>
      <c r="O492" s="878">
        <v>3.5293611760733629E-3</v>
      </c>
      <c r="P492" s="701"/>
      <c r="Q492" s="701"/>
      <c r="AB492" s="410"/>
      <c r="AC492" s="410"/>
      <c r="AD492" s="410"/>
      <c r="AE492" s="410"/>
      <c r="AF492" s="410"/>
      <c r="AG492" s="410"/>
      <c r="AH492" s="410"/>
      <c r="AI492" s="410"/>
      <c r="AJ492" s="410"/>
      <c r="AK492" s="410"/>
      <c r="AL492" s="410"/>
      <c r="AM492" s="410"/>
      <c r="AN492" s="410"/>
      <c r="AO492" s="410"/>
      <c r="AP492" s="410"/>
      <c r="AQ492" s="410"/>
      <c r="AR492" s="410"/>
      <c r="AS492" s="410"/>
      <c r="AT492" s="410"/>
      <c r="AU492" s="410"/>
      <c r="AV492" s="410"/>
      <c r="AW492" s="410"/>
      <c r="AX492" s="410"/>
      <c r="AY492" s="410"/>
      <c r="AZ492" s="410"/>
      <c r="BA492" s="412"/>
      <c r="BB492" s="488"/>
      <c r="BC492" s="412"/>
      <c r="BD492" s="412"/>
      <c r="BE492" s="412"/>
      <c r="BF492" s="412"/>
      <c r="BG492" s="412"/>
      <c r="BH492" s="412"/>
      <c r="BI492" s="412"/>
      <c r="BJ492" s="412"/>
      <c r="BK492" s="412"/>
      <c r="BL492" s="412"/>
      <c r="BM492" s="412"/>
      <c r="BN492" s="412"/>
      <c r="BO492" s="412"/>
      <c r="BP492" s="412"/>
      <c r="BQ492" s="412"/>
      <c r="BR492" s="412"/>
      <c r="BS492" s="412"/>
      <c r="BT492" s="412"/>
      <c r="BU492" s="412"/>
      <c r="BV492" s="412"/>
      <c r="BW492" s="412"/>
      <c r="BX492" s="412"/>
      <c r="BY492" s="412"/>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7" customFormat="true" ht="25.15" customHeight="true" x14ac:dyDescent="0.2">
      <c r="C493" s="1066" t="s">
        <v>536</v>
      </c>
      <c r="D493" s="1067"/>
      <c r="E493" s="876">
        <v>3.448120984776915E-4</v>
      </c>
      <c r="F493" s="701"/>
      <c r="G493" s="701"/>
      <c r="H493" s="1067" t="s">
        <v>509</v>
      </c>
      <c r="I493" s="1067"/>
      <c r="J493" s="874">
        <v>4.5964611764155901E-2</v>
      </c>
      <c r="K493" s="701"/>
      <c r="L493" s="701"/>
      <c r="M493" s="1067" t="s">
        <v>508</v>
      </c>
      <c r="N493" s="1067"/>
      <c r="O493" s="878">
        <v>8.0625165284600758E-2</v>
      </c>
      <c r="P493" s="701"/>
      <c r="Q493" s="701"/>
      <c r="AB493" s="410"/>
      <c r="AC493" s="410"/>
      <c r="AD493" s="410"/>
      <c r="AE493" s="410"/>
      <c r="AF493" s="410"/>
      <c r="AG493" s="410"/>
      <c r="AH493" s="410"/>
      <c r="AI493" s="410"/>
      <c r="AJ493" s="410"/>
      <c r="AK493" s="410"/>
      <c r="AL493" s="410"/>
      <c r="AM493" s="410"/>
      <c r="AN493" s="410"/>
      <c r="AO493" s="410"/>
      <c r="AP493" s="410"/>
      <c r="AQ493" s="410"/>
      <c r="AR493" s="410"/>
      <c r="AS493" s="410"/>
      <c r="AT493" s="410"/>
      <c r="AU493" s="410"/>
      <c r="AV493" s="410"/>
      <c r="AW493" s="410"/>
      <c r="AX493" s="410"/>
      <c r="AY493" s="410"/>
      <c r="AZ493" s="410"/>
      <c r="BA493" s="412"/>
      <c r="BB493" s="488"/>
      <c r="BC493" s="412"/>
      <c r="BD493" s="412"/>
      <c r="BE493" s="412"/>
      <c r="BF493" s="412"/>
      <c r="BG493" s="412"/>
      <c r="BH493" s="412"/>
      <c r="BI493" s="412"/>
      <c r="BJ493" s="412"/>
      <c r="BK493" s="412"/>
      <c r="BL493" s="412"/>
      <c r="BM493" s="412"/>
      <c r="BN493" s="412"/>
      <c r="BO493" s="412"/>
      <c r="BP493" s="412"/>
      <c r="BQ493" s="412"/>
      <c r="BR493" s="412"/>
      <c r="BS493" s="412"/>
      <c r="BT493" s="412"/>
      <c r="BU493" s="412"/>
      <c r="BV493" s="412"/>
      <c r="BW493" s="412"/>
      <c r="BX493" s="412"/>
      <c r="BY493" s="412"/>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7" customFormat="true" ht="25.15" customHeight="true" x14ac:dyDescent="0.2">
      <c r="C494" s="1066" t="s">
        <v>487</v>
      </c>
      <c r="D494" s="1067"/>
      <c r="E494" s="876">
        <v>0.24475891349064488</v>
      </c>
      <c r="F494" s="701"/>
      <c r="G494" s="701"/>
      <c r="H494" s="1067" t="s">
        <v>480</v>
      </c>
      <c r="I494" s="1067"/>
      <c r="J494" s="877">
        <v>0.22639280806135825</v>
      </c>
      <c r="K494" s="701"/>
      <c r="L494" s="701"/>
      <c r="M494" s="1067" t="s">
        <v>495</v>
      </c>
      <c r="N494" s="1067"/>
      <c r="O494" s="878">
        <v>0.18931917612814445</v>
      </c>
      <c r="P494" s="701"/>
      <c r="Q494" s="701"/>
      <c r="AB494" s="410"/>
      <c r="AC494" s="410"/>
      <c r="AD494" s="410"/>
      <c r="AE494" s="410"/>
      <c r="AF494" s="410"/>
      <c r="AG494" s="410"/>
      <c r="AH494" s="410"/>
      <c r="AI494" s="410"/>
      <c r="AJ494" s="410"/>
      <c r="AK494" s="410"/>
      <c r="AL494" s="410"/>
      <c r="AM494" s="410"/>
      <c r="AN494" s="410"/>
      <c r="AO494" s="410"/>
      <c r="AP494" s="410"/>
      <c r="AQ494" s="410"/>
      <c r="AR494" s="410"/>
      <c r="AS494" s="410"/>
      <c r="AT494" s="410"/>
      <c r="AU494" s="410"/>
      <c r="AV494" s="410"/>
      <c r="AW494" s="410"/>
      <c r="AX494" s="410"/>
      <c r="AY494" s="410"/>
      <c r="AZ494" s="410"/>
      <c r="BA494" s="412"/>
      <c r="BB494" s="488"/>
      <c r="BC494" s="412"/>
      <c r="BD494" s="412"/>
      <c r="BE494" s="412"/>
      <c r="BF494" s="412"/>
      <c r="BG494" s="412"/>
      <c r="BH494" s="412"/>
      <c r="BI494" s="412"/>
      <c r="BJ494" s="412"/>
      <c r="BK494" s="412"/>
      <c r="BL494" s="412"/>
      <c r="BM494" s="412"/>
      <c r="BN494" s="412"/>
      <c r="BO494" s="412"/>
      <c r="BP494" s="412"/>
      <c r="BQ494" s="412"/>
      <c r="BR494" s="412"/>
      <c r="BS494" s="412"/>
      <c r="BT494" s="412"/>
      <c r="BU494" s="412"/>
      <c r="BV494" s="412"/>
      <c r="BW494" s="412"/>
      <c r="BX494" s="412"/>
      <c r="BY494" s="412"/>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7" customFormat="true" ht="25.15" customHeight="true" x14ac:dyDescent="0.2">
      <c r="C495" s="1066" t="s">
        <v>532</v>
      </c>
      <c r="D495" s="1067"/>
      <c r="E495" s="876">
        <v>8.6491273375188186E-4</v>
      </c>
      <c r="F495" s="701"/>
      <c r="G495" s="701"/>
      <c r="H495" s="1067" t="s">
        <v>519</v>
      </c>
      <c r="I495" s="1067"/>
      <c r="J495" s="877">
        <v>6.6007179715935138E-3</v>
      </c>
      <c r="K495" s="701"/>
      <c r="L495" s="701"/>
      <c r="M495" s="1067" t="s">
        <v>499</v>
      </c>
      <c r="N495" s="1067"/>
      <c r="O495" s="878">
        <v>0.13060126895417434</v>
      </c>
      <c r="P495" s="701"/>
      <c r="Q495" s="701"/>
      <c r="AB495" s="410"/>
      <c r="AC495" s="410"/>
      <c r="AD495" s="410"/>
      <c r="AE495" s="410"/>
      <c r="AF495" s="410"/>
      <c r="AG495" s="410"/>
      <c r="AH495" s="410"/>
      <c r="AI495" s="410"/>
      <c r="AJ495" s="410"/>
      <c r="AK495" s="410"/>
      <c r="AL495" s="410"/>
      <c r="AM495" s="410"/>
      <c r="AN495" s="410"/>
      <c r="AO495" s="410"/>
      <c r="AP495" s="410"/>
      <c r="AQ495" s="410"/>
      <c r="AR495" s="410"/>
      <c r="AS495" s="410"/>
      <c r="AT495" s="410"/>
      <c r="AU495" s="410"/>
      <c r="AV495" s="410"/>
      <c r="AW495" s="410"/>
      <c r="AX495" s="410"/>
      <c r="AY495" s="410"/>
      <c r="AZ495" s="410"/>
      <c r="BA495" s="412"/>
      <c r="BB495" s="488"/>
      <c r="BC495" s="412"/>
      <c r="BD495" s="412"/>
      <c r="BE495" s="412"/>
      <c r="BF495" s="412"/>
      <c r="BG495" s="412"/>
      <c r="BH495" s="412"/>
      <c r="BI495" s="412"/>
      <c r="BJ495" s="412"/>
      <c r="BK495" s="412"/>
      <c r="BL495" s="412"/>
      <c r="BM495" s="412"/>
      <c r="BN495" s="412"/>
      <c r="BO495" s="412"/>
      <c r="BP495" s="412"/>
      <c r="BQ495" s="412"/>
      <c r="BR495" s="412"/>
      <c r="BS495" s="412"/>
      <c r="BT495" s="412"/>
      <c r="BU495" s="412"/>
      <c r="BV495" s="412"/>
      <c r="BW495" s="412"/>
      <c r="BX495" s="412"/>
      <c r="BY495" s="412"/>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7" customFormat="true" ht="25.15" customHeight="true" x14ac:dyDescent="0.2">
      <c r="C496" s="1066" t="s">
        <v>521</v>
      </c>
      <c r="D496" s="1067"/>
      <c r="E496" s="876">
        <v>4.8968776616073965E-3</v>
      </c>
      <c r="F496" s="701"/>
      <c r="G496" s="701"/>
      <c r="H496" s="1067" t="s">
        <v>528</v>
      </c>
      <c r="I496" s="1067"/>
      <c r="J496" s="877">
        <v>2.1885034002772077E-3</v>
      </c>
      <c r="K496" s="701"/>
      <c r="L496" s="701"/>
      <c r="M496" s="1067" t="s">
        <v>518</v>
      </c>
      <c r="N496" s="1067"/>
      <c r="O496" s="878">
        <v>8.3034327452813483E-3</v>
      </c>
      <c r="P496" s="701"/>
      <c r="Q496" s="701"/>
      <c r="AB496" s="410"/>
      <c r="AC496" s="410"/>
      <c r="AD496" s="410"/>
      <c r="AE496" s="410"/>
      <c r="AF496" s="410"/>
      <c r="AG496" s="410"/>
      <c r="AH496" s="410"/>
      <c r="AI496" s="410"/>
      <c r="AJ496" s="410"/>
      <c r="AK496" s="410"/>
      <c r="AL496" s="410"/>
      <c r="AM496" s="410"/>
      <c r="AN496" s="410"/>
      <c r="AO496" s="410"/>
      <c r="AP496" s="410"/>
      <c r="AQ496" s="410"/>
      <c r="AR496" s="410"/>
      <c r="AS496" s="410"/>
      <c r="AT496" s="410"/>
      <c r="AU496" s="410"/>
      <c r="AV496" s="410"/>
      <c r="AW496" s="410"/>
      <c r="AX496" s="410"/>
      <c r="AY496" s="410"/>
      <c r="AZ496" s="410"/>
      <c r="BA496" s="412"/>
      <c r="BB496" s="488"/>
      <c r="BC496" s="412"/>
      <c r="BD496" s="412"/>
      <c r="BE496" s="412"/>
      <c r="BF496" s="412"/>
      <c r="BG496" s="412"/>
      <c r="BH496" s="412"/>
      <c r="BI496" s="412"/>
      <c r="BJ496" s="412"/>
      <c r="BK496" s="412"/>
      <c r="BL496" s="412"/>
      <c r="BM496" s="412"/>
      <c r="BN496" s="412"/>
      <c r="BO496" s="412"/>
      <c r="BP496" s="412"/>
      <c r="BQ496" s="412"/>
      <c r="BR496" s="412"/>
      <c r="BS496" s="412"/>
      <c r="BT496" s="412"/>
      <c r="BU496" s="412"/>
      <c r="BV496" s="412"/>
      <c r="BW496" s="412"/>
      <c r="BX496" s="412"/>
      <c r="BY496" s="412"/>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7" customFormat="true" ht="25.15" customHeight="true" x14ac:dyDescent="0.2">
      <c r="C497" s="1066" t="s">
        <v>502</v>
      </c>
      <c r="D497" s="1067"/>
      <c r="E497" s="876">
        <v>7.4704524918366058E-2</v>
      </c>
      <c r="F497" s="701"/>
      <c r="G497" s="701"/>
      <c r="H497" s="1067" t="s">
        <v>508</v>
      </c>
      <c r="I497" s="1067"/>
      <c r="J497" s="877">
        <v>2.3020710966043537E-2</v>
      </c>
      <c r="K497" s="701"/>
      <c r="L497" s="701"/>
      <c r="M497" s="1067" t="s">
        <v>543</v>
      </c>
      <c r="N497" s="1067"/>
      <c r="O497" s="878">
        <v>2.1900973543438533E-5</v>
      </c>
      <c r="P497" s="701"/>
      <c r="Q497" s="701"/>
      <c r="AB497" s="410"/>
      <c r="AC497" s="410"/>
      <c r="AD497" s="410"/>
      <c r="AE497" s="410"/>
      <c r="AF497" s="410"/>
      <c r="AG497" s="410"/>
      <c r="AH497" s="410"/>
      <c r="AI497" s="410"/>
      <c r="AJ497" s="410"/>
      <c r="AK497" s="410"/>
      <c r="AL497" s="410"/>
      <c r="AM497" s="410"/>
      <c r="AN497" s="410"/>
      <c r="AO497" s="410"/>
      <c r="AP497" s="410"/>
      <c r="AQ497" s="410"/>
      <c r="AR497" s="410"/>
      <c r="AS497" s="410"/>
      <c r="AT497" s="410"/>
      <c r="AU497" s="410"/>
      <c r="AV497" s="410"/>
      <c r="AW497" s="410"/>
      <c r="AX497" s="410"/>
      <c r="AY497" s="410"/>
      <c r="AZ497" s="410"/>
      <c r="BA497" s="412"/>
      <c r="BB497" s="488"/>
      <c r="BC497" s="412"/>
      <c r="BD497" s="412"/>
      <c r="BE497" s="412"/>
      <c r="BF497" s="412"/>
      <c r="BG497" s="412"/>
      <c r="BH497" s="412"/>
      <c r="BI497" s="412"/>
      <c r="BJ497" s="412"/>
      <c r="BK497" s="412"/>
      <c r="BL497" s="412"/>
      <c r="BM497" s="412"/>
      <c r="BN497" s="412"/>
      <c r="BO497" s="412"/>
      <c r="BP497" s="412"/>
      <c r="BQ497" s="412"/>
      <c r="BR497" s="412"/>
      <c r="BS497" s="412"/>
      <c r="BT497" s="412"/>
      <c r="BU497" s="412"/>
      <c r="BV497" s="412"/>
      <c r="BW497" s="412"/>
      <c r="BX497" s="412"/>
      <c r="BY497" s="412"/>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7" customFormat="true" ht="25.15" customHeight="true" x14ac:dyDescent="0.2">
      <c r="C498" s="1066" t="s">
        <v>537</v>
      </c>
      <c r="D498" s="1067"/>
      <c r="E498" s="876">
        <v>2.5412442314798084E-4</v>
      </c>
      <c r="F498" s="701"/>
      <c r="G498" s="701"/>
      <c r="H498" s="1067" t="s">
        <v>495</v>
      </c>
      <c r="I498" s="1067"/>
      <c r="J498" s="877">
        <v>0.1233707363643234</v>
      </c>
      <c r="K498" s="701"/>
      <c r="L498" s="701"/>
      <c r="M498" s="1067" t="s">
        <v>514</v>
      </c>
      <c r="N498" s="1067"/>
      <c r="O498" s="878">
        <v>1.1121879224205393E-2</v>
      </c>
      <c r="P498" s="701"/>
      <c r="Q498" s="701"/>
      <c r="AB498" s="410"/>
      <c r="AC498" s="410"/>
      <c r="AD498" s="410"/>
      <c r="AE498" s="410"/>
      <c r="AF498" s="410"/>
      <c r="AG498" s="410"/>
      <c r="AH498" s="410"/>
      <c r="AI498" s="410"/>
      <c r="AJ498" s="410"/>
      <c r="AK498" s="410"/>
      <c r="AL498" s="410"/>
      <c r="AM498" s="410"/>
      <c r="AN498" s="410"/>
      <c r="AO498" s="410"/>
      <c r="AP498" s="410"/>
      <c r="AQ498" s="410"/>
      <c r="AR498" s="410"/>
      <c r="AS498" s="410"/>
      <c r="AT498" s="410"/>
      <c r="AU498" s="410"/>
      <c r="AV498" s="410"/>
      <c r="AW498" s="410"/>
      <c r="AX498" s="410"/>
      <c r="AY498" s="410"/>
      <c r="AZ498" s="410"/>
      <c r="BA498" s="412"/>
      <c r="BB498" s="488"/>
      <c r="BC498" s="412"/>
      <c r="BD498" s="412"/>
      <c r="BE498" s="412"/>
      <c r="BF498" s="412"/>
      <c r="BG498" s="412"/>
      <c r="BH498" s="412"/>
      <c r="BI498" s="412"/>
      <c r="BJ498" s="412"/>
      <c r="BK498" s="412"/>
      <c r="BL498" s="412"/>
      <c r="BM498" s="412"/>
      <c r="BN498" s="412"/>
      <c r="BO498" s="412"/>
      <c r="BP498" s="412"/>
      <c r="BQ498" s="412"/>
      <c r="BR498" s="412"/>
      <c r="BS498" s="412"/>
      <c r="BT498" s="412"/>
      <c r="BU498" s="412"/>
      <c r="BV498" s="412"/>
      <c r="BW498" s="412"/>
      <c r="BX498" s="412"/>
      <c r="BY498" s="412"/>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7" customFormat="true" ht="25.15" customHeight="true" x14ac:dyDescent="0.2">
      <c r="C499" s="1066" t="s">
        <v>523</v>
      </c>
      <c r="D499" s="1067"/>
      <c r="E499" s="876">
        <v>4.0931496480771769E-3</v>
      </c>
      <c r="F499" s="701"/>
      <c r="G499" s="701"/>
      <c r="H499" s="1067" t="s">
        <v>499</v>
      </c>
      <c r="I499" s="1067"/>
      <c r="J499" s="877">
        <v>2.1557165612664807E-2</v>
      </c>
      <c r="K499" s="701"/>
      <c r="L499" s="701"/>
      <c r="M499" s="1067" t="s">
        <v>526</v>
      </c>
      <c r="N499" s="1067"/>
      <c r="O499" s="878">
        <v>1.2255320534701681E-3</v>
      </c>
      <c r="P499" s="701"/>
      <c r="Q499" s="701"/>
      <c r="AB499" s="410"/>
      <c r="AC499" s="410"/>
      <c r="AD499" s="410"/>
      <c r="AE499" s="410"/>
      <c r="AF499" s="410"/>
      <c r="AG499" s="410"/>
      <c r="AH499" s="410"/>
      <c r="AI499" s="410"/>
      <c r="AJ499" s="410"/>
      <c r="AK499" s="410"/>
      <c r="AL499" s="410"/>
      <c r="AM499" s="410"/>
      <c r="AN499" s="410"/>
      <c r="AO499" s="410"/>
      <c r="AP499" s="410"/>
      <c r="AQ499" s="410"/>
      <c r="AR499" s="410"/>
      <c r="AS499" s="410"/>
      <c r="AT499" s="410"/>
      <c r="AU499" s="410"/>
      <c r="AV499" s="410"/>
      <c r="AW499" s="410"/>
      <c r="AX499" s="410"/>
      <c r="AY499" s="410"/>
      <c r="AZ499" s="410"/>
      <c r="BA499" s="412"/>
      <c r="BB499" s="488"/>
      <c r="BC499" s="412"/>
      <c r="BD499" s="412"/>
      <c r="BE499" s="412"/>
      <c r="BF499" s="412"/>
      <c r="BG499" s="412"/>
      <c r="BH499" s="412"/>
      <c r="BI499" s="412"/>
      <c r="BJ499" s="412"/>
      <c r="BK499" s="412"/>
      <c r="BL499" s="412"/>
      <c r="BM499" s="412"/>
      <c r="BN499" s="412"/>
      <c r="BO499" s="412"/>
      <c r="BP499" s="412"/>
      <c r="BQ499" s="412"/>
      <c r="BR499" s="412"/>
      <c r="BS499" s="412"/>
      <c r="BT499" s="412"/>
      <c r="BU499" s="412"/>
      <c r="BV499" s="412"/>
      <c r="BW499" s="412"/>
      <c r="BX499" s="412"/>
      <c r="BY499" s="412"/>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7" customFormat="true" ht="25.15" customHeight="true" x14ac:dyDescent="0.2">
      <c r="C500" s="1066" t="s">
        <v>490</v>
      </c>
      <c r="D500" s="1067"/>
      <c r="E500" s="876">
        <v>0.2429433811217922</v>
      </c>
      <c r="F500" s="701"/>
      <c r="G500" s="701"/>
      <c r="H500" s="1067" t="s">
        <v>518</v>
      </c>
      <c r="I500" s="1067"/>
      <c r="J500" s="877">
        <v>2.094833572586407E-3</v>
      </c>
      <c r="K500" s="701"/>
      <c r="L500" s="701"/>
      <c r="M500" s="1067" t="s">
        <v>482</v>
      </c>
      <c r="N500" s="1067"/>
      <c r="O500" s="878">
        <v>0.45620733947645448</v>
      </c>
      <c r="P500" s="701"/>
      <c r="Q500" s="701"/>
      <c r="AB500" s="410"/>
      <c r="AC500" s="410"/>
      <c r="AD500" s="410"/>
      <c r="AE500" s="410"/>
      <c r="AF500" s="410"/>
      <c r="AG500" s="410"/>
      <c r="AH500" s="410"/>
      <c r="AI500" s="410"/>
      <c r="AJ500" s="410"/>
      <c r="AK500" s="410"/>
      <c r="AL500" s="410"/>
      <c r="AM500" s="410"/>
      <c r="AN500" s="410"/>
      <c r="AO500" s="410"/>
      <c r="AP500" s="410"/>
      <c r="AQ500" s="410"/>
      <c r="AR500" s="410"/>
      <c r="AS500" s="410"/>
      <c r="AT500" s="410"/>
      <c r="AU500" s="410"/>
      <c r="AV500" s="410"/>
      <c r="AW500" s="410"/>
      <c r="AX500" s="410"/>
      <c r="AY500" s="410"/>
      <c r="AZ500" s="410"/>
      <c r="BA500" s="412"/>
      <c r="BB500" s="488"/>
      <c r="BC500" s="412"/>
      <c r="BD500" s="412"/>
      <c r="BE500" s="412"/>
      <c r="BF500" s="412"/>
      <c r="BG500" s="412"/>
      <c r="BH500" s="412"/>
      <c r="BI500" s="412"/>
      <c r="BJ500" s="412"/>
      <c r="BK500" s="412"/>
      <c r="BL500" s="412"/>
      <c r="BM500" s="412"/>
      <c r="BN500" s="412"/>
      <c r="BO500" s="412"/>
      <c r="BP500" s="412"/>
      <c r="BQ500" s="412"/>
      <c r="BR500" s="412"/>
      <c r="BS500" s="412"/>
      <c r="BT500" s="412"/>
      <c r="BU500" s="412"/>
      <c r="BV500" s="412"/>
      <c r="BW500" s="412"/>
      <c r="BX500" s="412"/>
      <c r="BY500" s="412"/>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7" customFormat="true" ht="25.15" customHeight="true" x14ac:dyDescent="0.2">
      <c r="C501" s="1066" t="s">
        <v>493</v>
      </c>
      <c r="D501" s="1067"/>
      <c r="E501" s="876">
        <v>0.1974032881722213</v>
      </c>
      <c r="F501" s="701"/>
      <c r="G501" s="701"/>
      <c r="H501" s="1067" t="s">
        <v>514</v>
      </c>
      <c r="I501" s="1067"/>
      <c r="J501" s="877">
        <v>1.9044839101040704E-2</v>
      </c>
      <c r="K501" s="701"/>
      <c r="L501" s="701"/>
      <c r="M501" s="1067" t="s">
        <v>541</v>
      </c>
      <c r="N501" s="1067"/>
      <c r="O501" s="878">
        <v>3.2299604774902976E-4</v>
      </c>
      <c r="P501" s="701"/>
      <c r="Q501" s="701"/>
      <c r="AB501" s="410"/>
      <c r="AC501" s="410"/>
      <c r="AD501" s="410"/>
      <c r="AE501" s="410"/>
      <c r="AF501" s="410"/>
      <c r="AG501" s="410"/>
      <c r="AH501" s="410"/>
      <c r="AI501" s="410"/>
      <c r="AJ501" s="410"/>
      <c r="AK501" s="410"/>
      <c r="AL501" s="410"/>
      <c r="AM501" s="410"/>
      <c r="AN501" s="410"/>
      <c r="AO501" s="410"/>
      <c r="AP501" s="410"/>
      <c r="AQ501" s="410"/>
      <c r="AR501" s="410"/>
      <c r="AS501" s="410"/>
      <c r="AT501" s="410"/>
      <c r="AU501" s="410"/>
      <c r="AV501" s="410"/>
      <c r="AW501" s="410"/>
      <c r="AX501" s="410"/>
      <c r="AY501" s="410"/>
      <c r="AZ501" s="410"/>
      <c r="BA501" s="412"/>
      <c r="BB501" s="488"/>
      <c r="BC501" s="412"/>
      <c r="BD501" s="412"/>
      <c r="BE501" s="412"/>
      <c r="BF501" s="412"/>
      <c r="BG501" s="412"/>
      <c r="BH501" s="412"/>
      <c r="BI501" s="412"/>
      <c r="BJ501" s="412"/>
      <c r="BK501" s="412"/>
      <c r="BL501" s="412"/>
      <c r="BM501" s="412"/>
      <c r="BN501" s="412"/>
      <c r="BO501" s="412"/>
      <c r="BP501" s="412"/>
      <c r="BQ501" s="412"/>
      <c r="BR501" s="412"/>
      <c r="BS501" s="412"/>
      <c r="BT501" s="412"/>
      <c r="BU501" s="412"/>
      <c r="BV501" s="412"/>
      <c r="BW501" s="412"/>
      <c r="BX501" s="412"/>
      <c r="BY501" s="412"/>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7" customFormat="true" ht="25.15" customHeight="true" x14ac:dyDescent="0.2">
      <c r="C502" s="1066" t="s">
        <v>510</v>
      </c>
      <c r="D502" s="1067"/>
      <c r="E502" s="876">
        <v>3.8722831915710319E-2</v>
      </c>
      <c r="F502" s="701"/>
      <c r="G502" s="701"/>
      <c r="H502" s="1067" t="s">
        <v>526</v>
      </c>
      <c r="I502" s="1067"/>
      <c r="J502" s="877">
        <v>2.4463091367417466E-3</v>
      </c>
      <c r="K502" s="701"/>
      <c r="L502" s="701"/>
      <c r="M502" s="1067" t="s">
        <v>504</v>
      </c>
      <c r="N502" s="1067"/>
      <c r="O502" s="878">
        <v>8.9792323715556399E-2</v>
      </c>
      <c r="P502" s="701"/>
      <c r="Q502" s="701"/>
      <c r="AB502" s="410"/>
      <c r="AC502" s="410"/>
      <c r="AD502" s="410"/>
      <c r="AE502" s="410"/>
      <c r="AF502" s="410"/>
      <c r="AG502" s="410"/>
      <c r="AH502" s="410"/>
      <c r="AI502" s="410"/>
      <c r="AJ502" s="410"/>
      <c r="AK502" s="410"/>
      <c r="AL502" s="410"/>
      <c r="AM502" s="410"/>
      <c r="AN502" s="410"/>
      <c r="AO502" s="410"/>
      <c r="AP502" s="410"/>
      <c r="AQ502" s="410"/>
      <c r="AR502" s="410"/>
      <c r="AS502" s="410"/>
      <c r="AT502" s="410"/>
      <c r="AU502" s="410"/>
      <c r="AV502" s="410"/>
      <c r="AW502" s="410"/>
      <c r="AX502" s="410"/>
      <c r="AY502" s="410"/>
      <c r="AZ502" s="410"/>
      <c r="BA502" s="412"/>
      <c r="BB502" s="488"/>
      <c r="BC502" s="412"/>
      <c r="BD502" s="412"/>
      <c r="BE502" s="412"/>
      <c r="BF502" s="412"/>
      <c r="BG502" s="412"/>
      <c r="BH502" s="412"/>
      <c r="BI502" s="412"/>
      <c r="BJ502" s="412"/>
      <c r="BK502" s="412"/>
      <c r="BL502" s="412"/>
      <c r="BM502" s="412"/>
      <c r="BN502" s="412"/>
      <c r="BO502" s="412"/>
      <c r="BP502" s="412"/>
      <c r="BQ502" s="412"/>
      <c r="BR502" s="412"/>
      <c r="BS502" s="412"/>
      <c r="BT502" s="412"/>
      <c r="BU502" s="412"/>
      <c r="BV502" s="412"/>
      <c r="BW502" s="412"/>
      <c r="BX502" s="412"/>
      <c r="BY502" s="412"/>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7" customFormat="true" ht="25.15" customHeight="true" x14ac:dyDescent="0.2">
      <c r="C503" s="1066" t="s">
        <v>515</v>
      </c>
      <c r="D503" s="1067"/>
      <c r="E503" s="876">
        <v>9.705046417065068E-4</v>
      </c>
      <c r="F503" s="701"/>
      <c r="G503" s="701"/>
      <c r="H503" s="1067" t="s">
        <v>482</v>
      </c>
      <c r="I503" s="1067"/>
      <c r="J503" s="877">
        <v>0.21471672655706769</v>
      </c>
      <c r="K503" s="701"/>
      <c r="L503" s="701"/>
      <c r="M503" s="1067" t="s">
        <v>530</v>
      </c>
      <c r="N503" s="1067"/>
      <c r="O503" s="878">
        <v>6.4126066618291518E-3</v>
      </c>
      <c r="P503" s="701"/>
      <c r="Q503" s="701"/>
      <c r="AB503" s="410"/>
      <c r="AC503" s="410"/>
      <c r="AD503" s="410"/>
      <c r="AE503" s="410"/>
      <c r="AF503" s="410"/>
      <c r="AG503" s="410"/>
      <c r="AH503" s="410"/>
      <c r="AI503" s="410"/>
      <c r="AJ503" s="410"/>
      <c r="AK503" s="410"/>
      <c r="AL503" s="410"/>
      <c r="AM503" s="410"/>
      <c r="AN503" s="410"/>
      <c r="AO503" s="410"/>
      <c r="AP503" s="410"/>
      <c r="AQ503" s="410"/>
      <c r="AR503" s="410"/>
      <c r="AS503" s="410"/>
      <c r="AT503" s="410"/>
      <c r="AU503" s="410"/>
      <c r="AV503" s="410"/>
      <c r="AW503" s="410"/>
      <c r="AX503" s="410"/>
      <c r="AY503" s="410"/>
      <c r="AZ503" s="410"/>
      <c r="BA503" s="412"/>
      <c r="BB503" s="488"/>
      <c r="BC503" s="412"/>
      <c r="BD503" s="412"/>
      <c r="BE503" s="412"/>
      <c r="BF503" s="412"/>
      <c r="BG503" s="412"/>
      <c r="BH503" s="412"/>
      <c r="BI503" s="412"/>
      <c r="BJ503" s="412"/>
      <c r="BK503" s="412"/>
      <c r="BL503" s="412"/>
      <c r="BM503" s="412"/>
      <c r="BN503" s="412"/>
      <c r="BO503" s="412"/>
      <c r="BP503" s="412"/>
      <c r="BQ503" s="412"/>
      <c r="BR503" s="412"/>
      <c r="BS503" s="412"/>
      <c r="BT503" s="412"/>
      <c r="BU503" s="412"/>
      <c r="BV503" s="412"/>
      <c r="BW503" s="412"/>
      <c r="BX503" s="412"/>
      <c r="BY503" s="412"/>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7" customFormat="true" ht="25.15" customHeight="true" x14ac:dyDescent="0.2">
      <c r="C504" s="1066" t="s">
        <v>538</v>
      </c>
      <c r="D504" s="1067"/>
      <c r="E504" s="876">
        <v>1.5365352076798837E-4</v>
      </c>
      <c r="F504" s="701"/>
      <c r="G504" s="701"/>
      <c r="H504" s="1067" t="s">
        <v>531</v>
      </c>
      <c r="I504" s="1067"/>
      <c r="J504" s="877">
        <v>1.247691106963671E-3</v>
      </c>
      <c r="K504" s="701"/>
      <c r="L504" s="701"/>
      <c r="M504" s="1067" t="s">
        <v>507</v>
      </c>
      <c r="N504" s="1067"/>
      <c r="O504" s="878">
        <v>7.7711023847961594E-2</v>
      </c>
      <c r="P504" s="701"/>
      <c r="Q504" s="701"/>
      <c r="AB504" s="410"/>
      <c r="AC504" s="410"/>
      <c r="AD504" s="410"/>
      <c r="AE504" s="410"/>
      <c r="AF504" s="410"/>
      <c r="AG504" s="410"/>
      <c r="AH504" s="410"/>
      <c r="AI504" s="410"/>
      <c r="AJ504" s="410"/>
      <c r="AK504" s="410"/>
      <c r="AL504" s="410"/>
      <c r="AM504" s="410"/>
      <c r="AN504" s="410"/>
      <c r="AO504" s="410"/>
      <c r="AP504" s="410"/>
      <c r="AQ504" s="410"/>
      <c r="AR504" s="410"/>
      <c r="AS504" s="410"/>
      <c r="AT504" s="410"/>
      <c r="AU504" s="410"/>
      <c r="AV504" s="410"/>
      <c r="AW504" s="410"/>
      <c r="AX504" s="410"/>
      <c r="AY504" s="410"/>
      <c r="AZ504" s="410"/>
      <c r="BA504" s="412"/>
      <c r="BB504" s="488"/>
      <c r="BC504" s="412"/>
      <c r="BD504" s="412"/>
      <c r="BE504" s="412"/>
      <c r="BF504" s="412"/>
      <c r="BG504" s="412"/>
      <c r="BH504" s="412"/>
      <c r="BI504" s="412"/>
      <c r="BJ504" s="412"/>
      <c r="BK504" s="412"/>
      <c r="BL504" s="412"/>
      <c r="BM504" s="412"/>
      <c r="BN504" s="412"/>
      <c r="BO504" s="412"/>
      <c r="BP504" s="412"/>
      <c r="BQ504" s="412"/>
      <c r="BR504" s="412"/>
      <c r="BS504" s="412"/>
      <c r="BT504" s="412"/>
      <c r="BU504" s="412"/>
      <c r="BV504" s="412"/>
      <c r="BW504" s="412"/>
      <c r="BX504" s="412"/>
      <c r="BY504" s="412"/>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7" customFormat="true" ht="25.15" customHeight="true" x14ac:dyDescent="0.2">
      <c r="C505" s="1066" t="s">
        <v>483</v>
      </c>
      <c r="D505" s="1067"/>
      <c r="E505" s="876">
        <v>0.36932823360146849</v>
      </c>
      <c r="F505" s="701"/>
      <c r="G505" s="701"/>
      <c r="H505" s="1067" t="s">
        <v>524</v>
      </c>
      <c r="I505" s="1067"/>
      <c r="J505" s="877">
        <v>4.3361916724544104E-3</v>
      </c>
      <c r="K505" s="701"/>
      <c r="L505" s="701"/>
      <c r="M505" s="1067" t="s">
        <v>489</v>
      </c>
      <c r="N505" s="1067"/>
      <c r="O505" s="878">
        <v>0.20772163162407598</v>
      </c>
      <c r="P505" s="701"/>
      <c r="Q505" s="701"/>
      <c r="AB505" s="410"/>
      <c r="AC505" s="410"/>
      <c r="AD505" s="410"/>
      <c r="AE505" s="410"/>
      <c r="AF505" s="410"/>
      <c r="AG505" s="410"/>
      <c r="AH505" s="410"/>
      <c r="AI505" s="410"/>
      <c r="AJ505" s="410"/>
      <c r="AK505" s="410"/>
      <c r="AL505" s="410"/>
      <c r="AM505" s="410"/>
      <c r="AN505" s="410"/>
      <c r="AO505" s="410"/>
      <c r="AP505" s="410"/>
      <c r="AQ505" s="410"/>
      <c r="AR505" s="410"/>
      <c r="AS505" s="410"/>
      <c r="AT505" s="410"/>
      <c r="AU505" s="410"/>
      <c r="AV505" s="410"/>
      <c r="AW505" s="410"/>
      <c r="AX505" s="410"/>
      <c r="AY505" s="410"/>
      <c r="AZ505" s="410"/>
      <c r="BA505" s="412"/>
      <c r="BB505" s="488"/>
      <c r="BC505" s="412"/>
      <c r="BD505" s="412"/>
      <c r="BE505" s="412"/>
      <c r="BF505" s="412"/>
      <c r="BG505" s="412"/>
      <c r="BH505" s="412"/>
      <c r="BI505" s="412"/>
      <c r="BJ505" s="412"/>
      <c r="BK505" s="412"/>
      <c r="BL505" s="412"/>
      <c r="BM505" s="412"/>
      <c r="BN505" s="412"/>
      <c r="BO505" s="412"/>
      <c r="BP505" s="412"/>
      <c r="BQ505" s="412"/>
      <c r="BR505" s="412"/>
      <c r="BS505" s="412"/>
      <c r="BT505" s="412"/>
      <c r="BU505" s="412"/>
      <c r="BV505" s="412"/>
      <c r="BW505" s="412"/>
      <c r="BX505" s="412"/>
      <c r="BY505" s="412"/>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7" customFormat="true" ht="25.15" customHeight="true" x14ac:dyDescent="0.2">
      <c r="C506" s="1066" t="s">
        <v>517</v>
      </c>
      <c r="D506" s="1067"/>
      <c r="E506" s="876">
        <v>9.1373738695582751E-3</v>
      </c>
      <c r="F506" s="701"/>
      <c r="G506" s="701"/>
      <c r="H506" s="1067" t="s">
        <v>541</v>
      </c>
      <c r="I506" s="1067"/>
      <c r="J506" s="877">
        <v>1.2472963607449943E-4</v>
      </c>
      <c r="K506" s="701"/>
      <c r="L506" s="701"/>
      <c r="M506" s="1067" t="s">
        <v>535</v>
      </c>
      <c r="N506" s="1067"/>
      <c r="O506" s="878">
        <v>6.0826200334570017E-4</v>
      </c>
      <c r="P506" s="701"/>
      <c r="Q506" s="701"/>
      <c r="AB506" s="410"/>
      <c r="AC506" s="410"/>
      <c r="AD506" s="410"/>
      <c r="AE506" s="410"/>
      <c r="AF506" s="410"/>
      <c r="AG506" s="410"/>
      <c r="AH506" s="410"/>
      <c r="AI506" s="410"/>
      <c r="AJ506" s="410"/>
      <c r="AK506" s="410"/>
      <c r="AL506" s="410"/>
      <c r="AM506" s="410"/>
      <c r="AN506" s="410"/>
      <c r="AO506" s="410"/>
      <c r="AP506" s="410"/>
      <c r="AQ506" s="410"/>
      <c r="AR506" s="410"/>
      <c r="AS506" s="410"/>
      <c r="AT506" s="410"/>
      <c r="AU506" s="410"/>
      <c r="AV506" s="410"/>
      <c r="AW506" s="410"/>
      <c r="AX506" s="410"/>
      <c r="AY506" s="410"/>
      <c r="AZ506" s="410"/>
      <c r="BA506" s="412"/>
      <c r="BB506" s="488"/>
      <c r="BC506" s="412"/>
      <c r="BD506" s="412"/>
      <c r="BE506" s="412"/>
      <c r="BF506" s="412"/>
      <c r="BG506" s="412"/>
      <c r="BH506" s="412"/>
      <c r="BI506" s="412"/>
      <c r="BJ506" s="412"/>
      <c r="BK506" s="412"/>
      <c r="BL506" s="412"/>
      <c r="BM506" s="412"/>
      <c r="BN506" s="412"/>
      <c r="BO506" s="412"/>
      <c r="BP506" s="412"/>
      <c r="BQ506" s="412"/>
      <c r="BR506" s="412"/>
      <c r="BS506" s="412"/>
      <c r="BT506" s="412"/>
      <c r="BU506" s="412"/>
      <c r="BV506" s="412"/>
      <c r="BW506" s="412"/>
      <c r="BX506" s="412"/>
      <c r="BY506" s="412"/>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7" customFormat="true" ht="25.15" customHeight="true" x14ac:dyDescent="0.2">
      <c r="C507" s="1066" t="s">
        <v>529</v>
      </c>
      <c r="D507" s="1067"/>
      <c r="E507" s="876">
        <v>1.221044433026068E-3</v>
      </c>
      <c r="F507" s="701"/>
      <c r="G507" s="701"/>
      <c r="H507" s="1067" t="s">
        <v>504</v>
      </c>
      <c r="I507" s="1067"/>
      <c r="J507" s="877">
        <v>2.5230525665203157E-2</v>
      </c>
      <c r="K507" s="701"/>
      <c r="L507" s="701"/>
      <c r="M507" s="1067" t="s">
        <v>481</v>
      </c>
      <c r="N507" s="1067"/>
      <c r="O507" s="878">
        <v>0.46265785464604625</v>
      </c>
      <c r="P507" s="701"/>
      <c r="Q507" s="701"/>
      <c r="AB507" s="410"/>
      <c r="AC507" s="410"/>
      <c r="AD507" s="410"/>
      <c r="AE507" s="410"/>
      <c r="AF507" s="410"/>
      <c r="AG507" s="410"/>
      <c r="AH507" s="410"/>
      <c r="AI507" s="410"/>
      <c r="AJ507" s="410"/>
      <c r="AK507" s="410"/>
      <c r="AL507" s="410"/>
      <c r="AM507" s="410"/>
      <c r="AN507" s="410"/>
      <c r="AO507" s="410"/>
      <c r="AP507" s="410"/>
      <c r="AQ507" s="410"/>
      <c r="AR507" s="410"/>
      <c r="AS507" s="410"/>
      <c r="AT507" s="410"/>
      <c r="AU507" s="410"/>
      <c r="AV507" s="410"/>
      <c r="AW507" s="410"/>
      <c r="AX507" s="410"/>
      <c r="AY507" s="410"/>
      <c r="AZ507" s="410"/>
      <c r="BA507" s="412"/>
      <c r="BB507" s="488"/>
      <c r="BC507" s="412"/>
      <c r="BD507" s="412"/>
      <c r="BE507" s="412"/>
      <c r="BF507" s="412"/>
      <c r="BG507" s="412"/>
      <c r="BH507" s="412"/>
      <c r="BI507" s="412"/>
      <c r="BJ507" s="412"/>
      <c r="BK507" s="412"/>
      <c r="BL507" s="412"/>
      <c r="BM507" s="412"/>
      <c r="BN507" s="412"/>
      <c r="BO507" s="412"/>
      <c r="BP507" s="412"/>
      <c r="BQ507" s="412"/>
      <c r="BR507" s="412"/>
      <c r="BS507" s="412"/>
      <c r="BT507" s="412"/>
      <c r="BU507" s="412"/>
      <c r="BV507" s="412"/>
      <c r="BW507" s="412"/>
      <c r="BX507" s="412"/>
      <c r="BY507" s="412"/>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7" customFormat="true" ht="25.15" customHeight="true" x14ac:dyDescent="0.2">
      <c r="C508" s="1066" t="s">
        <v>513</v>
      </c>
      <c r="D508" s="1067"/>
      <c r="E508" s="876">
        <v>2.552299380583194E-2</v>
      </c>
      <c r="F508" s="701"/>
      <c r="G508" s="701"/>
      <c r="H508" s="1067" t="s">
        <v>530</v>
      </c>
      <c r="I508" s="1067"/>
      <c r="J508" s="877">
        <v>1.4964940967388506E-2</v>
      </c>
      <c r="K508" s="701"/>
      <c r="L508" s="701"/>
      <c r="M508" s="1067" t="s">
        <v>540</v>
      </c>
      <c r="N508" s="1067"/>
      <c r="O508" s="878">
        <v>6.4714679853984531E-9</v>
      </c>
      <c r="P508" s="701"/>
      <c r="Q508" s="701"/>
      <c r="AB508" s="410"/>
      <c r="AC508" s="410"/>
      <c r="AD508" s="410"/>
      <c r="AE508" s="410"/>
      <c r="AF508" s="410"/>
      <c r="AG508" s="410"/>
      <c r="AH508" s="410"/>
      <c r="AI508" s="410"/>
      <c r="AJ508" s="410"/>
      <c r="AK508" s="410"/>
      <c r="AL508" s="410"/>
      <c r="AM508" s="410"/>
      <c r="AN508" s="410"/>
      <c r="AO508" s="410"/>
      <c r="AP508" s="410"/>
      <c r="AQ508" s="410"/>
      <c r="AR508" s="410"/>
      <c r="AS508" s="410"/>
      <c r="AT508" s="410"/>
      <c r="AU508" s="410"/>
      <c r="AV508" s="410"/>
      <c r="AW508" s="410"/>
      <c r="AX508" s="410"/>
      <c r="AY508" s="410"/>
      <c r="AZ508" s="410"/>
      <c r="BA508" s="412"/>
      <c r="BB508" s="488"/>
      <c r="BC508" s="412"/>
      <c r="BD508" s="412"/>
      <c r="BE508" s="412"/>
      <c r="BF508" s="412"/>
      <c r="BG508" s="412"/>
      <c r="BH508" s="412"/>
      <c r="BI508" s="412"/>
      <c r="BJ508" s="412"/>
      <c r="BK508" s="412"/>
      <c r="BL508" s="412"/>
      <c r="BM508" s="412"/>
      <c r="BN508" s="412"/>
      <c r="BO508" s="412"/>
      <c r="BP508" s="412"/>
      <c r="BQ508" s="412"/>
      <c r="BR508" s="412"/>
      <c r="BS508" s="412"/>
      <c r="BT508" s="412"/>
      <c r="BU508" s="412"/>
      <c r="BV508" s="412"/>
      <c r="BW508" s="412"/>
      <c r="BX508" s="412"/>
      <c r="BY508" s="412"/>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7" customFormat="true" ht="25.15" customHeight="true" x14ac:dyDescent="0.2">
      <c r="C509" s="1066" t="s">
        <v>544</v>
      </c>
      <c r="D509" s="1067"/>
      <c r="E509" s="876">
        <v>7.2323480409452413E-6</v>
      </c>
      <c r="F509" s="701"/>
      <c r="G509" s="701"/>
      <c r="H509" s="1067" t="s">
        <v>507</v>
      </c>
      <c r="I509" s="1067"/>
      <c r="J509" s="877">
        <v>1.2806138915447695E-2</v>
      </c>
      <c r="K509" s="701"/>
      <c r="L509" s="701"/>
      <c r="M509" s="1067" t="s">
        <v>533</v>
      </c>
      <c r="N509" s="1067"/>
      <c r="O509" s="878">
        <v>3.8492421005790182E-4</v>
      </c>
      <c r="P509" s="701"/>
      <c r="Q509" s="701"/>
      <c r="AB509" s="410"/>
      <c r="AC509" s="410"/>
      <c r="AD509" s="410"/>
      <c r="AE509" s="410"/>
      <c r="AF509" s="410"/>
      <c r="AG509" s="410"/>
      <c r="AH509" s="410"/>
      <c r="AI509" s="410"/>
      <c r="AJ509" s="410"/>
      <c r="AK509" s="410"/>
      <c r="AL509" s="410"/>
      <c r="AM509" s="410"/>
      <c r="AN509" s="410"/>
      <c r="AO509" s="410"/>
      <c r="AP509" s="410"/>
      <c r="AQ509" s="410"/>
      <c r="AR509" s="410"/>
      <c r="AS509" s="410"/>
      <c r="AT509" s="410"/>
      <c r="AU509" s="410"/>
      <c r="AV509" s="410"/>
      <c r="AW509" s="410"/>
      <c r="AX509" s="410"/>
      <c r="AY509" s="410"/>
      <c r="AZ509" s="410"/>
      <c r="BA509" s="412"/>
      <c r="BB509" s="488"/>
      <c r="BC509" s="412"/>
      <c r="BD509" s="412"/>
      <c r="BE509" s="412"/>
      <c r="BF509" s="412"/>
      <c r="BG509" s="412"/>
      <c r="BH509" s="412"/>
      <c r="BI509" s="412"/>
      <c r="BJ509" s="412"/>
      <c r="BK509" s="412"/>
      <c r="BL509" s="412"/>
      <c r="BM509" s="412"/>
      <c r="BN509" s="412"/>
      <c r="BO509" s="412"/>
      <c r="BP509" s="412"/>
      <c r="BQ509" s="412"/>
      <c r="BR509" s="412"/>
      <c r="BS509" s="412"/>
      <c r="BT509" s="412"/>
      <c r="BU509" s="412"/>
      <c r="BV509" s="412"/>
      <c r="BW509" s="412"/>
      <c r="BX509" s="412"/>
      <c r="BY509" s="412"/>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7" customFormat="true" ht="25.15" customHeight="true" x14ac:dyDescent="0.2">
      <c r="C510" s="1066" t="s">
        <v>539</v>
      </c>
      <c r="D510" s="1067"/>
      <c r="E510" s="876">
        <v>1.3060350853775541E-4</v>
      </c>
      <c r="F510" s="701"/>
      <c r="G510" s="701"/>
      <c r="H510" s="1067" t="s">
        <v>489</v>
      </c>
      <c r="I510" s="1067"/>
      <c r="J510" s="877">
        <v>1.6992061506128062E-2</v>
      </c>
      <c r="K510" s="701"/>
      <c r="L510" s="701"/>
      <c r="M510" s="1067" t="s">
        <v>536</v>
      </c>
      <c r="N510" s="1067"/>
      <c r="O510" s="878">
        <v>3.7278428205231458E-6</v>
      </c>
      <c r="P510" s="701"/>
      <c r="Q510" s="701"/>
      <c r="AB510" s="410"/>
      <c r="AC510" s="410"/>
      <c r="AD510" s="410"/>
      <c r="AE510" s="410"/>
      <c r="AF510" s="410"/>
      <c r="AG510" s="410"/>
      <c r="AH510" s="410"/>
      <c r="AI510" s="410"/>
      <c r="AJ510" s="410"/>
      <c r="AK510" s="410"/>
      <c r="AL510" s="410"/>
      <c r="AM510" s="410"/>
      <c r="AN510" s="410"/>
      <c r="AO510" s="410"/>
      <c r="AP510" s="410"/>
      <c r="AQ510" s="410"/>
      <c r="AR510" s="410"/>
      <c r="AS510" s="410"/>
      <c r="AT510" s="410"/>
      <c r="AU510" s="410"/>
      <c r="AV510" s="410"/>
      <c r="AW510" s="410"/>
      <c r="AX510" s="410"/>
      <c r="AY510" s="410"/>
      <c r="AZ510" s="410"/>
      <c r="BA510" s="412"/>
      <c r="BB510" s="488"/>
      <c r="BC510" s="412"/>
      <c r="BD510" s="412"/>
      <c r="BE510" s="412"/>
      <c r="BF510" s="412"/>
      <c r="BG510" s="412"/>
      <c r="BH510" s="412"/>
      <c r="BI510" s="412"/>
      <c r="BJ510" s="412"/>
      <c r="BK510" s="412"/>
      <c r="BL510" s="412"/>
      <c r="BM510" s="412"/>
      <c r="BN510" s="412"/>
      <c r="BO510" s="412"/>
      <c r="BP510" s="412"/>
      <c r="BQ510" s="412"/>
      <c r="BR510" s="412"/>
      <c r="BS510" s="412"/>
      <c r="BT510" s="412"/>
      <c r="BU510" s="412"/>
      <c r="BV510" s="412"/>
      <c r="BW510" s="412"/>
      <c r="BX510" s="412"/>
      <c r="BY510" s="412"/>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7" customFormat="true" ht="25.15" customHeight="true" x14ac:dyDescent="0.2">
      <c r="C511" s="1066" t="s">
        <v>516</v>
      </c>
      <c r="D511" s="1067"/>
      <c r="E511" s="876">
        <v>1.1549152527460306E-2</v>
      </c>
      <c r="F511" s="701"/>
      <c r="G511" s="701"/>
      <c r="H511" s="1067" t="s">
        <v>535</v>
      </c>
      <c r="I511" s="1067"/>
      <c r="J511" s="877">
        <v>1.6746218042357063E-3</v>
      </c>
      <c r="K511" s="701"/>
      <c r="L511" s="701"/>
      <c r="M511" s="1067" t="s">
        <v>487</v>
      </c>
      <c r="N511" s="1067"/>
      <c r="O511" s="878">
        <v>0.27186593229058975</v>
      </c>
      <c r="P511" s="701"/>
      <c r="Q511" s="701"/>
      <c r="AB511" s="410"/>
      <c r="AC511" s="410"/>
      <c r="AD511" s="410"/>
      <c r="AE511" s="410"/>
      <c r="AF511" s="410"/>
      <c r="AG511" s="410"/>
      <c r="AH511" s="410"/>
      <c r="AI511" s="410"/>
      <c r="AJ511" s="410"/>
      <c r="AK511" s="410"/>
      <c r="AL511" s="410"/>
      <c r="AM511" s="410"/>
      <c r="AN511" s="410"/>
      <c r="AO511" s="410"/>
      <c r="AP511" s="410"/>
      <c r="AQ511" s="410"/>
      <c r="AR511" s="410"/>
      <c r="AS511" s="410"/>
      <c r="AT511" s="410"/>
      <c r="AU511" s="410"/>
      <c r="AV511" s="410"/>
      <c r="AW511" s="410"/>
      <c r="AX511" s="410"/>
      <c r="AY511" s="410"/>
      <c r="AZ511" s="410"/>
      <c r="BA511" s="412"/>
      <c r="BB511" s="488"/>
      <c r="BC511" s="412"/>
      <c r="BD511" s="412"/>
      <c r="BE511" s="412"/>
      <c r="BF511" s="412"/>
      <c r="BG511" s="412"/>
      <c r="BH511" s="412"/>
      <c r="BI511" s="412"/>
      <c r="BJ511" s="412"/>
      <c r="BK511" s="412"/>
      <c r="BL511" s="412"/>
      <c r="BM511" s="412"/>
      <c r="BN511" s="412"/>
      <c r="BO511" s="412"/>
      <c r="BP511" s="412"/>
      <c r="BQ511" s="412"/>
      <c r="BR511" s="412"/>
      <c r="BS511" s="412"/>
      <c r="BT511" s="412"/>
      <c r="BU511" s="412"/>
      <c r="BV511" s="412"/>
      <c r="BW511" s="412"/>
      <c r="BX511" s="412"/>
      <c r="BY511" s="412"/>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7" customFormat="true" ht="25.15" customHeight="true" x14ac:dyDescent="0.2">
      <c r="C512" s="1066" t="s">
        <v>484</v>
      </c>
      <c r="D512" s="1067"/>
      <c r="E512" s="876">
        <v>0.1877593171878327</v>
      </c>
      <c r="F512" s="701"/>
      <c r="G512" s="701"/>
      <c r="H512" s="1067" t="s">
        <v>534</v>
      </c>
      <c r="I512" s="1067"/>
      <c r="J512" s="877">
        <v>1.1652899731184245E-3</v>
      </c>
      <c r="K512" s="701"/>
      <c r="L512" s="701"/>
      <c r="M512" s="1067" t="s">
        <v>521</v>
      </c>
      <c r="N512" s="1067"/>
      <c r="O512" s="878">
        <v>4.2517700558984657E-3</v>
      </c>
      <c r="P512" s="701"/>
      <c r="Q512" s="701"/>
      <c r="AB512" s="410"/>
      <c r="AC512" s="410"/>
      <c r="AD512" s="410"/>
      <c r="AE512" s="410"/>
      <c r="AF512" s="410"/>
      <c r="AG512" s="410"/>
      <c r="AH512" s="410"/>
      <c r="AI512" s="410"/>
      <c r="AJ512" s="410"/>
      <c r="AK512" s="410"/>
      <c r="AL512" s="410"/>
      <c r="AM512" s="410"/>
      <c r="AN512" s="410"/>
      <c r="AO512" s="410"/>
      <c r="AP512" s="410"/>
      <c r="AQ512" s="410"/>
      <c r="AR512" s="410"/>
      <c r="AS512" s="410"/>
      <c r="AT512" s="410"/>
      <c r="AU512" s="410"/>
      <c r="AV512" s="410"/>
      <c r="AW512" s="410"/>
      <c r="AX512" s="410"/>
      <c r="AY512" s="410"/>
      <c r="AZ512" s="410"/>
      <c r="BA512" s="412"/>
      <c r="BB512" s="488"/>
      <c r="BC512" s="412"/>
      <c r="BD512" s="412"/>
      <c r="BE512" s="412"/>
      <c r="BF512" s="412"/>
      <c r="BG512" s="412"/>
      <c r="BH512" s="412"/>
      <c r="BI512" s="412"/>
      <c r="BJ512" s="412"/>
      <c r="BK512" s="412"/>
      <c r="BL512" s="412"/>
      <c r="BM512" s="412"/>
      <c r="BN512" s="412"/>
      <c r="BO512" s="412"/>
      <c r="BP512" s="412"/>
      <c r="BQ512" s="412"/>
      <c r="BR512" s="412"/>
      <c r="BS512" s="412"/>
      <c r="BT512" s="412"/>
      <c r="BU512" s="412"/>
      <c r="BV512" s="412"/>
      <c r="BW512" s="412"/>
      <c r="BX512" s="412"/>
      <c r="BY512" s="412"/>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7" customFormat="true" ht="25.15" customHeight="true" x14ac:dyDescent="0.2">
      <c r="C513" s="1066" t="s">
        <v>381</v>
      </c>
      <c r="D513" s="1067"/>
      <c r="E513" s="876">
        <v>0.50855574273773807</v>
      </c>
      <c r="F513" s="701"/>
      <c r="G513" s="701"/>
      <c r="H513" s="1067" t="s">
        <v>481</v>
      </c>
      <c r="I513" s="1067"/>
      <c r="J513" s="877">
        <v>0.11562271323896224</v>
      </c>
      <c r="K513" s="701"/>
      <c r="L513" s="701"/>
      <c r="M513" s="1067" t="s">
        <v>502</v>
      </c>
      <c r="N513" s="1067"/>
      <c r="O513" s="878">
        <v>9.538343195539177E-2</v>
      </c>
      <c r="P513" s="701"/>
      <c r="Q513" s="701"/>
      <c r="AB513" s="410"/>
      <c r="AC513" s="410"/>
      <c r="AD513" s="410"/>
      <c r="AE513" s="410"/>
      <c r="AF513" s="410"/>
      <c r="AG513" s="410"/>
      <c r="AH513" s="410"/>
      <c r="AI513" s="410"/>
      <c r="AJ513" s="410"/>
      <c r="AK513" s="410"/>
      <c r="AL513" s="410"/>
      <c r="AM513" s="410"/>
      <c r="AN513" s="410"/>
      <c r="AO513" s="410"/>
      <c r="AP513" s="410"/>
      <c r="AQ513" s="410"/>
      <c r="AR513" s="410"/>
      <c r="AS513" s="410"/>
      <c r="AT513" s="410"/>
      <c r="AU513" s="410"/>
      <c r="AV513" s="410"/>
      <c r="AW513" s="410"/>
      <c r="AX513" s="410"/>
      <c r="AY513" s="410"/>
      <c r="AZ513" s="410"/>
      <c r="BA513" s="412"/>
      <c r="BB513" s="488"/>
      <c r="BC513" s="412"/>
      <c r="BD513" s="412"/>
      <c r="BE513" s="412"/>
      <c r="BF513" s="412"/>
      <c r="BG513" s="412"/>
      <c r="BH513" s="412"/>
      <c r="BI513" s="412"/>
      <c r="BJ513" s="412"/>
      <c r="BK513" s="412"/>
      <c r="BL513" s="412"/>
      <c r="BM513" s="412"/>
      <c r="BN513" s="412"/>
      <c r="BO513" s="412"/>
      <c r="BP513" s="412"/>
      <c r="BQ513" s="412"/>
      <c r="BR513" s="412"/>
      <c r="BS513" s="412"/>
      <c r="BT513" s="412"/>
      <c r="BU513" s="412"/>
      <c r="BV513" s="412"/>
      <c r="BW513" s="412"/>
      <c r="BX513" s="412"/>
      <c r="BY513" s="412"/>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7" customFormat="true" ht="25.15" customHeight="true" x14ac:dyDescent="0.2">
      <c r="C514" s="1066" t="s">
        <v>389</v>
      </c>
      <c r="D514" s="1067"/>
      <c r="E514" s="876">
        <v>0.18755829356713133</v>
      </c>
      <c r="F514" s="701"/>
      <c r="G514" s="701"/>
      <c r="H514" s="1067" t="s">
        <v>533</v>
      </c>
      <c r="I514" s="1067"/>
      <c r="J514" s="877">
        <v>5.5681368337229037E-3</v>
      </c>
      <c r="K514" s="701"/>
      <c r="L514" s="701"/>
      <c r="M514" s="1067" t="s">
        <v>537</v>
      </c>
      <c r="N514" s="1067"/>
      <c r="O514" s="878">
        <v>8.464437185168597E-5</v>
      </c>
      <c r="P514" s="701"/>
      <c r="Q514" s="701"/>
      <c r="AB514" s="410"/>
      <c r="AC514" s="410"/>
      <c r="AD514" s="410"/>
      <c r="AE514" s="410"/>
      <c r="AF514" s="410"/>
      <c r="AG514" s="410"/>
      <c r="AH514" s="410"/>
      <c r="AI514" s="410"/>
      <c r="AJ514" s="410"/>
      <c r="AK514" s="410"/>
      <c r="AL514" s="410"/>
      <c r="AM514" s="410"/>
      <c r="AN514" s="410"/>
      <c r="AO514" s="410"/>
      <c r="AP514" s="410"/>
      <c r="AQ514" s="410"/>
      <c r="AR514" s="410"/>
      <c r="AS514" s="410"/>
      <c r="AT514" s="410"/>
      <c r="AU514" s="410"/>
      <c r="AV514" s="410"/>
      <c r="AW514" s="410"/>
      <c r="AX514" s="410"/>
      <c r="AY514" s="410"/>
      <c r="AZ514" s="410"/>
      <c r="BA514" s="412"/>
      <c r="BB514" s="488"/>
      <c r="BC514" s="412"/>
      <c r="BD514" s="412"/>
      <c r="BE514" s="412"/>
      <c r="BF514" s="412"/>
      <c r="BG514" s="412"/>
      <c r="BH514" s="412"/>
      <c r="BI514" s="412"/>
      <c r="BJ514" s="412"/>
      <c r="BK514" s="412"/>
      <c r="BL514" s="412"/>
      <c r="BM514" s="412"/>
      <c r="BN514" s="412"/>
      <c r="BO514" s="412"/>
      <c r="BP514" s="412"/>
      <c r="BQ514" s="412"/>
      <c r="BR514" s="412"/>
      <c r="BS514" s="412"/>
      <c r="BT514" s="412"/>
      <c r="BU514" s="412"/>
      <c r="BV514" s="412"/>
      <c r="BW514" s="412"/>
      <c r="BX514" s="412"/>
      <c r="BY514" s="412"/>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7" customFormat="true" ht="25.15" customHeight="true" x14ac:dyDescent="0.2">
      <c r="C515" s="1066" t="s">
        <v>382</v>
      </c>
      <c r="D515" s="1067"/>
      <c r="E515" s="876">
        <v>0.5070521448113261</v>
      </c>
      <c r="F515" s="701"/>
      <c r="G515" s="701"/>
      <c r="H515" s="1067" t="s">
        <v>536</v>
      </c>
      <c r="I515" s="1067"/>
      <c r="J515" s="877">
        <v>3.1447862426946108E-4</v>
      </c>
      <c r="K515" s="701"/>
      <c r="L515" s="701"/>
      <c r="M515" s="1067" t="s">
        <v>523</v>
      </c>
      <c r="N515" s="1067"/>
      <c r="O515" s="878">
        <v>1.0883953537364134E-2</v>
      </c>
      <c r="P515" s="701"/>
      <c r="Q515" s="701"/>
      <c r="AB515" s="410"/>
      <c r="AC515" s="410"/>
      <c r="AD515" s="410"/>
      <c r="AE515" s="410"/>
      <c r="AF515" s="410"/>
      <c r="AG515" s="410"/>
      <c r="AH515" s="410"/>
      <c r="AI515" s="410"/>
      <c r="AJ515" s="410"/>
      <c r="AK515" s="410"/>
      <c r="AL515" s="410"/>
      <c r="AM515" s="410"/>
      <c r="AN515" s="410"/>
      <c r="AO515" s="410"/>
      <c r="AP515" s="410"/>
      <c r="AQ515" s="410"/>
      <c r="AR515" s="410"/>
      <c r="AS515" s="410"/>
      <c r="AT515" s="410"/>
      <c r="AU515" s="410"/>
      <c r="AV515" s="410"/>
      <c r="AW515" s="410"/>
      <c r="AX515" s="410"/>
      <c r="AY515" s="410"/>
      <c r="AZ515" s="410"/>
      <c r="BA515" s="412"/>
      <c r="BB515" s="488"/>
      <c r="BC515" s="412"/>
      <c r="BD515" s="412"/>
      <c r="BE515" s="412"/>
      <c r="BF515" s="412"/>
      <c r="BG515" s="412"/>
      <c r="BH515" s="412"/>
      <c r="BI515" s="412"/>
      <c r="BJ515" s="412"/>
      <c r="BK515" s="412"/>
      <c r="BL515" s="412"/>
      <c r="BM515" s="412"/>
      <c r="BN515" s="412"/>
      <c r="BO515" s="412"/>
      <c r="BP515" s="412"/>
      <c r="BQ515" s="412"/>
      <c r="BR515" s="412"/>
      <c r="BS515" s="412"/>
      <c r="BT515" s="412"/>
      <c r="BU515" s="412"/>
      <c r="BV515" s="412"/>
      <c r="BW515" s="412"/>
      <c r="BX515" s="412"/>
      <c r="BY515" s="412"/>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7" customFormat="true" ht="25.15" customHeight="true" x14ac:dyDescent="0.2">
      <c r="C516" s="1066" t="s">
        <v>384</v>
      </c>
      <c r="D516" s="1067"/>
      <c r="E516" s="876">
        <v>0.49047127383079886</v>
      </c>
      <c r="F516" s="701"/>
      <c r="G516" s="701"/>
      <c r="H516" s="1067" t="s">
        <v>487</v>
      </c>
      <c r="I516" s="1067"/>
      <c r="J516" s="877">
        <v>4.9741918227733176E-3</v>
      </c>
      <c r="K516" s="701"/>
      <c r="L516" s="701"/>
      <c r="M516" s="1067" t="s">
        <v>490</v>
      </c>
      <c r="N516" s="1067"/>
      <c r="O516" s="878">
        <v>0.10386280425554678</v>
      </c>
      <c r="P516" s="701"/>
      <c r="Q516" s="701"/>
      <c r="AB516" s="410"/>
      <c r="AC516" s="410"/>
      <c r="AD516" s="410"/>
      <c r="AE516" s="410"/>
      <c r="AF516" s="410"/>
      <c r="AG516" s="410"/>
      <c r="AH516" s="410"/>
      <c r="AI516" s="410"/>
      <c r="AJ516" s="410"/>
      <c r="AK516" s="410"/>
      <c r="AL516" s="410"/>
      <c r="AM516" s="410"/>
      <c r="AN516" s="410"/>
      <c r="AO516" s="410"/>
      <c r="AP516" s="410"/>
      <c r="AQ516" s="410"/>
      <c r="AR516" s="410"/>
      <c r="AS516" s="410"/>
      <c r="AT516" s="410"/>
      <c r="AU516" s="410"/>
      <c r="AV516" s="410"/>
      <c r="AW516" s="410"/>
      <c r="AX516" s="410"/>
      <c r="AY516" s="410"/>
      <c r="AZ516" s="410"/>
      <c r="BA516" s="412"/>
      <c r="BB516" s="488"/>
      <c r="BC516" s="412"/>
      <c r="BD516" s="412"/>
      <c r="BE516" s="412"/>
      <c r="BF516" s="412"/>
      <c r="BG516" s="412"/>
      <c r="BH516" s="412"/>
      <c r="BI516" s="412"/>
      <c r="BJ516" s="412"/>
      <c r="BK516" s="412"/>
      <c r="BL516" s="412"/>
      <c r="BM516" s="412"/>
      <c r="BN516" s="412"/>
      <c r="BO516" s="412"/>
      <c r="BP516" s="412"/>
      <c r="BQ516" s="412"/>
      <c r="BR516" s="412"/>
      <c r="BS516" s="412"/>
      <c r="BT516" s="412"/>
      <c r="BU516" s="412"/>
      <c r="BV516" s="412"/>
      <c r="BW516" s="412"/>
      <c r="BX516" s="412"/>
      <c r="BY516" s="412"/>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7" customFormat="true" ht="25.15" customHeight="true" x14ac:dyDescent="0.2">
      <c r="C517" s="1066" t="s">
        <v>395</v>
      </c>
      <c r="D517" s="1067"/>
      <c r="E517" s="876">
        <v>3.2847048744157857E-2</v>
      </c>
      <c r="F517" s="701"/>
      <c r="G517" s="701"/>
      <c r="H517" s="1067" t="s">
        <v>532</v>
      </c>
      <c r="I517" s="1067"/>
      <c r="J517" s="877">
        <v>7.3727567774314775E-4</v>
      </c>
      <c r="K517" s="701"/>
      <c r="L517" s="701"/>
      <c r="M517" s="1067" t="s">
        <v>493</v>
      </c>
      <c r="N517" s="1067"/>
      <c r="O517" s="878">
        <v>0.19307811978770156</v>
      </c>
      <c r="P517" s="701"/>
      <c r="Q517" s="701"/>
      <c r="AB517" s="410"/>
      <c r="AC517" s="410"/>
      <c r="AD517" s="410"/>
      <c r="AE517" s="410"/>
      <c r="AF517" s="410"/>
      <c r="AG517" s="410"/>
      <c r="AH517" s="410"/>
      <c r="AI517" s="410"/>
      <c r="AJ517" s="410"/>
      <c r="AK517" s="410"/>
      <c r="AL517" s="410"/>
      <c r="AM517" s="410"/>
      <c r="AN517" s="410"/>
      <c r="AO517" s="410"/>
      <c r="AP517" s="410"/>
      <c r="AQ517" s="410"/>
      <c r="AR517" s="410"/>
      <c r="AS517" s="410"/>
      <c r="AT517" s="410"/>
      <c r="AU517" s="410"/>
      <c r="AV517" s="410"/>
      <c r="AW517" s="410"/>
      <c r="AX517" s="410"/>
      <c r="AY517" s="410"/>
      <c r="AZ517" s="410"/>
      <c r="BA517" s="412"/>
      <c r="BB517" s="488"/>
      <c r="BC517" s="412"/>
      <c r="BD517" s="412"/>
      <c r="BE517" s="412"/>
      <c r="BF517" s="412"/>
      <c r="BG517" s="412"/>
      <c r="BH517" s="412"/>
      <c r="BI517" s="412"/>
      <c r="BJ517" s="412"/>
      <c r="BK517" s="412"/>
      <c r="BL517" s="412"/>
      <c r="BM517" s="412"/>
      <c r="BN517" s="412"/>
      <c r="BO517" s="412"/>
      <c r="BP517" s="412"/>
      <c r="BQ517" s="412"/>
      <c r="BR517" s="412"/>
      <c r="BS517" s="412"/>
      <c r="BT517" s="412"/>
      <c r="BU517" s="412"/>
      <c r="BV517" s="412"/>
      <c r="BW517" s="412"/>
      <c r="BX517" s="412"/>
      <c r="BY517" s="412"/>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7" customFormat="true" ht="25.15" customHeight="true" x14ac:dyDescent="0.2">
      <c r="C518" s="1066" t="s">
        <v>527</v>
      </c>
      <c r="D518" s="1067"/>
      <c r="E518" s="876">
        <v>3.2587670737689962E-3</v>
      </c>
      <c r="F518" s="701"/>
      <c r="G518" s="701"/>
      <c r="H518" s="1067" t="s">
        <v>521</v>
      </c>
      <c r="I518" s="1067"/>
      <c r="J518" s="877">
        <v>6.0272434805484967E-3</v>
      </c>
      <c r="K518" s="701"/>
      <c r="L518" s="701"/>
      <c r="M518" s="1067" t="s">
        <v>510</v>
      </c>
      <c r="N518" s="1067"/>
      <c r="O518" s="878">
        <v>4.0733339113605757E-2</v>
      </c>
      <c r="P518" s="701"/>
      <c r="Q518" s="701"/>
      <c r="AB518" s="410"/>
      <c r="AC518" s="410"/>
      <c r="AD518" s="410"/>
      <c r="AE518" s="410"/>
      <c r="AF518" s="410"/>
      <c r="AG518" s="410"/>
      <c r="AH518" s="410"/>
      <c r="AI518" s="410"/>
      <c r="AJ518" s="410"/>
      <c r="AK518" s="410"/>
      <c r="AL518" s="410"/>
      <c r="AM518" s="410"/>
      <c r="AN518" s="410"/>
      <c r="AO518" s="410"/>
      <c r="AP518" s="410"/>
      <c r="AQ518" s="410"/>
      <c r="AR518" s="410"/>
      <c r="AS518" s="410"/>
      <c r="AT518" s="410"/>
      <c r="AU518" s="410"/>
      <c r="AV518" s="410"/>
      <c r="AW518" s="410"/>
      <c r="AX518" s="410"/>
      <c r="AY518" s="410"/>
      <c r="AZ518" s="410"/>
      <c r="BA518" s="412"/>
      <c r="BB518" s="488"/>
      <c r="BC518" s="412"/>
      <c r="BD518" s="412"/>
      <c r="BE518" s="412"/>
      <c r="BF518" s="412"/>
      <c r="BG518" s="412"/>
      <c r="BH518" s="412"/>
      <c r="BI518" s="412"/>
      <c r="BJ518" s="412"/>
      <c r="BK518" s="412"/>
      <c r="BL518" s="412"/>
      <c r="BM518" s="412"/>
      <c r="BN518" s="412"/>
      <c r="BO518" s="412"/>
      <c r="BP518" s="412"/>
      <c r="BQ518" s="412"/>
      <c r="BR518" s="412"/>
      <c r="BS518" s="412"/>
      <c r="BT518" s="412"/>
      <c r="BU518" s="412"/>
      <c r="BV518" s="412"/>
      <c r="BW518" s="412"/>
      <c r="BX518" s="412"/>
      <c r="BY518" s="412"/>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7" customFormat="true" ht="25.15" customHeight="true" x14ac:dyDescent="0.2">
      <c r="C519" s="1066" t="s">
        <v>390</v>
      </c>
      <c r="D519" s="1067"/>
      <c r="E519" s="876">
        <v>0.24350428862823742</v>
      </c>
      <c r="F519" s="701"/>
      <c r="G519" s="701"/>
      <c r="H519" s="1067" t="s">
        <v>502</v>
      </c>
      <c r="I519" s="1067"/>
      <c r="J519" s="877">
        <v>6.2522978883807798E-2</v>
      </c>
      <c r="K519" s="701"/>
      <c r="L519" s="701"/>
      <c r="M519" s="1067" t="s">
        <v>515</v>
      </c>
      <c r="N519" s="1067"/>
      <c r="O519" s="878">
        <v>4.0076841560486671E-3</v>
      </c>
      <c r="P519" s="701"/>
      <c r="Q519" s="701"/>
      <c r="AB519" s="410"/>
      <c r="AC519" s="410"/>
      <c r="AD519" s="410"/>
      <c r="AE519" s="410"/>
      <c r="AF519" s="410"/>
      <c r="AG519" s="410"/>
      <c r="AH519" s="410"/>
      <c r="AI519" s="410"/>
      <c r="AJ519" s="410"/>
      <c r="AK519" s="410"/>
      <c r="AL519" s="410"/>
      <c r="AM519" s="410"/>
      <c r="AN519" s="410"/>
      <c r="AO519" s="410"/>
      <c r="AP519" s="410"/>
      <c r="AQ519" s="410"/>
      <c r="AR519" s="410"/>
      <c r="AS519" s="410"/>
      <c r="AT519" s="410"/>
      <c r="AU519" s="410"/>
      <c r="AV519" s="410"/>
      <c r="AW519" s="410"/>
      <c r="AX519" s="410"/>
      <c r="AY519" s="410"/>
      <c r="AZ519" s="410"/>
      <c r="BA519" s="412"/>
      <c r="BB519" s="488"/>
      <c r="BC519" s="412"/>
      <c r="BD519" s="412"/>
      <c r="BE519" s="412"/>
      <c r="BF519" s="412"/>
      <c r="BG519" s="412"/>
      <c r="BH519" s="412"/>
      <c r="BI519" s="412"/>
      <c r="BJ519" s="412"/>
      <c r="BK519" s="412"/>
      <c r="BL519" s="412"/>
      <c r="BM519" s="412"/>
      <c r="BN519" s="412"/>
      <c r="BO519" s="412"/>
      <c r="BP519" s="412"/>
      <c r="BQ519" s="412"/>
      <c r="BR519" s="412"/>
      <c r="BS519" s="412"/>
      <c r="BT519" s="412"/>
      <c r="BU519" s="412"/>
      <c r="BV519" s="412"/>
      <c r="BW519" s="412"/>
      <c r="BX519" s="412"/>
      <c r="BY519" s="412"/>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7" customFormat="true" ht="25.15" customHeight="true" x14ac:dyDescent="0.2">
      <c r="C520" s="1066" t="s">
        <v>492</v>
      </c>
      <c r="D520" s="1067"/>
      <c r="E520" s="876">
        <v>0.15323759624342373</v>
      </c>
      <c r="F520" s="701"/>
      <c r="G520" s="701"/>
      <c r="H520" s="1067" t="s">
        <v>537</v>
      </c>
      <c r="I520" s="1067"/>
      <c r="J520" s="877">
        <v>7.0673739074087482E-6</v>
      </c>
      <c r="K520" s="701"/>
      <c r="L520" s="701"/>
      <c r="M520" s="1067" t="s">
        <v>538</v>
      </c>
      <c r="N520" s="1067"/>
      <c r="O520" s="878">
        <v>6.4834386950920995E-5</v>
      </c>
      <c r="P520" s="701"/>
      <c r="Q520" s="701"/>
      <c r="AB520" s="410"/>
      <c r="AC520" s="410"/>
      <c r="AD520" s="410"/>
      <c r="AE520" s="410"/>
      <c r="AF520" s="410"/>
      <c r="AG520" s="410"/>
      <c r="AH520" s="410"/>
      <c r="AI520" s="410"/>
      <c r="AJ520" s="410"/>
      <c r="AK520" s="410"/>
      <c r="AL520" s="410"/>
      <c r="AM520" s="410"/>
      <c r="AN520" s="410"/>
      <c r="AO520" s="410"/>
      <c r="AP520" s="410"/>
      <c r="AQ520" s="410"/>
      <c r="AR520" s="410"/>
      <c r="AS520" s="410"/>
      <c r="AT520" s="410"/>
      <c r="AU520" s="410"/>
      <c r="AV520" s="410"/>
      <c r="AW520" s="410"/>
      <c r="AX520" s="410"/>
      <c r="AY520" s="410"/>
      <c r="AZ520" s="410"/>
      <c r="BA520" s="412"/>
      <c r="BB520" s="488"/>
      <c r="BC520" s="412"/>
      <c r="BD520" s="412"/>
      <c r="BE520" s="412"/>
      <c r="BF520" s="412"/>
      <c r="BG520" s="412"/>
      <c r="BH520" s="412"/>
      <c r="BI520" s="412"/>
      <c r="BJ520" s="412"/>
      <c r="BK520" s="412"/>
      <c r="BL520" s="412"/>
      <c r="BM520" s="412"/>
      <c r="BN520" s="412"/>
      <c r="BO520" s="412"/>
      <c r="BP520" s="412"/>
      <c r="BQ520" s="412"/>
      <c r="BR520" s="412"/>
      <c r="BS520" s="412"/>
      <c r="BT520" s="412"/>
      <c r="BU520" s="412"/>
      <c r="BV520" s="412"/>
      <c r="BW520" s="412"/>
      <c r="BX520" s="412"/>
      <c r="BY520" s="412"/>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7" customFormat="true" ht="25.15" customHeight="true" x14ac:dyDescent="0.2">
      <c r="C521" s="1066" t="s">
        <v>497</v>
      </c>
      <c r="D521" s="1067"/>
      <c r="E521" s="876">
        <v>0.18718277362649716</v>
      </c>
      <c r="F521" s="701"/>
      <c r="G521" s="701"/>
      <c r="H521" s="1067" t="s">
        <v>523</v>
      </c>
      <c r="I521" s="1067"/>
      <c r="J521" s="877">
        <v>3.818700758037244E-3</v>
      </c>
      <c r="K521" s="701"/>
      <c r="L521" s="701"/>
      <c r="M521" s="1067" t="s">
        <v>483</v>
      </c>
      <c r="N521" s="1067"/>
      <c r="O521" s="878">
        <v>0.17064454366406218</v>
      </c>
      <c r="P521" s="701"/>
      <c r="Q521" s="701"/>
      <c r="AB521" s="410"/>
      <c r="AC521" s="410"/>
      <c r="AD521" s="410"/>
      <c r="AE521" s="410"/>
      <c r="AF521" s="410"/>
      <c r="AG521" s="410"/>
      <c r="AH521" s="410"/>
      <c r="AI521" s="410"/>
      <c r="AJ521" s="410"/>
      <c r="AK521" s="410"/>
      <c r="AL521" s="410"/>
      <c r="AM521" s="410"/>
      <c r="AN521" s="410"/>
      <c r="AO521" s="410"/>
      <c r="AP521" s="410"/>
      <c r="AQ521" s="410"/>
      <c r="AR521" s="410"/>
      <c r="AS521" s="410"/>
      <c r="AT521" s="410"/>
      <c r="AU521" s="410"/>
      <c r="AV521" s="410"/>
      <c r="AW521" s="410"/>
      <c r="AX521" s="410"/>
      <c r="AY521" s="410"/>
      <c r="AZ521" s="410"/>
      <c r="BA521" s="412"/>
      <c r="BB521" s="488"/>
      <c r="BC521" s="412"/>
      <c r="BD521" s="412"/>
      <c r="BE521" s="412"/>
      <c r="BF521" s="412"/>
      <c r="BG521" s="412"/>
      <c r="BH521" s="412"/>
      <c r="BI521" s="412"/>
      <c r="BJ521" s="412"/>
      <c r="BK521" s="412"/>
      <c r="BL521" s="412"/>
      <c r="BM521" s="412"/>
      <c r="BN521" s="412"/>
      <c r="BO521" s="412"/>
      <c r="BP521" s="412"/>
      <c r="BQ521" s="412"/>
      <c r="BR521" s="412"/>
      <c r="BS521" s="412"/>
      <c r="BT521" s="412"/>
      <c r="BU521" s="412"/>
      <c r="BV521" s="412"/>
      <c r="BW521" s="412"/>
      <c r="BX521" s="412"/>
      <c r="BY521" s="412"/>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7" customFormat="true" ht="25.15" customHeight="true" x14ac:dyDescent="0.2">
      <c r="C522" s="1066" t="s">
        <v>498</v>
      </c>
      <c r="D522" s="1067"/>
      <c r="E522" s="876">
        <v>0.14040088475219131</v>
      </c>
      <c r="F522" s="701"/>
      <c r="G522" s="701"/>
      <c r="H522" s="1067" t="s">
        <v>490</v>
      </c>
      <c r="I522" s="1067"/>
      <c r="J522" s="877">
        <v>0.21028327556174875</v>
      </c>
      <c r="K522" s="701"/>
      <c r="L522" s="701"/>
      <c r="M522" s="1067" t="s">
        <v>517</v>
      </c>
      <c r="N522" s="1067"/>
      <c r="O522" s="878">
        <v>4.8042755022899208E-3</v>
      </c>
      <c r="P522" s="701"/>
      <c r="Q522" s="701"/>
      <c r="AB522" s="410"/>
      <c r="AC522" s="410"/>
      <c r="AD522" s="410"/>
      <c r="AE522" s="410"/>
      <c r="AF522" s="410"/>
      <c r="AG522" s="410"/>
      <c r="AH522" s="410"/>
      <c r="AI522" s="410"/>
      <c r="AJ522" s="410"/>
      <c r="AK522" s="410"/>
      <c r="AL522" s="410"/>
      <c r="AM522" s="410"/>
      <c r="AN522" s="410"/>
      <c r="AO522" s="410"/>
      <c r="AP522" s="410"/>
      <c r="AQ522" s="410"/>
      <c r="AR522" s="410"/>
      <c r="AS522" s="410"/>
      <c r="AT522" s="410"/>
      <c r="AU522" s="410"/>
      <c r="AV522" s="410"/>
      <c r="AW522" s="410"/>
      <c r="AX522" s="410"/>
      <c r="AY522" s="410"/>
      <c r="AZ522" s="410"/>
      <c r="BA522" s="412"/>
      <c r="BB522" s="488"/>
      <c r="BC522" s="412"/>
      <c r="BD522" s="412"/>
      <c r="BE522" s="412"/>
      <c r="BF522" s="412"/>
      <c r="BG522" s="412"/>
      <c r="BH522" s="412"/>
      <c r="BI522" s="412"/>
      <c r="BJ522" s="412"/>
      <c r="BK522" s="412"/>
      <c r="BL522" s="412"/>
      <c r="BM522" s="412"/>
      <c r="BN522" s="412"/>
      <c r="BO522" s="412"/>
      <c r="BP522" s="412"/>
      <c r="BQ522" s="412"/>
      <c r="BR522" s="412"/>
      <c r="BS522" s="412"/>
      <c r="BT522" s="412"/>
      <c r="BU522" s="412"/>
      <c r="BV522" s="412"/>
      <c r="BW522" s="412"/>
      <c r="BX522" s="412"/>
      <c r="BY522" s="412"/>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7" customFormat="true" ht="25.15" customHeight="true" x14ac:dyDescent="0.2">
      <c r="C523" s="1066" t="s">
        <v>501</v>
      </c>
      <c r="D523" s="1067"/>
      <c r="E523" s="876">
        <v>4.2476193779213047E-3</v>
      </c>
      <c r="F523" s="701"/>
      <c r="G523" s="701"/>
      <c r="H523" s="1067" t="s">
        <v>493</v>
      </c>
      <c r="I523" s="1067"/>
      <c r="J523" s="877">
        <v>2.0394269006142374E-2</v>
      </c>
      <c r="K523" s="701"/>
      <c r="L523" s="701"/>
      <c r="M523" s="1067" t="s">
        <v>529</v>
      </c>
      <c r="N523" s="1067"/>
      <c r="O523" s="878">
        <v>3.5092775516213113E-4</v>
      </c>
      <c r="P523" s="701"/>
      <c r="Q523" s="701"/>
      <c r="AB523" s="410"/>
      <c r="AC523" s="410"/>
      <c r="AD523" s="410"/>
      <c r="AE523" s="410"/>
      <c r="AF523" s="410"/>
      <c r="AG523" s="410"/>
      <c r="AH523" s="410"/>
      <c r="AI523" s="410"/>
      <c r="AJ523" s="410"/>
      <c r="AK523" s="410"/>
      <c r="AL523" s="410"/>
      <c r="AM523" s="410"/>
      <c r="AN523" s="410"/>
      <c r="AO523" s="410"/>
      <c r="AP523" s="410"/>
      <c r="AQ523" s="410"/>
      <c r="AR523" s="410"/>
      <c r="AS523" s="410"/>
      <c r="AT523" s="410"/>
      <c r="AU523" s="410"/>
      <c r="AV523" s="410"/>
      <c r="AW523" s="410"/>
      <c r="AX523" s="410"/>
      <c r="AY523" s="410"/>
      <c r="AZ523" s="410"/>
      <c r="BA523" s="412"/>
      <c r="BB523" s="488"/>
      <c r="BC523" s="412"/>
      <c r="BD523" s="412"/>
      <c r="BE523" s="412"/>
      <c r="BF523" s="412"/>
      <c r="BG523" s="412"/>
      <c r="BH523" s="412"/>
      <c r="BI523" s="412"/>
      <c r="BJ523" s="412"/>
      <c r="BK523" s="412"/>
      <c r="BL523" s="412"/>
      <c r="BM523" s="412"/>
      <c r="BN523" s="412"/>
      <c r="BO523" s="412"/>
      <c r="BP523" s="412"/>
      <c r="BQ523" s="412"/>
      <c r="BR523" s="412"/>
      <c r="BS523" s="412"/>
      <c r="BT523" s="412"/>
      <c r="BU523" s="412"/>
      <c r="BV523" s="412"/>
      <c r="BW523" s="412"/>
      <c r="BX523" s="412"/>
      <c r="BY523" s="412"/>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7" customFormat="true" ht="25.15" customHeight="true" x14ac:dyDescent="0.2">
      <c r="C524" s="1066" t="s">
        <v>485</v>
      </c>
      <c r="D524" s="1067"/>
      <c r="E524" s="876">
        <v>0.40489005880644874</v>
      </c>
      <c r="F524" s="701"/>
      <c r="G524" s="701"/>
      <c r="H524" s="1067" t="s">
        <v>510</v>
      </c>
      <c r="I524" s="1067"/>
      <c r="J524" s="877">
        <v>5.1483261059027572E-4</v>
      </c>
      <c r="K524" s="701"/>
      <c r="L524" s="701"/>
      <c r="M524" s="1067" t="s">
        <v>513</v>
      </c>
      <c r="N524" s="1067"/>
      <c r="O524" s="878">
        <v>2.0678545318852117E-3</v>
      </c>
      <c r="P524" s="701"/>
      <c r="Q524" s="701"/>
      <c r="AB524" s="410"/>
      <c r="AC524" s="410"/>
      <c r="AD524" s="410"/>
      <c r="AE524" s="410"/>
      <c r="AF524" s="410"/>
      <c r="AG524" s="410"/>
      <c r="AH524" s="410"/>
      <c r="AI524" s="410"/>
      <c r="AJ524" s="410"/>
      <c r="AK524" s="410"/>
      <c r="AL524" s="410"/>
      <c r="AM524" s="410"/>
      <c r="AN524" s="410"/>
      <c r="AO524" s="410"/>
      <c r="AP524" s="410"/>
      <c r="AQ524" s="410"/>
      <c r="AR524" s="410"/>
      <c r="AS524" s="410"/>
      <c r="AT524" s="410"/>
      <c r="AU524" s="410"/>
      <c r="AV524" s="410"/>
      <c r="AW524" s="410"/>
      <c r="AX524" s="410"/>
      <c r="AY524" s="410"/>
      <c r="AZ524" s="410"/>
      <c r="BA524" s="412"/>
      <c r="BB524" s="488"/>
      <c r="BC524" s="412"/>
      <c r="BD524" s="412"/>
      <c r="BE524" s="412"/>
      <c r="BF524" s="412"/>
      <c r="BG524" s="412"/>
      <c r="BH524" s="412"/>
      <c r="BI524" s="412"/>
      <c r="BJ524" s="412"/>
      <c r="BK524" s="412"/>
      <c r="BL524" s="412"/>
      <c r="BM524" s="412"/>
      <c r="BN524" s="412"/>
      <c r="BO524" s="412"/>
      <c r="BP524" s="412"/>
      <c r="BQ524" s="412"/>
      <c r="BR524" s="412"/>
      <c r="BS524" s="412"/>
      <c r="BT524" s="412"/>
      <c r="BU524" s="412"/>
      <c r="BV524" s="412"/>
      <c r="BW524" s="412"/>
      <c r="BX524" s="412"/>
      <c r="BY524" s="412"/>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7" customFormat="true" ht="25.15" customHeight="true" x14ac:dyDescent="0.2">
      <c r="C525" s="1066" t="s">
        <v>383</v>
      </c>
      <c r="D525" s="1067"/>
      <c r="E525" s="876">
        <v>1.451841825039675E-2</v>
      </c>
      <c r="F525" s="701"/>
      <c r="G525" s="701"/>
      <c r="H525" s="1067" t="s">
        <v>515</v>
      </c>
      <c r="I525" s="1067"/>
      <c r="J525" s="877">
        <v>4.8550191579765839E-2</v>
      </c>
      <c r="K525" s="701"/>
      <c r="L525" s="701"/>
      <c r="M525" s="1067" t="s">
        <v>544</v>
      </c>
      <c r="N525" s="1067"/>
      <c r="O525" s="878">
        <v>1.2375887684077959E-6</v>
      </c>
      <c r="P525" s="701"/>
      <c r="Q525" s="701"/>
      <c r="AB525" s="410"/>
      <c r="AC525" s="410"/>
      <c r="AD525" s="410"/>
      <c r="AE525" s="410"/>
      <c r="AF525" s="410"/>
      <c r="AG525" s="410"/>
      <c r="AH525" s="410"/>
      <c r="AI525" s="410"/>
      <c r="AJ525" s="410"/>
      <c r="AK525" s="410"/>
      <c r="AL525" s="410"/>
      <c r="AM525" s="410"/>
      <c r="AN525" s="410"/>
      <c r="AO525" s="410"/>
      <c r="AP525" s="410"/>
      <c r="AQ525" s="410"/>
      <c r="AR525" s="410"/>
      <c r="AS525" s="410"/>
      <c r="AT525" s="410"/>
      <c r="AU525" s="410"/>
      <c r="AV525" s="410"/>
      <c r="AW525" s="410"/>
      <c r="AX525" s="410"/>
      <c r="AY525" s="410"/>
      <c r="AZ525" s="410"/>
      <c r="BA525" s="412"/>
      <c r="BB525" s="488"/>
      <c r="BC525" s="412"/>
      <c r="BD525" s="412"/>
      <c r="BE525" s="412"/>
      <c r="BF525" s="412"/>
      <c r="BG525" s="412"/>
      <c r="BH525" s="412"/>
      <c r="BI525" s="412"/>
      <c r="BJ525" s="412"/>
      <c r="BK525" s="412"/>
      <c r="BL525" s="412"/>
      <c r="BM525" s="412"/>
      <c r="BN525" s="412"/>
      <c r="BO525" s="412"/>
      <c r="BP525" s="412"/>
      <c r="BQ525" s="412"/>
      <c r="BR525" s="412"/>
      <c r="BS525" s="412"/>
      <c r="BT525" s="412"/>
      <c r="BU525" s="412"/>
      <c r="BV525" s="412"/>
      <c r="BW525" s="412"/>
      <c r="BX525" s="412"/>
      <c r="BY525" s="412"/>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7" customFormat="true" ht="25.15" customHeight="true" x14ac:dyDescent="0.2">
      <c r="C526" s="1066" t="s">
        <v>511</v>
      </c>
      <c r="D526" s="1067"/>
      <c r="E526" s="876">
        <v>8.3777490488567258E-4</v>
      </c>
      <c r="F526" s="701"/>
      <c r="G526" s="701"/>
      <c r="H526" s="1067" t="s">
        <v>483</v>
      </c>
      <c r="I526" s="1067"/>
      <c r="J526" s="877">
        <v>0.31503782129422947</v>
      </c>
      <c r="K526" s="701"/>
      <c r="L526" s="701"/>
      <c r="M526" s="1067" t="s">
        <v>516</v>
      </c>
      <c r="N526" s="1067"/>
      <c r="O526" s="878">
        <v>2.4460036891895388E-5</v>
      </c>
      <c r="P526" s="701"/>
      <c r="Q526" s="701"/>
      <c r="AB526" s="410"/>
      <c r="AC526" s="410"/>
      <c r="AD526" s="410"/>
      <c r="AE526" s="410"/>
      <c r="AF526" s="410"/>
      <c r="AG526" s="410"/>
      <c r="AH526" s="410"/>
      <c r="AI526" s="410"/>
      <c r="AJ526" s="410"/>
      <c r="AK526" s="410"/>
      <c r="AL526" s="410"/>
      <c r="AM526" s="410"/>
      <c r="AN526" s="410"/>
      <c r="AO526" s="410"/>
      <c r="AP526" s="410"/>
      <c r="AQ526" s="410"/>
      <c r="AR526" s="410"/>
      <c r="AS526" s="410"/>
      <c r="AT526" s="410"/>
      <c r="AU526" s="410"/>
      <c r="AV526" s="410"/>
      <c r="AW526" s="410"/>
      <c r="AX526" s="410"/>
      <c r="AY526" s="410"/>
      <c r="AZ526" s="410"/>
      <c r="BA526" s="412"/>
      <c r="BB526" s="488"/>
      <c r="BC526" s="412"/>
      <c r="BD526" s="412"/>
      <c r="BE526" s="412"/>
      <c r="BF526" s="412"/>
      <c r="BG526" s="412"/>
      <c r="BH526" s="412"/>
      <c r="BI526" s="412"/>
      <c r="BJ526" s="412"/>
      <c r="BK526" s="412"/>
      <c r="BL526" s="412"/>
      <c r="BM526" s="412"/>
      <c r="BN526" s="412"/>
      <c r="BO526" s="412"/>
      <c r="BP526" s="412"/>
      <c r="BQ526" s="412"/>
      <c r="BR526" s="412"/>
      <c r="BS526" s="412"/>
      <c r="BT526" s="412"/>
      <c r="BU526" s="412"/>
      <c r="BV526" s="412"/>
      <c r="BW526" s="412"/>
      <c r="BX526" s="412"/>
      <c r="BY526" s="412"/>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7" customFormat="true" ht="25.15" customHeight="true" x14ac:dyDescent="0.2">
      <c r="C527" s="1066" t="s">
        <v>506</v>
      </c>
      <c r="D527" s="1067"/>
      <c r="E527" s="876">
        <v>6.9043468467135993E-2</v>
      </c>
      <c r="F527" s="701"/>
      <c r="G527" s="701"/>
      <c r="H527" s="1067" t="s">
        <v>517</v>
      </c>
      <c r="I527" s="1067"/>
      <c r="J527" s="877">
        <v>3.1965242688402058E-3</v>
      </c>
      <c r="K527" s="701"/>
      <c r="L527" s="701"/>
      <c r="M527" s="1067" t="s">
        <v>484</v>
      </c>
      <c r="N527" s="1067"/>
      <c r="O527" s="878">
        <v>3.28218013172039E-2</v>
      </c>
      <c r="P527" s="701"/>
      <c r="Q527" s="701"/>
      <c r="AB527" s="410"/>
      <c r="AC527" s="410"/>
      <c r="AD527" s="410"/>
      <c r="AE527" s="410"/>
      <c r="AF527" s="410"/>
      <c r="AG527" s="410"/>
      <c r="AH527" s="410"/>
      <c r="AI527" s="410"/>
      <c r="AJ527" s="410"/>
      <c r="AK527" s="410"/>
      <c r="AL527" s="410"/>
      <c r="AM527" s="410"/>
      <c r="AN527" s="410"/>
      <c r="AO527" s="410"/>
      <c r="AP527" s="410"/>
      <c r="AQ527" s="410"/>
      <c r="AR527" s="410"/>
      <c r="AS527" s="410"/>
      <c r="AT527" s="410"/>
      <c r="AU527" s="410"/>
      <c r="AV527" s="410"/>
      <c r="AW527" s="410"/>
      <c r="AX527" s="410"/>
      <c r="AY527" s="410"/>
      <c r="AZ527" s="410"/>
      <c r="BA527" s="412"/>
      <c r="BB527" s="488"/>
      <c r="BC527" s="412"/>
      <c r="BD527" s="412"/>
      <c r="BE527" s="412"/>
      <c r="BF527" s="412"/>
      <c r="BG527" s="412"/>
      <c r="BH527" s="412"/>
      <c r="BI527" s="412"/>
      <c r="BJ527" s="412"/>
      <c r="BK527" s="412"/>
      <c r="BL527" s="412"/>
      <c r="BM527" s="412"/>
      <c r="BN527" s="412"/>
      <c r="BO527" s="412"/>
      <c r="BP527" s="412"/>
      <c r="BQ527" s="412"/>
      <c r="BR527" s="412"/>
      <c r="BS527" s="412"/>
      <c r="BT527" s="412"/>
      <c r="BU527" s="412"/>
      <c r="BV527" s="412"/>
      <c r="BW527" s="412"/>
      <c r="BX527" s="412"/>
      <c r="BY527" s="412"/>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7" customFormat="true" ht="25.15" customHeight="true" x14ac:dyDescent="0.2">
      <c r="C528" s="1066" t="s">
        <v>488</v>
      </c>
      <c r="D528" s="1067"/>
      <c r="E528" s="876">
        <v>0.21589773034950233</v>
      </c>
      <c r="F528" s="701"/>
      <c r="G528" s="701"/>
      <c r="H528" s="1067" t="s">
        <v>529</v>
      </c>
      <c r="I528" s="1067"/>
      <c r="J528" s="877">
        <v>2.4425554274606692E-3</v>
      </c>
      <c r="K528" s="701"/>
      <c r="L528" s="701"/>
      <c r="M528" s="1067" t="s">
        <v>381</v>
      </c>
      <c r="N528" s="1067"/>
      <c r="O528" s="878">
        <v>0.23895014995141886</v>
      </c>
      <c r="P528" s="701"/>
      <c r="Q528" s="701"/>
      <c r="AB528" s="410"/>
      <c r="AC528" s="410"/>
      <c r="AD528" s="410"/>
      <c r="AE528" s="410"/>
      <c r="AF528" s="410"/>
      <c r="AG528" s="410"/>
      <c r="AH528" s="410"/>
      <c r="AI528" s="410"/>
      <c r="AJ528" s="410"/>
      <c r="AK528" s="410"/>
      <c r="AL528" s="410"/>
      <c r="AM528" s="410"/>
      <c r="AN528" s="410"/>
      <c r="AO528" s="410"/>
      <c r="AP528" s="410"/>
      <c r="AQ528" s="410"/>
      <c r="AR528" s="410"/>
      <c r="AS528" s="410"/>
      <c r="AT528" s="410"/>
      <c r="AU528" s="410"/>
      <c r="AV528" s="410"/>
      <c r="AW528" s="410"/>
      <c r="AX528" s="410"/>
      <c r="AY528" s="410"/>
      <c r="AZ528" s="410"/>
      <c r="BA528" s="412"/>
      <c r="BB528" s="488"/>
      <c r="BC528" s="412"/>
      <c r="BD528" s="412"/>
      <c r="BE528" s="412"/>
      <c r="BF528" s="412"/>
      <c r="BG528" s="412"/>
      <c r="BH528" s="412"/>
      <c r="BI528" s="412"/>
      <c r="BJ528" s="412"/>
      <c r="BK528" s="412"/>
      <c r="BL528" s="412"/>
      <c r="BM528" s="412"/>
      <c r="BN528" s="412"/>
      <c r="BO528" s="412"/>
      <c r="BP528" s="412"/>
      <c r="BQ528" s="412"/>
      <c r="BR528" s="412"/>
      <c r="BS528" s="412"/>
      <c r="BT528" s="412"/>
      <c r="BU528" s="412"/>
      <c r="BV528" s="412"/>
      <c r="BW528" s="412"/>
      <c r="BX528" s="412"/>
      <c r="BY528" s="412"/>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7" customFormat="true" ht="25.15" customHeight="true" x14ac:dyDescent="0.2">
      <c r="C529" s="1066" t="s">
        <v>486</v>
      </c>
      <c r="D529" s="1067"/>
      <c r="E529" s="879">
        <v>0.32974275357276234</v>
      </c>
      <c r="F529" s="701"/>
      <c r="G529" s="701"/>
      <c r="H529" s="1067" t="s">
        <v>513</v>
      </c>
      <c r="I529" s="1067"/>
      <c r="J529" s="877">
        <v>2.8222282088955518E-2</v>
      </c>
      <c r="K529" s="701"/>
      <c r="L529" s="701"/>
      <c r="M529" s="1067" t="s">
        <v>389</v>
      </c>
      <c r="N529" s="1067"/>
      <c r="O529" s="878">
        <v>0.17954476612258166</v>
      </c>
      <c r="P529" s="701"/>
      <c r="Q529" s="701"/>
      <c r="AB529" s="410"/>
      <c r="AC529" s="410"/>
      <c r="AD529" s="410"/>
      <c r="AE529" s="410"/>
      <c r="AF529" s="410"/>
      <c r="AG529" s="410"/>
      <c r="AH529" s="410"/>
      <c r="AI529" s="410"/>
      <c r="AJ529" s="410"/>
      <c r="AK529" s="410"/>
      <c r="AL529" s="410"/>
      <c r="AM529" s="410"/>
      <c r="AN529" s="410"/>
      <c r="AO529" s="410"/>
      <c r="AP529" s="410"/>
      <c r="AQ529" s="410"/>
      <c r="AR529" s="410"/>
      <c r="AS529" s="410"/>
      <c r="AT529" s="410"/>
      <c r="AU529" s="410"/>
      <c r="AV529" s="410"/>
      <c r="AW529" s="410"/>
      <c r="AX529" s="410"/>
      <c r="AY529" s="410"/>
      <c r="AZ529" s="410"/>
      <c r="BA529" s="412"/>
      <c r="BB529" s="488"/>
      <c r="BC529" s="412"/>
      <c r="BD529" s="412"/>
      <c r="BE529" s="412"/>
      <c r="BF529" s="412"/>
      <c r="BG529" s="412"/>
      <c r="BH529" s="412"/>
      <c r="BI529" s="412"/>
      <c r="BJ529" s="412"/>
      <c r="BK529" s="412"/>
      <c r="BL529" s="412"/>
      <c r="BM529" s="412"/>
      <c r="BN529" s="412"/>
      <c r="BO529" s="412"/>
      <c r="BP529" s="412"/>
      <c r="BQ529" s="412"/>
      <c r="BR529" s="412"/>
      <c r="BS529" s="412"/>
      <c r="BT529" s="412"/>
      <c r="BU529" s="412"/>
      <c r="BV529" s="412"/>
      <c r="BW529" s="412"/>
      <c r="BX529" s="412"/>
      <c r="BY529" s="412"/>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7" customFormat="true" ht="25.15" customHeight="true" x14ac:dyDescent="0.2">
      <c r="C530" s="1066"/>
      <c r="D530" s="1067"/>
      <c r="E530" s="701"/>
      <c r="F530" s="701"/>
      <c r="G530" s="701"/>
      <c r="H530" s="1067" t="s">
        <v>544</v>
      </c>
      <c r="I530" s="1067"/>
      <c r="J530" s="877">
        <v>3.7784848092083882E-4</v>
      </c>
      <c r="K530" s="701"/>
      <c r="L530" s="701"/>
      <c r="M530" s="1067" t="s">
        <v>382</v>
      </c>
      <c r="N530" s="1067"/>
      <c r="O530" s="878">
        <v>0.37145888680402944</v>
      </c>
      <c r="P530" s="701"/>
      <c r="Q530" s="701"/>
      <c r="AB530" s="410"/>
      <c r="AC530" s="410"/>
      <c r="AD530" s="410"/>
      <c r="AE530" s="410"/>
      <c r="AF530" s="410"/>
      <c r="AG530" s="410"/>
      <c r="AH530" s="410"/>
      <c r="AI530" s="410"/>
      <c r="AJ530" s="410"/>
      <c r="AK530" s="410"/>
      <c r="AL530" s="410"/>
      <c r="AM530" s="410"/>
      <c r="AN530" s="410"/>
      <c r="AO530" s="410"/>
      <c r="AP530" s="410"/>
      <c r="AQ530" s="410"/>
      <c r="AR530" s="410"/>
      <c r="AS530" s="410"/>
      <c r="AT530" s="410"/>
      <c r="AU530" s="410"/>
      <c r="AV530" s="410"/>
      <c r="AW530" s="410"/>
      <c r="AX530" s="410"/>
      <c r="AY530" s="410"/>
      <c r="AZ530" s="410"/>
      <c r="BA530" s="412"/>
      <c r="BB530" s="488"/>
      <c r="BC530" s="412"/>
      <c r="BD530" s="412"/>
      <c r="BE530" s="412"/>
      <c r="BF530" s="412"/>
      <c r="BG530" s="412"/>
      <c r="BH530" s="412"/>
      <c r="BI530" s="412"/>
      <c r="BJ530" s="412"/>
      <c r="BK530" s="412"/>
      <c r="BL530" s="412"/>
      <c r="BM530" s="412"/>
      <c r="BN530" s="412"/>
      <c r="BO530" s="412"/>
      <c r="BP530" s="412"/>
      <c r="BQ530" s="412"/>
      <c r="BR530" s="412"/>
      <c r="BS530" s="412"/>
      <c r="BT530" s="412"/>
      <c r="BU530" s="412"/>
      <c r="BV530" s="412"/>
      <c r="BW530" s="412"/>
      <c r="BX530" s="412"/>
      <c r="BY530" s="412"/>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7" customFormat="true" ht="25.15" customHeight="true" x14ac:dyDescent="0.2">
      <c r="C531" s="1066"/>
      <c r="D531" s="1067"/>
      <c r="E531" s="701"/>
      <c r="F531" s="701"/>
      <c r="G531" s="701"/>
      <c r="H531" s="1067" t="s">
        <v>539</v>
      </c>
      <c r="I531" s="1067"/>
      <c r="J531" s="877">
        <v>3.0076536735500268E-3</v>
      </c>
      <c r="K531" s="701"/>
      <c r="L531" s="701"/>
      <c r="M531" s="1067" t="s">
        <v>384</v>
      </c>
      <c r="N531" s="1067"/>
      <c r="O531" s="878">
        <v>0.35727205484486008</v>
      </c>
      <c r="P531" s="701"/>
      <c r="Q531" s="701"/>
      <c r="AB531" s="410"/>
      <c r="AC531" s="410"/>
      <c r="AD531" s="410"/>
      <c r="AE531" s="410"/>
      <c r="AF531" s="410"/>
      <c r="AG531" s="410"/>
      <c r="AH531" s="410"/>
      <c r="AI531" s="410"/>
      <c r="AJ531" s="410"/>
      <c r="AK531" s="410"/>
      <c r="AL531" s="410"/>
      <c r="AM531" s="410"/>
      <c r="AN531" s="410"/>
      <c r="AO531" s="410"/>
      <c r="AP531" s="410"/>
      <c r="AQ531" s="410"/>
      <c r="AR531" s="410"/>
      <c r="AS531" s="410"/>
      <c r="AT531" s="410"/>
      <c r="AU531" s="410"/>
      <c r="AV531" s="410"/>
      <c r="AW531" s="410"/>
      <c r="AX531" s="410"/>
      <c r="AY531" s="410"/>
      <c r="AZ531" s="410"/>
      <c r="BA531" s="412"/>
      <c r="BB531" s="488"/>
      <c r="BC531" s="412"/>
      <c r="BD531" s="412"/>
      <c r="BE531" s="412"/>
      <c r="BF531" s="412"/>
      <c r="BG531" s="412"/>
      <c r="BH531" s="412"/>
      <c r="BI531" s="412"/>
      <c r="BJ531" s="412"/>
      <c r="BK531" s="412"/>
      <c r="BL531" s="412"/>
      <c r="BM531" s="412"/>
      <c r="BN531" s="412"/>
      <c r="BO531" s="412"/>
      <c r="BP531" s="412"/>
      <c r="BQ531" s="412"/>
      <c r="BR531" s="412"/>
      <c r="BS531" s="412"/>
      <c r="BT531" s="412"/>
      <c r="BU531" s="412"/>
      <c r="BV531" s="412"/>
      <c r="BW531" s="412"/>
      <c r="BX531" s="412"/>
      <c r="BY531" s="412"/>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7" customFormat="true" ht="25.15" customHeight="true" x14ac:dyDescent="0.2">
      <c r="C532" s="1066" t="s">
        <v>244</v>
      </c>
      <c r="D532" s="1067"/>
      <c r="E532" s="1067"/>
      <c r="F532" s="1067"/>
      <c r="G532" s="1067"/>
      <c r="H532" s="1067" t="s">
        <v>516</v>
      </c>
      <c r="I532" s="1067"/>
      <c r="J532" s="877">
        <v>2.945168960635421E-2</v>
      </c>
      <c r="K532" s="701"/>
      <c r="L532" s="701"/>
      <c r="M532" s="1067" t="s">
        <v>395</v>
      </c>
      <c r="N532" s="1067"/>
      <c r="O532" s="878">
        <v>2.959533971863107E-2</v>
      </c>
      <c r="P532" s="701"/>
      <c r="Q532" s="701"/>
      <c r="AB532" s="410"/>
      <c r="AC532" s="410"/>
      <c r="AD532" s="410"/>
      <c r="AE532" s="410"/>
      <c r="AF532" s="410"/>
      <c r="AG532" s="410"/>
      <c r="AH532" s="410"/>
      <c r="AI532" s="410"/>
      <c r="AJ532" s="410"/>
      <c r="AK532" s="410"/>
      <c r="AL532" s="410"/>
      <c r="AM532" s="410"/>
      <c r="AN532" s="410"/>
      <c r="AO532" s="410"/>
      <c r="AP532" s="410"/>
      <c r="AQ532" s="410"/>
      <c r="AR532" s="410"/>
      <c r="AS532" s="410"/>
      <c r="AT532" s="410"/>
      <c r="AU532" s="410"/>
      <c r="AV532" s="410"/>
      <c r="AW532" s="410"/>
      <c r="AX532" s="410"/>
      <c r="AY532" s="410"/>
      <c r="AZ532" s="410"/>
      <c r="BA532" s="412"/>
      <c r="BB532" s="488"/>
      <c r="BC532" s="412"/>
      <c r="BD532" s="412"/>
      <c r="BE532" s="412"/>
      <c r="BF532" s="412"/>
      <c r="BG532" s="412"/>
      <c r="BH532" s="412"/>
      <c r="BI532" s="412"/>
      <c r="BJ532" s="412"/>
      <c r="BK532" s="412"/>
      <c r="BL532" s="412"/>
      <c r="BM532" s="412"/>
      <c r="BN532" s="412"/>
      <c r="BO532" s="412"/>
      <c r="BP532" s="412"/>
      <c r="BQ532" s="412"/>
      <c r="BR532" s="412"/>
      <c r="BS532" s="412"/>
      <c r="BT532" s="412"/>
      <c r="BU532" s="412"/>
      <c r="BV532" s="412"/>
      <c r="BW532" s="412"/>
      <c r="BX532" s="412"/>
      <c r="BY532" s="412"/>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7" customFormat="true" ht="25.15" customHeight="true" x14ac:dyDescent="0.2">
      <c r="C533" s="1066" t="s">
        <v>209</v>
      </c>
      <c r="D533" s="1067"/>
      <c r="E533" s="1076" t="s">
        <v>245</v>
      </c>
      <c r="F533" s="1077"/>
      <c r="G533" s="1078"/>
      <c r="H533" s="1067" t="s">
        <v>484</v>
      </c>
      <c r="I533" s="1067"/>
      <c r="J533" s="877">
        <v>0.27055858555919665</v>
      </c>
      <c r="K533" s="701"/>
      <c r="L533" s="701"/>
      <c r="M533" s="1067" t="s">
        <v>527</v>
      </c>
      <c r="N533" s="1067"/>
      <c r="O533" s="878">
        <v>1.5783575712261504E-3</v>
      </c>
      <c r="P533" s="701"/>
      <c r="Q533" s="701"/>
      <c r="AB533" s="410"/>
      <c r="AC533" s="410"/>
      <c r="AD533" s="410"/>
      <c r="AE533" s="410"/>
      <c r="AF533" s="410"/>
      <c r="AG533" s="410"/>
      <c r="AH533" s="410"/>
      <c r="AI533" s="410"/>
      <c r="AJ533" s="410"/>
      <c r="AK533" s="410"/>
      <c r="AL533" s="410"/>
      <c r="AM533" s="410"/>
      <c r="AN533" s="410"/>
      <c r="AO533" s="410"/>
      <c r="AP533" s="410"/>
      <c r="AQ533" s="410"/>
      <c r="AR533" s="410"/>
      <c r="AS533" s="410"/>
      <c r="AT533" s="410"/>
      <c r="AU533" s="410"/>
      <c r="AV533" s="410"/>
      <c r="AW533" s="410"/>
      <c r="AX533" s="410"/>
      <c r="AY533" s="410"/>
      <c r="AZ533" s="410"/>
      <c r="BA533" s="412"/>
      <c r="BB533" s="488"/>
      <c r="BC533" s="412"/>
      <c r="BD533" s="412"/>
      <c r="BE533" s="412"/>
      <c r="BF533" s="412"/>
      <c r="BG533" s="412"/>
      <c r="BH533" s="412"/>
      <c r="BI533" s="412"/>
      <c r="BJ533" s="412"/>
      <c r="BK533" s="412"/>
      <c r="BL533" s="412"/>
      <c r="BM533" s="412"/>
      <c r="BN533" s="412"/>
      <c r="BO533" s="412"/>
      <c r="BP533" s="412"/>
      <c r="BQ533" s="412"/>
      <c r="BR533" s="412"/>
      <c r="BS533" s="412"/>
      <c r="BT533" s="412"/>
      <c r="BU533" s="412"/>
      <c r="BV533" s="412"/>
      <c r="BW533" s="412"/>
      <c r="BX533" s="412"/>
      <c r="BY533" s="412"/>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7" customFormat="true" ht="25.15" customHeight="true" x14ac:dyDescent="0.2">
      <c r="C534" s="1067"/>
      <c r="D534" s="1067"/>
      <c r="E534" s="861" t="s">
        <v>195</v>
      </c>
      <c r="F534" s="862" t="s">
        <v>246</v>
      </c>
      <c r="G534" s="863" t="s">
        <v>247</v>
      </c>
      <c r="H534" s="1067" t="s">
        <v>381</v>
      </c>
      <c r="I534" s="1067"/>
      <c r="J534" s="877">
        <v>0.39337850599082064</v>
      </c>
      <c r="K534" s="701"/>
      <c r="L534" s="701"/>
      <c r="M534" s="1067" t="s">
        <v>390</v>
      </c>
      <c r="N534" s="1067"/>
      <c r="O534" s="878">
        <v>0.20519265717415083</v>
      </c>
      <c r="P534" s="701"/>
      <c r="Q534" s="701"/>
      <c r="AB534" s="410"/>
      <c r="AC534" s="410"/>
      <c r="AD534" s="410"/>
      <c r="AE534" s="410"/>
      <c r="AF534" s="410"/>
      <c r="AG534" s="410"/>
      <c r="AH534" s="410"/>
      <c r="AI534" s="410"/>
      <c r="AJ534" s="410"/>
      <c r="AK534" s="410"/>
      <c r="AL534" s="410"/>
      <c r="AM534" s="410"/>
      <c r="AN534" s="410"/>
      <c r="AO534" s="410"/>
      <c r="AP534" s="410"/>
      <c r="AQ534" s="410"/>
      <c r="AR534" s="410"/>
      <c r="AS534" s="410"/>
      <c r="AT534" s="410"/>
      <c r="AU534" s="410"/>
      <c r="AV534" s="410"/>
      <c r="AW534" s="410"/>
      <c r="AX534" s="410"/>
      <c r="AY534" s="410"/>
      <c r="AZ534" s="410"/>
      <c r="BA534" s="412"/>
      <c r="BB534" s="488"/>
      <c r="BC534" s="412"/>
      <c r="BD534" s="412"/>
      <c r="BE534" s="412"/>
      <c r="BF534" s="412"/>
      <c r="BG534" s="412"/>
      <c r="BH534" s="412"/>
      <c r="BI534" s="412"/>
      <c r="BJ534" s="412"/>
      <c r="BK534" s="412"/>
      <c r="BL534" s="412"/>
      <c r="BM534" s="412"/>
      <c r="BN534" s="412"/>
      <c r="BO534" s="412"/>
      <c r="BP534" s="412"/>
      <c r="BQ534" s="412"/>
      <c r="BR534" s="412"/>
      <c r="BS534" s="412"/>
      <c r="BT534" s="412"/>
      <c r="BU534" s="412"/>
      <c r="BV534" s="412"/>
      <c r="BW534" s="412"/>
      <c r="BX534" s="412"/>
      <c r="BY534" s="412"/>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7" customFormat="true" ht="25.15" customHeight="true" x14ac:dyDescent="0.2">
      <c r="C535" s="1066" t="s">
        <v>210</v>
      </c>
      <c r="D535" s="1067"/>
      <c r="E535" s="882">
        <v>7.1454632796232174</v>
      </c>
      <c r="F535" s="883">
        <v>11.713874228890521</v>
      </c>
      <c r="G535" s="884">
        <v>11.713874228890521</v>
      </c>
      <c r="H535" s="1067" t="s">
        <v>389</v>
      </c>
      <c r="I535" s="1067"/>
      <c r="J535" s="877">
        <v>8.4358095383620352E-2</v>
      </c>
      <c r="K535" s="701"/>
      <c r="L535" s="701"/>
      <c r="M535" s="1067" t="s">
        <v>492</v>
      </c>
      <c r="N535" s="1067"/>
      <c r="O535" s="878">
        <v>0.19427776514785988</v>
      </c>
      <c r="P535" s="701"/>
      <c r="Q535" s="701"/>
      <c r="AB535" s="410"/>
      <c r="AC535" s="410"/>
      <c r="AD535" s="410"/>
      <c r="AE535" s="410"/>
      <c r="AF535" s="410"/>
      <c r="AG535" s="410"/>
      <c r="AH535" s="410"/>
      <c r="AI535" s="410"/>
      <c r="AJ535" s="410"/>
      <c r="AK535" s="410"/>
      <c r="AL535" s="410"/>
      <c r="AM535" s="410"/>
      <c r="AN535" s="410"/>
      <c r="AO535" s="410"/>
      <c r="AP535" s="410"/>
      <c r="AQ535" s="410"/>
      <c r="AR535" s="410"/>
      <c r="AS535" s="410"/>
      <c r="AT535" s="410"/>
      <c r="AU535" s="410"/>
      <c r="AV535" s="410"/>
      <c r="AW535" s="410"/>
      <c r="AX535" s="410"/>
      <c r="AY535" s="410"/>
      <c r="AZ535" s="410"/>
      <c r="BA535" s="412"/>
      <c r="BB535" s="488"/>
      <c r="BC535" s="412"/>
      <c r="BD535" s="412"/>
      <c r="BE535" s="412"/>
      <c r="BF535" s="412"/>
      <c r="BG535" s="412"/>
      <c r="BH535" s="412"/>
      <c r="BI535" s="412"/>
      <c r="BJ535" s="412"/>
      <c r="BK535" s="412"/>
      <c r="BL535" s="412"/>
      <c r="BM535" s="412"/>
      <c r="BN535" s="412"/>
      <c r="BO535" s="412"/>
      <c r="BP535" s="412"/>
      <c r="BQ535" s="412"/>
      <c r="BR535" s="412"/>
      <c r="BS535" s="412"/>
      <c r="BT535" s="412"/>
      <c r="BU535" s="412"/>
      <c r="BV535" s="412"/>
      <c r="BW535" s="412"/>
      <c r="BX535" s="412"/>
      <c r="BY535" s="412"/>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7" customFormat="true" ht="25.15" customHeight="true" x14ac:dyDescent="0.2">
      <c r="C536" s="1066"/>
      <c r="D536" s="1067"/>
      <c r="E536" s="701"/>
      <c r="F536" s="701"/>
      <c r="G536" s="701"/>
      <c r="H536" s="1067" t="s">
        <v>382</v>
      </c>
      <c r="I536" s="1067"/>
      <c r="J536" s="877">
        <v>0.37052466234818643</v>
      </c>
      <c r="K536" s="701"/>
      <c r="L536" s="701"/>
      <c r="M536" s="1067" t="s">
        <v>497</v>
      </c>
      <c r="N536" s="1067"/>
      <c r="O536" s="878">
        <v>0.16819067585399911</v>
      </c>
      <c r="P536" s="701"/>
      <c r="Q536" s="701"/>
      <c r="AB536" s="410"/>
      <c r="AC536" s="410"/>
      <c r="AD536" s="410"/>
      <c r="AE536" s="410"/>
      <c r="AF536" s="410"/>
      <c r="AG536" s="410"/>
      <c r="AH536" s="410"/>
      <c r="AI536" s="410"/>
      <c r="AJ536" s="410"/>
      <c r="AK536" s="410"/>
      <c r="AL536" s="410"/>
      <c r="AM536" s="410"/>
      <c r="AN536" s="410"/>
      <c r="AO536" s="410"/>
      <c r="AP536" s="410"/>
      <c r="AQ536" s="410"/>
      <c r="AR536" s="410"/>
      <c r="AS536" s="410"/>
      <c r="AT536" s="410"/>
      <c r="AU536" s="410"/>
      <c r="AV536" s="410"/>
      <c r="AW536" s="410"/>
      <c r="AX536" s="410"/>
      <c r="AY536" s="410"/>
      <c r="AZ536" s="410"/>
      <c r="BA536" s="412"/>
      <c r="BB536" s="488"/>
      <c r="BC536" s="412"/>
      <c r="BD536" s="412"/>
      <c r="BE536" s="412"/>
      <c r="BF536" s="412"/>
      <c r="BG536" s="412"/>
      <c r="BH536" s="412"/>
      <c r="BI536" s="412"/>
      <c r="BJ536" s="412"/>
      <c r="BK536" s="412"/>
      <c r="BL536" s="412"/>
      <c r="BM536" s="412"/>
      <c r="BN536" s="412"/>
      <c r="BO536" s="412"/>
      <c r="BP536" s="412"/>
      <c r="BQ536" s="412"/>
      <c r="BR536" s="412"/>
      <c r="BS536" s="412"/>
      <c r="BT536" s="412"/>
      <c r="BU536" s="412"/>
      <c r="BV536" s="412"/>
      <c r="BW536" s="412"/>
      <c r="BX536" s="412"/>
      <c r="BY536" s="412"/>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7" customFormat="true" ht="25.15" customHeight="true" x14ac:dyDescent="0.2">
      <c r="C537" s="1066"/>
      <c r="D537" s="1067"/>
      <c r="E537" s="701"/>
      <c r="F537" s="701"/>
      <c r="G537" s="701"/>
      <c r="H537" s="1067" t="s">
        <v>384</v>
      </c>
      <c r="I537" s="1067"/>
      <c r="J537" s="877">
        <v>0.38976128361485329</v>
      </c>
      <c r="K537" s="701"/>
      <c r="L537" s="701"/>
      <c r="M537" s="1067" t="s">
        <v>498</v>
      </c>
      <c r="N537" s="1067"/>
      <c r="O537" s="878">
        <v>9.1035001787092548E-2</v>
      </c>
      <c r="P537" s="701"/>
      <c r="Q537" s="701"/>
      <c r="AB537" s="410"/>
      <c r="AC537" s="410"/>
      <c r="AD537" s="410"/>
      <c r="AE537" s="410"/>
      <c r="AF537" s="410"/>
      <c r="AG537" s="410"/>
      <c r="AH537" s="410"/>
      <c r="AI537" s="410"/>
      <c r="AJ537" s="410"/>
      <c r="AK537" s="410"/>
      <c r="AL537" s="410"/>
      <c r="AM537" s="410"/>
      <c r="AN537" s="410"/>
      <c r="AO537" s="410"/>
      <c r="AP537" s="410"/>
      <c r="AQ537" s="410"/>
      <c r="AR537" s="410"/>
      <c r="AS537" s="410"/>
      <c r="AT537" s="410"/>
      <c r="AU537" s="410"/>
      <c r="AV537" s="410"/>
      <c r="AW537" s="410"/>
      <c r="AX537" s="410"/>
      <c r="AY537" s="410"/>
      <c r="AZ537" s="410"/>
      <c r="BA537" s="412"/>
      <c r="BB537" s="488"/>
      <c r="BC537" s="412"/>
      <c r="BD537" s="412"/>
      <c r="BE537" s="412"/>
      <c r="BF537" s="412"/>
      <c r="BG537" s="412"/>
      <c r="BH537" s="412"/>
      <c r="BI537" s="412"/>
      <c r="BJ537" s="412"/>
      <c r="BK537" s="412"/>
      <c r="BL537" s="412"/>
      <c r="BM537" s="412"/>
      <c r="BN537" s="412"/>
      <c r="BO537" s="412"/>
      <c r="BP537" s="412"/>
      <c r="BQ537" s="412"/>
      <c r="BR537" s="412"/>
      <c r="BS537" s="412"/>
      <c r="BT537" s="412"/>
      <c r="BU537" s="412"/>
      <c r="BV537" s="412"/>
      <c r="BW537" s="412"/>
      <c r="BX537" s="412"/>
      <c r="BY537" s="412"/>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7" customFormat="true" ht="25.15" customHeight="true" x14ac:dyDescent="0.2">
      <c r="C538" s="1066" t="s">
        <v>248</v>
      </c>
      <c r="D538" s="1067"/>
      <c r="E538" s="1067"/>
      <c r="F538" s="701"/>
      <c r="G538" s="701"/>
      <c r="H538" s="1067" t="s">
        <v>395</v>
      </c>
      <c r="I538" s="1067"/>
      <c r="J538" s="877">
        <v>2.3626361590191974E-2</v>
      </c>
      <c r="K538" s="701"/>
      <c r="L538" s="701"/>
      <c r="M538" s="1067" t="s">
        <v>501</v>
      </c>
      <c r="N538" s="1067"/>
      <c r="O538" s="878">
        <v>9.8134045458132826E-2</v>
      </c>
      <c r="P538" s="701"/>
      <c r="Q538" s="701"/>
      <c r="AB538" s="410"/>
      <c r="AC538" s="410"/>
      <c r="AD538" s="410"/>
      <c r="AE538" s="410"/>
      <c r="AF538" s="410"/>
      <c r="AG538" s="410"/>
      <c r="AH538" s="410"/>
      <c r="AI538" s="410"/>
      <c r="AJ538" s="410"/>
      <c r="AK538" s="410"/>
      <c r="AL538" s="410"/>
      <c r="AM538" s="410"/>
      <c r="AN538" s="410"/>
      <c r="AO538" s="410"/>
      <c r="AP538" s="410"/>
      <c r="AQ538" s="410"/>
      <c r="AR538" s="410"/>
      <c r="AS538" s="410"/>
      <c r="AT538" s="410"/>
      <c r="AU538" s="410"/>
      <c r="AV538" s="410"/>
      <c r="AW538" s="410"/>
      <c r="AX538" s="410"/>
      <c r="AY538" s="410"/>
      <c r="AZ538" s="410"/>
      <c r="BA538" s="412"/>
      <c r="BB538" s="488"/>
      <c r="BC538" s="412"/>
      <c r="BD538" s="412"/>
      <c r="BE538" s="412"/>
      <c r="BF538" s="412"/>
      <c r="BG538" s="412"/>
      <c r="BH538" s="412"/>
      <c r="BI538" s="412"/>
      <c r="BJ538" s="412"/>
      <c r="BK538" s="412"/>
      <c r="BL538" s="412"/>
      <c r="BM538" s="412"/>
      <c r="BN538" s="412"/>
      <c r="BO538" s="412"/>
      <c r="BP538" s="412"/>
      <c r="BQ538" s="412"/>
      <c r="BR538" s="412"/>
      <c r="BS538" s="412"/>
      <c r="BT538" s="412"/>
      <c r="BU538" s="412"/>
      <c r="BV538" s="412"/>
      <c r="BW538" s="412"/>
      <c r="BX538" s="412"/>
      <c r="BY538" s="412"/>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7" customFormat="true" ht="25.15" customHeight="true" x14ac:dyDescent="0.2">
      <c r="C539" s="1066"/>
      <c r="D539" s="1067"/>
      <c r="E539" s="864" t="s">
        <v>209</v>
      </c>
      <c r="F539" s="701"/>
      <c r="G539" s="701"/>
      <c r="H539" s="1067" t="s">
        <v>527</v>
      </c>
      <c r="I539" s="1067"/>
      <c r="J539" s="877">
        <v>3.404222603403605E-3</v>
      </c>
      <c r="K539" s="701"/>
      <c r="L539" s="701"/>
      <c r="M539" s="1067" t="s">
        <v>485</v>
      </c>
      <c r="N539" s="1067"/>
      <c r="O539" s="878">
        <v>0.33149760674171219</v>
      </c>
      <c r="P539" s="701"/>
      <c r="Q539" s="701"/>
      <c r="AB539" s="410"/>
      <c r="AC539" s="410"/>
      <c r="AD539" s="410"/>
      <c r="AE539" s="410"/>
      <c r="AF539" s="410"/>
      <c r="AG539" s="410"/>
      <c r="AH539" s="410"/>
      <c r="AI539" s="410"/>
      <c r="AJ539" s="410"/>
      <c r="AK539" s="410"/>
      <c r="AL539" s="410"/>
      <c r="AM539" s="410"/>
      <c r="AN539" s="410"/>
      <c r="AO539" s="410"/>
      <c r="AP539" s="410"/>
      <c r="AQ539" s="410"/>
      <c r="AR539" s="410"/>
      <c r="AS539" s="410"/>
      <c r="AT539" s="410"/>
      <c r="AU539" s="410"/>
      <c r="AV539" s="410"/>
      <c r="AW539" s="410"/>
      <c r="AX539" s="410"/>
      <c r="AY539" s="410"/>
      <c r="AZ539" s="410"/>
      <c r="BA539" s="412"/>
      <c r="BB539" s="488"/>
      <c r="BC539" s="412"/>
      <c r="BD539" s="412"/>
      <c r="BE539" s="412"/>
      <c r="BF539" s="412"/>
      <c r="BG539" s="412"/>
      <c r="BH539" s="412"/>
      <c r="BI539" s="412"/>
      <c r="BJ539" s="412"/>
      <c r="BK539" s="412"/>
      <c r="BL539" s="412"/>
      <c r="BM539" s="412"/>
      <c r="BN539" s="412"/>
      <c r="BO539" s="412"/>
      <c r="BP539" s="412"/>
      <c r="BQ539" s="412"/>
      <c r="BR539" s="412"/>
      <c r="BS539" s="412"/>
      <c r="BT539" s="412"/>
      <c r="BU539" s="412"/>
      <c r="BV539" s="412"/>
      <c r="BW539" s="412"/>
      <c r="BX539" s="412"/>
      <c r="BY539" s="412"/>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7" customFormat="true" ht="25.15" customHeight="true" x14ac:dyDescent="0.2">
      <c r="C540" s="1067"/>
      <c r="D540" s="1067"/>
      <c r="E540" s="885" t="s">
        <v>210</v>
      </c>
      <c r="F540" s="701"/>
      <c r="G540" s="701"/>
      <c r="H540" s="1067" t="s">
        <v>390</v>
      </c>
      <c r="I540" s="1067"/>
      <c r="J540" s="877">
        <v>0.17725268489612719</v>
      </c>
      <c r="K540" s="701"/>
      <c r="L540" s="701"/>
      <c r="M540" s="1067" t="s">
        <v>383</v>
      </c>
      <c r="N540" s="1067"/>
      <c r="O540" s="878">
        <v>0.11955504673723237</v>
      </c>
      <c r="P540" s="701"/>
      <c r="Q540" s="701"/>
      <c r="AB540" s="410"/>
      <c r="AC540" s="410"/>
      <c r="AD540" s="410"/>
      <c r="AE540" s="410"/>
      <c r="AF540" s="410"/>
      <c r="AG540" s="410"/>
      <c r="AH540" s="410"/>
      <c r="AI540" s="410"/>
      <c r="AJ540" s="410"/>
      <c r="AK540" s="410"/>
      <c r="AL540" s="410"/>
      <c r="AM540" s="410"/>
      <c r="AN540" s="410"/>
      <c r="AO540" s="410"/>
      <c r="AP540" s="410"/>
      <c r="AQ540" s="410"/>
      <c r="AR540" s="410"/>
      <c r="AS540" s="410"/>
      <c r="AT540" s="410"/>
      <c r="AU540" s="410"/>
      <c r="AV540" s="410"/>
      <c r="AW540" s="410"/>
      <c r="AX540" s="410"/>
      <c r="AY540" s="410"/>
      <c r="AZ540" s="410"/>
      <c r="BA540" s="412"/>
      <c r="BB540" s="488"/>
      <c r="BC540" s="412"/>
      <c r="BD540" s="412"/>
      <c r="BE540" s="412"/>
      <c r="BF540" s="412"/>
      <c r="BG540" s="412"/>
      <c r="BH540" s="412"/>
      <c r="BI540" s="412"/>
      <c r="BJ540" s="412"/>
      <c r="BK540" s="412"/>
      <c r="BL540" s="412"/>
      <c r="BM540" s="412"/>
      <c r="BN540" s="412"/>
      <c r="BO540" s="412"/>
      <c r="BP540" s="412"/>
      <c r="BQ540" s="412"/>
      <c r="BR540" s="412"/>
      <c r="BS540" s="412"/>
      <c r="BT540" s="412"/>
      <c r="BU540" s="412"/>
      <c r="BV540" s="412"/>
      <c r="BW540" s="412"/>
      <c r="BX540" s="412"/>
      <c r="BY540" s="412"/>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7" customFormat="true" ht="25.15" customHeight="true" x14ac:dyDescent="0.2">
      <c r="C541" s="1066" t="s">
        <v>509</v>
      </c>
      <c r="D541" s="1067"/>
      <c r="E541" s="873">
        <v>-2.9777700787416154E-2</v>
      </c>
      <c r="F541" s="701"/>
      <c r="G541" s="701"/>
      <c r="H541" s="1067" t="s">
        <v>492</v>
      </c>
      <c r="I541" s="1067"/>
      <c r="J541" s="877">
        <v>0.10580553376914514</v>
      </c>
      <c r="K541" s="701"/>
      <c r="L541" s="701"/>
      <c r="M541" s="1067" t="s">
        <v>511</v>
      </c>
      <c r="N541" s="1067"/>
      <c r="O541" s="878">
        <v>5.573189992743028E-2</v>
      </c>
      <c r="P541" s="701"/>
      <c r="Q541" s="701"/>
      <c r="AB541" s="410"/>
      <c r="AC541" s="410"/>
      <c r="AD541" s="410"/>
      <c r="AE541" s="410"/>
      <c r="AF541" s="410"/>
      <c r="AG541" s="410"/>
      <c r="AH541" s="410"/>
      <c r="AI541" s="410"/>
      <c r="AJ541" s="410"/>
      <c r="AK541" s="410"/>
      <c r="AL541" s="410"/>
      <c r="AM541" s="410"/>
      <c r="AN541" s="410"/>
      <c r="AO541" s="410"/>
      <c r="AP541" s="410"/>
      <c r="AQ541" s="410"/>
      <c r="AR541" s="410"/>
      <c r="AS541" s="410"/>
      <c r="AT541" s="410"/>
      <c r="AU541" s="410"/>
      <c r="AV541" s="410"/>
      <c r="AW541" s="410"/>
      <c r="AX541" s="410"/>
      <c r="AY541" s="410"/>
      <c r="AZ541" s="410"/>
      <c r="BA541" s="412"/>
      <c r="BB541" s="488"/>
      <c r="BC541" s="412"/>
      <c r="BD541" s="412"/>
      <c r="BE541" s="412"/>
      <c r="BF541" s="412"/>
      <c r="BG541" s="412"/>
      <c r="BH541" s="412"/>
      <c r="BI541" s="412"/>
      <c r="BJ541" s="412"/>
      <c r="BK541" s="412"/>
      <c r="BL541" s="412"/>
      <c r="BM541" s="412"/>
      <c r="BN541" s="412"/>
      <c r="BO541" s="412"/>
      <c r="BP541" s="412"/>
      <c r="BQ541" s="412"/>
      <c r="BR541" s="412"/>
      <c r="BS541" s="412"/>
      <c r="BT541" s="412"/>
      <c r="BU541" s="412"/>
      <c r="BV541" s="412"/>
      <c r="BW541" s="412"/>
      <c r="BX541" s="412"/>
      <c r="BY541" s="412"/>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7" customFormat="true" ht="25.15" customHeight="true" x14ac:dyDescent="0.2">
      <c r="C542" s="1066" t="s">
        <v>480</v>
      </c>
      <c r="D542" s="1067"/>
      <c r="E542" s="876">
        <v>-0.10447324937685094</v>
      </c>
      <c r="F542" s="701"/>
      <c r="G542" s="701"/>
      <c r="H542" s="1067" t="s">
        <v>497</v>
      </c>
      <c r="I542" s="1067"/>
      <c r="J542" s="877">
        <v>9.6738838584908227E-2</v>
      </c>
      <c r="K542" s="701"/>
      <c r="L542" s="701"/>
      <c r="M542" s="1067" t="s">
        <v>506</v>
      </c>
      <c r="N542" s="1067"/>
      <c r="O542" s="878">
        <v>7.3350291514692148E-2</v>
      </c>
      <c r="P542" s="701"/>
      <c r="Q542" s="701"/>
      <c r="AB542" s="410"/>
      <c r="AC542" s="410"/>
      <c r="AD542" s="410"/>
      <c r="AE542" s="410"/>
      <c r="AF542" s="410"/>
      <c r="AG542" s="410"/>
      <c r="AH542" s="410"/>
      <c r="AI542" s="410"/>
      <c r="AJ542" s="410"/>
      <c r="AK542" s="410"/>
      <c r="AL542" s="410"/>
      <c r="AM542" s="410"/>
      <c r="AN542" s="410"/>
      <c r="AO542" s="410"/>
      <c r="AP542" s="410"/>
      <c r="AQ542" s="410"/>
      <c r="AR542" s="410"/>
      <c r="AS542" s="410"/>
      <c r="AT542" s="410"/>
      <c r="AU542" s="410"/>
      <c r="AV542" s="410"/>
      <c r="AW542" s="410"/>
      <c r="AX542" s="410"/>
      <c r="AY542" s="410"/>
      <c r="AZ542" s="410"/>
      <c r="BA542" s="412"/>
      <c r="BB542" s="488"/>
      <c r="BC542" s="412"/>
      <c r="BD542" s="412"/>
      <c r="BE542" s="412"/>
      <c r="BF542" s="412"/>
      <c r="BG542" s="412"/>
      <c r="BH542" s="412"/>
      <c r="BI542" s="412"/>
      <c r="BJ542" s="412"/>
      <c r="BK542" s="412"/>
      <c r="BL542" s="412"/>
      <c r="BM542" s="412"/>
      <c r="BN542" s="412"/>
      <c r="BO542" s="412"/>
      <c r="BP542" s="412"/>
      <c r="BQ542" s="412"/>
      <c r="BR542" s="412"/>
      <c r="BS542" s="412"/>
      <c r="BT542" s="412"/>
      <c r="BU542" s="412"/>
      <c r="BV542" s="412"/>
      <c r="BW542" s="412"/>
      <c r="BX542" s="412"/>
      <c r="BY542" s="412"/>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7" customFormat="true" ht="25.15" customHeight="true" x14ac:dyDescent="0.2">
      <c r="C543" s="1066" t="s">
        <v>519</v>
      </c>
      <c r="D543" s="1067"/>
      <c r="E543" s="876">
        <v>1.0039914589433829E-2</v>
      </c>
      <c r="F543" s="701"/>
      <c r="G543" s="701"/>
      <c r="H543" s="1067" t="s">
        <v>498</v>
      </c>
      <c r="I543" s="1067"/>
      <c r="J543" s="877">
        <v>0.11292108298228218</v>
      </c>
      <c r="K543" s="701"/>
      <c r="L543" s="701"/>
      <c r="M543" s="1067" t="s">
        <v>488</v>
      </c>
      <c r="N543" s="1067"/>
      <c r="O543" s="878">
        <v>0.10536060801863761</v>
      </c>
      <c r="P543" s="701"/>
      <c r="Q543" s="701"/>
      <c r="AB543" s="410"/>
      <c r="AC543" s="410"/>
      <c r="AD543" s="410"/>
      <c r="AE543" s="410"/>
      <c r="AF543" s="410"/>
      <c r="AG543" s="410"/>
      <c r="AH543" s="410"/>
      <c r="AI543" s="410"/>
      <c r="AJ543" s="410"/>
      <c r="AK543" s="410"/>
      <c r="AL543" s="410"/>
      <c r="AM543" s="410"/>
      <c r="AN543" s="410"/>
      <c r="AO543" s="410"/>
      <c r="AP543" s="410"/>
      <c r="AQ543" s="410"/>
      <c r="AR543" s="410"/>
      <c r="AS543" s="410"/>
      <c r="AT543" s="410"/>
      <c r="AU543" s="410"/>
      <c r="AV543" s="410"/>
      <c r="AW543" s="410"/>
      <c r="AX543" s="410"/>
      <c r="AY543" s="410"/>
      <c r="AZ543" s="410"/>
      <c r="BA543" s="412"/>
      <c r="BB543" s="488"/>
      <c r="BC543" s="412"/>
      <c r="BD543" s="412"/>
      <c r="BE543" s="412"/>
      <c r="BF543" s="412"/>
      <c r="BG543" s="412"/>
      <c r="BH543" s="412"/>
      <c r="BI543" s="412"/>
      <c r="BJ543" s="412"/>
      <c r="BK543" s="412"/>
      <c r="BL543" s="412"/>
      <c r="BM543" s="412"/>
      <c r="BN543" s="412"/>
      <c r="BO543" s="412"/>
      <c r="BP543" s="412"/>
      <c r="BQ543" s="412"/>
      <c r="BR543" s="412"/>
      <c r="BS543" s="412"/>
      <c r="BT543" s="412"/>
      <c r="BU543" s="412"/>
      <c r="BV543" s="412"/>
      <c r="BW543" s="412"/>
      <c r="BX543" s="412"/>
      <c r="BY543" s="412"/>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7" customFormat="true" ht="25.15" customHeight="true" x14ac:dyDescent="0.2">
      <c r="C544" s="1066" t="s">
        <v>528</v>
      </c>
      <c r="D544" s="1067"/>
      <c r="E544" s="876">
        <v>6.2086205862524604E-3</v>
      </c>
      <c r="F544" s="701"/>
      <c r="G544" s="701"/>
      <c r="H544" s="1067" t="s">
        <v>501</v>
      </c>
      <c r="I544" s="1067"/>
      <c r="J544" s="877">
        <v>3.2288817514193123E-2</v>
      </c>
      <c r="K544" s="701"/>
      <c r="L544" s="701"/>
      <c r="M544" s="1067" t="s">
        <v>486</v>
      </c>
      <c r="N544" s="1067"/>
      <c r="O544" s="878">
        <v>0.21221982041260157</v>
      </c>
      <c r="P544" s="701"/>
      <c r="Q544" s="701"/>
      <c r="AB544" s="410"/>
      <c r="AC544" s="410"/>
      <c r="AD544" s="410"/>
      <c r="AE544" s="410"/>
      <c r="AF544" s="410"/>
      <c r="AG544" s="410"/>
      <c r="AH544" s="410"/>
      <c r="AI544" s="410"/>
      <c r="AJ544" s="410"/>
      <c r="AK544" s="410"/>
      <c r="AL544" s="410"/>
      <c r="AM544" s="410"/>
      <c r="AN544" s="410"/>
      <c r="AO544" s="410"/>
      <c r="AP544" s="410"/>
      <c r="AQ544" s="410"/>
      <c r="AR544" s="410"/>
      <c r="AS544" s="410"/>
      <c r="AT544" s="410"/>
      <c r="AU544" s="410"/>
      <c r="AV544" s="410"/>
      <c r="AW544" s="410"/>
      <c r="AX544" s="410"/>
      <c r="AY544" s="410"/>
      <c r="AZ544" s="410"/>
      <c r="BA544" s="412"/>
      <c r="BB544" s="488"/>
      <c r="BC544" s="412"/>
      <c r="BD544" s="412"/>
      <c r="BE544" s="412"/>
      <c r="BF544" s="412"/>
      <c r="BG544" s="412"/>
      <c r="BH544" s="412"/>
      <c r="BI544" s="412"/>
      <c r="BJ544" s="412"/>
      <c r="BK544" s="412"/>
      <c r="BL544" s="412"/>
      <c r="BM544" s="412"/>
      <c r="BN544" s="412"/>
      <c r="BO544" s="412"/>
      <c r="BP544" s="412"/>
      <c r="BQ544" s="412"/>
      <c r="BR544" s="412"/>
      <c r="BS544" s="412"/>
      <c r="BT544" s="412"/>
      <c r="BU544" s="412"/>
      <c r="BV544" s="412"/>
      <c r="BW544" s="412"/>
      <c r="BX544" s="412"/>
      <c r="BY544" s="412"/>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7" customFormat="true" ht="25.15" customHeight="true" x14ac:dyDescent="0.2">
      <c r="C545" s="1066" t="s">
        <v>508</v>
      </c>
      <c r="D545" s="1067"/>
      <c r="E545" s="876">
        <v>3.5050340635710803E-2</v>
      </c>
      <c r="F545" s="701"/>
      <c r="G545" s="701"/>
      <c r="H545" s="1067" t="s">
        <v>485</v>
      </c>
      <c r="I545" s="1067"/>
      <c r="J545" s="877">
        <v>0.26742046273522962</v>
      </c>
      <c r="K545" s="701"/>
      <c r="L545" s="701"/>
      <c r="M545" s="1067" t="s">
        <v>344</v>
      </c>
      <c r="N545" s="1067"/>
      <c r="O545" s="878">
        <v>2.9326318103968036E-2</v>
      </c>
      <c r="P545" s="701"/>
      <c r="Q545" s="701"/>
      <c r="AB545" s="410"/>
      <c r="AC545" s="410"/>
      <c r="AD545" s="410"/>
      <c r="AE545" s="410"/>
      <c r="AF545" s="410"/>
      <c r="AG545" s="410"/>
      <c r="AH545" s="410"/>
      <c r="AI545" s="410"/>
      <c r="AJ545" s="410"/>
      <c r="AK545" s="410"/>
      <c r="AL545" s="410"/>
      <c r="AM545" s="410"/>
      <c r="AN545" s="410"/>
      <c r="AO545" s="410"/>
      <c r="AP545" s="410"/>
      <c r="AQ545" s="410"/>
      <c r="AR545" s="410"/>
      <c r="AS545" s="410"/>
      <c r="AT545" s="410"/>
      <c r="AU545" s="410"/>
      <c r="AV545" s="410"/>
      <c r="AW545" s="410"/>
      <c r="AX545" s="410"/>
      <c r="AY545" s="410"/>
      <c r="AZ545" s="410"/>
      <c r="BA545" s="412"/>
      <c r="BB545" s="488"/>
      <c r="BC545" s="412"/>
      <c r="BD545" s="412"/>
      <c r="BE545" s="412"/>
      <c r="BF545" s="412"/>
      <c r="BG545" s="412"/>
      <c r="BH545" s="412"/>
      <c r="BI545" s="412"/>
      <c r="BJ545" s="412"/>
      <c r="BK545" s="412"/>
      <c r="BL545" s="412"/>
      <c r="BM545" s="412"/>
      <c r="BN545" s="412"/>
      <c r="BO545" s="412"/>
      <c r="BP545" s="412"/>
      <c r="BQ545" s="412"/>
      <c r="BR545" s="412"/>
      <c r="BS545" s="412"/>
      <c r="BT545" s="412"/>
      <c r="BU545" s="412"/>
      <c r="BV545" s="412"/>
      <c r="BW545" s="412"/>
      <c r="BX545" s="412"/>
      <c r="BY545" s="412"/>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7" customFormat="true" ht="25.15" customHeight="true" x14ac:dyDescent="0.2">
      <c r="C546" s="1066" t="s">
        <v>495</v>
      </c>
      <c r="D546" s="1067"/>
      <c r="E546" s="876">
        <v>5.6780152113535619E-2</v>
      </c>
      <c r="F546" s="701"/>
      <c r="G546" s="701"/>
      <c r="H546" s="1067" t="s">
        <v>383</v>
      </c>
      <c r="I546" s="1067"/>
      <c r="J546" s="877">
        <v>3.4126867221584952E-3</v>
      </c>
      <c r="K546" s="701"/>
      <c r="L546" s="701"/>
      <c r="M546" s="1067" t="s">
        <v>325</v>
      </c>
      <c r="N546" s="1067"/>
      <c r="O546" s="878">
        <v>1.4381294744368414E-6</v>
      </c>
      <c r="P546" s="701"/>
      <c r="Q546" s="701"/>
      <c r="AB546" s="410"/>
      <c r="AC546" s="410"/>
      <c r="AD546" s="410"/>
      <c r="AE546" s="410"/>
      <c r="AF546" s="410"/>
      <c r="AG546" s="410"/>
      <c r="AH546" s="410"/>
      <c r="AI546" s="410"/>
      <c r="AJ546" s="410"/>
      <c r="AK546" s="410"/>
      <c r="AL546" s="410"/>
      <c r="AM546" s="410"/>
      <c r="AN546" s="410"/>
      <c r="AO546" s="410"/>
      <c r="AP546" s="410"/>
      <c r="AQ546" s="410"/>
      <c r="AR546" s="410"/>
      <c r="AS546" s="410"/>
      <c r="AT546" s="410"/>
      <c r="AU546" s="410"/>
      <c r="AV546" s="410"/>
      <c r="AW546" s="410"/>
      <c r="AX546" s="410"/>
      <c r="AY546" s="410"/>
      <c r="AZ546" s="410"/>
      <c r="BA546" s="412"/>
      <c r="BB546" s="488"/>
      <c r="BC546" s="412"/>
      <c r="BD546" s="412"/>
      <c r="BE546" s="412"/>
      <c r="BF546" s="412"/>
      <c r="BG546" s="412"/>
      <c r="BH546" s="412"/>
      <c r="BI546" s="412"/>
      <c r="BJ546" s="412"/>
      <c r="BK546" s="412"/>
      <c r="BL546" s="412"/>
      <c r="BM546" s="412"/>
      <c r="BN546" s="412"/>
      <c r="BO546" s="412"/>
      <c r="BP546" s="412"/>
      <c r="BQ546" s="412"/>
      <c r="BR546" s="412"/>
      <c r="BS546" s="412"/>
      <c r="BT546" s="412"/>
      <c r="BU546" s="412"/>
      <c r="BV546" s="412"/>
      <c r="BW546" s="412"/>
      <c r="BX546" s="412"/>
      <c r="BY546" s="412"/>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7" customFormat="true" ht="25.15" customHeight="true" x14ac:dyDescent="0.2">
      <c r="C547" s="1066" t="s">
        <v>499</v>
      </c>
      <c r="D547" s="1067"/>
      <c r="E547" s="876">
        <v>4.0853175018983522E-2</v>
      </c>
      <c r="F547" s="701"/>
      <c r="G547" s="701"/>
      <c r="H547" s="1067" t="s">
        <v>511</v>
      </c>
      <c r="I547" s="1067"/>
      <c r="J547" s="877">
        <v>4.1406523708001651E-2</v>
      </c>
      <c r="K547" s="701"/>
      <c r="L547" s="701"/>
      <c r="M547" s="1067" t="s">
        <v>343</v>
      </c>
      <c r="N547" s="1067"/>
      <c r="O547" s="878">
        <v>1.2367882805379083E-2</v>
      </c>
      <c r="P547" s="701"/>
      <c r="Q547" s="701"/>
      <c r="AB547" s="410"/>
      <c r="AC547" s="410"/>
      <c r="AD547" s="410"/>
      <c r="AE547" s="410"/>
      <c r="AF547" s="410"/>
      <c r="AG547" s="410"/>
      <c r="AH547" s="410"/>
      <c r="AI547" s="410"/>
      <c r="AJ547" s="410"/>
      <c r="AK547" s="410"/>
      <c r="AL547" s="410"/>
      <c r="AM547" s="410"/>
      <c r="AN547" s="410"/>
      <c r="AO547" s="410"/>
      <c r="AP547" s="410"/>
      <c r="AQ547" s="410"/>
      <c r="AR547" s="410"/>
      <c r="AS547" s="410"/>
      <c r="AT547" s="410"/>
      <c r="AU547" s="410"/>
      <c r="AV547" s="410"/>
      <c r="AW547" s="410"/>
      <c r="AX547" s="410"/>
      <c r="AY547" s="410"/>
      <c r="AZ547" s="410"/>
      <c r="BA547" s="412"/>
      <c r="BB547" s="488"/>
      <c r="BC547" s="412"/>
      <c r="BD547" s="412"/>
      <c r="BE547" s="412"/>
      <c r="BF547" s="412"/>
      <c r="BG547" s="412"/>
      <c r="BH547" s="412"/>
      <c r="BI547" s="412"/>
      <c r="BJ547" s="412"/>
      <c r="BK547" s="412"/>
      <c r="BL547" s="412"/>
      <c r="BM547" s="412"/>
      <c r="BN547" s="412"/>
      <c r="BO547" s="412"/>
      <c r="BP547" s="412"/>
      <c r="BQ547" s="412"/>
      <c r="BR547" s="412"/>
      <c r="BS547" s="412"/>
      <c r="BT547" s="412"/>
      <c r="BU547" s="412"/>
      <c r="BV547" s="412"/>
      <c r="BW547" s="412"/>
      <c r="BX547" s="412"/>
      <c r="BY547" s="412"/>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7" customFormat="true" ht="25.15" customHeight="true" x14ac:dyDescent="0.2">
      <c r="C548" s="1066" t="s">
        <v>518</v>
      </c>
      <c r="D548" s="1067"/>
      <c r="E548" s="876">
        <v>1.1880968086347919E-2</v>
      </c>
      <c r="F548" s="701"/>
      <c r="G548" s="701"/>
      <c r="H548" s="1067" t="s">
        <v>506</v>
      </c>
      <c r="I548" s="1067"/>
      <c r="J548" s="877">
        <v>3.2714635362484742E-2</v>
      </c>
      <c r="K548" s="701"/>
      <c r="L548" s="701"/>
      <c r="M548" s="1067" t="s">
        <v>496</v>
      </c>
      <c r="N548" s="1067"/>
      <c r="O548" s="878">
        <v>2.8928024232823722E-2</v>
      </c>
      <c r="P548" s="701"/>
      <c r="Q548" s="701"/>
      <c r="AB548" s="410"/>
      <c r="AC548" s="410"/>
      <c r="AD548" s="410"/>
      <c r="AE548" s="410"/>
      <c r="AF548" s="410"/>
      <c r="AG548" s="410"/>
      <c r="AH548" s="410"/>
      <c r="AI548" s="410"/>
      <c r="AJ548" s="410"/>
      <c r="AK548" s="410"/>
      <c r="AL548" s="410"/>
      <c r="AM548" s="410"/>
      <c r="AN548" s="410"/>
      <c r="AO548" s="410"/>
      <c r="AP548" s="410"/>
      <c r="AQ548" s="410"/>
      <c r="AR548" s="410"/>
      <c r="AS548" s="410"/>
      <c r="AT548" s="410"/>
      <c r="AU548" s="410"/>
      <c r="AV548" s="410"/>
      <c r="AW548" s="410"/>
      <c r="AX548" s="410"/>
      <c r="AY548" s="410"/>
      <c r="AZ548" s="410"/>
      <c r="BA548" s="412"/>
      <c r="BB548" s="488"/>
      <c r="BC548" s="412"/>
      <c r="BD548" s="412"/>
      <c r="BE548" s="412"/>
      <c r="BF548" s="412"/>
      <c r="BG548" s="412"/>
      <c r="BH548" s="412"/>
      <c r="BI548" s="412"/>
      <c r="BJ548" s="412"/>
      <c r="BK548" s="412"/>
      <c r="BL548" s="412"/>
      <c r="BM548" s="412"/>
      <c r="BN548" s="412"/>
      <c r="BO548" s="412"/>
      <c r="BP548" s="412"/>
      <c r="BQ548" s="412"/>
      <c r="BR548" s="412"/>
      <c r="BS548" s="412"/>
      <c r="BT548" s="412"/>
      <c r="BU548" s="412"/>
      <c r="BV548" s="412"/>
      <c r="BW548" s="412"/>
      <c r="BX548" s="412"/>
      <c r="BY548" s="412"/>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7" customFormat="true" ht="25.15" customHeight="true" x14ac:dyDescent="0.2">
      <c r="C549" s="1066" t="s">
        <v>543</v>
      </c>
      <c r="D549" s="1067"/>
      <c r="E549" s="876">
        <v>-5.8308819282443572E-4</v>
      </c>
      <c r="F549" s="701"/>
      <c r="G549" s="701"/>
      <c r="H549" s="1067" t="s">
        <v>488</v>
      </c>
      <c r="I549" s="1067"/>
      <c r="J549" s="877">
        <v>0.21191217064968959</v>
      </c>
      <c r="K549" s="701"/>
      <c r="L549" s="701"/>
      <c r="M549" s="1067" t="s">
        <v>333</v>
      </c>
      <c r="N549" s="1067"/>
      <c r="O549" s="878">
        <v>3.003561355220247E-4</v>
      </c>
      <c r="P549" s="701"/>
      <c r="Q549" s="701"/>
      <c r="AB549" s="410"/>
      <c r="AC549" s="410"/>
      <c r="AD549" s="410"/>
      <c r="AE549" s="410"/>
      <c r="AF549" s="410"/>
      <c r="AG549" s="410"/>
      <c r="AH549" s="410"/>
      <c r="AI549" s="410"/>
      <c r="AJ549" s="410"/>
      <c r="AK549" s="410"/>
      <c r="AL549" s="410"/>
      <c r="AM549" s="410"/>
      <c r="AN549" s="410"/>
      <c r="AO549" s="410"/>
      <c r="AP549" s="410"/>
      <c r="AQ549" s="410"/>
      <c r="AR549" s="410"/>
      <c r="AS549" s="410"/>
      <c r="AT549" s="410"/>
      <c r="AU549" s="410"/>
      <c r="AV549" s="410"/>
      <c r="AW549" s="410"/>
      <c r="AX549" s="410"/>
      <c r="AY549" s="410"/>
      <c r="AZ549" s="410"/>
      <c r="BA549" s="412"/>
      <c r="BB549" s="488"/>
      <c r="BC549" s="412"/>
      <c r="BD549" s="412"/>
      <c r="BE549" s="412"/>
      <c r="BF549" s="412"/>
      <c r="BG549" s="412"/>
      <c r="BH549" s="412"/>
      <c r="BI549" s="412"/>
      <c r="BJ549" s="412"/>
      <c r="BK549" s="412"/>
      <c r="BL549" s="412"/>
      <c r="BM549" s="412"/>
      <c r="BN549" s="412"/>
      <c r="BO549" s="412"/>
      <c r="BP549" s="412"/>
      <c r="BQ549" s="412"/>
      <c r="BR549" s="412"/>
      <c r="BS549" s="412"/>
      <c r="BT549" s="412"/>
      <c r="BU549" s="412"/>
      <c r="BV549" s="412"/>
      <c r="BW549" s="412"/>
      <c r="BX549" s="412"/>
      <c r="BY549" s="412"/>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7" customFormat="true" ht="25.15" customHeight="true" x14ac:dyDescent="0.2">
      <c r="C550" s="1066" t="s">
        <v>514</v>
      </c>
      <c r="D550" s="1067"/>
      <c r="E550" s="876">
        <v>-1.8824435458371407E-2</v>
      </c>
      <c r="F550" s="701"/>
      <c r="G550" s="701"/>
      <c r="H550" s="1067" t="s">
        <v>486</v>
      </c>
      <c r="I550" s="1067"/>
      <c r="J550" s="877">
        <v>0.26180229307910891</v>
      </c>
      <c r="K550" s="701"/>
      <c r="L550" s="701"/>
      <c r="M550" s="1067" t="s">
        <v>310</v>
      </c>
      <c r="N550" s="1067"/>
      <c r="O550" s="878">
        <v>8.4192838108855615E-3</v>
      </c>
      <c r="P550" s="701"/>
      <c r="Q550" s="701"/>
      <c r="AB550" s="410"/>
      <c r="AC550" s="410"/>
      <c r="AD550" s="410"/>
      <c r="AE550" s="410"/>
      <c r="AF550" s="410"/>
      <c r="AG550" s="410"/>
      <c r="AH550" s="410"/>
      <c r="AI550" s="410"/>
      <c r="AJ550" s="410"/>
      <c r="AK550" s="410"/>
      <c r="AL550" s="410"/>
      <c r="AM550" s="410"/>
      <c r="AN550" s="410"/>
      <c r="AO550" s="410"/>
      <c r="AP550" s="410"/>
      <c r="AQ550" s="410"/>
      <c r="AR550" s="410"/>
      <c r="AS550" s="410"/>
      <c r="AT550" s="410"/>
      <c r="AU550" s="410"/>
      <c r="AV550" s="410"/>
      <c r="AW550" s="410"/>
      <c r="AX550" s="410"/>
      <c r="AY550" s="410"/>
      <c r="AZ550" s="410"/>
      <c r="BA550" s="412"/>
      <c r="BB550" s="488"/>
      <c r="BC550" s="412"/>
      <c r="BD550" s="412"/>
      <c r="BE550" s="412"/>
      <c r="BF550" s="412"/>
      <c r="BG550" s="412"/>
      <c r="BH550" s="412"/>
      <c r="BI550" s="412"/>
      <c r="BJ550" s="412"/>
      <c r="BK550" s="412"/>
      <c r="BL550" s="412"/>
      <c r="BM550" s="412"/>
      <c r="BN550" s="412"/>
      <c r="BO550" s="412"/>
      <c r="BP550" s="412"/>
      <c r="BQ550" s="412"/>
      <c r="BR550" s="412"/>
      <c r="BS550" s="412"/>
      <c r="BT550" s="412"/>
      <c r="BU550" s="412"/>
      <c r="BV550" s="412"/>
      <c r="BW550" s="412"/>
      <c r="BX550" s="412"/>
      <c r="BY550" s="412"/>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7" customFormat="true" ht="25.15" customHeight="true" x14ac:dyDescent="0.2">
      <c r="C551" s="1066" t="s">
        <v>526</v>
      </c>
      <c r="D551" s="1067"/>
      <c r="E551" s="876">
        <v>-8.4510638432939468E-3</v>
      </c>
      <c r="F551" s="701"/>
      <c r="G551" s="701"/>
      <c r="H551" s="1067" t="s">
        <v>344</v>
      </c>
      <c r="I551" s="1067"/>
      <c r="J551" s="877">
        <v>1.1920801818742739E-2</v>
      </c>
      <c r="K551" s="701"/>
      <c r="L551" s="701"/>
      <c r="M551" s="1067" t="s">
        <v>306</v>
      </c>
      <c r="N551" s="1067"/>
      <c r="O551" s="878">
        <v>3.9865712146097798E-2</v>
      </c>
      <c r="P551" s="701"/>
      <c r="Q551" s="701"/>
      <c r="AB551" s="410"/>
      <c r="AC551" s="410"/>
      <c r="AD551" s="410"/>
      <c r="AE551" s="410"/>
      <c r="AF551" s="410"/>
      <c r="AG551" s="410"/>
      <c r="AH551" s="410"/>
      <c r="AI551" s="410"/>
      <c r="AJ551" s="410"/>
      <c r="AK551" s="410"/>
      <c r="AL551" s="410"/>
      <c r="AM551" s="410"/>
      <c r="AN551" s="410"/>
      <c r="AO551" s="410"/>
      <c r="AP551" s="410"/>
      <c r="AQ551" s="410"/>
      <c r="AR551" s="410"/>
      <c r="AS551" s="410"/>
      <c r="AT551" s="410"/>
      <c r="AU551" s="410"/>
      <c r="AV551" s="410"/>
      <c r="AW551" s="410"/>
      <c r="AX551" s="410"/>
      <c r="AY551" s="410"/>
      <c r="AZ551" s="410"/>
      <c r="BA551" s="412"/>
      <c r="BB551" s="488"/>
      <c r="BC551" s="412"/>
      <c r="BD551" s="412"/>
      <c r="BE551" s="412"/>
      <c r="BF551" s="412"/>
      <c r="BG551" s="412"/>
      <c r="BH551" s="412"/>
      <c r="BI551" s="412"/>
      <c r="BJ551" s="412"/>
      <c r="BK551" s="412"/>
      <c r="BL551" s="412"/>
      <c r="BM551" s="412"/>
      <c r="BN551" s="412"/>
      <c r="BO551" s="412"/>
      <c r="BP551" s="412"/>
      <c r="BQ551" s="412"/>
      <c r="BR551" s="412"/>
      <c r="BS551" s="412"/>
      <c r="BT551" s="412"/>
      <c r="BU551" s="412"/>
      <c r="BV551" s="412"/>
      <c r="BW551" s="412"/>
      <c r="BX551" s="412"/>
      <c r="BY551" s="412"/>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7" customFormat="true" ht="25.15" customHeight="true" x14ac:dyDescent="0.2">
      <c r="C552" s="1066" t="s">
        <v>482</v>
      </c>
      <c r="D552" s="1067"/>
      <c r="E552" s="876">
        <v>-9.6626723143854398E-2</v>
      </c>
      <c r="F552" s="701"/>
      <c r="G552" s="701"/>
      <c r="H552" s="1067" t="s">
        <v>325</v>
      </c>
      <c r="I552" s="1067"/>
      <c r="J552" s="877">
        <v>3.4132766978180143E-2</v>
      </c>
      <c r="K552" s="701"/>
      <c r="L552" s="701"/>
      <c r="M552" s="1067" t="s">
        <v>520</v>
      </c>
      <c r="N552" s="1067"/>
      <c r="O552" s="878">
        <v>1.6742048249752083E-2</v>
      </c>
      <c r="P552" s="701"/>
      <c r="Q552" s="701"/>
      <c r="AB552" s="410"/>
      <c r="AC552" s="410"/>
      <c r="AD552" s="410"/>
      <c r="AE552" s="410"/>
      <c r="AF552" s="410"/>
      <c r="AG552" s="410"/>
      <c r="AH552" s="410"/>
      <c r="AI552" s="410"/>
      <c r="AJ552" s="410"/>
      <c r="AK552" s="410"/>
      <c r="AL552" s="410"/>
      <c r="AM552" s="410"/>
      <c r="AN552" s="410"/>
      <c r="AO552" s="410"/>
      <c r="AP552" s="410"/>
      <c r="AQ552" s="410"/>
      <c r="AR552" s="410"/>
      <c r="AS552" s="410"/>
      <c r="AT552" s="410"/>
      <c r="AU552" s="410"/>
      <c r="AV552" s="410"/>
      <c r="AW552" s="410"/>
      <c r="AX552" s="410"/>
      <c r="AY552" s="410"/>
      <c r="AZ552" s="410"/>
      <c r="BA552" s="412"/>
      <c r="BB552" s="488"/>
      <c r="BC552" s="412"/>
      <c r="BD552" s="412"/>
      <c r="BE552" s="412"/>
      <c r="BF552" s="412"/>
      <c r="BG552" s="412"/>
      <c r="BH552" s="412"/>
      <c r="BI552" s="412"/>
      <c r="BJ552" s="412"/>
      <c r="BK552" s="412"/>
      <c r="BL552" s="412"/>
      <c r="BM552" s="412"/>
      <c r="BN552" s="412"/>
      <c r="BO552" s="412"/>
      <c r="BP552" s="412"/>
      <c r="BQ552" s="412"/>
      <c r="BR552" s="412"/>
      <c r="BS552" s="412"/>
      <c r="BT552" s="412"/>
      <c r="BU552" s="412"/>
      <c r="BV552" s="412"/>
      <c r="BW552" s="412"/>
      <c r="BX552" s="412"/>
      <c r="BY552" s="412"/>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7" customFormat="true" ht="25.15" customHeight="true" x14ac:dyDescent="0.2">
      <c r="C553" s="1066" t="s">
        <v>531</v>
      </c>
      <c r="D553" s="1067"/>
      <c r="E553" s="876">
        <v>4.213039782525331E-3</v>
      </c>
      <c r="F553" s="701"/>
      <c r="G553" s="701"/>
      <c r="H553" s="1067" t="s">
        <v>343</v>
      </c>
      <c r="I553" s="1067"/>
      <c r="J553" s="877">
        <v>2.1717290187718637E-3</v>
      </c>
      <c r="K553" s="701"/>
      <c r="L553" s="701"/>
      <c r="M553" s="1067" t="s">
        <v>522</v>
      </c>
      <c r="N553" s="1067"/>
      <c r="O553" s="878">
        <v>1.4551298848135075E-2</v>
      </c>
      <c r="P553" s="701"/>
      <c r="Q553" s="701"/>
      <c r="AB553" s="410"/>
      <c r="AC553" s="410"/>
      <c r="AD553" s="410"/>
      <c r="AE553" s="410"/>
      <c r="AF553" s="410"/>
      <c r="AG553" s="410"/>
      <c r="AH553" s="410"/>
      <c r="AI553" s="410"/>
      <c r="AJ553" s="410"/>
      <c r="AK553" s="410"/>
      <c r="AL553" s="410"/>
      <c r="AM553" s="410"/>
      <c r="AN553" s="410"/>
      <c r="AO553" s="410"/>
      <c r="AP553" s="410"/>
      <c r="AQ553" s="410"/>
      <c r="AR553" s="410"/>
      <c r="AS553" s="410"/>
      <c r="AT553" s="410"/>
      <c r="AU553" s="410"/>
      <c r="AV553" s="410"/>
      <c r="AW553" s="410"/>
      <c r="AX553" s="410"/>
      <c r="AY553" s="410"/>
      <c r="AZ553" s="410"/>
      <c r="BA553" s="412"/>
      <c r="BB553" s="488"/>
      <c r="BC553" s="412"/>
      <c r="BD553" s="412"/>
      <c r="BE553" s="412"/>
      <c r="BF553" s="412"/>
      <c r="BG553" s="412"/>
      <c r="BH553" s="412"/>
      <c r="BI553" s="412"/>
      <c r="BJ553" s="412"/>
      <c r="BK553" s="412"/>
      <c r="BL553" s="412"/>
      <c r="BM553" s="412"/>
      <c r="BN553" s="412"/>
      <c r="BO553" s="412"/>
      <c r="BP553" s="412"/>
      <c r="BQ553" s="412"/>
      <c r="BR553" s="412"/>
      <c r="BS553" s="412"/>
      <c r="BT553" s="412"/>
      <c r="BU553" s="412"/>
      <c r="BV553" s="412"/>
      <c r="BW553" s="412"/>
      <c r="BX553" s="412"/>
      <c r="BY553" s="412"/>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7" customFormat="true" ht="25.15" customHeight="true" x14ac:dyDescent="0.2">
      <c r="C554" s="1066" t="s">
        <v>524</v>
      </c>
      <c r="D554" s="1067"/>
      <c r="E554" s="876">
        <v>8.8706676608983539E-3</v>
      </c>
      <c r="F554" s="701"/>
      <c r="G554" s="701"/>
      <c r="H554" s="1067" t="s">
        <v>496</v>
      </c>
      <c r="I554" s="1067"/>
      <c r="J554" s="877">
        <v>0.12337520007979887</v>
      </c>
      <c r="K554" s="701"/>
      <c r="L554" s="701"/>
      <c r="M554" s="1067" t="s">
        <v>545</v>
      </c>
      <c r="N554" s="1067"/>
      <c r="O554" s="878">
        <v>1.0887300482983874E-3</v>
      </c>
      <c r="P554" s="701"/>
      <c r="Q554" s="701"/>
      <c r="AB554" s="410"/>
      <c r="AC554" s="410"/>
      <c r="AD554" s="410"/>
      <c r="AE554" s="410"/>
      <c r="AF554" s="410"/>
      <c r="AG554" s="410"/>
      <c r="AH554" s="410"/>
      <c r="AI554" s="410"/>
      <c r="AJ554" s="410"/>
      <c r="AK554" s="410"/>
      <c r="AL554" s="410"/>
      <c r="AM554" s="410"/>
      <c r="AN554" s="410"/>
      <c r="AO554" s="410"/>
      <c r="AP554" s="410"/>
      <c r="AQ554" s="410"/>
      <c r="AR554" s="410"/>
      <c r="AS554" s="410"/>
      <c r="AT554" s="410"/>
      <c r="AU554" s="410"/>
      <c r="AV554" s="410"/>
      <c r="AW554" s="410"/>
      <c r="AX554" s="410"/>
      <c r="AY554" s="410"/>
      <c r="AZ554" s="410"/>
      <c r="BA554" s="412"/>
      <c r="BB554" s="488"/>
      <c r="BC554" s="412"/>
      <c r="BD554" s="412"/>
      <c r="BE554" s="412"/>
      <c r="BF554" s="412"/>
      <c r="BG554" s="412"/>
      <c r="BH554" s="412"/>
      <c r="BI554" s="412"/>
      <c r="BJ554" s="412"/>
      <c r="BK554" s="412"/>
      <c r="BL554" s="412"/>
      <c r="BM554" s="412"/>
      <c r="BN554" s="412"/>
      <c r="BO554" s="412"/>
      <c r="BP554" s="412"/>
      <c r="BQ554" s="412"/>
      <c r="BR554" s="412"/>
      <c r="BS554" s="412"/>
      <c r="BT554" s="412"/>
      <c r="BU554" s="412"/>
      <c r="BV554" s="412"/>
      <c r="BW554" s="412"/>
      <c r="BX554" s="412"/>
      <c r="BY554" s="412"/>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7" customFormat="true" ht="25.15" customHeight="true" x14ac:dyDescent="0.2">
      <c r="C555" s="1066" t="s">
        <v>541</v>
      </c>
      <c r="D555" s="1067"/>
      <c r="E555" s="876">
        <v>-8.0272861577538603E-4</v>
      </c>
      <c r="F555" s="701"/>
      <c r="G555" s="701"/>
      <c r="H555" s="1067" t="s">
        <v>333</v>
      </c>
      <c r="I555" s="1067"/>
      <c r="J555" s="877">
        <v>1.8504531540353423E-2</v>
      </c>
      <c r="K555" s="701"/>
      <c r="L555" s="701"/>
      <c r="M555" s="1067" t="s">
        <v>542</v>
      </c>
      <c r="N555" s="1067"/>
      <c r="O555" s="878">
        <v>1.9362402947221643E-3</v>
      </c>
      <c r="P555" s="701"/>
      <c r="Q555" s="701"/>
      <c r="AB555" s="410"/>
      <c r="AC555" s="410"/>
      <c r="AD555" s="410"/>
      <c r="AE555" s="410"/>
      <c r="AF555" s="410"/>
      <c r="AG555" s="410"/>
      <c r="AH555" s="410"/>
      <c r="AI555" s="410"/>
      <c r="AJ555" s="410"/>
      <c r="AK555" s="410"/>
      <c r="AL555" s="410"/>
      <c r="AM555" s="410"/>
      <c r="AN555" s="410"/>
      <c r="AO555" s="410"/>
      <c r="AP555" s="410"/>
      <c r="AQ555" s="410"/>
      <c r="AR555" s="410"/>
      <c r="AS555" s="410"/>
      <c r="AT555" s="410"/>
      <c r="AU555" s="410"/>
      <c r="AV555" s="410"/>
      <c r="AW555" s="410"/>
      <c r="AX555" s="410"/>
      <c r="AY555" s="410"/>
      <c r="AZ555" s="410"/>
      <c r="BA555" s="412"/>
      <c r="BB555" s="488"/>
      <c r="BC555" s="412"/>
      <c r="BD555" s="412"/>
      <c r="BE555" s="412"/>
      <c r="BF555" s="412"/>
      <c r="BG555" s="412"/>
      <c r="BH555" s="412"/>
      <c r="BI555" s="412"/>
      <c r="BJ555" s="412"/>
      <c r="BK555" s="412"/>
      <c r="BL555" s="412"/>
      <c r="BM555" s="412"/>
      <c r="BN555" s="412"/>
      <c r="BO555" s="412"/>
      <c r="BP555" s="412"/>
      <c r="BQ555" s="412"/>
      <c r="BR555" s="412"/>
      <c r="BS555" s="412"/>
      <c r="BT555" s="412"/>
      <c r="BU555" s="412"/>
      <c r="BV555" s="412"/>
      <c r="BW555" s="412"/>
      <c r="BX555" s="412"/>
      <c r="BY555" s="412"/>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7" customFormat="true" ht="25.15" customHeight="true" x14ac:dyDescent="0.2">
      <c r="C556" s="1066" t="s">
        <v>504</v>
      </c>
      <c r="D556" s="1067"/>
      <c r="E556" s="876">
        <v>3.7360156273180192E-2</v>
      </c>
      <c r="F556" s="701"/>
      <c r="G556" s="701"/>
      <c r="H556" s="1067" t="s">
        <v>310</v>
      </c>
      <c r="I556" s="1067"/>
      <c r="J556" s="877">
        <v>5.1997972457487336E-2</v>
      </c>
      <c r="K556" s="701"/>
      <c r="L556" s="701"/>
      <c r="M556" s="1067" t="s">
        <v>491</v>
      </c>
      <c r="N556" s="1067"/>
      <c r="O556" s="878">
        <v>2.9615992849790501E-5</v>
      </c>
      <c r="P556" s="701"/>
      <c r="Q556" s="701"/>
      <c r="AB556" s="410"/>
      <c r="AC556" s="410"/>
      <c r="AD556" s="410"/>
      <c r="AE556" s="410"/>
      <c r="AF556" s="410"/>
      <c r="AG556" s="410"/>
      <c r="AH556" s="410"/>
      <c r="AI556" s="410"/>
      <c r="AJ556" s="410"/>
      <c r="AK556" s="410"/>
      <c r="AL556" s="410"/>
      <c r="AM556" s="410"/>
      <c r="AN556" s="410"/>
      <c r="AO556" s="410"/>
      <c r="AP556" s="410"/>
      <c r="AQ556" s="410"/>
      <c r="AR556" s="410"/>
      <c r="AS556" s="410"/>
      <c r="AT556" s="410"/>
      <c r="AU556" s="410"/>
      <c r="AV556" s="410"/>
      <c r="AW556" s="410"/>
      <c r="AX556" s="410"/>
      <c r="AY556" s="410"/>
      <c r="AZ556" s="410"/>
      <c r="BA556" s="412"/>
      <c r="BB556" s="488"/>
      <c r="BC556" s="412"/>
      <c r="BD556" s="412"/>
      <c r="BE556" s="412"/>
      <c r="BF556" s="412"/>
      <c r="BG556" s="412"/>
      <c r="BH556" s="412"/>
      <c r="BI556" s="412"/>
      <c r="BJ556" s="412"/>
      <c r="BK556" s="412"/>
      <c r="BL556" s="412"/>
      <c r="BM556" s="412"/>
      <c r="BN556" s="412"/>
      <c r="BO556" s="412"/>
      <c r="BP556" s="412"/>
      <c r="BQ556" s="412"/>
      <c r="BR556" s="412"/>
      <c r="BS556" s="412"/>
      <c r="BT556" s="412"/>
      <c r="BU556" s="412"/>
      <c r="BV556" s="412"/>
      <c r="BW556" s="412"/>
      <c r="BX556" s="412"/>
      <c r="BY556" s="412"/>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7" customFormat="true" ht="25.15" customHeight="true" x14ac:dyDescent="0.2">
      <c r="C557" s="1066" t="s">
        <v>530</v>
      </c>
      <c r="D557" s="1067"/>
      <c r="E557" s="876">
        <v>-4.6831950080892986E-3</v>
      </c>
      <c r="F557" s="701"/>
      <c r="G557" s="701"/>
      <c r="H557" s="1067" t="s">
        <v>306</v>
      </c>
      <c r="I557" s="1067"/>
      <c r="J557" s="877">
        <v>5.6704723378185939E-2</v>
      </c>
      <c r="K557" s="701"/>
      <c r="L557" s="701"/>
      <c r="M557" s="1067" t="s">
        <v>505</v>
      </c>
      <c r="N557" s="1067"/>
      <c r="O557" s="878">
        <v>4.6830878578568209E-4</v>
      </c>
      <c r="P557" s="701"/>
      <c r="Q557" s="701"/>
      <c r="AB557" s="410"/>
      <c r="AC557" s="410"/>
      <c r="AD557" s="410"/>
      <c r="AE557" s="410"/>
      <c r="AF557" s="410"/>
      <c r="AG557" s="410"/>
      <c r="AH557" s="410"/>
      <c r="AI557" s="410"/>
      <c r="AJ557" s="410"/>
      <c r="AK557" s="410"/>
      <c r="AL557" s="410"/>
      <c r="AM557" s="410"/>
      <c r="AN557" s="410"/>
      <c r="AO557" s="410"/>
      <c r="AP557" s="410"/>
      <c r="AQ557" s="410"/>
      <c r="AR557" s="410"/>
      <c r="AS557" s="410"/>
      <c r="AT557" s="410"/>
      <c r="AU557" s="410"/>
      <c r="AV557" s="410"/>
      <c r="AW557" s="410"/>
      <c r="AX557" s="410"/>
      <c r="AY557" s="410"/>
      <c r="AZ557" s="410"/>
      <c r="BA557" s="412"/>
      <c r="BB557" s="488"/>
      <c r="BC557" s="412"/>
      <c r="BD557" s="412"/>
      <c r="BE557" s="412"/>
      <c r="BF557" s="412"/>
      <c r="BG557" s="412"/>
      <c r="BH557" s="412"/>
      <c r="BI557" s="412"/>
      <c r="BJ557" s="412"/>
      <c r="BK557" s="412"/>
      <c r="BL557" s="412"/>
      <c r="BM557" s="412"/>
      <c r="BN557" s="412"/>
      <c r="BO557" s="412"/>
      <c r="BP557" s="412"/>
      <c r="BQ557" s="412"/>
      <c r="BR557" s="412"/>
      <c r="BS557" s="412"/>
      <c r="BT557" s="412"/>
      <c r="BU557" s="412"/>
      <c r="BV557" s="412"/>
      <c r="BW557" s="412"/>
      <c r="BX557" s="412"/>
      <c r="BY557" s="412"/>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7" customFormat="true" ht="25.15" customHeight="true" x14ac:dyDescent="0.2">
      <c r="C558" s="1066" t="s">
        <v>507</v>
      </c>
      <c r="D558" s="1067"/>
      <c r="E558" s="876">
        <v>3.6450160390302147E-2</v>
      </c>
      <c r="F558" s="701"/>
      <c r="G558" s="701"/>
      <c r="H558" s="1067" t="s">
        <v>520</v>
      </c>
      <c r="I558" s="1067"/>
      <c r="J558" s="877">
        <v>1.5056964954534806E-2</v>
      </c>
      <c r="K558" s="701"/>
      <c r="L558" s="701"/>
      <c r="M558" s="1067" t="s">
        <v>500</v>
      </c>
      <c r="N558" s="1067"/>
      <c r="O558" s="878">
        <v>6.0629692750675492E-7</v>
      </c>
      <c r="P558" s="701"/>
      <c r="Q558" s="701"/>
      <c r="AB558" s="410"/>
      <c r="AC558" s="410"/>
      <c r="AD558" s="410"/>
      <c r="AE558" s="410"/>
      <c r="AF558" s="410"/>
      <c r="AG558" s="410"/>
      <c r="AH558" s="410"/>
      <c r="AI558" s="410"/>
      <c r="AJ558" s="410"/>
      <c r="AK558" s="410"/>
      <c r="AL558" s="410"/>
      <c r="AM558" s="410"/>
      <c r="AN558" s="410"/>
      <c r="AO558" s="410"/>
      <c r="AP558" s="410"/>
      <c r="AQ558" s="410"/>
      <c r="AR558" s="410"/>
      <c r="AS558" s="410"/>
      <c r="AT558" s="410"/>
      <c r="AU558" s="410"/>
      <c r="AV558" s="410"/>
      <c r="AW558" s="410"/>
      <c r="AX558" s="410"/>
      <c r="AY558" s="410"/>
      <c r="AZ558" s="410"/>
      <c r="BA558" s="412"/>
      <c r="BB558" s="488"/>
      <c r="BC558" s="412"/>
      <c r="BD558" s="412"/>
      <c r="BE558" s="412"/>
      <c r="BF558" s="412"/>
      <c r="BG558" s="412"/>
      <c r="BH558" s="412"/>
      <c r="BI558" s="412"/>
      <c r="BJ558" s="412"/>
      <c r="BK558" s="412"/>
      <c r="BL558" s="412"/>
      <c r="BM558" s="412"/>
      <c r="BN558" s="412"/>
      <c r="BO558" s="412"/>
      <c r="BP558" s="412"/>
      <c r="BQ558" s="412"/>
      <c r="BR558" s="412"/>
      <c r="BS558" s="412"/>
      <c r="BT558" s="412"/>
      <c r="BU558" s="412"/>
      <c r="BV558" s="412"/>
      <c r="BW558" s="412"/>
      <c r="BX558" s="412"/>
      <c r="BY558" s="412"/>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7" customFormat="true" ht="25.15" customHeight="true" x14ac:dyDescent="0.2">
      <c r="C559" s="1066" t="s">
        <v>489</v>
      </c>
      <c r="D559" s="1067"/>
      <c r="E559" s="876">
        <v>6.3233177214783484E-2</v>
      </c>
      <c r="F559" s="701"/>
      <c r="G559" s="701"/>
      <c r="H559" s="1067" t="s">
        <v>522</v>
      </c>
      <c r="I559" s="1067"/>
      <c r="J559" s="877">
        <v>8.9800217600850985E-3</v>
      </c>
      <c r="K559" s="701"/>
      <c r="L559" s="701"/>
      <c r="M559" s="1067" t="s">
        <v>525</v>
      </c>
      <c r="N559" s="1067"/>
      <c r="O559" s="878">
        <v>2.1072092764525267E-3</v>
      </c>
      <c r="P559" s="701"/>
      <c r="Q559" s="701"/>
      <c r="AB559" s="410"/>
      <c r="AC559" s="410"/>
      <c r="AD559" s="410"/>
      <c r="AE559" s="410"/>
      <c r="AF559" s="410"/>
      <c r="AG559" s="410"/>
      <c r="AH559" s="410"/>
      <c r="AI559" s="410"/>
      <c r="AJ559" s="410"/>
      <c r="AK559" s="410"/>
      <c r="AL559" s="410"/>
      <c r="AM559" s="410"/>
      <c r="AN559" s="410"/>
      <c r="AO559" s="410"/>
      <c r="AP559" s="410"/>
      <c r="AQ559" s="410"/>
      <c r="AR559" s="410"/>
      <c r="AS559" s="410"/>
      <c r="AT559" s="410"/>
      <c r="AU559" s="410"/>
      <c r="AV559" s="410"/>
      <c r="AW559" s="410"/>
      <c r="AX559" s="410"/>
      <c r="AY559" s="410"/>
      <c r="AZ559" s="410"/>
      <c r="BA559" s="412"/>
      <c r="BB559" s="488"/>
      <c r="BC559" s="412"/>
      <c r="BD559" s="412"/>
      <c r="BE559" s="412"/>
      <c r="BF559" s="412"/>
      <c r="BG559" s="412"/>
      <c r="BH559" s="412"/>
      <c r="BI559" s="412"/>
      <c r="BJ559" s="412"/>
      <c r="BK559" s="412"/>
      <c r="BL559" s="412"/>
      <c r="BM559" s="412"/>
      <c r="BN559" s="412"/>
      <c r="BO559" s="412"/>
      <c r="BP559" s="412"/>
      <c r="BQ559" s="412"/>
      <c r="BR559" s="412"/>
      <c r="BS559" s="412"/>
      <c r="BT559" s="412"/>
      <c r="BU559" s="412"/>
      <c r="BV559" s="412"/>
      <c r="BW559" s="412"/>
      <c r="BX559" s="412"/>
      <c r="BY559" s="412"/>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7" customFormat="true" ht="25.15" customHeight="true" x14ac:dyDescent="0.2">
      <c r="C560" s="1066" t="s">
        <v>535</v>
      </c>
      <c r="D560" s="1067"/>
      <c r="E560" s="876">
        <v>2.7928405848071428E-3</v>
      </c>
      <c r="F560" s="701"/>
      <c r="G560" s="701"/>
      <c r="H560" s="1067" t="s">
        <v>545</v>
      </c>
      <c r="I560" s="1067"/>
      <c r="J560" s="877">
        <v>6.2762579051203783E-3</v>
      </c>
      <c r="K560" s="701"/>
      <c r="L560" s="701"/>
      <c r="M560" s="1067" t="s">
        <v>494</v>
      </c>
      <c r="N560" s="1067"/>
      <c r="O560" s="878">
        <v>3.134174608966644E-3</v>
      </c>
      <c r="P560" s="701"/>
      <c r="Q560" s="701"/>
      <c r="AB560" s="410"/>
      <c r="AC560" s="410"/>
      <c r="AD560" s="410"/>
      <c r="AE560" s="410"/>
      <c r="AF560" s="410"/>
      <c r="AG560" s="410"/>
      <c r="AH560" s="410"/>
      <c r="AI560" s="410"/>
      <c r="AJ560" s="410"/>
      <c r="AK560" s="410"/>
      <c r="AL560" s="410"/>
      <c r="AM560" s="410"/>
      <c r="AN560" s="410"/>
      <c r="AO560" s="410"/>
      <c r="AP560" s="410"/>
      <c r="AQ560" s="410"/>
      <c r="AR560" s="410"/>
      <c r="AS560" s="410"/>
      <c r="AT560" s="410"/>
      <c r="AU560" s="410"/>
      <c r="AV560" s="410"/>
      <c r="AW560" s="410"/>
      <c r="AX560" s="410"/>
      <c r="AY560" s="410"/>
      <c r="AZ560" s="410"/>
      <c r="BA560" s="412"/>
      <c r="BB560" s="488"/>
      <c r="BC560" s="412"/>
      <c r="BD560" s="412"/>
      <c r="BE560" s="412"/>
      <c r="BF560" s="412"/>
      <c r="BG560" s="412"/>
      <c r="BH560" s="412"/>
      <c r="BI560" s="412"/>
      <c r="BJ560" s="412"/>
      <c r="BK560" s="412"/>
      <c r="BL560" s="412"/>
      <c r="BM560" s="412"/>
      <c r="BN560" s="412"/>
      <c r="BO560" s="412"/>
      <c r="BP560" s="412"/>
      <c r="BQ560" s="412"/>
      <c r="BR560" s="412"/>
      <c r="BS560" s="412"/>
      <c r="BT560" s="412"/>
      <c r="BU560" s="412"/>
      <c r="BV560" s="412"/>
      <c r="BW560" s="412"/>
      <c r="BX560" s="412"/>
      <c r="BY560" s="412"/>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7" customFormat="true" ht="25.15" customHeight="true" x14ac:dyDescent="0.2">
      <c r="C561" s="1066" t="s">
        <v>534</v>
      </c>
      <c r="D561" s="1067"/>
      <c r="E561" s="876">
        <v>3.3579116006728117E-3</v>
      </c>
      <c r="F561" s="701"/>
      <c r="G561" s="701"/>
      <c r="H561" s="1067" t="s">
        <v>542</v>
      </c>
      <c r="I561" s="1067"/>
      <c r="J561" s="877">
        <v>3.0517415184012442E-4</v>
      </c>
      <c r="K561" s="701"/>
      <c r="L561" s="701"/>
      <c r="M561" s="1067" t="s">
        <v>349</v>
      </c>
      <c r="N561" s="1067"/>
      <c r="O561" s="878">
        <v>2.9642855616681019E-3</v>
      </c>
      <c r="P561" s="701"/>
      <c r="Q561" s="701"/>
      <c r="AB561" s="410"/>
      <c r="AC561" s="410"/>
      <c r="AD561" s="410"/>
      <c r="AE561" s="410"/>
      <c r="AF561" s="410"/>
      <c r="AG561" s="410"/>
      <c r="AH561" s="410"/>
      <c r="AI561" s="410"/>
      <c r="AJ561" s="410"/>
      <c r="AK561" s="410"/>
      <c r="AL561" s="410"/>
      <c r="AM561" s="410"/>
      <c r="AN561" s="410"/>
      <c r="AO561" s="410"/>
      <c r="AP561" s="410"/>
      <c r="AQ561" s="410"/>
      <c r="AR561" s="410"/>
      <c r="AS561" s="410"/>
      <c r="AT561" s="410"/>
      <c r="AU561" s="410"/>
      <c r="AV561" s="410"/>
      <c r="AW561" s="410"/>
      <c r="AX561" s="410"/>
      <c r="AY561" s="410"/>
      <c r="AZ561" s="410"/>
      <c r="BA561" s="412"/>
      <c r="BB561" s="488"/>
      <c r="BC561" s="412"/>
      <c r="BD561" s="412"/>
      <c r="BE561" s="412"/>
      <c r="BF561" s="412"/>
      <c r="BG561" s="412"/>
      <c r="BH561" s="412"/>
      <c r="BI561" s="412"/>
      <c r="BJ561" s="412"/>
      <c r="BK561" s="412"/>
      <c r="BL561" s="412"/>
      <c r="BM561" s="412"/>
      <c r="BN561" s="412"/>
      <c r="BO561" s="412"/>
      <c r="BP561" s="412"/>
      <c r="BQ561" s="412"/>
      <c r="BR561" s="412"/>
      <c r="BS561" s="412"/>
      <c r="BT561" s="412"/>
      <c r="BU561" s="412"/>
      <c r="BV561" s="412"/>
      <c r="BW561" s="412"/>
      <c r="BX561" s="412"/>
      <c r="BY561" s="412"/>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7" customFormat="true" ht="25.15" customHeight="true" x14ac:dyDescent="0.2">
      <c r="C562" s="1066" t="s">
        <v>481</v>
      </c>
      <c r="D562" s="1067"/>
      <c r="E562" s="876">
        <v>-9.4753949532458734E-2</v>
      </c>
      <c r="F562" s="701"/>
      <c r="G562" s="701"/>
      <c r="H562" s="1067" t="s">
        <v>491</v>
      </c>
      <c r="I562" s="1067"/>
      <c r="J562" s="877">
        <v>0.18301936895017595</v>
      </c>
      <c r="K562" s="701"/>
      <c r="L562" s="701"/>
      <c r="M562" s="1067" t="s">
        <v>351</v>
      </c>
      <c r="N562" s="1067"/>
      <c r="O562" s="878">
        <v>1.7378311531691074E-3</v>
      </c>
      <c r="P562" s="701"/>
      <c r="Q562" s="701"/>
      <c r="AB562" s="410"/>
      <c r="AC562" s="410"/>
      <c r="AD562" s="410"/>
      <c r="AE562" s="410"/>
      <c r="AF562" s="410"/>
      <c r="AG562" s="410"/>
      <c r="AH562" s="410"/>
      <c r="AI562" s="410"/>
      <c r="AJ562" s="410"/>
      <c r="AK562" s="410"/>
      <c r="AL562" s="410"/>
      <c r="AM562" s="410"/>
      <c r="AN562" s="410"/>
      <c r="AO562" s="410"/>
      <c r="AP562" s="410"/>
      <c r="AQ562" s="410"/>
      <c r="AR562" s="410"/>
      <c r="AS562" s="410"/>
      <c r="AT562" s="410"/>
      <c r="AU562" s="410"/>
      <c r="AV562" s="410"/>
      <c r="AW562" s="410"/>
      <c r="AX562" s="410"/>
      <c r="AY562" s="410"/>
      <c r="AZ562" s="410"/>
      <c r="BA562" s="412"/>
      <c r="BB562" s="488"/>
      <c r="BC562" s="412"/>
      <c r="BD562" s="412"/>
      <c r="BE562" s="412"/>
      <c r="BF562" s="412"/>
      <c r="BG562" s="412"/>
      <c r="BH562" s="412"/>
      <c r="BI562" s="412"/>
      <c r="BJ562" s="412"/>
      <c r="BK562" s="412"/>
      <c r="BL562" s="412"/>
      <c r="BM562" s="412"/>
      <c r="BN562" s="412"/>
      <c r="BO562" s="412"/>
      <c r="BP562" s="412"/>
      <c r="BQ562" s="412"/>
      <c r="BR562" s="412"/>
      <c r="BS562" s="412"/>
      <c r="BT562" s="412"/>
      <c r="BU562" s="412"/>
      <c r="BV562" s="412"/>
      <c r="BW562" s="412"/>
      <c r="BX562" s="412"/>
      <c r="BY562" s="412"/>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7" customFormat="true" ht="25.15" customHeight="true" x14ac:dyDescent="0.2">
      <c r="C563" s="1066" t="s">
        <v>540</v>
      </c>
      <c r="D563" s="1067"/>
      <c r="E563" s="876">
        <v>-8.5920582871937029E-4</v>
      </c>
      <c r="F563" s="701"/>
      <c r="G563" s="701"/>
      <c r="H563" s="1067" t="s">
        <v>505</v>
      </c>
      <c r="I563" s="1067"/>
      <c r="J563" s="877">
        <v>6.7280710083198206E-2</v>
      </c>
      <c r="K563" s="701"/>
      <c r="L563" s="701"/>
      <c r="M563" s="1067" t="s">
        <v>324</v>
      </c>
      <c r="N563" s="1067"/>
      <c r="O563" s="878">
        <v>2.3398512894953071E-7</v>
      </c>
      <c r="P563" s="701"/>
      <c r="Q563" s="701"/>
      <c r="AB563" s="410"/>
      <c r="AC563" s="410"/>
      <c r="AD563" s="410"/>
      <c r="AE563" s="410"/>
      <c r="AF563" s="410"/>
      <c r="AG563" s="410"/>
      <c r="AH563" s="410"/>
      <c r="AI563" s="410"/>
      <c r="AJ563" s="410"/>
      <c r="AK563" s="410"/>
      <c r="AL563" s="410"/>
      <c r="AM563" s="410"/>
      <c r="AN563" s="410"/>
      <c r="AO563" s="410"/>
      <c r="AP563" s="410"/>
      <c r="AQ563" s="410"/>
      <c r="AR563" s="410"/>
      <c r="AS563" s="410"/>
      <c r="AT563" s="410"/>
      <c r="AU563" s="410"/>
      <c r="AV563" s="410"/>
      <c r="AW563" s="410"/>
      <c r="AX563" s="410"/>
      <c r="AY563" s="410"/>
      <c r="AZ563" s="410"/>
      <c r="BA563" s="412"/>
      <c r="BB563" s="488"/>
      <c r="BC563" s="412"/>
      <c r="BD563" s="412"/>
      <c r="BE563" s="412"/>
      <c r="BF563" s="412"/>
      <c r="BG563" s="412"/>
      <c r="BH563" s="412"/>
      <c r="BI563" s="412"/>
      <c r="BJ563" s="412"/>
      <c r="BK563" s="412"/>
      <c r="BL563" s="412"/>
      <c r="BM563" s="412"/>
      <c r="BN563" s="412"/>
      <c r="BO563" s="412"/>
      <c r="BP563" s="412"/>
      <c r="BQ563" s="412"/>
      <c r="BR563" s="412"/>
      <c r="BS563" s="412"/>
      <c r="BT563" s="412"/>
      <c r="BU563" s="412"/>
      <c r="BV563" s="412"/>
      <c r="BW563" s="412"/>
      <c r="BX563" s="412"/>
      <c r="BY563" s="412"/>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7" customFormat="true" ht="25.15" customHeight="true" x14ac:dyDescent="0.2">
      <c r="C564" s="1066" t="s">
        <v>533</v>
      </c>
      <c r="D564" s="1067"/>
      <c r="E564" s="876">
        <v>3.9809367917099771E-3</v>
      </c>
      <c r="F564" s="701"/>
      <c r="G564" s="701"/>
      <c r="H564" s="1067" t="s">
        <v>500</v>
      </c>
      <c r="I564" s="1067"/>
      <c r="J564" s="877">
        <v>8.4506335381564157E-2</v>
      </c>
      <c r="K564" s="701"/>
      <c r="L564" s="701"/>
      <c r="M564" s="1067" t="s">
        <v>503</v>
      </c>
      <c r="N564" s="1067"/>
      <c r="O564" s="878">
        <v>1.3134422898073098E-2</v>
      </c>
      <c r="P564" s="701"/>
      <c r="Q564" s="701"/>
      <c r="AB564" s="410"/>
      <c r="AC564" s="410"/>
      <c r="AD564" s="410"/>
      <c r="AE564" s="410"/>
      <c r="AF564" s="410"/>
      <c r="AG564" s="410"/>
      <c r="AH564" s="410"/>
      <c r="AI564" s="410"/>
      <c r="AJ564" s="410"/>
      <c r="AK564" s="410"/>
      <c r="AL564" s="410"/>
      <c r="AM564" s="410"/>
      <c r="AN564" s="410"/>
      <c r="AO564" s="410"/>
      <c r="AP564" s="410"/>
      <c r="AQ564" s="410"/>
      <c r="AR564" s="410"/>
      <c r="AS564" s="410"/>
      <c r="AT564" s="410"/>
      <c r="AU564" s="410"/>
      <c r="AV564" s="410"/>
      <c r="AW564" s="410"/>
      <c r="AX564" s="410"/>
      <c r="AY564" s="410"/>
      <c r="AZ564" s="410"/>
      <c r="BA564" s="412"/>
      <c r="BB564" s="488"/>
      <c r="BC564" s="412"/>
      <c r="BD564" s="412"/>
      <c r="BE564" s="412"/>
      <c r="BF564" s="412"/>
      <c r="BG564" s="412"/>
      <c r="BH564" s="412"/>
      <c r="BI564" s="412"/>
      <c r="BJ564" s="412"/>
      <c r="BK564" s="412"/>
      <c r="BL564" s="412"/>
      <c r="BM564" s="412"/>
      <c r="BN564" s="412"/>
      <c r="BO564" s="412"/>
      <c r="BP564" s="412"/>
      <c r="BQ564" s="412"/>
      <c r="BR564" s="412"/>
      <c r="BS564" s="412"/>
      <c r="BT564" s="412"/>
      <c r="BU564" s="412"/>
      <c r="BV564" s="412"/>
      <c r="BW564" s="412"/>
      <c r="BX564" s="412"/>
      <c r="BY564" s="412"/>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7" customFormat="true" ht="25.15" customHeight="true" x14ac:dyDescent="0.2">
      <c r="C565" s="1066" t="s">
        <v>536</v>
      </c>
      <c r="D565" s="1067"/>
      <c r="E565" s="876">
        <v>2.5987281812930112E-3</v>
      </c>
      <c r="F565" s="701"/>
      <c r="G565" s="701"/>
      <c r="H565" s="1067" t="s">
        <v>525</v>
      </c>
      <c r="I565" s="1067"/>
      <c r="J565" s="877">
        <v>2.6095297044784232E-2</v>
      </c>
      <c r="K565" s="701"/>
      <c r="L565" s="701"/>
      <c r="M565" s="1067" t="s">
        <v>329</v>
      </c>
      <c r="N565" s="1067"/>
      <c r="O565" s="878">
        <v>2.2107464260451115E-3</v>
      </c>
      <c r="P565" s="701"/>
      <c r="Q565" s="701"/>
      <c r="AB565" s="410"/>
      <c r="AC565" s="410"/>
      <c r="AD565" s="410"/>
      <c r="AE565" s="410"/>
      <c r="AF565" s="410"/>
      <c r="AG565" s="410"/>
      <c r="AH565" s="410"/>
      <c r="AI565" s="410"/>
      <c r="AJ565" s="410"/>
      <c r="AK565" s="410"/>
      <c r="AL565" s="410"/>
      <c r="AM565" s="410"/>
      <c r="AN565" s="410"/>
      <c r="AO565" s="410"/>
      <c r="AP565" s="410"/>
      <c r="AQ565" s="410"/>
      <c r="AR565" s="410"/>
      <c r="AS565" s="410"/>
      <c r="AT565" s="410"/>
      <c r="AU565" s="410"/>
      <c r="AV565" s="410"/>
      <c r="AW565" s="410"/>
      <c r="AX565" s="410"/>
      <c r="AY565" s="410"/>
      <c r="AZ565" s="410"/>
      <c r="BA565" s="412"/>
      <c r="BB565" s="488"/>
      <c r="BC565" s="412"/>
      <c r="BD565" s="412"/>
      <c r="BE565" s="412"/>
      <c r="BF565" s="412"/>
      <c r="BG565" s="412"/>
      <c r="BH565" s="412"/>
      <c r="BI565" s="412"/>
      <c r="BJ565" s="412"/>
      <c r="BK565" s="412"/>
      <c r="BL565" s="412"/>
      <c r="BM565" s="412"/>
      <c r="BN565" s="412"/>
      <c r="BO565" s="412"/>
      <c r="BP565" s="412"/>
      <c r="BQ565" s="412"/>
      <c r="BR565" s="412"/>
      <c r="BS565" s="412"/>
      <c r="BT565" s="412"/>
      <c r="BU565" s="412"/>
      <c r="BV565" s="412"/>
      <c r="BW565" s="412"/>
      <c r="BX565" s="412"/>
      <c r="BY565" s="412"/>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7" customFormat="true" ht="25.15" customHeight="true" x14ac:dyDescent="0.2">
      <c r="C566" s="1066" t="s">
        <v>487</v>
      </c>
      <c r="D566" s="1067"/>
      <c r="E566" s="876">
        <v>6.9237099594370091E-2</v>
      </c>
      <c r="F566" s="701"/>
      <c r="G566" s="701"/>
      <c r="H566" s="1067" t="s">
        <v>494</v>
      </c>
      <c r="I566" s="1067"/>
      <c r="J566" s="877">
        <v>0.16067278057149245</v>
      </c>
      <c r="K566" s="701"/>
      <c r="L566" s="701"/>
      <c r="M566" s="1067" t="s">
        <v>330</v>
      </c>
      <c r="N566" s="1067"/>
      <c r="O566" s="878">
        <v>2.2745799812326859E-3</v>
      </c>
      <c r="P566" s="701"/>
      <c r="Q566" s="701"/>
      <c r="AB566" s="410"/>
      <c r="AC566" s="410"/>
      <c r="AD566" s="410"/>
      <c r="AE566" s="410"/>
      <c r="AF566" s="410"/>
      <c r="AG566" s="410"/>
      <c r="AH566" s="410"/>
      <c r="AI566" s="410"/>
      <c r="AJ566" s="410"/>
      <c r="AK566" s="410"/>
      <c r="AL566" s="410"/>
      <c r="AM566" s="410"/>
      <c r="AN566" s="410"/>
      <c r="AO566" s="410"/>
      <c r="AP566" s="410"/>
      <c r="AQ566" s="410"/>
      <c r="AR566" s="410"/>
      <c r="AS566" s="410"/>
      <c r="AT566" s="410"/>
      <c r="AU566" s="410"/>
      <c r="AV566" s="410"/>
      <c r="AW566" s="410"/>
      <c r="AX566" s="410"/>
      <c r="AY566" s="410"/>
      <c r="AZ566" s="410"/>
      <c r="BA566" s="412"/>
      <c r="BB566" s="488"/>
      <c r="BC566" s="412"/>
      <c r="BD566" s="412"/>
      <c r="BE566" s="412"/>
      <c r="BF566" s="412"/>
      <c r="BG566" s="412"/>
      <c r="BH566" s="412"/>
      <c r="BI566" s="412"/>
      <c r="BJ566" s="412"/>
      <c r="BK566" s="412"/>
      <c r="BL566" s="412"/>
      <c r="BM566" s="412"/>
      <c r="BN566" s="412"/>
      <c r="BO566" s="412"/>
      <c r="BP566" s="412"/>
      <c r="BQ566" s="412"/>
      <c r="BR566" s="412"/>
      <c r="BS566" s="412"/>
      <c r="BT566" s="412"/>
      <c r="BU566" s="412"/>
      <c r="BV566" s="412"/>
      <c r="BW566" s="412"/>
      <c r="BX566" s="412"/>
      <c r="BY566" s="412"/>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7" customFormat="true" ht="25.15" customHeight="true" x14ac:dyDescent="0.2">
      <c r="C567" s="1066" t="s">
        <v>532</v>
      </c>
      <c r="D567" s="1067"/>
      <c r="E567" s="876">
        <v>4.1158141299846894E-3</v>
      </c>
      <c r="F567" s="701"/>
      <c r="G567" s="701"/>
      <c r="H567" s="1067" t="s">
        <v>349</v>
      </c>
      <c r="I567" s="1067"/>
      <c r="J567" s="877">
        <v>5.8492144469168166E-2</v>
      </c>
      <c r="K567" s="701"/>
      <c r="L567" s="701"/>
      <c r="M567" s="1067" t="s">
        <v>332</v>
      </c>
      <c r="N567" s="1067"/>
      <c r="O567" s="878">
        <v>6.148403899979709E-3</v>
      </c>
      <c r="P567" s="701"/>
      <c r="Q567" s="701"/>
      <c r="AB567" s="410"/>
      <c r="AC567" s="410"/>
      <c r="AD567" s="410"/>
      <c r="AE567" s="410"/>
      <c r="AF567" s="410"/>
      <c r="AG567" s="410"/>
      <c r="AH567" s="410"/>
      <c r="AI567" s="410"/>
      <c r="AJ567" s="410"/>
      <c r="AK567" s="410"/>
      <c r="AL567" s="410"/>
      <c r="AM567" s="410"/>
      <c r="AN567" s="410"/>
      <c r="AO567" s="410"/>
      <c r="AP567" s="410"/>
      <c r="AQ567" s="410"/>
      <c r="AR567" s="410"/>
      <c r="AS567" s="410"/>
      <c r="AT567" s="410"/>
      <c r="AU567" s="410"/>
      <c r="AV567" s="410"/>
      <c r="AW567" s="410"/>
      <c r="AX567" s="410"/>
      <c r="AY567" s="410"/>
      <c r="AZ567" s="410"/>
      <c r="BA567" s="412"/>
      <c r="BB567" s="488"/>
      <c r="BC567" s="412"/>
      <c r="BD567" s="412"/>
      <c r="BE567" s="412"/>
      <c r="BF567" s="412"/>
      <c r="BG567" s="412"/>
      <c r="BH567" s="412"/>
      <c r="BI567" s="412"/>
      <c r="BJ567" s="412"/>
      <c r="BK567" s="412"/>
      <c r="BL567" s="412"/>
      <c r="BM567" s="412"/>
      <c r="BN567" s="412"/>
      <c r="BO567" s="412"/>
      <c r="BP567" s="412"/>
      <c r="BQ567" s="412"/>
      <c r="BR567" s="412"/>
      <c r="BS567" s="412"/>
      <c r="BT567" s="412"/>
      <c r="BU567" s="412"/>
      <c r="BV567" s="412"/>
      <c r="BW567" s="412"/>
      <c r="BX567" s="412"/>
      <c r="BY567" s="412"/>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7" customFormat="true" ht="25.15" customHeight="true" x14ac:dyDescent="0.2">
      <c r="C568" s="1066" t="s">
        <v>521</v>
      </c>
      <c r="D568" s="1067"/>
      <c r="E568" s="876">
        <v>9.7933039875094021E-3</v>
      </c>
      <c r="F568" s="701"/>
      <c r="G568" s="701"/>
      <c r="H568" s="1067" t="s">
        <v>351</v>
      </c>
      <c r="I568" s="1067"/>
      <c r="J568" s="877">
        <v>3.3819346613214687E-2</v>
      </c>
      <c r="K568" s="701"/>
      <c r="L568" s="701"/>
      <c r="M568" s="1067" t="s">
        <v>512</v>
      </c>
      <c r="N568" s="1067"/>
      <c r="O568" s="878">
        <v>8.6805249121502982E-4</v>
      </c>
      <c r="P568" s="701"/>
      <c r="Q568" s="701"/>
      <c r="AB568" s="410"/>
      <c r="AC568" s="410"/>
      <c r="AD568" s="410"/>
      <c r="AE568" s="410"/>
      <c r="AF568" s="410"/>
      <c r="AG568" s="410"/>
      <c r="AH568" s="410"/>
      <c r="AI568" s="410"/>
      <c r="AJ568" s="410"/>
      <c r="AK568" s="410"/>
      <c r="AL568" s="410"/>
      <c r="AM568" s="410"/>
      <c r="AN568" s="410"/>
      <c r="AO568" s="410"/>
      <c r="AP568" s="410"/>
      <c r="AQ568" s="410"/>
      <c r="AR568" s="410"/>
      <c r="AS568" s="410"/>
      <c r="AT568" s="410"/>
      <c r="AU568" s="410"/>
      <c r="AV568" s="410"/>
      <c r="AW568" s="410"/>
      <c r="AX568" s="410"/>
      <c r="AY568" s="410"/>
      <c r="AZ568" s="410"/>
      <c r="BA568" s="412"/>
      <c r="BB568" s="488"/>
      <c r="BC568" s="412"/>
      <c r="BD568" s="412"/>
      <c r="BE568" s="412"/>
      <c r="BF568" s="412"/>
      <c r="BG568" s="412"/>
      <c r="BH568" s="412"/>
      <c r="BI568" s="412"/>
      <c r="BJ568" s="412"/>
      <c r="BK568" s="412"/>
      <c r="BL568" s="412"/>
      <c r="BM568" s="412"/>
      <c r="BN568" s="412"/>
      <c r="BO568" s="412"/>
      <c r="BP568" s="412"/>
      <c r="BQ568" s="412"/>
      <c r="BR568" s="412"/>
      <c r="BS568" s="412"/>
      <c r="BT568" s="412"/>
      <c r="BU568" s="412"/>
      <c r="BV568" s="412"/>
      <c r="BW568" s="412"/>
      <c r="BX568" s="412"/>
      <c r="BY568" s="412"/>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7" customFormat="true" ht="25.15" customHeight="true" x14ac:dyDescent="0.2">
      <c r="C569" s="1066" t="s">
        <v>502</v>
      </c>
      <c r="D569" s="1067"/>
      <c r="E569" s="876">
        <v>3.8251023685710345E-2</v>
      </c>
      <c r="F569" s="701"/>
      <c r="G569" s="701"/>
      <c r="H569" s="1067" t="s">
        <v>324</v>
      </c>
      <c r="I569" s="1067"/>
      <c r="J569" s="877">
        <v>6.3844125937601581E-2</v>
      </c>
      <c r="K569" s="701"/>
      <c r="L569" s="701"/>
      <c r="M569" s="1067" t="s">
        <v>327</v>
      </c>
      <c r="N569" s="1067"/>
      <c r="O569" s="878">
        <v>9.8100486855360308E-3</v>
      </c>
      <c r="P569" s="701"/>
      <c r="Q569" s="701"/>
      <c r="AB569" s="410"/>
      <c r="AC569" s="410"/>
      <c r="AD569" s="410"/>
      <c r="AE569" s="410"/>
      <c r="AF569" s="410"/>
      <c r="AG569" s="410"/>
      <c r="AH569" s="410"/>
      <c r="AI569" s="410"/>
      <c r="AJ569" s="410"/>
      <c r="AK569" s="410"/>
      <c r="AL569" s="410"/>
      <c r="AM569" s="410"/>
      <c r="AN569" s="410"/>
      <c r="AO569" s="410"/>
      <c r="AP569" s="410"/>
      <c r="AQ569" s="410"/>
      <c r="AR569" s="410"/>
      <c r="AS569" s="410"/>
      <c r="AT569" s="410"/>
      <c r="AU569" s="410"/>
      <c r="AV569" s="410"/>
      <c r="AW569" s="410"/>
      <c r="AX569" s="410"/>
      <c r="AY569" s="410"/>
      <c r="AZ569" s="410"/>
      <c r="BA569" s="412"/>
      <c r="BB569" s="488"/>
      <c r="BC569" s="412"/>
      <c r="BD569" s="412"/>
      <c r="BE569" s="412"/>
      <c r="BF569" s="412"/>
      <c r="BG569" s="412"/>
      <c r="BH569" s="412"/>
      <c r="BI569" s="412"/>
      <c r="BJ569" s="412"/>
      <c r="BK569" s="412"/>
      <c r="BL569" s="412"/>
      <c r="BM569" s="412"/>
      <c r="BN569" s="412"/>
      <c r="BO569" s="412"/>
      <c r="BP569" s="412"/>
      <c r="BQ569" s="412"/>
      <c r="BR569" s="412"/>
      <c r="BS569" s="412"/>
      <c r="BT569" s="412"/>
      <c r="BU569" s="412"/>
      <c r="BV569" s="412"/>
      <c r="BW569" s="412"/>
      <c r="BX569" s="412"/>
      <c r="BY569" s="412"/>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7" customFormat="true" ht="25.15" customHeight="true" x14ac:dyDescent="0.2">
      <c r="C570" s="1066" t="s">
        <v>537</v>
      </c>
      <c r="D570" s="1067"/>
      <c r="E570" s="876">
        <v>2.2309652782589407E-3</v>
      </c>
      <c r="F570" s="701"/>
      <c r="G570" s="701"/>
      <c r="H570" s="1067" t="s">
        <v>503</v>
      </c>
      <c r="I570" s="1067"/>
      <c r="J570" s="877">
        <v>7.7625462183781274E-2</v>
      </c>
      <c r="K570" s="701"/>
      <c r="L570" s="701"/>
      <c r="M570" s="1067" t="s">
        <v>350</v>
      </c>
      <c r="N570" s="1067"/>
      <c r="O570" s="878">
        <v>2.7834122410838808E-8</v>
      </c>
      <c r="P570" s="701"/>
      <c r="Q570" s="701"/>
      <c r="AB570" s="410"/>
      <c r="AC570" s="410"/>
      <c r="AD570" s="410"/>
      <c r="AE570" s="410"/>
      <c r="AF570" s="410"/>
      <c r="AG570" s="410"/>
      <c r="AH570" s="410"/>
      <c r="AI570" s="410"/>
      <c r="AJ570" s="410"/>
      <c r="AK570" s="410"/>
      <c r="AL570" s="410"/>
      <c r="AM570" s="410"/>
      <c r="AN570" s="410"/>
      <c r="AO570" s="410"/>
      <c r="AP570" s="410"/>
      <c r="AQ570" s="410"/>
      <c r="AR570" s="410"/>
      <c r="AS570" s="410"/>
      <c r="AT570" s="410"/>
      <c r="AU570" s="410"/>
      <c r="AV570" s="410"/>
      <c r="AW570" s="410"/>
      <c r="AX570" s="410"/>
      <c r="AY570" s="410"/>
      <c r="AZ570" s="410"/>
      <c r="BA570" s="412"/>
      <c r="BB570" s="488"/>
      <c r="BC570" s="412"/>
      <c r="BD570" s="412"/>
      <c r="BE570" s="412"/>
      <c r="BF570" s="412"/>
      <c r="BG570" s="412"/>
      <c r="BH570" s="412"/>
      <c r="BI570" s="412"/>
      <c r="BJ570" s="412"/>
      <c r="BK570" s="412"/>
      <c r="BL570" s="412"/>
      <c r="BM570" s="412"/>
      <c r="BN570" s="412"/>
      <c r="BO570" s="412"/>
      <c r="BP570" s="412"/>
      <c r="BQ570" s="412"/>
      <c r="BR570" s="412"/>
      <c r="BS570" s="412"/>
      <c r="BT570" s="412"/>
      <c r="BU570" s="412"/>
      <c r="BV570" s="412"/>
      <c r="BW570" s="412"/>
      <c r="BX570" s="412"/>
      <c r="BY570" s="412"/>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7" customFormat="true" ht="25.15" customHeight="true" x14ac:dyDescent="0.2">
      <c r="C571" s="1066" t="s">
        <v>523</v>
      </c>
      <c r="D571" s="1067"/>
      <c r="E571" s="876">
        <v>8.953615076664638E-3</v>
      </c>
      <c r="F571" s="701"/>
      <c r="G571" s="701"/>
      <c r="H571" s="1067" t="s">
        <v>329</v>
      </c>
      <c r="I571" s="1067"/>
      <c r="J571" s="877">
        <v>1.120526162598145E-2</v>
      </c>
      <c r="K571" s="701"/>
      <c r="L571" s="701"/>
      <c r="M571" s="1067" t="s">
        <v>312</v>
      </c>
      <c r="N571" s="1067"/>
      <c r="O571" s="880">
        <v>9.168608832718611E-3</v>
      </c>
      <c r="P571" s="701"/>
      <c r="Q571" s="701"/>
      <c r="AB571" s="410"/>
      <c r="AC571" s="410"/>
      <c r="AD571" s="410"/>
      <c r="AE571" s="410"/>
      <c r="AF571" s="410"/>
      <c r="AG571" s="410"/>
      <c r="AH571" s="410"/>
      <c r="AI571" s="410"/>
      <c r="AJ571" s="410"/>
      <c r="AK571" s="410"/>
      <c r="AL571" s="410"/>
      <c r="AM571" s="410"/>
      <c r="AN571" s="410"/>
      <c r="AO571" s="410"/>
      <c r="AP571" s="410"/>
      <c r="AQ571" s="410"/>
      <c r="AR571" s="410"/>
      <c r="AS571" s="410"/>
      <c r="AT571" s="410"/>
      <c r="AU571" s="410"/>
      <c r="AV571" s="410"/>
      <c r="AW571" s="410"/>
      <c r="AX571" s="410"/>
      <c r="AY571" s="410"/>
      <c r="AZ571" s="410"/>
      <c r="BA571" s="412"/>
      <c r="BB571" s="488"/>
      <c r="BC571" s="412"/>
      <c r="BD571" s="412"/>
      <c r="BE571" s="412"/>
      <c r="BF571" s="412"/>
      <c r="BG571" s="412"/>
      <c r="BH571" s="412"/>
      <c r="BI571" s="412"/>
      <c r="BJ571" s="412"/>
      <c r="BK571" s="412"/>
      <c r="BL571" s="412"/>
      <c r="BM571" s="412"/>
      <c r="BN571" s="412"/>
      <c r="BO571" s="412"/>
      <c r="BP571" s="412"/>
      <c r="BQ571" s="412"/>
      <c r="BR571" s="412"/>
      <c r="BS571" s="412"/>
      <c r="BT571" s="412"/>
      <c r="BU571" s="412"/>
      <c r="BV571" s="412"/>
      <c r="BW571" s="412"/>
      <c r="BX571" s="412"/>
      <c r="BY571" s="412"/>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7" customFormat="true" ht="25.15" customHeight="true" x14ac:dyDescent="0.2">
      <c r="C572" s="1066" t="s">
        <v>490</v>
      </c>
      <c r="D572" s="1067"/>
      <c r="E572" s="876">
        <v>6.8979833851783731E-2</v>
      </c>
      <c r="F572" s="701"/>
      <c r="G572" s="701"/>
      <c r="H572" s="1067" t="s">
        <v>330</v>
      </c>
      <c r="I572" s="1067"/>
      <c r="J572" s="877">
        <v>8.3663142030310795E-3</v>
      </c>
      <c r="K572" s="701"/>
      <c r="L572" s="701"/>
      <c r="M572" s="1067"/>
      <c r="N572" s="1067"/>
      <c r="O572" s="701"/>
      <c r="P572" s="701"/>
      <c r="Q572" s="701"/>
      <c r="AB572" s="410"/>
      <c r="AC572" s="410"/>
      <c r="AD572" s="410"/>
      <c r="AE572" s="410"/>
      <c r="AF572" s="410"/>
      <c r="AG572" s="410"/>
      <c r="AH572" s="410"/>
      <c r="AI572" s="410"/>
      <c r="AJ572" s="410"/>
      <c r="AK572" s="410"/>
      <c r="AL572" s="410"/>
      <c r="AM572" s="410"/>
      <c r="AN572" s="410"/>
      <c r="AO572" s="410"/>
      <c r="AP572" s="410"/>
      <c r="AQ572" s="410"/>
      <c r="AR572" s="410"/>
      <c r="AS572" s="410"/>
      <c r="AT572" s="410"/>
      <c r="AU572" s="410"/>
      <c r="AV572" s="410"/>
      <c r="AW572" s="410"/>
      <c r="AX572" s="410"/>
      <c r="AY572" s="410"/>
      <c r="AZ572" s="410"/>
      <c r="BA572" s="412"/>
      <c r="BB572" s="488"/>
      <c r="BC572" s="412"/>
      <c r="BD572" s="412"/>
      <c r="BE572" s="412"/>
      <c r="BF572" s="412"/>
      <c r="BG572" s="412"/>
      <c r="BH572" s="412"/>
      <c r="BI572" s="412"/>
      <c r="BJ572" s="412"/>
      <c r="BK572" s="412"/>
      <c r="BL572" s="412"/>
      <c r="BM572" s="412"/>
      <c r="BN572" s="412"/>
      <c r="BO572" s="412"/>
      <c r="BP572" s="412"/>
      <c r="BQ572" s="412"/>
      <c r="BR572" s="412"/>
      <c r="BS572" s="412"/>
      <c r="BT572" s="412"/>
      <c r="BU572" s="412"/>
      <c r="BV572" s="412"/>
      <c r="BW572" s="412"/>
      <c r="BX572" s="412"/>
      <c r="BY572" s="412"/>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7" customFormat="true" ht="25.15" customHeight="true" x14ac:dyDescent="0.2">
      <c r="C573" s="1066" t="s">
        <v>493</v>
      </c>
      <c r="D573" s="1067"/>
      <c r="E573" s="876">
        <v>6.2179439015771644E-2</v>
      </c>
      <c r="F573" s="701"/>
      <c r="G573" s="701"/>
      <c r="H573" s="1067" t="s">
        <v>332</v>
      </c>
      <c r="I573" s="1067"/>
      <c r="J573" s="877">
        <v>6.3051373909962308E-2</v>
      </c>
      <c r="K573" s="701"/>
      <c r="L573" s="701"/>
      <c r="M573" s="1067"/>
      <c r="N573" s="1067"/>
      <c r="O573" s="701"/>
      <c r="P573" s="701"/>
      <c r="Q573" s="701"/>
      <c r="AB573" s="410"/>
      <c r="AC573" s="410"/>
      <c r="AD573" s="410"/>
      <c r="AE573" s="410"/>
      <c r="AF573" s="410"/>
      <c r="AG573" s="410"/>
      <c r="AH573" s="410"/>
      <c r="AI573" s="410"/>
      <c r="AJ573" s="410"/>
      <c r="AK573" s="410"/>
      <c r="AL573" s="410"/>
      <c r="AM573" s="410"/>
      <c r="AN573" s="410"/>
      <c r="AO573" s="410"/>
      <c r="AP573" s="410"/>
      <c r="AQ573" s="410"/>
      <c r="AR573" s="410"/>
      <c r="AS573" s="410"/>
      <c r="AT573" s="410"/>
      <c r="AU573" s="410"/>
      <c r="AV573" s="410"/>
      <c r="AW573" s="410"/>
      <c r="AX573" s="410"/>
      <c r="AY573" s="410"/>
      <c r="AZ573" s="410"/>
      <c r="BA573" s="412"/>
      <c r="BB573" s="488"/>
      <c r="BC573" s="412"/>
      <c r="BD573" s="412"/>
      <c r="BE573" s="412"/>
      <c r="BF573" s="412"/>
      <c r="BG573" s="412"/>
      <c r="BH573" s="412"/>
      <c r="BI573" s="412"/>
      <c r="BJ573" s="412"/>
      <c r="BK573" s="412"/>
      <c r="BL573" s="412"/>
      <c r="BM573" s="412"/>
      <c r="BN573" s="412"/>
      <c r="BO573" s="412"/>
      <c r="BP573" s="412"/>
      <c r="BQ573" s="412"/>
      <c r="BR573" s="412"/>
      <c r="BS573" s="412"/>
      <c r="BT573" s="412"/>
      <c r="BU573" s="412"/>
      <c r="BV573" s="412"/>
      <c r="BW573" s="412"/>
      <c r="BX573" s="412"/>
      <c r="BY573" s="412"/>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7" customFormat="true" ht="25.15" customHeight="true" x14ac:dyDescent="0.2">
      <c r="C574" s="1066" t="s">
        <v>510</v>
      </c>
      <c r="D574" s="1067"/>
      <c r="E574" s="876">
        <v>2.7539316912971363E-2</v>
      </c>
      <c r="F574" s="701"/>
      <c r="G574" s="701"/>
      <c r="H574" s="1067" t="s">
        <v>512</v>
      </c>
      <c r="I574" s="1067"/>
      <c r="J574" s="877">
        <v>5.6495566266402772E-2</v>
      </c>
      <c r="K574" s="701"/>
      <c r="L574" s="701"/>
      <c r="M574" s="1067" t="s">
        <v>244</v>
      </c>
      <c r="N574" s="1067"/>
      <c r="O574" s="1067"/>
      <c r="P574" s="1067"/>
      <c r="Q574" s="1067"/>
      <c r="AB574" s="410"/>
      <c r="AC574" s="410"/>
      <c r="AD574" s="410"/>
      <c r="AE574" s="410"/>
      <c r="AF574" s="410"/>
      <c r="AG574" s="410"/>
      <c r="AH574" s="410"/>
      <c r="AI574" s="410"/>
      <c r="AJ574" s="410"/>
      <c r="AK574" s="410"/>
      <c r="AL574" s="410"/>
      <c r="AM574" s="410"/>
      <c r="AN574" s="410"/>
      <c r="AO574" s="410"/>
      <c r="AP574" s="410"/>
      <c r="AQ574" s="410"/>
      <c r="AR574" s="410"/>
      <c r="AS574" s="410"/>
      <c r="AT574" s="410"/>
      <c r="AU574" s="410"/>
      <c r="AV574" s="410"/>
      <c r="AW574" s="410"/>
      <c r="AX574" s="410"/>
      <c r="AY574" s="410"/>
      <c r="AZ574" s="410"/>
      <c r="BA574" s="412"/>
      <c r="BB574" s="488"/>
      <c r="BC574" s="412"/>
      <c r="BD574" s="412"/>
      <c r="BE574" s="412"/>
      <c r="BF574" s="412"/>
      <c r="BG574" s="412"/>
      <c r="BH574" s="412"/>
      <c r="BI574" s="412"/>
      <c r="BJ574" s="412"/>
      <c r="BK574" s="412"/>
      <c r="BL574" s="412"/>
      <c r="BM574" s="412"/>
      <c r="BN574" s="412"/>
      <c r="BO574" s="412"/>
      <c r="BP574" s="412"/>
      <c r="BQ574" s="412"/>
      <c r="BR574" s="412"/>
      <c r="BS574" s="412"/>
      <c r="BT574" s="412"/>
      <c r="BU574" s="412"/>
      <c r="BV574" s="412"/>
      <c r="BW574" s="412"/>
      <c r="BX574" s="412"/>
      <c r="BY574" s="412"/>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7" customFormat="true" ht="25.15" customHeight="true" x14ac:dyDescent="0.2">
      <c r="C575" s="1066" t="s">
        <v>515</v>
      </c>
      <c r="D575" s="1067"/>
      <c r="E575" s="876">
        <v>4.3598185683144091E-3</v>
      </c>
      <c r="F575" s="701"/>
      <c r="G575" s="701"/>
      <c r="H575" s="1067" t="s">
        <v>327</v>
      </c>
      <c r="I575" s="1067"/>
      <c r="J575" s="877">
        <v>1.8449745125636473E-2</v>
      </c>
      <c r="K575" s="701"/>
      <c r="L575" s="701"/>
      <c r="M575" s="1067" t="s">
        <v>209</v>
      </c>
      <c r="N575" s="1067"/>
      <c r="O575" s="1076" t="s">
        <v>245</v>
      </c>
      <c r="P575" s="1077"/>
      <c r="Q575" s="1078"/>
      <c r="AB575" s="410"/>
      <c r="AC575" s="410"/>
      <c r="AD575" s="410"/>
      <c r="AE575" s="410"/>
      <c r="AF575" s="410"/>
      <c r="AG575" s="410"/>
      <c r="AH575" s="410"/>
      <c r="AI575" s="410"/>
      <c r="AJ575" s="410"/>
      <c r="AK575" s="410"/>
      <c r="AL575" s="410"/>
      <c r="AM575" s="410"/>
      <c r="AN575" s="410"/>
      <c r="AO575" s="410"/>
      <c r="AP575" s="410"/>
      <c r="AQ575" s="410"/>
      <c r="AR575" s="410"/>
      <c r="AS575" s="410"/>
      <c r="AT575" s="410"/>
      <c r="AU575" s="410"/>
      <c r="AV575" s="410"/>
      <c r="AW575" s="410"/>
      <c r="AX575" s="410"/>
      <c r="AY575" s="410"/>
      <c r="AZ575" s="410"/>
      <c r="BA575" s="412"/>
      <c r="BB575" s="488"/>
      <c r="BC575" s="412"/>
      <c r="BD575" s="412"/>
      <c r="BE575" s="412"/>
      <c r="BF575" s="412"/>
      <c r="BG575" s="412"/>
      <c r="BH575" s="412"/>
      <c r="BI575" s="412"/>
      <c r="BJ575" s="412"/>
      <c r="BK575" s="412"/>
      <c r="BL575" s="412"/>
      <c r="BM575" s="412"/>
      <c r="BN575" s="412"/>
      <c r="BO575" s="412"/>
      <c r="BP575" s="412"/>
      <c r="BQ575" s="412"/>
      <c r="BR575" s="412"/>
      <c r="BS575" s="412"/>
      <c r="BT575" s="412"/>
      <c r="BU575" s="412"/>
      <c r="BV575" s="412"/>
      <c r="BW575" s="412"/>
      <c r="BX575" s="412"/>
      <c r="BY575" s="412"/>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7" customFormat="true" ht="25.15" customHeight="true" x14ac:dyDescent="0.2">
      <c r="C576" s="1066" t="s">
        <v>538</v>
      </c>
      <c r="D576" s="1067"/>
      <c r="E576" s="876">
        <v>-1.7347658582688983E-3</v>
      </c>
      <c r="F576" s="701"/>
      <c r="G576" s="701"/>
      <c r="H576" s="1067" t="s">
        <v>350</v>
      </c>
      <c r="I576" s="1067"/>
      <c r="J576" s="877">
        <v>2.6031206209210359E-2</v>
      </c>
      <c r="K576" s="701"/>
      <c r="L576" s="701"/>
      <c r="M576" s="1067"/>
      <c r="N576" s="1067"/>
      <c r="O576" s="865" t="s">
        <v>195</v>
      </c>
      <c r="P576" s="866" t="s">
        <v>246</v>
      </c>
      <c r="Q576" s="867" t="s">
        <v>247</v>
      </c>
      <c r="AB576" s="410"/>
      <c r="AC576" s="410"/>
      <c r="AD576" s="410"/>
      <c r="AE576" s="410"/>
      <c r="AF576" s="410"/>
      <c r="AG576" s="410"/>
      <c r="AH576" s="410"/>
      <c r="AI576" s="410"/>
      <c r="AJ576" s="410"/>
      <c r="AK576" s="410"/>
      <c r="AL576" s="410"/>
      <c r="AM576" s="410"/>
      <c r="AN576" s="410"/>
      <c r="AO576" s="410"/>
      <c r="AP576" s="410"/>
      <c r="AQ576" s="410"/>
      <c r="AR576" s="410"/>
      <c r="AS576" s="410"/>
      <c r="AT576" s="410"/>
      <c r="AU576" s="410"/>
      <c r="AV576" s="410"/>
      <c r="AW576" s="410"/>
      <c r="AX576" s="410"/>
      <c r="AY576" s="410"/>
      <c r="AZ576" s="410"/>
      <c r="BA576" s="412"/>
      <c r="BB576" s="488"/>
      <c r="BC576" s="412"/>
      <c r="BD576" s="412"/>
      <c r="BE576" s="412"/>
      <c r="BF576" s="412"/>
      <c r="BG576" s="412"/>
      <c r="BH576" s="412"/>
      <c r="BI576" s="412"/>
      <c r="BJ576" s="412"/>
      <c r="BK576" s="412"/>
      <c r="BL576" s="412"/>
      <c r="BM576" s="412"/>
      <c r="BN576" s="412"/>
      <c r="BO576" s="412"/>
      <c r="BP576" s="412"/>
      <c r="BQ576" s="412"/>
      <c r="BR576" s="412"/>
      <c r="BS576" s="412"/>
      <c r="BT576" s="412"/>
      <c r="BU576" s="412"/>
      <c r="BV576" s="412"/>
      <c r="BW576" s="412"/>
      <c r="BX576" s="412"/>
      <c r="BY576" s="412"/>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7" customFormat="true" ht="25.15" customHeight="true" x14ac:dyDescent="0.2">
      <c r="C577" s="1066" t="s">
        <v>483</v>
      </c>
      <c r="D577" s="1067"/>
      <c r="E577" s="876">
        <v>-8.5050302521414073E-2</v>
      </c>
      <c r="F577" s="701"/>
      <c r="G577" s="701"/>
      <c r="H577" s="1067" t="s">
        <v>312</v>
      </c>
      <c r="I577" s="1067"/>
      <c r="J577" s="881">
        <v>7.9050458082493037E-3</v>
      </c>
      <c r="K577" s="701"/>
      <c r="L577" s="701"/>
      <c r="M577" s="1067" t="s">
        <v>210</v>
      </c>
      <c r="N577" s="1067"/>
      <c r="O577" s="886">
        <v>6.2948596857224706</v>
      </c>
      <c r="P577" s="887">
        <v>7.6766581533200862</v>
      </c>
      <c r="Q577" s="888">
        <v>7.6766581533200862</v>
      </c>
      <c r="AB577" s="410"/>
      <c r="AC577" s="410"/>
      <c r="AD577" s="410"/>
      <c r="AE577" s="410"/>
      <c r="AF577" s="410"/>
      <c r="AG577" s="410"/>
      <c r="AH577" s="410"/>
      <c r="AI577" s="410"/>
      <c r="AJ577" s="410"/>
      <c r="AK577" s="410"/>
      <c r="AL577" s="410"/>
      <c r="AM577" s="410"/>
      <c r="AN577" s="410"/>
      <c r="AO577" s="410"/>
      <c r="AP577" s="410"/>
      <c r="AQ577" s="410"/>
      <c r="AR577" s="410"/>
      <c r="AS577" s="410"/>
      <c r="AT577" s="410"/>
      <c r="AU577" s="410"/>
      <c r="AV577" s="410"/>
      <c r="AW577" s="410"/>
      <c r="AX577" s="410"/>
      <c r="AY577" s="410"/>
      <c r="AZ577" s="410"/>
      <c r="BA577" s="412"/>
      <c r="BB577" s="488"/>
      <c r="BC577" s="412"/>
      <c r="BD577" s="412"/>
      <c r="BE577" s="412"/>
      <c r="BF577" s="412"/>
      <c r="BG577" s="412"/>
      <c r="BH577" s="412"/>
      <c r="BI577" s="412"/>
      <c r="BJ577" s="412"/>
      <c r="BK577" s="412"/>
      <c r="BL577" s="412"/>
      <c r="BM577" s="412"/>
      <c r="BN577" s="412"/>
      <c r="BO577" s="412"/>
      <c r="BP577" s="412"/>
      <c r="BQ577" s="412"/>
      <c r="BR577" s="412"/>
      <c r="BS577" s="412"/>
      <c r="BT577" s="412"/>
      <c r="BU577" s="412"/>
      <c r="BV577" s="412"/>
      <c r="BW577" s="412"/>
      <c r="BX577" s="412"/>
      <c r="BY577" s="412"/>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7" customFormat="true" ht="25.15" customHeight="true" x14ac:dyDescent="0.2">
      <c r="C578" s="1066" t="s">
        <v>517</v>
      </c>
      <c r="D578" s="1067"/>
      <c r="E578" s="876">
        <v>-1.3377664678043029E-2</v>
      </c>
      <c r="F578" s="701"/>
      <c r="G578" s="701"/>
      <c r="H578" s="1067"/>
      <c r="I578" s="1067"/>
      <c r="J578" s="701"/>
      <c r="K578" s="701"/>
      <c r="L578" s="701"/>
      <c r="M578" s="1067"/>
      <c r="N578" s="1067"/>
      <c r="O578" s="701"/>
      <c r="P578" s="701"/>
      <c r="Q578" s="701"/>
      <c r="AB578" s="410"/>
      <c r="AC578" s="410"/>
      <c r="AD578" s="410"/>
      <c r="AE578" s="410"/>
      <c r="AF578" s="410"/>
      <c r="AG578" s="410"/>
      <c r="AH578" s="410"/>
      <c r="AI578" s="410"/>
      <c r="AJ578" s="410"/>
      <c r="AK578" s="410"/>
      <c r="AL578" s="410"/>
      <c r="AM578" s="410"/>
      <c r="AN578" s="410"/>
      <c r="AO578" s="410"/>
      <c r="AP578" s="410"/>
      <c r="AQ578" s="410"/>
      <c r="AR578" s="410"/>
      <c r="AS578" s="410"/>
      <c r="AT578" s="410"/>
      <c r="AU578" s="410"/>
      <c r="AV578" s="410"/>
      <c r="AW578" s="410"/>
      <c r="AX578" s="410"/>
      <c r="AY578" s="410"/>
      <c r="AZ578" s="410"/>
      <c r="BA578" s="412"/>
      <c r="BB578" s="488"/>
      <c r="BC578" s="412"/>
      <c r="BD578" s="412"/>
      <c r="BE578" s="412"/>
      <c r="BF578" s="412"/>
      <c r="BG578" s="412"/>
      <c r="BH578" s="412"/>
      <c r="BI578" s="412"/>
      <c r="BJ578" s="412"/>
      <c r="BK578" s="412"/>
      <c r="BL578" s="412"/>
      <c r="BM578" s="412"/>
      <c r="BN578" s="412"/>
      <c r="BO578" s="412"/>
      <c r="BP578" s="412"/>
      <c r="BQ578" s="412"/>
      <c r="BR578" s="412"/>
      <c r="BS578" s="412"/>
      <c r="BT578" s="412"/>
      <c r="BU578" s="412"/>
      <c r="BV578" s="412"/>
      <c r="BW578" s="412"/>
      <c r="BX578" s="412"/>
      <c r="BY578" s="412"/>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7" customFormat="true" ht="25.15" customHeight="true" x14ac:dyDescent="0.2">
      <c r="C579" s="1066" t="s">
        <v>529</v>
      </c>
      <c r="D579" s="1067"/>
      <c r="E579" s="876">
        <v>-4.8902981993589733E-3</v>
      </c>
      <c r="F579" s="701"/>
      <c r="G579" s="701"/>
      <c r="H579" s="1067"/>
      <c r="I579" s="1067"/>
      <c r="J579" s="701"/>
      <c r="K579" s="701"/>
      <c r="L579" s="701"/>
      <c r="M579" s="1067"/>
      <c r="N579" s="1067"/>
      <c r="O579" s="701"/>
      <c r="P579" s="701"/>
      <c r="Q579" s="701"/>
      <c r="AB579" s="410"/>
      <c r="AC579" s="410"/>
      <c r="AD579" s="410"/>
      <c r="AE579" s="410"/>
      <c r="AF579" s="410"/>
      <c r="AG579" s="410"/>
      <c r="AH579" s="410"/>
      <c r="AI579" s="410"/>
      <c r="AJ579" s="410"/>
      <c r="AK579" s="410"/>
      <c r="AL579" s="410"/>
      <c r="AM579" s="410"/>
      <c r="AN579" s="410"/>
      <c r="AO579" s="410"/>
      <c r="AP579" s="410"/>
      <c r="AQ579" s="410"/>
      <c r="AR579" s="410"/>
      <c r="AS579" s="410"/>
      <c r="AT579" s="410"/>
      <c r="AU579" s="410"/>
      <c r="AV579" s="410"/>
      <c r="AW579" s="410"/>
      <c r="AX579" s="410"/>
      <c r="AY579" s="410"/>
      <c r="AZ579" s="410"/>
      <c r="BA579" s="412"/>
      <c r="BB579" s="488"/>
      <c r="BC579" s="412"/>
      <c r="BD579" s="412"/>
      <c r="BE579" s="412"/>
      <c r="BF579" s="412"/>
      <c r="BG579" s="412"/>
      <c r="BH579" s="412"/>
      <c r="BI579" s="412"/>
      <c r="BJ579" s="412"/>
      <c r="BK579" s="412"/>
      <c r="BL579" s="412"/>
      <c r="BM579" s="412"/>
      <c r="BN579" s="412"/>
      <c r="BO579" s="412"/>
      <c r="BP579" s="412"/>
      <c r="BQ579" s="412"/>
      <c r="BR579" s="412"/>
      <c r="BS579" s="412"/>
      <c r="BT579" s="412"/>
      <c r="BU579" s="412"/>
      <c r="BV579" s="412"/>
      <c r="BW579" s="412"/>
      <c r="BX579" s="412"/>
      <c r="BY579" s="412"/>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7" customFormat="true" ht="25.15" customHeight="true" x14ac:dyDescent="0.2">
      <c r="C580" s="1066" t="s">
        <v>513</v>
      </c>
      <c r="D580" s="1067"/>
      <c r="E580" s="876">
        <v>-2.2358126849281484E-2</v>
      </c>
      <c r="F580" s="701"/>
      <c r="G580" s="701"/>
      <c r="H580" s="1067" t="s">
        <v>244</v>
      </c>
      <c r="I580" s="1067"/>
      <c r="J580" s="1067"/>
      <c r="K580" s="1067"/>
      <c r="L580" s="1067"/>
      <c r="M580" s="1067" t="s">
        <v>248</v>
      </c>
      <c r="N580" s="1067"/>
      <c r="O580" s="1067"/>
      <c r="P580" s="701"/>
      <c r="Q580" s="701"/>
      <c r="AB580" s="410"/>
      <c r="AC580" s="410"/>
      <c r="AD580" s="410"/>
      <c r="AE580" s="410"/>
      <c r="AF580" s="410"/>
      <c r="AG580" s="410"/>
      <c r="AH580" s="410"/>
      <c r="AI580" s="410"/>
      <c r="AJ580" s="410"/>
      <c r="AK580" s="410"/>
      <c r="AL580" s="410"/>
      <c r="AM580" s="410"/>
      <c r="AN580" s="410"/>
      <c r="AO580" s="410"/>
      <c r="AP580" s="410"/>
      <c r="AQ580" s="410"/>
      <c r="AR580" s="410"/>
      <c r="AS580" s="410"/>
      <c r="AT580" s="410"/>
      <c r="AU580" s="410"/>
      <c r="AV580" s="410"/>
      <c r="AW580" s="410"/>
      <c r="AX580" s="410"/>
      <c r="AY580" s="410"/>
      <c r="AZ580" s="410"/>
      <c r="BA580" s="412"/>
      <c r="BB580" s="488"/>
      <c r="BC580" s="412"/>
      <c r="BD580" s="412"/>
      <c r="BE580" s="412"/>
      <c r="BF580" s="412"/>
      <c r="BG580" s="412"/>
      <c r="BH580" s="412"/>
      <c r="BI580" s="412"/>
      <c r="BJ580" s="412"/>
      <c r="BK580" s="412"/>
      <c r="BL580" s="412"/>
      <c r="BM580" s="412"/>
      <c r="BN580" s="412"/>
      <c r="BO580" s="412"/>
      <c r="BP580" s="412"/>
      <c r="BQ580" s="412"/>
      <c r="BR580" s="412"/>
      <c r="BS580" s="412"/>
      <c r="BT580" s="412"/>
      <c r="BU580" s="412"/>
      <c r="BV580" s="412"/>
      <c r="BW580" s="412"/>
      <c r="BX580" s="412"/>
      <c r="BY580" s="412"/>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7" customFormat="true" ht="25.15" customHeight="true" x14ac:dyDescent="0.2">
      <c r="C581" s="1066" t="s">
        <v>544</v>
      </c>
      <c r="D581" s="1067"/>
      <c r="E581" s="876">
        <v>-3.7636503249363753E-4</v>
      </c>
      <c r="F581" s="701"/>
      <c r="G581" s="701"/>
      <c r="H581" s="1067" t="s">
        <v>209</v>
      </c>
      <c r="I581" s="1067"/>
      <c r="J581" s="1076" t="s">
        <v>245</v>
      </c>
      <c r="K581" s="1077"/>
      <c r="L581" s="1078"/>
      <c r="M581" s="1067"/>
      <c r="N581" s="1067"/>
      <c r="O581" s="868" t="s">
        <v>209</v>
      </c>
      <c r="P581" s="701"/>
      <c r="Q581" s="701"/>
      <c r="AB581" s="410"/>
      <c r="AC581" s="410"/>
      <c r="AD581" s="410"/>
      <c r="AE581" s="410"/>
      <c r="AF581" s="410"/>
      <c r="AG581" s="410"/>
      <c r="AH581" s="410"/>
      <c r="AI581" s="410"/>
      <c r="AJ581" s="410"/>
      <c r="AK581" s="410"/>
      <c r="AL581" s="410"/>
      <c r="AM581" s="410"/>
      <c r="AN581" s="410"/>
      <c r="AO581" s="410"/>
      <c r="AP581" s="410"/>
      <c r="AQ581" s="410"/>
      <c r="AR581" s="410"/>
      <c r="AS581" s="410"/>
      <c r="AT581" s="410"/>
      <c r="AU581" s="410"/>
      <c r="AV581" s="410"/>
      <c r="AW581" s="410"/>
      <c r="AX581" s="410"/>
      <c r="AY581" s="410"/>
      <c r="AZ581" s="410"/>
      <c r="BA581" s="412"/>
      <c r="BB581" s="488"/>
      <c r="BC581" s="412"/>
      <c r="BD581" s="412"/>
      <c r="BE581" s="412"/>
      <c r="BF581" s="412"/>
      <c r="BG581" s="412"/>
      <c r="BH581" s="412"/>
      <c r="BI581" s="412"/>
      <c r="BJ581" s="412"/>
      <c r="BK581" s="412"/>
      <c r="BL581" s="412"/>
      <c r="BM581" s="412"/>
      <c r="BN581" s="412"/>
      <c r="BO581" s="412"/>
      <c r="BP581" s="412"/>
      <c r="BQ581" s="412"/>
      <c r="BR581" s="412"/>
      <c r="BS581" s="412"/>
      <c r="BT581" s="412"/>
      <c r="BU581" s="412"/>
      <c r="BV581" s="412"/>
      <c r="BW581" s="412"/>
      <c r="BX581" s="412"/>
      <c r="BY581" s="412"/>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7" customFormat="true" ht="25.15" customHeight="true" x14ac:dyDescent="0.2">
      <c r="C582" s="1066" t="s">
        <v>539</v>
      </c>
      <c r="D582" s="1067"/>
      <c r="E582" s="876">
        <v>-1.5993629466980511E-3</v>
      </c>
      <c r="F582" s="701"/>
      <c r="G582" s="701"/>
      <c r="H582" s="1067"/>
      <c r="I582" s="1067"/>
      <c r="J582" s="869" t="s">
        <v>195</v>
      </c>
      <c r="K582" s="870" t="s">
        <v>246</v>
      </c>
      <c r="L582" s="871" t="s">
        <v>247</v>
      </c>
      <c r="M582" s="1067"/>
      <c r="N582" s="1067"/>
      <c r="O582" s="889" t="s">
        <v>210</v>
      </c>
      <c r="P582" s="701"/>
      <c r="Q582" s="701"/>
      <c r="AB582" s="410"/>
      <c r="AC582" s="410"/>
      <c r="AD582" s="410"/>
      <c r="AE582" s="410"/>
      <c r="AF582" s="410"/>
      <c r="AG582" s="410"/>
      <c r="AH582" s="410"/>
      <c r="AI582" s="410"/>
      <c r="AJ582" s="410"/>
      <c r="AK582" s="410"/>
      <c r="AL582" s="410"/>
      <c r="AM582" s="410"/>
      <c r="AN582" s="410"/>
      <c r="AO582" s="410"/>
      <c r="AP582" s="410"/>
      <c r="AQ582" s="410"/>
      <c r="AR582" s="410"/>
      <c r="AS582" s="410"/>
      <c r="AT582" s="410"/>
      <c r="AU582" s="410"/>
      <c r="AV582" s="410"/>
      <c r="AW582" s="410"/>
      <c r="AX582" s="410"/>
      <c r="AY582" s="410"/>
      <c r="AZ582" s="410"/>
      <c r="BA582" s="412"/>
      <c r="BB582" s="488"/>
      <c r="BC582" s="412"/>
      <c r="BD582" s="412"/>
      <c r="BE582" s="412"/>
      <c r="BF582" s="412"/>
      <c r="BG582" s="412"/>
      <c r="BH582" s="412"/>
      <c r="BI582" s="412"/>
      <c r="BJ582" s="412"/>
      <c r="BK582" s="412"/>
      <c r="BL582" s="412"/>
      <c r="BM582" s="412"/>
      <c r="BN582" s="412"/>
      <c r="BO582" s="412"/>
      <c r="BP582" s="412"/>
      <c r="BQ582" s="412"/>
      <c r="BR582" s="412"/>
      <c r="BS582" s="412"/>
      <c r="BT582" s="412"/>
      <c r="BU582" s="412"/>
      <c r="BV582" s="412"/>
      <c r="BW582" s="412"/>
      <c r="BX582" s="412"/>
      <c r="BY582" s="412"/>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7" customFormat="true" ht="25.15" customHeight="true" x14ac:dyDescent="0.2">
      <c r="C583" s="1066" t="s">
        <v>516</v>
      </c>
      <c r="D583" s="1067"/>
      <c r="E583" s="876">
        <v>-1.5039890238618349E-2</v>
      </c>
      <c r="F583" s="701"/>
      <c r="G583" s="701"/>
      <c r="H583" s="1067" t="s">
        <v>210</v>
      </c>
      <c r="I583" s="1067"/>
      <c r="J583" s="890">
        <v>5.7825855595673543</v>
      </c>
      <c r="K583" s="891">
        <v>6.8030418347851231</v>
      </c>
      <c r="L583" s="892">
        <v>6.8030418347851231</v>
      </c>
      <c r="M583" s="1067" t="s">
        <v>509</v>
      </c>
      <c r="N583" s="1067"/>
      <c r="O583" s="875">
        <v>-2.6645388405894341E-2</v>
      </c>
      <c r="P583" s="701"/>
      <c r="Q583" s="701"/>
      <c r="AB583" s="410"/>
      <c r="AC583" s="410"/>
      <c r="AD583" s="410"/>
      <c r="AE583" s="410"/>
      <c r="AF583" s="410"/>
      <c r="AG583" s="410"/>
      <c r="AH583" s="410"/>
      <c r="AI583" s="410"/>
      <c r="AJ583" s="410"/>
      <c r="AK583" s="410"/>
      <c r="AL583" s="410"/>
      <c r="AM583" s="410"/>
      <c r="AN583" s="410"/>
      <c r="AO583" s="410"/>
      <c r="AP583" s="410"/>
      <c r="AQ583" s="410"/>
      <c r="AR583" s="410"/>
      <c r="AS583" s="410"/>
      <c r="AT583" s="410"/>
      <c r="AU583" s="410"/>
      <c r="AV583" s="410"/>
      <c r="AW583" s="410"/>
      <c r="AX583" s="410"/>
      <c r="AY583" s="410"/>
      <c r="AZ583" s="410"/>
      <c r="BA583" s="412"/>
      <c r="BB583" s="488"/>
      <c r="BC583" s="412"/>
      <c r="BD583" s="412"/>
      <c r="BE583" s="412"/>
      <c r="BF583" s="412"/>
      <c r="BG583" s="412"/>
      <c r="BH583" s="412"/>
      <c r="BI583" s="412"/>
      <c r="BJ583" s="412"/>
      <c r="BK583" s="412"/>
      <c r="BL583" s="412"/>
      <c r="BM583" s="412"/>
      <c r="BN583" s="412"/>
      <c r="BO583" s="412"/>
      <c r="BP583" s="412"/>
      <c r="BQ583" s="412"/>
      <c r="BR583" s="412"/>
      <c r="BS583" s="412"/>
      <c r="BT583" s="412"/>
      <c r="BU583" s="412"/>
      <c r="BV583" s="412"/>
      <c r="BW583" s="412"/>
      <c r="BX583" s="412"/>
      <c r="BY583" s="412"/>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7" customFormat="true" ht="25.15" customHeight="true" x14ac:dyDescent="0.2">
      <c r="C584" s="1066" t="s">
        <v>484</v>
      </c>
      <c r="D584" s="1067"/>
      <c r="E584" s="876">
        <v>-6.0641558870613697E-2</v>
      </c>
      <c r="F584" s="701"/>
      <c r="G584" s="701"/>
      <c r="H584" s="1067"/>
      <c r="I584" s="1067"/>
      <c r="J584" s="701"/>
      <c r="K584" s="701"/>
      <c r="L584" s="701"/>
      <c r="M584" s="1067" t="s">
        <v>480</v>
      </c>
      <c r="N584" s="1067"/>
      <c r="O584" s="878">
        <v>-0.11937708994382783</v>
      </c>
      <c r="P584" s="701"/>
      <c r="Q584" s="701"/>
      <c r="AB584" s="410"/>
      <c r="AC584" s="410"/>
      <c r="AD584" s="410"/>
      <c r="AE584" s="410"/>
      <c r="AF584" s="410"/>
      <c r="AG584" s="410"/>
      <c r="AH584" s="410"/>
      <c r="AI584" s="410"/>
      <c r="AJ584" s="410"/>
      <c r="AK584" s="410"/>
      <c r="AL584" s="410"/>
      <c r="AM584" s="410"/>
      <c r="AN584" s="410"/>
      <c r="AO584" s="410"/>
      <c r="AP584" s="410"/>
      <c r="AQ584" s="410"/>
      <c r="AR584" s="410"/>
      <c r="AS584" s="410"/>
      <c r="AT584" s="410"/>
      <c r="AU584" s="410"/>
      <c r="AV584" s="410"/>
      <c r="AW584" s="410"/>
      <c r="AX584" s="410"/>
      <c r="AY584" s="410"/>
      <c r="AZ584" s="410"/>
      <c r="BA584" s="412"/>
      <c r="BB584" s="488"/>
      <c r="BC584" s="412"/>
      <c r="BD584" s="412"/>
      <c r="BE584" s="412"/>
      <c r="BF584" s="412"/>
      <c r="BG584" s="412"/>
      <c r="BH584" s="412"/>
      <c r="BI584" s="412"/>
      <c r="BJ584" s="412"/>
      <c r="BK584" s="412"/>
      <c r="BL584" s="412"/>
      <c r="BM584" s="412"/>
      <c r="BN584" s="412"/>
      <c r="BO584" s="412"/>
      <c r="BP584" s="412"/>
      <c r="BQ584" s="412"/>
      <c r="BR584" s="412"/>
      <c r="BS584" s="412"/>
      <c r="BT584" s="412"/>
      <c r="BU584" s="412"/>
      <c r="BV584" s="412"/>
      <c r="BW584" s="412"/>
      <c r="BX584" s="412"/>
      <c r="BY584" s="412"/>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7" customFormat="true" ht="25.15" customHeight="true" x14ac:dyDescent="0.2">
      <c r="C585" s="1066" t="s">
        <v>381</v>
      </c>
      <c r="D585" s="1067"/>
      <c r="E585" s="876">
        <v>9.9801918462893838E-2</v>
      </c>
      <c r="F585" s="701"/>
      <c r="G585" s="701"/>
      <c r="H585" s="1067"/>
      <c r="I585" s="1067"/>
      <c r="J585" s="701"/>
      <c r="K585" s="701"/>
      <c r="L585" s="701"/>
      <c r="M585" s="1067" t="s">
        <v>519</v>
      </c>
      <c r="N585" s="1067"/>
      <c r="O585" s="878">
        <v>9.4376093791310213E-3</v>
      </c>
      <c r="P585" s="701"/>
      <c r="Q585" s="701"/>
      <c r="AB585" s="410"/>
      <c r="AC585" s="410"/>
      <c r="AD585" s="410"/>
      <c r="AE585" s="410"/>
      <c r="AF585" s="410"/>
      <c r="AG585" s="410"/>
      <c r="AH585" s="410"/>
      <c r="AI585" s="410"/>
      <c r="AJ585" s="410"/>
      <c r="AK585" s="410"/>
      <c r="AL585" s="410"/>
      <c r="AM585" s="410"/>
      <c r="AN585" s="410"/>
      <c r="AO585" s="410"/>
      <c r="AP585" s="410"/>
      <c r="AQ585" s="410"/>
      <c r="AR585" s="410"/>
      <c r="AS585" s="410"/>
      <c r="AT585" s="410"/>
      <c r="AU585" s="410"/>
      <c r="AV585" s="410"/>
      <c r="AW585" s="410"/>
      <c r="AX585" s="410"/>
      <c r="AY585" s="410"/>
      <c r="AZ585" s="410"/>
      <c r="BA585" s="412"/>
      <c r="BB585" s="488"/>
      <c r="BC585" s="412"/>
      <c r="BD585" s="412"/>
      <c r="BE585" s="412"/>
      <c r="BF585" s="412"/>
      <c r="BG585" s="412"/>
      <c r="BH585" s="412"/>
      <c r="BI585" s="412"/>
      <c r="BJ585" s="412"/>
      <c r="BK585" s="412"/>
      <c r="BL585" s="412"/>
      <c r="BM585" s="412"/>
      <c r="BN585" s="412"/>
      <c r="BO585" s="412"/>
      <c r="BP585" s="412"/>
      <c r="BQ585" s="412"/>
      <c r="BR585" s="412"/>
      <c r="BS585" s="412"/>
      <c r="BT585" s="412"/>
      <c r="BU585" s="412"/>
      <c r="BV585" s="412"/>
      <c r="BW585" s="412"/>
      <c r="BX585" s="412"/>
      <c r="BY585" s="412"/>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7" customFormat="true" ht="25.15" customHeight="true" x14ac:dyDescent="0.2">
      <c r="C586" s="1066" t="s">
        <v>389</v>
      </c>
      <c r="D586" s="1067"/>
      <c r="E586" s="876">
        <v>6.0609087378508043E-2</v>
      </c>
      <c r="F586" s="701"/>
      <c r="G586" s="701"/>
      <c r="H586" s="1067" t="s">
        <v>248</v>
      </c>
      <c r="I586" s="1067"/>
      <c r="J586" s="1067"/>
      <c r="K586" s="701"/>
      <c r="L586" s="701"/>
      <c r="M586" s="1067" t="s">
        <v>508</v>
      </c>
      <c r="N586" s="1067"/>
      <c r="O586" s="878">
        <v>4.5107551639926455E-2</v>
      </c>
      <c r="P586" s="701"/>
      <c r="Q586" s="701"/>
      <c r="AB586" s="410"/>
      <c r="AC586" s="410"/>
      <c r="AD586" s="410"/>
      <c r="AE586" s="410"/>
      <c r="AF586" s="410"/>
      <c r="AG586" s="410"/>
      <c r="AH586" s="410"/>
      <c r="AI586" s="410"/>
      <c r="AJ586" s="410"/>
      <c r="AK586" s="410"/>
      <c r="AL586" s="410"/>
      <c r="AM586" s="410"/>
      <c r="AN586" s="410"/>
      <c r="AO586" s="410"/>
      <c r="AP586" s="410"/>
      <c r="AQ586" s="410"/>
      <c r="AR586" s="410"/>
      <c r="AS586" s="410"/>
      <c r="AT586" s="410"/>
      <c r="AU586" s="410"/>
      <c r="AV586" s="410"/>
      <c r="AW586" s="410"/>
      <c r="AX586" s="410"/>
      <c r="AY586" s="410"/>
      <c r="AZ586" s="410"/>
      <c r="BA586" s="412"/>
      <c r="BB586" s="488"/>
      <c r="BC586" s="412"/>
      <c r="BD586" s="412"/>
      <c r="BE586" s="412"/>
      <c r="BF586" s="412"/>
      <c r="BG586" s="412"/>
      <c r="BH586" s="412"/>
      <c r="BI586" s="412"/>
      <c r="BJ586" s="412"/>
      <c r="BK586" s="412"/>
      <c r="BL586" s="412"/>
      <c r="BM586" s="412"/>
      <c r="BN586" s="412"/>
      <c r="BO586" s="412"/>
      <c r="BP586" s="412"/>
      <c r="BQ586" s="412"/>
      <c r="BR586" s="412"/>
      <c r="BS586" s="412"/>
      <c r="BT586" s="412"/>
      <c r="BU586" s="412"/>
      <c r="BV586" s="412"/>
      <c r="BW586" s="412"/>
      <c r="BX586" s="412"/>
      <c r="BY586" s="412"/>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7" customFormat="true" ht="25.15" customHeight="true" x14ac:dyDescent="0.2">
      <c r="C587" s="1066" t="s">
        <v>382</v>
      </c>
      <c r="D587" s="1067"/>
      <c r="E587" s="876">
        <v>9.9654271874966505E-2</v>
      </c>
      <c r="F587" s="701"/>
      <c r="G587" s="701"/>
      <c r="H587" s="1067"/>
      <c r="I587" s="1067"/>
      <c r="J587" s="872" t="s">
        <v>209</v>
      </c>
      <c r="K587" s="701"/>
      <c r="L587" s="701"/>
      <c r="M587" s="1067" t="s">
        <v>495</v>
      </c>
      <c r="N587" s="1067"/>
      <c r="O587" s="878">
        <v>6.9121196767060605E-2</v>
      </c>
      <c r="P587" s="701"/>
      <c r="Q587" s="701"/>
      <c r="AB587" s="410"/>
      <c r="AC587" s="410"/>
      <c r="AD587" s="410"/>
      <c r="AE587" s="410"/>
      <c r="AF587" s="410"/>
      <c r="AG587" s="410"/>
      <c r="AH587" s="410"/>
      <c r="AI587" s="410"/>
      <c r="AJ587" s="410"/>
      <c r="AK587" s="410"/>
      <c r="AL587" s="410"/>
      <c r="AM587" s="410"/>
      <c r="AN587" s="410"/>
      <c r="AO587" s="410"/>
      <c r="AP587" s="410"/>
      <c r="AQ587" s="410"/>
      <c r="AR587" s="410"/>
      <c r="AS587" s="410"/>
      <c r="AT587" s="410"/>
      <c r="AU587" s="410"/>
      <c r="AV587" s="410"/>
      <c r="AW587" s="410"/>
      <c r="AX587" s="410"/>
      <c r="AY587" s="410"/>
      <c r="AZ587" s="410"/>
      <c r="BA587" s="412"/>
      <c r="BB587" s="488"/>
      <c r="BC587" s="412"/>
      <c r="BD587" s="412"/>
      <c r="BE587" s="412"/>
      <c r="BF587" s="412"/>
      <c r="BG587" s="412"/>
      <c r="BH587" s="412"/>
      <c r="BI587" s="412"/>
      <c r="BJ587" s="412"/>
      <c r="BK587" s="412"/>
      <c r="BL587" s="412"/>
      <c r="BM587" s="412"/>
      <c r="BN587" s="412"/>
      <c r="BO587" s="412"/>
      <c r="BP587" s="412"/>
      <c r="BQ587" s="412"/>
      <c r="BR587" s="412"/>
      <c r="BS587" s="412"/>
      <c r="BT587" s="412"/>
      <c r="BU587" s="412"/>
      <c r="BV587" s="412"/>
      <c r="BW587" s="412"/>
      <c r="BX587" s="412"/>
      <c r="BY587" s="412"/>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7" customFormat="true" ht="25.15" customHeight="true" x14ac:dyDescent="0.2">
      <c r="C588" s="1066" t="s">
        <v>384</v>
      </c>
      <c r="D588" s="1067"/>
      <c r="E588" s="876">
        <v>9.801135571727515E-2</v>
      </c>
      <c r="F588" s="701"/>
      <c r="G588" s="701"/>
      <c r="H588" s="1067"/>
      <c r="I588" s="1067"/>
      <c r="J588" s="893" t="s">
        <v>210</v>
      </c>
      <c r="K588" s="701"/>
      <c r="L588" s="701"/>
      <c r="M588" s="1067" t="s">
        <v>499</v>
      </c>
      <c r="N588" s="1067"/>
      <c r="O588" s="878">
        <v>5.7410012884511086E-2</v>
      </c>
      <c r="P588" s="701"/>
      <c r="Q588" s="701"/>
      <c r="AB588" s="410"/>
      <c r="AC588" s="410"/>
      <c r="AD588" s="410"/>
      <c r="AE588" s="410"/>
      <c r="AF588" s="410"/>
      <c r="AG588" s="410"/>
      <c r="AH588" s="410"/>
      <c r="AI588" s="410"/>
      <c r="AJ588" s="410"/>
      <c r="AK588" s="410"/>
      <c r="AL588" s="410"/>
      <c r="AM588" s="410"/>
      <c r="AN588" s="410"/>
      <c r="AO588" s="410"/>
      <c r="AP588" s="410"/>
      <c r="AQ588" s="410"/>
      <c r="AR588" s="410"/>
      <c r="AS588" s="410"/>
      <c r="AT588" s="410"/>
      <c r="AU588" s="410"/>
      <c r="AV588" s="410"/>
      <c r="AW588" s="410"/>
      <c r="AX588" s="410"/>
      <c r="AY588" s="410"/>
      <c r="AZ588" s="410"/>
      <c r="BA588" s="412"/>
      <c r="BB588" s="488"/>
      <c r="BC588" s="412"/>
      <c r="BD588" s="412"/>
      <c r="BE588" s="412"/>
      <c r="BF588" s="412"/>
      <c r="BG588" s="412"/>
      <c r="BH588" s="412"/>
      <c r="BI588" s="412"/>
      <c r="BJ588" s="412"/>
      <c r="BK588" s="412"/>
      <c r="BL588" s="412"/>
      <c r="BM588" s="412"/>
      <c r="BN588" s="412"/>
      <c r="BO588" s="412"/>
      <c r="BP588" s="412"/>
      <c r="BQ588" s="412"/>
      <c r="BR588" s="412"/>
      <c r="BS588" s="412"/>
      <c r="BT588" s="412"/>
      <c r="BU588" s="412"/>
      <c r="BV588" s="412"/>
      <c r="BW588" s="412"/>
      <c r="BX588" s="412"/>
      <c r="BY588" s="412"/>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7" customFormat="true" ht="25.15" customHeight="true" x14ac:dyDescent="0.2">
      <c r="C589" s="1066" t="s">
        <v>395</v>
      </c>
      <c r="D589" s="1067"/>
      <c r="E589" s="876">
        <v>2.5364002408191012E-2</v>
      </c>
      <c r="F589" s="701"/>
      <c r="G589" s="701"/>
      <c r="H589" s="1067" t="s">
        <v>509</v>
      </c>
      <c r="I589" s="1067"/>
      <c r="J589" s="874">
        <v>-3.7075731705756822E-2</v>
      </c>
      <c r="K589" s="701"/>
      <c r="L589" s="701"/>
      <c r="M589" s="1067" t="s">
        <v>518</v>
      </c>
      <c r="N589" s="1067"/>
      <c r="O589" s="878">
        <v>1.4475806933053555E-2</v>
      </c>
      <c r="P589" s="701"/>
      <c r="Q589" s="701"/>
      <c r="AB589" s="410"/>
      <c r="AC589" s="410"/>
      <c r="AD589" s="410"/>
      <c r="AE589" s="410"/>
      <c r="AF589" s="410"/>
      <c r="AG589" s="410"/>
      <c r="AH589" s="410"/>
      <c r="AI589" s="410"/>
      <c r="AJ589" s="410"/>
      <c r="AK589" s="410"/>
      <c r="AL589" s="410"/>
      <c r="AM589" s="410"/>
      <c r="AN589" s="410"/>
      <c r="AO589" s="410"/>
      <c r="AP589" s="410"/>
      <c r="AQ589" s="410"/>
      <c r="AR589" s="410"/>
      <c r="AS589" s="410"/>
      <c r="AT589" s="410"/>
      <c r="AU589" s="410"/>
      <c r="AV589" s="410"/>
      <c r="AW589" s="410"/>
      <c r="AX589" s="410"/>
      <c r="AY589" s="410"/>
      <c r="AZ589" s="410"/>
      <c r="BA589" s="412"/>
      <c r="BB589" s="488"/>
      <c r="BC589" s="412"/>
      <c r="BD589" s="412"/>
      <c r="BE589" s="412"/>
      <c r="BF589" s="412"/>
      <c r="BG589" s="412"/>
      <c r="BH589" s="412"/>
      <c r="BI589" s="412"/>
      <c r="BJ589" s="412"/>
      <c r="BK589" s="412"/>
      <c r="BL589" s="412"/>
      <c r="BM589" s="412"/>
      <c r="BN589" s="412"/>
      <c r="BO589" s="412"/>
      <c r="BP589" s="412"/>
      <c r="BQ589" s="412"/>
      <c r="BR589" s="412"/>
      <c r="BS589" s="412"/>
      <c r="BT589" s="412"/>
      <c r="BU589" s="412"/>
      <c r="BV589" s="412"/>
      <c r="BW589" s="412"/>
      <c r="BX589" s="412"/>
      <c r="BY589" s="412"/>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7" customFormat="true" ht="25.15" customHeight="true" x14ac:dyDescent="0.2">
      <c r="C590" s="1066" t="s">
        <v>527</v>
      </c>
      <c r="D590" s="1067"/>
      <c r="E590" s="876">
        <v>7.9890707654583469E-3</v>
      </c>
      <c r="F590" s="701"/>
      <c r="G590" s="701"/>
      <c r="H590" s="1067" t="s">
        <v>480</v>
      </c>
      <c r="I590" s="1067"/>
      <c r="J590" s="877">
        <v>-8.2282834846142031E-2</v>
      </c>
      <c r="K590" s="701"/>
      <c r="L590" s="701"/>
      <c r="M590" s="1067" t="s">
        <v>543</v>
      </c>
      <c r="N590" s="1067"/>
      <c r="O590" s="878">
        <v>7.4343954146075019E-4</v>
      </c>
      <c r="P590" s="701"/>
      <c r="Q590" s="701"/>
      <c r="AB590" s="410"/>
      <c r="AC590" s="410"/>
      <c r="AD590" s="410"/>
      <c r="AE590" s="410"/>
      <c r="AF590" s="410"/>
      <c r="AG590" s="410"/>
      <c r="AH590" s="410"/>
      <c r="AI590" s="410"/>
      <c r="AJ590" s="410"/>
      <c r="AK590" s="410"/>
      <c r="AL590" s="410"/>
      <c r="AM590" s="410"/>
      <c r="AN590" s="410"/>
      <c r="AO590" s="410"/>
      <c r="AP590" s="410"/>
      <c r="AQ590" s="410"/>
      <c r="AR590" s="410"/>
      <c r="AS590" s="410"/>
      <c r="AT590" s="410"/>
      <c r="AU590" s="410"/>
      <c r="AV590" s="410"/>
      <c r="AW590" s="410"/>
      <c r="AX590" s="410"/>
      <c r="AY590" s="410"/>
      <c r="AZ590" s="410"/>
      <c r="BA590" s="412"/>
      <c r="BB590" s="488"/>
      <c r="BC590" s="412"/>
      <c r="BD590" s="412"/>
      <c r="BE590" s="412"/>
      <c r="BF590" s="412"/>
      <c r="BG590" s="412"/>
      <c r="BH590" s="412"/>
      <c r="BI590" s="412"/>
      <c r="BJ590" s="412"/>
      <c r="BK590" s="412"/>
      <c r="BL590" s="412"/>
      <c r="BM590" s="412"/>
      <c r="BN590" s="412"/>
      <c r="BO590" s="412"/>
      <c r="BP590" s="412"/>
      <c r="BQ590" s="412"/>
      <c r="BR590" s="412"/>
      <c r="BS590" s="412"/>
      <c r="BT590" s="412"/>
      <c r="BU590" s="412"/>
      <c r="BV590" s="412"/>
      <c r="BW590" s="412"/>
      <c r="BX590" s="412"/>
      <c r="BY590" s="412"/>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7" customFormat="true" ht="25.15" customHeight="true" x14ac:dyDescent="0.2">
      <c r="C591" s="1066" t="s">
        <v>390</v>
      </c>
      <c r="D591" s="1067"/>
      <c r="E591" s="876">
        <v>6.9059418237969822E-2</v>
      </c>
      <c r="F591" s="701"/>
      <c r="G591" s="701"/>
      <c r="H591" s="1067" t="s">
        <v>519</v>
      </c>
      <c r="I591" s="1067"/>
      <c r="J591" s="877">
        <v>1.4049909318067683E-2</v>
      </c>
      <c r="K591" s="701"/>
      <c r="L591" s="701"/>
      <c r="M591" s="1067" t="s">
        <v>514</v>
      </c>
      <c r="N591" s="1067"/>
      <c r="O591" s="878">
        <v>-1.6753402916054604E-2</v>
      </c>
      <c r="P591" s="701"/>
      <c r="Q591" s="701"/>
      <c r="AB591" s="410"/>
      <c r="AC591" s="410"/>
      <c r="AD591" s="410"/>
      <c r="AE591" s="410"/>
      <c r="AF591" s="410"/>
      <c r="AG591" s="410"/>
      <c r="AH591" s="410"/>
      <c r="AI591" s="410"/>
      <c r="AJ591" s="410"/>
      <c r="AK591" s="410"/>
      <c r="AL591" s="410"/>
      <c r="AM591" s="410"/>
      <c r="AN591" s="410"/>
      <c r="AO591" s="410"/>
      <c r="AP591" s="410"/>
      <c r="AQ591" s="410"/>
      <c r="AR591" s="410"/>
      <c r="AS591" s="410"/>
      <c r="AT591" s="410"/>
      <c r="AU591" s="410"/>
      <c r="AV591" s="410"/>
      <c r="AW591" s="410"/>
      <c r="AX591" s="410"/>
      <c r="AY591" s="410"/>
      <c r="AZ591" s="410"/>
      <c r="BA591" s="412"/>
      <c r="BB591" s="488"/>
      <c r="BC591" s="412"/>
      <c r="BD591" s="412"/>
      <c r="BE591" s="412"/>
      <c r="BF591" s="412"/>
      <c r="BG591" s="412"/>
      <c r="BH591" s="412"/>
      <c r="BI591" s="412"/>
      <c r="BJ591" s="412"/>
      <c r="BK591" s="412"/>
      <c r="BL591" s="412"/>
      <c r="BM591" s="412"/>
      <c r="BN591" s="412"/>
      <c r="BO591" s="412"/>
      <c r="BP591" s="412"/>
      <c r="BQ591" s="412"/>
      <c r="BR591" s="412"/>
      <c r="BS591" s="412"/>
      <c r="BT591" s="412"/>
      <c r="BU591" s="412"/>
      <c r="BV591" s="412"/>
      <c r="BW591" s="412"/>
      <c r="BX591" s="412"/>
      <c r="BY591" s="412"/>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7" customFormat="true" ht="25.15" customHeight="true" x14ac:dyDescent="0.2">
      <c r="C592" s="1066" t="s">
        <v>492</v>
      </c>
      <c r="D592" s="1067"/>
      <c r="E592" s="876">
        <v>5.4783815199668774E-2</v>
      </c>
      <c r="F592" s="701"/>
      <c r="G592" s="701"/>
      <c r="H592" s="1067" t="s">
        <v>528</v>
      </c>
      <c r="I592" s="1067"/>
      <c r="J592" s="877">
        <v>8.0900563291512861E-3</v>
      </c>
      <c r="K592" s="701"/>
      <c r="L592" s="701"/>
      <c r="M592" s="1067" t="s">
        <v>526</v>
      </c>
      <c r="N592" s="1067"/>
      <c r="O592" s="878">
        <v>-5.5612994866480669E-3</v>
      </c>
      <c r="P592" s="701"/>
      <c r="Q592" s="701"/>
      <c r="AB592" s="410"/>
      <c r="AC592" s="410"/>
      <c r="AD592" s="410"/>
      <c r="AE592" s="410"/>
      <c r="AF592" s="410"/>
      <c r="AG592" s="410"/>
      <c r="AH592" s="410"/>
      <c r="AI592" s="410"/>
      <c r="AJ592" s="410"/>
      <c r="AK592" s="410"/>
      <c r="AL592" s="410"/>
      <c r="AM592" s="410"/>
      <c r="AN592" s="410"/>
      <c r="AO592" s="410"/>
      <c r="AP592" s="410"/>
      <c r="AQ592" s="410"/>
      <c r="AR592" s="410"/>
      <c r="AS592" s="410"/>
      <c r="AT592" s="410"/>
      <c r="AU592" s="410"/>
      <c r="AV592" s="410"/>
      <c r="AW592" s="410"/>
      <c r="AX592" s="410"/>
      <c r="AY592" s="410"/>
      <c r="AZ592" s="410"/>
      <c r="BA592" s="412"/>
      <c r="BB592" s="488"/>
      <c r="BC592" s="412"/>
      <c r="BD592" s="412"/>
      <c r="BE592" s="412"/>
      <c r="BF592" s="412"/>
      <c r="BG592" s="412"/>
      <c r="BH592" s="412"/>
      <c r="BI592" s="412"/>
      <c r="BJ592" s="412"/>
      <c r="BK592" s="412"/>
      <c r="BL592" s="412"/>
      <c r="BM592" s="412"/>
      <c r="BN592" s="412"/>
      <c r="BO592" s="412"/>
      <c r="BP592" s="412"/>
      <c r="BQ592" s="412"/>
      <c r="BR592" s="412"/>
      <c r="BS592" s="412"/>
      <c r="BT592" s="412"/>
      <c r="BU592" s="412"/>
      <c r="BV592" s="412"/>
      <c r="BW592" s="412"/>
      <c r="BX592" s="412"/>
      <c r="BY592" s="412"/>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7" customFormat="true" ht="25.15" customHeight="true" x14ac:dyDescent="0.2">
      <c r="C593" s="1066" t="s">
        <v>497</v>
      </c>
      <c r="D593" s="1067"/>
      <c r="E593" s="876">
        <v>6.0548382719500547E-2</v>
      </c>
      <c r="F593" s="701"/>
      <c r="G593" s="701"/>
      <c r="H593" s="1067" t="s">
        <v>508</v>
      </c>
      <c r="I593" s="1067"/>
      <c r="J593" s="877">
        <v>2.6238396991513768E-2</v>
      </c>
      <c r="K593" s="701"/>
      <c r="L593" s="701"/>
      <c r="M593" s="1067" t="s">
        <v>482</v>
      </c>
      <c r="N593" s="1067"/>
      <c r="O593" s="878">
        <v>-0.1072988531202335</v>
      </c>
      <c r="P593" s="701"/>
      <c r="Q593" s="701"/>
      <c r="AB593" s="410"/>
      <c r="AC593" s="410"/>
      <c r="AD593" s="410"/>
      <c r="AE593" s="410"/>
      <c r="AF593" s="410"/>
      <c r="AG593" s="410"/>
      <c r="AH593" s="410"/>
      <c r="AI593" s="410"/>
      <c r="AJ593" s="410"/>
      <c r="AK593" s="410"/>
      <c r="AL593" s="410"/>
      <c r="AM593" s="410"/>
      <c r="AN593" s="410"/>
      <c r="AO593" s="410"/>
      <c r="AP593" s="410"/>
      <c r="AQ593" s="410"/>
      <c r="AR593" s="410"/>
      <c r="AS593" s="410"/>
      <c r="AT593" s="410"/>
      <c r="AU593" s="410"/>
      <c r="AV593" s="410"/>
      <c r="AW593" s="410"/>
      <c r="AX593" s="410"/>
      <c r="AY593" s="410"/>
      <c r="AZ593" s="410"/>
      <c r="BA593" s="412"/>
      <c r="BB593" s="488"/>
      <c r="BC593" s="412"/>
      <c r="BD593" s="412"/>
      <c r="BE593" s="412"/>
      <c r="BF593" s="412"/>
      <c r="BG593" s="412"/>
      <c r="BH593" s="412"/>
      <c r="BI593" s="412"/>
      <c r="BJ593" s="412"/>
      <c r="BK593" s="412"/>
      <c r="BL593" s="412"/>
      <c r="BM593" s="412"/>
      <c r="BN593" s="412"/>
      <c r="BO593" s="412"/>
      <c r="BP593" s="412"/>
      <c r="BQ593" s="412"/>
      <c r="BR593" s="412"/>
      <c r="BS593" s="412"/>
      <c r="BT593" s="412"/>
      <c r="BU593" s="412"/>
      <c r="BV593" s="412"/>
      <c r="BW593" s="412"/>
      <c r="BX593" s="412"/>
      <c r="BY593" s="412"/>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7" customFormat="true" ht="25.15" customHeight="true" x14ac:dyDescent="0.2">
      <c r="C594" s="1066" t="s">
        <v>498</v>
      </c>
      <c r="D594" s="1067"/>
      <c r="E594" s="876">
        <v>5.2439015617789318E-2</v>
      </c>
      <c r="F594" s="701"/>
      <c r="G594" s="701"/>
      <c r="H594" s="1067" t="s">
        <v>495</v>
      </c>
      <c r="I594" s="1067"/>
      <c r="J594" s="877">
        <v>6.0741290008132658E-2</v>
      </c>
      <c r="K594" s="701"/>
      <c r="L594" s="701"/>
      <c r="M594" s="1067" t="s">
        <v>541</v>
      </c>
      <c r="N594" s="1067"/>
      <c r="O594" s="878">
        <v>-2.8550423199225159E-3</v>
      </c>
      <c r="P594" s="701"/>
      <c r="Q594" s="701"/>
      <c r="AB594" s="410"/>
      <c r="AC594" s="410"/>
      <c r="AD594" s="410"/>
      <c r="AE594" s="410"/>
      <c r="AF594" s="410"/>
      <c r="AG594" s="410"/>
      <c r="AH594" s="410"/>
      <c r="AI594" s="410"/>
      <c r="AJ594" s="410"/>
      <c r="AK594" s="410"/>
      <c r="AL594" s="410"/>
      <c r="AM594" s="410"/>
      <c r="AN594" s="410"/>
      <c r="AO594" s="410"/>
      <c r="AP594" s="410"/>
      <c r="AQ594" s="410"/>
      <c r="AR594" s="410"/>
      <c r="AS594" s="410"/>
      <c r="AT594" s="410"/>
      <c r="AU594" s="410"/>
      <c r="AV594" s="410"/>
      <c r="AW594" s="410"/>
      <c r="AX594" s="410"/>
      <c r="AY594" s="410"/>
      <c r="AZ594" s="410"/>
      <c r="BA594" s="412"/>
      <c r="BB594" s="488"/>
      <c r="BC594" s="412"/>
      <c r="BD594" s="412"/>
      <c r="BE594" s="412"/>
      <c r="BF594" s="412"/>
      <c r="BG594" s="412"/>
      <c r="BH594" s="412"/>
      <c r="BI594" s="412"/>
      <c r="BJ594" s="412"/>
      <c r="BK594" s="412"/>
      <c r="BL594" s="412"/>
      <c r="BM594" s="412"/>
      <c r="BN594" s="412"/>
      <c r="BO594" s="412"/>
      <c r="BP594" s="412"/>
      <c r="BQ594" s="412"/>
      <c r="BR594" s="412"/>
      <c r="BS594" s="412"/>
      <c r="BT594" s="412"/>
      <c r="BU594" s="412"/>
      <c r="BV594" s="412"/>
      <c r="BW594" s="412"/>
      <c r="BX594" s="412"/>
      <c r="BY594" s="412"/>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7" customFormat="true" ht="25.15" customHeight="true" x14ac:dyDescent="0.2">
      <c r="C595" s="1066" t="s">
        <v>501</v>
      </c>
      <c r="D595" s="1067"/>
      <c r="E595" s="876">
        <v>9.1209989340289427E-3</v>
      </c>
      <c r="F595" s="701"/>
      <c r="G595" s="701"/>
      <c r="H595" s="1067" t="s">
        <v>499</v>
      </c>
      <c r="I595" s="1067"/>
      <c r="J595" s="877">
        <v>-2.5390646656530218E-2</v>
      </c>
      <c r="K595" s="701"/>
      <c r="L595" s="701"/>
      <c r="M595" s="1067" t="s">
        <v>504</v>
      </c>
      <c r="N595" s="1067"/>
      <c r="O595" s="878">
        <v>4.7602915381080871E-2</v>
      </c>
      <c r="P595" s="701"/>
      <c r="Q595" s="701"/>
      <c r="AB595" s="410"/>
      <c r="AC595" s="410"/>
      <c r="AD595" s="410"/>
      <c r="AE595" s="410"/>
      <c r="AF595" s="410"/>
      <c r="AG595" s="410"/>
      <c r="AH595" s="410"/>
      <c r="AI595" s="410"/>
      <c r="AJ595" s="410"/>
      <c r="AK595" s="410"/>
      <c r="AL595" s="410"/>
      <c r="AM595" s="410"/>
      <c r="AN595" s="410"/>
      <c r="AO595" s="410"/>
      <c r="AP595" s="410"/>
      <c r="AQ595" s="410"/>
      <c r="AR595" s="410"/>
      <c r="AS595" s="410"/>
      <c r="AT595" s="410"/>
      <c r="AU595" s="410"/>
      <c r="AV595" s="410"/>
      <c r="AW595" s="410"/>
      <c r="AX595" s="410"/>
      <c r="AY595" s="410"/>
      <c r="AZ595" s="410"/>
      <c r="BA595" s="412"/>
      <c r="BB595" s="488"/>
      <c r="BC595" s="412"/>
      <c r="BD595" s="412"/>
      <c r="BE595" s="412"/>
      <c r="BF595" s="412"/>
      <c r="BG595" s="412"/>
      <c r="BH595" s="412"/>
      <c r="BI595" s="412"/>
      <c r="BJ595" s="412"/>
      <c r="BK595" s="412"/>
      <c r="BL595" s="412"/>
      <c r="BM595" s="412"/>
      <c r="BN595" s="412"/>
      <c r="BO595" s="412"/>
      <c r="BP595" s="412"/>
      <c r="BQ595" s="412"/>
      <c r="BR595" s="412"/>
      <c r="BS595" s="412"/>
      <c r="BT595" s="412"/>
      <c r="BU595" s="412"/>
      <c r="BV595" s="412"/>
      <c r="BW595" s="412"/>
      <c r="BX595" s="412"/>
      <c r="BY595" s="412"/>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7" customFormat="true" ht="25.15" customHeight="true" x14ac:dyDescent="0.2">
      <c r="C596" s="1066" t="s">
        <v>485</v>
      </c>
      <c r="D596" s="1067"/>
      <c r="E596" s="876">
        <v>8.905086967001806E-2</v>
      </c>
      <c r="F596" s="701"/>
      <c r="G596" s="701"/>
      <c r="H596" s="1067" t="s">
        <v>518</v>
      </c>
      <c r="I596" s="1067"/>
      <c r="J596" s="877">
        <v>7.9150323709392713E-3</v>
      </c>
      <c r="K596" s="701"/>
      <c r="L596" s="701"/>
      <c r="M596" s="1067" t="s">
        <v>530</v>
      </c>
      <c r="N596" s="1067"/>
      <c r="O596" s="878">
        <v>1.2721292748663836E-2</v>
      </c>
      <c r="P596" s="701"/>
      <c r="Q596" s="701"/>
      <c r="AB596" s="410"/>
      <c r="AC596" s="410"/>
      <c r="AD596" s="410"/>
      <c r="AE596" s="410"/>
      <c r="AF596" s="410"/>
      <c r="AG596" s="410"/>
      <c r="AH596" s="410"/>
      <c r="AI596" s="410"/>
      <c r="AJ596" s="410"/>
      <c r="AK596" s="410"/>
      <c r="AL596" s="410"/>
      <c r="AM596" s="410"/>
      <c r="AN596" s="410"/>
      <c r="AO596" s="410"/>
      <c r="AP596" s="410"/>
      <c r="AQ596" s="410"/>
      <c r="AR596" s="410"/>
      <c r="AS596" s="410"/>
      <c r="AT596" s="410"/>
      <c r="AU596" s="410"/>
      <c r="AV596" s="410"/>
      <c r="AW596" s="410"/>
      <c r="AX596" s="410"/>
      <c r="AY596" s="410"/>
      <c r="AZ596" s="410"/>
      <c r="BA596" s="412"/>
      <c r="BB596" s="488"/>
      <c r="BC596" s="412"/>
      <c r="BD596" s="412"/>
      <c r="BE596" s="412"/>
      <c r="BF596" s="412"/>
      <c r="BG596" s="412"/>
      <c r="BH596" s="412"/>
      <c r="BI596" s="412"/>
      <c r="BJ596" s="412"/>
      <c r="BK596" s="412"/>
      <c r="BL596" s="412"/>
      <c r="BM596" s="412"/>
      <c r="BN596" s="412"/>
      <c r="BO596" s="412"/>
      <c r="BP596" s="412"/>
      <c r="BQ596" s="412"/>
      <c r="BR596" s="412"/>
      <c r="BS596" s="412"/>
      <c r="BT596" s="412"/>
      <c r="BU596" s="412"/>
      <c r="BV596" s="412"/>
      <c r="BW596" s="412"/>
      <c r="BX596" s="412"/>
      <c r="BY596" s="412"/>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7" customFormat="true" ht="25.15" customHeight="true" x14ac:dyDescent="0.2">
      <c r="C597" s="1066" t="s">
        <v>383</v>
      </c>
      <c r="D597" s="1067"/>
      <c r="E597" s="876">
        <v>1.686278333878316E-2</v>
      </c>
      <c r="F597" s="701"/>
      <c r="G597" s="701"/>
      <c r="H597" s="1067" t="s">
        <v>514</v>
      </c>
      <c r="I597" s="1067"/>
      <c r="J597" s="877">
        <v>-2.3865282885325613E-2</v>
      </c>
      <c r="K597" s="701"/>
      <c r="L597" s="701"/>
      <c r="M597" s="1067" t="s">
        <v>507</v>
      </c>
      <c r="N597" s="1067"/>
      <c r="O597" s="878">
        <v>4.4284858508192547E-2</v>
      </c>
      <c r="P597" s="701"/>
      <c r="Q597" s="701"/>
      <c r="AB597" s="410"/>
      <c r="AC597" s="410"/>
      <c r="AD597" s="410"/>
      <c r="AE597" s="410"/>
      <c r="AF597" s="410"/>
      <c r="AG597" s="410"/>
      <c r="AH597" s="410"/>
      <c r="AI597" s="410"/>
      <c r="AJ597" s="410"/>
      <c r="AK597" s="410"/>
      <c r="AL597" s="410"/>
      <c r="AM597" s="410"/>
      <c r="AN597" s="410"/>
      <c r="AO597" s="410"/>
      <c r="AP597" s="410"/>
      <c r="AQ597" s="410"/>
      <c r="AR597" s="410"/>
      <c r="AS597" s="410"/>
      <c r="AT597" s="410"/>
      <c r="AU597" s="410"/>
      <c r="AV597" s="410"/>
      <c r="AW597" s="410"/>
      <c r="AX597" s="410"/>
      <c r="AY597" s="410"/>
      <c r="AZ597" s="410"/>
      <c r="BA597" s="412"/>
      <c r="BB597" s="488"/>
      <c r="BC597" s="412"/>
      <c r="BD597" s="412"/>
      <c r="BE597" s="412"/>
      <c r="BF597" s="412"/>
      <c r="BG597" s="412"/>
      <c r="BH597" s="412"/>
      <c r="BI597" s="412"/>
      <c r="BJ597" s="412"/>
      <c r="BK597" s="412"/>
      <c r="BL597" s="412"/>
      <c r="BM597" s="412"/>
      <c r="BN597" s="412"/>
      <c r="BO597" s="412"/>
      <c r="BP597" s="412"/>
      <c r="BQ597" s="412"/>
      <c r="BR597" s="412"/>
      <c r="BS597" s="412"/>
      <c r="BT597" s="412"/>
      <c r="BU597" s="412"/>
      <c r="BV597" s="412"/>
      <c r="BW597" s="412"/>
      <c r="BX597" s="412"/>
      <c r="BY597" s="412"/>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7" customFormat="true" ht="25.15" customHeight="true" x14ac:dyDescent="0.2">
      <c r="C598" s="1066" t="s">
        <v>511</v>
      </c>
      <c r="D598" s="1067"/>
      <c r="E598" s="876">
        <v>-4.0507298641972419E-3</v>
      </c>
      <c r="F598" s="701"/>
      <c r="G598" s="701"/>
      <c r="H598" s="1067" t="s">
        <v>526</v>
      </c>
      <c r="I598" s="1067"/>
      <c r="J598" s="877">
        <v>-8.5532979620013775E-3</v>
      </c>
      <c r="K598" s="701"/>
      <c r="L598" s="701"/>
      <c r="M598" s="1067" t="s">
        <v>489</v>
      </c>
      <c r="N598" s="1067"/>
      <c r="O598" s="878">
        <v>7.2402707780387932E-2</v>
      </c>
      <c r="P598" s="701"/>
      <c r="Q598" s="701"/>
      <c r="AB598" s="410"/>
      <c r="AC598" s="410"/>
      <c r="AD598" s="410"/>
      <c r="AE598" s="410"/>
      <c r="AF598" s="410"/>
      <c r="AG598" s="410"/>
      <c r="AH598" s="410"/>
      <c r="AI598" s="410"/>
      <c r="AJ598" s="410"/>
      <c r="AK598" s="410"/>
      <c r="AL598" s="410"/>
      <c r="AM598" s="410"/>
      <c r="AN598" s="410"/>
      <c r="AO598" s="410"/>
      <c r="AP598" s="410"/>
      <c r="AQ598" s="410"/>
      <c r="AR598" s="410"/>
      <c r="AS598" s="410"/>
      <c r="AT598" s="410"/>
      <c r="AU598" s="410"/>
      <c r="AV598" s="410"/>
      <c r="AW598" s="410"/>
      <c r="AX598" s="410"/>
      <c r="AY598" s="410"/>
      <c r="AZ598" s="410"/>
      <c r="BA598" s="412"/>
      <c r="BB598" s="488"/>
      <c r="BC598" s="412"/>
      <c r="BD598" s="412"/>
      <c r="BE598" s="412"/>
      <c r="BF598" s="412"/>
      <c r="BG598" s="412"/>
      <c r="BH598" s="412"/>
      <c r="BI598" s="412"/>
      <c r="BJ598" s="412"/>
      <c r="BK598" s="412"/>
      <c r="BL598" s="412"/>
      <c r="BM598" s="412"/>
      <c r="BN598" s="412"/>
      <c r="BO598" s="412"/>
      <c r="BP598" s="412"/>
      <c r="BQ598" s="412"/>
      <c r="BR598" s="412"/>
      <c r="BS598" s="412"/>
      <c r="BT598" s="412"/>
      <c r="BU598" s="412"/>
      <c r="BV598" s="412"/>
      <c r="BW598" s="412"/>
      <c r="BX598" s="412"/>
      <c r="BY598" s="412"/>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7" customFormat="true" ht="25.15" customHeight="true" x14ac:dyDescent="0.2">
      <c r="C599" s="1066" t="s">
        <v>506</v>
      </c>
      <c r="D599" s="1067"/>
      <c r="E599" s="876">
        <v>3.6773156369944639E-2</v>
      </c>
      <c r="F599" s="701"/>
      <c r="G599" s="701"/>
      <c r="H599" s="1067" t="s">
        <v>482</v>
      </c>
      <c r="I599" s="1067"/>
      <c r="J599" s="877">
        <v>-8.0132902092079003E-2</v>
      </c>
      <c r="K599" s="701"/>
      <c r="L599" s="701"/>
      <c r="M599" s="1067" t="s">
        <v>535</v>
      </c>
      <c r="N599" s="1067"/>
      <c r="O599" s="878">
        <v>3.917953614591952E-3</v>
      </c>
      <c r="P599" s="701"/>
      <c r="Q599" s="701"/>
      <c r="AB599" s="410"/>
      <c r="AC599" s="410"/>
      <c r="AD599" s="410"/>
      <c r="AE599" s="410"/>
      <c r="AF599" s="410"/>
      <c r="AG599" s="410"/>
      <c r="AH599" s="410"/>
      <c r="AI599" s="410"/>
      <c r="AJ599" s="410"/>
      <c r="AK599" s="410"/>
      <c r="AL599" s="410"/>
      <c r="AM599" s="410"/>
      <c r="AN599" s="410"/>
      <c r="AO599" s="410"/>
      <c r="AP599" s="410"/>
      <c r="AQ599" s="410"/>
      <c r="AR599" s="410"/>
      <c r="AS599" s="410"/>
      <c r="AT599" s="410"/>
      <c r="AU599" s="410"/>
      <c r="AV599" s="410"/>
      <c r="AW599" s="410"/>
      <c r="AX599" s="410"/>
      <c r="AY599" s="410"/>
      <c r="AZ599" s="410"/>
      <c r="BA599" s="412"/>
      <c r="BB599" s="488"/>
      <c r="BC599" s="412"/>
      <c r="BD599" s="412"/>
      <c r="BE599" s="412"/>
      <c r="BF599" s="412"/>
      <c r="BG599" s="412"/>
      <c r="BH599" s="412"/>
      <c r="BI599" s="412"/>
      <c r="BJ599" s="412"/>
      <c r="BK599" s="412"/>
      <c r="BL599" s="412"/>
      <c r="BM599" s="412"/>
      <c r="BN599" s="412"/>
      <c r="BO599" s="412"/>
      <c r="BP599" s="412"/>
      <c r="BQ599" s="412"/>
      <c r="BR599" s="412"/>
      <c r="BS599" s="412"/>
      <c r="BT599" s="412"/>
      <c r="BU599" s="412"/>
      <c r="BV599" s="412"/>
      <c r="BW599" s="412"/>
      <c r="BX599" s="412"/>
      <c r="BY599" s="412"/>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7" customFormat="true" ht="25.15" customHeight="true" x14ac:dyDescent="0.2">
      <c r="C600" s="1066" t="s">
        <v>488</v>
      </c>
      <c r="D600" s="1067"/>
      <c r="E600" s="876">
        <v>6.5026989253111317E-2</v>
      </c>
      <c r="F600" s="701"/>
      <c r="G600" s="701"/>
      <c r="H600" s="1067" t="s">
        <v>531</v>
      </c>
      <c r="I600" s="1067"/>
      <c r="J600" s="877">
        <v>6.1084563167725214E-3</v>
      </c>
      <c r="K600" s="701"/>
      <c r="L600" s="701"/>
      <c r="M600" s="1067" t="s">
        <v>481</v>
      </c>
      <c r="N600" s="1067"/>
      <c r="O600" s="878">
        <v>-0.10805476317802208</v>
      </c>
      <c r="P600" s="701"/>
      <c r="Q600" s="701"/>
      <c r="AB600" s="410"/>
      <c r="AC600" s="410"/>
      <c r="AD600" s="410"/>
      <c r="AE600" s="410"/>
      <c r="AF600" s="410"/>
      <c r="AG600" s="410"/>
      <c r="AH600" s="410"/>
      <c r="AI600" s="410"/>
      <c r="AJ600" s="410"/>
      <c r="AK600" s="410"/>
      <c r="AL600" s="410"/>
      <c r="AM600" s="410"/>
      <c r="AN600" s="410"/>
      <c r="AO600" s="410"/>
      <c r="AP600" s="410"/>
      <c r="AQ600" s="410"/>
      <c r="AR600" s="410"/>
      <c r="AS600" s="410"/>
      <c r="AT600" s="410"/>
      <c r="AU600" s="410"/>
      <c r="AV600" s="410"/>
      <c r="AW600" s="410"/>
      <c r="AX600" s="410"/>
      <c r="AY600" s="410"/>
      <c r="AZ600" s="410"/>
      <c r="BA600" s="412"/>
      <c r="BB600" s="488"/>
      <c r="BC600" s="412"/>
      <c r="BD600" s="412"/>
      <c r="BE600" s="412"/>
      <c r="BF600" s="412"/>
      <c r="BG600" s="412"/>
      <c r="BH600" s="412"/>
      <c r="BI600" s="412"/>
      <c r="BJ600" s="412"/>
      <c r="BK600" s="412"/>
      <c r="BL600" s="412"/>
      <c r="BM600" s="412"/>
      <c r="BN600" s="412"/>
      <c r="BO600" s="412"/>
      <c r="BP600" s="412"/>
      <c r="BQ600" s="412"/>
      <c r="BR600" s="412"/>
      <c r="BS600" s="412"/>
      <c r="BT600" s="412"/>
      <c r="BU600" s="412"/>
      <c r="BV600" s="412"/>
      <c r="BW600" s="412"/>
      <c r="BX600" s="412"/>
      <c r="BY600" s="412"/>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7" customFormat="true" ht="25.15" customHeight="true" x14ac:dyDescent="0.2">
      <c r="C601" s="1066" t="s">
        <v>486</v>
      </c>
      <c r="D601" s="1067"/>
      <c r="E601" s="879">
        <v>8.036320309192041E-2</v>
      </c>
      <c r="F601" s="701"/>
      <c r="G601" s="701"/>
      <c r="H601" s="1067" t="s">
        <v>524</v>
      </c>
      <c r="I601" s="1067"/>
      <c r="J601" s="877">
        <v>1.1387599067451131E-2</v>
      </c>
      <c r="K601" s="701"/>
      <c r="L601" s="701"/>
      <c r="M601" s="1067" t="s">
        <v>540</v>
      </c>
      <c r="N601" s="1067"/>
      <c r="O601" s="878">
        <v>-1.2779543762510358E-5</v>
      </c>
      <c r="P601" s="701"/>
      <c r="Q601" s="701"/>
      <c r="AB601" s="410"/>
      <c r="AC601" s="410"/>
      <c r="AD601" s="410"/>
      <c r="AE601" s="410"/>
      <c r="AF601" s="410"/>
      <c r="AG601" s="410"/>
      <c r="AH601" s="410"/>
      <c r="AI601" s="410"/>
      <c r="AJ601" s="410"/>
      <c r="AK601" s="410"/>
      <c r="AL601" s="410"/>
      <c r="AM601" s="410"/>
      <c r="AN601" s="410"/>
      <c r="AO601" s="410"/>
      <c r="AP601" s="410"/>
      <c r="AQ601" s="410"/>
      <c r="AR601" s="410"/>
      <c r="AS601" s="410"/>
      <c r="AT601" s="410"/>
      <c r="AU601" s="410"/>
      <c r="AV601" s="410"/>
      <c r="AW601" s="410"/>
      <c r="AX601" s="410"/>
      <c r="AY601" s="410"/>
      <c r="AZ601" s="410"/>
      <c r="BA601" s="412"/>
      <c r="BB601" s="488"/>
      <c r="BC601" s="412"/>
      <c r="BD601" s="412"/>
      <c r="BE601" s="412"/>
      <c r="BF601" s="412"/>
      <c r="BG601" s="412"/>
      <c r="BH601" s="412"/>
      <c r="BI601" s="412"/>
      <c r="BJ601" s="412"/>
      <c r="BK601" s="412"/>
      <c r="BL601" s="412"/>
      <c r="BM601" s="412"/>
      <c r="BN601" s="412"/>
      <c r="BO601" s="412"/>
      <c r="BP601" s="412"/>
      <c r="BQ601" s="412"/>
      <c r="BR601" s="412"/>
      <c r="BS601" s="412"/>
      <c r="BT601" s="412"/>
      <c r="BU601" s="412"/>
      <c r="BV601" s="412"/>
      <c r="BW601" s="412"/>
      <c r="BX601" s="412"/>
      <c r="BY601" s="412"/>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7" customFormat="true" ht="25.15" customHeight="true" x14ac:dyDescent="0.2">
      <c r="C602" s="1066"/>
      <c r="D602" s="1067"/>
      <c r="E602" s="701"/>
      <c r="F602" s="701"/>
      <c r="G602" s="701"/>
      <c r="H602" s="1067" t="s">
        <v>541</v>
      </c>
      <c r="I602" s="1067"/>
      <c r="J602" s="877">
        <v>1.9313578995222794E-3</v>
      </c>
      <c r="K602" s="701"/>
      <c r="L602" s="701"/>
      <c r="M602" s="1067" t="s">
        <v>533</v>
      </c>
      <c r="N602" s="1067"/>
      <c r="O602" s="878">
        <v>3.1167470679663275E-3</v>
      </c>
      <c r="P602" s="701"/>
      <c r="Q602" s="701"/>
      <c r="AB602" s="410"/>
      <c r="AC602" s="410"/>
      <c r="AD602" s="410"/>
      <c r="AE602" s="410"/>
      <c r="AF602" s="410"/>
      <c r="AG602" s="410"/>
      <c r="AH602" s="410"/>
      <c r="AI602" s="410"/>
      <c r="AJ602" s="410"/>
      <c r="AK602" s="410"/>
      <c r="AL602" s="410"/>
      <c r="AM602" s="410"/>
      <c r="AN602" s="410"/>
      <c r="AO602" s="410"/>
      <c r="AP602" s="410"/>
      <c r="AQ602" s="410"/>
      <c r="AR602" s="410"/>
      <c r="AS602" s="410"/>
      <c r="AT602" s="410"/>
      <c r="AU602" s="410"/>
      <c r="AV602" s="410"/>
      <c r="AW602" s="410"/>
      <c r="AX602" s="410"/>
      <c r="AY602" s="410"/>
      <c r="AZ602" s="410"/>
      <c r="BA602" s="412"/>
      <c r="BB602" s="488"/>
      <c r="BC602" s="412"/>
      <c r="BD602" s="412"/>
      <c r="BE602" s="412"/>
      <c r="BF602" s="412"/>
      <c r="BG602" s="412"/>
      <c r="BH602" s="412"/>
      <c r="BI602" s="412"/>
      <c r="BJ602" s="412"/>
      <c r="BK602" s="412"/>
      <c r="BL602" s="412"/>
      <c r="BM602" s="412"/>
      <c r="BN602" s="412"/>
      <c r="BO602" s="412"/>
      <c r="BP602" s="412"/>
      <c r="BQ602" s="412"/>
      <c r="BR602" s="412"/>
      <c r="BS602" s="412"/>
      <c r="BT602" s="412"/>
      <c r="BU602" s="412"/>
      <c r="BV602" s="412"/>
      <c r="BW602" s="412"/>
      <c r="BX602" s="412"/>
      <c r="BY602" s="412"/>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7" customFormat="true" ht="25.15" customHeight="true" x14ac:dyDescent="0.2">
      <c r="C603" s="1066"/>
      <c r="D603" s="1067"/>
      <c r="E603" s="701"/>
      <c r="F603" s="701"/>
      <c r="G603" s="701"/>
      <c r="H603" s="1067" t="s">
        <v>504</v>
      </c>
      <c r="I603" s="1067"/>
      <c r="J603" s="877">
        <v>2.7468888222533374E-2</v>
      </c>
      <c r="K603" s="701"/>
      <c r="L603" s="701"/>
      <c r="M603" s="1067" t="s">
        <v>536</v>
      </c>
      <c r="N603" s="1067"/>
      <c r="O603" s="878">
        <v>-3.0672045678727404E-4</v>
      </c>
      <c r="P603" s="701"/>
      <c r="Q603" s="701"/>
      <c r="AB603" s="410"/>
      <c r="AC603" s="410"/>
      <c r="AD603" s="410"/>
      <c r="AE603" s="410"/>
      <c r="AF603" s="410"/>
      <c r="AG603" s="410"/>
      <c r="AH603" s="410"/>
      <c r="AI603" s="410"/>
      <c r="AJ603" s="410"/>
      <c r="AK603" s="410"/>
      <c r="AL603" s="410"/>
      <c r="AM603" s="410"/>
      <c r="AN603" s="410"/>
      <c r="AO603" s="410"/>
      <c r="AP603" s="410"/>
      <c r="AQ603" s="410"/>
      <c r="AR603" s="410"/>
      <c r="AS603" s="410"/>
      <c r="AT603" s="410"/>
      <c r="AU603" s="410"/>
      <c r="AV603" s="410"/>
      <c r="AW603" s="410"/>
      <c r="AX603" s="410"/>
      <c r="AY603" s="410"/>
      <c r="AZ603" s="410"/>
      <c r="BA603" s="412"/>
      <c r="BB603" s="488"/>
      <c r="BC603" s="412"/>
      <c r="BD603" s="412"/>
      <c r="BE603" s="412"/>
      <c r="BF603" s="412"/>
      <c r="BG603" s="412"/>
      <c r="BH603" s="412"/>
      <c r="BI603" s="412"/>
      <c r="BJ603" s="412"/>
      <c r="BK603" s="412"/>
      <c r="BL603" s="412"/>
      <c r="BM603" s="412"/>
      <c r="BN603" s="412"/>
      <c r="BO603" s="412"/>
      <c r="BP603" s="412"/>
      <c r="BQ603" s="412"/>
      <c r="BR603" s="412"/>
      <c r="BS603" s="412"/>
      <c r="BT603" s="412"/>
      <c r="BU603" s="412"/>
      <c r="BV603" s="412"/>
      <c r="BW603" s="412"/>
      <c r="BX603" s="412"/>
      <c r="BY603" s="412"/>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7" customFormat="true" ht="25.15" customHeight="true" x14ac:dyDescent="0.2">
      <c r="C604" s="1066" t="s">
        <v>249</v>
      </c>
      <c r="D604" s="1067"/>
      <c r="E604" s="1067"/>
      <c r="F604" s="701"/>
      <c r="G604" s="701"/>
      <c r="H604" s="1067" t="s">
        <v>530</v>
      </c>
      <c r="I604" s="1067"/>
      <c r="J604" s="877">
        <v>-2.1155117247767568E-2</v>
      </c>
      <c r="K604" s="701"/>
      <c r="L604" s="701"/>
      <c r="M604" s="1067" t="s">
        <v>487</v>
      </c>
      <c r="N604" s="1067"/>
      <c r="O604" s="878">
        <v>8.2830701724406666E-2</v>
      </c>
      <c r="P604" s="701"/>
      <c r="Q604" s="701"/>
      <c r="AB604" s="410"/>
      <c r="AC604" s="410"/>
      <c r="AD604" s="410"/>
      <c r="AE604" s="410"/>
      <c r="AF604" s="410"/>
      <c r="AG604" s="410"/>
      <c r="AH604" s="410"/>
      <c r="AI604" s="410"/>
      <c r="AJ604" s="410"/>
      <c r="AK604" s="410"/>
      <c r="AL604" s="410"/>
      <c r="AM604" s="410"/>
      <c r="AN604" s="410"/>
      <c r="AO604" s="410"/>
      <c r="AP604" s="410"/>
      <c r="AQ604" s="410"/>
      <c r="AR604" s="410"/>
      <c r="AS604" s="410"/>
      <c r="AT604" s="410"/>
      <c r="AU604" s="410"/>
      <c r="AV604" s="410"/>
      <c r="AW604" s="410"/>
      <c r="AX604" s="410"/>
      <c r="AY604" s="410"/>
      <c r="AZ604" s="410"/>
      <c r="BA604" s="413"/>
      <c r="BB604" s="489"/>
      <c r="BC604" s="413"/>
      <c r="BD604" s="413"/>
      <c r="BE604" s="413"/>
      <c r="BF604" s="413"/>
      <c r="BG604" s="413"/>
      <c r="BH604" s="413"/>
      <c r="BI604" s="413"/>
      <c r="BJ604" s="413"/>
      <c r="BK604" s="413"/>
      <c r="BL604" s="413"/>
      <c r="BM604" s="413"/>
      <c r="BN604" s="413"/>
      <c r="BO604" s="413"/>
      <c r="BP604" s="413"/>
      <c r="BQ604" s="413"/>
      <c r="BR604" s="413"/>
      <c r="BS604" s="413"/>
      <c r="BT604" s="413"/>
      <c r="BU604" s="413"/>
      <c r="BV604" s="413"/>
      <c r="BW604" s="413"/>
      <c r="BX604" s="413"/>
      <c r="BY604" s="413"/>
      <c r="BZ604" s="413"/>
      <c r="CA604" s="413"/>
      <c r="CB604" s="413"/>
      <c r="CC604" s="413"/>
      <c r="CD604" s="413"/>
      <c r="CE604" s="413"/>
      <c r="CF604" s="413"/>
      <c r="CG604" s="413"/>
      <c r="CH604" s="413"/>
      <c r="CI604" s="413"/>
      <c r="CJ604" s="413"/>
      <c r="CK604" s="413"/>
      <c r="CL604" s="413"/>
      <c r="CM604" s="413"/>
      <c r="CN604" s="413"/>
      <c r="CO604" s="413"/>
      <c r="CP604" s="413"/>
      <c r="CQ604" s="413"/>
      <c r="CR604" s="413"/>
      <c r="CS604" s="413"/>
      <c r="CT604" s="413"/>
      <c r="CU604" s="413"/>
      <c r="CV604" s="413"/>
      <c r="CW604" s="413"/>
      <c r="CX604" s="413"/>
      <c r="CY604" s="413"/>
      <c r="CZ604" s="413"/>
    </row>
    <row r="605" s="417" customFormat="true" ht="25.15" customHeight="true" x14ac:dyDescent="0.2">
      <c r="C605" s="1066" t="s">
        <v>209</v>
      </c>
      <c r="D605" s="1067"/>
      <c r="E605" s="894" t="s">
        <v>210</v>
      </c>
      <c r="F605" s="701"/>
      <c r="G605" s="701"/>
      <c r="H605" s="1067" t="s">
        <v>507</v>
      </c>
      <c r="I605" s="1067"/>
      <c r="J605" s="877">
        <v>1.9569829274739808E-2</v>
      </c>
      <c r="K605" s="701"/>
      <c r="L605" s="701"/>
      <c r="M605" s="1067" t="s">
        <v>521</v>
      </c>
      <c r="N605" s="1067"/>
      <c r="O605" s="878">
        <v>1.035854675136349E-2</v>
      </c>
      <c r="P605" s="701"/>
      <c r="Q605" s="701"/>
      <c r="AB605" s="410"/>
      <c r="AC605" s="410"/>
      <c r="AD605" s="410"/>
      <c r="AE605" s="410"/>
      <c r="AF605" s="410"/>
      <c r="AG605" s="410"/>
      <c r="AH605" s="410"/>
      <c r="AI605" s="410"/>
      <c r="AJ605" s="410"/>
      <c r="AK605" s="410"/>
      <c r="AL605" s="410"/>
      <c r="AM605" s="410"/>
      <c r="AN605" s="410"/>
      <c r="AO605" s="410"/>
      <c r="AP605" s="410"/>
      <c r="AQ605" s="410"/>
      <c r="AR605" s="410"/>
      <c r="AS605" s="410"/>
      <c r="AT605" s="410"/>
      <c r="AU605" s="410"/>
      <c r="AV605" s="410"/>
      <c r="AW605" s="410"/>
      <c r="AX605" s="410"/>
      <c r="AY605" s="410"/>
      <c r="AZ605" s="410"/>
      <c r="BA605" s="413"/>
      <c r="BB605" s="489"/>
      <c r="BC605" s="413"/>
      <c r="BD605" s="413"/>
      <c r="BE605" s="413"/>
      <c r="BF605" s="413"/>
      <c r="BG605" s="413"/>
      <c r="BH605" s="413"/>
      <c r="BI605" s="413"/>
      <c r="BJ605" s="413"/>
      <c r="BK605" s="413"/>
      <c r="BL605" s="413"/>
      <c r="BM605" s="413"/>
      <c r="BN605" s="413"/>
      <c r="BO605" s="413"/>
      <c r="BP605" s="413"/>
      <c r="BQ605" s="413"/>
      <c r="BR605" s="413"/>
      <c r="BS605" s="413"/>
      <c r="BT605" s="413"/>
      <c r="BU605" s="413"/>
      <c r="BV605" s="413"/>
      <c r="BW605" s="413"/>
      <c r="BX605" s="413"/>
      <c r="BY605" s="413"/>
      <c r="BZ605" s="413"/>
      <c r="CA605" s="413"/>
      <c r="CB605" s="413"/>
      <c r="CC605" s="413"/>
      <c r="CD605" s="413"/>
      <c r="CE605" s="413"/>
      <c r="CF605" s="413"/>
      <c r="CG605" s="413"/>
      <c r="CH605" s="413"/>
      <c r="CI605" s="413"/>
      <c r="CJ605" s="413"/>
      <c r="CK605" s="413"/>
      <c r="CL605" s="413"/>
      <c r="CM605" s="413"/>
      <c r="CN605" s="413"/>
      <c r="CO605" s="413"/>
      <c r="CP605" s="413"/>
      <c r="CQ605" s="413"/>
      <c r="CR605" s="413"/>
      <c r="CS605" s="413"/>
      <c r="CT605" s="413"/>
      <c r="CU605" s="413"/>
      <c r="CV605" s="413"/>
      <c r="CW605" s="413"/>
      <c r="CX605" s="413"/>
      <c r="CY605" s="413"/>
      <c r="CZ605" s="413"/>
    </row>
    <row r="606" s="417" customFormat="true" ht="25.15" customHeight="true" x14ac:dyDescent="0.2">
      <c r="C606" s="1066" t="s">
        <v>210</v>
      </c>
      <c r="D606" s="1067"/>
      <c r="E606" s="895">
        <v>0.99999999999999989</v>
      </c>
      <c r="F606" s="701"/>
      <c r="G606" s="701"/>
      <c r="H606" s="1067" t="s">
        <v>489</v>
      </c>
      <c r="I606" s="1067"/>
      <c r="J606" s="877">
        <v>2.2542442385356326E-2</v>
      </c>
      <c r="K606" s="701"/>
      <c r="L606" s="701"/>
      <c r="M606" s="1067" t="s">
        <v>502</v>
      </c>
      <c r="N606" s="1067"/>
      <c r="O606" s="878">
        <v>4.9062584072054133E-2</v>
      </c>
      <c r="P606" s="701"/>
      <c r="Q606" s="701"/>
      <c r="AB606" s="410"/>
      <c r="AC606" s="410"/>
      <c r="AD606" s="410"/>
      <c r="AE606" s="410"/>
      <c r="AF606" s="410"/>
      <c r="AG606" s="410"/>
      <c r="AH606" s="410"/>
      <c r="AI606" s="410"/>
      <c r="AJ606" s="410"/>
      <c r="AK606" s="410"/>
      <c r="AL606" s="410"/>
      <c r="AM606" s="410"/>
      <c r="AN606" s="410"/>
      <c r="AO606" s="410"/>
      <c r="AP606" s="410"/>
      <c r="AQ606" s="410"/>
      <c r="AR606" s="410"/>
      <c r="AS606" s="410"/>
      <c r="AT606" s="410"/>
      <c r="AU606" s="410"/>
      <c r="AV606" s="410"/>
      <c r="AW606" s="410"/>
      <c r="AX606" s="410"/>
      <c r="AY606" s="410"/>
      <c r="AZ606" s="410"/>
      <c r="BA606" s="413"/>
      <c r="BB606" s="489"/>
      <c r="BC606" s="413"/>
      <c r="BD606" s="413"/>
      <c r="BE606" s="413"/>
      <c r="BF606" s="413"/>
      <c r="BG606" s="413"/>
      <c r="BH606" s="413"/>
      <c r="BI606" s="413"/>
      <c r="BJ606" s="413"/>
      <c r="BK606" s="413"/>
      <c r="BL606" s="413"/>
      <c r="BM606" s="413"/>
      <c r="BN606" s="413"/>
      <c r="BO606" s="413"/>
      <c r="BP606" s="413"/>
      <c r="BQ606" s="413"/>
      <c r="BR606" s="413"/>
      <c r="BS606" s="413"/>
      <c r="BT606" s="413"/>
      <c r="BU606" s="413"/>
      <c r="BV606" s="413"/>
      <c r="BW606" s="413"/>
      <c r="BX606" s="413"/>
      <c r="BY606" s="413"/>
      <c r="BZ606" s="413"/>
      <c r="CA606" s="413"/>
      <c r="CB606" s="413"/>
      <c r="CC606" s="413"/>
      <c r="CD606" s="413"/>
      <c r="CE606" s="413"/>
      <c r="CF606" s="413"/>
      <c r="CG606" s="413"/>
      <c r="CH606" s="413"/>
      <c r="CI606" s="413"/>
      <c r="CJ606" s="413"/>
      <c r="CK606" s="413"/>
      <c r="CL606" s="413"/>
      <c r="CM606" s="413"/>
      <c r="CN606" s="413"/>
      <c r="CO606" s="413"/>
      <c r="CP606" s="413"/>
      <c r="CQ606" s="413"/>
      <c r="CR606" s="413"/>
      <c r="CS606" s="413"/>
      <c r="CT606" s="413"/>
      <c r="CU606" s="413"/>
      <c r="CV606" s="413"/>
      <c r="CW606" s="413"/>
      <c r="CX606" s="413"/>
      <c r="CY606" s="413"/>
      <c r="CZ606" s="413"/>
    </row>
    <row r="607" s="417" customFormat="true" ht="25.15" customHeight="true" x14ac:dyDescent="0.2">
      <c r="C607" s="1066"/>
      <c r="D607" s="1067"/>
      <c r="E607" s="701"/>
      <c r="F607" s="701"/>
      <c r="G607" s="701"/>
      <c r="H607" s="1067" t="s">
        <v>535</v>
      </c>
      <c r="I607" s="1067"/>
      <c r="J607" s="877">
        <v>-7.0767899204155068E-3</v>
      </c>
      <c r="K607" s="701"/>
      <c r="L607" s="701"/>
      <c r="M607" s="1067" t="s">
        <v>537</v>
      </c>
      <c r="N607" s="1067"/>
      <c r="O607" s="878">
        <v>1.4615476844439155E-3</v>
      </c>
      <c r="P607" s="701"/>
      <c r="Q607" s="701"/>
      <c r="AB607" s="410"/>
      <c r="AC607" s="410"/>
      <c r="AD607" s="410"/>
      <c r="AE607" s="410"/>
      <c r="AF607" s="410"/>
      <c r="AG607" s="410"/>
      <c r="AH607" s="410"/>
      <c r="AI607" s="410"/>
      <c r="AJ607" s="410"/>
      <c r="AK607" s="410"/>
      <c r="AL607" s="410"/>
      <c r="AM607" s="410"/>
      <c r="AN607" s="410"/>
      <c r="AO607" s="410"/>
      <c r="AP607" s="410"/>
      <c r="AQ607" s="410"/>
      <c r="AR607" s="410"/>
      <c r="AS607" s="410"/>
      <c r="AT607" s="410"/>
      <c r="AU607" s="410"/>
      <c r="AV607" s="410"/>
      <c r="AW607" s="410"/>
      <c r="AX607" s="410"/>
      <c r="AY607" s="410"/>
      <c r="AZ607" s="410"/>
      <c r="BA607" s="413"/>
      <c r="BB607" s="489"/>
      <c r="BC607" s="413"/>
      <c r="BD607" s="413"/>
      <c r="BE607" s="413"/>
      <c r="BF607" s="413"/>
      <c r="BG607" s="413"/>
      <c r="BH607" s="413"/>
      <c r="BI607" s="413"/>
      <c r="BJ607" s="413"/>
      <c r="BK607" s="413"/>
      <c r="BL607" s="413"/>
      <c r="BM607" s="413"/>
      <c r="BN607" s="413"/>
      <c r="BO607" s="413"/>
      <c r="BP607" s="413"/>
      <c r="BQ607" s="413"/>
      <c r="BR607" s="413"/>
      <c r="BS607" s="413"/>
      <c r="BT607" s="413"/>
      <c r="BU607" s="413"/>
      <c r="BV607" s="413"/>
      <c r="BW607" s="413"/>
      <c r="BX607" s="413"/>
      <c r="BY607" s="413"/>
      <c r="BZ607" s="413"/>
      <c r="CA607" s="413"/>
      <c r="CB607" s="413"/>
      <c r="CC607" s="413"/>
      <c r="CD607" s="413"/>
      <c r="CE607" s="413"/>
      <c r="CF607" s="413"/>
      <c r="CG607" s="413"/>
      <c r="CH607" s="413"/>
      <c r="CI607" s="413"/>
      <c r="CJ607" s="413"/>
      <c r="CK607" s="413"/>
      <c r="CL607" s="413"/>
      <c r="CM607" s="413"/>
      <c r="CN607" s="413"/>
      <c r="CO607" s="413"/>
      <c r="CP607" s="413"/>
      <c r="CQ607" s="413"/>
      <c r="CR607" s="413"/>
      <c r="CS607" s="413"/>
      <c r="CT607" s="413"/>
      <c r="CU607" s="413"/>
      <c r="CV607" s="413"/>
      <c r="CW607" s="413"/>
      <c r="CX607" s="413"/>
      <c r="CY607" s="413"/>
      <c r="CZ607" s="413"/>
    </row>
    <row r="608" s="417" customFormat="true" ht="25.15" customHeight="true" x14ac:dyDescent="0.2">
      <c r="C608" s="1066"/>
      <c r="D608" s="1067"/>
      <c r="E608" s="701"/>
      <c r="F608" s="701"/>
      <c r="G608" s="701"/>
      <c r="H608" s="1067" t="s">
        <v>534</v>
      </c>
      <c r="I608" s="1067"/>
      <c r="J608" s="877">
        <v>5.9033011311048541E-3</v>
      </c>
      <c r="K608" s="701"/>
      <c r="L608" s="701"/>
      <c r="M608" s="1067" t="s">
        <v>523</v>
      </c>
      <c r="N608" s="1067"/>
      <c r="O608" s="878">
        <v>1.6573234889283261E-2</v>
      </c>
      <c r="P608" s="701"/>
      <c r="Q608" s="701"/>
      <c r="AB608" s="410"/>
      <c r="AC608" s="410"/>
      <c r="AD608" s="410"/>
      <c r="AE608" s="410"/>
      <c r="AF608" s="410"/>
      <c r="AG608" s="410"/>
      <c r="AH608" s="410"/>
      <c r="AI608" s="410"/>
      <c r="AJ608" s="410"/>
      <c r="AK608" s="410"/>
      <c r="AL608" s="410"/>
      <c r="AM608" s="410"/>
      <c r="AN608" s="410"/>
      <c r="AO608" s="410"/>
      <c r="AP608" s="410"/>
      <c r="AQ608" s="410"/>
      <c r="AR608" s="410"/>
      <c r="AS608" s="410"/>
      <c r="AT608" s="410"/>
      <c r="AU608" s="410"/>
      <c r="AV608" s="410"/>
      <c r="AW608" s="410"/>
      <c r="AX608" s="410"/>
      <c r="AY608" s="410"/>
      <c r="AZ608" s="410"/>
      <c r="BA608" s="413"/>
      <c r="BB608" s="489"/>
      <c r="BC608" s="413"/>
      <c r="BD608" s="413"/>
      <c r="BE608" s="413"/>
      <c r="BF608" s="413"/>
      <c r="BG608" s="413"/>
      <c r="BH608" s="413"/>
      <c r="BI608" s="413"/>
      <c r="BJ608" s="413"/>
      <c r="BK608" s="413"/>
      <c r="BL608" s="413"/>
      <c r="BM608" s="413"/>
      <c r="BN608" s="413"/>
      <c r="BO608" s="413"/>
      <c r="BP608" s="413"/>
      <c r="BQ608" s="413"/>
      <c r="BR608" s="413"/>
      <c r="BS608" s="413"/>
      <c r="BT608" s="413"/>
      <c r="BU608" s="413"/>
      <c r="BV608" s="413"/>
      <c r="BW608" s="413"/>
      <c r="BX608" s="413"/>
      <c r="BY608" s="413"/>
      <c r="BZ608" s="413"/>
      <c r="CA608" s="413"/>
      <c r="CB608" s="413"/>
      <c r="CC608" s="413"/>
      <c r="CD608" s="413"/>
      <c r="CE608" s="413"/>
      <c r="CF608" s="413"/>
      <c r="CG608" s="413"/>
      <c r="CH608" s="413"/>
      <c r="CI608" s="413"/>
      <c r="CJ608" s="413"/>
      <c r="CK608" s="413"/>
      <c r="CL608" s="413"/>
      <c r="CM608" s="413"/>
      <c r="CN608" s="413"/>
      <c r="CO608" s="413"/>
      <c r="CP608" s="413"/>
      <c r="CQ608" s="413"/>
      <c r="CR608" s="413"/>
      <c r="CS608" s="413"/>
      <c r="CT608" s="413"/>
      <c r="CU608" s="413"/>
      <c r="CV608" s="413"/>
      <c r="CW608" s="413"/>
      <c r="CX608" s="413"/>
      <c r="CY608" s="413"/>
      <c r="CZ608" s="413"/>
    </row>
    <row r="609" s="417" customFormat="true" ht="25.15" customHeight="true" x14ac:dyDescent="0.2">
      <c r="C609" s="1066"/>
      <c r="D609" s="1067"/>
      <c r="E609" s="701"/>
      <c r="F609" s="701"/>
      <c r="G609" s="701"/>
      <c r="H609" s="1067" t="s">
        <v>481</v>
      </c>
      <c r="I609" s="1067"/>
      <c r="J609" s="877">
        <v>-5.8803003721902045E-2</v>
      </c>
      <c r="K609" s="701"/>
      <c r="L609" s="701"/>
      <c r="M609" s="1067" t="s">
        <v>490</v>
      </c>
      <c r="N609" s="1067"/>
      <c r="O609" s="878">
        <v>5.1196935730358502E-2</v>
      </c>
      <c r="P609" s="701"/>
      <c r="Q609" s="701"/>
      <c r="AB609" s="410"/>
      <c r="AC609" s="410"/>
      <c r="AD609" s="410"/>
      <c r="AE609" s="410"/>
      <c r="AF609" s="410"/>
      <c r="AG609" s="410"/>
      <c r="AH609" s="410"/>
      <c r="AI609" s="410"/>
      <c r="AJ609" s="410"/>
      <c r="AK609" s="410"/>
      <c r="AL609" s="410"/>
      <c r="AM609" s="410"/>
      <c r="AN609" s="410"/>
      <c r="AO609" s="410"/>
      <c r="AP609" s="410"/>
      <c r="AQ609" s="410"/>
      <c r="AR609" s="410"/>
      <c r="AS609" s="410"/>
      <c r="AT609" s="410"/>
      <c r="AU609" s="410"/>
      <c r="AV609" s="410"/>
      <c r="AW609" s="410"/>
      <c r="AX609" s="410"/>
      <c r="AY609" s="410"/>
      <c r="AZ609" s="410"/>
      <c r="BA609" s="413"/>
      <c r="BB609" s="489"/>
      <c r="BC609" s="413"/>
      <c r="BD609" s="413"/>
      <c r="BE609" s="413"/>
      <c r="BF609" s="413"/>
      <c r="BG609" s="413"/>
      <c r="BH609" s="413"/>
      <c r="BI609" s="413"/>
      <c r="BJ609" s="413"/>
      <c r="BK609" s="413"/>
      <c r="BL609" s="413"/>
      <c r="BM609" s="413"/>
      <c r="BN609" s="413"/>
      <c r="BO609" s="413"/>
      <c r="BP609" s="413"/>
      <c r="BQ609" s="413"/>
      <c r="BR609" s="413"/>
      <c r="BS609" s="413"/>
      <c r="BT609" s="413"/>
      <c r="BU609" s="413"/>
      <c r="BV609" s="413"/>
      <c r="BW609" s="413"/>
      <c r="BX609" s="413"/>
      <c r="BY609" s="413"/>
      <c r="BZ609" s="413"/>
      <c r="CA609" s="413"/>
      <c r="CB609" s="413"/>
      <c r="CC609" s="413"/>
      <c r="CD609" s="413"/>
      <c r="CE609" s="413"/>
      <c r="CF609" s="413"/>
      <c r="CG609" s="413"/>
      <c r="CH609" s="413"/>
      <c r="CI609" s="413"/>
      <c r="CJ609" s="413"/>
      <c r="CK609" s="413"/>
      <c r="CL609" s="413"/>
      <c r="CM609" s="413"/>
      <c r="CN609" s="413"/>
      <c r="CO609" s="413"/>
      <c r="CP609" s="413"/>
      <c r="CQ609" s="413"/>
      <c r="CR609" s="413"/>
      <c r="CS609" s="413"/>
      <c r="CT609" s="413"/>
      <c r="CU609" s="413"/>
      <c r="CV609" s="413"/>
      <c r="CW609" s="413"/>
      <c r="CX609" s="413"/>
      <c r="CY609" s="413"/>
      <c r="CZ609" s="413"/>
    </row>
    <row r="610" s="417" customFormat="true" ht="25.15" customHeight="true" x14ac:dyDescent="0.2">
      <c r="C610" s="1066"/>
      <c r="D610" s="1067"/>
      <c r="E610" s="701"/>
      <c r="F610" s="701"/>
      <c r="G610" s="701"/>
      <c r="H610" s="1067" t="s">
        <v>533</v>
      </c>
      <c r="I610" s="1067"/>
      <c r="J610" s="877">
        <v>1.2904253388486817E-2</v>
      </c>
      <c r="K610" s="701"/>
      <c r="L610" s="701"/>
      <c r="M610" s="1067" t="s">
        <v>493</v>
      </c>
      <c r="N610" s="1067"/>
      <c r="O610" s="878">
        <v>6.9804026783714335E-2</v>
      </c>
      <c r="P610" s="701"/>
      <c r="Q610" s="701"/>
      <c r="AB610" s="410"/>
      <c r="AC610" s="410"/>
      <c r="AD610" s="410"/>
      <c r="AE610" s="410"/>
      <c r="AF610" s="410"/>
      <c r="AG610" s="410"/>
      <c r="AH610" s="410"/>
      <c r="AI610" s="410"/>
      <c r="AJ610" s="410"/>
      <c r="AK610" s="410"/>
      <c r="AL610" s="410"/>
      <c r="AM610" s="410"/>
      <c r="AN610" s="410"/>
      <c r="AO610" s="410"/>
      <c r="AP610" s="410"/>
      <c r="AQ610" s="410"/>
      <c r="AR610" s="410"/>
      <c r="AS610" s="410"/>
      <c r="AT610" s="410"/>
      <c r="AU610" s="410"/>
      <c r="AV610" s="410"/>
      <c r="AW610" s="410"/>
      <c r="AX610" s="410"/>
      <c r="AY610" s="410"/>
      <c r="AZ610" s="410"/>
      <c r="BA610" s="413"/>
      <c r="BB610" s="489"/>
      <c r="BC610" s="413"/>
      <c r="BD610" s="413"/>
      <c r="BE610" s="413"/>
      <c r="BF610" s="413"/>
      <c r="BG610" s="413"/>
      <c r="BH610" s="413"/>
      <c r="BI610" s="413"/>
      <c r="BJ610" s="413"/>
      <c r="BK610" s="413"/>
      <c r="BL610" s="413"/>
      <c r="BM610" s="413"/>
      <c r="BN610" s="413"/>
      <c r="BO610" s="413"/>
      <c r="BP610" s="413"/>
      <c r="BQ610" s="413"/>
      <c r="BR610" s="413"/>
      <c r="BS610" s="413"/>
      <c r="BT610" s="413"/>
      <c r="BU610" s="413"/>
      <c r="BV610" s="413"/>
      <c r="BW610" s="413"/>
      <c r="BX610" s="413"/>
      <c r="BY610" s="413"/>
      <c r="BZ610" s="413"/>
      <c r="CA610" s="413"/>
      <c r="CB610" s="413"/>
      <c r="CC610" s="413"/>
      <c r="CD610" s="413"/>
      <c r="CE610" s="413"/>
      <c r="CF610" s="413"/>
      <c r="CG610" s="413"/>
      <c r="CH610" s="413"/>
      <c r="CI610" s="413"/>
      <c r="CJ610" s="413"/>
      <c r="CK610" s="413"/>
      <c r="CL610" s="413"/>
      <c r="CM610" s="413"/>
      <c r="CN610" s="413"/>
      <c r="CO610" s="413"/>
      <c r="CP610" s="413"/>
      <c r="CQ610" s="413"/>
      <c r="CR610" s="413"/>
      <c r="CS610" s="413"/>
      <c r="CT610" s="413"/>
      <c r="CU610" s="413"/>
      <c r="CV610" s="413"/>
      <c r="CW610" s="413"/>
      <c r="CX610" s="413"/>
      <c r="CY610" s="413"/>
      <c r="CZ610" s="413"/>
    </row>
    <row r="611" s="417" customFormat="true" ht="25.15" customHeight="true" x14ac:dyDescent="0.2">
      <c r="C611" s="1066"/>
      <c r="D611" s="1067"/>
      <c r="E611" s="701"/>
      <c r="F611" s="701"/>
      <c r="G611" s="701"/>
      <c r="H611" s="1067" t="s">
        <v>536</v>
      </c>
      <c r="I611" s="1067"/>
      <c r="J611" s="877">
        <v>3.0667155698023783E-3</v>
      </c>
      <c r="K611" s="701"/>
      <c r="L611" s="701"/>
      <c r="M611" s="1067" t="s">
        <v>510</v>
      </c>
      <c r="N611" s="1067"/>
      <c r="O611" s="878">
        <v>3.2061877643973925E-2</v>
      </c>
      <c r="P611" s="701"/>
      <c r="Q611" s="701"/>
      <c r="AB611" s="410"/>
      <c r="AC611" s="410"/>
      <c r="AD611" s="410"/>
      <c r="AE611" s="410"/>
      <c r="AF611" s="410"/>
      <c r="AG611" s="410"/>
      <c r="AH611" s="410"/>
      <c r="AI611" s="410"/>
      <c r="AJ611" s="410"/>
      <c r="AK611" s="410"/>
      <c r="AL611" s="410"/>
      <c r="AM611" s="410"/>
      <c r="AN611" s="410"/>
      <c r="AO611" s="410"/>
      <c r="AP611" s="410"/>
      <c r="AQ611" s="410"/>
      <c r="AR611" s="410"/>
      <c r="AS611" s="410"/>
      <c r="AT611" s="410"/>
      <c r="AU611" s="410"/>
      <c r="AV611" s="410"/>
      <c r="AW611" s="410"/>
      <c r="AX611" s="410"/>
      <c r="AY611" s="410"/>
      <c r="AZ611" s="410"/>
      <c r="BA611" s="413"/>
      <c r="BB611" s="489"/>
      <c r="BC611" s="413"/>
      <c r="BD611" s="413"/>
      <c r="BE611" s="413"/>
      <c r="BF611" s="413"/>
      <c r="BG611" s="413"/>
      <c r="BH611" s="413"/>
      <c r="BI611" s="413"/>
      <c r="BJ611" s="413"/>
      <c r="BK611" s="413"/>
      <c r="BL611" s="413"/>
      <c r="BM611" s="413"/>
      <c r="BN611" s="413"/>
      <c r="BO611" s="413"/>
      <c r="BP611" s="413"/>
      <c r="BQ611" s="413"/>
      <c r="BR611" s="413"/>
      <c r="BS611" s="413"/>
      <c r="BT611" s="413"/>
      <c r="BU611" s="413"/>
      <c r="BV611" s="413"/>
      <c r="BW611" s="413"/>
      <c r="BX611" s="413"/>
      <c r="BY611" s="413"/>
      <c r="BZ611" s="413"/>
      <c r="CA611" s="413"/>
      <c r="CB611" s="413"/>
      <c r="CC611" s="413"/>
      <c r="CD611" s="413"/>
      <c r="CE611" s="413"/>
      <c r="CF611" s="413"/>
      <c r="CG611" s="413"/>
      <c r="CH611" s="413"/>
      <c r="CI611" s="413"/>
      <c r="CJ611" s="413"/>
      <c r="CK611" s="413"/>
      <c r="CL611" s="413"/>
      <c r="CM611" s="413"/>
      <c r="CN611" s="413"/>
      <c r="CO611" s="413"/>
      <c r="CP611" s="413"/>
      <c r="CQ611" s="413"/>
      <c r="CR611" s="413"/>
      <c r="CS611" s="413"/>
      <c r="CT611" s="413"/>
      <c r="CU611" s="413"/>
      <c r="CV611" s="413"/>
      <c r="CW611" s="413"/>
      <c r="CX611" s="413"/>
      <c r="CY611" s="413"/>
      <c r="CZ611" s="413"/>
    </row>
    <row r="612" s="417" customFormat="true" ht="25.15" customHeight="true" x14ac:dyDescent="0.2">
      <c r="C612" s="1066"/>
      <c r="D612" s="1067"/>
      <c r="E612" s="701"/>
      <c r="F612" s="701"/>
      <c r="G612" s="701"/>
      <c r="H612" s="1067" t="s">
        <v>487</v>
      </c>
      <c r="I612" s="1067"/>
      <c r="J612" s="877">
        <v>-1.2196611692583046E-2</v>
      </c>
      <c r="K612" s="701"/>
      <c r="L612" s="701"/>
      <c r="M612" s="1067" t="s">
        <v>515</v>
      </c>
      <c r="N612" s="1067"/>
      <c r="O612" s="878">
        <v>1.0056820295354162E-2</v>
      </c>
      <c r="P612" s="701"/>
      <c r="Q612" s="701"/>
      <c r="AB612" s="410"/>
      <c r="AC612" s="410"/>
      <c r="AD612" s="410"/>
      <c r="AE612" s="410"/>
      <c r="AF612" s="410"/>
      <c r="AG612" s="410"/>
      <c r="AH612" s="410"/>
      <c r="AI612" s="410"/>
      <c r="AJ612" s="410"/>
      <c r="AK612" s="410"/>
      <c r="AL612" s="410"/>
      <c r="AM612" s="410"/>
      <c r="AN612" s="410"/>
      <c r="AO612" s="410"/>
      <c r="AP612" s="410"/>
      <c r="AQ612" s="410"/>
      <c r="AR612" s="410"/>
      <c r="AS612" s="410"/>
      <c r="AT612" s="410"/>
      <c r="AU612" s="410"/>
      <c r="AV612" s="410"/>
      <c r="AW612" s="410"/>
      <c r="AX612" s="410"/>
      <c r="AY612" s="410"/>
      <c r="AZ612" s="410"/>
      <c r="BA612" s="413"/>
      <c r="BB612" s="489"/>
      <c r="BC612" s="413"/>
      <c r="BD612" s="413"/>
      <c r="BE612" s="413"/>
      <c r="BF612" s="413"/>
      <c r="BG612" s="413"/>
      <c r="BH612" s="413"/>
      <c r="BI612" s="413"/>
      <c r="BJ612" s="413"/>
      <c r="BK612" s="413"/>
      <c r="BL612" s="413"/>
      <c r="BM612" s="413"/>
      <c r="BN612" s="413"/>
      <c r="BO612" s="413"/>
      <c r="BP612" s="413"/>
      <c r="BQ612" s="413"/>
      <c r="BR612" s="413"/>
      <c r="BS612" s="413"/>
      <c r="BT612" s="413"/>
      <c r="BU612" s="413"/>
      <c r="BV612" s="413"/>
      <c r="BW612" s="413"/>
      <c r="BX612" s="413"/>
      <c r="BY612" s="413"/>
      <c r="BZ612" s="413"/>
      <c r="CA612" s="413"/>
      <c r="CB612" s="413"/>
      <c r="CC612" s="413"/>
      <c r="CD612" s="413"/>
      <c r="CE612" s="413"/>
      <c r="CF612" s="413"/>
      <c r="CG612" s="413"/>
      <c r="CH612" s="413"/>
      <c r="CI612" s="413"/>
      <c r="CJ612" s="413"/>
      <c r="CK612" s="413"/>
      <c r="CL612" s="413"/>
      <c r="CM612" s="413"/>
      <c r="CN612" s="413"/>
      <c r="CO612" s="413"/>
      <c r="CP612" s="413"/>
      <c r="CQ612" s="413"/>
      <c r="CR612" s="413"/>
      <c r="CS612" s="413"/>
      <c r="CT612" s="413"/>
      <c r="CU612" s="413"/>
      <c r="CV612" s="413"/>
      <c r="CW612" s="413"/>
      <c r="CX612" s="413"/>
      <c r="CY612" s="413"/>
      <c r="CZ612" s="413"/>
    </row>
    <row r="613" s="417" customFormat="true" ht="25.15" customHeight="true" x14ac:dyDescent="0.2">
      <c r="C613" s="1066"/>
      <c r="D613" s="1067"/>
      <c r="E613" s="701"/>
      <c r="F613" s="701"/>
      <c r="G613" s="701"/>
      <c r="H613" s="1067" t="s">
        <v>532</v>
      </c>
      <c r="I613" s="1067"/>
      <c r="J613" s="877">
        <v>4.6956193776417242E-3</v>
      </c>
      <c r="K613" s="701"/>
      <c r="L613" s="701"/>
      <c r="M613" s="1067" t="s">
        <v>538</v>
      </c>
      <c r="N613" s="1067"/>
      <c r="O613" s="878">
        <v>1.2791357892600497E-3</v>
      </c>
      <c r="P613" s="701"/>
      <c r="Q613" s="701"/>
      <c r="AB613" s="410"/>
      <c r="AC613" s="410"/>
      <c r="AD613" s="410"/>
      <c r="AE613" s="410"/>
      <c r="AF613" s="410"/>
      <c r="AG613" s="410"/>
      <c r="AH613" s="410"/>
      <c r="AI613" s="410"/>
      <c r="AJ613" s="410"/>
      <c r="AK613" s="410"/>
      <c r="AL613" s="410"/>
      <c r="AM613" s="410"/>
      <c r="AN613" s="410"/>
      <c r="AO613" s="410"/>
      <c r="AP613" s="410"/>
      <c r="AQ613" s="410"/>
      <c r="AR613" s="410"/>
      <c r="AS613" s="410"/>
      <c r="AT613" s="410"/>
      <c r="AU613" s="410"/>
      <c r="AV613" s="410"/>
      <c r="AW613" s="410"/>
      <c r="AX613" s="410"/>
      <c r="AY613" s="410"/>
      <c r="AZ613" s="410"/>
      <c r="BA613" s="413"/>
      <c r="BB613" s="489"/>
      <c r="BC613" s="413"/>
      <c r="BD613" s="413"/>
      <c r="BE613" s="413"/>
      <c r="BF613" s="413"/>
      <c r="BG613" s="413"/>
      <c r="BH613" s="413"/>
      <c r="BI613" s="413"/>
      <c r="BJ613" s="413"/>
      <c r="BK613" s="413"/>
      <c r="BL613" s="413"/>
      <c r="BM613" s="413"/>
      <c r="BN613" s="413"/>
      <c r="BO613" s="413"/>
      <c r="BP613" s="413"/>
      <c r="BQ613" s="413"/>
      <c r="BR613" s="413"/>
      <c r="BS613" s="413"/>
      <c r="BT613" s="413"/>
      <c r="BU613" s="413"/>
      <c r="BV613" s="413"/>
      <c r="BW613" s="413"/>
      <c r="BX613" s="413"/>
      <c r="BY613" s="413"/>
      <c r="BZ613" s="413"/>
      <c r="CA613" s="413"/>
      <c r="CB613" s="413"/>
      <c r="CC613" s="413"/>
      <c r="CD613" s="413"/>
      <c r="CE613" s="413"/>
      <c r="CF613" s="413"/>
      <c r="CG613" s="413"/>
      <c r="CH613" s="413"/>
      <c r="CI613" s="413"/>
      <c r="CJ613" s="413"/>
      <c r="CK613" s="413"/>
      <c r="CL613" s="413"/>
      <c r="CM613" s="413"/>
      <c r="CN613" s="413"/>
      <c r="CO613" s="413"/>
      <c r="CP613" s="413"/>
      <c r="CQ613" s="413"/>
      <c r="CR613" s="413"/>
      <c r="CS613" s="413"/>
      <c r="CT613" s="413"/>
      <c r="CU613" s="413"/>
      <c r="CV613" s="413"/>
      <c r="CW613" s="413"/>
      <c r="CX613" s="413"/>
      <c r="CY613" s="413"/>
      <c r="CZ613" s="413"/>
    </row>
    <row r="614" s="417" customFormat="true" ht="25.15" customHeight="true" x14ac:dyDescent="0.2">
      <c r="C614" s="1066"/>
      <c r="D614" s="1067"/>
      <c r="E614" s="701"/>
      <c r="F614" s="701"/>
      <c r="G614" s="701"/>
      <c r="H614" s="1067" t="s">
        <v>521</v>
      </c>
      <c r="I614" s="1067"/>
      <c r="J614" s="877">
        <v>1.3425711191841761E-2</v>
      </c>
      <c r="K614" s="701"/>
      <c r="L614" s="701"/>
      <c r="M614" s="1067" t="s">
        <v>483</v>
      </c>
      <c r="N614" s="1067"/>
      <c r="O614" s="878">
        <v>-6.5623614777812894E-2</v>
      </c>
      <c r="P614" s="701"/>
      <c r="Q614" s="701"/>
      <c r="AB614" s="410"/>
      <c r="AC614" s="410"/>
      <c r="AD614" s="410"/>
      <c r="AE614" s="410"/>
      <c r="AF614" s="410"/>
      <c r="AG614" s="410"/>
      <c r="AH614" s="410"/>
      <c r="AI614" s="410"/>
      <c r="AJ614" s="410"/>
      <c r="AK614" s="410"/>
      <c r="AL614" s="410"/>
      <c r="AM614" s="410"/>
      <c r="AN614" s="410"/>
      <c r="AO614" s="410"/>
      <c r="AP614" s="410"/>
      <c r="AQ614" s="410"/>
      <c r="AR614" s="410"/>
      <c r="AS614" s="410"/>
      <c r="AT614" s="410"/>
      <c r="AU614" s="410"/>
      <c r="AV614" s="410"/>
      <c r="AW614" s="410"/>
      <c r="AX614" s="410"/>
      <c r="AY614" s="410"/>
      <c r="AZ614" s="410"/>
      <c r="BA614" s="413"/>
      <c r="BB614" s="489"/>
      <c r="BC614" s="413"/>
      <c r="BD614" s="413"/>
      <c r="BE614" s="413"/>
      <c r="BF614" s="413"/>
      <c r="BG614" s="413"/>
      <c r="BH614" s="413"/>
      <c r="BI614" s="413"/>
      <c r="BJ614" s="413"/>
      <c r="BK614" s="413"/>
      <c r="BL614" s="413"/>
      <c r="BM614" s="413"/>
      <c r="BN614" s="413"/>
      <c r="BO614" s="413"/>
      <c r="BP614" s="413"/>
      <c r="BQ614" s="413"/>
      <c r="BR614" s="413"/>
      <c r="BS614" s="413"/>
      <c r="BT614" s="413"/>
      <c r="BU614" s="413"/>
      <c r="BV614" s="413"/>
      <c r="BW614" s="413"/>
      <c r="BX614" s="413"/>
      <c r="BY614" s="413"/>
      <c r="BZ614" s="413"/>
      <c r="CA614" s="413"/>
      <c r="CB614" s="413"/>
      <c r="CC614" s="413"/>
      <c r="CD614" s="413"/>
      <c r="CE614" s="413"/>
      <c r="CF614" s="413"/>
      <c r="CG614" s="413"/>
      <c r="CH614" s="413"/>
      <c r="CI614" s="413"/>
      <c r="CJ614" s="413"/>
      <c r="CK614" s="413"/>
      <c r="CL614" s="413"/>
      <c r="CM614" s="413"/>
      <c r="CN614" s="413"/>
      <c r="CO614" s="413"/>
      <c r="CP614" s="413"/>
      <c r="CQ614" s="413"/>
      <c r="CR614" s="413"/>
      <c r="CS614" s="413"/>
      <c r="CT614" s="413"/>
      <c r="CU614" s="413"/>
      <c r="CV614" s="413"/>
      <c r="CW614" s="413"/>
      <c r="CX614" s="413"/>
      <c r="CY614" s="413"/>
      <c r="CZ614" s="413"/>
    </row>
    <row r="615" s="417" customFormat="true" ht="25.15" customHeight="true" x14ac:dyDescent="0.2">
      <c r="C615" s="1066"/>
      <c r="D615" s="1067"/>
      <c r="E615" s="701"/>
      <c r="F615" s="701"/>
      <c r="G615" s="701"/>
      <c r="H615" s="1067" t="s">
        <v>502</v>
      </c>
      <c r="I615" s="1067"/>
      <c r="J615" s="877">
        <v>4.324120256732826E-2</v>
      </c>
      <c r="K615" s="701"/>
      <c r="L615" s="701"/>
      <c r="M615" s="1067" t="s">
        <v>517</v>
      </c>
      <c r="N615" s="1067"/>
      <c r="O615" s="878">
        <v>-1.1011028787815461E-2</v>
      </c>
      <c r="P615" s="701"/>
      <c r="Q615" s="701"/>
      <c r="AB615" s="410"/>
      <c r="AC615" s="410"/>
      <c r="AD615" s="410"/>
      <c r="AE615" s="410"/>
      <c r="AF615" s="410"/>
      <c r="AG615" s="410"/>
      <c r="AH615" s="410"/>
      <c r="AI615" s="410"/>
      <c r="AJ615" s="410"/>
      <c r="AK615" s="410"/>
      <c r="AL615" s="410"/>
      <c r="AM615" s="410"/>
      <c r="AN615" s="410"/>
      <c r="AO615" s="410"/>
      <c r="AP615" s="410"/>
      <c r="AQ615" s="410"/>
      <c r="AR615" s="410"/>
      <c r="AS615" s="410"/>
      <c r="AT615" s="410"/>
      <c r="AU615" s="410"/>
      <c r="AV615" s="410"/>
      <c r="AW615" s="410"/>
      <c r="AX615" s="410"/>
      <c r="AY615" s="410"/>
      <c r="AZ615" s="410"/>
      <c r="BA615" s="413"/>
      <c r="BB615" s="489"/>
      <c r="BC615" s="413"/>
      <c r="BD615" s="413"/>
      <c r="BE615" s="413"/>
      <c r="BF615" s="413"/>
      <c r="BG615" s="413"/>
      <c r="BH615" s="413"/>
      <c r="BI615" s="413"/>
      <c r="BJ615" s="413"/>
      <c r="BK615" s="413"/>
      <c r="BL615" s="413"/>
      <c r="BM615" s="413"/>
      <c r="BN615" s="413"/>
      <c r="BO615" s="413"/>
      <c r="BP615" s="413"/>
      <c r="BQ615" s="413"/>
      <c r="BR615" s="413"/>
      <c r="BS615" s="413"/>
      <c r="BT615" s="413"/>
      <c r="BU615" s="413"/>
      <c r="BV615" s="413"/>
      <c r="BW615" s="413"/>
      <c r="BX615" s="413"/>
      <c r="BY615" s="413"/>
      <c r="BZ615" s="413"/>
      <c r="CA615" s="413"/>
      <c r="CB615" s="413"/>
      <c r="CC615" s="413"/>
      <c r="CD615" s="413"/>
      <c r="CE615" s="413"/>
      <c r="CF615" s="413"/>
      <c r="CG615" s="413"/>
      <c r="CH615" s="413"/>
      <c r="CI615" s="413"/>
      <c r="CJ615" s="413"/>
      <c r="CK615" s="413"/>
      <c r="CL615" s="413"/>
      <c r="CM615" s="413"/>
      <c r="CN615" s="413"/>
      <c r="CO615" s="413"/>
      <c r="CP615" s="413"/>
      <c r="CQ615" s="413"/>
      <c r="CR615" s="413"/>
      <c r="CS615" s="413"/>
      <c r="CT615" s="413"/>
      <c r="CU615" s="413"/>
      <c r="CV615" s="413"/>
      <c r="CW615" s="413"/>
      <c r="CX615" s="413"/>
      <c r="CY615" s="413"/>
      <c r="CZ615" s="413"/>
    </row>
    <row r="616" s="417" customFormat="true" ht="25.15" customHeight="true" x14ac:dyDescent="0.2">
      <c r="C616" s="1066"/>
      <c r="D616" s="1067"/>
      <c r="E616" s="701"/>
      <c r="F616" s="701"/>
      <c r="G616" s="701"/>
      <c r="H616" s="1067" t="s">
        <v>537</v>
      </c>
      <c r="I616" s="1067"/>
      <c r="J616" s="877">
        <v>4.5973436362119289E-4</v>
      </c>
      <c r="K616" s="701"/>
      <c r="L616" s="701"/>
      <c r="M616" s="1067" t="s">
        <v>529</v>
      </c>
      <c r="N616" s="1067"/>
      <c r="O616" s="878">
        <v>-2.9759306416912226E-3</v>
      </c>
      <c r="P616" s="701"/>
      <c r="Q616" s="701"/>
      <c r="AB616" s="410"/>
      <c r="AC616" s="410"/>
      <c r="AD616" s="410"/>
      <c r="AE616" s="410"/>
      <c r="AF616" s="410"/>
      <c r="AG616" s="410"/>
      <c r="AH616" s="410"/>
      <c r="AI616" s="410"/>
      <c r="AJ616" s="410"/>
      <c r="AK616" s="410"/>
      <c r="AL616" s="410"/>
      <c r="AM616" s="410"/>
      <c r="AN616" s="410"/>
      <c r="AO616" s="410"/>
      <c r="AP616" s="410"/>
      <c r="AQ616" s="410"/>
      <c r="AR616" s="410"/>
      <c r="AS616" s="410"/>
      <c r="AT616" s="410"/>
      <c r="AU616" s="410"/>
      <c r="AV616" s="410"/>
      <c r="AW616" s="410"/>
      <c r="AX616" s="410"/>
      <c r="AY616" s="410"/>
      <c r="AZ616" s="410"/>
      <c r="BA616" s="413"/>
      <c r="BB616" s="489"/>
      <c r="BC616" s="413"/>
      <c r="BD616" s="413"/>
      <c r="BE616" s="413"/>
      <c r="BF616" s="413"/>
      <c r="BG616" s="413"/>
      <c r="BH616" s="413"/>
      <c r="BI616" s="413"/>
      <c r="BJ616" s="413"/>
      <c r="BK616" s="413"/>
      <c r="BL616" s="413"/>
      <c r="BM616" s="413"/>
      <c r="BN616" s="413"/>
      <c r="BO616" s="413"/>
      <c r="BP616" s="413"/>
      <c r="BQ616" s="413"/>
      <c r="BR616" s="413"/>
      <c r="BS616" s="413"/>
      <c r="BT616" s="413"/>
      <c r="BU616" s="413"/>
      <c r="BV616" s="413"/>
      <c r="BW616" s="413"/>
      <c r="BX616" s="413"/>
      <c r="BY616" s="413"/>
      <c r="BZ616" s="413"/>
      <c r="CA616" s="413"/>
      <c r="CB616" s="413"/>
      <c r="CC616" s="413"/>
      <c r="CD616" s="413"/>
      <c r="CE616" s="413"/>
      <c r="CF616" s="413"/>
      <c r="CG616" s="413"/>
      <c r="CH616" s="413"/>
      <c r="CI616" s="413"/>
      <c r="CJ616" s="413"/>
      <c r="CK616" s="413"/>
      <c r="CL616" s="413"/>
      <c r="CM616" s="413"/>
      <c r="CN616" s="413"/>
      <c r="CO616" s="413"/>
      <c r="CP616" s="413"/>
      <c r="CQ616" s="413"/>
      <c r="CR616" s="413"/>
      <c r="CS616" s="413"/>
      <c r="CT616" s="413"/>
      <c r="CU616" s="413"/>
      <c r="CV616" s="413"/>
      <c r="CW616" s="413"/>
      <c r="CX616" s="413"/>
      <c r="CY616" s="413"/>
      <c r="CZ616" s="413"/>
    </row>
    <row r="617" s="417" customFormat="true" ht="25.15" customHeight="true" x14ac:dyDescent="0.2">
      <c r="C617" s="1066"/>
      <c r="D617" s="1067"/>
      <c r="E617" s="701"/>
      <c r="F617" s="701"/>
      <c r="G617" s="701"/>
      <c r="H617" s="1067" t="s">
        <v>523</v>
      </c>
      <c r="I617" s="1067"/>
      <c r="J617" s="877">
        <v>1.0686506305937702E-2</v>
      </c>
      <c r="K617" s="701"/>
      <c r="L617" s="701"/>
      <c r="M617" s="1067" t="s">
        <v>513</v>
      </c>
      <c r="N617" s="1067"/>
      <c r="O617" s="878">
        <v>-7.2239368033138497E-3</v>
      </c>
      <c r="P617" s="701"/>
      <c r="Q617" s="701"/>
      <c r="AB617" s="410"/>
      <c r="AC617" s="410"/>
      <c r="AD617" s="410"/>
      <c r="AE617" s="410"/>
      <c r="AF617" s="410"/>
      <c r="AG617" s="410"/>
      <c r="AH617" s="410"/>
      <c r="AI617" s="410"/>
      <c r="AJ617" s="410"/>
      <c r="AK617" s="410"/>
      <c r="AL617" s="410"/>
      <c r="AM617" s="410"/>
      <c r="AN617" s="410"/>
      <c r="AO617" s="410"/>
      <c r="AP617" s="410"/>
      <c r="AQ617" s="410"/>
      <c r="AR617" s="410"/>
      <c r="AS617" s="410"/>
      <c r="AT617" s="410"/>
      <c r="AU617" s="410"/>
      <c r="AV617" s="410"/>
      <c r="AW617" s="410"/>
      <c r="AX617" s="410"/>
      <c r="AY617" s="410"/>
      <c r="AZ617" s="410"/>
      <c r="BA617" s="413"/>
      <c r="BB617" s="489"/>
      <c r="BC617" s="413"/>
      <c r="BD617" s="413"/>
      <c r="BE617" s="413"/>
      <c r="BF617" s="413"/>
      <c r="BG617" s="413"/>
      <c r="BH617" s="413"/>
      <c r="BI617" s="413"/>
      <c r="BJ617" s="413"/>
      <c r="BK617" s="413"/>
      <c r="BL617" s="413"/>
      <c r="BM617" s="413"/>
      <c r="BN617" s="413"/>
      <c r="BO617" s="413"/>
      <c r="BP617" s="413"/>
      <c r="BQ617" s="413"/>
      <c r="BR617" s="413"/>
      <c r="BS617" s="413"/>
      <c r="BT617" s="413"/>
      <c r="BU617" s="413"/>
      <c r="BV617" s="413"/>
      <c r="BW617" s="413"/>
      <c r="BX617" s="413"/>
      <c r="BY617" s="413"/>
      <c r="BZ617" s="413"/>
      <c r="CA617" s="413"/>
      <c r="CB617" s="413"/>
      <c r="CC617" s="413"/>
      <c r="CD617" s="413"/>
      <c r="CE617" s="413"/>
      <c r="CF617" s="413"/>
      <c r="CG617" s="413"/>
      <c r="CH617" s="413"/>
      <c r="CI617" s="413"/>
      <c r="CJ617" s="413"/>
      <c r="CK617" s="413"/>
      <c r="CL617" s="413"/>
      <c r="CM617" s="413"/>
      <c r="CN617" s="413"/>
      <c r="CO617" s="413"/>
      <c r="CP617" s="413"/>
      <c r="CQ617" s="413"/>
      <c r="CR617" s="413"/>
      <c r="CS617" s="413"/>
      <c r="CT617" s="413"/>
      <c r="CU617" s="413"/>
      <c r="CV617" s="413"/>
      <c r="CW617" s="413"/>
      <c r="CX617" s="413"/>
      <c r="CY617" s="413"/>
      <c r="CZ617" s="413"/>
    </row>
    <row r="618" s="417" customFormat="true" ht="25.15" customHeight="true" x14ac:dyDescent="0.2">
      <c r="C618" s="1066"/>
      <c r="D618" s="1067"/>
      <c r="E618" s="701"/>
      <c r="F618" s="701"/>
      <c r="G618" s="701"/>
      <c r="H618" s="1067" t="s">
        <v>490</v>
      </c>
      <c r="I618" s="1067"/>
      <c r="J618" s="877">
        <v>7.9301298629771338E-2</v>
      </c>
      <c r="K618" s="701"/>
      <c r="L618" s="701"/>
      <c r="M618" s="1067" t="s">
        <v>544</v>
      </c>
      <c r="N618" s="1067"/>
      <c r="O618" s="878">
        <v>-1.7672668277329747E-4</v>
      </c>
      <c r="P618" s="701"/>
      <c r="Q618" s="701"/>
      <c r="AB618" s="410"/>
      <c r="AC618" s="410"/>
      <c r="AD618" s="410"/>
      <c r="AE618" s="410"/>
      <c r="AF618" s="410"/>
      <c r="AG618" s="410"/>
      <c r="AH618" s="410"/>
      <c r="AI618" s="410"/>
      <c r="AJ618" s="410"/>
      <c r="AK618" s="410"/>
      <c r="AL618" s="410"/>
      <c r="AM618" s="410"/>
      <c r="AN618" s="410"/>
      <c r="AO618" s="410"/>
      <c r="AP618" s="410"/>
      <c r="AQ618" s="410"/>
      <c r="AR618" s="410"/>
      <c r="AS618" s="410"/>
      <c r="AT618" s="410"/>
      <c r="AU618" s="410"/>
      <c r="AV618" s="410"/>
      <c r="AW618" s="410"/>
      <c r="AX618" s="410"/>
      <c r="AY618" s="410"/>
      <c r="AZ618" s="410"/>
      <c r="BA618" s="413"/>
      <c r="BB618" s="489"/>
      <c r="BC618" s="413"/>
      <c r="BD618" s="413"/>
      <c r="BE618" s="413"/>
      <c r="BF618" s="413"/>
      <c r="BG618" s="413"/>
      <c r="BH618" s="413"/>
      <c r="BI618" s="413"/>
      <c r="BJ618" s="413"/>
      <c r="BK618" s="413"/>
      <c r="BL618" s="413"/>
      <c r="BM618" s="413"/>
      <c r="BN618" s="413"/>
      <c r="BO618" s="413"/>
      <c r="BP618" s="413"/>
      <c r="BQ618" s="413"/>
      <c r="BR618" s="413"/>
      <c r="BS618" s="413"/>
      <c r="BT618" s="413"/>
      <c r="BU618" s="413"/>
      <c r="BV618" s="413"/>
      <c r="BW618" s="413"/>
      <c r="BX618" s="413"/>
      <c r="BY618" s="413"/>
      <c r="BZ618" s="413"/>
      <c r="CA618" s="413"/>
      <c r="CB618" s="413"/>
      <c r="CC618" s="413"/>
      <c r="CD618" s="413"/>
      <c r="CE618" s="413"/>
      <c r="CF618" s="413"/>
      <c r="CG618" s="413"/>
      <c r="CH618" s="413"/>
      <c r="CI618" s="413"/>
      <c r="CJ618" s="413"/>
      <c r="CK618" s="413"/>
      <c r="CL618" s="413"/>
      <c r="CM618" s="413"/>
      <c r="CN618" s="413"/>
      <c r="CO618" s="413"/>
      <c r="CP618" s="413"/>
      <c r="CQ618" s="413"/>
      <c r="CR618" s="413"/>
      <c r="CS618" s="413"/>
      <c r="CT618" s="413"/>
      <c r="CU618" s="413"/>
      <c r="CV618" s="413"/>
      <c r="CW618" s="413"/>
      <c r="CX618" s="413"/>
      <c r="CY618" s="413"/>
      <c r="CZ618" s="413"/>
    </row>
    <row r="619" s="417" customFormat="true" ht="25.15" customHeight="true" x14ac:dyDescent="0.2">
      <c r="C619" s="1066"/>
      <c r="D619" s="1067"/>
      <c r="E619" s="701"/>
      <c r="F619" s="701"/>
      <c r="G619" s="701"/>
      <c r="H619" s="1067" t="s">
        <v>493</v>
      </c>
      <c r="I619" s="1067"/>
      <c r="J619" s="877">
        <v>2.4696306383903851E-2</v>
      </c>
      <c r="K619" s="701"/>
      <c r="L619" s="701"/>
      <c r="M619" s="1067" t="s">
        <v>516</v>
      </c>
      <c r="N619" s="1067"/>
      <c r="O619" s="878">
        <v>-7.856742142255314E-4</v>
      </c>
      <c r="P619" s="701"/>
      <c r="Q619" s="701"/>
      <c r="AB619" s="410"/>
      <c r="AC619" s="410"/>
      <c r="AD619" s="410"/>
      <c r="AE619" s="410"/>
      <c r="AF619" s="410"/>
      <c r="AG619" s="410"/>
      <c r="AH619" s="410"/>
      <c r="AI619" s="410"/>
      <c r="AJ619" s="410"/>
      <c r="AK619" s="410"/>
      <c r="AL619" s="410"/>
      <c r="AM619" s="410"/>
      <c r="AN619" s="410"/>
      <c r="AO619" s="410"/>
      <c r="AP619" s="410"/>
      <c r="AQ619" s="410"/>
      <c r="AR619" s="410"/>
      <c r="AS619" s="410"/>
      <c r="AT619" s="410"/>
      <c r="AU619" s="410"/>
      <c r="AV619" s="410"/>
      <c r="AW619" s="410"/>
      <c r="AX619" s="410"/>
      <c r="AY619" s="410"/>
      <c r="AZ619" s="410"/>
      <c r="BA619" s="413"/>
      <c r="BB619" s="489"/>
      <c r="BC619" s="413"/>
      <c r="BD619" s="413"/>
      <c r="BE619" s="413"/>
      <c r="BF619" s="413"/>
      <c r="BG619" s="413"/>
      <c r="BH619" s="413"/>
      <c r="BI619" s="413"/>
      <c r="BJ619" s="413"/>
      <c r="BK619" s="413"/>
      <c r="BL619" s="413"/>
      <c r="BM619" s="413"/>
      <c r="BN619" s="413"/>
      <c r="BO619" s="413"/>
      <c r="BP619" s="413"/>
      <c r="BQ619" s="413"/>
      <c r="BR619" s="413"/>
      <c r="BS619" s="413"/>
      <c r="BT619" s="413"/>
      <c r="BU619" s="413"/>
      <c r="BV619" s="413"/>
      <c r="BW619" s="413"/>
      <c r="BX619" s="413"/>
      <c r="BY619" s="413"/>
      <c r="BZ619" s="413"/>
      <c r="CA619" s="413"/>
      <c r="CB619" s="413"/>
      <c r="CC619" s="413"/>
      <c r="CD619" s="413"/>
      <c r="CE619" s="413"/>
      <c r="CF619" s="413"/>
      <c r="CG619" s="413"/>
      <c r="CH619" s="413"/>
      <c r="CI619" s="413"/>
      <c r="CJ619" s="413"/>
      <c r="CK619" s="413"/>
      <c r="CL619" s="413"/>
      <c r="CM619" s="413"/>
      <c r="CN619" s="413"/>
      <c r="CO619" s="413"/>
      <c r="CP619" s="413"/>
      <c r="CQ619" s="413"/>
      <c r="CR619" s="413"/>
      <c r="CS619" s="413"/>
      <c r="CT619" s="413"/>
      <c r="CU619" s="413"/>
      <c r="CV619" s="413"/>
      <c r="CW619" s="413"/>
      <c r="CX619" s="413"/>
      <c r="CY619" s="413"/>
      <c r="CZ619" s="413"/>
    </row>
    <row r="620" s="417" customFormat="true" ht="25.15" customHeight="true" x14ac:dyDescent="0.2">
      <c r="C620" s="1066"/>
      <c r="D620" s="1067"/>
      <c r="E620" s="701"/>
      <c r="F620" s="701"/>
      <c r="G620" s="701"/>
      <c r="H620" s="1067" t="s">
        <v>510</v>
      </c>
      <c r="I620" s="1067"/>
      <c r="J620" s="877">
        <v>3.9238369883192346E-3</v>
      </c>
      <c r="K620" s="701"/>
      <c r="L620" s="701"/>
      <c r="M620" s="1067" t="s">
        <v>484</v>
      </c>
      <c r="N620" s="1067"/>
      <c r="O620" s="878">
        <v>-2.8780289097424E-2</v>
      </c>
      <c r="P620" s="701"/>
      <c r="Q620" s="701"/>
      <c r="AB620" s="410"/>
      <c r="AC620" s="410"/>
      <c r="AD620" s="410"/>
      <c r="AE620" s="410"/>
      <c r="AF620" s="410"/>
      <c r="AG620" s="410"/>
      <c r="AH620" s="410"/>
      <c r="AI620" s="410"/>
      <c r="AJ620" s="410"/>
      <c r="AK620" s="410"/>
      <c r="AL620" s="410"/>
      <c r="AM620" s="410"/>
      <c r="AN620" s="410"/>
      <c r="AO620" s="410"/>
      <c r="AP620" s="410"/>
      <c r="AQ620" s="410"/>
      <c r="AR620" s="410"/>
      <c r="AS620" s="410"/>
      <c r="AT620" s="410"/>
      <c r="AU620" s="410"/>
      <c r="AV620" s="410"/>
      <c r="AW620" s="410"/>
      <c r="AX620" s="410"/>
      <c r="AY620" s="410"/>
      <c r="AZ620" s="410"/>
      <c r="BA620" s="413"/>
      <c r="BB620" s="489"/>
      <c r="BC620" s="413"/>
      <c r="BD620" s="413"/>
      <c r="BE620" s="413"/>
      <c r="BF620" s="413"/>
      <c r="BG620" s="413"/>
      <c r="BH620" s="413"/>
      <c r="BI620" s="413"/>
      <c r="BJ620" s="413"/>
      <c r="BK620" s="413"/>
      <c r="BL620" s="413"/>
      <c r="BM620" s="413"/>
      <c r="BN620" s="413"/>
      <c r="BO620" s="413"/>
      <c r="BP620" s="413"/>
      <c r="BQ620" s="413"/>
      <c r="BR620" s="413"/>
      <c r="BS620" s="413"/>
      <c r="BT620" s="413"/>
      <c r="BU620" s="413"/>
      <c r="BV620" s="413"/>
      <c r="BW620" s="413"/>
      <c r="BX620" s="413"/>
      <c r="BY620" s="413"/>
      <c r="BZ620" s="413"/>
      <c r="CA620" s="413"/>
      <c r="CB620" s="413"/>
      <c r="CC620" s="413"/>
      <c r="CD620" s="413"/>
      <c r="CE620" s="413"/>
      <c r="CF620" s="413"/>
      <c r="CG620" s="413"/>
      <c r="CH620" s="413"/>
      <c r="CI620" s="413"/>
      <c r="CJ620" s="413"/>
      <c r="CK620" s="413"/>
      <c r="CL620" s="413"/>
      <c r="CM620" s="413"/>
      <c r="CN620" s="413"/>
      <c r="CO620" s="413"/>
      <c r="CP620" s="413"/>
      <c r="CQ620" s="413"/>
      <c r="CR620" s="413"/>
      <c r="CS620" s="413"/>
      <c r="CT620" s="413"/>
      <c r="CU620" s="413"/>
      <c r="CV620" s="413"/>
      <c r="CW620" s="413"/>
      <c r="CX620" s="413"/>
      <c r="CY620" s="413"/>
      <c r="CZ620" s="413"/>
    </row>
    <row r="621" s="417" customFormat="true" ht="25.15" customHeight="true" x14ac:dyDescent="0.2">
      <c r="C621" s="1066"/>
      <c r="D621" s="1067"/>
      <c r="E621" s="701"/>
      <c r="F621" s="701"/>
      <c r="G621" s="701"/>
      <c r="H621" s="1067" t="s">
        <v>515</v>
      </c>
      <c r="I621" s="1067"/>
      <c r="J621" s="877">
        <v>-3.8104249012924842E-2</v>
      </c>
      <c r="K621" s="701"/>
      <c r="L621" s="701"/>
      <c r="M621" s="1067" t="s">
        <v>381</v>
      </c>
      <c r="N621" s="1067"/>
      <c r="O621" s="878">
        <v>7.7654673795527762E-2</v>
      </c>
      <c r="P621" s="701"/>
      <c r="Q621" s="701"/>
      <c r="AB621" s="410"/>
      <c r="AC621" s="410"/>
      <c r="AD621" s="410"/>
      <c r="AE621" s="410"/>
      <c r="AF621" s="410"/>
      <c r="AG621" s="410"/>
      <c r="AH621" s="410"/>
      <c r="AI621" s="410"/>
      <c r="AJ621" s="410"/>
      <c r="AK621" s="410"/>
      <c r="AL621" s="410"/>
      <c r="AM621" s="410"/>
      <c r="AN621" s="410"/>
      <c r="AO621" s="410"/>
      <c r="AP621" s="410"/>
      <c r="AQ621" s="410"/>
      <c r="AR621" s="410"/>
      <c r="AS621" s="410"/>
      <c r="AT621" s="410"/>
      <c r="AU621" s="410"/>
      <c r="AV621" s="410"/>
      <c r="AW621" s="410"/>
      <c r="AX621" s="410"/>
      <c r="AY621" s="410"/>
      <c r="AZ621" s="410"/>
      <c r="BA621" s="413"/>
      <c r="BB621" s="489"/>
      <c r="BC621" s="413"/>
      <c r="BD621" s="413"/>
      <c r="BE621" s="413"/>
      <c r="BF621" s="413"/>
      <c r="BG621" s="413"/>
      <c r="BH621" s="413"/>
      <c r="BI621" s="413"/>
      <c r="BJ621" s="413"/>
      <c r="BK621" s="413"/>
      <c r="BL621" s="413"/>
      <c r="BM621" s="413"/>
      <c r="BN621" s="413"/>
      <c r="BO621" s="413"/>
      <c r="BP621" s="413"/>
      <c r="BQ621" s="413"/>
      <c r="BR621" s="413"/>
      <c r="BS621" s="413"/>
      <c r="BT621" s="413"/>
      <c r="BU621" s="413"/>
      <c r="BV621" s="413"/>
      <c r="BW621" s="413"/>
      <c r="BX621" s="413"/>
      <c r="BY621" s="413"/>
      <c r="BZ621" s="413"/>
      <c r="CA621" s="413"/>
      <c r="CB621" s="413"/>
      <c r="CC621" s="413"/>
      <c r="CD621" s="413"/>
      <c r="CE621" s="413"/>
      <c r="CF621" s="413"/>
      <c r="CG621" s="413"/>
      <c r="CH621" s="413"/>
      <c r="CI621" s="413"/>
      <c r="CJ621" s="413"/>
      <c r="CK621" s="413"/>
      <c r="CL621" s="413"/>
      <c r="CM621" s="413"/>
      <c r="CN621" s="413"/>
      <c r="CO621" s="413"/>
      <c r="CP621" s="413"/>
      <c r="CQ621" s="413"/>
      <c r="CR621" s="413"/>
      <c r="CS621" s="413"/>
      <c r="CT621" s="413"/>
      <c r="CU621" s="413"/>
      <c r="CV621" s="413"/>
      <c r="CW621" s="413"/>
      <c r="CX621" s="413"/>
      <c r="CY621" s="413"/>
      <c r="CZ621" s="413"/>
    </row>
    <row r="622" s="417" customFormat="true" ht="25.15" customHeight="true" x14ac:dyDescent="0.2">
      <c r="C622" s="1066"/>
      <c r="D622" s="1067"/>
      <c r="E622" s="701"/>
      <c r="F622" s="701"/>
      <c r="G622" s="701"/>
      <c r="H622" s="1067" t="s">
        <v>483</v>
      </c>
      <c r="I622" s="1067"/>
      <c r="J622" s="877">
        <v>-9.706424489699185E-2</v>
      </c>
      <c r="K622" s="701"/>
      <c r="L622" s="701"/>
      <c r="M622" s="1067" t="s">
        <v>389</v>
      </c>
      <c r="N622" s="1067"/>
      <c r="O622" s="878">
        <v>6.7313212995425087E-2</v>
      </c>
      <c r="P622" s="701"/>
      <c r="Q622" s="701"/>
      <c r="AB622" s="410"/>
      <c r="AC622" s="410"/>
      <c r="AD622" s="410"/>
      <c r="AE622" s="410"/>
      <c r="AF622" s="410"/>
      <c r="AG622" s="410"/>
      <c r="AH622" s="410"/>
      <c r="AI622" s="410"/>
      <c r="AJ622" s="410"/>
      <c r="AK622" s="410"/>
      <c r="AL622" s="410"/>
      <c r="AM622" s="410"/>
      <c r="AN622" s="410"/>
      <c r="AO622" s="410"/>
      <c r="AP622" s="410"/>
      <c r="AQ622" s="410"/>
      <c r="AR622" s="410"/>
      <c r="AS622" s="410"/>
      <c r="AT622" s="410"/>
      <c r="AU622" s="410"/>
      <c r="AV622" s="410"/>
      <c r="AW622" s="410"/>
      <c r="AX622" s="410"/>
      <c r="AY622" s="410"/>
      <c r="AZ622" s="410"/>
      <c r="BA622" s="413"/>
      <c r="BB622" s="489"/>
      <c r="BC622" s="413"/>
      <c r="BD622" s="413"/>
      <c r="BE622" s="413"/>
      <c r="BF622" s="413"/>
      <c r="BG622" s="413"/>
      <c r="BH622" s="413"/>
      <c r="BI622" s="413"/>
      <c r="BJ622" s="413"/>
      <c r="BK622" s="413"/>
      <c r="BL622" s="413"/>
      <c r="BM622" s="413"/>
      <c r="BN622" s="413"/>
      <c r="BO622" s="413"/>
      <c r="BP622" s="413"/>
      <c r="BQ622" s="413"/>
      <c r="BR622" s="413"/>
      <c r="BS622" s="413"/>
      <c r="BT622" s="413"/>
      <c r="BU622" s="413"/>
      <c r="BV622" s="413"/>
      <c r="BW622" s="413"/>
      <c r="BX622" s="413"/>
      <c r="BY622" s="413"/>
      <c r="BZ622" s="413"/>
      <c r="CA622" s="413"/>
      <c r="CB622" s="413"/>
      <c r="CC622" s="413"/>
      <c r="CD622" s="413"/>
      <c r="CE622" s="413"/>
      <c r="CF622" s="413"/>
      <c r="CG622" s="413"/>
      <c r="CH622" s="413"/>
      <c r="CI622" s="413"/>
      <c r="CJ622" s="413"/>
      <c r="CK622" s="413"/>
      <c r="CL622" s="413"/>
      <c r="CM622" s="413"/>
      <c r="CN622" s="413"/>
      <c r="CO622" s="413"/>
      <c r="CP622" s="413"/>
      <c r="CQ622" s="413"/>
      <c r="CR622" s="413"/>
      <c r="CS622" s="413"/>
      <c r="CT622" s="413"/>
      <c r="CU622" s="413"/>
      <c r="CV622" s="413"/>
      <c r="CW622" s="413"/>
      <c r="CX622" s="413"/>
      <c r="CY622" s="413"/>
      <c r="CZ622" s="413"/>
    </row>
    <row r="623" s="417" customFormat="true" ht="25.15" customHeight="true" x14ac:dyDescent="0.2">
      <c r="C623" s="1066"/>
      <c r="D623" s="1067"/>
      <c r="E623" s="701"/>
      <c r="F623" s="701"/>
      <c r="G623" s="701"/>
      <c r="H623" s="1067" t="s">
        <v>517</v>
      </c>
      <c r="I623" s="1067"/>
      <c r="J623" s="877">
        <v>-9.7772548546732393E-3</v>
      </c>
      <c r="K623" s="701"/>
      <c r="L623" s="701"/>
      <c r="M623" s="1067" t="s">
        <v>382</v>
      </c>
      <c r="N623" s="1067"/>
      <c r="O623" s="878">
        <v>9.6820946178130821E-2</v>
      </c>
      <c r="P623" s="701"/>
      <c r="Q623" s="701"/>
      <c r="AB623" s="410"/>
      <c r="AC623" s="410"/>
      <c r="AD623" s="410"/>
      <c r="AE623" s="410"/>
      <c r="AF623" s="410"/>
      <c r="AG623" s="410"/>
      <c r="AH623" s="410"/>
      <c r="AI623" s="410"/>
      <c r="AJ623" s="410"/>
      <c r="AK623" s="410"/>
      <c r="AL623" s="410"/>
      <c r="AM623" s="410"/>
      <c r="AN623" s="410"/>
      <c r="AO623" s="410"/>
      <c r="AP623" s="410"/>
      <c r="AQ623" s="410"/>
      <c r="AR623" s="410"/>
      <c r="AS623" s="410"/>
      <c r="AT623" s="410"/>
      <c r="AU623" s="410"/>
      <c r="AV623" s="410"/>
      <c r="AW623" s="410"/>
      <c r="AX623" s="410"/>
      <c r="AY623" s="410"/>
      <c r="AZ623" s="410"/>
      <c r="BA623" s="413"/>
      <c r="BB623" s="489"/>
      <c r="BC623" s="413"/>
      <c r="BD623" s="413"/>
      <c r="BE623" s="413"/>
      <c r="BF623" s="413"/>
      <c r="BG623" s="413"/>
      <c r="BH623" s="413"/>
      <c r="BI623" s="413"/>
      <c r="BJ623" s="413"/>
      <c r="BK623" s="413"/>
      <c r="BL623" s="413"/>
      <c r="BM623" s="413"/>
      <c r="BN623" s="413"/>
      <c r="BO623" s="413"/>
      <c r="BP623" s="413"/>
      <c r="BQ623" s="413"/>
      <c r="BR623" s="413"/>
      <c r="BS623" s="413"/>
      <c r="BT623" s="413"/>
      <c r="BU623" s="413"/>
      <c r="BV623" s="413"/>
      <c r="BW623" s="413"/>
      <c r="BX623" s="413"/>
      <c r="BY623" s="413"/>
      <c r="BZ623" s="413"/>
      <c r="CA623" s="413"/>
      <c r="CB623" s="413"/>
      <c r="CC623" s="413"/>
      <c r="CD623" s="413"/>
      <c r="CE623" s="413"/>
      <c r="CF623" s="413"/>
      <c r="CG623" s="413"/>
      <c r="CH623" s="413"/>
      <c r="CI623" s="413"/>
      <c r="CJ623" s="413"/>
      <c r="CK623" s="413"/>
      <c r="CL623" s="413"/>
      <c r="CM623" s="413"/>
      <c r="CN623" s="413"/>
      <c r="CO623" s="413"/>
      <c r="CP623" s="413"/>
      <c r="CQ623" s="413"/>
      <c r="CR623" s="413"/>
      <c r="CS623" s="413"/>
      <c r="CT623" s="413"/>
      <c r="CU623" s="413"/>
      <c r="CV623" s="413"/>
      <c r="CW623" s="413"/>
      <c r="CX623" s="413"/>
      <c r="CY623" s="413"/>
      <c r="CZ623" s="413"/>
    </row>
    <row r="624" s="417" customFormat="true" ht="25.15" customHeight="true" x14ac:dyDescent="0.2">
      <c r="C624" s="1066"/>
      <c r="D624" s="1067"/>
      <c r="E624" s="701"/>
      <c r="F624" s="701"/>
      <c r="G624" s="701"/>
      <c r="H624" s="1067" t="s">
        <v>529</v>
      </c>
      <c r="I624" s="1067"/>
      <c r="J624" s="877">
        <v>-8.5467331907480432E-3</v>
      </c>
      <c r="K624" s="701"/>
      <c r="L624" s="701"/>
      <c r="M624" s="1067" t="s">
        <v>384</v>
      </c>
      <c r="N624" s="1067"/>
      <c r="O624" s="878">
        <v>9.4954044933132073E-2</v>
      </c>
      <c r="P624" s="701"/>
      <c r="Q624" s="701"/>
      <c r="AB624" s="410"/>
      <c r="AC624" s="410"/>
      <c r="AD624" s="410"/>
      <c r="AE624" s="410"/>
      <c r="AF624" s="410"/>
      <c r="AG624" s="410"/>
      <c r="AH624" s="410"/>
      <c r="AI624" s="410"/>
      <c r="AJ624" s="410"/>
      <c r="AK624" s="410"/>
      <c r="AL624" s="410"/>
      <c r="AM624" s="410"/>
      <c r="AN624" s="410"/>
      <c r="AO624" s="410"/>
      <c r="AP624" s="410"/>
      <c r="AQ624" s="410"/>
      <c r="AR624" s="410"/>
      <c r="AS624" s="410"/>
      <c r="AT624" s="410"/>
      <c r="AU624" s="410"/>
      <c r="AV624" s="410"/>
      <c r="AW624" s="410"/>
      <c r="AX624" s="410"/>
      <c r="AY624" s="410"/>
      <c r="AZ624" s="410"/>
      <c r="BA624" s="413"/>
      <c r="BB624" s="489"/>
      <c r="BC624" s="413"/>
      <c r="BD624" s="413"/>
      <c r="BE624" s="413"/>
      <c r="BF624" s="413"/>
      <c r="BG624" s="413"/>
      <c r="BH624" s="413"/>
      <c r="BI624" s="413"/>
      <c r="BJ624" s="413"/>
      <c r="BK624" s="413"/>
      <c r="BL624" s="413"/>
      <c r="BM624" s="413"/>
      <c r="BN624" s="413"/>
      <c r="BO624" s="413"/>
      <c r="BP624" s="413"/>
      <c r="BQ624" s="413"/>
      <c r="BR624" s="413"/>
      <c r="BS624" s="413"/>
      <c r="BT624" s="413"/>
      <c r="BU624" s="413"/>
      <c r="BV624" s="413"/>
      <c r="BW624" s="413"/>
      <c r="BX624" s="413"/>
      <c r="BY624" s="413"/>
      <c r="BZ624" s="413"/>
      <c r="CA624" s="413"/>
      <c r="CB624" s="413"/>
      <c r="CC624" s="413"/>
      <c r="CD624" s="413"/>
      <c r="CE624" s="413"/>
      <c r="CF624" s="413"/>
      <c r="CG624" s="413"/>
      <c r="CH624" s="413"/>
      <c r="CI624" s="413"/>
      <c r="CJ624" s="413"/>
      <c r="CK624" s="413"/>
      <c r="CL624" s="413"/>
      <c r="CM624" s="413"/>
      <c r="CN624" s="413"/>
      <c r="CO624" s="413"/>
      <c r="CP624" s="413"/>
      <c r="CQ624" s="413"/>
      <c r="CR624" s="413"/>
      <c r="CS624" s="413"/>
      <c r="CT624" s="413"/>
      <c r="CU624" s="413"/>
      <c r="CV624" s="413"/>
      <c r="CW624" s="413"/>
      <c r="CX624" s="413"/>
      <c r="CY624" s="413"/>
      <c r="CZ624" s="413"/>
    </row>
    <row r="625" s="417" customFormat="true" ht="25.15" customHeight="true" x14ac:dyDescent="0.2">
      <c r="C625" s="1066"/>
      <c r="D625" s="1067"/>
      <c r="E625" s="701"/>
      <c r="F625" s="701"/>
      <c r="G625" s="701"/>
      <c r="H625" s="1067" t="s">
        <v>513</v>
      </c>
      <c r="I625" s="1067"/>
      <c r="J625" s="877">
        <v>-2.9051863627639365E-2</v>
      </c>
      <c r="K625" s="701"/>
      <c r="L625" s="701"/>
      <c r="M625" s="1067" t="s">
        <v>395</v>
      </c>
      <c r="N625" s="1067"/>
      <c r="O625" s="878">
        <v>2.7329117681573114E-2</v>
      </c>
      <c r="P625" s="701"/>
      <c r="Q625" s="701"/>
      <c r="AB625" s="410"/>
      <c r="AC625" s="410"/>
      <c r="AD625" s="410"/>
      <c r="AE625" s="410"/>
      <c r="AF625" s="410"/>
      <c r="AG625" s="410"/>
      <c r="AH625" s="410"/>
      <c r="AI625" s="410"/>
      <c r="AJ625" s="410"/>
      <c r="AK625" s="410"/>
      <c r="AL625" s="410"/>
      <c r="AM625" s="410"/>
      <c r="AN625" s="410"/>
      <c r="AO625" s="410"/>
      <c r="AP625" s="410"/>
      <c r="AQ625" s="410"/>
      <c r="AR625" s="410"/>
      <c r="AS625" s="410"/>
      <c r="AT625" s="410"/>
      <c r="AU625" s="410"/>
      <c r="AV625" s="410"/>
      <c r="AW625" s="410"/>
      <c r="AX625" s="410"/>
      <c r="AY625" s="410"/>
      <c r="AZ625" s="410"/>
      <c r="BA625" s="413"/>
      <c r="BB625" s="489"/>
      <c r="BC625" s="413"/>
      <c r="BD625" s="413"/>
      <c r="BE625" s="413"/>
      <c r="BF625" s="413"/>
      <c r="BG625" s="413"/>
      <c r="BH625" s="413"/>
      <c r="BI625" s="413"/>
      <c r="BJ625" s="413"/>
      <c r="BK625" s="413"/>
      <c r="BL625" s="413"/>
      <c r="BM625" s="413"/>
      <c r="BN625" s="413"/>
      <c r="BO625" s="413"/>
      <c r="BP625" s="413"/>
      <c r="BQ625" s="413"/>
      <c r="BR625" s="413"/>
      <c r="BS625" s="413"/>
      <c r="BT625" s="413"/>
      <c r="BU625" s="413"/>
      <c r="BV625" s="413"/>
      <c r="BW625" s="413"/>
      <c r="BX625" s="413"/>
      <c r="BY625" s="413"/>
      <c r="BZ625" s="413"/>
      <c r="CA625" s="413"/>
      <c r="CB625" s="413"/>
      <c r="CC625" s="413"/>
      <c r="CD625" s="413"/>
      <c r="CE625" s="413"/>
      <c r="CF625" s="413"/>
      <c r="CG625" s="413"/>
      <c r="CH625" s="413"/>
      <c r="CI625" s="413"/>
      <c r="CJ625" s="413"/>
      <c r="CK625" s="413"/>
      <c r="CL625" s="413"/>
      <c r="CM625" s="413"/>
      <c r="CN625" s="413"/>
      <c r="CO625" s="413"/>
      <c r="CP625" s="413"/>
      <c r="CQ625" s="413"/>
      <c r="CR625" s="413"/>
      <c r="CS625" s="413"/>
      <c r="CT625" s="413"/>
      <c r="CU625" s="413"/>
      <c r="CV625" s="413"/>
      <c r="CW625" s="413"/>
      <c r="CX625" s="413"/>
      <c r="CY625" s="413"/>
      <c r="CZ625" s="413"/>
    </row>
    <row r="626" s="417" customFormat="true" ht="25.15" customHeight="true" x14ac:dyDescent="0.2">
      <c r="C626" s="1066"/>
      <c r="D626" s="1067"/>
      <c r="E626" s="701"/>
      <c r="F626" s="701"/>
      <c r="G626" s="701"/>
      <c r="H626" s="1067" t="s">
        <v>544</v>
      </c>
      <c r="I626" s="1067"/>
      <c r="J626" s="877">
        <v>-3.3615283084307171E-3</v>
      </c>
      <c r="K626" s="701"/>
      <c r="L626" s="701"/>
      <c r="M626" s="1067" t="s">
        <v>527</v>
      </c>
      <c r="N626" s="1067"/>
      <c r="O626" s="878">
        <v>6.3112683284949145E-3</v>
      </c>
      <c r="P626" s="701"/>
      <c r="Q626" s="701"/>
      <c r="AB626" s="410"/>
      <c r="AC626" s="410"/>
      <c r="AD626" s="410"/>
      <c r="AE626" s="410"/>
      <c r="AF626" s="410"/>
      <c r="AG626" s="410"/>
      <c r="AH626" s="410"/>
      <c r="AI626" s="410"/>
      <c r="AJ626" s="410"/>
      <c r="AK626" s="410"/>
      <c r="AL626" s="410"/>
      <c r="AM626" s="410"/>
      <c r="AN626" s="410"/>
      <c r="AO626" s="410"/>
      <c r="AP626" s="410"/>
      <c r="AQ626" s="410"/>
      <c r="AR626" s="410"/>
      <c r="AS626" s="410"/>
      <c r="AT626" s="410"/>
      <c r="AU626" s="410"/>
      <c r="AV626" s="410"/>
      <c r="AW626" s="410"/>
      <c r="AX626" s="410"/>
      <c r="AY626" s="410"/>
      <c r="AZ626" s="410"/>
      <c r="BA626" s="413"/>
      <c r="BB626" s="489"/>
      <c r="BC626" s="413"/>
      <c r="BD626" s="413"/>
      <c r="BE626" s="413"/>
      <c r="BF626" s="413"/>
      <c r="BG626" s="413"/>
      <c r="BH626" s="413"/>
      <c r="BI626" s="413"/>
      <c r="BJ626" s="413"/>
      <c r="BK626" s="413"/>
      <c r="BL626" s="413"/>
      <c r="BM626" s="413"/>
      <c r="BN626" s="413"/>
      <c r="BO626" s="413"/>
      <c r="BP626" s="413"/>
      <c r="BQ626" s="413"/>
      <c r="BR626" s="413"/>
      <c r="BS626" s="413"/>
      <c r="BT626" s="413"/>
      <c r="BU626" s="413"/>
      <c r="BV626" s="413"/>
      <c r="BW626" s="413"/>
      <c r="BX626" s="413"/>
      <c r="BY626" s="413"/>
      <c r="BZ626" s="413"/>
      <c r="CA626" s="413"/>
      <c r="CB626" s="413"/>
      <c r="CC626" s="413"/>
      <c r="CD626" s="413"/>
      <c r="CE626" s="413"/>
      <c r="CF626" s="413"/>
      <c r="CG626" s="413"/>
      <c r="CH626" s="413"/>
      <c r="CI626" s="413"/>
      <c r="CJ626" s="413"/>
      <c r="CK626" s="413"/>
      <c r="CL626" s="413"/>
      <c r="CM626" s="413"/>
      <c r="CN626" s="413"/>
      <c r="CO626" s="413"/>
      <c r="CP626" s="413"/>
      <c r="CQ626" s="413"/>
      <c r="CR626" s="413"/>
      <c r="CS626" s="413"/>
      <c r="CT626" s="413"/>
      <c r="CU626" s="413"/>
      <c r="CV626" s="413"/>
      <c r="CW626" s="413"/>
      <c r="CX626" s="413"/>
      <c r="CY626" s="413"/>
      <c r="CZ626" s="413"/>
    </row>
    <row r="627" s="417" customFormat="true" ht="25.15" customHeight="true" x14ac:dyDescent="0.2">
      <c r="C627" s="1066"/>
      <c r="D627" s="1067"/>
      <c r="E627" s="701"/>
      <c r="F627" s="701"/>
      <c r="G627" s="701"/>
      <c r="H627" s="1067" t="s">
        <v>539</v>
      </c>
      <c r="I627" s="1067"/>
      <c r="J627" s="877">
        <v>-9.4840065643377307E-3</v>
      </c>
      <c r="K627" s="701"/>
      <c r="L627" s="701"/>
      <c r="M627" s="1067" t="s">
        <v>390</v>
      </c>
      <c r="N627" s="1067"/>
      <c r="O627" s="878">
        <v>7.1960612915508412E-2</v>
      </c>
      <c r="P627" s="701"/>
      <c r="Q627" s="701"/>
      <c r="AB627" s="410"/>
      <c r="AC627" s="410"/>
      <c r="AD627" s="410"/>
      <c r="AE627" s="410"/>
      <c r="AF627" s="410"/>
      <c r="AG627" s="410"/>
      <c r="AH627" s="410"/>
      <c r="AI627" s="410"/>
      <c r="AJ627" s="410"/>
      <c r="AK627" s="410"/>
      <c r="AL627" s="410"/>
      <c r="AM627" s="410"/>
      <c r="AN627" s="410"/>
      <c r="AO627" s="410"/>
      <c r="AP627" s="410"/>
      <c r="AQ627" s="410"/>
      <c r="AR627" s="410"/>
      <c r="AS627" s="410"/>
      <c r="AT627" s="410"/>
      <c r="AU627" s="410"/>
      <c r="AV627" s="410"/>
      <c r="AW627" s="410"/>
      <c r="AX627" s="410"/>
      <c r="AY627" s="410"/>
      <c r="AZ627" s="410"/>
      <c r="BA627" s="413"/>
      <c r="BB627" s="489"/>
      <c r="BC627" s="413"/>
      <c r="BD627" s="413"/>
      <c r="BE627" s="413"/>
      <c r="BF627" s="413"/>
      <c r="BG627" s="413"/>
      <c r="BH627" s="413"/>
      <c r="BI627" s="413"/>
      <c r="BJ627" s="413"/>
      <c r="BK627" s="413"/>
      <c r="BL627" s="413"/>
      <c r="BM627" s="413"/>
      <c r="BN627" s="413"/>
      <c r="BO627" s="413"/>
      <c r="BP627" s="413"/>
      <c r="BQ627" s="413"/>
      <c r="BR627" s="413"/>
      <c r="BS627" s="413"/>
      <c r="BT627" s="413"/>
      <c r="BU627" s="413"/>
      <c r="BV627" s="413"/>
      <c r="BW627" s="413"/>
      <c r="BX627" s="413"/>
      <c r="BY627" s="413"/>
      <c r="BZ627" s="413"/>
      <c r="CA627" s="413"/>
      <c r="CB627" s="413"/>
      <c r="CC627" s="413"/>
      <c r="CD627" s="413"/>
      <c r="CE627" s="413"/>
      <c r="CF627" s="413"/>
      <c r="CG627" s="413"/>
      <c r="CH627" s="413"/>
      <c r="CI627" s="413"/>
      <c r="CJ627" s="413"/>
      <c r="CK627" s="413"/>
      <c r="CL627" s="413"/>
      <c r="CM627" s="413"/>
      <c r="CN627" s="413"/>
      <c r="CO627" s="413"/>
      <c r="CP627" s="413"/>
      <c r="CQ627" s="413"/>
      <c r="CR627" s="413"/>
      <c r="CS627" s="413"/>
      <c r="CT627" s="413"/>
      <c r="CU627" s="413"/>
      <c r="CV627" s="413"/>
      <c r="CW627" s="413"/>
      <c r="CX627" s="413"/>
      <c r="CY627" s="413"/>
      <c r="CZ627" s="413"/>
    </row>
    <row r="628" s="417" customFormat="true" ht="25.15" customHeight="true" x14ac:dyDescent="0.2">
      <c r="C628" s="1066"/>
      <c r="D628" s="1067"/>
      <c r="E628" s="701"/>
      <c r="F628" s="701"/>
      <c r="G628" s="701"/>
      <c r="H628" s="1067" t="s">
        <v>516</v>
      </c>
      <c r="I628" s="1067"/>
      <c r="J628" s="877">
        <v>-2.9677891314666478E-2</v>
      </c>
      <c r="K628" s="701"/>
      <c r="L628" s="701"/>
      <c r="M628" s="1067" t="s">
        <v>492</v>
      </c>
      <c r="N628" s="1067"/>
      <c r="O628" s="878">
        <v>7.0020546409737039E-2</v>
      </c>
      <c r="P628" s="701"/>
      <c r="Q628" s="701"/>
      <c r="AB628" s="410"/>
      <c r="AC628" s="410"/>
      <c r="AD628" s="410"/>
      <c r="AE628" s="410"/>
      <c r="AF628" s="410"/>
      <c r="AG628" s="410"/>
      <c r="AH628" s="410"/>
      <c r="AI628" s="410"/>
      <c r="AJ628" s="410"/>
      <c r="AK628" s="410"/>
      <c r="AL628" s="410"/>
      <c r="AM628" s="410"/>
      <c r="AN628" s="410"/>
      <c r="AO628" s="410"/>
      <c r="AP628" s="410"/>
      <c r="AQ628" s="410"/>
      <c r="AR628" s="410"/>
      <c r="AS628" s="410"/>
      <c r="AT628" s="410"/>
      <c r="AU628" s="410"/>
      <c r="AV628" s="410"/>
      <c r="AW628" s="410"/>
      <c r="AX628" s="410"/>
      <c r="AY628" s="410"/>
      <c r="AZ628" s="410"/>
      <c r="BA628" s="413"/>
      <c r="BB628" s="489"/>
      <c r="BC628" s="413"/>
      <c r="BD628" s="413"/>
      <c r="BE628" s="413"/>
      <c r="BF628" s="413"/>
      <c r="BG628" s="413"/>
      <c r="BH628" s="413"/>
      <c r="BI628" s="413"/>
      <c r="BJ628" s="413"/>
      <c r="BK628" s="413"/>
      <c r="BL628" s="413"/>
      <c r="BM628" s="413"/>
      <c r="BN628" s="413"/>
      <c r="BO628" s="413"/>
      <c r="BP628" s="413"/>
      <c r="BQ628" s="413"/>
      <c r="BR628" s="413"/>
      <c r="BS628" s="413"/>
      <c r="BT628" s="413"/>
      <c r="BU628" s="413"/>
      <c r="BV628" s="413"/>
      <c r="BW628" s="413"/>
      <c r="BX628" s="413"/>
      <c r="BY628" s="413"/>
      <c r="BZ628" s="413"/>
      <c r="CA628" s="413"/>
      <c r="CB628" s="413"/>
      <c r="CC628" s="413"/>
      <c r="CD628" s="413"/>
      <c r="CE628" s="413"/>
      <c r="CF628" s="413"/>
      <c r="CG628" s="413"/>
      <c r="CH628" s="413"/>
      <c r="CI628" s="413"/>
      <c r="CJ628" s="413"/>
      <c r="CK628" s="413"/>
      <c r="CL628" s="413"/>
      <c r="CM628" s="413"/>
      <c r="CN628" s="413"/>
      <c r="CO628" s="413"/>
      <c r="CP628" s="413"/>
      <c r="CQ628" s="413"/>
      <c r="CR628" s="413"/>
      <c r="CS628" s="413"/>
      <c r="CT628" s="413"/>
      <c r="CU628" s="413"/>
      <c r="CV628" s="413"/>
      <c r="CW628" s="413"/>
      <c r="CX628" s="413"/>
      <c r="CY628" s="413"/>
      <c r="CZ628" s="413"/>
    </row>
    <row r="629" s="417" customFormat="true" ht="25.15" customHeight="true" x14ac:dyDescent="0.2">
      <c r="C629" s="1066"/>
      <c r="D629" s="1067"/>
      <c r="E629" s="701"/>
      <c r="F629" s="701"/>
      <c r="G629" s="701"/>
      <c r="H629" s="1067" t="s">
        <v>484</v>
      </c>
      <c r="I629" s="1067"/>
      <c r="J629" s="877">
        <v>-8.9951537838097534E-2</v>
      </c>
      <c r="K629" s="701"/>
      <c r="L629" s="701"/>
      <c r="M629" s="1067" t="s">
        <v>497</v>
      </c>
      <c r="N629" s="1067"/>
      <c r="O629" s="878">
        <v>6.5150072579339066E-2</v>
      </c>
      <c r="P629" s="701"/>
      <c r="Q629" s="701"/>
      <c r="AB629" s="410"/>
      <c r="AC629" s="410"/>
      <c r="AD629" s="410"/>
      <c r="AE629" s="410"/>
      <c r="AF629" s="410"/>
      <c r="AG629" s="410"/>
      <c r="AH629" s="410"/>
      <c r="AI629" s="410"/>
      <c r="AJ629" s="410"/>
      <c r="AK629" s="410"/>
      <c r="AL629" s="410"/>
      <c r="AM629" s="410"/>
      <c r="AN629" s="410"/>
      <c r="AO629" s="410"/>
      <c r="AP629" s="410"/>
      <c r="AQ629" s="410"/>
      <c r="AR629" s="410"/>
      <c r="AS629" s="410"/>
      <c r="AT629" s="410"/>
      <c r="AU629" s="410"/>
      <c r="AV629" s="410"/>
      <c r="AW629" s="410"/>
      <c r="AX629" s="410"/>
      <c r="AY629" s="410"/>
      <c r="AZ629" s="410"/>
      <c r="BA629" s="413"/>
      <c r="BB629" s="489"/>
      <c r="BC629" s="413"/>
      <c r="BD629" s="413"/>
      <c r="BE629" s="413"/>
      <c r="BF629" s="413"/>
      <c r="BG629" s="413"/>
      <c r="BH629" s="413"/>
      <c r="BI629" s="413"/>
      <c r="BJ629" s="413"/>
      <c r="BK629" s="413"/>
      <c r="BL629" s="413"/>
      <c r="BM629" s="413"/>
      <c r="BN629" s="413"/>
      <c r="BO629" s="413"/>
      <c r="BP629" s="413"/>
      <c r="BQ629" s="413"/>
      <c r="BR629" s="413"/>
      <c r="BS629" s="413"/>
      <c r="BT629" s="413"/>
      <c r="BU629" s="413"/>
      <c r="BV629" s="413"/>
      <c r="BW629" s="413"/>
      <c r="BX629" s="413"/>
      <c r="BY629" s="413"/>
      <c r="BZ629" s="413"/>
      <c r="CA629" s="413"/>
      <c r="CB629" s="413"/>
      <c r="CC629" s="413"/>
      <c r="CD629" s="413"/>
      <c r="CE629" s="413"/>
      <c r="CF629" s="413"/>
      <c r="CG629" s="413"/>
      <c r="CH629" s="413"/>
      <c r="CI629" s="413"/>
      <c r="CJ629" s="413"/>
      <c r="CK629" s="413"/>
      <c r="CL629" s="413"/>
      <c r="CM629" s="413"/>
      <c r="CN629" s="413"/>
      <c r="CO629" s="413"/>
      <c r="CP629" s="413"/>
      <c r="CQ629" s="413"/>
      <c r="CR629" s="413"/>
      <c r="CS629" s="413"/>
      <c r="CT629" s="413"/>
      <c r="CU629" s="413"/>
      <c r="CV629" s="413"/>
      <c r="CW629" s="413"/>
      <c r="CX629" s="413"/>
      <c r="CY629" s="413"/>
      <c r="CZ629" s="413"/>
    </row>
    <row r="630" s="417" customFormat="true" ht="25.15" customHeight="true" x14ac:dyDescent="0.2">
      <c r="C630" s="1066"/>
      <c r="D630" s="1067"/>
      <c r="E630" s="701"/>
      <c r="F630" s="701"/>
      <c r="G630" s="701"/>
      <c r="H630" s="1067" t="s">
        <v>381</v>
      </c>
      <c r="I630" s="1067"/>
      <c r="J630" s="877">
        <v>0.10846340794688983</v>
      </c>
      <c r="K630" s="701"/>
      <c r="L630" s="701"/>
      <c r="M630" s="1067" t="s">
        <v>498</v>
      </c>
      <c r="N630" s="1067"/>
      <c r="O630" s="878">
        <v>4.7931183054632155E-2</v>
      </c>
      <c r="P630" s="701"/>
      <c r="Q630" s="701"/>
      <c r="AB630" s="410"/>
      <c r="AC630" s="410"/>
      <c r="AD630" s="410"/>
      <c r="AE630" s="410"/>
      <c r="AF630" s="410"/>
      <c r="AG630" s="410"/>
      <c r="AH630" s="410"/>
      <c r="AI630" s="410"/>
      <c r="AJ630" s="410"/>
      <c r="AK630" s="410"/>
      <c r="AL630" s="410"/>
      <c r="AM630" s="410"/>
      <c r="AN630" s="410"/>
      <c r="AO630" s="410"/>
      <c r="AP630" s="410"/>
      <c r="AQ630" s="410"/>
      <c r="AR630" s="410"/>
      <c r="AS630" s="410"/>
      <c r="AT630" s="410"/>
      <c r="AU630" s="410"/>
      <c r="AV630" s="410"/>
      <c r="AW630" s="410"/>
      <c r="AX630" s="410"/>
      <c r="AY630" s="410"/>
      <c r="AZ630" s="410"/>
      <c r="BA630" s="413"/>
      <c r="BB630" s="489"/>
      <c r="BC630" s="413"/>
      <c r="BD630" s="413"/>
      <c r="BE630" s="413"/>
      <c r="BF630" s="413"/>
      <c r="BG630" s="413"/>
      <c r="BH630" s="413"/>
      <c r="BI630" s="413"/>
      <c r="BJ630" s="413"/>
      <c r="BK630" s="413"/>
      <c r="BL630" s="413"/>
      <c r="BM630" s="413"/>
      <c r="BN630" s="413"/>
      <c r="BO630" s="413"/>
      <c r="BP630" s="413"/>
      <c r="BQ630" s="413"/>
      <c r="BR630" s="413"/>
      <c r="BS630" s="413"/>
      <c r="BT630" s="413"/>
      <c r="BU630" s="413"/>
      <c r="BV630" s="413"/>
      <c r="BW630" s="413"/>
      <c r="BX630" s="413"/>
      <c r="BY630" s="413"/>
      <c r="BZ630" s="413"/>
      <c r="CA630" s="413"/>
      <c r="CB630" s="413"/>
      <c r="CC630" s="413"/>
      <c r="CD630" s="413"/>
      <c r="CE630" s="413"/>
      <c r="CF630" s="413"/>
      <c r="CG630" s="413"/>
      <c r="CH630" s="413"/>
      <c r="CI630" s="413"/>
      <c r="CJ630" s="413"/>
      <c r="CK630" s="413"/>
      <c r="CL630" s="413"/>
      <c r="CM630" s="413"/>
      <c r="CN630" s="413"/>
      <c r="CO630" s="413"/>
      <c r="CP630" s="413"/>
      <c r="CQ630" s="413"/>
      <c r="CR630" s="413"/>
      <c r="CS630" s="413"/>
      <c r="CT630" s="413"/>
      <c r="CU630" s="413"/>
      <c r="CV630" s="413"/>
      <c r="CW630" s="413"/>
      <c r="CX630" s="413"/>
      <c r="CY630" s="413"/>
      <c r="CZ630" s="413"/>
    </row>
    <row r="631" s="417" customFormat="true" ht="25.15" customHeight="true" x14ac:dyDescent="0.2">
      <c r="C631" s="1066"/>
      <c r="D631" s="1067"/>
      <c r="E631" s="701"/>
      <c r="F631" s="701"/>
      <c r="G631" s="701"/>
      <c r="H631" s="1067" t="s">
        <v>389</v>
      </c>
      <c r="I631" s="1067"/>
      <c r="J631" s="877">
        <v>5.0227471459173882E-2</v>
      </c>
      <c r="K631" s="701"/>
      <c r="L631" s="701"/>
      <c r="M631" s="1067" t="s">
        <v>501</v>
      </c>
      <c r="N631" s="1067"/>
      <c r="O631" s="878">
        <v>4.9764975803089008E-2</v>
      </c>
      <c r="P631" s="701"/>
      <c r="Q631" s="701"/>
      <c r="AB631" s="410"/>
      <c r="AC631" s="410"/>
      <c r="AD631" s="410"/>
      <c r="AE631" s="410"/>
      <c r="AF631" s="410"/>
      <c r="AG631" s="410"/>
      <c r="AH631" s="410"/>
      <c r="AI631" s="410"/>
      <c r="AJ631" s="410"/>
      <c r="AK631" s="410"/>
      <c r="AL631" s="410"/>
      <c r="AM631" s="410"/>
      <c r="AN631" s="410"/>
      <c r="AO631" s="410"/>
      <c r="AP631" s="410"/>
      <c r="AQ631" s="410"/>
      <c r="AR631" s="410"/>
      <c r="AS631" s="410"/>
      <c r="AT631" s="410"/>
      <c r="AU631" s="410"/>
      <c r="AV631" s="410"/>
      <c r="AW631" s="410"/>
      <c r="AX631" s="410"/>
      <c r="AY631" s="410"/>
      <c r="AZ631" s="410"/>
      <c r="BA631" s="413"/>
      <c r="BB631" s="489"/>
      <c r="BC631" s="413"/>
      <c r="BD631" s="413"/>
      <c r="BE631" s="413"/>
      <c r="BF631" s="413"/>
      <c r="BG631" s="413"/>
      <c r="BH631" s="413"/>
      <c r="BI631" s="413"/>
      <c r="BJ631" s="413"/>
      <c r="BK631" s="413"/>
      <c r="BL631" s="413"/>
      <c r="BM631" s="413"/>
      <c r="BN631" s="413"/>
      <c r="BO631" s="413"/>
      <c r="BP631" s="413"/>
      <c r="BQ631" s="413"/>
      <c r="BR631" s="413"/>
      <c r="BS631" s="413"/>
      <c r="BT631" s="413"/>
      <c r="BU631" s="413"/>
      <c r="BV631" s="413"/>
      <c r="BW631" s="413"/>
      <c r="BX631" s="413"/>
      <c r="BY631" s="413"/>
      <c r="BZ631" s="413"/>
      <c r="CA631" s="413"/>
      <c r="CB631" s="413"/>
      <c r="CC631" s="413"/>
      <c r="CD631" s="413"/>
      <c r="CE631" s="413"/>
      <c r="CF631" s="413"/>
      <c r="CG631" s="413"/>
      <c r="CH631" s="413"/>
      <c r="CI631" s="413"/>
      <c r="CJ631" s="413"/>
      <c r="CK631" s="413"/>
      <c r="CL631" s="413"/>
      <c r="CM631" s="413"/>
      <c r="CN631" s="413"/>
      <c r="CO631" s="413"/>
      <c r="CP631" s="413"/>
      <c r="CQ631" s="413"/>
      <c r="CR631" s="413"/>
      <c r="CS631" s="413"/>
      <c r="CT631" s="413"/>
      <c r="CU631" s="413"/>
      <c r="CV631" s="413"/>
      <c r="CW631" s="413"/>
      <c r="CX631" s="413"/>
      <c r="CY631" s="413"/>
      <c r="CZ631" s="413"/>
    </row>
    <row r="632" s="417" customFormat="true" ht="25.15" customHeight="true" x14ac:dyDescent="0.2">
      <c r="C632" s="1066"/>
      <c r="D632" s="1067"/>
      <c r="E632" s="701"/>
      <c r="F632" s="701"/>
      <c r="G632" s="701"/>
      <c r="H632" s="1067" t="s">
        <v>382</v>
      </c>
      <c r="I632" s="1067"/>
      <c r="J632" s="877">
        <v>0.10526560545892463</v>
      </c>
      <c r="K632" s="701"/>
      <c r="L632" s="701"/>
      <c r="M632" s="1067" t="s">
        <v>485</v>
      </c>
      <c r="N632" s="1067"/>
      <c r="O632" s="878">
        <v>9.1464832770732835E-2</v>
      </c>
      <c r="P632" s="701"/>
      <c r="Q632" s="701"/>
      <c r="AB632" s="410"/>
      <c r="AC632" s="410"/>
      <c r="AD632" s="410"/>
      <c r="AE632" s="410"/>
      <c r="AF632" s="410"/>
      <c r="AG632" s="410"/>
      <c r="AH632" s="410"/>
      <c r="AI632" s="410"/>
      <c r="AJ632" s="410"/>
      <c r="AK632" s="410"/>
      <c r="AL632" s="410"/>
      <c r="AM632" s="410"/>
      <c r="AN632" s="410"/>
      <c r="AO632" s="410"/>
      <c r="AP632" s="410"/>
      <c r="AQ632" s="410"/>
      <c r="AR632" s="410"/>
      <c r="AS632" s="410"/>
      <c r="AT632" s="410"/>
      <c r="AU632" s="410"/>
      <c r="AV632" s="410"/>
      <c r="AW632" s="410"/>
      <c r="AX632" s="410"/>
      <c r="AY632" s="410"/>
      <c r="AZ632" s="410"/>
      <c r="BA632" s="413"/>
      <c r="BB632" s="489"/>
      <c r="BC632" s="413"/>
      <c r="BD632" s="413"/>
      <c r="BE632" s="413"/>
      <c r="BF632" s="413"/>
      <c r="BG632" s="413"/>
      <c r="BH632" s="413"/>
      <c r="BI632" s="413"/>
      <c r="BJ632" s="413"/>
      <c r="BK632" s="413"/>
      <c r="BL632" s="413"/>
      <c r="BM632" s="413"/>
      <c r="BN632" s="413"/>
      <c r="BO632" s="413"/>
      <c r="BP632" s="413"/>
      <c r="BQ632" s="413"/>
      <c r="BR632" s="413"/>
      <c r="BS632" s="413"/>
      <c r="BT632" s="413"/>
      <c r="BU632" s="413"/>
      <c r="BV632" s="413"/>
      <c r="BW632" s="413"/>
      <c r="BX632" s="413"/>
      <c r="BY632" s="413"/>
      <c r="BZ632" s="413"/>
      <c r="CA632" s="413"/>
      <c r="CB632" s="413"/>
      <c r="CC632" s="413"/>
      <c r="CD632" s="413"/>
      <c r="CE632" s="413"/>
      <c r="CF632" s="413"/>
      <c r="CG632" s="413"/>
      <c r="CH632" s="413"/>
      <c r="CI632" s="413"/>
      <c r="CJ632" s="413"/>
      <c r="CK632" s="413"/>
      <c r="CL632" s="413"/>
      <c r="CM632" s="413"/>
      <c r="CN632" s="413"/>
      <c r="CO632" s="413"/>
      <c r="CP632" s="413"/>
      <c r="CQ632" s="413"/>
      <c r="CR632" s="413"/>
      <c r="CS632" s="413"/>
      <c r="CT632" s="413"/>
      <c r="CU632" s="413"/>
      <c r="CV632" s="413"/>
      <c r="CW632" s="413"/>
      <c r="CX632" s="413"/>
      <c r="CY632" s="413"/>
      <c r="CZ632" s="413"/>
    </row>
    <row r="633" s="417" customFormat="true" ht="25.15" customHeight="true" x14ac:dyDescent="0.2">
      <c r="C633" s="1066"/>
      <c r="D633" s="1067"/>
      <c r="E633" s="701"/>
      <c r="F633" s="701"/>
      <c r="G633" s="701"/>
      <c r="H633" s="1067" t="s">
        <v>384</v>
      </c>
      <c r="I633" s="1067"/>
      <c r="J633" s="877">
        <v>0.10796358101109814</v>
      </c>
      <c r="K633" s="701"/>
      <c r="L633" s="701"/>
      <c r="M633" s="1067" t="s">
        <v>383</v>
      </c>
      <c r="N633" s="1067"/>
      <c r="O633" s="878">
        <v>5.49285206680699E-2</v>
      </c>
      <c r="P633" s="701"/>
      <c r="Q633" s="701"/>
      <c r="AB633" s="410"/>
      <c r="AC633" s="410"/>
      <c r="AD633" s="410"/>
      <c r="AE633" s="410"/>
      <c r="AF633" s="410"/>
      <c r="AG633" s="410"/>
      <c r="AH633" s="410"/>
      <c r="AI633" s="410"/>
      <c r="AJ633" s="410"/>
      <c r="AK633" s="410"/>
      <c r="AL633" s="410"/>
      <c r="AM633" s="410"/>
      <c r="AN633" s="410"/>
      <c r="AO633" s="410"/>
      <c r="AP633" s="410"/>
      <c r="AQ633" s="410"/>
      <c r="AR633" s="410"/>
      <c r="AS633" s="410"/>
      <c r="AT633" s="410"/>
      <c r="AU633" s="410"/>
      <c r="AV633" s="410"/>
      <c r="AW633" s="410"/>
      <c r="AX633" s="410"/>
      <c r="AY633" s="410"/>
      <c r="AZ633" s="410"/>
      <c r="BA633" s="413"/>
      <c r="BB633" s="489"/>
      <c r="BC633" s="413"/>
      <c r="BD633" s="413"/>
      <c r="BE633" s="413"/>
      <c r="BF633" s="413"/>
      <c r="BG633" s="413"/>
      <c r="BH633" s="413"/>
      <c r="BI633" s="413"/>
      <c r="BJ633" s="413"/>
      <c r="BK633" s="413"/>
      <c r="BL633" s="413"/>
      <c r="BM633" s="413"/>
      <c r="BN633" s="413"/>
      <c r="BO633" s="413"/>
      <c r="BP633" s="413"/>
      <c r="BQ633" s="413"/>
      <c r="BR633" s="413"/>
      <c r="BS633" s="413"/>
      <c r="BT633" s="413"/>
      <c r="BU633" s="413"/>
      <c r="BV633" s="413"/>
      <c r="BW633" s="413"/>
      <c r="BX633" s="413"/>
      <c r="BY633" s="413"/>
      <c r="BZ633" s="413"/>
      <c r="CA633" s="413"/>
      <c r="CB633" s="413"/>
      <c r="CC633" s="413"/>
      <c r="CD633" s="413"/>
      <c r="CE633" s="413"/>
      <c r="CF633" s="413"/>
      <c r="CG633" s="413"/>
      <c r="CH633" s="413"/>
      <c r="CI633" s="413"/>
      <c r="CJ633" s="413"/>
      <c r="CK633" s="413"/>
      <c r="CL633" s="413"/>
      <c r="CM633" s="413"/>
      <c r="CN633" s="413"/>
      <c r="CO633" s="413"/>
      <c r="CP633" s="413"/>
      <c r="CQ633" s="413"/>
      <c r="CR633" s="413"/>
      <c r="CS633" s="413"/>
      <c r="CT633" s="413"/>
      <c r="CU633" s="413"/>
      <c r="CV633" s="413"/>
      <c r="CW633" s="413"/>
      <c r="CX633" s="413"/>
      <c r="CY633" s="413"/>
      <c r="CZ633" s="413"/>
    </row>
    <row r="634" s="417" customFormat="true" ht="25.15" customHeight="true" x14ac:dyDescent="0.2">
      <c r="C634" s="1066"/>
      <c r="D634" s="1067"/>
      <c r="E634" s="701"/>
      <c r="F634" s="701"/>
      <c r="G634" s="701"/>
      <c r="H634" s="1067" t="s">
        <v>395</v>
      </c>
      <c r="I634" s="1067"/>
      <c r="J634" s="877">
        <v>2.6581308498668098E-2</v>
      </c>
      <c r="K634" s="701"/>
      <c r="L634" s="701"/>
      <c r="M634" s="1067" t="s">
        <v>511</v>
      </c>
      <c r="N634" s="1067"/>
      <c r="O634" s="878">
        <v>3.7502987946074984E-2</v>
      </c>
      <c r="P634" s="701"/>
      <c r="Q634" s="701"/>
      <c r="AB634" s="410"/>
      <c r="AC634" s="410"/>
      <c r="AD634" s="410"/>
      <c r="AE634" s="410"/>
      <c r="AF634" s="410"/>
      <c r="AG634" s="410"/>
      <c r="AH634" s="410"/>
      <c r="AI634" s="410"/>
      <c r="AJ634" s="410"/>
      <c r="AK634" s="410"/>
      <c r="AL634" s="410"/>
      <c r="AM634" s="410"/>
      <c r="AN634" s="410"/>
      <c r="AO634" s="410"/>
      <c r="AP634" s="410"/>
      <c r="AQ634" s="410"/>
      <c r="AR634" s="410"/>
      <c r="AS634" s="410"/>
      <c r="AT634" s="410"/>
      <c r="AU634" s="410"/>
      <c r="AV634" s="410"/>
      <c r="AW634" s="410"/>
      <c r="AX634" s="410"/>
      <c r="AY634" s="410"/>
      <c r="AZ634" s="410"/>
      <c r="BA634" s="413"/>
      <c r="BB634" s="489"/>
      <c r="BC634" s="413"/>
      <c r="BD634" s="413"/>
      <c r="BE634" s="413"/>
      <c r="BF634" s="413"/>
      <c r="BG634" s="413"/>
      <c r="BH634" s="413"/>
      <c r="BI634" s="413"/>
      <c r="BJ634" s="413"/>
      <c r="BK634" s="413"/>
      <c r="BL634" s="413"/>
      <c r="BM634" s="413"/>
      <c r="BN634" s="413"/>
      <c r="BO634" s="413"/>
      <c r="BP634" s="413"/>
      <c r="BQ634" s="413"/>
      <c r="BR634" s="413"/>
      <c r="BS634" s="413"/>
      <c r="BT634" s="413"/>
      <c r="BU634" s="413"/>
      <c r="BV634" s="413"/>
      <c r="BW634" s="413"/>
      <c r="BX634" s="413"/>
      <c r="BY634" s="413"/>
      <c r="BZ634" s="413"/>
      <c r="CA634" s="413"/>
      <c r="CB634" s="413"/>
      <c r="CC634" s="413"/>
      <c r="CD634" s="413"/>
      <c r="CE634" s="413"/>
      <c r="CF634" s="413"/>
      <c r="CG634" s="413"/>
      <c r="CH634" s="413"/>
      <c r="CI634" s="413"/>
      <c r="CJ634" s="413"/>
      <c r="CK634" s="413"/>
      <c r="CL634" s="413"/>
      <c r="CM634" s="413"/>
      <c r="CN634" s="413"/>
      <c r="CO634" s="413"/>
      <c r="CP634" s="413"/>
      <c r="CQ634" s="413"/>
      <c r="CR634" s="413"/>
      <c r="CS634" s="413"/>
      <c r="CT634" s="413"/>
      <c r="CU634" s="413"/>
      <c r="CV634" s="413"/>
      <c r="CW634" s="413"/>
      <c r="CX634" s="413"/>
      <c r="CY634" s="413"/>
      <c r="CZ634" s="413"/>
    </row>
    <row r="635" s="417" customFormat="true" ht="25.15" customHeight="true" x14ac:dyDescent="0.2">
      <c r="C635" s="1066"/>
      <c r="D635" s="1067"/>
      <c r="E635" s="701"/>
      <c r="F635" s="701"/>
      <c r="G635" s="701"/>
      <c r="H635" s="1067" t="s">
        <v>527</v>
      </c>
      <c r="I635" s="1067"/>
      <c r="J635" s="877">
        <v>1.0089901072391071E-2</v>
      </c>
      <c r="K635" s="701"/>
      <c r="L635" s="701"/>
      <c r="M635" s="1067" t="s">
        <v>506</v>
      </c>
      <c r="N635" s="1067"/>
      <c r="O635" s="878">
        <v>4.3024404511554405E-2</v>
      </c>
      <c r="P635" s="701"/>
      <c r="Q635" s="701"/>
      <c r="AB635" s="410"/>
      <c r="AC635" s="410"/>
      <c r="AD635" s="410"/>
      <c r="AE635" s="410"/>
      <c r="AF635" s="410"/>
      <c r="AG635" s="410"/>
      <c r="AH635" s="410"/>
      <c r="AI635" s="410"/>
      <c r="AJ635" s="410"/>
      <c r="AK635" s="410"/>
      <c r="AL635" s="410"/>
      <c r="AM635" s="410"/>
      <c r="AN635" s="410"/>
      <c r="AO635" s="410"/>
      <c r="AP635" s="410"/>
      <c r="AQ635" s="410"/>
      <c r="AR635" s="410"/>
      <c r="AS635" s="410"/>
      <c r="AT635" s="410"/>
      <c r="AU635" s="410"/>
      <c r="AV635" s="410"/>
      <c r="AW635" s="410"/>
      <c r="AX635" s="410"/>
      <c r="AY635" s="410"/>
      <c r="AZ635" s="410"/>
      <c r="BA635" s="413"/>
      <c r="BB635" s="489"/>
      <c r="BC635" s="413"/>
      <c r="BD635" s="413"/>
      <c r="BE635" s="413"/>
      <c r="BF635" s="413"/>
      <c r="BG635" s="413"/>
      <c r="BH635" s="413"/>
      <c r="BI635" s="413"/>
      <c r="BJ635" s="413"/>
      <c r="BK635" s="413"/>
      <c r="BL635" s="413"/>
      <c r="BM635" s="413"/>
      <c r="BN635" s="413"/>
      <c r="BO635" s="413"/>
      <c r="BP635" s="413"/>
      <c r="BQ635" s="413"/>
      <c r="BR635" s="413"/>
      <c r="BS635" s="413"/>
      <c r="BT635" s="413"/>
      <c r="BU635" s="413"/>
      <c r="BV635" s="413"/>
      <c r="BW635" s="413"/>
      <c r="BX635" s="413"/>
      <c r="BY635" s="413"/>
      <c r="BZ635" s="413"/>
      <c r="CA635" s="413"/>
      <c r="CB635" s="413"/>
      <c r="CC635" s="413"/>
      <c r="CD635" s="413"/>
      <c r="CE635" s="413"/>
      <c r="CF635" s="413"/>
      <c r="CG635" s="413"/>
      <c r="CH635" s="413"/>
      <c r="CI635" s="413"/>
      <c r="CJ635" s="413"/>
      <c r="CK635" s="413"/>
      <c r="CL635" s="413"/>
      <c r="CM635" s="413"/>
      <c r="CN635" s="413"/>
      <c r="CO635" s="413"/>
      <c r="CP635" s="413"/>
      <c r="CQ635" s="413"/>
      <c r="CR635" s="413"/>
      <c r="CS635" s="413"/>
      <c r="CT635" s="413"/>
      <c r="CU635" s="413"/>
      <c r="CV635" s="413"/>
      <c r="CW635" s="413"/>
      <c r="CX635" s="413"/>
      <c r="CY635" s="413"/>
      <c r="CZ635" s="413"/>
    </row>
    <row r="636" s="417" customFormat="true" ht="25.15" customHeight="true" x14ac:dyDescent="0.2">
      <c r="C636" s="1066"/>
      <c r="D636" s="1067"/>
      <c r="E636" s="701"/>
      <c r="F636" s="701"/>
      <c r="G636" s="701"/>
      <c r="H636" s="1067" t="s">
        <v>390</v>
      </c>
      <c r="I636" s="1067"/>
      <c r="J636" s="877">
        <v>7.2807202415458447E-2</v>
      </c>
      <c r="K636" s="701"/>
      <c r="L636" s="701"/>
      <c r="M636" s="1067" t="s">
        <v>488</v>
      </c>
      <c r="N636" s="1067"/>
      <c r="O636" s="878">
        <v>5.1564769423292932E-2</v>
      </c>
      <c r="P636" s="701"/>
      <c r="Q636" s="701"/>
      <c r="AB636" s="410"/>
      <c r="AC636" s="410"/>
      <c r="AD636" s="410"/>
      <c r="AE636" s="410"/>
      <c r="AF636" s="410"/>
      <c r="AG636" s="410"/>
      <c r="AH636" s="410"/>
      <c r="AI636" s="410"/>
      <c r="AJ636" s="410"/>
      <c r="AK636" s="410"/>
      <c r="AL636" s="410"/>
      <c r="AM636" s="410"/>
      <c r="AN636" s="410"/>
      <c r="AO636" s="410"/>
      <c r="AP636" s="410"/>
      <c r="AQ636" s="410"/>
      <c r="AR636" s="410"/>
      <c r="AS636" s="410"/>
      <c r="AT636" s="410"/>
      <c r="AU636" s="410"/>
      <c r="AV636" s="410"/>
      <c r="AW636" s="410"/>
      <c r="AX636" s="410"/>
      <c r="AY636" s="410"/>
      <c r="AZ636" s="410"/>
      <c r="BA636" s="413"/>
      <c r="BB636" s="489"/>
      <c r="BC636" s="413"/>
      <c r="BD636" s="413"/>
      <c r="BE636" s="413"/>
      <c r="BF636" s="413"/>
      <c r="BG636" s="413"/>
      <c r="BH636" s="413"/>
      <c r="BI636" s="413"/>
      <c r="BJ636" s="413"/>
      <c r="BK636" s="413"/>
      <c r="BL636" s="413"/>
      <c r="BM636" s="413"/>
      <c r="BN636" s="413"/>
      <c r="BO636" s="413"/>
      <c r="BP636" s="413"/>
      <c r="BQ636" s="413"/>
      <c r="BR636" s="413"/>
      <c r="BS636" s="413"/>
      <c r="BT636" s="413"/>
      <c r="BU636" s="413"/>
      <c r="BV636" s="413"/>
      <c r="BW636" s="413"/>
      <c r="BX636" s="413"/>
      <c r="BY636" s="413"/>
      <c r="BZ636" s="413"/>
      <c r="CA636" s="413"/>
      <c r="CB636" s="413"/>
      <c r="CC636" s="413"/>
      <c r="CD636" s="413"/>
      <c r="CE636" s="413"/>
      <c r="CF636" s="413"/>
      <c r="CG636" s="413"/>
      <c r="CH636" s="413"/>
      <c r="CI636" s="413"/>
      <c r="CJ636" s="413"/>
      <c r="CK636" s="413"/>
      <c r="CL636" s="413"/>
      <c r="CM636" s="413"/>
      <c r="CN636" s="413"/>
      <c r="CO636" s="413"/>
      <c r="CP636" s="413"/>
      <c r="CQ636" s="413"/>
      <c r="CR636" s="413"/>
      <c r="CS636" s="413"/>
      <c r="CT636" s="413"/>
      <c r="CU636" s="413"/>
      <c r="CV636" s="413"/>
      <c r="CW636" s="413"/>
      <c r="CX636" s="413"/>
      <c r="CY636" s="413"/>
      <c r="CZ636" s="413"/>
    </row>
    <row r="637" s="417" customFormat="true" ht="25.15" customHeight="true" x14ac:dyDescent="0.2">
      <c r="C637" s="1066"/>
      <c r="D637" s="1067"/>
      <c r="E637" s="701"/>
      <c r="F637" s="701"/>
      <c r="G637" s="701"/>
      <c r="H637" s="1067" t="s">
        <v>492</v>
      </c>
      <c r="I637" s="1067"/>
      <c r="J637" s="877">
        <v>5.62512430349702E-2</v>
      </c>
      <c r="K637" s="701"/>
      <c r="L637" s="701"/>
      <c r="M637" s="1067" t="s">
        <v>486</v>
      </c>
      <c r="N637" s="1067"/>
      <c r="O637" s="878">
        <v>7.3182445391275608E-2</v>
      </c>
      <c r="P637" s="701"/>
      <c r="Q637" s="701"/>
      <c r="AB637" s="410"/>
      <c r="AC637" s="410"/>
      <c r="AD637" s="410"/>
      <c r="AE637" s="410"/>
      <c r="AF637" s="410"/>
      <c r="AG637" s="410"/>
      <c r="AH637" s="410"/>
      <c r="AI637" s="410"/>
      <c r="AJ637" s="410"/>
      <c r="AK637" s="410"/>
      <c r="AL637" s="410"/>
      <c r="AM637" s="410"/>
      <c r="AN637" s="410"/>
      <c r="AO637" s="410"/>
      <c r="AP637" s="410"/>
      <c r="AQ637" s="410"/>
      <c r="AR637" s="410"/>
      <c r="AS637" s="410"/>
      <c r="AT637" s="410"/>
      <c r="AU637" s="410"/>
      <c r="AV637" s="410"/>
      <c r="AW637" s="410"/>
      <c r="AX637" s="410"/>
      <c r="AY637" s="410"/>
      <c r="AZ637" s="410"/>
      <c r="BA637" s="413"/>
      <c r="BB637" s="489"/>
      <c r="BC637" s="413"/>
      <c r="BD637" s="413"/>
      <c r="BE637" s="413"/>
      <c r="BF637" s="413"/>
      <c r="BG637" s="413"/>
      <c r="BH637" s="413"/>
      <c r="BI637" s="413"/>
      <c r="BJ637" s="413"/>
      <c r="BK637" s="413"/>
      <c r="BL637" s="413"/>
      <c r="BM637" s="413"/>
      <c r="BN637" s="413"/>
      <c r="BO637" s="413"/>
      <c r="BP637" s="413"/>
      <c r="BQ637" s="413"/>
      <c r="BR637" s="413"/>
      <c r="BS637" s="413"/>
      <c r="BT637" s="413"/>
      <c r="BU637" s="413"/>
      <c r="BV637" s="413"/>
      <c r="BW637" s="413"/>
      <c r="BX637" s="413"/>
      <c r="BY637" s="413"/>
      <c r="BZ637" s="413"/>
      <c r="CA637" s="413"/>
      <c r="CB637" s="413"/>
      <c r="CC637" s="413"/>
      <c r="CD637" s="413"/>
      <c r="CE637" s="413"/>
      <c r="CF637" s="413"/>
      <c r="CG637" s="413"/>
      <c r="CH637" s="413"/>
      <c r="CI637" s="413"/>
      <c r="CJ637" s="413"/>
      <c r="CK637" s="413"/>
      <c r="CL637" s="413"/>
      <c r="CM637" s="413"/>
      <c r="CN637" s="413"/>
      <c r="CO637" s="413"/>
      <c r="CP637" s="413"/>
      <c r="CQ637" s="413"/>
      <c r="CR637" s="413"/>
      <c r="CS637" s="413"/>
      <c r="CT637" s="413"/>
      <c r="CU637" s="413"/>
      <c r="CV637" s="413"/>
      <c r="CW637" s="413"/>
      <c r="CX637" s="413"/>
      <c r="CY637" s="413"/>
      <c r="CZ637" s="413"/>
    </row>
    <row r="638" s="417" customFormat="true" ht="25.15" customHeight="true" x14ac:dyDescent="0.2">
      <c r="C638" s="1066"/>
      <c r="D638" s="1067"/>
      <c r="E638" s="701"/>
      <c r="F638" s="701"/>
      <c r="G638" s="701"/>
      <c r="H638" s="1067" t="s">
        <v>497</v>
      </c>
      <c r="I638" s="1067"/>
      <c r="J638" s="877">
        <v>5.3787129454594962E-2</v>
      </c>
      <c r="K638" s="701"/>
      <c r="L638" s="701"/>
      <c r="M638" s="1067" t="s">
        <v>344</v>
      </c>
      <c r="N638" s="1067"/>
      <c r="O638" s="878">
        <v>-2.7204623293172258E-2</v>
      </c>
      <c r="P638" s="701"/>
      <c r="Q638" s="701"/>
      <c r="AB638" s="410"/>
      <c r="AC638" s="410"/>
      <c r="AD638" s="410"/>
      <c r="AE638" s="410"/>
      <c r="AF638" s="410"/>
      <c r="AG638" s="410"/>
      <c r="AH638" s="410"/>
      <c r="AI638" s="410"/>
      <c r="AJ638" s="410"/>
      <c r="AK638" s="410"/>
      <c r="AL638" s="410"/>
      <c r="AM638" s="410"/>
      <c r="AN638" s="410"/>
      <c r="AO638" s="410"/>
      <c r="AP638" s="410"/>
      <c r="AQ638" s="410"/>
      <c r="AR638" s="410"/>
      <c r="AS638" s="410"/>
      <c r="AT638" s="410"/>
      <c r="AU638" s="410"/>
      <c r="AV638" s="410"/>
      <c r="AW638" s="410"/>
      <c r="AX638" s="410"/>
      <c r="AY638" s="410"/>
      <c r="AZ638" s="410"/>
      <c r="BA638" s="413"/>
      <c r="BB638" s="489"/>
      <c r="BC638" s="413"/>
      <c r="BD638" s="413"/>
      <c r="BE638" s="413"/>
      <c r="BF638" s="413"/>
      <c r="BG638" s="413"/>
      <c r="BH638" s="413"/>
      <c r="BI638" s="413"/>
      <c r="BJ638" s="413"/>
      <c r="BK638" s="413"/>
      <c r="BL638" s="413"/>
      <c r="BM638" s="413"/>
      <c r="BN638" s="413"/>
      <c r="BO638" s="413"/>
      <c r="BP638" s="413"/>
      <c r="BQ638" s="413"/>
      <c r="BR638" s="413"/>
      <c r="BS638" s="413"/>
      <c r="BT638" s="413"/>
      <c r="BU638" s="413"/>
      <c r="BV638" s="413"/>
      <c r="BW638" s="413"/>
      <c r="BX638" s="413"/>
      <c r="BY638" s="413"/>
      <c r="BZ638" s="413"/>
      <c r="CA638" s="413"/>
      <c r="CB638" s="413"/>
      <c r="CC638" s="413"/>
      <c r="CD638" s="413"/>
      <c r="CE638" s="413"/>
      <c r="CF638" s="413"/>
      <c r="CG638" s="413"/>
      <c r="CH638" s="413"/>
      <c r="CI638" s="413"/>
      <c r="CJ638" s="413"/>
      <c r="CK638" s="413"/>
      <c r="CL638" s="413"/>
      <c r="CM638" s="413"/>
      <c r="CN638" s="413"/>
      <c r="CO638" s="413"/>
      <c r="CP638" s="413"/>
      <c r="CQ638" s="413"/>
      <c r="CR638" s="413"/>
      <c r="CS638" s="413"/>
      <c r="CT638" s="413"/>
      <c r="CU638" s="413"/>
      <c r="CV638" s="413"/>
      <c r="CW638" s="413"/>
      <c r="CX638" s="413"/>
      <c r="CY638" s="413"/>
      <c r="CZ638" s="413"/>
    </row>
    <row r="639" s="417" customFormat="true" ht="25.15" customHeight="true" x14ac:dyDescent="0.2">
      <c r="C639" s="1066"/>
      <c r="D639" s="1067"/>
      <c r="E639" s="701"/>
      <c r="F639" s="701"/>
      <c r="G639" s="701"/>
      <c r="H639" s="1067" t="s">
        <v>498</v>
      </c>
      <c r="I639" s="1067"/>
      <c r="J639" s="877">
        <v>5.8111950153076346E-2</v>
      </c>
      <c r="K639" s="701"/>
      <c r="L639" s="701"/>
      <c r="M639" s="1067" t="s">
        <v>325</v>
      </c>
      <c r="N639" s="1067"/>
      <c r="O639" s="878">
        <v>-1.9050787800772043E-4</v>
      </c>
      <c r="P639" s="701"/>
      <c r="Q639" s="701"/>
      <c r="AB639" s="410"/>
      <c r="AC639" s="410"/>
      <c r="AD639" s="410"/>
      <c r="AE639" s="410"/>
      <c r="AF639" s="410"/>
      <c r="AG639" s="410"/>
      <c r="AH639" s="410"/>
      <c r="AI639" s="410"/>
      <c r="AJ639" s="410"/>
      <c r="AK639" s="410"/>
      <c r="AL639" s="410"/>
      <c r="AM639" s="410"/>
      <c r="AN639" s="410"/>
      <c r="AO639" s="410"/>
      <c r="AP639" s="410"/>
      <c r="AQ639" s="410"/>
      <c r="AR639" s="410"/>
      <c r="AS639" s="410"/>
      <c r="AT639" s="410"/>
      <c r="AU639" s="410"/>
      <c r="AV639" s="410"/>
      <c r="AW639" s="410"/>
      <c r="AX639" s="410"/>
      <c r="AY639" s="410"/>
      <c r="AZ639" s="410"/>
      <c r="BA639" s="413"/>
      <c r="BB639" s="489"/>
      <c r="BC639" s="413"/>
      <c r="BD639" s="413"/>
      <c r="BE639" s="413"/>
      <c r="BF639" s="413"/>
      <c r="BG639" s="413"/>
      <c r="BH639" s="413"/>
      <c r="BI639" s="413"/>
      <c r="BJ639" s="413"/>
      <c r="BK639" s="413"/>
      <c r="BL639" s="413"/>
      <c r="BM639" s="413"/>
      <c r="BN639" s="413"/>
      <c r="BO639" s="413"/>
      <c r="BP639" s="413"/>
      <c r="BQ639" s="413"/>
      <c r="BR639" s="413"/>
      <c r="BS639" s="413"/>
      <c r="BT639" s="413"/>
      <c r="BU639" s="413"/>
      <c r="BV639" s="413"/>
      <c r="BW639" s="413"/>
      <c r="BX639" s="413"/>
      <c r="BY639" s="413"/>
      <c r="BZ639" s="413"/>
      <c r="CA639" s="413"/>
      <c r="CB639" s="413"/>
      <c r="CC639" s="413"/>
      <c r="CD639" s="413"/>
      <c r="CE639" s="413"/>
      <c r="CF639" s="413"/>
      <c r="CG639" s="413"/>
      <c r="CH639" s="413"/>
      <c r="CI639" s="413"/>
      <c r="CJ639" s="413"/>
      <c r="CK639" s="413"/>
      <c r="CL639" s="413"/>
      <c r="CM639" s="413"/>
      <c r="CN639" s="413"/>
      <c r="CO639" s="413"/>
      <c r="CP639" s="413"/>
      <c r="CQ639" s="413"/>
      <c r="CR639" s="413"/>
      <c r="CS639" s="413"/>
      <c r="CT639" s="413"/>
      <c r="CU639" s="413"/>
      <c r="CV639" s="413"/>
      <c r="CW639" s="413"/>
      <c r="CX639" s="413"/>
      <c r="CY639" s="413"/>
      <c r="CZ639" s="413"/>
    </row>
    <row r="640" s="417" customFormat="true" ht="25.15" customHeight="true" x14ac:dyDescent="0.2">
      <c r="C640" s="1066"/>
      <c r="D640" s="1067"/>
      <c r="E640" s="701"/>
      <c r="F640" s="701"/>
      <c r="G640" s="701"/>
      <c r="H640" s="1067" t="s">
        <v>501</v>
      </c>
      <c r="I640" s="1067"/>
      <c r="J640" s="877">
        <v>-3.1074489517575601E-2</v>
      </c>
      <c r="K640" s="701"/>
      <c r="L640" s="701"/>
      <c r="M640" s="1067" t="s">
        <v>343</v>
      </c>
      <c r="N640" s="1067"/>
      <c r="O640" s="878">
        <v>1.7666951901559154E-2</v>
      </c>
      <c r="P640" s="701"/>
      <c r="Q640" s="701"/>
      <c r="AB640" s="410"/>
      <c r="AC640" s="410"/>
      <c r="AD640" s="410"/>
      <c r="AE640" s="410"/>
      <c r="AF640" s="410"/>
      <c r="AG640" s="410"/>
      <c r="AH640" s="410"/>
      <c r="AI640" s="410"/>
      <c r="AJ640" s="410"/>
      <c r="AK640" s="410"/>
      <c r="AL640" s="410"/>
      <c r="AM640" s="410"/>
      <c r="AN640" s="410"/>
      <c r="AO640" s="410"/>
      <c r="AP640" s="410"/>
      <c r="AQ640" s="410"/>
      <c r="AR640" s="410"/>
      <c r="AS640" s="410"/>
      <c r="AT640" s="410"/>
      <c r="AU640" s="410"/>
      <c r="AV640" s="410"/>
      <c r="AW640" s="410"/>
      <c r="AX640" s="410"/>
      <c r="AY640" s="410"/>
      <c r="AZ640" s="410"/>
      <c r="BA640" s="413"/>
      <c r="BB640" s="489"/>
      <c r="BC640" s="413"/>
      <c r="BD640" s="413"/>
      <c r="BE640" s="413"/>
      <c r="BF640" s="413"/>
      <c r="BG640" s="413"/>
      <c r="BH640" s="413"/>
      <c r="BI640" s="413"/>
      <c r="BJ640" s="413"/>
      <c r="BK640" s="413"/>
      <c r="BL640" s="413"/>
      <c r="BM640" s="413"/>
      <c r="BN640" s="413"/>
      <c r="BO640" s="413"/>
      <c r="BP640" s="413"/>
      <c r="BQ640" s="413"/>
      <c r="BR640" s="413"/>
      <c r="BS640" s="413"/>
      <c r="BT640" s="413"/>
      <c r="BU640" s="413"/>
      <c r="BV640" s="413"/>
      <c r="BW640" s="413"/>
      <c r="BX640" s="413"/>
      <c r="BY640" s="413"/>
      <c r="BZ640" s="413"/>
      <c r="CA640" s="413"/>
      <c r="CB640" s="413"/>
      <c r="CC640" s="413"/>
      <c r="CD640" s="413"/>
      <c r="CE640" s="413"/>
      <c r="CF640" s="413"/>
      <c r="CG640" s="413"/>
      <c r="CH640" s="413"/>
      <c r="CI640" s="413"/>
      <c r="CJ640" s="413"/>
      <c r="CK640" s="413"/>
      <c r="CL640" s="413"/>
      <c r="CM640" s="413"/>
      <c r="CN640" s="413"/>
      <c r="CO640" s="413"/>
      <c r="CP640" s="413"/>
      <c r="CQ640" s="413"/>
      <c r="CR640" s="413"/>
      <c r="CS640" s="413"/>
      <c r="CT640" s="413"/>
      <c r="CU640" s="413"/>
      <c r="CV640" s="413"/>
      <c r="CW640" s="413"/>
      <c r="CX640" s="413"/>
      <c r="CY640" s="413"/>
      <c r="CZ640" s="413"/>
    </row>
    <row r="641" s="417" customFormat="true" ht="25.15" customHeight="true" x14ac:dyDescent="0.2">
      <c r="C641" s="1066"/>
      <c r="D641" s="1067"/>
      <c r="E641" s="701"/>
      <c r="F641" s="701"/>
      <c r="G641" s="701"/>
      <c r="H641" s="1067" t="s">
        <v>485</v>
      </c>
      <c r="I641" s="1067"/>
      <c r="J641" s="877">
        <v>8.9428356748002619E-2</v>
      </c>
      <c r="K641" s="701"/>
      <c r="L641" s="701"/>
      <c r="M641" s="1067" t="s">
        <v>496</v>
      </c>
      <c r="N641" s="1067"/>
      <c r="O641" s="878">
        <v>-2.7019252649589147E-2</v>
      </c>
      <c r="P641" s="701"/>
      <c r="Q641" s="701"/>
      <c r="AB641" s="410"/>
      <c r="AC641" s="410"/>
      <c r="AD641" s="410"/>
      <c r="AE641" s="410"/>
      <c r="AF641" s="410"/>
      <c r="AG641" s="410"/>
      <c r="AH641" s="410"/>
      <c r="AI641" s="410"/>
      <c r="AJ641" s="410"/>
      <c r="AK641" s="410"/>
      <c r="AL641" s="410"/>
      <c r="AM641" s="410"/>
      <c r="AN641" s="410"/>
      <c r="AO641" s="410"/>
      <c r="AP641" s="410"/>
      <c r="AQ641" s="410"/>
      <c r="AR641" s="410"/>
      <c r="AS641" s="410"/>
      <c r="AT641" s="410"/>
      <c r="AU641" s="410"/>
      <c r="AV641" s="410"/>
      <c r="AW641" s="410"/>
      <c r="AX641" s="410"/>
      <c r="AY641" s="410"/>
      <c r="AZ641" s="410"/>
      <c r="BA641" s="413"/>
      <c r="BB641" s="489"/>
      <c r="BC641" s="413"/>
      <c r="BD641" s="413"/>
      <c r="BE641" s="413"/>
      <c r="BF641" s="413"/>
      <c r="BG641" s="413"/>
      <c r="BH641" s="413"/>
      <c r="BI641" s="413"/>
      <c r="BJ641" s="413"/>
      <c r="BK641" s="413"/>
      <c r="BL641" s="413"/>
      <c r="BM641" s="413"/>
      <c r="BN641" s="413"/>
      <c r="BO641" s="413"/>
      <c r="BP641" s="413"/>
      <c r="BQ641" s="413"/>
      <c r="BR641" s="413"/>
      <c r="BS641" s="413"/>
      <c r="BT641" s="413"/>
      <c r="BU641" s="413"/>
      <c r="BV641" s="413"/>
      <c r="BW641" s="413"/>
      <c r="BX641" s="413"/>
      <c r="BY641" s="413"/>
      <c r="BZ641" s="413"/>
      <c r="CA641" s="413"/>
      <c r="CB641" s="413"/>
      <c r="CC641" s="413"/>
      <c r="CD641" s="413"/>
      <c r="CE641" s="413"/>
      <c r="CF641" s="413"/>
      <c r="CG641" s="413"/>
      <c r="CH641" s="413"/>
      <c r="CI641" s="413"/>
      <c r="CJ641" s="413"/>
      <c r="CK641" s="413"/>
      <c r="CL641" s="413"/>
      <c r="CM641" s="413"/>
      <c r="CN641" s="413"/>
      <c r="CO641" s="413"/>
      <c r="CP641" s="413"/>
      <c r="CQ641" s="413"/>
      <c r="CR641" s="413"/>
      <c r="CS641" s="413"/>
      <c r="CT641" s="413"/>
      <c r="CU641" s="413"/>
      <c r="CV641" s="413"/>
      <c r="CW641" s="413"/>
      <c r="CX641" s="413"/>
      <c r="CY641" s="413"/>
      <c r="CZ641" s="413"/>
    </row>
    <row r="642" s="417" customFormat="true" ht="25.15" customHeight="true" x14ac:dyDescent="0.2">
      <c r="C642" s="1066"/>
      <c r="D642" s="1067"/>
      <c r="E642" s="701"/>
      <c r="F642" s="701"/>
      <c r="G642" s="701"/>
      <c r="H642" s="1067" t="s">
        <v>383</v>
      </c>
      <c r="I642" s="1067"/>
      <c r="J642" s="877">
        <v>-1.0102436842177412E-2</v>
      </c>
      <c r="K642" s="701"/>
      <c r="L642" s="701"/>
      <c r="M642" s="1067" t="s">
        <v>333</v>
      </c>
      <c r="N642" s="1067"/>
      <c r="O642" s="878">
        <v>-2.7531647468912283E-3</v>
      </c>
      <c r="P642" s="701"/>
      <c r="Q642" s="701"/>
      <c r="AB642" s="410"/>
      <c r="AC642" s="410"/>
      <c r="AD642" s="410"/>
      <c r="AE642" s="410"/>
      <c r="AF642" s="410"/>
      <c r="AG642" s="410"/>
      <c r="AH642" s="410"/>
      <c r="AI642" s="410"/>
      <c r="AJ642" s="410"/>
      <c r="AK642" s="410"/>
      <c r="AL642" s="410"/>
      <c r="AM642" s="410"/>
      <c r="AN642" s="410"/>
      <c r="AO642" s="410"/>
      <c r="AP642" s="410"/>
      <c r="AQ642" s="410"/>
      <c r="AR642" s="410"/>
      <c r="AS642" s="410"/>
      <c r="AT642" s="410"/>
      <c r="AU642" s="410"/>
      <c r="AV642" s="410"/>
      <c r="AW642" s="410"/>
      <c r="AX642" s="410"/>
      <c r="AY642" s="410"/>
      <c r="AZ642" s="410"/>
      <c r="BA642" s="413"/>
      <c r="BB642" s="489"/>
      <c r="BC642" s="413"/>
      <c r="BD642" s="413"/>
      <c r="BE642" s="413"/>
      <c r="BF642" s="413"/>
      <c r="BG642" s="413"/>
      <c r="BH642" s="413"/>
      <c r="BI642" s="413"/>
      <c r="BJ642" s="413"/>
      <c r="BK642" s="413"/>
      <c r="BL642" s="413"/>
      <c r="BM642" s="413"/>
      <c r="BN642" s="413"/>
      <c r="BO642" s="413"/>
      <c r="BP642" s="413"/>
      <c r="BQ642" s="413"/>
      <c r="BR642" s="413"/>
      <c r="BS642" s="413"/>
      <c r="BT642" s="413"/>
      <c r="BU642" s="413"/>
      <c r="BV642" s="413"/>
      <c r="BW642" s="413"/>
      <c r="BX642" s="413"/>
      <c r="BY642" s="413"/>
      <c r="BZ642" s="413"/>
      <c r="CA642" s="413"/>
      <c r="CB642" s="413"/>
      <c r="CC642" s="413"/>
      <c r="CD642" s="413"/>
      <c r="CE642" s="413"/>
      <c r="CF642" s="413"/>
      <c r="CG642" s="413"/>
      <c r="CH642" s="413"/>
      <c r="CI642" s="413"/>
      <c r="CJ642" s="413"/>
      <c r="CK642" s="413"/>
      <c r="CL642" s="413"/>
      <c r="CM642" s="413"/>
      <c r="CN642" s="413"/>
      <c r="CO642" s="413"/>
      <c r="CP642" s="413"/>
      <c r="CQ642" s="413"/>
      <c r="CR642" s="413"/>
      <c r="CS642" s="413"/>
      <c r="CT642" s="413"/>
      <c r="CU642" s="413"/>
      <c r="CV642" s="413"/>
      <c r="CW642" s="413"/>
      <c r="CX642" s="413"/>
      <c r="CY642" s="413"/>
      <c r="CZ642" s="413"/>
    </row>
    <row r="643" s="417" customFormat="true" ht="25.15" customHeight="true" x14ac:dyDescent="0.2">
      <c r="C643" s="1066"/>
      <c r="D643" s="1067"/>
      <c r="E643" s="701"/>
      <c r="F643" s="701"/>
      <c r="G643" s="701"/>
      <c r="H643" s="1067" t="s">
        <v>511</v>
      </c>
      <c r="I643" s="1067"/>
      <c r="J643" s="877">
        <v>-3.5189436957559675E-2</v>
      </c>
      <c r="K643" s="701"/>
      <c r="L643" s="701"/>
      <c r="M643" s="1067" t="s">
        <v>310</v>
      </c>
      <c r="N643" s="1067"/>
      <c r="O643" s="878">
        <v>1.4576441729413307E-2</v>
      </c>
      <c r="P643" s="701"/>
      <c r="Q643" s="701"/>
      <c r="AB643" s="410"/>
      <c r="AC643" s="410"/>
      <c r="AD643" s="410"/>
      <c r="AE643" s="410"/>
      <c r="AF643" s="410"/>
      <c r="AG643" s="410"/>
      <c r="AH643" s="410"/>
      <c r="AI643" s="410"/>
      <c r="AJ643" s="410"/>
      <c r="AK643" s="410"/>
      <c r="AL643" s="410"/>
      <c r="AM643" s="410"/>
      <c r="AN643" s="410"/>
      <c r="AO643" s="410"/>
      <c r="AP643" s="410"/>
      <c r="AQ643" s="410"/>
      <c r="AR643" s="410"/>
      <c r="AS643" s="410"/>
      <c r="AT643" s="410"/>
      <c r="AU643" s="410"/>
      <c r="AV643" s="410"/>
      <c r="AW643" s="410"/>
      <c r="AX643" s="410"/>
      <c r="AY643" s="410"/>
      <c r="AZ643" s="410"/>
      <c r="BA643" s="413"/>
      <c r="BB643" s="489"/>
      <c r="BC643" s="413"/>
      <c r="BD643" s="413"/>
      <c r="BE643" s="413"/>
      <c r="BF643" s="413"/>
      <c r="BG643" s="413"/>
      <c r="BH643" s="413"/>
      <c r="BI643" s="413"/>
      <c r="BJ643" s="413"/>
      <c r="BK643" s="413"/>
      <c r="BL643" s="413"/>
      <c r="BM643" s="413"/>
      <c r="BN643" s="413"/>
      <c r="BO643" s="413"/>
      <c r="BP643" s="413"/>
      <c r="BQ643" s="413"/>
      <c r="BR643" s="413"/>
      <c r="BS643" s="413"/>
      <c r="BT643" s="413"/>
      <c r="BU643" s="413"/>
      <c r="BV643" s="413"/>
      <c r="BW643" s="413"/>
      <c r="BX643" s="413"/>
      <c r="BY643" s="413"/>
      <c r="BZ643" s="413"/>
      <c r="CA643" s="413"/>
      <c r="CB643" s="413"/>
      <c r="CC643" s="413"/>
      <c r="CD643" s="413"/>
      <c r="CE643" s="413"/>
      <c r="CF643" s="413"/>
      <c r="CG643" s="413"/>
      <c r="CH643" s="413"/>
      <c r="CI643" s="413"/>
      <c r="CJ643" s="413"/>
      <c r="CK643" s="413"/>
      <c r="CL643" s="413"/>
      <c r="CM643" s="413"/>
      <c r="CN643" s="413"/>
      <c r="CO643" s="413"/>
      <c r="CP643" s="413"/>
      <c r="CQ643" s="413"/>
      <c r="CR643" s="413"/>
      <c r="CS643" s="413"/>
      <c r="CT643" s="413"/>
      <c r="CU643" s="413"/>
      <c r="CV643" s="413"/>
      <c r="CW643" s="413"/>
      <c r="CX643" s="413"/>
      <c r="CY643" s="413"/>
      <c r="CZ643" s="413"/>
    </row>
    <row r="644" s="417" customFormat="true" ht="25.15" customHeight="true" x14ac:dyDescent="0.2">
      <c r="C644" s="1066"/>
      <c r="D644" s="1067"/>
      <c r="E644" s="701"/>
      <c r="F644" s="701"/>
      <c r="G644" s="701"/>
      <c r="H644" s="1067" t="s">
        <v>506</v>
      </c>
      <c r="I644" s="1067"/>
      <c r="J644" s="877">
        <v>3.1278720164176779E-2</v>
      </c>
      <c r="K644" s="701"/>
      <c r="L644" s="701"/>
      <c r="M644" s="1067" t="s">
        <v>306</v>
      </c>
      <c r="N644" s="1067"/>
      <c r="O644" s="878">
        <v>3.1718578028824461E-2</v>
      </c>
      <c r="P644" s="701"/>
      <c r="Q644" s="701"/>
      <c r="AB644" s="410"/>
      <c r="AC644" s="410"/>
      <c r="AD644" s="410"/>
      <c r="AE644" s="410"/>
      <c r="AF644" s="410"/>
      <c r="AG644" s="410"/>
      <c r="AH644" s="410"/>
      <c r="AI644" s="410"/>
      <c r="AJ644" s="410"/>
      <c r="AK644" s="410"/>
      <c r="AL644" s="410"/>
      <c r="AM644" s="410"/>
      <c r="AN644" s="410"/>
      <c r="AO644" s="410"/>
      <c r="AP644" s="410"/>
      <c r="AQ644" s="410"/>
      <c r="AR644" s="410"/>
      <c r="AS644" s="410"/>
      <c r="AT644" s="410"/>
      <c r="AU644" s="410"/>
      <c r="AV644" s="410"/>
      <c r="AW644" s="410"/>
      <c r="AX644" s="410"/>
      <c r="AY644" s="410"/>
      <c r="AZ644" s="410"/>
      <c r="BA644" s="413"/>
      <c r="BB644" s="489"/>
      <c r="BC644" s="413"/>
      <c r="BD644" s="413"/>
      <c r="BE644" s="413"/>
      <c r="BF644" s="413"/>
      <c r="BG644" s="413"/>
      <c r="BH644" s="413"/>
      <c r="BI644" s="413"/>
      <c r="BJ644" s="413"/>
      <c r="BK644" s="413"/>
      <c r="BL644" s="413"/>
      <c r="BM644" s="413"/>
      <c r="BN644" s="413"/>
      <c r="BO644" s="413"/>
      <c r="BP644" s="413"/>
      <c r="BQ644" s="413"/>
      <c r="BR644" s="413"/>
      <c r="BS644" s="413"/>
      <c r="BT644" s="413"/>
      <c r="BU644" s="413"/>
      <c r="BV644" s="413"/>
      <c r="BW644" s="413"/>
      <c r="BX644" s="413"/>
      <c r="BY644" s="413"/>
      <c r="BZ644" s="413"/>
      <c r="CA644" s="413"/>
      <c r="CB644" s="413"/>
      <c r="CC644" s="413"/>
      <c r="CD644" s="413"/>
      <c r="CE644" s="413"/>
      <c r="CF644" s="413"/>
      <c r="CG644" s="413"/>
      <c r="CH644" s="413"/>
      <c r="CI644" s="413"/>
      <c r="CJ644" s="413"/>
      <c r="CK644" s="413"/>
      <c r="CL644" s="413"/>
      <c r="CM644" s="413"/>
      <c r="CN644" s="413"/>
      <c r="CO644" s="413"/>
      <c r="CP644" s="413"/>
      <c r="CQ644" s="413"/>
      <c r="CR644" s="413"/>
      <c r="CS644" s="413"/>
      <c r="CT644" s="413"/>
      <c r="CU644" s="413"/>
      <c r="CV644" s="413"/>
      <c r="CW644" s="413"/>
      <c r="CX644" s="413"/>
      <c r="CY644" s="413"/>
      <c r="CZ644" s="413"/>
    </row>
    <row r="645" s="417" customFormat="true" ht="25.15" customHeight="true" x14ac:dyDescent="0.2">
      <c r="C645" s="1066"/>
      <c r="D645" s="1067"/>
      <c r="E645" s="701"/>
      <c r="F645" s="701"/>
      <c r="G645" s="701"/>
      <c r="H645" s="1067" t="s">
        <v>488</v>
      </c>
      <c r="I645" s="1067"/>
      <c r="J645" s="877">
        <v>7.9607847757152031E-2</v>
      </c>
      <c r="K645" s="701"/>
      <c r="L645" s="701"/>
      <c r="M645" s="1067" t="s">
        <v>520</v>
      </c>
      <c r="N645" s="1067"/>
      <c r="O645" s="878">
        <v>-2.0555035946356218E-2</v>
      </c>
      <c r="P645" s="701"/>
      <c r="Q645" s="701"/>
      <c r="AB645" s="410"/>
      <c r="AC645" s="410"/>
      <c r="AD645" s="410"/>
      <c r="AE645" s="410"/>
      <c r="AF645" s="410"/>
      <c r="AG645" s="410"/>
      <c r="AH645" s="410"/>
      <c r="AI645" s="410"/>
      <c r="AJ645" s="410"/>
      <c r="AK645" s="410"/>
      <c r="AL645" s="410"/>
      <c r="AM645" s="410"/>
      <c r="AN645" s="410"/>
      <c r="AO645" s="410"/>
      <c r="AP645" s="410"/>
      <c r="AQ645" s="410"/>
      <c r="AR645" s="410"/>
      <c r="AS645" s="410"/>
      <c r="AT645" s="410"/>
      <c r="AU645" s="410"/>
      <c r="AV645" s="410"/>
      <c r="AW645" s="410"/>
      <c r="AX645" s="410"/>
      <c r="AY645" s="410"/>
      <c r="AZ645" s="410"/>
      <c r="BA645" s="413"/>
      <c r="BB645" s="489"/>
      <c r="BC645" s="413"/>
      <c r="BD645" s="413"/>
      <c r="BE645" s="413"/>
      <c r="BF645" s="413"/>
      <c r="BG645" s="413"/>
      <c r="BH645" s="413"/>
      <c r="BI645" s="413"/>
      <c r="BJ645" s="413"/>
      <c r="BK645" s="413"/>
      <c r="BL645" s="413"/>
      <c r="BM645" s="413"/>
      <c r="BN645" s="413"/>
      <c r="BO645" s="413"/>
      <c r="BP645" s="413"/>
      <c r="BQ645" s="413"/>
      <c r="BR645" s="413"/>
      <c r="BS645" s="413"/>
      <c r="BT645" s="413"/>
      <c r="BU645" s="413"/>
      <c r="BV645" s="413"/>
      <c r="BW645" s="413"/>
      <c r="BX645" s="413"/>
      <c r="BY645" s="413"/>
      <c r="BZ645" s="413"/>
      <c r="CA645" s="413"/>
      <c r="CB645" s="413"/>
      <c r="CC645" s="413"/>
      <c r="CD645" s="413"/>
      <c r="CE645" s="413"/>
      <c r="CF645" s="413"/>
      <c r="CG645" s="413"/>
      <c r="CH645" s="413"/>
      <c r="CI645" s="413"/>
      <c r="CJ645" s="413"/>
      <c r="CK645" s="413"/>
      <c r="CL645" s="413"/>
      <c r="CM645" s="413"/>
      <c r="CN645" s="413"/>
      <c r="CO645" s="413"/>
      <c r="CP645" s="413"/>
      <c r="CQ645" s="413"/>
      <c r="CR645" s="413"/>
      <c r="CS645" s="413"/>
      <c r="CT645" s="413"/>
      <c r="CU645" s="413"/>
      <c r="CV645" s="413"/>
      <c r="CW645" s="413"/>
      <c r="CX645" s="413"/>
      <c r="CY645" s="413"/>
      <c r="CZ645" s="413"/>
    </row>
    <row r="646" s="417" customFormat="true" ht="25.15" customHeight="true" x14ac:dyDescent="0.2">
      <c r="C646" s="1066"/>
      <c r="D646" s="1067"/>
      <c r="E646" s="701"/>
      <c r="F646" s="701"/>
      <c r="G646" s="701"/>
      <c r="H646" s="1067" t="s">
        <v>486</v>
      </c>
      <c r="I646" s="1067"/>
      <c r="J646" s="877">
        <v>8.8483981386662275E-2</v>
      </c>
      <c r="K646" s="701"/>
      <c r="L646" s="701"/>
      <c r="M646" s="1067" t="s">
        <v>522</v>
      </c>
      <c r="N646" s="1067"/>
      <c r="O646" s="878">
        <v>1.9163058530174783E-2</v>
      </c>
      <c r="P646" s="701"/>
      <c r="Q646" s="701"/>
      <c r="AB646" s="410"/>
      <c r="AC646" s="410"/>
      <c r="AD646" s="410"/>
      <c r="AE646" s="410"/>
      <c r="AF646" s="410"/>
      <c r="AG646" s="410"/>
      <c r="AH646" s="410"/>
      <c r="AI646" s="410"/>
      <c r="AJ646" s="410"/>
      <c r="AK646" s="410"/>
      <c r="AL646" s="410"/>
      <c r="AM646" s="410"/>
      <c r="AN646" s="410"/>
      <c r="AO646" s="410"/>
      <c r="AP646" s="410"/>
      <c r="AQ646" s="410"/>
      <c r="AR646" s="410"/>
      <c r="AS646" s="410"/>
      <c r="AT646" s="410"/>
      <c r="AU646" s="410"/>
      <c r="AV646" s="410"/>
      <c r="AW646" s="410"/>
      <c r="AX646" s="410"/>
      <c r="AY646" s="410"/>
      <c r="AZ646" s="410"/>
      <c r="BA646" s="413"/>
      <c r="BB646" s="489"/>
      <c r="BC646" s="413"/>
      <c r="BD646" s="413"/>
      <c r="BE646" s="413"/>
      <c r="BF646" s="413"/>
      <c r="BG646" s="413"/>
      <c r="BH646" s="413"/>
      <c r="BI646" s="413"/>
      <c r="BJ646" s="413"/>
      <c r="BK646" s="413"/>
      <c r="BL646" s="413"/>
      <c r="BM646" s="413"/>
      <c r="BN646" s="413"/>
      <c r="BO646" s="413"/>
      <c r="BP646" s="413"/>
      <c r="BQ646" s="413"/>
      <c r="BR646" s="413"/>
      <c r="BS646" s="413"/>
      <c r="BT646" s="413"/>
      <c r="BU646" s="413"/>
      <c r="BV646" s="413"/>
      <c r="BW646" s="413"/>
      <c r="BX646" s="413"/>
      <c r="BY646" s="413"/>
      <c r="BZ646" s="413"/>
      <c r="CA646" s="413"/>
      <c r="CB646" s="413"/>
      <c r="CC646" s="413"/>
      <c r="CD646" s="413"/>
      <c r="CE646" s="413"/>
      <c r="CF646" s="413"/>
      <c r="CG646" s="413"/>
      <c r="CH646" s="413"/>
      <c r="CI646" s="413"/>
      <c r="CJ646" s="413"/>
      <c r="CK646" s="413"/>
      <c r="CL646" s="413"/>
      <c r="CM646" s="413"/>
      <c r="CN646" s="413"/>
      <c r="CO646" s="413"/>
      <c r="CP646" s="413"/>
      <c r="CQ646" s="413"/>
      <c r="CR646" s="413"/>
      <c r="CS646" s="413"/>
      <c r="CT646" s="413"/>
      <c r="CU646" s="413"/>
      <c r="CV646" s="413"/>
      <c r="CW646" s="413"/>
      <c r="CX646" s="413"/>
      <c r="CY646" s="413"/>
      <c r="CZ646" s="413"/>
    </row>
    <row r="647" s="417" customFormat="true" ht="25.15" customHeight="true" x14ac:dyDescent="0.2">
      <c r="C647" s="1066"/>
      <c r="D647" s="1067"/>
      <c r="E647" s="701"/>
      <c r="F647" s="701"/>
      <c r="G647" s="701"/>
      <c r="H647" s="1067" t="s">
        <v>344</v>
      </c>
      <c r="I647" s="1067"/>
      <c r="J647" s="877">
        <v>-1.8881246696813837E-2</v>
      </c>
      <c r="K647" s="701"/>
      <c r="L647" s="701"/>
      <c r="M647" s="1067" t="s">
        <v>545</v>
      </c>
      <c r="N647" s="1067"/>
      <c r="O647" s="878">
        <v>5.2417228050423799E-3</v>
      </c>
      <c r="P647" s="701"/>
      <c r="Q647" s="701"/>
      <c r="AB647" s="410"/>
      <c r="AC647" s="410"/>
      <c r="AD647" s="410"/>
      <c r="AE647" s="410"/>
      <c r="AF647" s="410"/>
      <c r="AG647" s="410"/>
      <c r="AH647" s="410"/>
      <c r="AI647" s="410"/>
      <c r="AJ647" s="410"/>
      <c r="AK647" s="410"/>
      <c r="AL647" s="410"/>
      <c r="AM647" s="410"/>
      <c r="AN647" s="410"/>
      <c r="AO647" s="410"/>
      <c r="AP647" s="410"/>
      <c r="AQ647" s="410"/>
      <c r="AR647" s="410"/>
      <c r="AS647" s="410"/>
      <c r="AT647" s="410"/>
      <c r="AU647" s="410"/>
      <c r="AV647" s="410"/>
      <c r="AW647" s="410"/>
      <c r="AX647" s="410"/>
      <c r="AY647" s="410"/>
      <c r="AZ647" s="410"/>
      <c r="BA647" s="413"/>
      <c r="BB647" s="489"/>
      <c r="BC647" s="413"/>
      <c r="BD647" s="413"/>
      <c r="BE647" s="413"/>
      <c r="BF647" s="413"/>
      <c r="BG647" s="413"/>
      <c r="BH647" s="413"/>
      <c r="BI647" s="413"/>
      <c r="BJ647" s="413"/>
      <c r="BK647" s="413"/>
      <c r="BL647" s="413"/>
      <c r="BM647" s="413"/>
      <c r="BN647" s="413"/>
      <c r="BO647" s="413"/>
      <c r="BP647" s="413"/>
      <c r="BQ647" s="413"/>
      <c r="BR647" s="413"/>
      <c r="BS647" s="413"/>
      <c r="BT647" s="413"/>
      <c r="BU647" s="413"/>
      <c r="BV647" s="413"/>
      <c r="BW647" s="413"/>
      <c r="BX647" s="413"/>
      <c r="BY647" s="413"/>
      <c r="BZ647" s="413"/>
      <c r="CA647" s="413"/>
      <c r="CB647" s="413"/>
      <c r="CC647" s="413"/>
      <c r="CD647" s="413"/>
      <c r="CE647" s="413"/>
      <c r="CF647" s="413"/>
      <c r="CG647" s="413"/>
      <c r="CH647" s="413"/>
      <c r="CI647" s="413"/>
      <c r="CJ647" s="413"/>
      <c r="CK647" s="413"/>
      <c r="CL647" s="413"/>
      <c r="CM647" s="413"/>
      <c r="CN647" s="413"/>
      <c r="CO647" s="413"/>
      <c r="CP647" s="413"/>
      <c r="CQ647" s="413"/>
      <c r="CR647" s="413"/>
      <c r="CS647" s="413"/>
      <c r="CT647" s="413"/>
      <c r="CU647" s="413"/>
      <c r="CV647" s="413"/>
      <c r="CW647" s="413"/>
      <c r="CX647" s="413"/>
      <c r="CY647" s="413"/>
      <c r="CZ647" s="413"/>
    </row>
    <row r="648" s="417" customFormat="true" ht="25.15" customHeight="true" x14ac:dyDescent="0.2">
      <c r="C648" s="1066"/>
      <c r="D648" s="1067"/>
      <c r="E648" s="701"/>
      <c r="F648" s="701"/>
      <c r="G648" s="701"/>
      <c r="H648" s="1067" t="s">
        <v>325</v>
      </c>
      <c r="I648" s="1067"/>
      <c r="J648" s="877">
        <v>-3.194947164855276E-2</v>
      </c>
      <c r="K648" s="701"/>
      <c r="L648" s="701"/>
      <c r="M648" s="1067" t="s">
        <v>542</v>
      </c>
      <c r="N648" s="1067"/>
      <c r="O648" s="878">
        <v>6.9902639191340675E-3</v>
      </c>
      <c r="P648" s="701"/>
      <c r="Q648" s="701"/>
      <c r="AB648" s="410"/>
      <c r="AC648" s="410"/>
      <c r="AD648" s="410"/>
      <c r="AE648" s="410"/>
      <c r="AF648" s="410"/>
      <c r="AG648" s="410"/>
      <c r="AH648" s="410"/>
      <c r="AI648" s="410"/>
      <c r="AJ648" s="410"/>
      <c r="AK648" s="410"/>
      <c r="AL648" s="410"/>
      <c r="AM648" s="410"/>
      <c r="AN648" s="410"/>
      <c r="AO648" s="410"/>
      <c r="AP648" s="410"/>
      <c r="AQ648" s="410"/>
      <c r="AR648" s="410"/>
      <c r="AS648" s="410"/>
      <c r="AT648" s="410"/>
      <c r="AU648" s="410"/>
      <c r="AV648" s="410"/>
      <c r="AW648" s="410"/>
      <c r="AX648" s="410"/>
      <c r="AY648" s="410"/>
      <c r="AZ648" s="410"/>
      <c r="BA648" s="413"/>
      <c r="BB648" s="489"/>
      <c r="BC648" s="413"/>
      <c r="BD648" s="413"/>
      <c r="BE648" s="413"/>
      <c r="BF648" s="413"/>
      <c r="BG648" s="413"/>
      <c r="BH648" s="413"/>
      <c r="BI648" s="413"/>
      <c r="BJ648" s="413"/>
      <c r="BK648" s="413"/>
      <c r="BL648" s="413"/>
      <c r="BM648" s="413"/>
      <c r="BN648" s="413"/>
      <c r="BO648" s="413"/>
      <c r="BP648" s="413"/>
      <c r="BQ648" s="413"/>
      <c r="BR648" s="413"/>
      <c r="BS648" s="413"/>
      <c r="BT648" s="413"/>
      <c r="BU648" s="413"/>
      <c r="BV648" s="413"/>
      <c r="BW648" s="413"/>
      <c r="BX648" s="413"/>
      <c r="BY648" s="413"/>
      <c r="BZ648" s="413"/>
      <c r="CA648" s="413"/>
      <c r="CB648" s="413"/>
      <c r="CC648" s="413"/>
      <c r="CD648" s="413"/>
      <c r="CE648" s="413"/>
      <c r="CF648" s="413"/>
      <c r="CG648" s="413"/>
      <c r="CH648" s="413"/>
      <c r="CI648" s="413"/>
      <c r="CJ648" s="413"/>
      <c r="CK648" s="413"/>
      <c r="CL648" s="413"/>
      <c r="CM648" s="413"/>
      <c r="CN648" s="413"/>
      <c r="CO648" s="413"/>
      <c r="CP648" s="413"/>
      <c r="CQ648" s="413"/>
      <c r="CR648" s="413"/>
      <c r="CS648" s="413"/>
      <c r="CT648" s="413"/>
      <c r="CU648" s="413"/>
      <c r="CV648" s="413"/>
      <c r="CW648" s="413"/>
      <c r="CX648" s="413"/>
      <c r="CY648" s="413"/>
      <c r="CZ648" s="413"/>
    </row>
    <row r="649" s="417" customFormat="true" ht="25.15" customHeight="true" x14ac:dyDescent="0.2">
      <c r="C649" s="1066"/>
      <c r="D649" s="1067"/>
      <c r="E649" s="701"/>
      <c r="F649" s="701"/>
      <c r="G649" s="701"/>
      <c r="H649" s="1067" t="s">
        <v>343</v>
      </c>
      <c r="I649" s="1067"/>
      <c r="J649" s="877">
        <v>-8.0589924681263771E-3</v>
      </c>
      <c r="K649" s="701"/>
      <c r="L649" s="701"/>
      <c r="M649" s="1067" t="s">
        <v>491</v>
      </c>
      <c r="N649" s="1067"/>
      <c r="O649" s="878">
        <v>-8.6452407978033726E-4</v>
      </c>
      <c r="P649" s="701"/>
      <c r="Q649" s="701"/>
      <c r="AB649" s="410"/>
      <c r="AC649" s="410"/>
      <c r="AD649" s="410"/>
      <c r="AE649" s="410"/>
      <c r="AF649" s="410"/>
      <c r="AG649" s="410"/>
      <c r="AH649" s="410"/>
      <c r="AI649" s="410"/>
      <c r="AJ649" s="410"/>
      <c r="AK649" s="410"/>
      <c r="AL649" s="410"/>
      <c r="AM649" s="410"/>
      <c r="AN649" s="410"/>
      <c r="AO649" s="410"/>
      <c r="AP649" s="410"/>
      <c r="AQ649" s="410"/>
      <c r="AR649" s="410"/>
      <c r="AS649" s="410"/>
      <c r="AT649" s="410"/>
      <c r="AU649" s="410"/>
      <c r="AV649" s="410"/>
      <c r="AW649" s="410"/>
      <c r="AX649" s="410"/>
      <c r="AY649" s="410"/>
      <c r="AZ649" s="410"/>
      <c r="BA649" s="413"/>
      <c r="BB649" s="489"/>
      <c r="BC649" s="413"/>
      <c r="BD649" s="413"/>
      <c r="BE649" s="413"/>
      <c r="BF649" s="413"/>
      <c r="BG649" s="413"/>
      <c r="BH649" s="413"/>
      <c r="BI649" s="413"/>
      <c r="BJ649" s="413"/>
      <c r="BK649" s="413"/>
      <c r="BL649" s="413"/>
      <c r="BM649" s="413"/>
      <c r="BN649" s="413"/>
      <c r="BO649" s="413"/>
      <c r="BP649" s="413"/>
      <c r="BQ649" s="413"/>
      <c r="BR649" s="413"/>
      <c r="BS649" s="413"/>
      <c r="BT649" s="413"/>
      <c r="BU649" s="413"/>
      <c r="BV649" s="413"/>
      <c r="BW649" s="413"/>
      <c r="BX649" s="413"/>
      <c r="BY649" s="413"/>
      <c r="BZ649" s="413"/>
      <c r="CA649" s="413"/>
      <c r="CB649" s="413"/>
      <c r="CC649" s="413"/>
      <c r="CD649" s="413"/>
      <c r="CE649" s="413"/>
      <c r="CF649" s="413"/>
      <c r="CG649" s="413"/>
      <c r="CH649" s="413"/>
      <c r="CI649" s="413"/>
      <c r="CJ649" s="413"/>
      <c r="CK649" s="413"/>
      <c r="CL649" s="413"/>
      <c r="CM649" s="413"/>
      <c r="CN649" s="413"/>
      <c r="CO649" s="413"/>
      <c r="CP649" s="413"/>
      <c r="CQ649" s="413"/>
      <c r="CR649" s="413"/>
      <c r="CS649" s="413"/>
      <c r="CT649" s="413"/>
      <c r="CU649" s="413"/>
      <c r="CV649" s="413"/>
      <c r="CW649" s="413"/>
      <c r="CX649" s="413"/>
      <c r="CY649" s="413"/>
      <c r="CZ649" s="413"/>
    </row>
    <row r="650" s="417" customFormat="true" ht="25.15" customHeight="true" x14ac:dyDescent="0.2">
      <c r="C650" s="1066"/>
      <c r="D650" s="1067"/>
      <c r="E650" s="701"/>
      <c r="F650" s="701"/>
      <c r="G650" s="701"/>
      <c r="H650" s="1067" t="s">
        <v>496</v>
      </c>
      <c r="I650" s="1067"/>
      <c r="J650" s="877">
        <v>6.0742388848067347E-2</v>
      </c>
      <c r="K650" s="701"/>
      <c r="L650" s="701"/>
      <c r="M650" s="1067" t="s">
        <v>505</v>
      </c>
      <c r="N650" s="1067"/>
      <c r="O650" s="878">
        <v>-3.4377959748708091E-3</v>
      </c>
      <c r="P650" s="701"/>
      <c r="Q650" s="701"/>
      <c r="AB650" s="410"/>
      <c r="AC650" s="410"/>
      <c r="AD650" s="410"/>
      <c r="AE650" s="410"/>
      <c r="AF650" s="410"/>
      <c r="AG650" s="410"/>
      <c r="AH650" s="410"/>
      <c r="AI650" s="410"/>
      <c r="AJ650" s="410"/>
      <c r="AK650" s="410"/>
      <c r="AL650" s="410"/>
      <c r="AM650" s="410"/>
      <c r="AN650" s="410"/>
      <c r="AO650" s="410"/>
      <c r="AP650" s="410"/>
      <c r="AQ650" s="410"/>
      <c r="AR650" s="410"/>
      <c r="AS650" s="410"/>
      <c r="AT650" s="410"/>
      <c r="AU650" s="410"/>
      <c r="AV650" s="410"/>
      <c r="AW650" s="410"/>
      <c r="AX650" s="410"/>
      <c r="AY650" s="410"/>
      <c r="AZ650" s="410"/>
      <c r="BA650" s="413"/>
      <c r="BB650" s="489"/>
      <c r="BC650" s="413"/>
      <c r="BD650" s="413"/>
      <c r="BE650" s="413"/>
      <c r="BF650" s="413"/>
      <c r="BG650" s="413"/>
      <c r="BH650" s="413"/>
      <c r="BI650" s="413"/>
      <c r="BJ650" s="413"/>
      <c r="BK650" s="413"/>
      <c r="BL650" s="413"/>
      <c r="BM650" s="413"/>
      <c r="BN650" s="413"/>
      <c r="BO650" s="413"/>
      <c r="BP650" s="413"/>
      <c r="BQ650" s="413"/>
      <c r="BR650" s="413"/>
      <c r="BS650" s="413"/>
      <c r="BT650" s="413"/>
      <c r="BU650" s="413"/>
      <c r="BV650" s="413"/>
      <c r="BW650" s="413"/>
      <c r="BX650" s="413"/>
      <c r="BY650" s="413"/>
      <c r="BZ650" s="413"/>
      <c r="CA650" s="413"/>
      <c r="CB650" s="413"/>
      <c r="CC650" s="413"/>
      <c r="CD650" s="413"/>
      <c r="CE650" s="413"/>
      <c r="CF650" s="413"/>
      <c r="CG650" s="413"/>
      <c r="CH650" s="413"/>
      <c r="CI650" s="413"/>
      <c r="CJ650" s="413"/>
      <c r="CK650" s="413"/>
      <c r="CL650" s="413"/>
      <c r="CM650" s="413"/>
      <c r="CN650" s="413"/>
      <c r="CO650" s="413"/>
      <c r="CP650" s="413"/>
      <c r="CQ650" s="413"/>
      <c r="CR650" s="413"/>
      <c r="CS650" s="413"/>
      <c r="CT650" s="413"/>
      <c r="CU650" s="413"/>
      <c r="CV650" s="413"/>
      <c r="CW650" s="413"/>
      <c r="CX650" s="413"/>
      <c r="CY650" s="413"/>
      <c r="CZ650" s="413"/>
    </row>
    <row r="651" s="417" customFormat="true" ht="25.15" customHeight="true" x14ac:dyDescent="0.2">
      <c r="C651" s="1066"/>
      <c r="D651" s="1067"/>
      <c r="E651" s="701"/>
      <c r="F651" s="701"/>
      <c r="G651" s="701"/>
      <c r="H651" s="1067" t="s">
        <v>333</v>
      </c>
      <c r="I651" s="1067"/>
      <c r="J651" s="877">
        <v>-2.3524314675457403E-2</v>
      </c>
      <c r="K651" s="701"/>
      <c r="L651" s="701"/>
      <c r="M651" s="1067" t="s">
        <v>500</v>
      </c>
      <c r="N651" s="1067"/>
      <c r="O651" s="878">
        <v>1.2369627735015474E-4</v>
      </c>
      <c r="P651" s="701"/>
      <c r="Q651" s="701"/>
      <c r="AB651" s="410"/>
      <c r="AC651" s="410"/>
      <c r="AD651" s="410"/>
      <c r="AE651" s="410"/>
      <c r="AF651" s="410"/>
      <c r="AG651" s="410"/>
      <c r="AH651" s="410"/>
      <c r="AI651" s="410"/>
      <c r="AJ651" s="410"/>
      <c r="AK651" s="410"/>
      <c r="AL651" s="410"/>
      <c r="AM651" s="410"/>
      <c r="AN651" s="410"/>
      <c r="AO651" s="410"/>
      <c r="AP651" s="410"/>
      <c r="AQ651" s="410"/>
      <c r="AR651" s="410"/>
      <c r="AS651" s="410"/>
      <c r="AT651" s="410"/>
      <c r="AU651" s="410"/>
      <c r="AV651" s="410"/>
      <c r="AW651" s="410"/>
      <c r="AX651" s="410"/>
      <c r="AY651" s="410"/>
      <c r="AZ651" s="410"/>
      <c r="BA651" s="413"/>
      <c r="BB651" s="489"/>
      <c r="BC651" s="413"/>
      <c r="BD651" s="413"/>
      <c r="BE651" s="413"/>
      <c r="BF651" s="413"/>
      <c r="BG651" s="413"/>
      <c r="BH651" s="413"/>
      <c r="BI651" s="413"/>
      <c r="BJ651" s="413"/>
      <c r="BK651" s="413"/>
      <c r="BL651" s="413"/>
      <c r="BM651" s="413"/>
      <c r="BN651" s="413"/>
      <c r="BO651" s="413"/>
      <c r="BP651" s="413"/>
      <c r="BQ651" s="413"/>
      <c r="BR651" s="413"/>
      <c r="BS651" s="413"/>
      <c r="BT651" s="413"/>
      <c r="BU651" s="413"/>
      <c r="BV651" s="413"/>
      <c r="BW651" s="413"/>
      <c r="BX651" s="413"/>
      <c r="BY651" s="413"/>
      <c r="BZ651" s="413"/>
      <c r="CA651" s="413"/>
      <c r="CB651" s="413"/>
      <c r="CC651" s="413"/>
      <c r="CD651" s="413"/>
      <c r="CE651" s="413"/>
      <c r="CF651" s="413"/>
      <c r="CG651" s="413"/>
      <c r="CH651" s="413"/>
      <c r="CI651" s="413"/>
      <c r="CJ651" s="413"/>
      <c r="CK651" s="413"/>
      <c r="CL651" s="413"/>
      <c r="CM651" s="413"/>
      <c r="CN651" s="413"/>
      <c r="CO651" s="413"/>
      <c r="CP651" s="413"/>
      <c r="CQ651" s="413"/>
      <c r="CR651" s="413"/>
      <c r="CS651" s="413"/>
      <c r="CT651" s="413"/>
      <c r="CU651" s="413"/>
      <c r="CV651" s="413"/>
      <c r="CW651" s="413"/>
      <c r="CX651" s="413"/>
      <c r="CY651" s="413"/>
      <c r="CZ651" s="413"/>
    </row>
    <row r="652" s="417" customFormat="true" ht="25.15" customHeight="true" x14ac:dyDescent="0.2">
      <c r="C652" s="1066"/>
      <c r="D652" s="1067"/>
      <c r="E652" s="701"/>
      <c r="F652" s="701"/>
      <c r="G652" s="701"/>
      <c r="H652" s="1067" t="s">
        <v>310</v>
      </c>
      <c r="I652" s="1067"/>
      <c r="J652" s="877">
        <v>-3.9434027727987757E-2</v>
      </c>
      <c r="K652" s="701"/>
      <c r="L652" s="701"/>
      <c r="M652" s="1067" t="s">
        <v>525</v>
      </c>
      <c r="N652" s="1067"/>
      <c r="O652" s="878">
        <v>7.2923546357607219E-3</v>
      </c>
      <c r="P652" s="701"/>
      <c r="Q652" s="701"/>
      <c r="AB652" s="410"/>
      <c r="AC652" s="410"/>
      <c r="AD652" s="410"/>
      <c r="AE652" s="410"/>
      <c r="AF652" s="410"/>
      <c r="AG652" s="410"/>
      <c r="AH652" s="410"/>
      <c r="AI652" s="410"/>
      <c r="AJ652" s="410"/>
      <c r="AK652" s="410"/>
      <c r="AL652" s="410"/>
      <c r="AM652" s="410"/>
      <c r="AN652" s="410"/>
      <c r="AO652" s="410"/>
      <c r="AP652" s="410"/>
      <c r="AQ652" s="410"/>
      <c r="AR652" s="410"/>
      <c r="AS652" s="410"/>
      <c r="AT652" s="410"/>
      <c r="AU652" s="410"/>
      <c r="AV652" s="410"/>
      <c r="AW652" s="410"/>
      <c r="AX652" s="410"/>
      <c r="AY652" s="410"/>
      <c r="AZ652" s="410"/>
      <c r="BA652" s="413"/>
      <c r="BB652" s="489"/>
      <c r="BC652" s="413"/>
      <c r="BD652" s="413"/>
      <c r="BE652" s="413"/>
      <c r="BF652" s="413"/>
      <c r="BG652" s="413"/>
      <c r="BH652" s="413"/>
      <c r="BI652" s="413"/>
      <c r="BJ652" s="413"/>
      <c r="BK652" s="413"/>
      <c r="BL652" s="413"/>
      <c r="BM652" s="413"/>
      <c r="BN652" s="413"/>
      <c r="BO652" s="413"/>
      <c r="BP652" s="413"/>
      <c r="BQ652" s="413"/>
      <c r="BR652" s="413"/>
      <c r="BS652" s="413"/>
      <c r="BT652" s="413"/>
      <c r="BU652" s="413"/>
      <c r="BV652" s="413"/>
      <c r="BW652" s="413"/>
      <c r="BX652" s="413"/>
      <c r="BY652" s="413"/>
      <c r="BZ652" s="413"/>
      <c r="CA652" s="413"/>
      <c r="CB652" s="413"/>
      <c r="CC652" s="413"/>
      <c r="CD652" s="413"/>
      <c r="CE652" s="413"/>
      <c r="CF652" s="413"/>
      <c r="CG652" s="413"/>
      <c r="CH652" s="413"/>
      <c r="CI652" s="413"/>
      <c r="CJ652" s="413"/>
      <c r="CK652" s="413"/>
      <c r="CL652" s="413"/>
      <c r="CM652" s="413"/>
      <c r="CN652" s="413"/>
      <c r="CO652" s="413"/>
      <c r="CP652" s="413"/>
      <c r="CQ652" s="413"/>
      <c r="CR652" s="413"/>
      <c r="CS652" s="413"/>
      <c r="CT652" s="413"/>
      <c r="CU652" s="413"/>
      <c r="CV652" s="413"/>
      <c r="CW652" s="413"/>
      <c r="CX652" s="413"/>
      <c r="CY652" s="413"/>
      <c r="CZ652" s="413"/>
    </row>
    <row r="653" s="417" customFormat="true" ht="25.15" customHeight="true" x14ac:dyDescent="0.2">
      <c r="C653" s="1066"/>
      <c r="D653" s="1067"/>
      <c r="E653" s="701"/>
      <c r="F653" s="701"/>
      <c r="G653" s="701"/>
      <c r="H653" s="1067" t="s">
        <v>306</v>
      </c>
      <c r="I653" s="1067"/>
      <c r="J653" s="877">
        <v>-4.1180114586840254E-2</v>
      </c>
      <c r="K653" s="701"/>
      <c r="L653" s="701"/>
      <c r="M653" s="1067" t="s">
        <v>494</v>
      </c>
      <c r="N653" s="1067"/>
      <c r="O653" s="878">
        <v>8.8935579645042818E-3</v>
      </c>
      <c r="P653" s="701"/>
      <c r="Q653" s="701"/>
      <c r="AB653" s="410"/>
      <c r="AC653" s="410"/>
      <c r="AD653" s="410"/>
      <c r="AE653" s="410"/>
      <c r="AF653" s="410"/>
      <c r="AG653" s="410"/>
      <c r="AH653" s="410"/>
      <c r="AI653" s="410"/>
      <c r="AJ653" s="410"/>
      <c r="AK653" s="410"/>
      <c r="AL653" s="410"/>
      <c r="AM653" s="410"/>
      <c r="AN653" s="410"/>
      <c r="AO653" s="410"/>
      <c r="AP653" s="410"/>
      <c r="AQ653" s="410"/>
      <c r="AR653" s="410"/>
      <c r="AS653" s="410"/>
      <c r="AT653" s="410"/>
      <c r="AU653" s="410"/>
      <c r="AV653" s="410"/>
      <c r="AW653" s="410"/>
      <c r="AX653" s="410"/>
      <c r="AY653" s="410"/>
      <c r="AZ653" s="410"/>
      <c r="BA653" s="413"/>
      <c r="BB653" s="489"/>
      <c r="BC653" s="413"/>
      <c r="BD653" s="413"/>
      <c r="BE653" s="413"/>
      <c r="BF653" s="413"/>
      <c r="BG653" s="413"/>
      <c r="BH653" s="413"/>
      <c r="BI653" s="413"/>
      <c r="BJ653" s="413"/>
      <c r="BK653" s="413"/>
      <c r="BL653" s="413"/>
      <c r="BM653" s="413"/>
      <c r="BN653" s="413"/>
      <c r="BO653" s="413"/>
      <c r="BP653" s="413"/>
      <c r="BQ653" s="413"/>
      <c r="BR653" s="413"/>
      <c r="BS653" s="413"/>
      <c r="BT653" s="413"/>
      <c r="BU653" s="413"/>
      <c r="BV653" s="413"/>
      <c r="BW653" s="413"/>
      <c r="BX653" s="413"/>
      <c r="BY653" s="413"/>
      <c r="BZ653" s="413"/>
      <c r="CA653" s="413"/>
      <c r="CB653" s="413"/>
      <c r="CC653" s="413"/>
      <c r="CD653" s="413"/>
      <c r="CE653" s="413"/>
      <c r="CF653" s="413"/>
      <c r="CG653" s="413"/>
      <c r="CH653" s="413"/>
      <c r="CI653" s="413"/>
      <c r="CJ653" s="413"/>
      <c r="CK653" s="413"/>
      <c r="CL653" s="413"/>
      <c r="CM653" s="413"/>
      <c r="CN653" s="413"/>
      <c r="CO653" s="413"/>
      <c r="CP653" s="413"/>
      <c r="CQ653" s="413"/>
      <c r="CR653" s="413"/>
      <c r="CS653" s="413"/>
      <c r="CT653" s="413"/>
      <c r="CU653" s="413"/>
      <c r="CV653" s="413"/>
      <c r="CW653" s="413"/>
      <c r="CX653" s="413"/>
      <c r="CY653" s="413"/>
      <c r="CZ653" s="413"/>
    </row>
    <row r="654" s="417" customFormat="true" ht="25.15" customHeight="true" x14ac:dyDescent="0.2">
      <c r="C654" s="1066"/>
      <c r="D654" s="1067"/>
      <c r="E654" s="701"/>
      <c r="F654" s="701"/>
      <c r="G654" s="701"/>
      <c r="H654" s="1067" t="s">
        <v>520</v>
      </c>
      <c r="I654" s="1067"/>
      <c r="J654" s="877">
        <v>2.1220062193935962E-2</v>
      </c>
      <c r="K654" s="701"/>
      <c r="L654" s="701"/>
      <c r="M654" s="1067" t="s">
        <v>349</v>
      </c>
      <c r="N654" s="1067"/>
      <c r="O654" s="878">
        <v>-8.6491606807518155E-3</v>
      </c>
      <c r="P654" s="701"/>
      <c r="Q654" s="701"/>
      <c r="AB654" s="410"/>
      <c r="AC654" s="410"/>
      <c r="AD654" s="410"/>
      <c r="AE654" s="410"/>
      <c r="AF654" s="410"/>
      <c r="AG654" s="410"/>
      <c r="AH654" s="410"/>
      <c r="AI654" s="410"/>
      <c r="AJ654" s="410"/>
      <c r="AK654" s="410"/>
      <c r="AL654" s="410"/>
      <c r="AM654" s="410"/>
      <c r="AN654" s="410"/>
      <c r="AO654" s="410"/>
      <c r="AP654" s="410"/>
      <c r="AQ654" s="410"/>
      <c r="AR654" s="410"/>
      <c r="AS654" s="410"/>
      <c r="AT654" s="410"/>
      <c r="AU654" s="410"/>
      <c r="AV654" s="410"/>
      <c r="AW654" s="410"/>
      <c r="AX654" s="410"/>
      <c r="AY654" s="410"/>
      <c r="AZ654" s="410"/>
      <c r="BA654" s="413"/>
      <c r="BB654" s="489"/>
      <c r="BC654" s="413"/>
      <c r="BD654" s="413"/>
      <c r="BE654" s="413"/>
      <c r="BF654" s="413"/>
      <c r="BG654" s="413"/>
      <c r="BH654" s="413"/>
      <c r="BI654" s="413"/>
      <c r="BJ654" s="413"/>
      <c r="BK654" s="413"/>
      <c r="BL654" s="413"/>
      <c r="BM654" s="413"/>
      <c r="BN654" s="413"/>
      <c r="BO654" s="413"/>
      <c r="BP654" s="413"/>
      <c r="BQ654" s="413"/>
      <c r="BR654" s="413"/>
      <c r="BS654" s="413"/>
      <c r="BT654" s="413"/>
      <c r="BU654" s="413"/>
      <c r="BV654" s="413"/>
      <c r="BW654" s="413"/>
      <c r="BX654" s="413"/>
      <c r="BY654" s="413"/>
      <c r="BZ654" s="413"/>
      <c r="CA654" s="413"/>
      <c r="CB654" s="413"/>
      <c r="CC654" s="413"/>
      <c r="CD654" s="413"/>
      <c r="CE654" s="413"/>
      <c r="CF654" s="413"/>
      <c r="CG654" s="413"/>
      <c r="CH654" s="413"/>
      <c r="CI654" s="413"/>
      <c r="CJ654" s="413"/>
      <c r="CK654" s="413"/>
      <c r="CL654" s="413"/>
      <c r="CM654" s="413"/>
      <c r="CN654" s="413"/>
      <c r="CO654" s="413"/>
      <c r="CP654" s="413"/>
      <c r="CQ654" s="413"/>
      <c r="CR654" s="413"/>
      <c r="CS654" s="413"/>
      <c r="CT654" s="413"/>
      <c r="CU654" s="413"/>
      <c r="CV654" s="413"/>
      <c r="CW654" s="413"/>
      <c r="CX654" s="413"/>
      <c r="CY654" s="413"/>
      <c r="CZ654" s="413"/>
    </row>
    <row r="655" s="417" customFormat="true" ht="25.15" customHeight="true" x14ac:dyDescent="0.2">
      <c r="C655" s="1066"/>
      <c r="D655" s="1067"/>
      <c r="E655" s="701"/>
      <c r="F655" s="701"/>
      <c r="G655" s="701"/>
      <c r="H655" s="1067" t="s">
        <v>522</v>
      </c>
      <c r="I655" s="1067"/>
      <c r="J655" s="877">
        <v>-1.6387648009870043E-2</v>
      </c>
      <c r="K655" s="701"/>
      <c r="L655" s="701"/>
      <c r="M655" s="1067" t="s">
        <v>351</v>
      </c>
      <c r="N655" s="1067"/>
      <c r="O655" s="878">
        <v>-6.6224354700201472E-3</v>
      </c>
      <c r="P655" s="701"/>
      <c r="Q655" s="701"/>
      <c r="AB655" s="410"/>
      <c r="AC655" s="410"/>
      <c r="AD655" s="410"/>
      <c r="AE655" s="410"/>
      <c r="AF655" s="410"/>
      <c r="AG655" s="410"/>
      <c r="AH655" s="410"/>
      <c r="AI655" s="410"/>
      <c r="AJ655" s="410"/>
      <c r="AK655" s="410"/>
      <c r="AL655" s="410"/>
      <c r="AM655" s="410"/>
      <c r="AN655" s="410"/>
      <c r="AO655" s="410"/>
      <c r="AP655" s="410"/>
      <c r="AQ655" s="410"/>
      <c r="AR655" s="410"/>
      <c r="AS655" s="410"/>
      <c r="AT655" s="410"/>
      <c r="AU655" s="410"/>
      <c r="AV655" s="410"/>
      <c r="AW655" s="410"/>
      <c r="AX655" s="410"/>
      <c r="AY655" s="410"/>
      <c r="AZ655" s="410"/>
      <c r="BA655" s="413"/>
      <c r="BB655" s="489"/>
      <c r="BC655" s="413"/>
      <c r="BD655" s="413"/>
      <c r="BE655" s="413"/>
      <c r="BF655" s="413"/>
      <c r="BG655" s="413"/>
      <c r="BH655" s="413"/>
      <c r="BI655" s="413"/>
      <c r="BJ655" s="413"/>
      <c r="BK655" s="413"/>
      <c r="BL655" s="413"/>
      <c r="BM655" s="413"/>
      <c r="BN655" s="413"/>
      <c r="BO655" s="413"/>
      <c r="BP655" s="413"/>
      <c r="BQ655" s="413"/>
      <c r="BR655" s="413"/>
      <c r="BS655" s="413"/>
      <c r="BT655" s="413"/>
      <c r="BU655" s="413"/>
      <c r="BV655" s="413"/>
      <c r="BW655" s="413"/>
      <c r="BX655" s="413"/>
      <c r="BY655" s="413"/>
      <c r="BZ655" s="413"/>
      <c r="CA655" s="413"/>
      <c r="CB655" s="413"/>
      <c r="CC655" s="413"/>
      <c r="CD655" s="413"/>
      <c r="CE655" s="413"/>
      <c r="CF655" s="413"/>
      <c r="CG655" s="413"/>
      <c r="CH655" s="413"/>
      <c r="CI655" s="413"/>
      <c r="CJ655" s="413"/>
      <c r="CK655" s="413"/>
      <c r="CL655" s="413"/>
      <c r="CM655" s="413"/>
      <c r="CN655" s="413"/>
      <c r="CO655" s="413"/>
      <c r="CP655" s="413"/>
      <c r="CQ655" s="413"/>
      <c r="CR655" s="413"/>
      <c r="CS655" s="413"/>
      <c r="CT655" s="413"/>
      <c r="CU655" s="413"/>
      <c r="CV655" s="413"/>
      <c r="CW655" s="413"/>
      <c r="CX655" s="413"/>
      <c r="CY655" s="413"/>
      <c r="CZ655" s="413"/>
    </row>
    <row r="656" s="417" customFormat="true" ht="25.15" customHeight="true" x14ac:dyDescent="0.2">
      <c r="C656" s="1066"/>
      <c r="D656" s="1067"/>
      <c r="E656" s="701"/>
      <c r="F656" s="701"/>
      <c r="G656" s="701"/>
      <c r="H656" s="1067" t="s">
        <v>545</v>
      </c>
      <c r="I656" s="1067"/>
      <c r="J656" s="877">
        <v>-1.3700244674554777E-2</v>
      </c>
      <c r="K656" s="701"/>
      <c r="L656" s="701"/>
      <c r="M656" s="1067" t="s">
        <v>324</v>
      </c>
      <c r="N656" s="1067"/>
      <c r="O656" s="878">
        <v>-7.6843665744318217E-5</v>
      </c>
      <c r="P656" s="701"/>
      <c r="Q656" s="701"/>
      <c r="AB656" s="410"/>
      <c r="AC656" s="410"/>
      <c r="AD656" s="410"/>
      <c r="AE656" s="410"/>
      <c r="AF656" s="410"/>
      <c r="AG656" s="410"/>
      <c r="AH656" s="410"/>
      <c r="AI656" s="410"/>
      <c r="AJ656" s="410"/>
      <c r="AK656" s="410"/>
      <c r="AL656" s="410"/>
      <c r="AM656" s="410"/>
      <c r="AN656" s="410"/>
      <c r="AO656" s="410"/>
      <c r="AP656" s="410"/>
      <c r="AQ656" s="410"/>
      <c r="AR656" s="410"/>
      <c r="AS656" s="410"/>
      <c r="AT656" s="410"/>
      <c r="AU656" s="410"/>
      <c r="AV656" s="410"/>
      <c r="AW656" s="410"/>
      <c r="AX656" s="410"/>
      <c r="AY656" s="410"/>
      <c r="AZ656" s="410"/>
      <c r="BA656" s="413"/>
      <c r="BB656" s="489"/>
      <c r="BC656" s="413"/>
      <c r="BD656" s="413"/>
      <c r="BE656" s="413"/>
      <c r="BF656" s="413"/>
      <c r="BG656" s="413"/>
      <c r="BH656" s="413"/>
      <c r="BI656" s="413"/>
      <c r="BJ656" s="413"/>
      <c r="BK656" s="413"/>
      <c r="BL656" s="413"/>
      <c r="BM656" s="413"/>
      <c r="BN656" s="413"/>
      <c r="BO656" s="413"/>
      <c r="BP656" s="413"/>
      <c r="BQ656" s="413"/>
      <c r="BR656" s="413"/>
      <c r="BS656" s="413"/>
      <c r="BT656" s="413"/>
      <c r="BU656" s="413"/>
      <c r="BV656" s="413"/>
      <c r="BW656" s="413"/>
      <c r="BX656" s="413"/>
      <c r="BY656" s="413"/>
      <c r="BZ656" s="413"/>
      <c r="CA656" s="413"/>
      <c r="CB656" s="413"/>
      <c r="CC656" s="413"/>
      <c r="CD656" s="413"/>
      <c r="CE656" s="413"/>
      <c r="CF656" s="413"/>
      <c r="CG656" s="413"/>
      <c r="CH656" s="413"/>
      <c r="CI656" s="413"/>
      <c r="CJ656" s="413"/>
      <c r="CK656" s="413"/>
      <c r="CL656" s="413"/>
      <c r="CM656" s="413"/>
      <c r="CN656" s="413"/>
      <c r="CO656" s="413"/>
      <c r="CP656" s="413"/>
      <c r="CQ656" s="413"/>
      <c r="CR656" s="413"/>
      <c r="CS656" s="413"/>
      <c r="CT656" s="413"/>
      <c r="CU656" s="413"/>
      <c r="CV656" s="413"/>
      <c r="CW656" s="413"/>
      <c r="CX656" s="413"/>
      <c r="CY656" s="413"/>
      <c r="CZ656" s="413"/>
    </row>
    <row r="657" s="417" customFormat="true" ht="25.15" customHeight="true" x14ac:dyDescent="0.2">
      <c r="C657" s="1066"/>
      <c r="D657" s="1067"/>
      <c r="E657" s="701"/>
      <c r="F657" s="701"/>
      <c r="G657" s="701"/>
      <c r="H657" s="1067" t="s">
        <v>542</v>
      </c>
      <c r="I657" s="1067"/>
      <c r="J657" s="877">
        <v>-3.0210075160617168E-3</v>
      </c>
      <c r="K657" s="701"/>
      <c r="L657" s="701"/>
      <c r="M657" s="1067" t="s">
        <v>503</v>
      </c>
      <c r="N657" s="1067"/>
      <c r="O657" s="878">
        <v>-1.8206205636954943E-2</v>
      </c>
      <c r="P657" s="701"/>
      <c r="Q657" s="701"/>
      <c r="AB657" s="410"/>
      <c r="AC657" s="410"/>
      <c r="AD657" s="410"/>
      <c r="AE657" s="410"/>
      <c r="AF657" s="410"/>
      <c r="AG657" s="410"/>
      <c r="AH657" s="410"/>
      <c r="AI657" s="410"/>
      <c r="AJ657" s="410"/>
      <c r="AK657" s="410"/>
      <c r="AL657" s="410"/>
      <c r="AM657" s="410"/>
      <c r="AN657" s="410"/>
      <c r="AO657" s="410"/>
      <c r="AP657" s="410"/>
      <c r="AQ657" s="410"/>
      <c r="AR657" s="410"/>
      <c r="AS657" s="410"/>
      <c r="AT657" s="410"/>
      <c r="AU657" s="410"/>
      <c r="AV657" s="410"/>
      <c r="AW657" s="410"/>
      <c r="AX657" s="410"/>
      <c r="AY657" s="410"/>
      <c r="AZ657" s="410"/>
      <c r="BA657" s="413"/>
      <c r="BB657" s="489"/>
      <c r="BC657" s="413"/>
      <c r="BD657" s="413"/>
      <c r="BE657" s="413"/>
      <c r="BF657" s="413"/>
      <c r="BG657" s="413"/>
      <c r="BH657" s="413"/>
      <c r="BI657" s="413"/>
      <c r="BJ657" s="413"/>
      <c r="BK657" s="413"/>
      <c r="BL657" s="413"/>
      <c r="BM657" s="413"/>
      <c r="BN657" s="413"/>
      <c r="BO657" s="413"/>
      <c r="BP657" s="413"/>
      <c r="BQ657" s="413"/>
      <c r="BR657" s="413"/>
      <c r="BS657" s="413"/>
      <c r="BT657" s="413"/>
      <c r="BU657" s="413"/>
      <c r="BV657" s="413"/>
      <c r="BW657" s="413"/>
      <c r="BX657" s="413"/>
      <c r="BY657" s="413"/>
      <c r="BZ657" s="413"/>
      <c r="CA657" s="413"/>
      <c r="CB657" s="413"/>
      <c r="CC657" s="413"/>
      <c r="CD657" s="413"/>
      <c r="CE657" s="413"/>
      <c r="CF657" s="413"/>
      <c r="CG657" s="413"/>
      <c r="CH657" s="413"/>
      <c r="CI657" s="413"/>
      <c r="CJ657" s="413"/>
      <c r="CK657" s="413"/>
      <c r="CL657" s="413"/>
      <c r="CM657" s="413"/>
      <c r="CN657" s="413"/>
      <c r="CO657" s="413"/>
      <c r="CP657" s="413"/>
      <c r="CQ657" s="413"/>
      <c r="CR657" s="413"/>
      <c r="CS657" s="413"/>
      <c r="CT657" s="413"/>
      <c r="CU657" s="413"/>
      <c r="CV657" s="413"/>
      <c r="CW657" s="413"/>
      <c r="CX657" s="413"/>
      <c r="CY657" s="413"/>
      <c r="CZ657" s="413"/>
    </row>
    <row r="658" s="417" customFormat="true" ht="25.15" customHeight="true" x14ac:dyDescent="0.2">
      <c r="C658" s="1066"/>
      <c r="D658" s="1067"/>
      <c r="E658" s="701"/>
      <c r="F658" s="701"/>
      <c r="G658" s="701"/>
      <c r="H658" s="1067" t="s">
        <v>491</v>
      </c>
      <c r="I658" s="1067"/>
      <c r="J658" s="877">
        <v>7.3982066736252489E-2</v>
      </c>
      <c r="K658" s="701"/>
      <c r="L658" s="701"/>
      <c r="M658" s="1067" t="s">
        <v>329</v>
      </c>
      <c r="N658" s="1067"/>
      <c r="O658" s="878">
        <v>7.4693603475316549E-3</v>
      </c>
      <c r="P658" s="701"/>
      <c r="Q658" s="701"/>
      <c r="AB658" s="410"/>
      <c r="AC658" s="410"/>
      <c r="AD658" s="410"/>
      <c r="AE658" s="410"/>
      <c r="AF658" s="410"/>
      <c r="AG658" s="410"/>
      <c r="AH658" s="410"/>
      <c r="AI658" s="410"/>
      <c r="AJ658" s="410"/>
      <c r="AK658" s="410"/>
      <c r="AL658" s="410"/>
      <c r="AM658" s="410"/>
      <c r="AN658" s="410"/>
      <c r="AO658" s="410"/>
      <c r="AP658" s="410"/>
      <c r="AQ658" s="410"/>
      <c r="AR658" s="410"/>
      <c r="AS658" s="410"/>
      <c r="AT658" s="410"/>
      <c r="AU658" s="410"/>
      <c r="AV658" s="410"/>
      <c r="AW658" s="410"/>
      <c r="AX658" s="410"/>
      <c r="AY658" s="410"/>
      <c r="AZ658" s="410"/>
      <c r="BA658" s="413"/>
      <c r="BB658" s="489"/>
      <c r="BC658" s="413"/>
      <c r="BD658" s="413"/>
      <c r="BE658" s="413"/>
      <c r="BF658" s="413"/>
      <c r="BG658" s="413"/>
      <c r="BH658" s="413"/>
      <c r="BI658" s="413"/>
      <c r="BJ658" s="413"/>
      <c r="BK658" s="413"/>
      <c r="BL658" s="413"/>
      <c r="BM658" s="413"/>
      <c r="BN658" s="413"/>
      <c r="BO658" s="413"/>
      <c r="BP658" s="413"/>
      <c r="BQ658" s="413"/>
      <c r="BR658" s="413"/>
      <c r="BS658" s="413"/>
      <c r="BT658" s="413"/>
      <c r="BU658" s="413"/>
      <c r="BV658" s="413"/>
      <c r="BW658" s="413"/>
      <c r="BX658" s="413"/>
      <c r="BY658" s="413"/>
      <c r="BZ658" s="413"/>
      <c r="CA658" s="413"/>
      <c r="CB658" s="413"/>
      <c r="CC658" s="413"/>
      <c r="CD658" s="413"/>
      <c r="CE658" s="413"/>
      <c r="CF658" s="413"/>
      <c r="CG658" s="413"/>
      <c r="CH658" s="413"/>
      <c r="CI658" s="413"/>
      <c r="CJ658" s="413"/>
      <c r="CK658" s="413"/>
      <c r="CL658" s="413"/>
      <c r="CM658" s="413"/>
      <c r="CN658" s="413"/>
      <c r="CO658" s="413"/>
      <c r="CP658" s="413"/>
      <c r="CQ658" s="413"/>
      <c r="CR658" s="413"/>
      <c r="CS658" s="413"/>
      <c r="CT658" s="413"/>
      <c r="CU658" s="413"/>
      <c r="CV658" s="413"/>
      <c r="CW658" s="413"/>
      <c r="CX658" s="413"/>
      <c r="CY658" s="413"/>
      <c r="CZ658" s="413"/>
    </row>
    <row r="659" s="417" customFormat="true" ht="25.15" customHeight="true" x14ac:dyDescent="0.2">
      <c r="C659" s="1066"/>
      <c r="D659" s="1067"/>
      <c r="E659" s="701"/>
      <c r="F659" s="701"/>
      <c r="G659" s="701"/>
      <c r="H659" s="1067" t="s">
        <v>505</v>
      </c>
      <c r="I659" s="1067"/>
      <c r="J659" s="877">
        <v>-4.4856276055509223E-2</v>
      </c>
      <c r="K659" s="701"/>
      <c r="L659" s="701"/>
      <c r="M659" s="1067" t="s">
        <v>330</v>
      </c>
      <c r="N659" s="1067"/>
      <c r="O659" s="878">
        <v>7.5764289047979766E-3</v>
      </c>
      <c r="P659" s="701"/>
      <c r="Q659" s="701"/>
      <c r="AB659" s="410"/>
      <c r="AC659" s="410"/>
      <c r="AD659" s="410"/>
      <c r="AE659" s="410"/>
      <c r="AF659" s="410"/>
      <c r="AG659" s="410"/>
      <c r="AH659" s="410"/>
      <c r="AI659" s="410"/>
      <c r="AJ659" s="410"/>
      <c r="AK659" s="410"/>
      <c r="AL659" s="410"/>
      <c r="AM659" s="410"/>
      <c r="AN659" s="410"/>
      <c r="AO659" s="410"/>
      <c r="AP659" s="410"/>
      <c r="AQ659" s="410"/>
      <c r="AR659" s="410"/>
      <c r="AS659" s="410"/>
      <c r="AT659" s="410"/>
      <c r="AU659" s="410"/>
      <c r="AV659" s="410"/>
      <c r="AW659" s="410"/>
      <c r="AX659" s="410"/>
      <c r="AY659" s="410"/>
      <c r="AZ659" s="410"/>
      <c r="BA659" s="413"/>
      <c r="BB659" s="489"/>
      <c r="BC659" s="413"/>
      <c r="BD659" s="413"/>
      <c r="BE659" s="413"/>
      <c r="BF659" s="413"/>
      <c r="BG659" s="413"/>
      <c r="BH659" s="413"/>
      <c r="BI659" s="413"/>
      <c r="BJ659" s="413"/>
      <c r="BK659" s="413"/>
      <c r="BL659" s="413"/>
      <c r="BM659" s="413"/>
      <c r="BN659" s="413"/>
      <c r="BO659" s="413"/>
      <c r="BP659" s="413"/>
      <c r="BQ659" s="413"/>
      <c r="BR659" s="413"/>
      <c r="BS659" s="413"/>
      <c r="BT659" s="413"/>
      <c r="BU659" s="413"/>
      <c r="BV659" s="413"/>
      <c r="BW659" s="413"/>
      <c r="BX659" s="413"/>
      <c r="BY659" s="413"/>
      <c r="BZ659" s="413"/>
      <c r="CA659" s="413"/>
      <c r="CB659" s="413"/>
      <c r="CC659" s="413"/>
      <c r="CD659" s="413"/>
      <c r="CE659" s="413"/>
      <c r="CF659" s="413"/>
      <c r="CG659" s="413"/>
      <c r="CH659" s="413"/>
      <c r="CI659" s="413"/>
      <c r="CJ659" s="413"/>
      <c r="CK659" s="413"/>
      <c r="CL659" s="413"/>
      <c r="CM659" s="413"/>
      <c r="CN659" s="413"/>
      <c r="CO659" s="413"/>
      <c r="CP659" s="413"/>
      <c r="CQ659" s="413"/>
      <c r="CR659" s="413"/>
      <c r="CS659" s="413"/>
      <c r="CT659" s="413"/>
      <c r="CU659" s="413"/>
      <c r="CV659" s="413"/>
      <c r="CW659" s="413"/>
      <c r="CX659" s="413"/>
      <c r="CY659" s="413"/>
      <c r="CZ659" s="413"/>
    </row>
    <row r="660" s="417" customFormat="true" ht="25.15" customHeight="true" x14ac:dyDescent="0.2">
      <c r="C660" s="1066"/>
      <c r="D660" s="1067"/>
      <c r="E660" s="701"/>
      <c r="F660" s="701"/>
      <c r="G660" s="701"/>
      <c r="H660" s="1067" t="s">
        <v>500</v>
      </c>
      <c r="I660" s="1067"/>
      <c r="J660" s="877">
        <v>-5.0271583716963816E-2</v>
      </c>
      <c r="K660" s="701"/>
      <c r="L660" s="701"/>
      <c r="M660" s="1067" t="s">
        <v>332</v>
      </c>
      <c r="N660" s="1067"/>
      <c r="O660" s="878">
        <v>1.2456474425036373E-2</v>
      </c>
      <c r="P660" s="701"/>
      <c r="Q660" s="701"/>
      <c r="AB660" s="410"/>
      <c r="AC660" s="410"/>
      <c r="AD660" s="410"/>
      <c r="AE660" s="410"/>
      <c r="AF660" s="410"/>
      <c r="AG660" s="410"/>
      <c r="AH660" s="410"/>
      <c r="AI660" s="410"/>
      <c r="AJ660" s="410"/>
      <c r="AK660" s="410"/>
      <c r="AL660" s="410"/>
      <c r="AM660" s="410"/>
      <c r="AN660" s="410"/>
      <c r="AO660" s="410"/>
      <c r="AP660" s="410"/>
      <c r="AQ660" s="410"/>
      <c r="AR660" s="410"/>
      <c r="AS660" s="410"/>
      <c r="AT660" s="410"/>
      <c r="AU660" s="410"/>
      <c r="AV660" s="410"/>
      <c r="AW660" s="410"/>
      <c r="AX660" s="410"/>
      <c r="AY660" s="410"/>
      <c r="AZ660" s="410"/>
      <c r="BA660" s="413"/>
      <c r="BB660" s="489"/>
      <c r="BC660" s="413"/>
      <c r="BD660" s="413"/>
      <c r="BE660" s="413"/>
      <c r="BF660" s="413"/>
      <c r="BG660" s="413"/>
      <c r="BH660" s="413"/>
      <c r="BI660" s="413"/>
      <c r="BJ660" s="413"/>
      <c r="BK660" s="413"/>
      <c r="BL660" s="413"/>
      <c r="BM660" s="413"/>
      <c r="BN660" s="413"/>
      <c r="BO660" s="413"/>
      <c r="BP660" s="413"/>
      <c r="BQ660" s="413"/>
      <c r="BR660" s="413"/>
      <c r="BS660" s="413"/>
      <c r="BT660" s="413"/>
      <c r="BU660" s="413"/>
      <c r="BV660" s="413"/>
      <c r="BW660" s="413"/>
      <c r="BX660" s="413"/>
      <c r="BY660" s="413"/>
      <c r="BZ660" s="413"/>
      <c r="CA660" s="413"/>
      <c r="CB660" s="413"/>
      <c r="CC660" s="413"/>
      <c r="CD660" s="413"/>
      <c r="CE660" s="413"/>
      <c r="CF660" s="413"/>
      <c r="CG660" s="413"/>
      <c r="CH660" s="413"/>
      <c r="CI660" s="413"/>
      <c r="CJ660" s="413"/>
      <c r="CK660" s="413"/>
      <c r="CL660" s="413"/>
      <c r="CM660" s="413"/>
      <c r="CN660" s="413"/>
      <c r="CO660" s="413"/>
      <c r="CP660" s="413"/>
      <c r="CQ660" s="413"/>
      <c r="CR660" s="413"/>
      <c r="CS660" s="413"/>
      <c r="CT660" s="413"/>
      <c r="CU660" s="413"/>
      <c r="CV660" s="413"/>
      <c r="CW660" s="413"/>
      <c r="CX660" s="413"/>
      <c r="CY660" s="413"/>
      <c r="CZ660" s="413"/>
    </row>
    <row r="661" s="417" customFormat="true" ht="25.15" customHeight="true" x14ac:dyDescent="0.2">
      <c r="C661" s="1066"/>
      <c r="D661" s="1067"/>
      <c r="E661" s="701"/>
      <c r="F661" s="701"/>
      <c r="G661" s="701"/>
      <c r="H661" s="1067" t="s">
        <v>525</v>
      </c>
      <c r="I661" s="1067"/>
      <c r="J661" s="877">
        <v>-2.7935667637470595E-2</v>
      </c>
      <c r="K661" s="701"/>
      <c r="L661" s="701"/>
      <c r="M661" s="1067" t="s">
        <v>512</v>
      </c>
      <c r="N661" s="1067"/>
      <c r="O661" s="878">
        <v>4.6804427766095518E-3</v>
      </c>
      <c r="P661" s="701"/>
      <c r="Q661" s="701"/>
      <c r="AB661" s="410"/>
      <c r="AC661" s="410"/>
      <c r="AD661" s="410"/>
      <c r="AE661" s="410"/>
      <c r="AF661" s="410"/>
      <c r="AG661" s="410"/>
      <c r="AH661" s="410"/>
      <c r="AI661" s="410"/>
      <c r="AJ661" s="410"/>
      <c r="AK661" s="410"/>
      <c r="AL661" s="410"/>
      <c r="AM661" s="410"/>
      <c r="AN661" s="410"/>
      <c r="AO661" s="410"/>
      <c r="AP661" s="410"/>
      <c r="AQ661" s="410"/>
      <c r="AR661" s="410"/>
      <c r="AS661" s="410"/>
      <c r="AT661" s="410"/>
      <c r="AU661" s="410"/>
      <c r="AV661" s="410"/>
      <c r="AW661" s="410"/>
      <c r="AX661" s="410"/>
      <c r="AY661" s="410"/>
      <c r="AZ661" s="410"/>
      <c r="BA661" s="413"/>
      <c r="BB661" s="489"/>
      <c r="BC661" s="413"/>
      <c r="BD661" s="413"/>
      <c r="BE661" s="413"/>
      <c r="BF661" s="413"/>
      <c r="BG661" s="413"/>
      <c r="BH661" s="413"/>
      <c r="BI661" s="413"/>
      <c r="BJ661" s="413"/>
      <c r="BK661" s="413"/>
      <c r="BL661" s="413"/>
      <c r="BM661" s="413"/>
      <c r="BN661" s="413"/>
      <c r="BO661" s="413"/>
      <c r="BP661" s="413"/>
      <c r="BQ661" s="413"/>
      <c r="BR661" s="413"/>
      <c r="BS661" s="413"/>
      <c r="BT661" s="413"/>
      <c r="BU661" s="413"/>
      <c r="BV661" s="413"/>
      <c r="BW661" s="413"/>
      <c r="BX661" s="413"/>
      <c r="BY661" s="413"/>
      <c r="BZ661" s="413"/>
      <c r="CA661" s="413"/>
      <c r="CB661" s="413"/>
      <c r="CC661" s="413"/>
      <c r="CD661" s="413"/>
      <c r="CE661" s="413"/>
      <c r="CF661" s="413"/>
      <c r="CG661" s="413"/>
      <c r="CH661" s="413"/>
      <c r="CI661" s="413"/>
      <c r="CJ661" s="413"/>
      <c r="CK661" s="413"/>
      <c r="CL661" s="413"/>
      <c r="CM661" s="413"/>
      <c r="CN661" s="413"/>
      <c r="CO661" s="413"/>
      <c r="CP661" s="413"/>
      <c r="CQ661" s="413"/>
      <c r="CR661" s="413"/>
      <c r="CS661" s="413"/>
      <c r="CT661" s="413"/>
      <c r="CU661" s="413"/>
      <c r="CV661" s="413"/>
      <c r="CW661" s="413"/>
      <c r="CX661" s="413"/>
      <c r="CY661" s="413"/>
      <c r="CZ661" s="413"/>
    </row>
    <row r="662" s="417" customFormat="true" ht="25.15" customHeight="true" x14ac:dyDescent="0.2">
      <c r="C662" s="1066"/>
      <c r="D662" s="1067"/>
      <c r="E662" s="701"/>
      <c r="F662" s="701"/>
      <c r="G662" s="701"/>
      <c r="H662" s="1067" t="s">
        <v>494</v>
      </c>
      <c r="I662" s="1067"/>
      <c r="J662" s="877">
        <v>6.9318489002687125E-2</v>
      </c>
      <c r="K662" s="701"/>
      <c r="L662" s="701"/>
      <c r="M662" s="1067" t="s">
        <v>327</v>
      </c>
      <c r="N662" s="1067"/>
      <c r="O662" s="878">
        <v>-1.5734376115386001E-2</v>
      </c>
      <c r="P662" s="701"/>
      <c r="Q662" s="701"/>
      <c r="AB662" s="410"/>
      <c r="AC662" s="410"/>
      <c r="AD662" s="410"/>
      <c r="AE662" s="410"/>
      <c r="AF662" s="410"/>
      <c r="AG662" s="410"/>
      <c r="AH662" s="410"/>
      <c r="AI662" s="410"/>
      <c r="AJ662" s="410"/>
      <c r="AK662" s="410"/>
      <c r="AL662" s="410"/>
      <c r="AM662" s="410"/>
      <c r="AN662" s="410"/>
      <c r="AO662" s="410"/>
      <c r="AP662" s="410"/>
      <c r="AQ662" s="410"/>
      <c r="AR662" s="410"/>
      <c r="AS662" s="410"/>
      <c r="AT662" s="410"/>
      <c r="AU662" s="410"/>
      <c r="AV662" s="410"/>
      <c r="AW662" s="410"/>
      <c r="AX662" s="410"/>
      <c r="AY662" s="410"/>
      <c r="AZ662" s="410"/>
      <c r="BA662" s="413"/>
      <c r="BB662" s="489"/>
      <c r="BC662" s="413"/>
      <c r="BD662" s="413"/>
      <c r="BE662" s="413"/>
      <c r="BF662" s="413"/>
      <c r="BG662" s="413"/>
      <c r="BH662" s="413"/>
      <c r="BI662" s="413"/>
      <c r="BJ662" s="413"/>
      <c r="BK662" s="413"/>
      <c r="BL662" s="413"/>
      <c r="BM662" s="413"/>
      <c r="BN662" s="413"/>
      <c r="BO662" s="413"/>
      <c r="BP662" s="413"/>
      <c r="BQ662" s="413"/>
      <c r="BR662" s="413"/>
      <c r="BS662" s="413"/>
      <c r="BT662" s="413"/>
      <c r="BU662" s="413"/>
      <c r="BV662" s="413"/>
      <c r="BW662" s="413"/>
      <c r="BX662" s="413"/>
      <c r="BY662" s="413"/>
      <c r="BZ662" s="413"/>
      <c r="CA662" s="413"/>
      <c r="CB662" s="413"/>
      <c r="CC662" s="413"/>
      <c r="CD662" s="413"/>
      <c r="CE662" s="413"/>
      <c r="CF662" s="413"/>
      <c r="CG662" s="413"/>
      <c r="CH662" s="413"/>
      <c r="CI662" s="413"/>
      <c r="CJ662" s="413"/>
      <c r="CK662" s="413"/>
      <c r="CL662" s="413"/>
      <c r="CM662" s="413"/>
      <c r="CN662" s="413"/>
      <c r="CO662" s="413"/>
      <c r="CP662" s="413"/>
      <c r="CQ662" s="413"/>
      <c r="CR662" s="413"/>
      <c r="CS662" s="413"/>
      <c r="CT662" s="413"/>
      <c r="CU662" s="413"/>
      <c r="CV662" s="413"/>
      <c r="CW662" s="413"/>
      <c r="CX662" s="413"/>
      <c r="CY662" s="413"/>
      <c r="CZ662" s="413"/>
    </row>
    <row r="663" s="417" customFormat="true" ht="25.15" customHeight="true" x14ac:dyDescent="0.2">
      <c r="C663" s="1066"/>
      <c r="D663" s="1067"/>
      <c r="E663" s="701"/>
      <c r="F663" s="701"/>
      <c r="G663" s="701"/>
      <c r="H663" s="1067" t="s">
        <v>349</v>
      </c>
      <c r="I663" s="1067"/>
      <c r="J663" s="877">
        <v>-4.1824109665311679E-2</v>
      </c>
      <c r="K663" s="701"/>
      <c r="L663" s="701"/>
      <c r="M663" s="1067" t="s">
        <v>350</v>
      </c>
      <c r="N663" s="1067"/>
      <c r="O663" s="878">
        <v>-2.6503468427374384E-5</v>
      </c>
      <c r="P663" s="701"/>
      <c r="Q663" s="701"/>
      <c r="AB663" s="410"/>
      <c r="AC663" s="410"/>
      <c r="AD663" s="410"/>
      <c r="AE663" s="410"/>
      <c r="AF663" s="410"/>
      <c r="AG663" s="410"/>
      <c r="AH663" s="410"/>
      <c r="AI663" s="410"/>
      <c r="AJ663" s="410"/>
      <c r="AK663" s="410"/>
      <c r="AL663" s="410"/>
      <c r="AM663" s="410"/>
      <c r="AN663" s="410"/>
      <c r="AO663" s="410"/>
      <c r="AP663" s="410"/>
      <c r="AQ663" s="410"/>
      <c r="AR663" s="410"/>
      <c r="AS663" s="410"/>
      <c r="AT663" s="410"/>
      <c r="AU663" s="410"/>
      <c r="AV663" s="410"/>
      <c r="AW663" s="410"/>
      <c r="AX663" s="410"/>
      <c r="AY663" s="410"/>
      <c r="AZ663" s="410"/>
      <c r="BA663" s="413"/>
      <c r="BB663" s="489"/>
      <c r="BC663" s="413"/>
      <c r="BD663" s="413"/>
      <c r="BE663" s="413"/>
      <c r="BF663" s="413"/>
      <c r="BG663" s="413"/>
      <c r="BH663" s="413"/>
      <c r="BI663" s="413"/>
      <c r="BJ663" s="413"/>
      <c r="BK663" s="413"/>
      <c r="BL663" s="413"/>
      <c r="BM663" s="413"/>
      <c r="BN663" s="413"/>
      <c r="BO663" s="413"/>
      <c r="BP663" s="413"/>
      <c r="BQ663" s="413"/>
      <c r="BR663" s="413"/>
      <c r="BS663" s="413"/>
      <c r="BT663" s="413"/>
      <c r="BU663" s="413"/>
      <c r="BV663" s="413"/>
      <c r="BW663" s="413"/>
      <c r="BX663" s="413"/>
      <c r="BY663" s="413"/>
      <c r="BZ663" s="413"/>
      <c r="CA663" s="413"/>
      <c r="CB663" s="413"/>
      <c r="CC663" s="413"/>
      <c r="CD663" s="413"/>
      <c r="CE663" s="413"/>
      <c r="CF663" s="413"/>
      <c r="CG663" s="413"/>
      <c r="CH663" s="413"/>
      <c r="CI663" s="413"/>
      <c r="CJ663" s="413"/>
      <c r="CK663" s="413"/>
      <c r="CL663" s="413"/>
      <c r="CM663" s="413"/>
      <c r="CN663" s="413"/>
      <c r="CO663" s="413"/>
      <c r="CP663" s="413"/>
      <c r="CQ663" s="413"/>
      <c r="CR663" s="413"/>
      <c r="CS663" s="413"/>
      <c r="CT663" s="413"/>
      <c r="CU663" s="413"/>
      <c r="CV663" s="413"/>
      <c r="CW663" s="413"/>
      <c r="CX663" s="413"/>
      <c r="CY663" s="413"/>
      <c r="CZ663" s="413"/>
    </row>
    <row r="664" s="417" customFormat="true" ht="25.15" customHeight="true" x14ac:dyDescent="0.2">
      <c r="C664" s="1066"/>
      <c r="D664" s="1067"/>
      <c r="E664" s="701"/>
      <c r="F664" s="701"/>
      <c r="G664" s="701"/>
      <c r="H664" s="1067" t="s">
        <v>351</v>
      </c>
      <c r="I664" s="1067"/>
      <c r="J664" s="877">
        <v>-3.1802447112743069E-2</v>
      </c>
      <c r="K664" s="701"/>
      <c r="L664" s="701"/>
      <c r="M664" s="1067" t="s">
        <v>312</v>
      </c>
      <c r="N664" s="1067"/>
      <c r="O664" s="880">
        <v>1.521127676396784E-2</v>
      </c>
      <c r="P664" s="701"/>
      <c r="Q664" s="701"/>
      <c r="AB664" s="410"/>
      <c r="AC664" s="410"/>
      <c r="AD664" s="410"/>
      <c r="AE664" s="410"/>
      <c r="AF664" s="410"/>
      <c r="AG664" s="410"/>
      <c r="AH664" s="410"/>
      <c r="AI664" s="410"/>
      <c r="AJ664" s="410"/>
      <c r="AK664" s="410"/>
      <c r="AL664" s="410"/>
      <c r="AM664" s="410"/>
      <c r="AN664" s="410"/>
      <c r="AO664" s="410"/>
      <c r="AP664" s="410"/>
      <c r="AQ664" s="410"/>
      <c r="AR664" s="410"/>
      <c r="AS664" s="410"/>
      <c r="AT664" s="410"/>
      <c r="AU664" s="410"/>
      <c r="AV664" s="410"/>
      <c r="AW664" s="410"/>
      <c r="AX664" s="410"/>
      <c r="AY664" s="410"/>
      <c r="AZ664" s="410"/>
      <c r="BA664" s="413"/>
      <c r="BB664" s="489"/>
      <c r="BC664" s="413"/>
      <c r="BD664" s="413"/>
      <c r="BE664" s="413"/>
      <c r="BF664" s="413"/>
      <c r="BG664" s="413"/>
      <c r="BH664" s="413"/>
      <c r="BI664" s="413"/>
      <c r="BJ664" s="413"/>
      <c r="BK664" s="413"/>
      <c r="BL664" s="413"/>
      <c r="BM664" s="413"/>
      <c r="BN664" s="413"/>
      <c r="BO664" s="413"/>
      <c r="BP664" s="413"/>
      <c r="BQ664" s="413"/>
      <c r="BR664" s="413"/>
      <c r="BS664" s="413"/>
      <c r="BT664" s="413"/>
      <c r="BU664" s="413"/>
      <c r="BV664" s="413"/>
      <c r="BW664" s="413"/>
      <c r="BX664" s="413"/>
      <c r="BY664" s="413"/>
      <c r="BZ664" s="413"/>
      <c r="CA664" s="413"/>
      <c r="CB664" s="413"/>
      <c r="CC664" s="413"/>
      <c r="CD664" s="413"/>
      <c r="CE664" s="413"/>
      <c r="CF664" s="413"/>
      <c r="CG664" s="413"/>
      <c r="CH664" s="413"/>
      <c r="CI664" s="413"/>
      <c r="CJ664" s="413"/>
      <c r="CK664" s="413"/>
      <c r="CL664" s="413"/>
      <c r="CM664" s="413"/>
      <c r="CN664" s="413"/>
      <c r="CO664" s="413"/>
      <c r="CP664" s="413"/>
      <c r="CQ664" s="413"/>
      <c r="CR664" s="413"/>
      <c r="CS664" s="413"/>
      <c r="CT664" s="413"/>
      <c r="CU664" s="413"/>
      <c r="CV664" s="413"/>
      <c r="CW664" s="413"/>
      <c r="CX664" s="413"/>
      <c r="CY664" s="413"/>
      <c r="CZ664" s="413"/>
    </row>
    <row r="665" s="417" customFormat="true" ht="25.15" customHeight="true" x14ac:dyDescent="0.2">
      <c r="C665" s="1066"/>
      <c r="D665" s="1067"/>
      <c r="E665" s="701"/>
      <c r="F665" s="701"/>
      <c r="G665" s="701"/>
      <c r="H665" s="1067" t="s">
        <v>324</v>
      </c>
      <c r="I665" s="1067"/>
      <c r="J665" s="877">
        <v>-4.3695670256064571E-2</v>
      </c>
      <c r="K665" s="701"/>
      <c r="L665" s="701"/>
      <c r="M665" s="1067"/>
      <c r="N665" s="1067"/>
      <c r="O665" s="701"/>
      <c r="P665" s="701"/>
      <c r="Q665" s="701"/>
      <c r="AB665" s="410"/>
      <c r="AC665" s="410"/>
      <c r="AD665" s="410"/>
      <c r="AE665" s="410"/>
      <c r="AF665" s="410"/>
      <c r="AG665" s="410"/>
      <c r="AH665" s="410"/>
      <c r="AI665" s="410"/>
      <c r="AJ665" s="410"/>
      <c r="AK665" s="410"/>
      <c r="AL665" s="410"/>
      <c r="AM665" s="410"/>
      <c r="AN665" s="410"/>
      <c r="AO665" s="410"/>
      <c r="AP665" s="410"/>
      <c r="AQ665" s="410"/>
      <c r="AR665" s="410"/>
      <c r="AS665" s="410"/>
      <c r="AT665" s="410"/>
      <c r="AU665" s="410"/>
      <c r="AV665" s="410"/>
      <c r="AW665" s="410"/>
      <c r="AX665" s="410"/>
      <c r="AY665" s="410"/>
      <c r="AZ665" s="410"/>
      <c r="BA665" s="413"/>
      <c r="BB665" s="489"/>
      <c r="BC665" s="413"/>
      <c r="BD665" s="413"/>
      <c r="BE665" s="413"/>
      <c r="BF665" s="413"/>
      <c r="BG665" s="413"/>
      <c r="BH665" s="413"/>
      <c r="BI665" s="413"/>
      <c r="BJ665" s="413"/>
      <c r="BK665" s="413"/>
      <c r="BL665" s="413"/>
      <c r="BM665" s="413"/>
      <c r="BN665" s="413"/>
      <c r="BO665" s="413"/>
      <c r="BP665" s="413"/>
      <c r="BQ665" s="413"/>
      <c r="BR665" s="413"/>
      <c r="BS665" s="413"/>
      <c r="BT665" s="413"/>
      <c r="BU665" s="413"/>
      <c r="BV665" s="413"/>
      <c r="BW665" s="413"/>
      <c r="BX665" s="413"/>
      <c r="BY665" s="413"/>
      <c r="BZ665" s="413"/>
      <c r="CA665" s="413"/>
      <c r="CB665" s="413"/>
      <c r="CC665" s="413"/>
      <c r="CD665" s="413"/>
      <c r="CE665" s="413"/>
      <c r="CF665" s="413"/>
      <c r="CG665" s="413"/>
      <c r="CH665" s="413"/>
      <c r="CI665" s="413"/>
      <c r="CJ665" s="413"/>
      <c r="CK665" s="413"/>
      <c r="CL665" s="413"/>
      <c r="CM665" s="413"/>
      <c r="CN665" s="413"/>
      <c r="CO665" s="413"/>
      <c r="CP665" s="413"/>
      <c r="CQ665" s="413"/>
      <c r="CR665" s="413"/>
      <c r="CS665" s="413"/>
      <c r="CT665" s="413"/>
      <c r="CU665" s="413"/>
      <c r="CV665" s="413"/>
      <c r="CW665" s="413"/>
      <c r="CX665" s="413"/>
      <c r="CY665" s="413"/>
      <c r="CZ665" s="413"/>
    </row>
    <row r="666" s="417" customFormat="true" ht="25.15" customHeight="true" x14ac:dyDescent="0.2">
      <c r="C666" s="1066"/>
      <c r="D666" s="1067"/>
      <c r="E666" s="701"/>
      <c r="F666" s="701"/>
      <c r="G666" s="701"/>
      <c r="H666" s="1067" t="s">
        <v>503</v>
      </c>
      <c r="I666" s="1067"/>
      <c r="J666" s="877">
        <v>4.8181468459353984E-2</v>
      </c>
      <c r="K666" s="701"/>
      <c r="L666" s="701"/>
      <c r="M666" s="1067"/>
      <c r="N666" s="1067"/>
      <c r="O666" s="701"/>
      <c r="P666" s="701"/>
      <c r="Q666" s="701"/>
      <c r="AB666" s="410"/>
      <c r="AC666" s="410"/>
      <c r="AD666" s="410"/>
      <c r="AE666" s="410"/>
      <c r="AF666" s="410"/>
      <c r="AG666" s="410"/>
      <c r="AH666" s="410"/>
      <c r="AI666" s="410"/>
      <c r="AJ666" s="410"/>
      <c r="AK666" s="410"/>
      <c r="AL666" s="410"/>
      <c r="AM666" s="410"/>
      <c r="AN666" s="410"/>
      <c r="AO666" s="410"/>
      <c r="AP666" s="410"/>
      <c r="AQ666" s="410"/>
      <c r="AR666" s="410"/>
      <c r="AS666" s="410"/>
      <c r="AT666" s="410"/>
      <c r="AU666" s="410"/>
      <c r="AV666" s="410"/>
      <c r="AW666" s="410"/>
      <c r="AX666" s="410"/>
      <c r="AY666" s="410"/>
      <c r="AZ666" s="410"/>
      <c r="BA666" s="413"/>
      <c r="BB666" s="489"/>
      <c r="BC666" s="413"/>
      <c r="BD666" s="413"/>
      <c r="BE666" s="413"/>
      <c r="BF666" s="413"/>
      <c r="BG666" s="413"/>
      <c r="BH666" s="413"/>
      <c r="BI666" s="413"/>
      <c r="BJ666" s="413"/>
      <c r="BK666" s="413"/>
      <c r="BL666" s="413"/>
      <c r="BM666" s="413"/>
      <c r="BN666" s="413"/>
      <c r="BO666" s="413"/>
      <c r="BP666" s="413"/>
      <c r="BQ666" s="413"/>
      <c r="BR666" s="413"/>
      <c r="BS666" s="413"/>
      <c r="BT666" s="413"/>
      <c r="BU666" s="413"/>
      <c r="BV666" s="413"/>
      <c r="BW666" s="413"/>
      <c r="BX666" s="413"/>
      <c r="BY666" s="413"/>
      <c r="BZ666" s="413"/>
      <c r="CA666" s="413"/>
      <c r="CB666" s="413"/>
      <c r="CC666" s="413"/>
      <c r="CD666" s="413"/>
      <c r="CE666" s="413"/>
      <c r="CF666" s="413"/>
      <c r="CG666" s="413"/>
      <c r="CH666" s="413"/>
      <c r="CI666" s="413"/>
      <c r="CJ666" s="413"/>
      <c r="CK666" s="413"/>
      <c r="CL666" s="413"/>
      <c r="CM666" s="413"/>
      <c r="CN666" s="413"/>
      <c r="CO666" s="413"/>
      <c r="CP666" s="413"/>
      <c r="CQ666" s="413"/>
      <c r="CR666" s="413"/>
      <c r="CS666" s="413"/>
      <c r="CT666" s="413"/>
      <c r="CU666" s="413"/>
      <c r="CV666" s="413"/>
      <c r="CW666" s="413"/>
      <c r="CX666" s="413"/>
      <c r="CY666" s="413"/>
      <c r="CZ666" s="413"/>
    </row>
    <row r="667" s="417" customFormat="true" ht="25.15" customHeight="true" x14ac:dyDescent="0.2">
      <c r="C667" s="1066"/>
      <c r="D667" s="1067"/>
      <c r="E667" s="701"/>
      <c r="F667" s="701"/>
      <c r="G667" s="701"/>
      <c r="H667" s="1067" t="s">
        <v>329</v>
      </c>
      <c r="I667" s="1067"/>
      <c r="J667" s="877">
        <v>-1.8305809275000626E-2</v>
      </c>
      <c r="K667" s="701"/>
      <c r="L667" s="701"/>
      <c r="M667" s="1067" t="s">
        <v>249</v>
      </c>
      <c r="N667" s="1067"/>
      <c r="O667" s="1067"/>
      <c r="P667" s="701"/>
      <c r="Q667" s="701"/>
      <c r="AB667" s="410"/>
      <c r="AC667" s="410"/>
      <c r="AD667" s="410"/>
      <c r="AE667" s="410"/>
      <c r="AF667" s="410"/>
      <c r="AG667" s="410"/>
      <c r="AH667" s="410"/>
      <c r="AI667" s="410"/>
      <c r="AJ667" s="410"/>
      <c r="AK667" s="410"/>
      <c r="AL667" s="410"/>
      <c r="AM667" s="410"/>
      <c r="AN667" s="410"/>
      <c r="AO667" s="410"/>
      <c r="AP667" s="410"/>
      <c r="AQ667" s="410"/>
      <c r="AR667" s="410"/>
      <c r="AS667" s="410"/>
      <c r="AT667" s="410"/>
      <c r="AU667" s="410"/>
      <c r="AV667" s="410"/>
      <c r="AW667" s="410"/>
      <c r="AX667" s="410"/>
      <c r="AY667" s="410"/>
      <c r="AZ667" s="410"/>
      <c r="BA667" s="413"/>
      <c r="BB667" s="489"/>
      <c r="BC667" s="413"/>
      <c r="BD667" s="413"/>
      <c r="BE667" s="413"/>
      <c r="BF667" s="413"/>
      <c r="BG667" s="413"/>
      <c r="BH667" s="413"/>
      <c r="BI667" s="413"/>
      <c r="BJ667" s="413"/>
      <c r="BK667" s="413"/>
      <c r="BL667" s="413"/>
      <c r="BM667" s="413"/>
      <c r="BN667" s="413"/>
      <c r="BO667" s="413"/>
      <c r="BP667" s="413"/>
      <c r="BQ667" s="413"/>
      <c r="BR667" s="413"/>
      <c r="BS667" s="413"/>
      <c r="BT667" s="413"/>
      <c r="BU667" s="413"/>
      <c r="BV667" s="413"/>
      <c r="BW667" s="413"/>
      <c r="BX667" s="413"/>
      <c r="BY667" s="413"/>
      <c r="BZ667" s="413"/>
      <c r="CA667" s="413"/>
      <c r="CB667" s="413"/>
      <c r="CC667" s="413"/>
      <c r="CD667" s="413"/>
      <c r="CE667" s="413"/>
      <c r="CF667" s="413"/>
      <c r="CG667" s="413"/>
      <c r="CH667" s="413"/>
      <c r="CI667" s="413"/>
      <c r="CJ667" s="413"/>
      <c r="CK667" s="413"/>
      <c r="CL667" s="413"/>
      <c r="CM667" s="413"/>
      <c r="CN667" s="413"/>
      <c r="CO667" s="413"/>
      <c r="CP667" s="413"/>
      <c r="CQ667" s="413"/>
      <c r="CR667" s="413"/>
      <c r="CS667" s="413"/>
      <c r="CT667" s="413"/>
      <c r="CU667" s="413"/>
      <c r="CV667" s="413"/>
      <c r="CW667" s="413"/>
      <c r="CX667" s="413"/>
      <c r="CY667" s="413"/>
      <c r="CZ667" s="413"/>
    </row>
    <row r="668" s="417" customFormat="true" ht="25.15" customHeight="true" x14ac:dyDescent="0.2">
      <c r="C668" s="1066"/>
      <c r="D668" s="1067"/>
      <c r="E668" s="701"/>
      <c r="F668" s="701"/>
      <c r="G668" s="701"/>
      <c r="H668" s="1067" t="s">
        <v>330</v>
      </c>
      <c r="I668" s="1067"/>
      <c r="J668" s="877">
        <v>-1.5817761321049718E-2</v>
      </c>
      <c r="K668" s="701"/>
      <c r="L668" s="701"/>
      <c r="M668" s="1067" t="s">
        <v>209</v>
      </c>
      <c r="N668" s="1067"/>
      <c r="O668" s="896" t="s">
        <v>210</v>
      </c>
      <c r="P668" s="701"/>
      <c r="Q668" s="701"/>
      <c r="AB668" s="410"/>
      <c r="AC668" s="410"/>
      <c r="AD668" s="410"/>
      <c r="AE668" s="410"/>
      <c r="AF668" s="410"/>
      <c r="AG668" s="410"/>
      <c r="AH668" s="410"/>
      <c r="AI668" s="410"/>
      <c r="AJ668" s="410"/>
      <c r="AK668" s="410"/>
      <c r="AL668" s="410"/>
      <c r="AM668" s="410"/>
      <c r="AN668" s="410"/>
      <c r="AO668" s="410"/>
      <c r="AP668" s="410"/>
      <c r="AQ668" s="410"/>
      <c r="AR668" s="410"/>
      <c r="AS668" s="410"/>
      <c r="AT668" s="410"/>
      <c r="AU668" s="410"/>
      <c r="AV668" s="410"/>
      <c r="AW668" s="410"/>
      <c r="AX668" s="410"/>
      <c r="AY668" s="410"/>
      <c r="AZ668" s="410"/>
      <c r="BA668" s="413"/>
      <c r="BB668" s="489"/>
      <c r="BC668" s="413"/>
      <c r="BD668" s="413"/>
      <c r="BE668" s="413"/>
      <c r="BF668" s="413"/>
      <c r="BG668" s="413"/>
      <c r="BH668" s="413"/>
      <c r="BI668" s="413"/>
      <c r="BJ668" s="413"/>
      <c r="BK668" s="413"/>
      <c r="BL668" s="413"/>
      <c r="BM668" s="413"/>
      <c r="BN668" s="413"/>
      <c r="BO668" s="413"/>
      <c r="BP668" s="413"/>
      <c r="BQ668" s="413"/>
      <c r="BR668" s="413"/>
      <c r="BS668" s="413"/>
      <c r="BT668" s="413"/>
      <c r="BU668" s="413"/>
      <c r="BV668" s="413"/>
      <c r="BW668" s="413"/>
      <c r="BX668" s="413"/>
      <c r="BY668" s="413"/>
      <c r="BZ668" s="413"/>
      <c r="CA668" s="413"/>
      <c r="CB668" s="413"/>
      <c r="CC668" s="413"/>
      <c r="CD668" s="413"/>
      <c r="CE668" s="413"/>
      <c r="CF668" s="413"/>
      <c r="CG668" s="413"/>
      <c r="CH668" s="413"/>
      <c r="CI668" s="413"/>
      <c r="CJ668" s="413"/>
      <c r="CK668" s="413"/>
      <c r="CL668" s="413"/>
      <c r="CM668" s="413"/>
      <c r="CN668" s="413"/>
      <c r="CO668" s="413"/>
      <c r="CP668" s="413"/>
      <c r="CQ668" s="413"/>
      <c r="CR668" s="413"/>
      <c r="CS668" s="413"/>
      <c r="CT668" s="413"/>
      <c r="CU668" s="413"/>
      <c r="CV668" s="413"/>
      <c r="CW668" s="413"/>
      <c r="CX668" s="413"/>
      <c r="CY668" s="413"/>
      <c r="CZ668" s="413"/>
    </row>
    <row r="669" s="417" customFormat="true" ht="25.15" customHeight="true" x14ac:dyDescent="0.2">
      <c r="C669" s="1066"/>
      <c r="D669" s="1067"/>
      <c r="E669" s="701"/>
      <c r="F669" s="701"/>
      <c r="G669" s="701"/>
      <c r="H669" s="1067" t="s">
        <v>332</v>
      </c>
      <c r="I669" s="1067"/>
      <c r="J669" s="877">
        <v>-4.3423538449539292E-2</v>
      </c>
      <c r="K669" s="701"/>
      <c r="L669" s="701"/>
      <c r="M669" s="1067" t="s">
        <v>210</v>
      </c>
      <c r="N669" s="1067"/>
      <c r="O669" s="897">
        <v>0.99999999999999978</v>
      </c>
      <c r="P669" s="701"/>
      <c r="Q669" s="701"/>
      <c r="AB669" s="410"/>
      <c r="AC669" s="410"/>
      <c r="AD669" s="410"/>
      <c r="AE669" s="410"/>
      <c r="AF669" s="410"/>
      <c r="AG669" s="410"/>
      <c r="AH669" s="410"/>
      <c r="AI669" s="410"/>
      <c r="AJ669" s="410"/>
      <c r="AK669" s="410"/>
      <c r="AL669" s="410"/>
      <c r="AM669" s="410"/>
      <c r="AN669" s="410"/>
      <c r="AO669" s="410"/>
      <c r="AP669" s="410"/>
      <c r="AQ669" s="410"/>
      <c r="AR669" s="410"/>
      <c r="AS669" s="410"/>
      <c r="AT669" s="410"/>
      <c r="AU669" s="410"/>
      <c r="AV669" s="410"/>
      <c r="AW669" s="410"/>
      <c r="AX669" s="410"/>
      <c r="AY669" s="410"/>
      <c r="AZ669" s="410"/>
      <c r="BA669" s="413"/>
      <c r="BB669" s="489"/>
      <c r="BC669" s="413"/>
      <c r="BD669" s="413"/>
      <c r="BE669" s="413"/>
      <c r="BF669" s="413"/>
      <c r="BG669" s="413"/>
      <c r="BH669" s="413"/>
      <c r="BI669" s="413"/>
      <c r="BJ669" s="413"/>
      <c r="BK669" s="413"/>
      <c r="BL669" s="413"/>
      <c r="BM669" s="413"/>
      <c r="BN669" s="413"/>
      <c r="BO669" s="413"/>
      <c r="BP669" s="413"/>
      <c r="BQ669" s="413"/>
      <c r="BR669" s="413"/>
      <c r="BS669" s="413"/>
      <c r="BT669" s="413"/>
      <c r="BU669" s="413"/>
      <c r="BV669" s="413"/>
      <c r="BW669" s="413"/>
      <c r="BX669" s="413"/>
      <c r="BY669" s="413"/>
      <c r="BZ669" s="413"/>
      <c r="CA669" s="413"/>
      <c r="CB669" s="413"/>
      <c r="CC669" s="413"/>
      <c r="CD669" s="413"/>
      <c r="CE669" s="413"/>
      <c r="CF669" s="413"/>
      <c r="CG669" s="413"/>
      <c r="CH669" s="413"/>
      <c r="CI669" s="413"/>
      <c r="CJ669" s="413"/>
      <c r="CK669" s="413"/>
      <c r="CL669" s="413"/>
      <c r="CM669" s="413"/>
      <c r="CN669" s="413"/>
      <c r="CO669" s="413"/>
      <c r="CP669" s="413"/>
      <c r="CQ669" s="413"/>
      <c r="CR669" s="413"/>
      <c r="CS669" s="413"/>
      <c r="CT669" s="413"/>
      <c r="CU669" s="413"/>
      <c r="CV669" s="413"/>
      <c r="CW669" s="413"/>
      <c r="CX669" s="413"/>
      <c r="CY669" s="413"/>
      <c r="CZ669" s="413"/>
    </row>
    <row r="670" s="417" customFormat="true" ht="25.15" customHeight="true" x14ac:dyDescent="0.2">
      <c r="C670" s="1066"/>
      <c r="D670" s="1067"/>
      <c r="E670" s="701"/>
      <c r="F670" s="701"/>
      <c r="G670" s="701"/>
      <c r="H670" s="1067" t="s">
        <v>512</v>
      </c>
      <c r="I670" s="1067"/>
      <c r="J670" s="877">
        <v>4.1104097366124387E-2</v>
      </c>
      <c r="K670" s="701"/>
      <c r="L670" s="701"/>
      <c r="M670" s="1067"/>
      <c r="N670" s="1067"/>
      <c r="O670" s="701"/>
      <c r="P670" s="701"/>
      <c r="Q670" s="701"/>
      <c r="AB670" s="410"/>
      <c r="AC670" s="410"/>
      <c r="AD670" s="410"/>
      <c r="AE670" s="410"/>
      <c r="AF670" s="410"/>
      <c r="AG670" s="410"/>
      <c r="AH670" s="410"/>
      <c r="AI670" s="410"/>
      <c r="AJ670" s="410"/>
      <c r="AK670" s="410"/>
      <c r="AL670" s="410"/>
      <c r="AM670" s="410"/>
      <c r="AN670" s="410"/>
      <c r="AO670" s="410"/>
      <c r="AP670" s="410"/>
      <c r="AQ670" s="410"/>
      <c r="AR670" s="410"/>
      <c r="AS670" s="410"/>
      <c r="AT670" s="410"/>
      <c r="AU670" s="410"/>
      <c r="AV670" s="410"/>
      <c r="AW670" s="410"/>
      <c r="AX670" s="410"/>
      <c r="AY670" s="410"/>
      <c r="AZ670" s="410"/>
      <c r="BA670" s="413"/>
      <c r="BB670" s="489"/>
      <c r="BC670" s="413"/>
      <c r="BD670" s="413"/>
      <c r="BE670" s="413"/>
      <c r="BF670" s="413"/>
      <c r="BG670" s="413"/>
      <c r="BH670" s="413"/>
      <c r="BI670" s="413"/>
      <c r="BJ670" s="413"/>
      <c r="BK670" s="413"/>
      <c r="BL670" s="413"/>
      <c r="BM670" s="413"/>
      <c r="BN670" s="413"/>
      <c r="BO670" s="413"/>
      <c r="BP670" s="413"/>
      <c r="BQ670" s="413"/>
      <c r="BR670" s="413"/>
      <c r="BS670" s="413"/>
      <c r="BT670" s="413"/>
      <c r="BU670" s="413"/>
      <c r="BV670" s="413"/>
      <c r="BW670" s="413"/>
      <c r="BX670" s="413"/>
      <c r="BY670" s="413"/>
      <c r="BZ670" s="413"/>
      <c r="CA670" s="413"/>
      <c r="CB670" s="413"/>
      <c r="CC670" s="413"/>
      <c r="CD670" s="413"/>
      <c r="CE670" s="413"/>
      <c r="CF670" s="413"/>
      <c r="CG670" s="413"/>
      <c r="CH670" s="413"/>
      <c r="CI670" s="413"/>
      <c r="CJ670" s="413"/>
      <c r="CK670" s="413"/>
      <c r="CL670" s="413"/>
      <c r="CM670" s="413"/>
      <c r="CN670" s="413"/>
      <c r="CO670" s="413"/>
      <c r="CP670" s="413"/>
      <c r="CQ670" s="413"/>
      <c r="CR670" s="413"/>
      <c r="CS670" s="413"/>
      <c r="CT670" s="413"/>
      <c r="CU670" s="413"/>
      <c r="CV670" s="413"/>
      <c r="CW670" s="413"/>
      <c r="CX670" s="413"/>
      <c r="CY670" s="413"/>
      <c r="CZ670" s="413"/>
    </row>
    <row r="671" s="417" customFormat="true" ht="25.15" customHeight="true" x14ac:dyDescent="0.2">
      <c r="C671" s="1066"/>
      <c r="D671" s="1067"/>
      <c r="E671" s="701"/>
      <c r="F671" s="701"/>
      <c r="G671" s="701"/>
      <c r="H671" s="1067" t="s">
        <v>327</v>
      </c>
      <c r="I671" s="1067"/>
      <c r="J671" s="877">
        <v>-2.3489464611308981E-2</v>
      </c>
      <c r="K671" s="701"/>
      <c r="L671" s="701"/>
      <c r="M671" s="1067"/>
      <c r="N671" s="1067"/>
      <c r="O671" s="701"/>
      <c r="P671" s="701"/>
      <c r="Q671" s="701"/>
      <c r="AB671" s="410"/>
      <c r="AC671" s="410"/>
      <c r="AD671" s="410"/>
      <c r="AE671" s="410"/>
      <c r="AF671" s="410"/>
      <c r="AG671" s="410"/>
      <c r="AH671" s="410"/>
      <c r="AI671" s="410"/>
      <c r="AJ671" s="410"/>
      <c r="AK671" s="410"/>
      <c r="AL671" s="410"/>
      <c r="AM671" s="410"/>
      <c r="AN671" s="410"/>
      <c r="AO671" s="410"/>
      <c r="AP671" s="410"/>
      <c r="AQ671" s="410"/>
      <c r="AR671" s="410"/>
      <c r="AS671" s="410"/>
      <c r="AT671" s="410"/>
      <c r="AU671" s="410"/>
      <c r="AV671" s="410"/>
      <c r="AW671" s="410"/>
      <c r="AX671" s="410"/>
      <c r="AY671" s="410"/>
      <c r="AZ671" s="410"/>
      <c r="BA671" s="413"/>
      <c r="BB671" s="489"/>
      <c r="BC671" s="413"/>
      <c r="BD671" s="413"/>
      <c r="BE671" s="413"/>
      <c r="BF671" s="413"/>
      <c r="BG671" s="413"/>
      <c r="BH671" s="413"/>
      <c r="BI671" s="413"/>
      <c r="BJ671" s="413"/>
      <c r="BK671" s="413"/>
      <c r="BL671" s="413"/>
      <c r="BM671" s="413"/>
      <c r="BN671" s="413"/>
      <c r="BO671" s="413"/>
      <c r="BP671" s="413"/>
      <c r="BQ671" s="413"/>
      <c r="BR671" s="413"/>
      <c r="BS671" s="413"/>
      <c r="BT671" s="413"/>
      <c r="BU671" s="413"/>
      <c r="BV671" s="413"/>
      <c r="BW671" s="413"/>
      <c r="BX671" s="413"/>
      <c r="BY671" s="413"/>
      <c r="BZ671" s="413"/>
      <c r="CA671" s="413"/>
      <c r="CB671" s="413"/>
      <c r="CC671" s="413"/>
      <c r="CD671" s="413"/>
      <c r="CE671" s="413"/>
      <c r="CF671" s="413"/>
      <c r="CG671" s="413"/>
      <c r="CH671" s="413"/>
      <c r="CI671" s="413"/>
      <c r="CJ671" s="413"/>
      <c r="CK671" s="413"/>
      <c r="CL671" s="413"/>
      <c r="CM671" s="413"/>
      <c r="CN671" s="413"/>
      <c r="CO671" s="413"/>
      <c r="CP671" s="413"/>
      <c r="CQ671" s="413"/>
      <c r="CR671" s="413"/>
      <c r="CS671" s="413"/>
      <c r="CT671" s="413"/>
      <c r="CU671" s="413"/>
      <c r="CV671" s="413"/>
      <c r="CW671" s="413"/>
      <c r="CX671" s="413"/>
      <c r="CY671" s="413"/>
      <c r="CZ671" s="413"/>
    </row>
    <row r="672" s="417" customFormat="true" ht="25.15" customHeight="true" x14ac:dyDescent="0.2">
      <c r="C672" s="1066"/>
      <c r="D672" s="1067"/>
      <c r="E672" s="701"/>
      <c r="F672" s="701"/>
      <c r="G672" s="701"/>
      <c r="H672" s="1067" t="s">
        <v>350</v>
      </c>
      <c r="I672" s="1067"/>
      <c r="J672" s="877">
        <v>-2.7901341127185394E-2</v>
      </c>
      <c r="K672" s="701"/>
      <c r="L672" s="701"/>
      <c r="M672" s="1067"/>
      <c r="N672" s="1067"/>
      <c r="O672" s="701"/>
      <c r="P672" s="701"/>
      <c r="Q672" s="701"/>
      <c r="AB672" s="410"/>
      <c r="AC672" s="410"/>
      <c r="AD672" s="410"/>
      <c r="AE672" s="410"/>
      <c r="AF672" s="410"/>
      <c r="AG672" s="410"/>
      <c r="AH672" s="410"/>
      <c r="AI672" s="410"/>
      <c r="AJ672" s="410"/>
      <c r="AK672" s="410"/>
      <c r="AL672" s="410"/>
      <c r="AM672" s="410"/>
      <c r="AN672" s="410"/>
      <c r="AO672" s="410"/>
      <c r="AP672" s="410"/>
      <c r="AQ672" s="410"/>
      <c r="AR672" s="410"/>
      <c r="AS672" s="410"/>
      <c r="AT672" s="410"/>
      <c r="AU672" s="410"/>
      <c r="AV672" s="410"/>
      <c r="AW672" s="410"/>
      <c r="AX672" s="410"/>
      <c r="AY672" s="410"/>
      <c r="AZ672" s="410"/>
      <c r="BA672" s="413"/>
      <c r="BB672" s="489"/>
      <c r="BC672" s="413"/>
      <c r="BD672" s="413"/>
      <c r="BE672" s="413"/>
      <c r="BF672" s="413"/>
      <c r="BG672" s="413"/>
      <c r="BH672" s="413"/>
      <c r="BI672" s="413"/>
      <c r="BJ672" s="413"/>
      <c r="BK672" s="413"/>
      <c r="BL672" s="413"/>
      <c r="BM672" s="413"/>
      <c r="BN672" s="413"/>
      <c r="BO672" s="413"/>
      <c r="BP672" s="413"/>
      <c r="BQ672" s="413"/>
      <c r="BR672" s="413"/>
      <c r="BS672" s="413"/>
      <c r="BT672" s="413"/>
      <c r="BU672" s="413"/>
      <c r="BV672" s="413"/>
      <c r="BW672" s="413"/>
      <c r="BX672" s="413"/>
      <c r="BY672" s="413"/>
      <c r="BZ672" s="413"/>
      <c r="CA672" s="413"/>
      <c r="CB672" s="413"/>
      <c r="CC672" s="413"/>
      <c r="CD672" s="413"/>
      <c r="CE672" s="413"/>
      <c r="CF672" s="413"/>
      <c r="CG672" s="413"/>
      <c r="CH672" s="413"/>
      <c r="CI672" s="413"/>
      <c r="CJ672" s="413"/>
      <c r="CK672" s="413"/>
      <c r="CL672" s="413"/>
      <c r="CM672" s="413"/>
      <c r="CN672" s="413"/>
      <c r="CO672" s="413"/>
      <c r="CP672" s="413"/>
      <c r="CQ672" s="413"/>
      <c r="CR672" s="413"/>
      <c r="CS672" s="413"/>
      <c r="CT672" s="413"/>
      <c r="CU672" s="413"/>
      <c r="CV672" s="413"/>
      <c r="CW672" s="413"/>
      <c r="CX672" s="413"/>
      <c r="CY672" s="413"/>
      <c r="CZ672" s="413"/>
    </row>
    <row r="673" s="417" customFormat="true" ht="25.15" customHeight="true" x14ac:dyDescent="0.2">
      <c r="C673" s="1066"/>
      <c r="D673" s="1067"/>
      <c r="E673" s="701"/>
      <c r="F673" s="701"/>
      <c r="G673" s="701"/>
      <c r="H673" s="1067" t="s">
        <v>312</v>
      </c>
      <c r="I673" s="1067"/>
      <c r="J673" s="881">
        <v>-1.5375531172924992E-2</v>
      </c>
      <c r="K673" s="701"/>
      <c r="L673" s="701"/>
      <c r="M673" s="1067"/>
      <c r="N673" s="1067"/>
      <c r="O673" s="701"/>
      <c r="P673" s="701"/>
      <c r="Q673" s="701"/>
      <c r="AB673" s="410"/>
      <c r="AC673" s="410"/>
      <c r="AD673" s="410"/>
      <c r="AE673" s="410"/>
      <c r="AF673" s="410"/>
      <c r="AG673" s="410"/>
      <c r="AH673" s="410"/>
      <c r="AI673" s="410"/>
      <c r="AJ673" s="410"/>
      <c r="AK673" s="410"/>
      <c r="AL673" s="410"/>
      <c r="AM673" s="410"/>
      <c r="AN673" s="410"/>
      <c r="AO673" s="410"/>
      <c r="AP673" s="410"/>
      <c r="AQ673" s="410"/>
      <c r="AR673" s="410"/>
      <c r="AS673" s="410"/>
      <c r="AT673" s="410"/>
      <c r="AU673" s="410"/>
      <c r="AV673" s="410"/>
      <c r="AW673" s="410"/>
      <c r="AX673" s="410"/>
      <c r="AY673" s="410"/>
      <c r="AZ673" s="410"/>
      <c r="BA673" s="413"/>
      <c r="BB673" s="489"/>
      <c r="BC673" s="413"/>
      <c r="BD673" s="413"/>
      <c r="BE673" s="413"/>
      <c r="BF673" s="413"/>
      <c r="BG673" s="413"/>
      <c r="BH673" s="413"/>
      <c r="BI673" s="413"/>
      <c r="BJ673" s="413"/>
      <c r="BK673" s="413"/>
      <c r="BL673" s="413"/>
      <c r="BM673" s="413"/>
      <c r="BN673" s="413"/>
      <c r="BO673" s="413"/>
      <c r="BP673" s="413"/>
      <c r="BQ673" s="413"/>
      <c r="BR673" s="413"/>
      <c r="BS673" s="413"/>
      <c r="BT673" s="413"/>
      <c r="BU673" s="413"/>
      <c r="BV673" s="413"/>
      <c r="BW673" s="413"/>
      <c r="BX673" s="413"/>
      <c r="BY673" s="413"/>
      <c r="BZ673" s="413"/>
      <c r="CA673" s="413"/>
      <c r="CB673" s="413"/>
      <c r="CC673" s="413"/>
      <c r="CD673" s="413"/>
      <c r="CE673" s="413"/>
      <c r="CF673" s="413"/>
      <c r="CG673" s="413"/>
      <c r="CH673" s="413"/>
      <c r="CI673" s="413"/>
      <c r="CJ673" s="413"/>
      <c r="CK673" s="413"/>
      <c r="CL673" s="413"/>
      <c r="CM673" s="413"/>
      <c r="CN673" s="413"/>
      <c r="CO673" s="413"/>
      <c r="CP673" s="413"/>
      <c r="CQ673" s="413"/>
      <c r="CR673" s="413"/>
      <c r="CS673" s="413"/>
      <c r="CT673" s="413"/>
      <c r="CU673" s="413"/>
      <c r="CV673" s="413"/>
      <c r="CW673" s="413"/>
      <c r="CX673" s="413"/>
      <c r="CY673" s="413"/>
      <c r="CZ673" s="413"/>
    </row>
    <row r="674" s="417" customFormat="true" ht="25.15" customHeight="true" x14ac:dyDescent="0.2">
      <c r="C674" s="1066"/>
      <c r="D674" s="1067"/>
      <c r="E674" s="701"/>
      <c r="F674" s="701"/>
      <c r="G674" s="701"/>
      <c r="H674" s="1067"/>
      <c r="I674" s="1067"/>
      <c r="J674" s="701"/>
      <c r="K674" s="701"/>
      <c r="L674" s="701"/>
      <c r="M674" s="1067"/>
      <c r="N674" s="1067"/>
      <c r="O674" s="701"/>
      <c r="P674" s="701"/>
      <c r="Q674" s="701"/>
      <c r="AB674" s="410"/>
      <c r="AC674" s="410"/>
      <c r="AD674" s="410"/>
      <c r="AE674" s="410"/>
      <c r="AF674" s="410"/>
      <c r="AG674" s="410"/>
      <c r="AH674" s="410"/>
      <c r="AI674" s="410"/>
      <c r="AJ674" s="410"/>
      <c r="AK674" s="410"/>
      <c r="AL674" s="410"/>
      <c r="AM674" s="410"/>
      <c r="AN674" s="410"/>
      <c r="AO674" s="410"/>
      <c r="AP674" s="410"/>
      <c r="AQ674" s="410"/>
      <c r="AR674" s="410"/>
      <c r="AS674" s="410"/>
      <c r="AT674" s="410"/>
      <c r="AU674" s="410"/>
      <c r="AV674" s="410"/>
      <c r="AW674" s="410"/>
      <c r="AX674" s="410"/>
      <c r="AY674" s="410"/>
      <c r="AZ674" s="410"/>
      <c r="BA674" s="413"/>
      <c r="BB674" s="489"/>
      <c r="BC674" s="413"/>
      <c r="BD674" s="413"/>
      <c r="BE674" s="413"/>
      <c r="BF674" s="413"/>
      <c r="BG674" s="413"/>
      <c r="BH674" s="413"/>
      <c r="BI674" s="413"/>
      <c r="BJ674" s="413"/>
      <c r="BK674" s="413"/>
      <c r="BL674" s="413"/>
      <c r="BM674" s="413"/>
      <c r="BN674" s="413"/>
      <c r="BO674" s="413"/>
      <c r="BP674" s="413"/>
      <c r="BQ674" s="413"/>
      <c r="BR674" s="413"/>
      <c r="BS674" s="413"/>
      <c r="BT674" s="413"/>
      <c r="BU674" s="413"/>
      <c r="BV674" s="413"/>
      <c r="BW674" s="413"/>
      <c r="BX674" s="413"/>
      <c r="BY674" s="413"/>
      <c r="BZ674" s="413"/>
      <c r="CA674" s="413"/>
      <c r="CB674" s="413"/>
      <c r="CC674" s="413"/>
      <c r="CD674" s="413"/>
      <c r="CE674" s="413"/>
      <c r="CF674" s="413"/>
      <c r="CG674" s="413"/>
      <c r="CH674" s="413"/>
      <c r="CI674" s="413"/>
      <c r="CJ674" s="413"/>
      <c r="CK674" s="413"/>
      <c r="CL674" s="413"/>
      <c r="CM674" s="413"/>
      <c r="CN674" s="413"/>
      <c r="CO674" s="413"/>
      <c r="CP674" s="413"/>
      <c r="CQ674" s="413"/>
      <c r="CR674" s="413"/>
      <c r="CS674" s="413"/>
      <c r="CT674" s="413"/>
      <c r="CU674" s="413"/>
      <c r="CV674" s="413"/>
      <c r="CW674" s="413"/>
      <c r="CX674" s="413"/>
      <c r="CY674" s="413"/>
      <c r="CZ674" s="413"/>
    </row>
    <row r="675" s="417" customFormat="true" ht="25.15" customHeight="true" x14ac:dyDescent="0.2">
      <c r="C675" s="1066"/>
      <c r="D675" s="1067"/>
      <c r="E675" s="701"/>
      <c r="F675" s="701"/>
      <c r="G675" s="701"/>
      <c r="H675" s="1067"/>
      <c r="I675" s="1067"/>
      <c r="J675" s="701"/>
      <c r="K675" s="701"/>
      <c r="L675" s="701"/>
      <c r="M675" s="1067"/>
      <c r="N675" s="1067"/>
      <c r="O675" s="701"/>
      <c r="P675" s="701"/>
      <c r="Q675" s="701"/>
      <c r="AB675" s="410"/>
      <c r="AC675" s="410"/>
      <c r="AD675" s="410"/>
      <c r="AE675" s="410"/>
      <c r="AF675" s="410"/>
      <c r="AG675" s="410"/>
      <c r="AH675" s="410"/>
      <c r="AI675" s="410"/>
      <c r="AJ675" s="410"/>
      <c r="AK675" s="410"/>
      <c r="AL675" s="410"/>
      <c r="AM675" s="410"/>
      <c r="AN675" s="410"/>
      <c r="AO675" s="410"/>
      <c r="AP675" s="410"/>
      <c r="AQ675" s="410"/>
      <c r="AR675" s="410"/>
      <c r="AS675" s="410"/>
      <c r="AT675" s="410"/>
      <c r="AU675" s="410"/>
      <c r="AV675" s="410"/>
      <c r="AW675" s="410"/>
      <c r="AX675" s="410"/>
      <c r="AY675" s="410"/>
      <c r="AZ675" s="410"/>
      <c r="BA675" s="413"/>
      <c r="BB675" s="489"/>
      <c r="BC675" s="413"/>
      <c r="BD675" s="413"/>
      <c r="BE675" s="413"/>
      <c r="BF675" s="413"/>
      <c r="BG675" s="413"/>
      <c r="BH675" s="413"/>
      <c r="BI675" s="413"/>
      <c r="BJ675" s="413"/>
      <c r="BK675" s="413"/>
      <c r="BL675" s="413"/>
      <c r="BM675" s="413"/>
      <c r="BN675" s="413"/>
      <c r="BO675" s="413"/>
      <c r="BP675" s="413"/>
      <c r="BQ675" s="413"/>
      <c r="BR675" s="413"/>
      <c r="BS675" s="413"/>
      <c r="BT675" s="413"/>
      <c r="BU675" s="413"/>
      <c r="BV675" s="413"/>
      <c r="BW675" s="413"/>
      <c r="BX675" s="413"/>
      <c r="BY675" s="413"/>
      <c r="BZ675" s="413"/>
      <c r="CA675" s="413"/>
      <c r="CB675" s="413"/>
      <c r="CC675" s="413"/>
      <c r="CD675" s="413"/>
      <c r="CE675" s="413"/>
      <c r="CF675" s="413"/>
      <c r="CG675" s="413"/>
      <c r="CH675" s="413"/>
      <c r="CI675" s="413"/>
      <c r="CJ675" s="413"/>
      <c r="CK675" s="413"/>
      <c r="CL675" s="413"/>
      <c r="CM675" s="413"/>
      <c r="CN675" s="413"/>
      <c r="CO675" s="413"/>
      <c r="CP675" s="413"/>
      <c r="CQ675" s="413"/>
      <c r="CR675" s="413"/>
      <c r="CS675" s="413"/>
      <c r="CT675" s="413"/>
      <c r="CU675" s="413"/>
      <c r="CV675" s="413"/>
      <c r="CW675" s="413"/>
      <c r="CX675" s="413"/>
      <c r="CY675" s="413"/>
      <c r="CZ675" s="413"/>
    </row>
    <row r="676" s="417" customFormat="true" ht="25.15" customHeight="true" x14ac:dyDescent="0.2">
      <c r="C676" s="1066"/>
      <c r="D676" s="1067"/>
      <c r="E676" s="701"/>
      <c r="F676" s="701"/>
      <c r="G676" s="701"/>
      <c r="H676" s="1067" t="s">
        <v>249</v>
      </c>
      <c r="I676" s="1067"/>
      <c r="J676" s="1067"/>
      <c r="K676" s="701"/>
      <c r="L676" s="701"/>
      <c r="M676" s="1067"/>
      <c r="N676" s="1067"/>
      <c r="O676" s="701"/>
      <c r="P676" s="701"/>
      <c r="Q676" s="701"/>
      <c r="AB676" s="410"/>
      <c r="AC676" s="410"/>
      <c r="AD676" s="410"/>
      <c r="AE676" s="410"/>
      <c r="AF676" s="410"/>
      <c r="AG676" s="410"/>
      <c r="AH676" s="410"/>
      <c r="AI676" s="410"/>
      <c r="AJ676" s="410"/>
      <c r="AK676" s="410"/>
      <c r="AL676" s="410"/>
      <c r="AM676" s="410"/>
      <c r="AN676" s="410"/>
      <c r="AO676" s="410"/>
      <c r="AP676" s="410"/>
      <c r="AQ676" s="410"/>
      <c r="AR676" s="410"/>
      <c r="AS676" s="410"/>
      <c r="AT676" s="410"/>
      <c r="AU676" s="410"/>
      <c r="AV676" s="410"/>
      <c r="AW676" s="410"/>
      <c r="AX676" s="410"/>
      <c r="AY676" s="410"/>
      <c r="AZ676" s="410"/>
      <c r="BA676" s="413"/>
      <c r="BB676" s="489"/>
      <c r="BC676" s="413"/>
      <c r="BD676" s="413"/>
      <c r="BE676" s="413"/>
      <c r="BF676" s="413"/>
      <c r="BG676" s="413"/>
      <c r="BH676" s="413"/>
      <c r="BI676" s="413"/>
      <c r="BJ676" s="413"/>
      <c r="BK676" s="413"/>
      <c r="BL676" s="413"/>
      <c r="BM676" s="413"/>
      <c r="BN676" s="413"/>
      <c r="BO676" s="413"/>
      <c r="BP676" s="413"/>
      <c r="BQ676" s="413"/>
      <c r="BR676" s="413"/>
      <c r="BS676" s="413"/>
      <c r="BT676" s="413"/>
      <c r="BU676" s="413"/>
      <c r="BV676" s="413"/>
      <c r="BW676" s="413"/>
      <c r="BX676" s="413"/>
      <c r="BY676" s="413"/>
      <c r="BZ676" s="413"/>
      <c r="CA676" s="413"/>
      <c r="CB676" s="413"/>
      <c r="CC676" s="413"/>
      <c r="CD676" s="413"/>
      <c r="CE676" s="413"/>
      <c r="CF676" s="413"/>
      <c r="CG676" s="413"/>
      <c r="CH676" s="413"/>
      <c r="CI676" s="413"/>
      <c r="CJ676" s="413"/>
      <c r="CK676" s="413"/>
      <c r="CL676" s="413"/>
      <c r="CM676" s="413"/>
      <c r="CN676" s="413"/>
      <c r="CO676" s="413"/>
      <c r="CP676" s="413"/>
      <c r="CQ676" s="413"/>
      <c r="CR676" s="413"/>
      <c r="CS676" s="413"/>
      <c r="CT676" s="413"/>
      <c r="CU676" s="413"/>
      <c r="CV676" s="413"/>
      <c r="CW676" s="413"/>
      <c r="CX676" s="413"/>
      <c r="CY676" s="413"/>
      <c r="CZ676" s="413"/>
    </row>
    <row r="677" s="417" customFormat="true" ht="25.15" customHeight="true" x14ac:dyDescent="0.2">
      <c r="C677" s="1066"/>
      <c r="D677" s="1067"/>
      <c r="E677" s="701"/>
      <c r="F677" s="701"/>
      <c r="G677" s="701"/>
      <c r="H677" s="1067" t="s">
        <v>209</v>
      </c>
      <c r="I677" s="1067"/>
      <c r="J677" s="898" t="s">
        <v>210</v>
      </c>
      <c r="K677" s="701"/>
      <c r="L677" s="701"/>
      <c r="M677" s="1067"/>
      <c r="N677" s="1067"/>
      <c r="O677" s="701"/>
      <c r="P677" s="701"/>
      <c r="Q677" s="701"/>
      <c r="AB677" s="410"/>
      <c r="AC677" s="410"/>
      <c r="AD677" s="410"/>
      <c r="AE677" s="410"/>
      <c r="AF677" s="410"/>
      <c r="AG677" s="410"/>
      <c r="AH677" s="410"/>
      <c r="AI677" s="410"/>
      <c r="AJ677" s="410"/>
      <c r="AK677" s="410"/>
      <c r="AL677" s="410"/>
      <c r="AM677" s="410"/>
      <c r="AN677" s="410"/>
      <c r="AO677" s="410"/>
      <c r="AP677" s="410"/>
      <c r="AQ677" s="410"/>
      <c r="AR677" s="410"/>
      <c r="AS677" s="410"/>
      <c r="AT677" s="410"/>
      <c r="AU677" s="410"/>
      <c r="AV677" s="410"/>
      <c r="AW677" s="410"/>
      <c r="AX677" s="410"/>
      <c r="AY677" s="410"/>
      <c r="AZ677" s="410"/>
      <c r="BA677" s="413"/>
      <c r="BB677" s="489"/>
      <c r="BC677" s="413"/>
      <c r="BD677" s="413"/>
      <c r="BE677" s="413"/>
      <c r="BF677" s="413"/>
      <c r="BG677" s="413"/>
      <c r="BH677" s="413"/>
      <c r="BI677" s="413"/>
      <c r="BJ677" s="413"/>
      <c r="BK677" s="413"/>
      <c r="BL677" s="413"/>
      <c r="BM677" s="413"/>
      <c r="BN677" s="413"/>
      <c r="BO677" s="413"/>
      <c r="BP677" s="413"/>
      <c r="BQ677" s="413"/>
      <c r="BR677" s="413"/>
      <c r="BS677" s="413"/>
      <c r="BT677" s="413"/>
      <c r="BU677" s="413"/>
      <c r="BV677" s="413"/>
      <c r="BW677" s="413"/>
      <c r="BX677" s="413"/>
      <c r="BY677" s="413"/>
      <c r="BZ677" s="413"/>
      <c r="CA677" s="413"/>
      <c r="CB677" s="413"/>
      <c r="CC677" s="413"/>
      <c r="CD677" s="413"/>
      <c r="CE677" s="413"/>
      <c r="CF677" s="413"/>
      <c r="CG677" s="413"/>
      <c r="CH677" s="413"/>
      <c r="CI677" s="413"/>
      <c r="CJ677" s="413"/>
      <c r="CK677" s="413"/>
      <c r="CL677" s="413"/>
      <c r="CM677" s="413"/>
      <c r="CN677" s="413"/>
      <c r="CO677" s="413"/>
      <c r="CP677" s="413"/>
      <c r="CQ677" s="413"/>
      <c r="CR677" s="413"/>
      <c r="CS677" s="413"/>
      <c r="CT677" s="413"/>
      <c r="CU677" s="413"/>
      <c r="CV677" s="413"/>
      <c r="CW677" s="413"/>
      <c r="CX677" s="413"/>
      <c r="CY677" s="413"/>
      <c r="CZ677" s="413"/>
    </row>
    <row r="678" s="417" customFormat="true" ht="25.15" customHeight="true" x14ac:dyDescent="0.2">
      <c r="C678" s="1066"/>
      <c r="D678" s="1067"/>
      <c r="E678" s="701"/>
      <c r="F678" s="701"/>
      <c r="G678" s="701"/>
      <c r="H678" s="1067" t="s">
        <v>210</v>
      </c>
      <c r="I678" s="1067"/>
      <c r="J678" s="899">
        <v>1.0000000000000002</v>
      </c>
      <c r="K678" s="701"/>
      <c r="L678" s="701"/>
      <c r="M678" s="1067"/>
      <c r="N678" s="1067"/>
      <c r="O678" s="701"/>
      <c r="P678" s="701"/>
      <c r="Q678" s="701"/>
      <c r="AB678" s="410"/>
      <c r="AC678" s="410"/>
      <c r="AD678" s="410"/>
      <c r="AE678" s="410"/>
      <c r="AF678" s="410"/>
      <c r="AG678" s="410"/>
      <c r="AH678" s="410"/>
      <c r="AI678" s="410"/>
      <c r="AJ678" s="410"/>
      <c r="AK678" s="410"/>
      <c r="AL678" s="410"/>
      <c r="AM678" s="410"/>
      <c r="AN678" s="410"/>
      <c r="AO678" s="410"/>
      <c r="AP678" s="410"/>
      <c r="AQ678" s="410"/>
      <c r="AR678" s="410"/>
      <c r="AS678" s="410"/>
      <c r="AT678" s="410"/>
      <c r="AU678" s="410"/>
      <c r="AV678" s="410"/>
      <c r="AW678" s="410"/>
      <c r="AX678" s="410"/>
      <c r="AY678" s="410"/>
      <c r="AZ678" s="410"/>
      <c r="BA678" s="413"/>
      <c r="BB678" s="489"/>
      <c r="BC678" s="413"/>
      <c r="BD678" s="413"/>
      <c r="BE678" s="413"/>
      <c r="BF678" s="413"/>
      <c r="BG678" s="413"/>
      <c r="BH678" s="413"/>
      <c r="BI678" s="413"/>
      <c r="BJ678" s="413"/>
      <c r="BK678" s="413"/>
      <c r="BL678" s="413"/>
      <c r="BM678" s="413"/>
      <c r="BN678" s="413"/>
      <c r="BO678" s="413"/>
      <c r="BP678" s="413"/>
      <c r="BQ678" s="413"/>
      <c r="BR678" s="413"/>
      <c r="BS678" s="413"/>
      <c r="BT678" s="413"/>
      <c r="BU678" s="413"/>
      <c r="BV678" s="413"/>
      <c r="BW678" s="413"/>
      <c r="BX678" s="413"/>
      <c r="BY678" s="413"/>
      <c r="BZ678" s="413"/>
      <c r="CA678" s="413"/>
      <c r="CB678" s="413"/>
      <c r="CC678" s="413"/>
      <c r="CD678" s="413"/>
      <c r="CE678" s="413"/>
      <c r="CF678" s="413"/>
      <c r="CG678" s="413"/>
      <c r="CH678" s="413"/>
      <c r="CI678" s="413"/>
      <c r="CJ678" s="413"/>
      <c r="CK678" s="413"/>
      <c r="CL678" s="413"/>
      <c r="CM678" s="413"/>
      <c r="CN678" s="413"/>
      <c r="CO678" s="413"/>
      <c r="CP678" s="413"/>
      <c r="CQ678" s="413"/>
      <c r="CR678" s="413"/>
      <c r="CS678" s="413"/>
      <c r="CT678" s="413"/>
      <c r="CU678" s="413"/>
      <c r="CV678" s="413"/>
      <c r="CW678" s="413"/>
      <c r="CX678" s="413"/>
      <c r="CY678" s="413"/>
      <c r="CZ678" s="413"/>
    </row>
    <row r="679" s="417" customFormat="true" ht="25.15" customHeight="true" x14ac:dyDescent="0.2">
      <c r="C679" s="1066"/>
      <c r="D679" s="1067"/>
      <c r="E679" s="701"/>
      <c r="F679" s="701"/>
      <c r="G679" s="701"/>
      <c r="H679" s="1067"/>
      <c r="I679" s="1067"/>
      <c r="J679" s="701"/>
      <c r="K679" s="701"/>
      <c r="L679" s="701"/>
      <c r="M679" s="1067"/>
      <c r="N679" s="1067"/>
      <c r="O679" s="701"/>
      <c r="P679" s="701"/>
      <c r="Q679" s="701"/>
      <c r="AB679" s="410"/>
      <c r="AC679" s="410"/>
      <c r="AD679" s="410"/>
      <c r="AE679" s="410"/>
      <c r="AF679" s="410"/>
      <c r="AG679" s="410"/>
      <c r="AH679" s="410"/>
      <c r="AI679" s="410"/>
      <c r="AJ679" s="410"/>
      <c r="AK679" s="410"/>
      <c r="AL679" s="410"/>
      <c r="AM679" s="410"/>
      <c r="AN679" s="410"/>
      <c r="AO679" s="410"/>
      <c r="AP679" s="410"/>
      <c r="AQ679" s="410"/>
      <c r="AR679" s="410"/>
      <c r="AS679" s="410"/>
      <c r="AT679" s="410"/>
      <c r="AU679" s="410"/>
      <c r="AV679" s="410"/>
      <c r="AW679" s="410"/>
      <c r="AX679" s="410"/>
      <c r="AY679" s="410"/>
      <c r="AZ679" s="410"/>
      <c r="BA679" s="413"/>
      <c r="BB679" s="489"/>
      <c r="BC679" s="413"/>
      <c r="BD679" s="413"/>
      <c r="BE679" s="413"/>
      <c r="BF679" s="413"/>
      <c r="BG679" s="413"/>
      <c r="BH679" s="413"/>
      <c r="BI679" s="413"/>
      <c r="BJ679" s="413"/>
      <c r="BK679" s="413"/>
      <c r="BL679" s="413"/>
      <c r="BM679" s="413"/>
      <c r="BN679" s="413"/>
      <c r="BO679" s="413"/>
      <c r="BP679" s="413"/>
      <c r="BQ679" s="413"/>
      <c r="BR679" s="413"/>
      <c r="BS679" s="413"/>
      <c r="BT679" s="413"/>
      <c r="BU679" s="413"/>
      <c r="BV679" s="413"/>
      <c r="BW679" s="413"/>
      <c r="BX679" s="413"/>
      <c r="BY679" s="413"/>
      <c r="BZ679" s="413"/>
      <c r="CA679" s="413"/>
      <c r="CB679" s="413"/>
      <c r="CC679" s="413"/>
      <c r="CD679" s="413"/>
      <c r="CE679" s="413"/>
      <c r="CF679" s="413"/>
      <c r="CG679" s="413"/>
      <c r="CH679" s="413"/>
      <c r="CI679" s="413"/>
      <c r="CJ679" s="413"/>
      <c r="CK679" s="413"/>
      <c r="CL679" s="413"/>
      <c r="CM679" s="413"/>
      <c r="CN679" s="413"/>
      <c r="CO679" s="413"/>
      <c r="CP679" s="413"/>
      <c r="CQ679" s="413"/>
      <c r="CR679" s="413"/>
      <c r="CS679" s="413"/>
      <c r="CT679" s="413"/>
      <c r="CU679" s="413"/>
      <c r="CV679" s="413"/>
      <c r="CW679" s="413"/>
      <c r="CX679" s="413"/>
      <c r="CY679" s="413"/>
      <c r="CZ679" s="413"/>
    </row>
    <row r="680" s="417" customFormat="true" ht="25.15" customHeight="true" x14ac:dyDescent="0.2">
      <c r="C680" s="1066"/>
      <c r="D680" s="1067"/>
      <c r="E680" s="701"/>
      <c r="F680" s="701"/>
      <c r="G680" s="701"/>
      <c r="H680" s="1067"/>
      <c r="I680" s="1067"/>
      <c r="J680" s="701"/>
      <c r="K680" s="701"/>
      <c r="L680" s="701"/>
      <c r="M680" s="1067"/>
      <c r="N680" s="1067"/>
      <c r="O680" s="701"/>
      <c r="P680" s="701"/>
      <c r="Q680" s="701"/>
      <c r="AB680" s="410"/>
      <c r="AC680" s="410"/>
      <c r="AD680" s="410"/>
      <c r="AE680" s="410"/>
      <c r="AF680" s="410"/>
      <c r="AG680" s="410"/>
      <c r="AH680" s="410"/>
      <c r="AI680" s="410"/>
      <c r="AJ680" s="410"/>
      <c r="AK680" s="410"/>
      <c r="AL680" s="410"/>
      <c r="AM680" s="410"/>
      <c r="AN680" s="410"/>
      <c r="AO680" s="410"/>
      <c r="AP680" s="410"/>
      <c r="AQ680" s="410"/>
      <c r="AR680" s="410"/>
      <c r="AS680" s="410"/>
      <c r="AT680" s="410"/>
      <c r="AU680" s="410"/>
      <c r="AV680" s="410"/>
      <c r="AW680" s="410"/>
      <c r="AX680" s="410"/>
      <c r="AY680" s="410"/>
      <c r="AZ680" s="410"/>
      <c r="BA680" s="413"/>
      <c r="BB680" s="489"/>
      <c r="BC680" s="413"/>
      <c r="BD680" s="413"/>
      <c r="BE680" s="413"/>
      <c r="BF680" s="413"/>
      <c r="BG680" s="413"/>
      <c r="BH680" s="413"/>
      <c r="BI680" s="413"/>
      <c r="BJ680" s="413"/>
      <c r="BK680" s="413"/>
      <c r="BL680" s="413"/>
      <c r="BM680" s="413"/>
      <c r="BN680" s="413"/>
      <c r="BO680" s="413"/>
      <c r="BP680" s="413"/>
      <c r="BQ680" s="413"/>
      <c r="BR680" s="413"/>
      <c r="BS680" s="413"/>
      <c r="BT680" s="413"/>
      <c r="BU680" s="413"/>
      <c r="BV680" s="413"/>
      <c r="BW680" s="413"/>
      <c r="BX680" s="413"/>
      <c r="BY680" s="413"/>
      <c r="BZ680" s="413"/>
      <c r="CA680" s="413"/>
      <c r="CB680" s="413"/>
      <c r="CC680" s="413"/>
      <c r="CD680" s="413"/>
      <c r="CE680" s="413"/>
      <c r="CF680" s="413"/>
      <c r="CG680" s="413"/>
      <c r="CH680" s="413"/>
      <c r="CI680" s="413"/>
      <c r="CJ680" s="413"/>
      <c r="CK680" s="413"/>
      <c r="CL680" s="413"/>
      <c r="CM680" s="413"/>
      <c r="CN680" s="413"/>
      <c r="CO680" s="413"/>
      <c r="CP680" s="413"/>
      <c r="CQ680" s="413"/>
      <c r="CR680" s="413"/>
      <c r="CS680" s="413"/>
      <c r="CT680" s="413"/>
      <c r="CU680" s="413"/>
      <c r="CV680" s="413"/>
      <c r="CW680" s="413"/>
      <c r="CX680" s="413"/>
      <c r="CY680" s="413"/>
      <c r="CZ680" s="413"/>
    </row>
    <row r="681" s="417" customFormat="true" ht="25.15" customHeight="true" x14ac:dyDescent="0.2">
      <c r="C681" s="700"/>
      <c r="D681" s="700"/>
      <c r="E681" s="700"/>
      <c r="F681" s="700"/>
      <c r="G681" s="700"/>
      <c r="H681" s="700"/>
      <c r="I681" s="700"/>
      <c r="J681" s="700"/>
      <c r="K681" s="700"/>
      <c r="L681" s="700"/>
      <c r="M681" s="700"/>
      <c r="N681" s="700"/>
      <c r="O681" s="700"/>
      <c r="P681" s="700"/>
      <c r="Q681" s="700"/>
      <c r="AB681" s="410"/>
      <c r="AC681" s="410"/>
      <c r="AD681" s="410"/>
      <c r="AE681" s="410"/>
      <c r="AF681" s="410"/>
      <c r="AG681" s="410"/>
      <c r="AH681" s="410"/>
      <c r="AI681" s="410"/>
      <c r="AJ681" s="410"/>
      <c r="AK681" s="410"/>
      <c r="AL681" s="410"/>
      <c r="AM681" s="410"/>
      <c r="AN681" s="410"/>
      <c r="AO681" s="410"/>
      <c r="AP681" s="410"/>
      <c r="AQ681" s="410"/>
      <c r="AR681" s="410"/>
      <c r="AS681" s="410"/>
      <c r="AT681" s="410"/>
      <c r="AU681" s="410"/>
      <c r="AV681" s="410"/>
      <c r="AW681" s="410"/>
      <c r="AX681" s="410"/>
      <c r="AY681" s="410"/>
      <c r="AZ681" s="410"/>
      <c r="BA681" s="413"/>
      <c r="BB681" s="489"/>
      <c r="BC681" s="413"/>
      <c r="BD681" s="413"/>
      <c r="BE681" s="413"/>
      <c r="BF681" s="413"/>
      <c r="BG681" s="413"/>
      <c r="BH681" s="413"/>
      <c r="BI681" s="413"/>
      <c r="BJ681" s="413"/>
      <c r="BK681" s="413"/>
      <c r="BL681" s="413"/>
      <c r="BM681" s="413"/>
      <c r="BN681" s="413"/>
      <c r="BO681" s="413"/>
      <c r="BP681" s="413"/>
      <c r="BQ681" s="413"/>
      <c r="BR681" s="413"/>
      <c r="BS681" s="413"/>
      <c r="BT681" s="413"/>
      <c r="BU681" s="413"/>
      <c r="BV681" s="413"/>
      <c r="BW681" s="413"/>
      <c r="BX681" s="413"/>
      <c r="BY681" s="413"/>
      <c r="BZ681" s="413"/>
      <c r="CA681" s="413"/>
      <c r="CB681" s="413"/>
      <c r="CC681" s="413"/>
      <c r="CD681" s="413"/>
      <c r="CE681" s="413"/>
      <c r="CF681" s="413"/>
      <c r="CG681" s="413"/>
      <c r="CH681" s="413"/>
      <c r="CI681" s="413"/>
      <c r="CJ681" s="413"/>
      <c r="CK681" s="413"/>
      <c r="CL681" s="413"/>
      <c r="CM681" s="413"/>
      <c r="CN681" s="413"/>
      <c r="CO681" s="413"/>
      <c r="CP681" s="413"/>
      <c r="CQ681" s="413"/>
      <c r="CR681" s="413"/>
      <c r="CS681" s="413"/>
      <c r="CT681" s="413"/>
      <c r="CU681" s="413"/>
      <c r="CV681" s="413"/>
      <c r="CW681" s="413"/>
      <c r="CX681" s="413"/>
      <c r="CY681" s="413"/>
      <c r="CZ681" s="413"/>
    </row>
    <row r="682" s="417" customFormat="true" ht="25.15" customHeight="true" x14ac:dyDescent="0.2">
      <c r="C682" s="700"/>
      <c r="D682" s="700"/>
      <c r="E682" s="700"/>
      <c r="F682" s="700"/>
      <c r="G682" s="700"/>
      <c r="H682" s="700"/>
      <c r="I682" s="700"/>
      <c r="J682" s="700"/>
      <c r="K682" s="700"/>
      <c r="L682" s="700"/>
      <c r="M682" s="700"/>
      <c r="N682" s="700"/>
      <c r="O682" s="700"/>
      <c r="P682" s="700"/>
      <c r="Q682" s="700"/>
      <c r="AB682" s="410"/>
      <c r="AC682" s="410"/>
      <c r="AD682" s="410"/>
      <c r="AE682" s="410"/>
      <c r="AF682" s="410"/>
      <c r="AG682" s="410"/>
      <c r="AH682" s="410"/>
      <c r="AI682" s="410"/>
      <c r="AJ682" s="410"/>
      <c r="AK682" s="410"/>
      <c r="AL682" s="410"/>
      <c r="AM682" s="410"/>
      <c r="AN682" s="410"/>
      <c r="AO682" s="410"/>
      <c r="AP682" s="410"/>
      <c r="AQ682" s="410"/>
      <c r="AR682" s="410"/>
      <c r="AS682" s="410"/>
      <c r="AT682" s="410"/>
      <c r="AU682" s="410"/>
      <c r="AV682" s="410"/>
      <c r="AW682" s="410"/>
      <c r="AX682" s="410"/>
      <c r="AY682" s="410"/>
      <c r="AZ682" s="410"/>
      <c r="BA682" s="413"/>
      <c r="BB682" s="489"/>
      <c r="BC682" s="413"/>
      <c r="BD682" s="413"/>
      <c r="BE682" s="413"/>
      <c r="BF682" s="413"/>
      <c r="BG682" s="413"/>
      <c r="BH682" s="413"/>
      <c r="BI682" s="413"/>
      <c r="BJ682" s="413"/>
      <c r="BK682" s="413"/>
      <c r="BL682" s="413"/>
      <c r="BM682" s="413"/>
      <c r="BN682" s="413"/>
      <c r="BO682" s="413"/>
      <c r="BP682" s="413"/>
      <c r="BQ682" s="413"/>
      <c r="BR682" s="413"/>
      <c r="BS682" s="413"/>
      <c r="BT682" s="413"/>
      <c r="BU682" s="413"/>
      <c r="BV682" s="413"/>
      <c r="BW682" s="413"/>
      <c r="BX682" s="413"/>
      <c r="BY682" s="413"/>
      <c r="BZ682" s="413"/>
      <c r="CA682" s="413"/>
      <c r="CB682" s="413"/>
      <c r="CC682" s="413"/>
      <c r="CD682" s="413"/>
      <c r="CE682" s="413"/>
      <c r="CF682" s="413"/>
      <c r="CG682" s="413"/>
      <c r="CH682" s="413"/>
      <c r="CI682" s="413"/>
      <c r="CJ682" s="413"/>
      <c r="CK682" s="413"/>
      <c r="CL682" s="413"/>
      <c r="CM682" s="413"/>
      <c r="CN682" s="413"/>
      <c r="CO682" s="413"/>
      <c r="CP682" s="413"/>
      <c r="CQ682" s="413"/>
      <c r="CR682" s="413"/>
      <c r="CS682" s="413"/>
      <c r="CT682" s="413"/>
      <c r="CU682" s="413"/>
      <c r="CV682" s="413"/>
      <c r="CW682" s="413"/>
      <c r="CX682" s="413"/>
      <c r="CY682" s="413"/>
      <c r="CZ682" s="413"/>
    </row>
    <row r="683" s="417" customFormat="true" ht="25.15" customHeight="true" x14ac:dyDescent="0.2">
      <c r="C683" s="700"/>
      <c r="D683" s="700"/>
      <c r="E683" s="700"/>
      <c r="F683" s="700"/>
      <c r="G683" s="700"/>
      <c r="H683" s="700"/>
      <c r="I683" s="700"/>
      <c r="J683" s="700"/>
      <c r="K683" s="700"/>
      <c r="L683" s="700"/>
      <c r="M683" s="700"/>
      <c r="N683" s="700"/>
      <c r="O683" s="700"/>
      <c r="P683" s="700"/>
      <c r="Q683" s="700"/>
      <c r="AB683" s="410"/>
      <c r="AC683" s="410"/>
      <c r="AD683" s="410"/>
      <c r="AE683" s="410"/>
      <c r="AF683" s="410"/>
      <c r="AG683" s="410"/>
      <c r="AH683" s="410"/>
      <c r="AI683" s="410"/>
      <c r="AJ683" s="410"/>
      <c r="AK683" s="410"/>
      <c r="AL683" s="410"/>
      <c r="AM683" s="410"/>
      <c r="AN683" s="410"/>
      <c r="AO683" s="410"/>
      <c r="AP683" s="410"/>
      <c r="AQ683" s="410"/>
      <c r="AR683" s="410"/>
      <c r="AS683" s="410"/>
      <c r="AT683" s="410"/>
      <c r="AU683" s="410"/>
      <c r="AV683" s="410"/>
      <c r="AW683" s="410"/>
      <c r="AX683" s="410"/>
      <c r="AY683" s="410"/>
      <c r="AZ683" s="410"/>
      <c r="BA683" s="413"/>
      <c r="BB683" s="489"/>
      <c r="BC683" s="413"/>
      <c r="BD683" s="413"/>
      <c r="BE683" s="413"/>
      <c r="BF683" s="413"/>
      <c r="BG683" s="413"/>
      <c r="BH683" s="413"/>
      <c r="BI683" s="413"/>
      <c r="BJ683" s="413"/>
      <c r="BK683" s="413"/>
      <c r="BL683" s="413"/>
      <c r="BM683" s="413"/>
      <c r="BN683" s="413"/>
      <c r="BO683" s="413"/>
      <c r="BP683" s="413"/>
      <c r="BQ683" s="413"/>
      <c r="BR683" s="413"/>
      <c r="BS683" s="413"/>
      <c r="BT683" s="413"/>
      <c r="BU683" s="413"/>
      <c r="BV683" s="413"/>
      <c r="BW683" s="413"/>
      <c r="BX683" s="413"/>
      <c r="BY683" s="413"/>
      <c r="BZ683" s="413"/>
      <c r="CA683" s="413"/>
      <c r="CB683" s="413"/>
      <c r="CC683" s="413"/>
      <c r="CD683" s="413"/>
      <c r="CE683" s="413"/>
      <c r="CF683" s="413"/>
      <c r="CG683" s="413"/>
      <c r="CH683" s="413"/>
      <c r="CI683" s="413"/>
      <c r="CJ683" s="413"/>
      <c r="CK683" s="413"/>
      <c r="CL683" s="413"/>
      <c r="CM683" s="413"/>
      <c r="CN683" s="413"/>
      <c r="CO683" s="413"/>
      <c r="CP683" s="413"/>
      <c r="CQ683" s="413"/>
      <c r="CR683" s="413"/>
      <c r="CS683" s="413"/>
      <c r="CT683" s="413"/>
      <c r="CU683" s="413"/>
      <c r="CV683" s="413"/>
      <c r="CW683" s="413"/>
      <c r="CX683" s="413"/>
      <c r="CY683" s="413"/>
      <c r="CZ683" s="413"/>
    </row>
    <row r="684" s="417" customFormat="true" ht="25.15" customHeight="true" x14ac:dyDescent="0.2">
      <c r="C684" s="700"/>
      <c r="D684" s="700"/>
      <c r="E684" s="700"/>
      <c r="F684" s="700"/>
      <c r="G684" s="700"/>
      <c r="H684" s="700"/>
      <c r="I684" s="700"/>
      <c r="J684" s="700"/>
      <c r="K684" s="700"/>
      <c r="L684" s="700"/>
      <c r="M684" s="700"/>
      <c r="N684" s="700"/>
      <c r="O684" s="700"/>
      <c r="P684" s="700"/>
      <c r="Q684" s="700"/>
      <c r="AB684" s="410"/>
      <c r="AC684" s="410"/>
      <c r="AD684" s="410"/>
      <c r="AE684" s="410"/>
      <c r="AF684" s="410"/>
      <c r="AG684" s="410"/>
      <c r="AH684" s="410"/>
      <c r="AI684" s="410"/>
      <c r="AJ684" s="410"/>
      <c r="AK684" s="410"/>
      <c r="AL684" s="410"/>
      <c r="AM684" s="410"/>
      <c r="AN684" s="410"/>
      <c r="AO684" s="410"/>
      <c r="AP684" s="410"/>
      <c r="AQ684" s="410"/>
      <c r="AR684" s="410"/>
      <c r="AS684" s="410"/>
      <c r="AT684" s="410"/>
      <c r="AU684" s="410"/>
      <c r="AV684" s="410"/>
      <c r="AW684" s="410"/>
      <c r="AX684" s="410"/>
      <c r="AY684" s="410"/>
      <c r="AZ684" s="410"/>
      <c r="BA684" s="413"/>
      <c r="BB684" s="489"/>
      <c r="BC684" s="413"/>
      <c r="BD684" s="413"/>
      <c r="BE684" s="413"/>
      <c r="BF684" s="413"/>
      <c r="BG684" s="413"/>
      <c r="BH684" s="413"/>
      <c r="BI684" s="413"/>
      <c r="BJ684" s="413"/>
      <c r="BK684" s="413"/>
      <c r="BL684" s="413"/>
      <c r="BM684" s="413"/>
      <c r="BN684" s="413"/>
      <c r="BO684" s="413"/>
      <c r="BP684" s="413"/>
      <c r="BQ684" s="413"/>
      <c r="BR684" s="413"/>
      <c r="BS684" s="413"/>
      <c r="BT684" s="413"/>
      <c r="BU684" s="413"/>
      <c r="BV684" s="413"/>
      <c r="BW684" s="413"/>
      <c r="BX684" s="413"/>
      <c r="BY684" s="413"/>
      <c r="BZ684" s="413"/>
      <c r="CA684" s="413"/>
      <c r="CB684" s="413"/>
      <c r="CC684" s="413"/>
      <c r="CD684" s="413"/>
      <c r="CE684" s="413"/>
      <c r="CF684" s="413"/>
      <c r="CG684" s="413"/>
      <c r="CH684" s="413"/>
      <c r="CI684" s="413"/>
      <c r="CJ684" s="413"/>
      <c r="CK684" s="413"/>
      <c r="CL684" s="413"/>
      <c r="CM684" s="413"/>
      <c r="CN684" s="413"/>
      <c r="CO684" s="413"/>
      <c r="CP684" s="413"/>
      <c r="CQ684" s="413"/>
      <c r="CR684" s="413"/>
      <c r="CS684" s="413"/>
      <c r="CT684" s="413"/>
      <c r="CU684" s="413"/>
      <c r="CV684" s="413"/>
      <c r="CW684" s="413"/>
      <c r="CX684" s="413"/>
      <c r="CY684" s="413"/>
      <c r="CZ684" s="413"/>
    </row>
    <row r="685" s="417" customFormat="true" ht="25.15" customHeight="true" x14ac:dyDescent="0.2">
      <c r="C685" s="700"/>
      <c r="D685" s="700"/>
      <c r="E685" s="700"/>
      <c r="F685" s="700"/>
      <c r="G685" s="700"/>
      <c r="H685" s="700"/>
      <c r="I685" s="700"/>
      <c r="J685" s="700"/>
      <c r="K685" s="700"/>
      <c r="L685" s="700"/>
      <c r="M685" s="700"/>
      <c r="N685" s="700"/>
      <c r="O685" s="700"/>
      <c r="P685" s="700"/>
      <c r="Q685" s="700"/>
      <c r="AB685" s="410"/>
      <c r="AC685" s="410"/>
      <c r="AD685" s="410"/>
      <c r="AE685" s="410"/>
      <c r="AF685" s="410"/>
      <c r="AG685" s="410"/>
      <c r="AH685" s="410"/>
      <c r="AI685" s="410"/>
      <c r="AJ685" s="410"/>
      <c r="AK685" s="410"/>
      <c r="AL685" s="410"/>
      <c r="AM685" s="410"/>
      <c r="AN685" s="410"/>
      <c r="AO685" s="410"/>
      <c r="AP685" s="410"/>
      <c r="AQ685" s="410"/>
      <c r="AR685" s="410"/>
      <c r="AS685" s="410"/>
      <c r="AT685" s="410"/>
      <c r="AU685" s="410"/>
      <c r="AV685" s="410"/>
      <c r="AW685" s="410"/>
      <c r="AX685" s="410"/>
      <c r="AY685" s="410"/>
      <c r="AZ685" s="410"/>
      <c r="BA685" s="413"/>
      <c r="BB685" s="489"/>
      <c r="BC685" s="413"/>
      <c r="BD685" s="413"/>
      <c r="BE685" s="413"/>
      <c r="BF685" s="413"/>
      <c r="BG685" s="413"/>
      <c r="BH685" s="413"/>
      <c r="BI685" s="413"/>
      <c r="BJ685" s="413"/>
      <c r="BK685" s="413"/>
      <c r="BL685" s="413"/>
      <c r="BM685" s="413"/>
      <c r="BN685" s="413"/>
      <c r="BO685" s="413"/>
      <c r="BP685" s="413"/>
      <c r="BQ685" s="413"/>
      <c r="BR685" s="413"/>
      <c r="BS685" s="413"/>
      <c r="BT685" s="413"/>
      <c r="BU685" s="413"/>
      <c r="BV685" s="413"/>
      <c r="BW685" s="413"/>
      <c r="BX685" s="413"/>
      <c r="BY685" s="413"/>
      <c r="BZ685" s="413"/>
      <c r="CA685" s="413"/>
      <c r="CB685" s="413"/>
      <c r="CC685" s="413"/>
      <c r="CD685" s="413"/>
      <c r="CE685" s="413"/>
      <c r="CF685" s="413"/>
      <c r="CG685" s="413"/>
      <c r="CH685" s="413"/>
      <c r="CI685" s="413"/>
      <c r="CJ685" s="413"/>
      <c r="CK685" s="413"/>
      <c r="CL685" s="413"/>
      <c r="CM685" s="413"/>
      <c r="CN685" s="413"/>
      <c r="CO685" s="413"/>
      <c r="CP685" s="413"/>
      <c r="CQ685" s="413"/>
      <c r="CR685" s="413"/>
      <c r="CS685" s="413"/>
      <c r="CT685" s="413"/>
      <c r="CU685" s="413"/>
      <c r="CV685" s="413"/>
      <c r="CW685" s="413"/>
      <c r="CX685" s="413"/>
      <c r="CY685" s="413"/>
      <c r="CZ685" s="413"/>
    </row>
    <row r="686" s="417" customFormat="true" ht="25.15" customHeight="true" x14ac:dyDescent="0.2">
      <c r="C686" s="700"/>
      <c r="D686" s="700"/>
      <c r="E686" s="700"/>
      <c r="F686" s="700"/>
      <c r="G686" s="700"/>
      <c r="H686" s="700"/>
      <c r="I686" s="700"/>
      <c r="J686" s="700"/>
      <c r="K686" s="700"/>
      <c r="L686" s="700"/>
      <c r="M686" s="700"/>
      <c r="N686" s="700"/>
      <c r="O686" s="700"/>
      <c r="P686" s="700"/>
      <c r="Q686" s="700"/>
      <c r="AB686" s="410"/>
      <c r="AC686" s="410"/>
      <c r="AD686" s="410"/>
      <c r="AE686" s="410"/>
      <c r="AF686" s="410"/>
      <c r="AG686" s="410"/>
      <c r="AH686" s="410"/>
      <c r="AI686" s="410"/>
      <c r="AJ686" s="410"/>
      <c r="AK686" s="410"/>
      <c r="AL686" s="410"/>
      <c r="AM686" s="410"/>
      <c r="AN686" s="410"/>
      <c r="AO686" s="410"/>
      <c r="AP686" s="410"/>
      <c r="AQ686" s="410"/>
      <c r="AR686" s="410"/>
      <c r="AS686" s="410"/>
      <c r="AT686" s="410"/>
      <c r="AU686" s="410"/>
      <c r="AV686" s="410"/>
      <c r="AW686" s="410"/>
      <c r="AX686" s="410"/>
      <c r="AY686" s="410"/>
      <c r="AZ686" s="410"/>
      <c r="BA686" s="413"/>
      <c r="BB686" s="489"/>
      <c r="BC686" s="413"/>
      <c r="BD686" s="413"/>
      <c r="BE686" s="413"/>
      <c r="BF686" s="413"/>
      <c r="BG686" s="413"/>
      <c r="BH686" s="413"/>
      <c r="BI686" s="413"/>
      <c r="BJ686" s="413"/>
      <c r="BK686" s="413"/>
      <c r="BL686" s="413"/>
      <c r="BM686" s="413"/>
      <c r="BN686" s="413"/>
      <c r="BO686" s="413"/>
      <c r="BP686" s="413"/>
      <c r="BQ686" s="413"/>
      <c r="BR686" s="413"/>
      <c r="BS686" s="413"/>
      <c r="BT686" s="413"/>
      <c r="BU686" s="413"/>
      <c r="BV686" s="413"/>
      <c r="BW686" s="413"/>
      <c r="BX686" s="413"/>
      <c r="BY686" s="413"/>
      <c r="BZ686" s="413"/>
      <c r="CA686" s="413"/>
      <c r="CB686" s="413"/>
      <c r="CC686" s="413"/>
      <c r="CD686" s="413"/>
      <c r="CE686" s="413"/>
      <c r="CF686" s="413"/>
      <c r="CG686" s="413"/>
      <c r="CH686" s="413"/>
      <c r="CI686" s="413"/>
      <c r="CJ686" s="413"/>
      <c r="CK686" s="413"/>
      <c r="CL686" s="413"/>
      <c r="CM686" s="413"/>
      <c r="CN686" s="413"/>
      <c r="CO686" s="413"/>
      <c r="CP686" s="413"/>
      <c r="CQ686" s="413"/>
      <c r="CR686" s="413"/>
      <c r="CS686" s="413"/>
      <c r="CT686" s="413"/>
      <c r="CU686" s="413"/>
      <c r="CV686" s="413"/>
      <c r="CW686" s="413"/>
      <c r="CX686" s="413"/>
      <c r="CY686" s="413"/>
      <c r="CZ686" s="413"/>
    </row>
    <row r="687" s="417" customFormat="true" ht="25.15" customHeight="true" x14ac:dyDescent="0.2">
      <c r="C687" s="700"/>
      <c r="D687" s="700"/>
      <c r="E687" s="700"/>
      <c r="F687" s="700"/>
      <c r="G687" s="700"/>
      <c r="H687" s="700"/>
      <c r="I687" s="700"/>
      <c r="J687" s="700"/>
      <c r="K687" s="700"/>
      <c r="L687" s="700"/>
      <c r="M687" s="700"/>
      <c r="N687" s="700"/>
      <c r="O687" s="700"/>
      <c r="P687" s="700"/>
      <c r="Q687" s="700"/>
      <c r="AB687" s="410"/>
      <c r="AC687" s="410"/>
      <c r="AD687" s="410"/>
      <c r="AE687" s="410"/>
      <c r="AF687" s="410"/>
      <c r="AG687" s="410"/>
      <c r="AH687" s="410"/>
      <c r="AI687" s="410"/>
      <c r="AJ687" s="410"/>
      <c r="AK687" s="410"/>
      <c r="AL687" s="410"/>
      <c r="AM687" s="410"/>
      <c r="AN687" s="410"/>
      <c r="AO687" s="410"/>
      <c r="AP687" s="410"/>
      <c r="AQ687" s="410"/>
      <c r="AR687" s="410"/>
      <c r="AS687" s="410"/>
      <c r="AT687" s="410"/>
      <c r="AU687" s="410"/>
      <c r="AV687" s="410"/>
      <c r="AW687" s="410"/>
      <c r="AX687" s="410"/>
      <c r="AY687" s="410"/>
      <c r="AZ687" s="410"/>
      <c r="BA687" s="413"/>
      <c r="BB687" s="489"/>
      <c r="BC687" s="413"/>
      <c r="BD687" s="413"/>
      <c r="BE687" s="413"/>
      <c r="BF687" s="413"/>
      <c r="BG687" s="413"/>
      <c r="BH687" s="413"/>
      <c r="BI687" s="413"/>
      <c r="BJ687" s="413"/>
      <c r="BK687" s="413"/>
      <c r="BL687" s="413"/>
      <c r="BM687" s="413"/>
      <c r="BN687" s="413"/>
      <c r="BO687" s="413"/>
      <c r="BP687" s="413"/>
      <c r="BQ687" s="413"/>
      <c r="BR687" s="413"/>
      <c r="BS687" s="413"/>
      <c r="BT687" s="413"/>
      <c r="BU687" s="413"/>
      <c r="BV687" s="413"/>
      <c r="BW687" s="413"/>
      <c r="BX687" s="413"/>
      <c r="BY687" s="413"/>
      <c r="BZ687" s="413"/>
      <c r="CA687" s="413"/>
      <c r="CB687" s="413"/>
      <c r="CC687" s="413"/>
      <c r="CD687" s="413"/>
      <c r="CE687" s="413"/>
      <c r="CF687" s="413"/>
      <c r="CG687" s="413"/>
      <c r="CH687" s="413"/>
      <c r="CI687" s="413"/>
      <c r="CJ687" s="413"/>
      <c r="CK687" s="413"/>
      <c r="CL687" s="413"/>
      <c r="CM687" s="413"/>
      <c r="CN687" s="413"/>
      <c r="CO687" s="413"/>
      <c r="CP687" s="413"/>
      <c r="CQ687" s="413"/>
      <c r="CR687" s="413"/>
      <c r="CS687" s="413"/>
      <c r="CT687" s="413"/>
      <c r="CU687" s="413"/>
      <c r="CV687" s="413"/>
      <c r="CW687" s="413"/>
      <c r="CX687" s="413"/>
      <c r="CY687" s="413"/>
      <c r="CZ687" s="413"/>
    </row>
    <row r="688" s="417" customFormat="true" ht="25.15" customHeight="true" x14ac:dyDescent="0.2">
      <c r="C688" s="700"/>
      <c r="D688" s="700"/>
      <c r="E688" s="700"/>
      <c r="F688" s="700"/>
      <c r="G688" s="700"/>
      <c r="H688" s="700"/>
      <c r="I688" s="700"/>
      <c r="J688" s="700"/>
      <c r="K688" s="700"/>
      <c r="L688" s="700"/>
      <c r="M688" s="700"/>
      <c r="N688" s="700"/>
      <c r="O688" s="700"/>
      <c r="P688" s="700"/>
      <c r="Q688" s="700"/>
      <c r="AB688" s="410"/>
      <c r="AC688" s="410"/>
      <c r="AD688" s="410"/>
      <c r="AE688" s="410"/>
      <c r="AF688" s="410"/>
      <c r="AG688" s="410"/>
      <c r="AH688" s="410"/>
      <c r="AI688" s="410"/>
      <c r="AJ688" s="410"/>
      <c r="AK688" s="410"/>
      <c r="AL688" s="410"/>
      <c r="AM688" s="410"/>
      <c r="AN688" s="410"/>
      <c r="AO688" s="410"/>
      <c r="AP688" s="410"/>
      <c r="AQ688" s="410"/>
      <c r="AR688" s="410"/>
      <c r="AS688" s="410"/>
      <c r="AT688" s="410"/>
      <c r="AU688" s="410"/>
      <c r="AV688" s="410"/>
      <c r="AW688" s="410"/>
      <c r="AX688" s="410"/>
      <c r="AY688" s="410"/>
      <c r="AZ688" s="410"/>
      <c r="BA688" s="413"/>
      <c r="BB688" s="489"/>
      <c r="BC688" s="413"/>
      <c r="BD688" s="413"/>
      <c r="BE688" s="413"/>
      <c r="BF688" s="413"/>
      <c r="BG688" s="413"/>
      <c r="BH688" s="413"/>
      <c r="BI688" s="413"/>
      <c r="BJ688" s="413"/>
      <c r="BK688" s="413"/>
      <c r="BL688" s="413"/>
      <c r="BM688" s="413"/>
      <c r="BN688" s="413"/>
      <c r="BO688" s="413"/>
      <c r="BP688" s="413"/>
      <c r="BQ688" s="413"/>
      <c r="BR688" s="413"/>
      <c r="BS688" s="413"/>
      <c r="BT688" s="413"/>
      <c r="BU688" s="413"/>
      <c r="BV688" s="413"/>
      <c r="BW688" s="413"/>
      <c r="BX688" s="413"/>
      <c r="BY688" s="413"/>
      <c r="BZ688" s="413"/>
      <c r="CA688" s="413"/>
      <c r="CB688" s="413"/>
      <c r="CC688" s="413"/>
      <c r="CD688" s="413"/>
      <c r="CE688" s="413"/>
      <c r="CF688" s="413"/>
      <c r="CG688" s="413"/>
      <c r="CH688" s="413"/>
      <c r="CI688" s="413"/>
      <c r="CJ688" s="413"/>
      <c r="CK688" s="413"/>
      <c r="CL688" s="413"/>
      <c r="CM688" s="413"/>
      <c r="CN688" s="413"/>
      <c r="CO688" s="413"/>
      <c r="CP688" s="413"/>
      <c r="CQ688" s="413"/>
      <c r="CR688" s="413"/>
      <c r="CS688" s="413"/>
      <c r="CT688" s="413"/>
      <c r="CU688" s="413"/>
      <c r="CV688" s="413"/>
      <c r="CW688" s="413"/>
      <c r="CX688" s="413"/>
      <c r="CY688" s="413"/>
      <c r="CZ688" s="413"/>
    </row>
    <row r="689" s="417" customFormat="true" ht="25.15" customHeight="true" x14ac:dyDescent="0.2">
      <c r="C689" s="700"/>
      <c r="D689" s="700"/>
      <c r="E689" s="700"/>
      <c r="F689" s="700"/>
      <c r="G689" s="700"/>
      <c r="H689" s="700"/>
      <c r="I689" s="700"/>
      <c r="J689" s="700"/>
      <c r="K689" s="700"/>
      <c r="L689" s="700"/>
      <c r="M689" s="700"/>
      <c r="N689" s="700"/>
      <c r="O689" s="700"/>
      <c r="P689" s="700"/>
      <c r="Q689" s="700"/>
      <c r="AB689" s="410"/>
      <c r="AC689" s="410"/>
      <c r="AD689" s="410"/>
      <c r="AE689" s="410"/>
      <c r="AF689" s="410"/>
      <c r="AG689" s="410"/>
      <c r="AH689" s="410"/>
      <c r="AI689" s="410"/>
      <c r="AJ689" s="410"/>
      <c r="AK689" s="410"/>
      <c r="AL689" s="410"/>
      <c r="AM689" s="410"/>
      <c r="AN689" s="410"/>
      <c r="AO689" s="410"/>
      <c r="AP689" s="410"/>
      <c r="AQ689" s="410"/>
      <c r="AR689" s="410"/>
      <c r="AS689" s="410"/>
      <c r="AT689" s="410"/>
      <c r="AU689" s="410"/>
      <c r="AV689" s="410"/>
      <c r="AW689" s="410"/>
      <c r="AX689" s="410"/>
      <c r="AY689" s="410"/>
      <c r="AZ689" s="410"/>
      <c r="BA689" s="413"/>
      <c r="BB689" s="489"/>
      <c r="BC689" s="413"/>
      <c r="BD689" s="413"/>
      <c r="BE689" s="413"/>
      <c r="BF689" s="413"/>
      <c r="BG689" s="413"/>
      <c r="BH689" s="413"/>
      <c r="BI689" s="413"/>
      <c r="BJ689" s="413"/>
      <c r="BK689" s="413"/>
      <c r="BL689" s="413"/>
      <c r="BM689" s="413"/>
      <c r="BN689" s="413"/>
      <c r="BO689" s="413"/>
      <c r="BP689" s="413"/>
      <c r="BQ689" s="413"/>
      <c r="BR689" s="413"/>
      <c r="BS689" s="413"/>
      <c r="BT689" s="413"/>
      <c r="BU689" s="413"/>
      <c r="BV689" s="413"/>
      <c r="BW689" s="413"/>
      <c r="BX689" s="413"/>
      <c r="BY689" s="413"/>
      <c r="BZ689" s="413"/>
      <c r="CA689" s="413"/>
      <c r="CB689" s="413"/>
      <c r="CC689" s="413"/>
      <c r="CD689" s="413"/>
      <c r="CE689" s="413"/>
      <c r="CF689" s="413"/>
      <c r="CG689" s="413"/>
      <c r="CH689" s="413"/>
      <c r="CI689" s="413"/>
      <c r="CJ689" s="413"/>
      <c r="CK689" s="413"/>
      <c r="CL689" s="413"/>
      <c r="CM689" s="413"/>
      <c r="CN689" s="413"/>
      <c r="CO689" s="413"/>
      <c r="CP689" s="413"/>
      <c r="CQ689" s="413"/>
      <c r="CR689" s="413"/>
      <c r="CS689" s="413"/>
      <c r="CT689" s="413"/>
      <c r="CU689" s="413"/>
      <c r="CV689" s="413"/>
      <c r="CW689" s="413"/>
      <c r="CX689" s="413"/>
      <c r="CY689" s="413"/>
      <c r="CZ689" s="413"/>
    </row>
    <row r="690" s="417" customFormat="true" ht="25.15" customHeight="true" x14ac:dyDescent="0.2">
      <c r="C690" s="700"/>
      <c r="D690" s="700"/>
      <c r="E690" s="700"/>
      <c r="F690" s="700"/>
      <c r="G690" s="700"/>
      <c r="H690" s="700"/>
      <c r="I690" s="700"/>
      <c r="J690" s="700"/>
      <c r="K690" s="700"/>
      <c r="L690" s="700"/>
      <c r="M690" s="700"/>
      <c r="N690" s="700"/>
      <c r="O690" s="700"/>
      <c r="P690" s="700"/>
      <c r="Q690" s="700"/>
      <c r="AB690" s="410"/>
      <c r="AC690" s="410"/>
      <c r="AD690" s="410"/>
      <c r="AE690" s="410"/>
      <c r="AF690" s="410"/>
      <c r="AG690" s="410"/>
      <c r="AH690" s="410"/>
      <c r="AI690" s="410"/>
      <c r="AJ690" s="410"/>
      <c r="AK690" s="410"/>
      <c r="AL690" s="410"/>
      <c r="AM690" s="410"/>
      <c r="AN690" s="410"/>
      <c r="AO690" s="410"/>
      <c r="AP690" s="410"/>
      <c r="AQ690" s="410"/>
      <c r="AR690" s="410"/>
      <c r="AS690" s="410"/>
      <c r="AT690" s="410"/>
      <c r="AU690" s="410"/>
      <c r="AV690" s="410"/>
      <c r="AW690" s="410"/>
      <c r="AX690" s="410"/>
      <c r="AY690" s="410"/>
      <c r="AZ690" s="410"/>
      <c r="BA690" s="413"/>
      <c r="BB690" s="489"/>
      <c r="BC690" s="413"/>
      <c r="BD690" s="413"/>
      <c r="BE690" s="413"/>
      <c r="BF690" s="413"/>
      <c r="BG690" s="413"/>
      <c r="BH690" s="413"/>
      <c r="BI690" s="413"/>
      <c r="BJ690" s="413"/>
      <c r="BK690" s="413"/>
      <c r="BL690" s="413"/>
      <c r="BM690" s="413"/>
      <c r="BN690" s="413"/>
      <c r="BO690" s="413"/>
      <c r="BP690" s="413"/>
      <c r="BQ690" s="413"/>
      <c r="BR690" s="413"/>
      <c r="BS690" s="413"/>
      <c r="BT690" s="413"/>
      <c r="BU690" s="413"/>
      <c r="BV690" s="413"/>
      <c r="BW690" s="413"/>
      <c r="BX690" s="413"/>
      <c r="BY690" s="413"/>
      <c r="BZ690" s="413"/>
      <c r="CA690" s="413"/>
      <c r="CB690" s="413"/>
      <c r="CC690" s="413"/>
      <c r="CD690" s="413"/>
      <c r="CE690" s="413"/>
      <c r="CF690" s="413"/>
      <c r="CG690" s="413"/>
      <c r="CH690" s="413"/>
      <c r="CI690" s="413"/>
      <c r="CJ690" s="413"/>
      <c r="CK690" s="413"/>
      <c r="CL690" s="413"/>
      <c r="CM690" s="413"/>
      <c r="CN690" s="413"/>
      <c r="CO690" s="413"/>
      <c r="CP690" s="413"/>
      <c r="CQ690" s="413"/>
      <c r="CR690" s="413"/>
      <c r="CS690" s="413"/>
      <c r="CT690" s="413"/>
      <c r="CU690" s="413"/>
      <c r="CV690" s="413"/>
      <c r="CW690" s="413"/>
      <c r="CX690" s="413"/>
      <c r="CY690" s="413"/>
      <c r="CZ690" s="413"/>
    </row>
    <row r="691" s="417" customFormat="true" ht="25.15" customHeight="true" x14ac:dyDescent="0.2">
      <c r="C691" s="700"/>
      <c r="D691" s="700"/>
      <c r="E691" s="700"/>
      <c r="F691" s="700"/>
      <c r="G691" s="700"/>
      <c r="H691" s="700"/>
      <c r="I691" s="700"/>
      <c r="J691" s="700"/>
      <c r="K691" s="700"/>
      <c r="L691" s="700"/>
      <c r="M691" s="700"/>
      <c r="N691" s="700"/>
      <c r="O691" s="700"/>
      <c r="P691" s="700"/>
      <c r="Q691" s="700"/>
      <c r="AB691" s="410"/>
      <c r="AC691" s="410"/>
      <c r="AD691" s="410"/>
      <c r="AE691" s="410"/>
      <c r="AF691" s="410"/>
      <c r="AG691" s="410"/>
      <c r="AH691" s="410"/>
      <c r="AI691" s="410"/>
      <c r="AJ691" s="410"/>
      <c r="AK691" s="410"/>
      <c r="AL691" s="410"/>
      <c r="AM691" s="410"/>
      <c r="AN691" s="410"/>
      <c r="AO691" s="410"/>
      <c r="AP691" s="410"/>
      <c r="AQ691" s="410"/>
      <c r="AR691" s="410"/>
      <c r="AS691" s="410"/>
      <c r="AT691" s="410"/>
      <c r="AU691" s="410"/>
      <c r="AV691" s="410"/>
      <c r="AW691" s="410"/>
      <c r="AX691" s="410"/>
      <c r="AY691" s="410"/>
      <c r="AZ691" s="410"/>
      <c r="BA691" s="413"/>
      <c r="BB691" s="489"/>
      <c r="BC691" s="413"/>
      <c r="BD691" s="413"/>
      <c r="BE691" s="413"/>
      <c r="BF691" s="413"/>
      <c r="BG691" s="413"/>
      <c r="BH691" s="413"/>
      <c r="BI691" s="413"/>
      <c r="BJ691" s="413"/>
      <c r="BK691" s="413"/>
      <c r="BL691" s="413"/>
      <c r="BM691" s="413"/>
      <c r="BN691" s="413"/>
      <c r="BO691" s="413"/>
      <c r="BP691" s="413"/>
      <c r="BQ691" s="413"/>
      <c r="BR691" s="413"/>
      <c r="BS691" s="413"/>
      <c r="BT691" s="413"/>
      <c r="BU691" s="413"/>
      <c r="BV691" s="413"/>
      <c r="BW691" s="413"/>
      <c r="BX691" s="413"/>
      <c r="BY691" s="413"/>
      <c r="BZ691" s="413"/>
      <c r="CA691" s="413"/>
      <c r="CB691" s="413"/>
      <c r="CC691" s="413"/>
      <c r="CD691" s="413"/>
      <c r="CE691" s="413"/>
      <c r="CF691" s="413"/>
      <c r="CG691" s="413"/>
      <c r="CH691" s="413"/>
      <c r="CI691" s="413"/>
      <c r="CJ691" s="413"/>
      <c r="CK691" s="413"/>
      <c r="CL691" s="413"/>
      <c r="CM691" s="413"/>
      <c r="CN691" s="413"/>
      <c r="CO691" s="413"/>
      <c r="CP691" s="413"/>
      <c r="CQ691" s="413"/>
      <c r="CR691" s="413"/>
      <c r="CS691" s="413"/>
      <c r="CT691" s="413"/>
      <c r="CU691" s="413"/>
      <c r="CV691" s="413"/>
      <c r="CW691" s="413"/>
      <c r="CX691" s="413"/>
      <c r="CY691" s="413"/>
      <c r="CZ691" s="413"/>
    </row>
    <row r="692" s="417" customFormat="true" ht="25.15" customHeight="true" x14ac:dyDescent="0.2">
      <c r="C692" s="700"/>
      <c r="D692" s="700"/>
      <c r="E692" s="700"/>
      <c r="F692" s="700"/>
      <c r="G692" s="700"/>
      <c r="H692" s="700"/>
      <c r="I692" s="700"/>
      <c r="J692" s="700"/>
      <c r="K692" s="700"/>
      <c r="L692" s="700"/>
      <c r="M692" s="700"/>
      <c r="N692" s="700"/>
      <c r="O692" s="700"/>
      <c r="P692" s="700"/>
      <c r="Q692" s="700"/>
      <c r="AB692" s="410"/>
      <c r="AC692" s="410"/>
      <c r="AD692" s="410"/>
      <c r="AE692" s="410"/>
      <c r="AF692" s="410"/>
      <c r="AG692" s="410"/>
      <c r="AH692" s="410"/>
      <c r="AI692" s="410"/>
      <c r="AJ692" s="410"/>
      <c r="AK692" s="410"/>
      <c r="AL692" s="410"/>
      <c r="AM692" s="410"/>
      <c r="AN692" s="410"/>
      <c r="AO692" s="410"/>
      <c r="AP692" s="410"/>
      <c r="AQ692" s="410"/>
      <c r="AR692" s="410"/>
      <c r="AS692" s="410"/>
      <c r="AT692" s="410"/>
      <c r="AU692" s="410"/>
      <c r="AV692" s="410"/>
      <c r="AW692" s="410"/>
      <c r="AX692" s="410"/>
      <c r="AY692" s="410"/>
      <c r="AZ692" s="410"/>
      <c r="BA692" s="413"/>
      <c r="BB692" s="489"/>
      <c r="BC692" s="413"/>
      <c r="BD692" s="413"/>
      <c r="BE692" s="413"/>
      <c r="BF692" s="413"/>
      <c r="BG692" s="413"/>
      <c r="BH692" s="413"/>
      <c r="BI692" s="413"/>
      <c r="BJ692" s="413"/>
      <c r="BK692" s="413"/>
      <c r="BL692" s="413"/>
      <c r="BM692" s="413"/>
      <c r="BN692" s="413"/>
      <c r="BO692" s="413"/>
      <c r="BP692" s="413"/>
      <c r="BQ692" s="413"/>
      <c r="BR692" s="413"/>
      <c r="BS692" s="413"/>
      <c r="BT692" s="413"/>
      <c r="BU692" s="413"/>
      <c r="BV692" s="413"/>
      <c r="BW692" s="413"/>
      <c r="BX692" s="413"/>
      <c r="BY692" s="413"/>
      <c r="BZ692" s="413"/>
      <c r="CA692" s="413"/>
      <c r="CB692" s="413"/>
      <c r="CC692" s="413"/>
      <c r="CD692" s="413"/>
      <c r="CE692" s="413"/>
      <c r="CF692" s="413"/>
      <c r="CG692" s="413"/>
      <c r="CH692" s="413"/>
      <c r="CI692" s="413"/>
      <c r="CJ692" s="413"/>
      <c r="CK692" s="413"/>
      <c r="CL692" s="413"/>
      <c r="CM692" s="413"/>
      <c r="CN692" s="413"/>
      <c r="CO692" s="413"/>
      <c r="CP692" s="413"/>
      <c r="CQ692" s="413"/>
      <c r="CR692" s="413"/>
      <c r="CS692" s="413"/>
      <c r="CT692" s="413"/>
      <c r="CU692" s="413"/>
      <c r="CV692" s="413"/>
      <c r="CW692" s="413"/>
      <c r="CX692" s="413"/>
      <c r="CY692" s="413"/>
      <c r="CZ692" s="413"/>
    </row>
    <row r="693" s="417" customFormat="true" ht="25.15" customHeight="true" x14ac:dyDescent="0.2">
      <c r="C693" s="700"/>
      <c r="D693" s="700"/>
      <c r="E693" s="700"/>
      <c r="F693" s="700"/>
      <c r="G693" s="700"/>
      <c r="H693" s="700"/>
      <c r="I693" s="700"/>
      <c r="J693" s="700"/>
      <c r="K693" s="700"/>
      <c r="L693" s="700"/>
      <c r="M693" s="700"/>
      <c r="N693" s="700"/>
      <c r="O693" s="700"/>
      <c r="P693" s="700"/>
      <c r="Q693" s="700"/>
      <c r="AB693" s="410"/>
      <c r="AC693" s="410"/>
      <c r="AD693" s="410"/>
      <c r="AE693" s="410"/>
      <c r="AF693" s="410"/>
      <c r="AG693" s="410"/>
      <c r="AH693" s="410"/>
      <c r="AI693" s="410"/>
      <c r="AJ693" s="410"/>
      <c r="AK693" s="410"/>
      <c r="AL693" s="410"/>
      <c r="AM693" s="410"/>
      <c r="AN693" s="410"/>
      <c r="AO693" s="410"/>
      <c r="AP693" s="410"/>
      <c r="AQ693" s="410"/>
      <c r="AR693" s="410"/>
      <c r="AS693" s="410"/>
      <c r="AT693" s="410"/>
      <c r="AU693" s="410"/>
      <c r="AV693" s="410"/>
      <c r="AW693" s="410"/>
      <c r="AX693" s="410"/>
      <c r="AY693" s="410"/>
      <c r="AZ693" s="410"/>
      <c r="BA693" s="413"/>
      <c r="BB693" s="489"/>
      <c r="BC693" s="413"/>
      <c r="BD693" s="413"/>
      <c r="BE693" s="413"/>
      <c r="BF693" s="413"/>
      <c r="BG693" s="413"/>
      <c r="BH693" s="413"/>
      <c r="BI693" s="413"/>
      <c r="BJ693" s="413"/>
      <c r="BK693" s="413"/>
      <c r="BL693" s="413"/>
      <c r="BM693" s="413"/>
      <c r="BN693" s="413"/>
      <c r="BO693" s="413"/>
      <c r="BP693" s="413"/>
      <c r="BQ693" s="413"/>
      <c r="BR693" s="413"/>
      <c r="BS693" s="413"/>
      <c r="BT693" s="413"/>
      <c r="BU693" s="413"/>
      <c r="BV693" s="413"/>
      <c r="BW693" s="413"/>
      <c r="BX693" s="413"/>
      <c r="BY693" s="413"/>
      <c r="BZ693" s="413"/>
      <c r="CA693" s="413"/>
      <c r="CB693" s="413"/>
      <c r="CC693" s="413"/>
      <c r="CD693" s="413"/>
      <c r="CE693" s="413"/>
      <c r="CF693" s="413"/>
      <c r="CG693" s="413"/>
      <c r="CH693" s="413"/>
      <c r="CI693" s="413"/>
      <c r="CJ693" s="413"/>
      <c r="CK693" s="413"/>
      <c r="CL693" s="413"/>
      <c r="CM693" s="413"/>
      <c r="CN693" s="413"/>
      <c r="CO693" s="413"/>
      <c r="CP693" s="413"/>
      <c r="CQ693" s="413"/>
      <c r="CR693" s="413"/>
      <c r="CS693" s="413"/>
      <c r="CT693" s="413"/>
      <c r="CU693" s="413"/>
      <c r="CV693" s="413"/>
      <c r="CW693" s="413"/>
      <c r="CX693" s="413"/>
      <c r="CY693" s="413"/>
      <c r="CZ693" s="413"/>
    </row>
    <row r="694" s="417" customFormat="true" ht="25.15" customHeight="true" x14ac:dyDescent="0.2">
      <c r="C694" s="700"/>
      <c r="D694" s="700"/>
      <c r="E694" s="700"/>
      <c r="F694" s="700"/>
      <c r="G694" s="700"/>
      <c r="H694" s="700"/>
      <c r="I694" s="700"/>
      <c r="J694" s="700"/>
      <c r="K694" s="700"/>
      <c r="L694" s="700"/>
      <c r="M694" s="700"/>
      <c r="N694" s="700"/>
      <c r="O694" s="700"/>
      <c r="P694" s="700"/>
      <c r="Q694" s="700"/>
      <c r="AB694" s="410"/>
      <c r="AC694" s="410"/>
      <c r="AD694" s="410"/>
      <c r="AE694" s="410"/>
      <c r="AF694" s="410"/>
      <c r="AG694" s="410"/>
      <c r="AH694" s="410"/>
      <c r="AI694" s="410"/>
      <c r="AJ694" s="410"/>
      <c r="AK694" s="410"/>
      <c r="AL694" s="410"/>
      <c r="AM694" s="410"/>
      <c r="AN694" s="410"/>
      <c r="AO694" s="410"/>
      <c r="AP694" s="410"/>
      <c r="AQ694" s="410"/>
      <c r="AR694" s="410"/>
      <c r="AS694" s="410"/>
      <c r="AT694" s="410"/>
      <c r="AU694" s="410"/>
      <c r="AV694" s="410"/>
      <c r="AW694" s="410"/>
      <c r="AX694" s="410"/>
      <c r="AY694" s="410"/>
      <c r="AZ694" s="410"/>
      <c r="BA694" s="413"/>
      <c r="BB694" s="489"/>
      <c r="BC694" s="413"/>
      <c r="BD694" s="413"/>
      <c r="BE694" s="413"/>
      <c r="BF694" s="413"/>
      <c r="BG694" s="413"/>
      <c r="BH694" s="413"/>
      <c r="BI694" s="413"/>
      <c r="BJ694" s="413"/>
      <c r="BK694" s="413"/>
      <c r="BL694" s="413"/>
      <c r="BM694" s="413"/>
      <c r="BN694" s="413"/>
      <c r="BO694" s="413"/>
      <c r="BP694" s="413"/>
      <c r="BQ694" s="413"/>
      <c r="BR694" s="413"/>
      <c r="BS694" s="413"/>
      <c r="BT694" s="413"/>
      <c r="BU694" s="413"/>
      <c r="BV694" s="413"/>
      <c r="BW694" s="413"/>
      <c r="BX694" s="413"/>
      <c r="BY694" s="413"/>
      <c r="BZ694" s="413"/>
      <c r="CA694" s="413"/>
      <c r="CB694" s="413"/>
      <c r="CC694" s="413"/>
      <c r="CD694" s="413"/>
      <c r="CE694" s="413"/>
      <c r="CF694" s="413"/>
      <c r="CG694" s="413"/>
      <c r="CH694" s="413"/>
      <c r="CI694" s="413"/>
      <c r="CJ694" s="413"/>
      <c r="CK694" s="413"/>
      <c r="CL694" s="413"/>
      <c r="CM694" s="413"/>
      <c r="CN694" s="413"/>
      <c r="CO694" s="413"/>
      <c r="CP694" s="413"/>
      <c r="CQ694" s="413"/>
      <c r="CR694" s="413"/>
      <c r="CS694" s="413"/>
      <c r="CT694" s="413"/>
      <c r="CU694" s="413"/>
      <c r="CV694" s="413"/>
      <c r="CW694" s="413"/>
      <c r="CX694" s="413"/>
      <c r="CY694" s="413"/>
      <c r="CZ694" s="413"/>
    </row>
    <row r="695" s="417" customFormat="true" ht="25.15" customHeight="true" x14ac:dyDescent="0.2">
      <c r="C695" s="700"/>
      <c r="D695" s="700"/>
      <c r="E695" s="700"/>
      <c r="F695" s="700"/>
      <c r="G695" s="700"/>
      <c r="H695" s="700"/>
      <c r="I695" s="700"/>
      <c r="J695" s="700"/>
      <c r="K695" s="700"/>
      <c r="L695" s="700"/>
      <c r="M695" s="700"/>
      <c r="N695" s="700"/>
      <c r="O695" s="700"/>
      <c r="P695" s="700"/>
      <c r="Q695" s="700"/>
      <c r="AB695" s="410"/>
      <c r="AC695" s="410"/>
      <c r="AD695" s="410"/>
      <c r="AE695" s="410"/>
      <c r="AF695" s="410"/>
      <c r="AG695" s="410"/>
      <c r="AH695" s="410"/>
      <c r="AI695" s="410"/>
      <c r="AJ695" s="410"/>
      <c r="AK695" s="410"/>
      <c r="AL695" s="410"/>
      <c r="AM695" s="410"/>
      <c r="AN695" s="410"/>
      <c r="AO695" s="410"/>
      <c r="AP695" s="410"/>
      <c r="AQ695" s="410"/>
      <c r="AR695" s="410"/>
      <c r="AS695" s="410"/>
      <c r="AT695" s="410"/>
      <c r="AU695" s="410"/>
      <c r="AV695" s="410"/>
      <c r="AW695" s="410"/>
      <c r="AX695" s="410"/>
      <c r="AY695" s="410"/>
      <c r="AZ695" s="410"/>
      <c r="BA695" s="413"/>
      <c r="BB695" s="489"/>
      <c r="BC695" s="413"/>
      <c r="BD695" s="413"/>
      <c r="BE695" s="413"/>
      <c r="BF695" s="413"/>
      <c r="BG695" s="413"/>
      <c r="BH695" s="413"/>
      <c r="BI695" s="413"/>
      <c r="BJ695" s="413"/>
      <c r="BK695" s="413"/>
      <c r="BL695" s="413"/>
      <c r="BM695" s="413"/>
      <c r="BN695" s="413"/>
      <c r="BO695" s="413"/>
      <c r="BP695" s="413"/>
      <c r="BQ695" s="413"/>
      <c r="BR695" s="413"/>
      <c r="BS695" s="413"/>
      <c r="BT695" s="413"/>
      <c r="BU695" s="413"/>
      <c r="BV695" s="413"/>
      <c r="BW695" s="413"/>
      <c r="BX695" s="413"/>
      <c r="BY695" s="413"/>
      <c r="BZ695" s="413"/>
      <c r="CA695" s="413"/>
      <c r="CB695" s="413"/>
      <c r="CC695" s="413"/>
      <c r="CD695" s="413"/>
      <c r="CE695" s="413"/>
      <c r="CF695" s="413"/>
      <c r="CG695" s="413"/>
      <c r="CH695" s="413"/>
      <c r="CI695" s="413"/>
      <c r="CJ695" s="413"/>
      <c r="CK695" s="413"/>
      <c r="CL695" s="413"/>
      <c r="CM695" s="413"/>
      <c r="CN695" s="413"/>
      <c r="CO695" s="413"/>
      <c r="CP695" s="413"/>
      <c r="CQ695" s="413"/>
      <c r="CR695" s="413"/>
      <c r="CS695" s="413"/>
      <c r="CT695" s="413"/>
      <c r="CU695" s="413"/>
      <c r="CV695" s="413"/>
      <c r="CW695" s="413"/>
      <c r="CX695" s="413"/>
      <c r="CY695" s="413"/>
      <c r="CZ695" s="413"/>
    </row>
    <row r="696" s="417" customFormat="true" ht="25.15" customHeight="true" x14ac:dyDescent="0.2">
      <c r="C696" s="700"/>
      <c r="D696" s="700"/>
      <c r="E696" s="700"/>
      <c r="F696" s="700"/>
      <c r="G696" s="700"/>
      <c r="H696" s="700"/>
      <c r="I696" s="700"/>
      <c r="J696" s="700"/>
      <c r="K696" s="700"/>
      <c r="L696" s="700"/>
      <c r="M696" s="700"/>
      <c r="N696" s="700"/>
      <c r="O696" s="700"/>
      <c r="P696" s="700"/>
      <c r="Q696" s="700"/>
      <c r="AB696" s="410"/>
      <c r="AC696" s="410"/>
      <c r="AD696" s="410"/>
      <c r="AE696" s="410"/>
      <c r="AF696" s="410"/>
      <c r="AG696" s="410"/>
      <c r="AH696" s="410"/>
      <c r="AI696" s="410"/>
      <c r="AJ696" s="410"/>
      <c r="AK696" s="410"/>
      <c r="AL696" s="410"/>
      <c r="AM696" s="410"/>
      <c r="AN696" s="410"/>
      <c r="AO696" s="410"/>
      <c r="AP696" s="410"/>
      <c r="AQ696" s="410"/>
      <c r="AR696" s="410"/>
      <c r="AS696" s="410"/>
      <c r="AT696" s="410"/>
      <c r="AU696" s="410"/>
      <c r="AV696" s="410"/>
      <c r="AW696" s="410"/>
      <c r="AX696" s="410"/>
      <c r="AY696" s="410"/>
      <c r="AZ696" s="410"/>
      <c r="BA696" s="413"/>
      <c r="BB696" s="489"/>
      <c r="BC696" s="413"/>
      <c r="BD696" s="413"/>
      <c r="BE696" s="413"/>
      <c r="BF696" s="413"/>
      <c r="BG696" s="413"/>
      <c r="BH696" s="413"/>
      <c r="BI696" s="413"/>
      <c r="BJ696" s="413"/>
      <c r="BK696" s="413"/>
      <c r="BL696" s="413"/>
      <c r="BM696" s="413"/>
      <c r="BN696" s="413"/>
      <c r="BO696" s="413"/>
      <c r="BP696" s="413"/>
      <c r="BQ696" s="413"/>
      <c r="BR696" s="413"/>
      <c r="BS696" s="413"/>
      <c r="BT696" s="413"/>
      <c r="BU696" s="413"/>
      <c r="BV696" s="413"/>
      <c r="BW696" s="413"/>
      <c r="BX696" s="413"/>
      <c r="BY696" s="413"/>
      <c r="BZ696" s="413"/>
      <c r="CA696" s="413"/>
      <c r="CB696" s="413"/>
      <c r="CC696" s="413"/>
      <c r="CD696" s="413"/>
      <c r="CE696" s="413"/>
      <c r="CF696" s="413"/>
      <c r="CG696" s="413"/>
      <c r="CH696" s="413"/>
      <c r="CI696" s="413"/>
      <c r="CJ696" s="413"/>
      <c r="CK696" s="413"/>
      <c r="CL696" s="413"/>
      <c r="CM696" s="413"/>
      <c r="CN696" s="413"/>
      <c r="CO696" s="413"/>
      <c r="CP696" s="413"/>
      <c r="CQ696" s="413"/>
      <c r="CR696" s="413"/>
      <c r="CS696" s="413"/>
      <c r="CT696" s="413"/>
      <c r="CU696" s="413"/>
      <c r="CV696" s="413"/>
      <c r="CW696" s="413"/>
      <c r="CX696" s="413"/>
      <c r="CY696" s="413"/>
      <c r="CZ696" s="413"/>
    </row>
    <row r="697" s="417" customFormat="true" ht="25.15" customHeight="true" x14ac:dyDescent="0.2">
      <c r="C697" s="700"/>
      <c r="D697" s="700"/>
      <c r="E697" s="700"/>
      <c r="F697" s="700"/>
      <c r="G697" s="700"/>
      <c r="H697" s="700"/>
      <c r="I697" s="700"/>
      <c r="J697" s="700"/>
      <c r="K697" s="700"/>
      <c r="L697" s="700"/>
      <c r="M697" s="700"/>
      <c r="N697" s="700"/>
      <c r="O697" s="700"/>
      <c r="P697" s="700"/>
      <c r="Q697" s="700"/>
      <c r="AB697" s="410"/>
      <c r="AC697" s="410"/>
      <c r="AD697" s="410"/>
      <c r="AE697" s="410"/>
      <c r="AF697" s="410"/>
      <c r="AG697" s="410"/>
      <c r="AH697" s="410"/>
      <c r="AI697" s="410"/>
      <c r="AJ697" s="410"/>
      <c r="AK697" s="410"/>
      <c r="AL697" s="410"/>
      <c r="AM697" s="410"/>
      <c r="AN697" s="410"/>
      <c r="AO697" s="410"/>
      <c r="AP697" s="410"/>
      <c r="AQ697" s="410"/>
      <c r="AR697" s="410"/>
      <c r="AS697" s="410"/>
      <c r="AT697" s="410"/>
      <c r="AU697" s="410"/>
      <c r="AV697" s="410"/>
      <c r="AW697" s="410"/>
      <c r="AX697" s="410"/>
      <c r="AY697" s="410"/>
      <c r="AZ697" s="410"/>
      <c r="BA697" s="413"/>
      <c r="BB697" s="489"/>
      <c r="BC697" s="413"/>
      <c r="BD697" s="413"/>
      <c r="BE697" s="413"/>
      <c r="BF697" s="413"/>
      <c r="BG697" s="413"/>
      <c r="BH697" s="413"/>
      <c r="BI697" s="413"/>
      <c r="BJ697" s="413"/>
      <c r="BK697" s="413"/>
      <c r="BL697" s="413"/>
      <c r="BM697" s="413"/>
      <c r="BN697" s="413"/>
      <c r="BO697" s="413"/>
      <c r="BP697" s="413"/>
      <c r="BQ697" s="413"/>
      <c r="BR697" s="413"/>
      <c r="BS697" s="413"/>
      <c r="BT697" s="413"/>
      <c r="BU697" s="413"/>
      <c r="BV697" s="413"/>
      <c r="BW697" s="413"/>
      <c r="BX697" s="413"/>
      <c r="BY697" s="413"/>
      <c r="BZ697" s="413"/>
      <c r="CA697" s="413"/>
      <c r="CB697" s="413"/>
      <c r="CC697" s="413"/>
      <c r="CD697" s="413"/>
      <c r="CE697" s="413"/>
      <c r="CF697" s="413"/>
      <c r="CG697" s="413"/>
      <c r="CH697" s="413"/>
      <c r="CI697" s="413"/>
      <c r="CJ697" s="413"/>
      <c r="CK697" s="413"/>
      <c r="CL697" s="413"/>
      <c r="CM697" s="413"/>
      <c r="CN697" s="413"/>
      <c r="CO697" s="413"/>
      <c r="CP697" s="413"/>
      <c r="CQ697" s="413"/>
      <c r="CR697" s="413"/>
      <c r="CS697" s="413"/>
      <c r="CT697" s="413"/>
      <c r="CU697" s="413"/>
      <c r="CV697" s="413"/>
      <c r="CW697" s="413"/>
      <c r="CX697" s="413"/>
      <c r="CY697" s="413"/>
      <c r="CZ697" s="413"/>
    </row>
    <row r="698" s="417" customFormat="true" ht="25.15" customHeight="true" x14ac:dyDescent="0.2">
      <c r="C698" s="700"/>
      <c r="D698" s="700"/>
      <c r="E698" s="700"/>
      <c r="F698" s="700"/>
      <c r="G698" s="700"/>
      <c r="H698" s="700"/>
      <c r="I698" s="700"/>
      <c r="J698" s="700"/>
      <c r="K698" s="700"/>
      <c r="L698" s="700"/>
      <c r="M698" s="700"/>
      <c r="N698" s="700"/>
      <c r="O698" s="700"/>
      <c r="P698" s="700"/>
      <c r="Q698" s="700"/>
      <c r="AB698" s="410"/>
      <c r="AC698" s="410"/>
      <c r="AD698" s="410"/>
      <c r="AE698" s="410"/>
      <c r="AF698" s="410"/>
      <c r="AG698" s="410"/>
      <c r="AH698" s="410"/>
      <c r="AI698" s="410"/>
      <c r="AJ698" s="410"/>
      <c r="AK698" s="410"/>
      <c r="AL698" s="410"/>
      <c r="AM698" s="410"/>
      <c r="AN698" s="410"/>
      <c r="AO698" s="410"/>
      <c r="AP698" s="410"/>
      <c r="AQ698" s="410"/>
      <c r="AR698" s="410"/>
      <c r="AS698" s="410"/>
      <c r="AT698" s="410"/>
      <c r="AU698" s="410"/>
      <c r="AV698" s="410"/>
      <c r="AW698" s="410"/>
      <c r="AX698" s="410"/>
      <c r="AY698" s="410"/>
      <c r="AZ698" s="410"/>
      <c r="BA698" s="413"/>
      <c r="BB698" s="489"/>
      <c r="BC698" s="413"/>
      <c r="BD698" s="413"/>
      <c r="BE698" s="413"/>
      <c r="BF698" s="413"/>
      <c r="BG698" s="413"/>
      <c r="BH698" s="413"/>
      <c r="BI698" s="413"/>
      <c r="BJ698" s="413"/>
      <c r="BK698" s="413"/>
      <c r="BL698" s="413"/>
      <c r="BM698" s="413"/>
      <c r="BN698" s="413"/>
      <c r="BO698" s="413"/>
      <c r="BP698" s="413"/>
      <c r="BQ698" s="413"/>
      <c r="BR698" s="413"/>
      <c r="BS698" s="413"/>
      <c r="BT698" s="413"/>
      <c r="BU698" s="413"/>
      <c r="BV698" s="413"/>
      <c r="BW698" s="413"/>
      <c r="BX698" s="413"/>
      <c r="BY698" s="413"/>
      <c r="BZ698" s="413"/>
      <c r="CA698" s="413"/>
      <c r="CB698" s="413"/>
      <c r="CC698" s="413"/>
      <c r="CD698" s="413"/>
      <c r="CE698" s="413"/>
      <c r="CF698" s="413"/>
      <c r="CG698" s="413"/>
      <c r="CH698" s="413"/>
      <c r="CI698" s="413"/>
      <c r="CJ698" s="413"/>
      <c r="CK698" s="413"/>
      <c r="CL698" s="413"/>
      <c r="CM698" s="413"/>
      <c r="CN698" s="413"/>
      <c r="CO698" s="413"/>
      <c r="CP698" s="413"/>
      <c r="CQ698" s="413"/>
      <c r="CR698" s="413"/>
      <c r="CS698" s="413"/>
      <c r="CT698" s="413"/>
      <c r="CU698" s="413"/>
      <c r="CV698" s="413"/>
      <c r="CW698" s="413"/>
      <c r="CX698" s="413"/>
      <c r="CY698" s="413"/>
      <c r="CZ698" s="413"/>
    </row>
    <row r="699" s="417" customFormat="true" ht="25.15" customHeight="true" x14ac:dyDescent="0.2">
      <c r="C699" s="700"/>
      <c r="D699" s="700"/>
      <c r="E699" s="700"/>
      <c r="F699" s="700"/>
      <c r="G699" s="700"/>
      <c r="H699" s="700"/>
      <c r="I699" s="700"/>
      <c r="J699" s="700"/>
      <c r="K699" s="700"/>
      <c r="L699" s="700"/>
      <c r="M699" s="700"/>
      <c r="N699" s="700"/>
      <c r="O699" s="700"/>
      <c r="P699" s="700"/>
      <c r="Q699" s="700"/>
      <c r="AB699" s="410"/>
      <c r="AC699" s="410"/>
      <c r="AD699" s="410"/>
      <c r="AE699" s="410"/>
      <c r="AF699" s="410"/>
      <c r="AG699" s="410"/>
      <c r="AH699" s="410"/>
      <c r="AI699" s="410"/>
      <c r="AJ699" s="410"/>
      <c r="AK699" s="410"/>
      <c r="AL699" s="410"/>
      <c r="AM699" s="410"/>
      <c r="AN699" s="410"/>
      <c r="AO699" s="410"/>
      <c r="AP699" s="410"/>
      <c r="AQ699" s="410"/>
      <c r="AR699" s="410"/>
      <c r="AS699" s="410"/>
      <c r="AT699" s="410"/>
      <c r="AU699" s="410"/>
      <c r="AV699" s="410"/>
      <c r="AW699" s="410"/>
      <c r="AX699" s="410"/>
      <c r="AY699" s="410"/>
      <c r="AZ699" s="410"/>
      <c r="BA699" s="413"/>
      <c r="BB699" s="489"/>
      <c r="BC699" s="413"/>
      <c r="BD699" s="413"/>
      <c r="BE699" s="413"/>
      <c r="BF699" s="413"/>
      <c r="BG699" s="413"/>
      <c r="BH699" s="413"/>
      <c r="BI699" s="413"/>
      <c r="BJ699" s="413"/>
      <c r="BK699" s="413"/>
      <c r="BL699" s="413"/>
      <c r="BM699" s="413"/>
      <c r="BN699" s="413"/>
      <c r="BO699" s="413"/>
      <c r="BP699" s="413"/>
      <c r="BQ699" s="413"/>
      <c r="BR699" s="413"/>
      <c r="BS699" s="413"/>
      <c r="BT699" s="413"/>
      <c r="BU699" s="413"/>
      <c r="BV699" s="413"/>
      <c r="BW699" s="413"/>
      <c r="BX699" s="413"/>
      <c r="BY699" s="413"/>
      <c r="BZ699" s="413"/>
      <c r="CA699" s="413"/>
      <c r="CB699" s="413"/>
      <c r="CC699" s="413"/>
      <c r="CD699" s="413"/>
      <c r="CE699" s="413"/>
      <c r="CF699" s="413"/>
      <c r="CG699" s="413"/>
      <c r="CH699" s="413"/>
      <c r="CI699" s="413"/>
      <c r="CJ699" s="413"/>
      <c r="CK699" s="413"/>
      <c r="CL699" s="413"/>
      <c r="CM699" s="413"/>
      <c r="CN699" s="413"/>
      <c r="CO699" s="413"/>
      <c r="CP699" s="413"/>
      <c r="CQ699" s="413"/>
      <c r="CR699" s="413"/>
      <c r="CS699" s="413"/>
      <c r="CT699" s="413"/>
      <c r="CU699" s="413"/>
      <c r="CV699" s="413"/>
      <c r="CW699" s="413"/>
      <c r="CX699" s="413"/>
      <c r="CY699" s="413"/>
      <c r="CZ699" s="413"/>
    </row>
    <row r="700" s="417" customFormat="true" ht="25.15" customHeight="true" x14ac:dyDescent="0.2">
      <c r="C700" s="700"/>
      <c r="D700" s="700"/>
      <c r="E700" s="700"/>
      <c r="F700" s="700"/>
      <c r="G700" s="700"/>
      <c r="H700" s="700"/>
      <c r="I700" s="700"/>
      <c r="J700" s="700"/>
      <c r="K700" s="700"/>
      <c r="L700" s="700"/>
      <c r="M700" s="700"/>
      <c r="N700" s="700"/>
      <c r="O700" s="700"/>
      <c r="P700" s="700"/>
      <c r="Q700" s="700"/>
      <c r="AB700" s="410"/>
      <c r="AC700" s="410"/>
      <c r="AD700" s="410"/>
      <c r="AE700" s="410"/>
      <c r="AF700" s="410"/>
      <c r="AG700" s="410"/>
      <c r="AH700" s="410"/>
      <c r="AI700" s="410"/>
      <c r="AJ700" s="410"/>
      <c r="AK700" s="410"/>
      <c r="AL700" s="410"/>
      <c r="AM700" s="410"/>
      <c r="AN700" s="410"/>
      <c r="AO700" s="410"/>
      <c r="AP700" s="410"/>
      <c r="AQ700" s="410"/>
      <c r="AR700" s="410"/>
      <c r="AS700" s="410"/>
      <c r="AT700" s="410"/>
      <c r="AU700" s="410"/>
      <c r="AV700" s="410"/>
      <c r="AW700" s="410"/>
      <c r="AX700" s="410"/>
      <c r="AY700" s="410"/>
      <c r="AZ700" s="410"/>
      <c r="BA700" s="413"/>
      <c r="BB700" s="489"/>
      <c r="BC700" s="413"/>
      <c r="BD700" s="413"/>
      <c r="BE700" s="413"/>
      <c r="BF700" s="413"/>
      <c r="BG700" s="413"/>
      <c r="BH700" s="413"/>
      <c r="BI700" s="413"/>
      <c r="BJ700" s="413"/>
      <c r="BK700" s="413"/>
      <c r="BL700" s="413"/>
      <c r="BM700" s="413"/>
      <c r="BN700" s="413"/>
      <c r="BO700" s="413"/>
      <c r="BP700" s="413"/>
      <c r="BQ700" s="413"/>
      <c r="BR700" s="413"/>
      <c r="BS700" s="413"/>
      <c r="BT700" s="413"/>
      <c r="BU700" s="413"/>
      <c r="BV700" s="413"/>
      <c r="BW700" s="413"/>
      <c r="BX700" s="413"/>
      <c r="BY700" s="413"/>
      <c r="BZ700" s="413"/>
      <c r="CA700" s="413"/>
      <c r="CB700" s="413"/>
      <c r="CC700" s="413"/>
      <c r="CD700" s="413"/>
      <c r="CE700" s="413"/>
      <c r="CF700" s="413"/>
      <c r="CG700" s="413"/>
      <c r="CH700" s="413"/>
      <c r="CI700" s="413"/>
      <c r="CJ700" s="413"/>
      <c r="CK700" s="413"/>
      <c r="CL700" s="413"/>
      <c r="CM700" s="413"/>
      <c r="CN700" s="413"/>
      <c r="CO700" s="413"/>
      <c r="CP700" s="413"/>
      <c r="CQ700" s="413"/>
      <c r="CR700" s="413"/>
      <c r="CS700" s="413"/>
      <c r="CT700" s="413"/>
      <c r="CU700" s="413"/>
      <c r="CV700" s="413"/>
      <c r="CW700" s="413"/>
      <c r="CX700" s="413"/>
      <c r="CY700" s="413"/>
      <c r="CZ700" s="413"/>
    </row>
    <row r="701" ht="25.15" customHeight="true" x14ac:dyDescent="0.2">
      <c r="C701" s="701"/>
      <c r="D701" s="701"/>
      <c r="E701" s="701"/>
      <c r="F701" s="701"/>
      <c r="G701" s="701"/>
      <c r="H701" s="701"/>
      <c r="I701" s="701"/>
      <c r="J701" s="701"/>
      <c r="K701" s="701"/>
      <c r="L701" s="701"/>
      <c r="M701" s="701"/>
      <c r="N701" s="701"/>
      <c r="O701" s="701"/>
      <c r="P701" s="701"/>
      <c r="Q701" s="701"/>
      <c r="BA701" s="413"/>
      <c r="BB701" s="489"/>
      <c r="BC701" s="413"/>
      <c r="BD701" s="413"/>
      <c r="BE701" s="413"/>
      <c r="BF701" s="413"/>
      <c r="BG701" s="413"/>
      <c r="BH701" s="413"/>
      <c r="BI701" s="413"/>
      <c r="BJ701" s="413"/>
      <c r="BK701" s="413"/>
      <c r="BL701" s="413"/>
      <c r="BM701" s="413"/>
      <c r="BN701" s="413"/>
      <c r="BO701" s="413"/>
      <c r="BP701" s="413"/>
      <c r="BQ701" s="413"/>
      <c r="BR701" s="413"/>
      <c r="BS701" s="413"/>
      <c r="BT701" s="413"/>
      <c r="BU701" s="413"/>
      <c r="BV701" s="413"/>
      <c r="BW701" s="413"/>
      <c r="BX701" s="413"/>
      <c r="BY701" s="413"/>
      <c r="BZ701" s="413"/>
      <c r="CA701" s="413"/>
      <c r="CB701" s="413"/>
      <c r="CC701" s="413"/>
      <c r="CD701" s="413"/>
      <c r="CE701" s="413"/>
      <c r="CF701" s="413"/>
      <c r="CG701" s="413"/>
      <c r="CH701" s="413"/>
      <c r="CI701" s="413"/>
      <c r="CJ701" s="413"/>
      <c r="CK701" s="413"/>
      <c r="CL701" s="413"/>
      <c r="CM701" s="413"/>
      <c r="CN701" s="413"/>
      <c r="CO701" s="413"/>
      <c r="CP701" s="413"/>
      <c r="CQ701" s="413"/>
      <c r="CR701" s="413"/>
      <c r="CS701" s="413"/>
      <c r="CT701" s="413"/>
      <c r="CU701" s="413"/>
      <c r="CV701" s="413"/>
      <c r="CW701" s="413"/>
      <c r="CX701" s="413"/>
      <c r="CY701" s="413"/>
      <c r="CZ701" s="413"/>
    </row>
    <row r="702" ht="25.15" customHeight="true" x14ac:dyDescent="0.2">
      <c r="C702" s="701"/>
      <c r="D702" s="701"/>
      <c r="E702" s="701"/>
      <c r="F702" s="701"/>
      <c r="G702" s="701"/>
      <c r="H702" s="701"/>
      <c r="I702" s="701"/>
      <c r="J702" s="701"/>
      <c r="K702" s="701"/>
      <c r="L702" s="701"/>
      <c r="M702" s="701"/>
      <c r="N702" s="701"/>
      <c r="O702" s="701"/>
      <c r="P702" s="701"/>
      <c r="Q702" s="701"/>
      <c r="BA702" s="413"/>
      <c r="BB702" s="489"/>
      <c r="BC702" s="413"/>
      <c r="BD702" s="413"/>
      <c r="BE702" s="413"/>
      <c r="BF702" s="413"/>
      <c r="BG702" s="413"/>
      <c r="BH702" s="413"/>
      <c r="BI702" s="413"/>
      <c r="BJ702" s="413"/>
      <c r="BK702" s="413"/>
      <c r="BL702" s="413"/>
      <c r="BM702" s="413"/>
      <c r="BN702" s="413"/>
      <c r="BO702" s="413"/>
      <c r="BP702" s="413"/>
      <c r="BQ702" s="413"/>
      <c r="BR702" s="413"/>
      <c r="BS702" s="413"/>
      <c r="BT702" s="413"/>
      <c r="BU702" s="413"/>
      <c r="BV702" s="413"/>
      <c r="BW702" s="413"/>
      <c r="BX702" s="413"/>
      <c r="BY702" s="413"/>
      <c r="BZ702" s="413"/>
      <c r="CA702" s="413"/>
      <c r="CB702" s="413"/>
      <c r="CC702" s="413"/>
      <c r="CD702" s="413"/>
      <c r="CE702" s="413"/>
      <c r="CF702" s="413"/>
      <c r="CG702" s="413"/>
      <c r="CH702" s="413"/>
      <c r="CI702" s="413"/>
      <c r="CJ702" s="413"/>
      <c r="CK702" s="413"/>
      <c r="CL702" s="413"/>
      <c r="CM702" s="413"/>
      <c r="CN702" s="413"/>
      <c r="CO702" s="413"/>
      <c r="CP702" s="413"/>
      <c r="CQ702" s="413"/>
      <c r="CR702" s="413"/>
      <c r="CS702" s="413"/>
      <c r="CT702" s="413"/>
      <c r="CU702" s="413"/>
      <c r="CV702" s="413"/>
      <c r="CW702" s="413"/>
      <c r="CX702" s="413"/>
      <c r="CY702" s="413"/>
      <c r="CZ702" s="413"/>
    </row>
    <row r="703" ht="25.15" customHeight="true" x14ac:dyDescent="0.2">
      <c r="C703" s="701"/>
      <c r="D703" s="701"/>
      <c r="E703" s="701"/>
      <c r="F703" s="701"/>
      <c r="G703" s="701"/>
      <c r="H703" s="701"/>
      <c r="I703" s="701"/>
      <c r="J703" s="701"/>
      <c r="K703" s="701"/>
      <c r="L703" s="701"/>
      <c r="M703" s="701"/>
      <c r="N703" s="701"/>
      <c r="O703" s="701"/>
      <c r="P703" s="701"/>
      <c r="Q703" s="701"/>
      <c r="BA703" s="413"/>
      <c r="BB703" s="489"/>
      <c r="BC703" s="413"/>
      <c r="BD703" s="413"/>
      <c r="BE703" s="413"/>
      <c r="BF703" s="413"/>
      <c r="BG703" s="413"/>
      <c r="BH703" s="413"/>
      <c r="BI703" s="413"/>
      <c r="BJ703" s="413"/>
      <c r="BK703" s="413"/>
      <c r="BL703" s="413"/>
      <c r="BM703" s="413"/>
      <c r="BN703" s="413"/>
      <c r="BO703" s="413"/>
      <c r="BP703" s="413"/>
      <c r="BQ703" s="413"/>
      <c r="BR703" s="413"/>
      <c r="BS703" s="413"/>
      <c r="BT703" s="413"/>
      <c r="BU703" s="413"/>
      <c r="BV703" s="413"/>
      <c r="BW703" s="413"/>
      <c r="BX703" s="413"/>
      <c r="BY703" s="413"/>
      <c r="BZ703" s="413"/>
      <c r="CA703" s="413"/>
      <c r="CB703" s="413"/>
      <c r="CC703" s="413"/>
      <c r="CD703" s="413"/>
      <c r="CE703" s="413"/>
      <c r="CF703" s="413"/>
      <c r="CG703" s="413"/>
      <c r="CH703" s="413"/>
      <c r="CI703" s="413"/>
      <c r="CJ703" s="413"/>
      <c r="CK703" s="413"/>
      <c r="CL703" s="413"/>
      <c r="CM703" s="413"/>
      <c r="CN703" s="413"/>
      <c r="CO703" s="413"/>
      <c r="CP703" s="413"/>
      <c r="CQ703" s="413"/>
      <c r="CR703" s="413"/>
      <c r="CS703" s="413"/>
      <c r="CT703" s="413"/>
      <c r="CU703" s="413"/>
      <c r="CV703" s="413"/>
      <c r="CW703" s="413"/>
      <c r="CX703" s="413"/>
      <c r="CY703" s="413"/>
      <c r="CZ703" s="413"/>
    </row>
    <row r="704" ht="25.15" customHeight="true" x14ac:dyDescent="0.2">
      <c r="C704" s="701"/>
      <c r="D704" s="701"/>
      <c r="E704" s="701"/>
      <c r="F704" s="701"/>
      <c r="G704" s="701"/>
      <c r="H704" s="701"/>
      <c r="I704" s="701"/>
      <c r="J704" s="701"/>
      <c r="K704" s="701"/>
      <c r="L704" s="701"/>
      <c r="M704" s="701"/>
      <c r="N704" s="701"/>
      <c r="O704" s="701"/>
      <c r="P704" s="701"/>
      <c r="Q704" s="701"/>
      <c r="BA704" s="413"/>
      <c r="BB704" s="489"/>
      <c r="BC704" s="413"/>
      <c r="BD704" s="413"/>
      <c r="BE704" s="413"/>
      <c r="BF704" s="413"/>
      <c r="BG704" s="413"/>
      <c r="BH704" s="413"/>
      <c r="BI704" s="413"/>
      <c r="BJ704" s="413"/>
      <c r="BK704" s="413"/>
      <c r="BL704" s="413"/>
      <c r="BM704" s="413"/>
      <c r="BN704" s="413"/>
      <c r="BO704" s="413"/>
      <c r="BP704" s="413"/>
      <c r="BQ704" s="413"/>
      <c r="BR704" s="413"/>
      <c r="BS704" s="413"/>
      <c r="BT704" s="413"/>
      <c r="BU704" s="413"/>
      <c r="BV704" s="413"/>
      <c r="BW704" s="413"/>
      <c r="BX704" s="413"/>
      <c r="BY704" s="413"/>
      <c r="BZ704" s="413"/>
      <c r="CA704" s="413"/>
      <c r="CB704" s="413"/>
      <c r="CC704" s="413"/>
      <c r="CD704" s="413"/>
      <c r="CE704" s="413"/>
      <c r="CF704" s="413"/>
      <c r="CG704" s="413"/>
      <c r="CH704" s="413"/>
      <c r="CI704" s="413"/>
      <c r="CJ704" s="413"/>
      <c r="CK704" s="413"/>
      <c r="CL704" s="413"/>
      <c r="CM704" s="413"/>
      <c r="CN704" s="413"/>
      <c r="CO704" s="413"/>
      <c r="CP704" s="413"/>
      <c r="CQ704" s="413"/>
      <c r="CR704" s="413"/>
      <c r="CS704" s="413"/>
      <c r="CT704" s="413"/>
      <c r="CU704" s="413"/>
      <c r="CV704" s="413"/>
      <c r="CW704" s="413"/>
      <c r="CX704" s="413"/>
      <c r="CY704" s="413"/>
      <c r="CZ704" s="413"/>
    </row>
    <row r="705" ht="25.15" customHeight="true" x14ac:dyDescent="0.2">
      <c r="C705" s="701"/>
      <c r="D705" s="701"/>
      <c r="E705" s="701"/>
      <c r="F705" s="701"/>
      <c r="G705" s="701"/>
      <c r="H705" s="701"/>
      <c r="I705" s="701"/>
      <c r="J705" s="701"/>
      <c r="K705" s="701"/>
      <c r="L705" s="701"/>
      <c r="M705" s="701"/>
      <c r="N705" s="701"/>
      <c r="O705" s="701"/>
      <c r="P705" s="701"/>
      <c r="Q705" s="701"/>
      <c r="BA705" s="413"/>
      <c r="BB705" s="489"/>
      <c r="BC705" s="413"/>
      <c r="BD705" s="413"/>
      <c r="BE705" s="413"/>
      <c r="BF705" s="413"/>
      <c r="BG705" s="413"/>
      <c r="BH705" s="413"/>
      <c r="BI705" s="413"/>
      <c r="BJ705" s="413"/>
      <c r="BK705" s="413"/>
      <c r="BL705" s="413"/>
      <c r="BM705" s="413"/>
      <c r="BN705" s="413"/>
      <c r="BO705" s="413"/>
      <c r="BP705" s="413"/>
      <c r="BQ705" s="413"/>
      <c r="BR705" s="413"/>
      <c r="BS705" s="413"/>
      <c r="BT705" s="413"/>
      <c r="BU705" s="413"/>
      <c r="BV705" s="413"/>
      <c r="BW705" s="413"/>
      <c r="BX705" s="413"/>
      <c r="BY705" s="413"/>
      <c r="BZ705" s="413"/>
      <c r="CA705" s="413"/>
      <c r="CB705" s="413"/>
      <c r="CC705" s="413"/>
      <c r="CD705" s="413"/>
      <c r="CE705" s="413"/>
      <c r="CF705" s="413"/>
      <c r="CG705" s="413"/>
      <c r="CH705" s="413"/>
      <c r="CI705" s="413"/>
      <c r="CJ705" s="413"/>
      <c r="CK705" s="413"/>
      <c r="CL705" s="413"/>
      <c r="CM705" s="413"/>
      <c r="CN705" s="413"/>
      <c r="CO705" s="413"/>
      <c r="CP705" s="413"/>
      <c r="CQ705" s="413"/>
      <c r="CR705" s="413"/>
      <c r="CS705" s="413"/>
      <c r="CT705" s="413"/>
      <c r="CU705" s="413"/>
      <c r="CV705" s="413"/>
      <c r="CW705" s="413"/>
      <c r="CX705" s="413"/>
      <c r="CY705" s="413"/>
      <c r="CZ705" s="413"/>
    </row>
    <row r="706" ht="25.15" customHeight="true" x14ac:dyDescent="0.2">
      <c r="C706" s="701"/>
      <c r="D706" s="701"/>
      <c r="E706" s="701"/>
      <c r="F706" s="701"/>
      <c r="G706" s="701"/>
      <c r="H706" s="701"/>
      <c r="I706" s="701"/>
      <c r="J706" s="701"/>
      <c r="K706" s="701"/>
      <c r="L706" s="701"/>
      <c r="M706" s="701"/>
      <c r="N706" s="701"/>
      <c r="O706" s="701"/>
      <c r="P706" s="701"/>
      <c r="Q706" s="701"/>
      <c r="BA706" s="413"/>
      <c r="BB706" s="489"/>
      <c r="BC706" s="413"/>
      <c r="BD706" s="413"/>
      <c r="BE706" s="413"/>
      <c r="BF706" s="413"/>
      <c r="BG706" s="413"/>
      <c r="BH706" s="413"/>
      <c r="BI706" s="413"/>
      <c r="BJ706" s="413"/>
      <c r="BK706" s="413"/>
      <c r="BL706" s="413"/>
      <c r="BM706" s="413"/>
      <c r="BN706" s="413"/>
      <c r="BO706" s="413"/>
      <c r="BP706" s="413"/>
      <c r="BQ706" s="413"/>
      <c r="BR706" s="413"/>
      <c r="BS706" s="413"/>
      <c r="BT706" s="413"/>
      <c r="BU706" s="413"/>
      <c r="BV706" s="413"/>
      <c r="BW706" s="413"/>
      <c r="BX706" s="413"/>
      <c r="BY706" s="413"/>
      <c r="BZ706" s="413"/>
      <c r="CA706" s="413"/>
      <c r="CB706" s="413"/>
      <c r="CC706" s="413"/>
      <c r="CD706" s="413"/>
      <c r="CE706" s="413"/>
      <c r="CF706" s="413"/>
      <c r="CG706" s="413"/>
      <c r="CH706" s="413"/>
      <c r="CI706" s="413"/>
      <c r="CJ706" s="413"/>
      <c r="CK706" s="413"/>
      <c r="CL706" s="413"/>
      <c r="CM706" s="413"/>
      <c r="CN706" s="413"/>
      <c r="CO706" s="413"/>
      <c r="CP706" s="413"/>
      <c r="CQ706" s="413"/>
      <c r="CR706" s="413"/>
      <c r="CS706" s="413"/>
      <c r="CT706" s="413"/>
      <c r="CU706" s="413"/>
      <c r="CV706" s="413"/>
      <c r="CW706" s="413"/>
      <c r="CX706" s="413"/>
      <c r="CY706" s="413"/>
      <c r="CZ706" s="413"/>
    </row>
    <row r="707" ht="25.15" customHeight="true" x14ac:dyDescent="0.2">
      <c r="C707" s="701"/>
      <c r="D707" s="701"/>
      <c r="E707" s="701"/>
      <c r="F707" s="701"/>
      <c r="G707" s="701"/>
      <c r="H707" s="701"/>
      <c r="I707" s="701"/>
      <c r="J707" s="701"/>
      <c r="K707" s="701"/>
      <c r="L707" s="701"/>
      <c r="M707" s="701"/>
      <c r="N707" s="701"/>
      <c r="O707" s="701"/>
      <c r="P707" s="701"/>
      <c r="Q707" s="701"/>
      <c r="BA707" s="413"/>
      <c r="BB707" s="489"/>
      <c r="BC707" s="413"/>
      <c r="BD707" s="413"/>
      <c r="BE707" s="413"/>
      <c r="BF707" s="413"/>
      <c r="BG707" s="413"/>
      <c r="BH707" s="413"/>
      <c r="BI707" s="413"/>
      <c r="BJ707" s="413"/>
      <c r="BK707" s="413"/>
      <c r="BL707" s="413"/>
      <c r="BM707" s="413"/>
      <c r="BN707" s="413"/>
      <c r="BO707" s="413"/>
      <c r="BP707" s="413"/>
      <c r="BQ707" s="413"/>
      <c r="BR707" s="413"/>
      <c r="BS707" s="413"/>
      <c r="BT707" s="413"/>
      <c r="BU707" s="413"/>
      <c r="BV707" s="413"/>
      <c r="BW707" s="413"/>
      <c r="BX707" s="413"/>
      <c r="BY707" s="413"/>
      <c r="BZ707" s="413"/>
      <c r="CA707" s="413"/>
      <c r="CB707" s="413"/>
      <c r="CC707" s="413"/>
      <c r="CD707" s="413"/>
      <c r="CE707" s="413"/>
      <c r="CF707" s="413"/>
      <c r="CG707" s="413"/>
      <c r="CH707" s="413"/>
      <c r="CI707" s="413"/>
      <c r="CJ707" s="413"/>
      <c r="CK707" s="413"/>
      <c r="CL707" s="413"/>
      <c r="CM707" s="413"/>
      <c r="CN707" s="413"/>
      <c r="CO707" s="413"/>
      <c r="CP707" s="413"/>
      <c r="CQ707" s="413"/>
      <c r="CR707" s="413"/>
      <c r="CS707" s="413"/>
      <c r="CT707" s="413"/>
      <c r="CU707" s="413"/>
      <c r="CV707" s="413"/>
      <c r="CW707" s="413"/>
      <c r="CX707" s="413"/>
      <c r="CY707" s="413"/>
      <c r="CZ707" s="413"/>
    </row>
    <row r="708" ht="25.15" customHeight="true" x14ac:dyDescent="0.2">
      <c r="C708" s="701"/>
      <c r="D708" s="701"/>
      <c r="E708" s="701"/>
      <c r="F708" s="701"/>
      <c r="G708" s="701"/>
      <c r="H708" s="701"/>
      <c r="I708" s="701"/>
      <c r="J708" s="701"/>
      <c r="K708" s="701"/>
      <c r="L708" s="701"/>
      <c r="M708" s="701"/>
      <c r="N708" s="701"/>
      <c r="O708" s="701"/>
      <c r="P708" s="701"/>
      <c r="Q708" s="701"/>
      <c r="BA708" s="413"/>
      <c r="BB708" s="489"/>
      <c r="BC708" s="413"/>
      <c r="BD708" s="413"/>
      <c r="BE708" s="413"/>
      <c r="BF708" s="413"/>
      <c r="BG708" s="413"/>
      <c r="BH708" s="413"/>
      <c r="BI708" s="413"/>
      <c r="BJ708" s="413"/>
      <c r="BK708" s="413"/>
      <c r="BL708" s="413"/>
      <c r="BM708" s="413"/>
      <c r="BN708" s="413"/>
      <c r="BO708" s="413"/>
      <c r="BP708" s="413"/>
      <c r="BQ708" s="413"/>
      <c r="BR708" s="413"/>
      <c r="BS708" s="413"/>
      <c r="BT708" s="413"/>
      <c r="BU708" s="413"/>
      <c r="BV708" s="413"/>
      <c r="BW708" s="413"/>
      <c r="BX708" s="413"/>
      <c r="BY708" s="413"/>
      <c r="BZ708" s="413"/>
      <c r="CA708" s="413"/>
      <c r="CB708" s="413"/>
      <c r="CC708" s="413"/>
      <c r="CD708" s="413"/>
      <c r="CE708" s="413"/>
      <c r="CF708" s="413"/>
      <c r="CG708" s="413"/>
      <c r="CH708" s="413"/>
      <c r="CI708" s="413"/>
      <c r="CJ708" s="413"/>
      <c r="CK708" s="413"/>
      <c r="CL708" s="413"/>
      <c r="CM708" s="413"/>
      <c r="CN708" s="413"/>
      <c r="CO708" s="413"/>
      <c r="CP708" s="413"/>
      <c r="CQ708" s="413"/>
      <c r="CR708" s="413"/>
      <c r="CS708" s="413"/>
      <c r="CT708" s="413"/>
      <c r="CU708" s="413"/>
      <c r="CV708" s="413"/>
      <c r="CW708" s="413"/>
      <c r="CX708" s="413"/>
      <c r="CY708" s="413"/>
      <c r="CZ708" s="413"/>
    </row>
    <row r="709" ht="25.15" customHeight="true" x14ac:dyDescent="0.2">
      <c r="C709" s="701"/>
      <c r="D709" s="701"/>
      <c r="E709" s="701"/>
      <c r="F709" s="701"/>
      <c r="G709" s="701"/>
      <c r="H709" s="701"/>
      <c r="I709" s="701"/>
      <c r="J709" s="701"/>
      <c r="K709" s="701"/>
      <c r="L709" s="701"/>
      <c r="M709" s="701"/>
      <c r="N709" s="701"/>
      <c r="O709" s="701"/>
      <c r="P709" s="701"/>
      <c r="Q709" s="701"/>
      <c r="BA709" s="413"/>
      <c r="BB709" s="489"/>
      <c r="BC709" s="413"/>
      <c r="BD709" s="413"/>
      <c r="BE709" s="413"/>
      <c r="BF709" s="413"/>
      <c r="BG709" s="413"/>
      <c r="BH709" s="413"/>
      <c r="BI709" s="413"/>
      <c r="BJ709" s="413"/>
      <c r="BK709" s="413"/>
      <c r="BL709" s="413"/>
      <c r="BM709" s="413"/>
      <c r="BN709" s="413"/>
      <c r="BO709" s="413"/>
      <c r="BP709" s="413"/>
      <c r="BQ709" s="413"/>
      <c r="BR709" s="413"/>
      <c r="BS709" s="413"/>
      <c r="BT709" s="413"/>
      <c r="BU709" s="413"/>
      <c r="BV709" s="413"/>
      <c r="BW709" s="413"/>
      <c r="BX709" s="413"/>
      <c r="BY709" s="413"/>
      <c r="BZ709" s="413"/>
      <c r="CA709" s="413"/>
      <c r="CB709" s="413"/>
      <c r="CC709" s="413"/>
      <c r="CD709" s="413"/>
      <c r="CE709" s="413"/>
      <c r="CF709" s="413"/>
      <c r="CG709" s="413"/>
      <c r="CH709" s="413"/>
      <c r="CI709" s="413"/>
      <c r="CJ709" s="413"/>
      <c r="CK709" s="413"/>
      <c r="CL709" s="413"/>
      <c r="CM709" s="413"/>
      <c r="CN709" s="413"/>
      <c r="CO709" s="413"/>
      <c r="CP709" s="413"/>
      <c r="CQ709" s="413"/>
      <c r="CR709" s="413"/>
      <c r="CS709" s="413"/>
      <c r="CT709" s="413"/>
      <c r="CU709" s="413"/>
      <c r="CV709" s="413"/>
      <c r="CW709" s="413"/>
      <c r="CX709" s="413"/>
      <c r="CY709" s="413"/>
      <c r="CZ709" s="413"/>
    </row>
    <row r="710" ht="25.15" customHeight="true" x14ac:dyDescent="0.2">
      <c r="C710" s="701"/>
      <c r="D710" s="701"/>
      <c r="E710" s="701"/>
      <c r="F710" s="701"/>
      <c r="G710" s="701"/>
      <c r="H710" s="701"/>
      <c r="I710" s="701"/>
      <c r="J710" s="701"/>
      <c r="K710" s="701"/>
      <c r="L710" s="701"/>
      <c r="M710" s="701"/>
      <c r="N710" s="701"/>
      <c r="O710" s="701"/>
      <c r="P710" s="701"/>
      <c r="Q710" s="701"/>
      <c r="BA710" s="413"/>
      <c r="BB710" s="489"/>
      <c r="BC710" s="413"/>
      <c r="BD710" s="413"/>
      <c r="BE710" s="413"/>
      <c r="BF710" s="413"/>
      <c r="BG710" s="413"/>
      <c r="BH710" s="413"/>
      <c r="BI710" s="413"/>
      <c r="BJ710" s="413"/>
      <c r="BK710" s="413"/>
      <c r="BL710" s="413"/>
      <c r="BM710" s="413"/>
      <c r="BN710" s="413"/>
      <c r="BO710" s="413"/>
      <c r="BP710" s="413"/>
      <c r="BQ710" s="413"/>
      <c r="BR710" s="413"/>
      <c r="BS710" s="413"/>
      <c r="BT710" s="413"/>
      <c r="BU710" s="413"/>
      <c r="BV710" s="413"/>
      <c r="BW710" s="413"/>
      <c r="BX710" s="413"/>
      <c r="BY710" s="413"/>
      <c r="BZ710" s="413"/>
      <c r="CA710" s="413"/>
      <c r="CB710" s="413"/>
      <c r="CC710" s="413"/>
      <c r="CD710" s="413"/>
      <c r="CE710" s="413"/>
      <c r="CF710" s="413"/>
      <c r="CG710" s="413"/>
      <c r="CH710" s="413"/>
      <c r="CI710" s="413"/>
      <c r="CJ710" s="413"/>
      <c r="CK710" s="413"/>
      <c r="CL710" s="413"/>
      <c r="CM710" s="413"/>
      <c r="CN710" s="413"/>
      <c r="CO710" s="413"/>
      <c r="CP710" s="413"/>
      <c r="CQ710" s="413"/>
      <c r="CR710" s="413"/>
      <c r="CS710" s="413"/>
      <c r="CT710" s="413"/>
      <c r="CU710" s="413"/>
      <c r="CV710" s="413"/>
      <c r="CW710" s="413"/>
      <c r="CX710" s="413"/>
      <c r="CY710" s="413"/>
      <c r="CZ710" s="413"/>
    </row>
    <row r="711" ht="25.15" customHeight="true" x14ac:dyDescent="0.2">
      <c r="C711" s="701"/>
      <c r="D711" s="701"/>
      <c r="E711" s="701"/>
      <c r="F711" s="701"/>
      <c r="G711" s="701"/>
      <c r="H711" s="701"/>
      <c r="I711" s="701"/>
      <c r="J711" s="701"/>
      <c r="K711" s="701"/>
      <c r="L711" s="701"/>
      <c r="M711" s="701"/>
      <c r="N711" s="701"/>
      <c r="O711" s="701"/>
      <c r="P711" s="701"/>
      <c r="Q711" s="701"/>
      <c r="BA711" s="413"/>
      <c r="BB711" s="489"/>
      <c r="BC711" s="413"/>
      <c r="BD711" s="413"/>
      <c r="BE711" s="413"/>
      <c r="BF711" s="413"/>
      <c r="BG711" s="413"/>
      <c r="BH711" s="413"/>
      <c r="BI711" s="413"/>
      <c r="BJ711" s="413"/>
      <c r="BK711" s="413"/>
      <c r="BL711" s="413"/>
      <c r="BM711" s="413"/>
      <c r="BN711" s="413"/>
      <c r="BO711" s="413"/>
      <c r="BP711" s="413"/>
      <c r="BQ711" s="413"/>
      <c r="BR711" s="413"/>
      <c r="BS711" s="413"/>
      <c r="BT711" s="413"/>
      <c r="BU711" s="413"/>
      <c r="BV711" s="413"/>
      <c r="BW711" s="413"/>
      <c r="BX711" s="413"/>
      <c r="BY711" s="413"/>
      <c r="BZ711" s="413"/>
      <c r="CA711" s="413"/>
      <c r="CB711" s="413"/>
      <c r="CC711" s="413"/>
      <c r="CD711" s="413"/>
      <c r="CE711" s="413"/>
      <c r="CF711" s="413"/>
      <c r="CG711" s="413"/>
      <c r="CH711" s="413"/>
      <c r="CI711" s="413"/>
      <c r="CJ711" s="413"/>
      <c r="CK711" s="413"/>
      <c r="CL711" s="413"/>
      <c r="CM711" s="413"/>
      <c r="CN711" s="413"/>
      <c r="CO711" s="413"/>
      <c r="CP711" s="413"/>
      <c r="CQ711" s="413"/>
      <c r="CR711" s="413"/>
      <c r="CS711" s="413"/>
      <c r="CT711" s="413"/>
      <c r="CU711" s="413"/>
      <c r="CV711" s="413"/>
      <c r="CW711" s="413"/>
      <c r="CX711" s="413"/>
      <c r="CY711" s="413"/>
      <c r="CZ711" s="413"/>
    </row>
    <row r="712" ht="25.15" customHeight="true" x14ac:dyDescent="0.2">
      <c r="C712" s="701"/>
      <c r="D712" s="701"/>
      <c r="E712" s="701"/>
      <c r="F712" s="701"/>
      <c r="G712" s="701"/>
      <c r="H712" s="701"/>
      <c r="I712" s="701"/>
      <c r="J712" s="701"/>
      <c r="K712" s="701"/>
      <c r="L712" s="701"/>
      <c r="M712" s="701"/>
      <c r="N712" s="701"/>
      <c r="O712" s="701"/>
      <c r="P712" s="701"/>
      <c r="Q712" s="701"/>
      <c r="BA712" s="413"/>
      <c r="BB712" s="489"/>
      <c r="BC712" s="413"/>
      <c r="BD712" s="413"/>
      <c r="BE712" s="413"/>
      <c r="BF712" s="413"/>
      <c r="BG712" s="413"/>
      <c r="BH712" s="413"/>
      <c r="BI712" s="413"/>
      <c r="BJ712" s="413"/>
      <c r="BK712" s="413"/>
      <c r="BL712" s="413"/>
      <c r="BM712" s="413"/>
      <c r="BN712" s="413"/>
      <c r="BO712" s="413"/>
      <c r="BP712" s="413"/>
      <c r="BQ712" s="413"/>
      <c r="BR712" s="413"/>
      <c r="BS712" s="413"/>
      <c r="BT712" s="413"/>
      <c r="BU712" s="413"/>
      <c r="BV712" s="413"/>
      <c r="BW712" s="413"/>
      <c r="BX712" s="413"/>
      <c r="BY712" s="413"/>
      <c r="BZ712" s="413"/>
      <c r="CA712" s="413"/>
      <c r="CB712" s="413"/>
      <c r="CC712" s="413"/>
      <c r="CD712" s="413"/>
      <c r="CE712" s="413"/>
      <c r="CF712" s="413"/>
      <c r="CG712" s="413"/>
      <c r="CH712" s="413"/>
      <c r="CI712" s="413"/>
      <c r="CJ712" s="413"/>
      <c r="CK712" s="413"/>
      <c r="CL712" s="413"/>
      <c r="CM712" s="413"/>
      <c r="CN712" s="413"/>
      <c r="CO712" s="413"/>
      <c r="CP712" s="413"/>
      <c r="CQ712" s="413"/>
      <c r="CR712" s="413"/>
      <c r="CS712" s="413"/>
      <c r="CT712" s="413"/>
      <c r="CU712" s="413"/>
      <c r="CV712" s="413"/>
      <c r="CW712" s="413"/>
      <c r="CX712" s="413"/>
      <c r="CY712" s="413"/>
      <c r="CZ712" s="413"/>
    </row>
    <row r="713" ht="25.15" customHeight="true" x14ac:dyDescent="0.2">
      <c r="C713" s="701"/>
      <c r="D713" s="701"/>
      <c r="E713" s="701"/>
      <c r="F713" s="701"/>
      <c r="G713" s="701"/>
      <c r="H713" s="701"/>
      <c r="I713" s="701"/>
      <c r="J713" s="701"/>
      <c r="K713" s="701"/>
      <c r="L713" s="701"/>
      <c r="M713" s="701"/>
      <c r="N713" s="701"/>
      <c r="O713" s="701"/>
      <c r="P713" s="701"/>
      <c r="Q713" s="701"/>
      <c r="BA713" s="413"/>
      <c r="BB713" s="489"/>
      <c r="BC713" s="413"/>
      <c r="BD713" s="413"/>
      <c r="BE713" s="413"/>
      <c r="BF713" s="413"/>
      <c r="BG713" s="413"/>
      <c r="BH713" s="413"/>
      <c r="BI713" s="413"/>
      <c r="BJ713" s="413"/>
      <c r="BK713" s="413"/>
      <c r="BL713" s="413"/>
      <c r="BM713" s="413"/>
      <c r="BN713" s="413"/>
      <c r="BO713" s="413"/>
      <c r="BP713" s="413"/>
      <c r="BQ713" s="413"/>
      <c r="BR713" s="413"/>
      <c r="BS713" s="413"/>
      <c r="BT713" s="413"/>
      <c r="BU713" s="413"/>
      <c r="BV713" s="413"/>
      <c r="BW713" s="413"/>
      <c r="BX713" s="413"/>
      <c r="BY713" s="413"/>
      <c r="BZ713" s="413"/>
      <c r="CA713" s="413"/>
      <c r="CB713" s="413"/>
      <c r="CC713" s="413"/>
      <c r="CD713" s="413"/>
      <c r="CE713" s="413"/>
      <c r="CF713" s="413"/>
      <c r="CG713" s="413"/>
      <c r="CH713" s="413"/>
      <c r="CI713" s="413"/>
      <c r="CJ713" s="413"/>
      <c r="CK713" s="413"/>
      <c r="CL713" s="413"/>
      <c r="CM713" s="413"/>
      <c r="CN713" s="413"/>
      <c r="CO713" s="413"/>
      <c r="CP713" s="413"/>
      <c r="CQ713" s="413"/>
      <c r="CR713" s="413"/>
      <c r="CS713" s="413"/>
      <c r="CT713" s="413"/>
      <c r="CU713" s="413"/>
      <c r="CV713" s="413"/>
      <c r="CW713" s="413"/>
      <c r="CX713" s="413"/>
      <c r="CY713" s="413"/>
      <c r="CZ713" s="413"/>
    </row>
    <row r="714" ht="25.15" customHeight="true" x14ac:dyDescent="0.2">
      <c r="C714" s="701"/>
      <c r="D714" s="701"/>
      <c r="E714" s="701"/>
      <c r="F714" s="701"/>
      <c r="G714" s="701"/>
      <c r="H714" s="701"/>
      <c r="I714" s="701"/>
      <c r="J714" s="701"/>
      <c r="K714" s="701"/>
      <c r="L714" s="701"/>
      <c r="M714" s="701"/>
      <c r="N714" s="701"/>
      <c r="O714" s="701"/>
      <c r="P714" s="701"/>
      <c r="Q714" s="701"/>
      <c r="BA714" s="413"/>
      <c r="BB714" s="489"/>
      <c r="BC714" s="413"/>
      <c r="BD714" s="413"/>
      <c r="BE714" s="413"/>
      <c r="BF714" s="413"/>
      <c r="BG714" s="413"/>
      <c r="BH714" s="413"/>
      <c r="BI714" s="413"/>
      <c r="BJ714" s="413"/>
      <c r="BK714" s="413"/>
      <c r="BL714" s="413"/>
      <c r="BM714" s="413"/>
      <c r="BN714" s="413"/>
      <c r="BO714" s="413"/>
      <c r="BP714" s="413"/>
      <c r="BQ714" s="413"/>
      <c r="BR714" s="413"/>
      <c r="BS714" s="413"/>
      <c r="BT714" s="413"/>
      <c r="BU714" s="413"/>
      <c r="BV714" s="413"/>
      <c r="BW714" s="413"/>
      <c r="BX714" s="413"/>
      <c r="BY714" s="413"/>
      <c r="BZ714" s="413"/>
      <c r="CA714" s="413"/>
      <c r="CB714" s="413"/>
      <c r="CC714" s="413"/>
      <c r="CD714" s="413"/>
      <c r="CE714" s="413"/>
      <c r="CF714" s="413"/>
      <c r="CG714" s="413"/>
      <c r="CH714" s="413"/>
      <c r="CI714" s="413"/>
      <c r="CJ714" s="413"/>
      <c r="CK714" s="413"/>
      <c r="CL714" s="413"/>
      <c r="CM714" s="413"/>
      <c r="CN714" s="413"/>
      <c r="CO714" s="413"/>
      <c r="CP714" s="413"/>
      <c r="CQ714" s="413"/>
      <c r="CR714" s="413"/>
      <c r="CS714" s="413"/>
      <c r="CT714" s="413"/>
      <c r="CU714" s="413"/>
      <c r="CV714" s="413"/>
      <c r="CW714" s="413"/>
      <c r="CX714" s="413"/>
      <c r="CY714" s="413"/>
      <c r="CZ714" s="413"/>
    </row>
    <row r="715" ht="25.15" customHeight="true" x14ac:dyDescent="0.2">
      <c r="C715" s="701"/>
      <c r="D715" s="701"/>
      <c r="E715" s="701"/>
      <c r="F715" s="701"/>
      <c r="G715" s="701"/>
      <c r="H715" s="701"/>
      <c r="I715" s="701"/>
      <c r="J715" s="701"/>
      <c r="K715" s="701"/>
      <c r="L715" s="701"/>
      <c r="M715" s="701"/>
      <c r="N715" s="701"/>
      <c r="O715" s="701"/>
      <c r="P715" s="701"/>
      <c r="Q715" s="701"/>
      <c r="BA715" s="413"/>
      <c r="BB715" s="489"/>
      <c r="BC715" s="413"/>
      <c r="BD715" s="413"/>
      <c r="BE715" s="413"/>
      <c r="BF715" s="413"/>
      <c r="BG715" s="413"/>
      <c r="BH715" s="413"/>
      <c r="BI715" s="413"/>
      <c r="BJ715" s="413"/>
      <c r="BK715" s="413"/>
      <c r="BL715" s="413"/>
      <c r="BM715" s="413"/>
      <c r="BN715" s="413"/>
      <c r="BO715" s="413"/>
      <c r="BP715" s="413"/>
      <c r="BQ715" s="413"/>
      <c r="BR715" s="413"/>
      <c r="BS715" s="413"/>
      <c r="BT715" s="413"/>
      <c r="BU715" s="413"/>
      <c r="BV715" s="413"/>
      <c r="BW715" s="413"/>
      <c r="BX715" s="413"/>
      <c r="BY715" s="413"/>
      <c r="BZ715" s="413"/>
      <c r="CA715" s="413"/>
      <c r="CB715" s="413"/>
      <c r="CC715" s="413"/>
      <c r="CD715" s="413"/>
      <c r="CE715" s="413"/>
      <c r="CF715" s="413"/>
      <c r="CG715" s="413"/>
      <c r="CH715" s="413"/>
      <c r="CI715" s="413"/>
      <c r="CJ715" s="413"/>
      <c r="CK715" s="413"/>
      <c r="CL715" s="413"/>
      <c r="CM715" s="413"/>
      <c r="CN715" s="413"/>
      <c r="CO715" s="413"/>
      <c r="CP715" s="413"/>
      <c r="CQ715" s="413"/>
      <c r="CR715" s="413"/>
      <c r="CS715" s="413"/>
      <c r="CT715" s="413"/>
      <c r="CU715" s="413"/>
      <c r="CV715" s="413"/>
      <c r="CW715" s="413"/>
      <c r="CX715" s="413"/>
      <c r="CY715" s="413"/>
      <c r="CZ715" s="413"/>
    </row>
    <row r="716" ht="25.15" customHeight="true" x14ac:dyDescent="0.2">
      <c r="C716" s="701"/>
      <c r="D716" s="701"/>
      <c r="E716" s="701"/>
      <c r="F716" s="701"/>
      <c r="G716" s="701"/>
      <c r="H716" s="701"/>
      <c r="I716" s="701"/>
      <c r="J716" s="701"/>
      <c r="K716" s="701"/>
      <c r="L716" s="701"/>
      <c r="M716" s="701"/>
      <c r="N716" s="701"/>
      <c r="O716" s="701"/>
      <c r="P716" s="701"/>
      <c r="Q716" s="701"/>
      <c r="BA716" s="413"/>
      <c r="BB716" s="489"/>
      <c r="BC716" s="413"/>
      <c r="BD716" s="413"/>
      <c r="BE716" s="413"/>
      <c r="BF716" s="413"/>
      <c r="BG716" s="413"/>
      <c r="BH716" s="413"/>
      <c r="BI716" s="413"/>
      <c r="BJ716" s="413"/>
      <c r="BK716" s="413"/>
      <c r="BL716" s="413"/>
      <c r="BM716" s="413"/>
      <c r="BN716" s="413"/>
      <c r="BO716" s="413"/>
      <c r="BP716" s="413"/>
      <c r="BQ716" s="413"/>
      <c r="BR716" s="413"/>
      <c r="BS716" s="413"/>
      <c r="BT716" s="413"/>
      <c r="BU716" s="413"/>
      <c r="BV716" s="413"/>
      <c r="BW716" s="413"/>
      <c r="BX716" s="413"/>
      <c r="BY716" s="413"/>
      <c r="BZ716" s="413"/>
      <c r="CA716" s="413"/>
      <c r="CB716" s="413"/>
      <c r="CC716" s="413"/>
      <c r="CD716" s="413"/>
      <c r="CE716" s="413"/>
      <c r="CF716" s="413"/>
      <c r="CG716" s="413"/>
      <c r="CH716" s="413"/>
      <c r="CI716" s="413"/>
      <c r="CJ716" s="413"/>
      <c r="CK716" s="413"/>
      <c r="CL716" s="413"/>
      <c r="CM716" s="413"/>
      <c r="CN716" s="413"/>
      <c r="CO716" s="413"/>
      <c r="CP716" s="413"/>
      <c r="CQ716" s="413"/>
      <c r="CR716" s="413"/>
      <c r="CS716" s="413"/>
      <c r="CT716" s="413"/>
      <c r="CU716" s="413"/>
      <c r="CV716" s="413"/>
      <c r="CW716" s="413"/>
      <c r="CX716" s="413"/>
      <c r="CY716" s="413"/>
      <c r="CZ716" s="413"/>
    </row>
    <row r="717" ht="25.15" customHeight="true" x14ac:dyDescent="0.2">
      <c r="C717" s="701"/>
      <c r="D717" s="701"/>
      <c r="E717" s="701"/>
      <c r="F717" s="701"/>
      <c r="G717" s="701"/>
      <c r="H717" s="701"/>
      <c r="I717" s="701"/>
      <c r="J717" s="701"/>
      <c r="K717" s="701"/>
      <c r="L717" s="701"/>
      <c r="M717" s="701"/>
      <c r="N717" s="701"/>
      <c r="O717" s="701"/>
      <c r="P717" s="701"/>
      <c r="Q717" s="701"/>
      <c r="BA717" s="413"/>
      <c r="BB717" s="489"/>
      <c r="BC717" s="413"/>
      <c r="BD717" s="413"/>
      <c r="BE717" s="413"/>
      <c r="BF717" s="413"/>
      <c r="BG717" s="413"/>
      <c r="BH717" s="413"/>
      <c r="BI717" s="413"/>
      <c r="BJ717" s="413"/>
      <c r="BK717" s="413"/>
      <c r="BL717" s="413"/>
      <c r="BM717" s="413"/>
      <c r="BN717" s="413"/>
      <c r="BO717" s="413"/>
      <c r="BP717" s="413"/>
      <c r="BQ717" s="413"/>
      <c r="BR717" s="413"/>
      <c r="BS717" s="413"/>
      <c r="BT717" s="413"/>
      <c r="BU717" s="413"/>
      <c r="BV717" s="413"/>
      <c r="BW717" s="413"/>
      <c r="BX717" s="413"/>
      <c r="BY717" s="413"/>
      <c r="BZ717" s="413"/>
      <c r="CA717" s="413"/>
      <c r="CB717" s="413"/>
      <c r="CC717" s="413"/>
      <c r="CD717" s="413"/>
      <c r="CE717" s="413"/>
      <c r="CF717" s="413"/>
      <c r="CG717" s="413"/>
      <c r="CH717" s="413"/>
      <c r="CI717" s="413"/>
      <c r="CJ717" s="413"/>
      <c r="CK717" s="413"/>
      <c r="CL717" s="413"/>
      <c r="CM717" s="413"/>
      <c r="CN717" s="413"/>
      <c r="CO717" s="413"/>
      <c r="CP717" s="413"/>
      <c r="CQ717" s="413"/>
      <c r="CR717" s="413"/>
      <c r="CS717" s="413"/>
      <c r="CT717" s="413"/>
      <c r="CU717" s="413"/>
      <c r="CV717" s="413"/>
      <c r="CW717" s="413"/>
      <c r="CX717" s="413"/>
      <c r="CY717" s="413"/>
      <c r="CZ717" s="413"/>
    </row>
    <row r="718" ht="25.15" customHeight="true" x14ac:dyDescent="0.2">
      <c r="C718" s="701"/>
      <c r="D718" s="701"/>
      <c r="E718" s="701"/>
      <c r="F718" s="701"/>
      <c r="G718" s="701"/>
      <c r="H718" s="701"/>
      <c r="I718" s="701"/>
      <c r="J718" s="701"/>
      <c r="K718" s="701"/>
      <c r="L718" s="701"/>
      <c r="M718" s="701"/>
      <c r="N718" s="701"/>
      <c r="O718" s="701"/>
      <c r="P718" s="701"/>
      <c r="Q718" s="701"/>
      <c r="BA718" s="413"/>
      <c r="BB718" s="489"/>
      <c r="BC718" s="413"/>
      <c r="BD718" s="413"/>
      <c r="BE718" s="413"/>
      <c r="BF718" s="413"/>
      <c r="BG718" s="413"/>
      <c r="BH718" s="413"/>
      <c r="BI718" s="413"/>
      <c r="BJ718" s="413"/>
      <c r="BK718" s="413"/>
      <c r="BL718" s="413"/>
      <c r="BM718" s="413"/>
      <c r="BN718" s="413"/>
      <c r="BO718" s="413"/>
      <c r="BP718" s="413"/>
      <c r="BQ718" s="413"/>
      <c r="BR718" s="413"/>
      <c r="BS718" s="413"/>
      <c r="BT718" s="413"/>
      <c r="BU718" s="413"/>
      <c r="BV718" s="413"/>
      <c r="BW718" s="413"/>
      <c r="BX718" s="413"/>
      <c r="BY718" s="413"/>
      <c r="BZ718" s="413"/>
      <c r="CA718" s="413"/>
      <c r="CB718" s="413"/>
      <c r="CC718" s="413"/>
      <c r="CD718" s="413"/>
      <c r="CE718" s="413"/>
      <c r="CF718" s="413"/>
      <c r="CG718" s="413"/>
      <c r="CH718" s="413"/>
      <c r="CI718" s="413"/>
      <c r="CJ718" s="413"/>
      <c r="CK718" s="413"/>
      <c r="CL718" s="413"/>
      <c r="CM718" s="413"/>
      <c r="CN718" s="413"/>
      <c r="CO718" s="413"/>
      <c r="CP718" s="413"/>
      <c r="CQ718" s="413"/>
      <c r="CR718" s="413"/>
      <c r="CS718" s="413"/>
      <c r="CT718" s="413"/>
      <c r="CU718" s="413"/>
      <c r="CV718" s="413"/>
      <c r="CW718" s="413"/>
      <c r="CX718" s="413"/>
      <c r="CY718" s="413"/>
      <c r="CZ718" s="413"/>
    </row>
    <row r="719" ht="25.15" customHeight="true" x14ac:dyDescent="0.2">
      <c r="C719" s="701"/>
      <c r="D719" s="701"/>
      <c r="E719" s="701"/>
      <c r="F719" s="701"/>
      <c r="G719" s="701"/>
      <c r="H719" s="701"/>
      <c r="I719" s="701"/>
      <c r="J719" s="701"/>
      <c r="K719" s="701"/>
      <c r="L719" s="701"/>
      <c r="M719" s="701"/>
      <c r="N719" s="701"/>
      <c r="O719" s="701"/>
      <c r="P719" s="701"/>
      <c r="Q719" s="701"/>
      <c r="BA719" s="413"/>
      <c r="BB719" s="489"/>
      <c r="BC719" s="413"/>
      <c r="BD719" s="413"/>
      <c r="BE719" s="413"/>
      <c r="BF719" s="413"/>
      <c r="BG719" s="413"/>
      <c r="BH719" s="413"/>
      <c r="BI719" s="413"/>
      <c r="BJ719" s="413"/>
      <c r="BK719" s="413"/>
      <c r="BL719" s="413"/>
      <c r="BM719" s="413"/>
      <c r="BN719" s="413"/>
      <c r="BO719" s="413"/>
      <c r="BP719" s="413"/>
      <c r="BQ719" s="413"/>
      <c r="BR719" s="413"/>
      <c r="BS719" s="413"/>
      <c r="BT719" s="413"/>
      <c r="BU719" s="413"/>
      <c r="BV719" s="413"/>
      <c r="BW719" s="413"/>
      <c r="BX719" s="413"/>
      <c r="BY719" s="413"/>
      <c r="BZ719" s="413"/>
      <c r="CA719" s="413"/>
      <c r="CB719" s="413"/>
      <c r="CC719" s="413"/>
      <c r="CD719" s="413"/>
      <c r="CE719" s="413"/>
      <c r="CF719" s="413"/>
      <c r="CG719" s="413"/>
      <c r="CH719" s="413"/>
      <c r="CI719" s="413"/>
      <c r="CJ719" s="413"/>
      <c r="CK719" s="413"/>
      <c r="CL719" s="413"/>
      <c r="CM719" s="413"/>
      <c r="CN719" s="413"/>
      <c r="CO719" s="413"/>
      <c r="CP719" s="413"/>
      <c r="CQ719" s="413"/>
      <c r="CR719" s="413"/>
      <c r="CS719" s="413"/>
      <c r="CT719" s="413"/>
      <c r="CU719" s="413"/>
      <c r="CV719" s="413"/>
      <c r="CW719" s="413"/>
      <c r="CX719" s="413"/>
      <c r="CY719" s="413"/>
      <c r="CZ719" s="413"/>
    </row>
    <row r="720" ht="25.15" customHeight="true" x14ac:dyDescent="0.2">
      <c r="C720" s="701"/>
      <c r="D720" s="701"/>
      <c r="E720" s="701"/>
      <c r="F720" s="701"/>
      <c r="G720" s="701"/>
      <c r="H720" s="701"/>
      <c r="I720" s="701"/>
      <c r="J720" s="701"/>
      <c r="K720" s="701"/>
      <c r="L720" s="701"/>
      <c r="M720" s="701"/>
      <c r="N720" s="701"/>
      <c r="O720" s="701"/>
      <c r="P720" s="701"/>
      <c r="Q720" s="701"/>
      <c r="BA720" s="413"/>
      <c r="BB720" s="489"/>
      <c r="BC720" s="413"/>
      <c r="BD720" s="413"/>
      <c r="BE720" s="413"/>
      <c r="BF720" s="413"/>
      <c r="BG720" s="413"/>
      <c r="BH720" s="413"/>
      <c r="BI720" s="413"/>
      <c r="BJ720" s="413"/>
      <c r="BK720" s="413"/>
      <c r="BL720" s="413"/>
      <c r="BM720" s="413"/>
      <c r="BN720" s="413"/>
      <c r="BO720" s="413"/>
      <c r="BP720" s="413"/>
      <c r="BQ720" s="413"/>
      <c r="BR720" s="413"/>
      <c r="BS720" s="413"/>
      <c r="BT720" s="413"/>
      <c r="BU720" s="413"/>
      <c r="BV720" s="413"/>
      <c r="BW720" s="413"/>
      <c r="BX720" s="413"/>
      <c r="BY720" s="413"/>
      <c r="BZ720" s="413"/>
      <c r="CA720" s="413"/>
      <c r="CB720" s="413"/>
      <c r="CC720" s="413"/>
      <c r="CD720" s="413"/>
      <c r="CE720" s="413"/>
      <c r="CF720" s="413"/>
      <c r="CG720" s="413"/>
      <c r="CH720" s="413"/>
      <c r="CI720" s="413"/>
      <c r="CJ720" s="413"/>
      <c r="CK720" s="413"/>
      <c r="CL720" s="413"/>
      <c r="CM720" s="413"/>
      <c r="CN720" s="413"/>
      <c r="CO720" s="413"/>
      <c r="CP720" s="413"/>
      <c r="CQ720" s="413"/>
      <c r="CR720" s="413"/>
      <c r="CS720" s="413"/>
      <c r="CT720" s="413"/>
      <c r="CU720" s="413"/>
      <c r="CV720" s="413"/>
      <c r="CW720" s="413"/>
      <c r="CX720" s="413"/>
      <c r="CY720" s="413"/>
      <c r="CZ720" s="413"/>
    </row>
    <row r="721" ht="25.15" customHeight="true" x14ac:dyDescent="0.2">
      <c r="C721" s="701"/>
      <c r="D721" s="701"/>
      <c r="E721" s="701"/>
      <c r="F721" s="701"/>
      <c r="G721" s="701"/>
      <c r="H721" s="701"/>
      <c r="I721" s="701"/>
      <c r="J721" s="701"/>
      <c r="K721" s="701"/>
      <c r="L721" s="701"/>
      <c r="M721" s="701"/>
      <c r="N721" s="701"/>
      <c r="O721" s="701"/>
      <c r="P721" s="701"/>
      <c r="Q721" s="701"/>
      <c r="BA721" s="413"/>
      <c r="BB721" s="489"/>
      <c r="BC721" s="413"/>
      <c r="BD721" s="413"/>
      <c r="BE721" s="413"/>
      <c r="BF721" s="413"/>
      <c r="BG721" s="413"/>
      <c r="BH721" s="413"/>
      <c r="BI721" s="413"/>
      <c r="BJ721" s="413"/>
      <c r="BK721" s="413"/>
      <c r="BL721" s="413"/>
      <c r="BM721" s="413"/>
      <c r="BN721" s="413"/>
      <c r="BO721" s="413"/>
      <c r="BP721" s="413"/>
      <c r="BQ721" s="413"/>
      <c r="BR721" s="413"/>
      <c r="BS721" s="413"/>
      <c r="BT721" s="413"/>
      <c r="BU721" s="413"/>
      <c r="BV721" s="413"/>
      <c r="BW721" s="413"/>
      <c r="BX721" s="413"/>
      <c r="BY721" s="413"/>
      <c r="BZ721" s="413"/>
      <c r="CA721" s="413"/>
      <c r="CB721" s="413"/>
      <c r="CC721" s="413"/>
      <c r="CD721" s="413"/>
      <c r="CE721" s="413"/>
      <c r="CF721" s="413"/>
      <c r="CG721" s="413"/>
      <c r="CH721" s="413"/>
      <c r="CI721" s="413"/>
      <c r="CJ721" s="413"/>
      <c r="CK721" s="413"/>
      <c r="CL721" s="413"/>
      <c r="CM721" s="413"/>
      <c r="CN721" s="413"/>
      <c r="CO721" s="413"/>
      <c r="CP721" s="413"/>
      <c r="CQ721" s="413"/>
      <c r="CR721" s="413"/>
      <c r="CS721" s="413"/>
      <c r="CT721" s="413"/>
      <c r="CU721" s="413"/>
      <c r="CV721" s="413"/>
      <c r="CW721" s="413"/>
      <c r="CX721" s="413"/>
      <c r="CY721" s="413"/>
      <c r="CZ721" s="413"/>
    </row>
    <row r="722" ht="25.15" customHeight="true" x14ac:dyDescent="0.2">
      <c r="C722" s="701"/>
      <c r="D722" s="701"/>
      <c r="E722" s="701"/>
      <c r="F722" s="701"/>
      <c r="G722" s="701"/>
      <c r="H722" s="701"/>
      <c r="I722" s="701"/>
      <c r="J722" s="701"/>
      <c r="K722" s="701"/>
      <c r="L722" s="701"/>
      <c r="M722" s="701"/>
      <c r="N722" s="701"/>
      <c r="O722" s="701"/>
      <c r="P722" s="701"/>
      <c r="Q722" s="701"/>
      <c r="BA722" s="413"/>
      <c r="BB722" s="489"/>
      <c r="BC722" s="413"/>
      <c r="BD722" s="413"/>
      <c r="BE722" s="413"/>
      <c r="BF722" s="413"/>
      <c r="BG722" s="413"/>
      <c r="BH722" s="413"/>
      <c r="BI722" s="413"/>
      <c r="BJ722" s="413"/>
      <c r="BK722" s="413"/>
      <c r="BL722" s="413"/>
      <c r="BM722" s="413"/>
      <c r="BN722" s="413"/>
      <c r="BO722" s="413"/>
      <c r="BP722" s="413"/>
      <c r="BQ722" s="413"/>
      <c r="BR722" s="413"/>
      <c r="BS722" s="413"/>
      <c r="BT722" s="413"/>
      <c r="BU722" s="413"/>
      <c r="BV722" s="413"/>
      <c r="BW722" s="413"/>
      <c r="BX722" s="413"/>
      <c r="BY722" s="413"/>
      <c r="BZ722" s="413"/>
      <c r="CA722" s="413"/>
      <c r="CB722" s="413"/>
      <c r="CC722" s="413"/>
      <c r="CD722" s="413"/>
      <c r="CE722" s="413"/>
      <c r="CF722" s="413"/>
      <c r="CG722" s="413"/>
      <c r="CH722" s="413"/>
      <c r="CI722" s="413"/>
      <c r="CJ722" s="413"/>
      <c r="CK722" s="413"/>
      <c r="CL722" s="413"/>
      <c r="CM722" s="413"/>
      <c r="CN722" s="413"/>
      <c r="CO722" s="413"/>
      <c r="CP722" s="413"/>
      <c r="CQ722" s="413"/>
      <c r="CR722" s="413"/>
      <c r="CS722" s="413"/>
      <c r="CT722" s="413"/>
      <c r="CU722" s="413"/>
      <c r="CV722" s="413"/>
      <c r="CW722" s="413"/>
      <c r="CX722" s="413"/>
      <c r="CY722" s="413"/>
      <c r="CZ722" s="413"/>
    </row>
    <row r="723" ht="25.15" customHeight="true" x14ac:dyDescent="0.2">
      <c r="C723" s="701"/>
      <c r="D723" s="701"/>
      <c r="E723" s="701"/>
      <c r="F723" s="701"/>
      <c r="G723" s="701"/>
      <c r="H723" s="701"/>
      <c r="I723" s="701"/>
      <c r="J723" s="701"/>
      <c r="K723" s="701"/>
      <c r="L723" s="701"/>
      <c r="M723" s="701"/>
      <c r="N723" s="701"/>
      <c r="O723" s="701"/>
      <c r="P723" s="701"/>
      <c r="Q723" s="701"/>
      <c r="BA723" s="413"/>
      <c r="BB723" s="489"/>
      <c r="BC723" s="413"/>
      <c r="BD723" s="413"/>
      <c r="BE723" s="413"/>
      <c r="BF723" s="413"/>
      <c r="BG723" s="413"/>
      <c r="BH723" s="413"/>
      <c r="BI723" s="413"/>
      <c r="BJ723" s="413"/>
      <c r="BK723" s="413"/>
      <c r="BL723" s="413"/>
      <c r="BM723" s="413"/>
      <c r="BN723" s="413"/>
      <c r="BO723" s="413"/>
      <c r="BP723" s="413"/>
      <c r="BQ723" s="413"/>
      <c r="BR723" s="413"/>
      <c r="BS723" s="413"/>
      <c r="BT723" s="413"/>
      <c r="BU723" s="413"/>
      <c r="BV723" s="413"/>
      <c r="BW723" s="413"/>
      <c r="BX723" s="413"/>
      <c r="BY723" s="413"/>
      <c r="BZ723" s="413"/>
      <c r="CA723" s="413"/>
      <c r="CB723" s="413"/>
      <c r="CC723" s="413"/>
      <c r="CD723" s="413"/>
      <c r="CE723" s="413"/>
      <c r="CF723" s="413"/>
      <c r="CG723" s="413"/>
      <c r="CH723" s="413"/>
      <c r="CI723" s="413"/>
      <c r="CJ723" s="413"/>
      <c r="CK723" s="413"/>
      <c r="CL723" s="413"/>
      <c r="CM723" s="413"/>
      <c r="CN723" s="413"/>
      <c r="CO723" s="413"/>
      <c r="CP723" s="413"/>
      <c r="CQ723" s="413"/>
      <c r="CR723" s="413"/>
      <c r="CS723" s="413"/>
      <c r="CT723" s="413"/>
      <c r="CU723" s="413"/>
      <c r="CV723" s="413"/>
      <c r="CW723" s="413"/>
      <c r="CX723" s="413"/>
      <c r="CY723" s="413"/>
      <c r="CZ723" s="413"/>
    </row>
    <row r="724" ht="25.15" customHeight="true" x14ac:dyDescent="0.2">
      <c r="C724" s="701"/>
      <c r="D724" s="701"/>
      <c r="E724" s="701"/>
      <c r="F724" s="701"/>
      <c r="G724" s="701"/>
      <c r="H724" s="701"/>
      <c r="I724" s="701"/>
      <c r="J724" s="701"/>
      <c r="K724" s="701"/>
      <c r="L724" s="701"/>
      <c r="M724" s="701"/>
      <c r="N724" s="701"/>
      <c r="O724" s="701"/>
      <c r="P724" s="701"/>
      <c r="Q724" s="701"/>
      <c r="BA724" s="413"/>
      <c r="BB724" s="489"/>
      <c r="BC724" s="413"/>
      <c r="BD724" s="413"/>
      <c r="BE724" s="413"/>
      <c r="BF724" s="413"/>
      <c r="BG724" s="413"/>
      <c r="BH724" s="413"/>
      <c r="BI724" s="413"/>
      <c r="BJ724" s="413"/>
      <c r="BK724" s="413"/>
      <c r="BL724" s="413"/>
      <c r="BM724" s="413"/>
      <c r="BN724" s="413"/>
      <c r="BO724" s="413"/>
      <c r="BP724" s="413"/>
      <c r="BQ724" s="413"/>
      <c r="BR724" s="413"/>
      <c r="BS724" s="413"/>
      <c r="BT724" s="413"/>
      <c r="BU724" s="413"/>
      <c r="BV724" s="413"/>
      <c r="BW724" s="413"/>
      <c r="BX724" s="413"/>
      <c r="BY724" s="413"/>
      <c r="BZ724" s="413"/>
      <c r="CA724" s="413"/>
      <c r="CB724" s="413"/>
      <c r="CC724" s="413"/>
      <c r="CD724" s="413"/>
      <c r="CE724" s="413"/>
      <c r="CF724" s="413"/>
      <c r="CG724" s="413"/>
      <c r="CH724" s="413"/>
      <c r="CI724" s="413"/>
      <c r="CJ724" s="413"/>
      <c r="CK724" s="413"/>
      <c r="CL724" s="413"/>
      <c r="CM724" s="413"/>
      <c r="CN724" s="413"/>
      <c r="CO724" s="413"/>
      <c r="CP724" s="413"/>
      <c r="CQ724" s="413"/>
      <c r="CR724" s="413"/>
      <c r="CS724" s="413"/>
      <c r="CT724" s="413"/>
      <c r="CU724" s="413"/>
      <c r="CV724" s="413"/>
      <c r="CW724" s="413"/>
      <c r="CX724" s="413"/>
      <c r="CY724" s="413"/>
      <c r="CZ724" s="413"/>
    </row>
    <row r="725" ht="25.15" customHeight="true" x14ac:dyDescent="0.2">
      <c r="C725" s="701"/>
      <c r="D725" s="701"/>
      <c r="E725" s="701"/>
      <c r="F725" s="701"/>
      <c r="G725" s="701"/>
      <c r="H725" s="701"/>
      <c r="I725" s="701"/>
      <c r="J725" s="701"/>
      <c r="K725" s="701"/>
      <c r="L725" s="701"/>
      <c r="M725" s="701"/>
      <c r="N725" s="701"/>
      <c r="O725" s="701"/>
      <c r="P725" s="701"/>
      <c r="Q725" s="701"/>
      <c r="BA725" s="413"/>
      <c r="BB725" s="489"/>
      <c r="BC725" s="413"/>
      <c r="BD725" s="413"/>
      <c r="BE725" s="413"/>
      <c r="BF725" s="413"/>
      <c r="BG725" s="413"/>
      <c r="BH725" s="413"/>
      <c r="BI725" s="413"/>
      <c r="BJ725" s="413"/>
      <c r="BK725" s="413"/>
      <c r="BL725" s="413"/>
      <c r="BM725" s="413"/>
      <c r="BN725" s="413"/>
      <c r="BO725" s="413"/>
      <c r="BP725" s="413"/>
      <c r="BQ725" s="413"/>
      <c r="BR725" s="413"/>
      <c r="BS725" s="413"/>
      <c r="BT725" s="413"/>
      <c r="BU725" s="413"/>
      <c r="BV725" s="413"/>
      <c r="BW725" s="413"/>
      <c r="BX725" s="413"/>
      <c r="BY725" s="413"/>
      <c r="BZ725" s="413"/>
      <c r="CA725" s="413"/>
      <c r="CB725" s="413"/>
      <c r="CC725" s="413"/>
      <c r="CD725" s="413"/>
      <c r="CE725" s="413"/>
      <c r="CF725" s="413"/>
      <c r="CG725" s="413"/>
      <c r="CH725" s="413"/>
      <c r="CI725" s="413"/>
      <c r="CJ725" s="413"/>
      <c r="CK725" s="413"/>
      <c r="CL725" s="413"/>
      <c r="CM725" s="413"/>
      <c r="CN725" s="413"/>
      <c r="CO725" s="413"/>
      <c r="CP725" s="413"/>
      <c r="CQ725" s="413"/>
      <c r="CR725" s="413"/>
      <c r="CS725" s="413"/>
      <c r="CT725" s="413"/>
      <c r="CU725" s="413"/>
      <c r="CV725" s="413"/>
      <c r="CW725" s="413"/>
      <c r="CX725" s="413"/>
      <c r="CY725" s="413"/>
      <c r="CZ725" s="413"/>
    </row>
    <row r="726" ht="25.15" customHeight="true" x14ac:dyDescent="0.2">
      <c r="C726" s="701"/>
      <c r="D726" s="701"/>
      <c r="E726" s="701"/>
      <c r="F726" s="701"/>
      <c r="G726" s="701"/>
      <c r="H726" s="701"/>
      <c r="I726" s="701"/>
      <c r="J726" s="701"/>
      <c r="K726" s="701"/>
      <c r="L726" s="701"/>
      <c r="M726" s="701"/>
      <c r="N726" s="701"/>
      <c r="O726" s="701"/>
      <c r="P726" s="701"/>
      <c r="Q726" s="701"/>
      <c r="BA726" s="413"/>
      <c r="BB726" s="489"/>
      <c r="BC726" s="413"/>
      <c r="BD726" s="413"/>
      <c r="BE726" s="413"/>
      <c r="BF726" s="413"/>
      <c r="BG726" s="413"/>
      <c r="BH726" s="413"/>
      <c r="BI726" s="413"/>
      <c r="BJ726" s="413"/>
      <c r="BK726" s="413"/>
      <c r="BL726" s="413"/>
      <c r="BM726" s="413"/>
      <c r="BN726" s="413"/>
      <c r="BO726" s="413"/>
      <c r="BP726" s="413"/>
      <c r="BQ726" s="413"/>
      <c r="BR726" s="413"/>
      <c r="BS726" s="413"/>
      <c r="BT726" s="413"/>
      <c r="BU726" s="413"/>
      <c r="BV726" s="413"/>
      <c r="BW726" s="413"/>
      <c r="BX726" s="413"/>
      <c r="BY726" s="413"/>
      <c r="BZ726" s="413"/>
      <c r="CA726" s="413"/>
      <c r="CB726" s="413"/>
      <c r="CC726" s="413"/>
      <c r="CD726" s="413"/>
      <c r="CE726" s="413"/>
      <c r="CF726" s="413"/>
      <c r="CG726" s="413"/>
      <c r="CH726" s="413"/>
      <c r="CI726" s="413"/>
      <c r="CJ726" s="413"/>
      <c r="CK726" s="413"/>
      <c r="CL726" s="413"/>
      <c r="CM726" s="413"/>
      <c r="CN726" s="413"/>
      <c r="CO726" s="413"/>
      <c r="CP726" s="413"/>
      <c r="CQ726" s="413"/>
      <c r="CR726" s="413"/>
      <c r="CS726" s="413"/>
      <c r="CT726" s="413"/>
      <c r="CU726" s="413"/>
      <c r="CV726" s="413"/>
      <c r="CW726" s="413"/>
      <c r="CX726" s="413"/>
      <c r="CY726" s="413"/>
      <c r="CZ726" s="413"/>
    </row>
    <row r="727" ht="25.15" customHeight="true" x14ac:dyDescent="0.2">
      <c r="C727" s="701"/>
      <c r="D727" s="701"/>
      <c r="E727" s="701"/>
      <c r="F727" s="701"/>
      <c r="G727" s="701"/>
      <c r="H727" s="701"/>
      <c r="I727" s="701"/>
      <c r="J727" s="701"/>
      <c r="K727" s="701"/>
      <c r="L727" s="701"/>
      <c r="M727" s="701"/>
      <c r="N727" s="701"/>
      <c r="O727" s="701"/>
      <c r="P727" s="701"/>
      <c r="Q727" s="701"/>
      <c r="BA727" s="413"/>
      <c r="BB727" s="489"/>
      <c r="BC727" s="413"/>
      <c r="BD727" s="413"/>
      <c r="BE727" s="413"/>
      <c r="BF727" s="413"/>
      <c r="BG727" s="413"/>
      <c r="BH727" s="413"/>
      <c r="BI727" s="413"/>
      <c r="BJ727" s="413"/>
      <c r="BK727" s="413"/>
      <c r="BL727" s="413"/>
      <c r="BM727" s="413"/>
      <c r="BN727" s="413"/>
      <c r="BO727" s="413"/>
      <c r="BP727" s="413"/>
      <c r="BQ727" s="413"/>
      <c r="BR727" s="413"/>
      <c r="BS727" s="413"/>
      <c r="BT727" s="413"/>
      <c r="BU727" s="413"/>
      <c r="BV727" s="413"/>
      <c r="BW727" s="413"/>
      <c r="BX727" s="413"/>
      <c r="BY727" s="413"/>
      <c r="BZ727" s="413"/>
      <c r="CA727" s="413"/>
      <c r="CB727" s="413"/>
      <c r="CC727" s="413"/>
      <c r="CD727" s="413"/>
      <c r="CE727" s="413"/>
      <c r="CF727" s="413"/>
      <c r="CG727" s="413"/>
      <c r="CH727" s="413"/>
      <c r="CI727" s="413"/>
      <c r="CJ727" s="413"/>
      <c r="CK727" s="413"/>
      <c r="CL727" s="413"/>
      <c r="CM727" s="413"/>
      <c r="CN727" s="413"/>
      <c r="CO727" s="413"/>
      <c r="CP727" s="413"/>
      <c r="CQ727" s="413"/>
      <c r="CR727" s="413"/>
      <c r="CS727" s="413"/>
      <c r="CT727" s="413"/>
      <c r="CU727" s="413"/>
      <c r="CV727" s="413"/>
      <c r="CW727" s="413"/>
      <c r="CX727" s="413"/>
      <c r="CY727" s="413"/>
      <c r="CZ727" s="413"/>
    </row>
    <row r="728" ht="25.15" customHeight="true" x14ac:dyDescent="0.2">
      <c r="C728" s="701"/>
      <c r="D728" s="701"/>
      <c r="E728" s="701"/>
      <c r="F728" s="701"/>
      <c r="G728" s="701"/>
      <c r="H728" s="701"/>
      <c r="I728" s="701"/>
      <c r="J728" s="701"/>
      <c r="K728" s="701"/>
      <c r="L728" s="701"/>
      <c r="M728" s="701"/>
      <c r="N728" s="701"/>
      <c r="O728" s="701"/>
      <c r="P728" s="701"/>
      <c r="Q728" s="701"/>
      <c r="BA728" s="413"/>
      <c r="BB728" s="489"/>
      <c r="BC728" s="413"/>
      <c r="BD728" s="413"/>
      <c r="BE728" s="413"/>
      <c r="BF728" s="413"/>
      <c r="BG728" s="413"/>
      <c r="BH728" s="413"/>
      <c r="BI728" s="413"/>
      <c r="BJ728" s="413"/>
      <c r="BK728" s="413"/>
      <c r="BL728" s="413"/>
      <c r="BM728" s="413"/>
      <c r="BN728" s="413"/>
      <c r="BO728" s="413"/>
      <c r="BP728" s="413"/>
      <c r="BQ728" s="413"/>
      <c r="BR728" s="413"/>
      <c r="BS728" s="413"/>
      <c r="BT728" s="413"/>
      <c r="BU728" s="413"/>
      <c r="BV728" s="413"/>
      <c r="BW728" s="413"/>
      <c r="BX728" s="413"/>
      <c r="BY728" s="413"/>
      <c r="BZ728" s="413"/>
      <c r="CA728" s="413"/>
      <c r="CB728" s="413"/>
      <c r="CC728" s="413"/>
      <c r="CD728" s="413"/>
      <c r="CE728" s="413"/>
      <c r="CF728" s="413"/>
      <c r="CG728" s="413"/>
      <c r="CH728" s="413"/>
      <c r="CI728" s="413"/>
      <c r="CJ728" s="413"/>
      <c r="CK728" s="413"/>
      <c r="CL728" s="413"/>
      <c r="CM728" s="413"/>
      <c r="CN728" s="413"/>
      <c r="CO728" s="413"/>
      <c r="CP728" s="413"/>
      <c r="CQ728" s="413"/>
      <c r="CR728" s="413"/>
      <c r="CS728" s="413"/>
      <c r="CT728" s="413"/>
      <c r="CU728" s="413"/>
      <c r="CV728" s="413"/>
      <c r="CW728" s="413"/>
      <c r="CX728" s="413"/>
      <c r="CY728" s="413"/>
      <c r="CZ728" s="413"/>
    </row>
    <row r="729" ht="25.15" customHeight="true" x14ac:dyDescent="0.2">
      <c r="C729" s="701"/>
      <c r="D729" s="701"/>
      <c r="E729" s="701"/>
      <c r="F729" s="701"/>
      <c r="G729" s="701"/>
      <c r="H729" s="701"/>
      <c r="I729" s="701"/>
      <c r="J729" s="701"/>
      <c r="K729" s="701"/>
      <c r="L729" s="701"/>
      <c r="M729" s="701"/>
      <c r="N729" s="701"/>
      <c r="O729" s="701"/>
      <c r="P729" s="701"/>
      <c r="Q729" s="701"/>
      <c r="BA729" s="413"/>
      <c r="BB729" s="489"/>
      <c r="BC729" s="413"/>
      <c r="BD729" s="413"/>
      <c r="BE729" s="413"/>
      <c r="BF729" s="413"/>
      <c r="BG729" s="413"/>
      <c r="BH729" s="413"/>
      <c r="BI729" s="413"/>
      <c r="BJ729" s="413"/>
      <c r="BK729" s="413"/>
      <c r="BL729" s="413"/>
      <c r="BM729" s="413"/>
      <c r="BN729" s="413"/>
      <c r="BO729" s="413"/>
      <c r="BP729" s="413"/>
      <c r="BQ729" s="413"/>
      <c r="BR729" s="413"/>
      <c r="BS729" s="413"/>
      <c r="BT729" s="413"/>
      <c r="BU729" s="413"/>
      <c r="BV729" s="413"/>
      <c r="BW729" s="413"/>
      <c r="BX729" s="413"/>
      <c r="BY729" s="413"/>
      <c r="BZ729" s="413"/>
      <c r="CA729" s="413"/>
      <c r="CB729" s="413"/>
      <c r="CC729" s="413"/>
      <c r="CD729" s="413"/>
      <c r="CE729" s="413"/>
      <c r="CF729" s="413"/>
      <c r="CG729" s="413"/>
      <c r="CH729" s="413"/>
      <c r="CI729" s="413"/>
      <c r="CJ729" s="413"/>
      <c r="CK729" s="413"/>
      <c r="CL729" s="413"/>
      <c r="CM729" s="413"/>
      <c r="CN729" s="413"/>
      <c r="CO729" s="413"/>
      <c r="CP729" s="413"/>
      <c r="CQ729" s="413"/>
      <c r="CR729" s="413"/>
      <c r="CS729" s="413"/>
      <c r="CT729" s="413"/>
      <c r="CU729" s="413"/>
      <c r="CV729" s="413"/>
      <c r="CW729" s="413"/>
      <c r="CX729" s="413"/>
      <c r="CY729" s="413"/>
      <c r="CZ729" s="413"/>
    </row>
    <row r="730" ht="25.15" customHeight="true" x14ac:dyDescent="0.2">
      <c r="C730" s="701"/>
      <c r="D730" s="701"/>
      <c r="E730" s="701"/>
      <c r="F730" s="701"/>
      <c r="G730" s="701"/>
      <c r="H730" s="701"/>
      <c r="I730" s="701"/>
      <c r="J730" s="701"/>
      <c r="K730" s="701"/>
      <c r="L730" s="701"/>
      <c r="M730" s="701"/>
      <c r="N730" s="701"/>
      <c r="O730" s="701"/>
      <c r="P730" s="701"/>
      <c r="Q730" s="701"/>
      <c r="BA730" s="413"/>
      <c r="BB730" s="489"/>
      <c r="BC730" s="413"/>
      <c r="BD730" s="413"/>
      <c r="BE730" s="413"/>
      <c r="BF730" s="413"/>
      <c r="BG730" s="413"/>
      <c r="BH730" s="413"/>
      <c r="BI730" s="413"/>
      <c r="BJ730" s="413"/>
      <c r="BK730" s="413"/>
      <c r="BL730" s="413"/>
      <c r="BM730" s="413"/>
      <c r="BN730" s="413"/>
      <c r="BO730" s="413"/>
      <c r="BP730" s="413"/>
      <c r="BQ730" s="413"/>
      <c r="BR730" s="413"/>
      <c r="BS730" s="413"/>
      <c r="BT730" s="413"/>
      <c r="BU730" s="413"/>
      <c r="BV730" s="413"/>
      <c r="BW730" s="413"/>
      <c r="BX730" s="413"/>
      <c r="BY730" s="413"/>
      <c r="BZ730" s="413"/>
      <c r="CA730" s="413"/>
      <c r="CB730" s="413"/>
      <c r="CC730" s="413"/>
      <c r="CD730" s="413"/>
      <c r="CE730" s="413"/>
      <c r="CF730" s="413"/>
      <c r="CG730" s="413"/>
      <c r="CH730" s="413"/>
      <c r="CI730" s="413"/>
      <c r="CJ730" s="413"/>
      <c r="CK730" s="413"/>
      <c r="CL730" s="413"/>
      <c r="CM730" s="413"/>
      <c r="CN730" s="413"/>
      <c r="CO730" s="413"/>
      <c r="CP730" s="413"/>
      <c r="CQ730" s="413"/>
      <c r="CR730" s="413"/>
      <c r="CS730" s="413"/>
      <c r="CT730" s="413"/>
      <c r="CU730" s="413"/>
      <c r="CV730" s="413"/>
      <c r="CW730" s="413"/>
      <c r="CX730" s="413"/>
      <c r="CY730" s="413"/>
      <c r="CZ730" s="413"/>
    </row>
    <row r="731" ht="25.15" customHeight="true" x14ac:dyDescent="0.2">
      <c r="C731" s="701"/>
      <c r="D731" s="701"/>
      <c r="E731" s="701"/>
      <c r="F731" s="701"/>
      <c r="G731" s="701"/>
      <c r="H731" s="701"/>
      <c r="I731" s="701"/>
      <c r="J731" s="701"/>
      <c r="K731" s="701"/>
      <c r="L731" s="701"/>
      <c r="M731" s="701"/>
      <c r="N731" s="701"/>
      <c r="O731" s="701"/>
      <c r="P731" s="701"/>
      <c r="Q731" s="701"/>
      <c r="BA731" s="413"/>
      <c r="BB731" s="489"/>
      <c r="BC731" s="413"/>
      <c r="BD731" s="413"/>
      <c r="BE731" s="413"/>
      <c r="BF731" s="413"/>
      <c r="BG731" s="413"/>
      <c r="BH731" s="413"/>
      <c r="BI731" s="413"/>
      <c r="BJ731" s="413"/>
      <c r="BK731" s="413"/>
      <c r="BL731" s="413"/>
      <c r="BM731" s="413"/>
      <c r="BN731" s="413"/>
      <c r="BO731" s="413"/>
      <c r="BP731" s="413"/>
      <c r="BQ731" s="413"/>
      <c r="BR731" s="413"/>
      <c r="BS731" s="413"/>
      <c r="BT731" s="413"/>
      <c r="BU731" s="413"/>
      <c r="BV731" s="413"/>
      <c r="BW731" s="413"/>
      <c r="BX731" s="413"/>
      <c r="BY731" s="413"/>
      <c r="BZ731" s="413"/>
      <c r="CA731" s="413"/>
      <c r="CB731" s="413"/>
      <c r="CC731" s="413"/>
      <c r="CD731" s="413"/>
      <c r="CE731" s="413"/>
      <c r="CF731" s="413"/>
      <c r="CG731" s="413"/>
      <c r="CH731" s="413"/>
      <c r="CI731" s="413"/>
      <c r="CJ731" s="413"/>
      <c r="CK731" s="413"/>
      <c r="CL731" s="413"/>
      <c r="CM731" s="413"/>
      <c r="CN731" s="413"/>
      <c r="CO731" s="413"/>
      <c r="CP731" s="413"/>
      <c r="CQ731" s="413"/>
      <c r="CR731" s="413"/>
      <c r="CS731" s="413"/>
      <c r="CT731" s="413"/>
      <c r="CU731" s="413"/>
      <c r="CV731" s="413"/>
      <c r="CW731" s="413"/>
      <c r="CX731" s="413"/>
      <c r="CY731" s="413"/>
      <c r="CZ731" s="413"/>
    </row>
    <row r="732" ht="25.15" customHeight="true" x14ac:dyDescent="0.2">
      <c r="C732" s="701"/>
      <c r="D732" s="701"/>
      <c r="E732" s="701"/>
      <c r="F732" s="701"/>
      <c r="G732" s="701"/>
      <c r="H732" s="701"/>
      <c r="I732" s="701"/>
      <c r="J732" s="701"/>
      <c r="K732" s="701"/>
      <c r="L732" s="701"/>
      <c r="M732" s="701"/>
      <c r="N732" s="701"/>
      <c r="O732" s="701"/>
      <c r="P732" s="701"/>
      <c r="Q732" s="701"/>
      <c r="BA732" s="413"/>
      <c r="BB732" s="489"/>
      <c r="BC732" s="413"/>
      <c r="BD732" s="413"/>
      <c r="BE732" s="413"/>
      <c r="BF732" s="413"/>
      <c r="BG732" s="413"/>
      <c r="BH732" s="413"/>
      <c r="BI732" s="413"/>
      <c r="BJ732" s="413"/>
      <c r="BK732" s="413"/>
      <c r="BL732" s="413"/>
      <c r="BM732" s="413"/>
      <c r="BN732" s="413"/>
      <c r="BO732" s="413"/>
      <c r="BP732" s="413"/>
      <c r="BQ732" s="413"/>
      <c r="BR732" s="413"/>
      <c r="BS732" s="413"/>
      <c r="BT732" s="413"/>
      <c r="BU732" s="413"/>
      <c r="BV732" s="413"/>
      <c r="BW732" s="413"/>
      <c r="BX732" s="413"/>
      <c r="BY732" s="413"/>
      <c r="BZ732" s="413"/>
      <c r="CA732" s="413"/>
      <c r="CB732" s="413"/>
      <c r="CC732" s="413"/>
      <c r="CD732" s="413"/>
      <c r="CE732" s="413"/>
      <c r="CF732" s="413"/>
      <c r="CG732" s="413"/>
      <c r="CH732" s="413"/>
      <c r="CI732" s="413"/>
      <c r="CJ732" s="413"/>
      <c r="CK732" s="413"/>
      <c r="CL732" s="413"/>
      <c r="CM732" s="413"/>
      <c r="CN732" s="413"/>
      <c r="CO732" s="413"/>
      <c r="CP732" s="413"/>
      <c r="CQ732" s="413"/>
      <c r="CR732" s="413"/>
      <c r="CS732" s="413"/>
      <c r="CT732" s="413"/>
      <c r="CU732" s="413"/>
      <c r="CV732" s="413"/>
      <c r="CW732" s="413"/>
      <c r="CX732" s="413"/>
      <c r="CY732" s="413"/>
      <c r="CZ732" s="413"/>
    </row>
    <row r="733" ht="25.15" customHeight="true" x14ac:dyDescent="0.2">
      <c r="C733" s="701"/>
      <c r="D733" s="701"/>
      <c r="E733" s="701"/>
      <c r="F733" s="701"/>
      <c r="G733" s="701"/>
      <c r="H733" s="701"/>
      <c r="I733" s="701"/>
      <c r="J733" s="701"/>
      <c r="K733" s="701"/>
      <c r="L733" s="701"/>
      <c r="M733" s="701"/>
      <c r="N733" s="701"/>
      <c r="O733" s="701"/>
      <c r="P733" s="701"/>
      <c r="Q733" s="701"/>
      <c r="BA733" s="413"/>
      <c r="BB733" s="489"/>
      <c r="BC733" s="413"/>
      <c r="BD733" s="413"/>
      <c r="BE733" s="413"/>
      <c r="BF733" s="413"/>
      <c r="BG733" s="413"/>
      <c r="BH733" s="413"/>
      <c r="BI733" s="413"/>
      <c r="BJ733" s="413"/>
      <c r="BK733" s="413"/>
      <c r="BL733" s="413"/>
      <c r="BM733" s="413"/>
      <c r="BN733" s="413"/>
      <c r="BO733" s="413"/>
      <c r="BP733" s="413"/>
      <c r="BQ733" s="413"/>
      <c r="BR733" s="413"/>
      <c r="BS733" s="413"/>
      <c r="BT733" s="413"/>
      <c r="BU733" s="413"/>
      <c r="BV733" s="413"/>
      <c r="BW733" s="413"/>
      <c r="BX733" s="413"/>
      <c r="BY733" s="413"/>
      <c r="BZ733" s="413"/>
      <c r="CA733" s="413"/>
      <c r="CB733" s="413"/>
      <c r="CC733" s="413"/>
      <c r="CD733" s="413"/>
      <c r="CE733" s="413"/>
      <c r="CF733" s="413"/>
      <c r="CG733" s="413"/>
      <c r="CH733" s="413"/>
      <c r="CI733" s="413"/>
      <c r="CJ733" s="413"/>
      <c r="CK733" s="413"/>
      <c r="CL733" s="413"/>
      <c r="CM733" s="413"/>
      <c r="CN733" s="413"/>
      <c r="CO733" s="413"/>
      <c r="CP733" s="413"/>
      <c r="CQ733" s="413"/>
      <c r="CR733" s="413"/>
      <c r="CS733" s="413"/>
      <c r="CT733" s="413"/>
      <c r="CU733" s="413"/>
      <c r="CV733" s="413"/>
      <c r="CW733" s="413"/>
      <c r="CX733" s="413"/>
      <c r="CY733" s="413"/>
      <c r="CZ733" s="413"/>
    </row>
    <row r="734" ht="25.15" customHeight="true" x14ac:dyDescent="0.2">
      <c r="C734" s="701"/>
      <c r="D734" s="701"/>
      <c r="E734" s="701"/>
      <c r="F734" s="701"/>
      <c r="G734" s="701"/>
      <c r="H734" s="701"/>
      <c r="I734" s="701"/>
      <c r="J734" s="701"/>
      <c r="K734" s="701"/>
      <c r="L734" s="701"/>
      <c r="M734" s="701"/>
      <c r="N734" s="701"/>
      <c r="O734" s="701"/>
      <c r="P734" s="701"/>
      <c r="Q734" s="701"/>
      <c r="BA734" s="413"/>
      <c r="BB734" s="489"/>
      <c r="BC734" s="413"/>
      <c r="BD734" s="413"/>
      <c r="BE734" s="413"/>
      <c r="BF734" s="413"/>
      <c r="BG734" s="413"/>
      <c r="BH734" s="413"/>
      <c r="BI734" s="413"/>
      <c r="BJ734" s="413"/>
      <c r="BK734" s="413"/>
      <c r="BL734" s="413"/>
      <c r="BM734" s="413"/>
      <c r="BN734" s="413"/>
      <c r="BO734" s="413"/>
      <c r="BP734" s="413"/>
      <c r="BQ734" s="413"/>
      <c r="BR734" s="413"/>
      <c r="BS734" s="413"/>
      <c r="BT734" s="413"/>
      <c r="BU734" s="413"/>
      <c r="BV734" s="413"/>
      <c r="BW734" s="413"/>
      <c r="BX734" s="413"/>
      <c r="BY734" s="413"/>
      <c r="BZ734" s="413"/>
      <c r="CA734" s="413"/>
      <c r="CB734" s="413"/>
      <c r="CC734" s="413"/>
      <c r="CD734" s="413"/>
      <c r="CE734" s="413"/>
      <c r="CF734" s="413"/>
      <c r="CG734" s="413"/>
      <c r="CH734" s="413"/>
      <c r="CI734" s="413"/>
      <c r="CJ734" s="413"/>
      <c r="CK734" s="413"/>
      <c r="CL734" s="413"/>
      <c r="CM734" s="413"/>
      <c r="CN734" s="413"/>
      <c r="CO734" s="413"/>
      <c r="CP734" s="413"/>
      <c r="CQ734" s="413"/>
      <c r="CR734" s="413"/>
      <c r="CS734" s="413"/>
      <c r="CT734" s="413"/>
      <c r="CU734" s="413"/>
      <c r="CV734" s="413"/>
      <c r="CW734" s="413"/>
      <c r="CX734" s="413"/>
      <c r="CY734" s="413"/>
      <c r="CZ734" s="413"/>
    </row>
    <row r="735" ht="25.15" customHeight="true" x14ac:dyDescent="0.2">
      <c r="C735" s="701"/>
      <c r="D735" s="701"/>
      <c r="E735" s="701"/>
      <c r="F735" s="701"/>
      <c r="G735" s="701"/>
      <c r="H735" s="701"/>
      <c r="I735" s="701"/>
      <c r="J735" s="701"/>
      <c r="K735" s="701"/>
      <c r="L735" s="701"/>
      <c r="M735" s="701"/>
      <c r="N735" s="701"/>
      <c r="O735" s="701"/>
      <c r="P735" s="701"/>
      <c r="Q735" s="701"/>
      <c r="BA735" s="413"/>
      <c r="BB735" s="489"/>
      <c r="BC735" s="413"/>
      <c r="BD735" s="413"/>
      <c r="BE735" s="413"/>
      <c r="BF735" s="413"/>
      <c r="BG735" s="413"/>
      <c r="BH735" s="413"/>
      <c r="BI735" s="413"/>
      <c r="BJ735" s="413"/>
      <c r="BK735" s="413"/>
      <c r="BL735" s="413"/>
      <c r="BM735" s="413"/>
      <c r="BN735" s="413"/>
      <c r="BO735" s="413"/>
      <c r="BP735" s="413"/>
      <c r="BQ735" s="413"/>
      <c r="BR735" s="413"/>
      <c r="BS735" s="413"/>
      <c r="BT735" s="413"/>
      <c r="BU735" s="413"/>
      <c r="BV735" s="413"/>
      <c r="BW735" s="413"/>
      <c r="BX735" s="413"/>
      <c r="BY735" s="413"/>
      <c r="BZ735" s="413"/>
      <c r="CA735" s="413"/>
      <c r="CB735" s="413"/>
      <c r="CC735" s="413"/>
      <c r="CD735" s="413"/>
      <c r="CE735" s="413"/>
      <c r="CF735" s="413"/>
      <c r="CG735" s="413"/>
      <c r="CH735" s="413"/>
      <c r="CI735" s="413"/>
      <c r="CJ735" s="413"/>
      <c r="CK735" s="413"/>
      <c r="CL735" s="413"/>
      <c r="CM735" s="413"/>
      <c r="CN735" s="413"/>
      <c r="CO735" s="413"/>
      <c r="CP735" s="413"/>
      <c r="CQ735" s="413"/>
      <c r="CR735" s="413"/>
      <c r="CS735" s="413"/>
      <c r="CT735" s="413"/>
      <c r="CU735" s="413"/>
      <c r="CV735" s="413"/>
      <c r="CW735" s="413"/>
      <c r="CX735" s="413"/>
      <c r="CY735" s="413"/>
      <c r="CZ735" s="413"/>
    </row>
    <row r="736" ht="25.15" customHeight="true" x14ac:dyDescent="0.2">
      <c r="C736" s="701"/>
      <c r="D736" s="701"/>
      <c r="E736" s="701"/>
      <c r="F736" s="701"/>
      <c r="G736" s="701"/>
      <c r="H736" s="701"/>
      <c r="I736" s="701"/>
      <c r="J736" s="701"/>
      <c r="K736" s="701"/>
      <c r="L736" s="701"/>
      <c r="M736" s="701"/>
      <c r="N736" s="701"/>
      <c r="O736" s="701"/>
      <c r="P736" s="701"/>
      <c r="Q736" s="701"/>
      <c r="BA736" s="413"/>
      <c r="BB736" s="489"/>
      <c r="BC736" s="413"/>
      <c r="BD736" s="413"/>
      <c r="BE736" s="413"/>
      <c r="BF736" s="413"/>
      <c r="BG736" s="413"/>
      <c r="BH736" s="413"/>
      <c r="BI736" s="413"/>
      <c r="BJ736" s="413"/>
      <c r="BK736" s="413"/>
      <c r="BL736" s="413"/>
      <c r="BM736" s="413"/>
      <c r="BN736" s="413"/>
      <c r="BO736" s="413"/>
      <c r="BP736" s="413"/>
      <c r="BQ736" s="413"/>
      <c r="BR736" s="413"/>
      <c r="BS736" s="413"/>
      <c r="BT736" s="413"/>
      <c r="BU736" s="413"/>
      <c r="BV736" s="413"/>
      <c r="BW736" s="413"/>
      <c r="BX736" s="413"/>
      <c r="BY736" s="413"/>
      <c r="BZ736" s="413"/>
      <c r="CA736" s="413"/>
      <c r="CB736" s="413"/>
      <c r="CC736" s="413"/>
      <c r="CD736" s="413"/>
      <c r="CE736" s="413"/>
      <c r="CF736" s="413"/>
      <c r="CG736" s="413"/>
      <c r="CH736" s="413"/>
      <c r="CI736" s="413"/>
      <c r="CJ736" s="413"/>
      <c r="CK736" s="413"/>
      <c r="CL736" s="413"/>
      <c r="CM736" s="413"/>
      <c r="CN736" s="413"/>
      <c r="CO736" s="413"/>
      <c r="CP736" s="413"/>
      <c r="CQ736" s="413"/>
      <c r="CR736" s="413"/>
      <c r="CS736" s="413"/>
      <c r="CT736" s="413"/>
      <c r="CU736" s="413"/>
      <c r="CV736" s="413"/>
      <c r="CW736" s="413"/>
      <c r="CX736" s="413"/>
      <c r="CY736" s="413"/>
      <c r="CZ736" s="413"/>
    </row>
    <row r="737" ht="25.15" customHeight="true" x14ac:dyDescent="0.2">
      <c r="C737" s="701"/>
      <c r="D737" s="701"/>
      <c r="E737" s="701"/>
      <c r="F737" s="701"/>
      <c r="G737" s="701"/>
      <c r="H737" s="701"/>
      <c r="I737" s="701"/>
      <c r="J737" s="701"/>
      <c r="K737" s="701"/>
      <c r="L737" s="701"/>
      <c r="M737" s="701"/>
      <c r="N737" s="701"/>
      <c r="O737" s="701"/>
      <c r="P737" s="701"/>
      <c r="Q737" s="701"/>
      <c r="BA737" s="413"/>
      <c r="BB737" s="489"/>
      <c r="BC737" s="413"/>
      <c r="BD737" s="413"/>
      <c r="BE737" s="413"/>
      <c r="BF737" s="413"/>
      <c r="BG737" s="413"/>
      <c r="BH737" s="413"/>
      <c r="BI737" s="413"/>
      <c r="BJ737" s="413"/>
      <c r="BK737" s="413"/>
      <c r="BL737" s="413"/>
      <c r="BM737" s="413"/>
      <c r="BN737" s="413"/>
      <c r="BO737" s="413"/>
      <c r="BP737" s="413"/>
      <c r="BQ737" s="413"/>
      <c r="BR737" s="413"/>
      <c r="BS737" s="413"/>
      <c r="BT737" s="413"/>
      <c r="BU737" s="413"/>
      <c r="BV737" s="413"/>
      <c r="BW737" s="413"/>
      <c r="BX737" s="413"/>
      <c r="BY737" s="413"/>
      <c r="BZ737" s="413"/>
      <c r="CA737" s="413"/>
      <c r="CB737" s="413"/>
      <c r="CC737" s="413"/>
      <c r="CD737" s="413"/>
      <c r="CE737" s="413"/>
      <c r="CF737" s="413"/>
      <c r="CG737" s="413"/>
      <c r="CH737" s="413"/>
      <c r="CI737" s="413"/>
      <c r="CJ737" s="413"/>
      <c r="CK737" s="413"/>
      <c r="CL737" s="413"/>
      <c r="CM737" s="413"/>
      <c r="CN737" s="413"/>
      <c r="CO737" s="413"/>
      <c r="CP737" s="413"/>
      <c r="CQ737" s="413"/>
      <c r="CR737" s="413"/>
      <c r="CS737" s="413"/>
      <c r="CT737" s="413"/>
      <c r="CU737" s="413"/>
      <c r="CV737" s="413"/>
      <c r="CW737" s="413"/>
      <c r="CX737" s="413"/>
      <c r="CY737" s="413"/>
      <c r="CZ737" s="413"/>
    </row>
    <row r="738" ht="25.15" customHeight="true" x14ac:dyDescent="0.2">
      <c r="C738" s="701"/>
      <c r="D738" s="701"/>
      <c r="E738" s="701"/>
      <c r="F738" s="701"/>
      <c r="G738" s="701"/>
      <c r="H738" s="701"/>
      <c r="I738" s="701"/>
      <c r="J738" s="701"/>
      <c r="K738" s="701"/>
      <c r="L738" s="701"/>
      <c r="M738" s="701"/>
      <c r="N738" s="701"/>
      <c r="O738" s="701"/>
      <c r="P738" s="701"/>
      <c r="Q738" s="701"/>
      <c r="BA738" s="413"/>
      <c r="BB738" s="489"/>
      <c r="BC738" s="413"/>
      <c r="BD738" s="413"/>
      <c r="BE738" s="413"/>
      <c r="BF738" s="413"/>
      <c r="BG738" s="413"/>
      <c r="BH738" s="413"/>
      <c r="BI738" s="413"/>
      <c r="BJ738" s="413"/>
      <c r="BK738" s="413"/>
      <c r="BL738" s="413"/>
      <c r="BM738" s="413"/>
      <c r="BN738" s="413"/>
      <c r="BO738" s="413"/>
      <c r="BP738" s="413"/>
      <c r="BQ738" s="413"/>
      <c r="BR738" s="413"/>
      <c r="BS738" s="413"/>
      <c r="BT738" s="413"/>
      <c r="BU738" s="413"/>
      <c r="BV738" s="413"/>
      <c r="BW738" s="413"/>
      <c r="BX738" s="413"/>
      <c r="BY738" s="413"/>
      <c r="BZ738" s="413"/>
      <c r="CA738" s="413"/>
      <c r="CB738" s="413"/>
      <c r="CC738" s="413"/>
      <c r="CD738" s="413"/>
      <c r="CE738" s="413"/>
      <c r="CF738" s="413"/>
      <c r="CG738" s="413"/>
      <c r="CH738" s="413"/>
      <c r="CI738" s="413"/>
      <c r="CJ738" s="413"/>
      <c r="CK738" s="413"/>
      <c r="CL738" s="413"/>
      <c r="CM738" s="413"/>
      <c r="CN738" s="413"/>
      <c r="CO738" s="413"/>
      <c r="CP738" s="413"/>
      <c r="CQ738" s="413"/>
      <c r="CR738" s="413"/>
      <c r="CS738" s="413"/>
      <c r="CT738" s="413"/>
      <c r="CU738" s="413"/>
      <c r="CV738" s="413"/>
      <c r="CW738" s="413"/>
      <c r="CX738" s="413"/>
      <c r="CY738" s="413"/>
      <c r="CZ738" s="413"/>
    </row>
    <row r="739" ht="25.15" customHeight="true" x14ac:dyDescent="0.2">
      <c r="C739" s="701"/>
      <c r="D739" s="701"/>
      <c r="E739" s="701"/>
      <c r="F739" s="701"/>
      <c r="G739" s="701"/>
      <c r="H739" s="701"/>
      <c r="I739" s="701"/>
      <c r="J739" s="701"/>
      <c r="K739" s="701"/>
      <c r="L739" s="701"/>
      <c r="M739" s="701"/>
      <c r="N739" s="701"/>
      <c r="O739" s="701"/>
      <c r="P739" s="701"/>
      <c r="Q739" s="701"/>
      <c r="BA739" s="413"/>
      <c r="BB739" s="489"/>
      <c r="BC739" s="413"/>
      <c r="BD739" s="413"/>
      <c r="BE739" s="413"/>
      <c r="BF739" s="413"/>
      <c r="BG739" s="413"/>
      <c r="BH739" s="413"/>
      <c r="BI739" s="413"/>
      <c r="BJ739" s="413"/>
      <c r="BK739" s="413"/>
      <c r="BL739" s="413"/>
      <c r="BM739" s="413"/>
      <c r="BN739" s="413"/>
      <c r="BO739" s="413"/>
      <c r="BP739" s="413"/>
      <c r="BQ739" s="413"/>
      <c r="BR739" s="413"/>
      <c r="BS739" s="413"/>
      <c r="BT739" s="413"/>
      <c r="BU739" s="413"/>
      <c r="BV739" s="413"/>
      <c r="BW739" s="413"/>
      <c r="BX739" s="413"/>
      <c r="BY739" s="413"/>
      <c r="BZ739" s="413"/>
      <c r="CA739" s="413"/>
      <c r="CB739" s="413"/>
      <c r="CC739" s="413"/>
      <c r="CD739" s="413"/>
      <c r="CE739" s="413"/>
      <c r="CF739" s="413"/>
      <c r="CG739" s="413"/>
      <c r="CH739" s="413"/>
      <c r="CI739" s="413"/>
      <c r="CJ739" s="413"/>
      <c r="CK739" s="413"/>
      <c r="CL739" s="413"/>
      <c r="CM739" s="413"/>
      <c r="CN739" s="413"/>
      <c r="CO739" s="413"/>
      <c r="CP739" s="413"/>
      <c r="CQ739" s="413"/>
      <c r="CR739" s="413"/>
      <c r="CS739" s="413"/>
      <c r="CT739" s="413"/>
      <c r="CU739" s="413"/>
      <c r="CV739" s="413"/>
      <c r="CW739" s="413"/>
      <c r="CX739" s="413"/>
      <c r="CY739" s="413"/>
      <c r="CZ739" s="413"/>
    </row>
    <row r="740" ht="25.15" customHeight="true" x14ac:dyDescent="0.2">
      <c r="C740" s="701"/>
      <c r="D740" s="701"/>
      <c r="E740" s="701"/>
      <c r="F740" s="701"/>
      <c r="G740" s="701"/>
      <c r="H740" s="701"/>
      <c r="I740" s="701"/>
      <c r="J740" s="701"/>
      <c r="K740" s="701"/>
      <c r="L740" s="701"/>
      <c r="M740" s="701"/>
      <c r="N740" s="701"/>
      <c r="O740" s="701"/>
      <c r="P740" s="701"/>
      <c r="Q740" s="701"/>
      <c r="BA740" s="413"/>
      <c r="BB740" s="489"/>
      <c r="BC740" s="413"/>
      <c r="BD740" s="413"/>
      <c r="BE740" s="413"/>
      <c r="BF740" s="413"/>
      <c r="BG740" s="413"/>
      <c r="BH740" s="413"/>
      <c r="BI740" s="413"/>
      <c r="BJ740" s="413"/>
      <c r="BK740" s="413"/>
      <c r="BL740" s="413"/>
      <c r="BM740" s="413"/>
      <c r="BN740" s="413"/>
      <c r="BO740" s="413"/>
      <c r="BP740" s="413"/>
      <c r="BQ740" s="413"/>
      <c r="BR740" s="413"/>
      <c r="BS740" s="413"/>
      <c r="BT740" s="413"/>
      <c r="BU740" s="413"/>
      <c r="BV740" s="413"/>
      <c r="BW740" s="413"/>
      <c r="BX740" s="413"/>
      <c r="BY740" s="413"/>
      <c r="BZ740" s="413"/>
      <c r="CA740" s="413"/>
      <c r="CB740" s="413"/>
      <c r="CC740" s="413"/>
      <c r="CD740" s="413"/>
      <c r="CE740" s="413"/>
      <c r="CF740" s="413"/>
      <c r="CG740" s="413"/>
      <c r="CH740" s="413"/>
      <c r="CI740" s="413"/>
      <c r="CJ740" s="413"/>
      <c r="CK740" s="413"/>
      <c r="CL740" s="413"/>
      <c r="CM740" s="413"/>
      <c r="CN740" s="413"/>
      <c r="CO740" s="413"/>
      <c r="CP740" s="413"/>
      <c r="CQ740" s="413"/>
      <c r="CR740" s="413"/>
      <c r="CS740" s="413"/>
      <c r="CT740" s="413"/>
      <c r="CU740" s="413"/>
      <c r="CV740" s="413"/>
      <c r="CW740" s="413"/>
      <c r="CX740" s="413"/>
      <c r="CY740" s="413"/>
      <c r="CZ740" s="413"/>
    </row>
    <row r="741" ht="25.15" customHeight="true" x14ac:dyDescent="0.2">
      <c r="C741" s="701"/>
      <c r="D741" s="701"/>
      <c r="E741" s="701"/>
      <c r="F741" s="701"/>
      <c r="G741" s="701"/>
      <c r="H741" s="701"/>
      <c r="I741" s="701"/>
      <c r="J741" s="701"/>
      <c r="K741" s="701"/>
      <c r="L741" s="701"/>
      <c r="M741" s="701"/>
      <c r="N741" s="701"/>
      <c r="O741" s="701"/>
      <c r="P741" s="701"/>
      <c r="Q741" s="701"/>
      <c r="BA741" s="413"/>
      <c r="BB741" s="489"/>
      <c r="BC741" s="413"/>
      <c r="BD741" s="413"/>
      <c r="BE741" s="413"/>
      <c r="BF741" s="413"/>
      <c r="BG741" s="413"/>
      <c r="BH741" s="413"/>
      <c r="BI741" s="413"/>
      <c r="BJ741" s="413"/>
      <c r="BK741" s="413"/>
      <c r="BL741" s="413"/>
      <c r="BM741" s="413"/>
      <c r="BN741" s="413"/>
      <c r="BO741" s="413"/>
      <c r="BP741" s="413"/>
      <c r="BQ741" s="413"/>
      <c r="BR741" s="413"/>
      <c r="BS741" s="413"/>
      <c r="BT741" s="413"/>
      <c r="BU741" s="413"/>
      <c r="BV741" s="413"/>
      <c r="BW741" s="413"/>
      <c r="BX741" s="413"/>
      <c r="BY741" s="413"/>
      <c r="BZ741" s="413"/>
      <c r="CA741" s="413"/>
      <c r="CB741" s="413"/>
      <c r="CC741" s="413"/>
      <c r="CD741" s="413"/>
      <c r="CE741" s="413"/>
      <c r="CF741" s="413"/>
      <c r="CG741" s="413"/>
      <c r="CH741" s="413"/>
      <c r="CI741" s="413"/>
      <c r="CJ741" s="413"/>
      <c r="CK741" s="413"/>
      <c r="CL741" s="413"/>
      <c r="CM741" s="413"/>
      <c r="CN741" s="413"/>
      <c r="CO741" s="413"/>
      <c r="CP741" s="413"/>
      <c r="CQ741" s="413"/>
      <c r="CR741" s="413"/>
      <c r="CS741" s="413"/>
      <c r="CT741" s="413"/>
      <c r="CU741" s="413"/>
      <c r="CV741" s="413"/>
      <c r="CW741" s="413"/>
      <c r="CX741" s="413"/>
      <c r="CY741" s="413"/>
      <c r="CZ741" s="413"/>
    </row>
    <row r="742" ht="25.15" customHeight="true" x14ac:dyDescent="0.2">
      <c r="C742" s="701"/>
      <c r="D742" s="701"/>
      <c r="E742" s="701"/>
      <c r="F742" s="701"/>
      <c r="G742" s="701"/>
      <c r="H742" s="701"/>
      <c r="I742" s="701"/>
      <c r="J742" s="701"/>
      <c r="K742" s="701"/>
      <c r="L742" s="701"/>
      <c r="M742" s="701"/>
      <c r="N742" s="701"/>
      <c r="O742" s="701"/>
      <c r="P742" s="701"/>
      <c r="Q742" s="701"/>
      <c r="BA742" s="413"/>
      <c r="BB742" s="489"/>
      <c r="BC742" s="413"/>
      <c r="BD742" s="413"/>
      <c r="BE742" s="413"/>
      <c r="BF742" s="413"/>
      <c r="BG742" s="413"/>
      <c r="BH742" s="413"/>
      <c r="BI742" s="413"/>
      <c r="BJ742" s="413"/>
      <c r="BK742" s="413"/>
      <c r="BL742" s="413"/>
      <c r="BM742" s="413"/>
      <c r="BN742" s="413"/>
      <c r="BO742" s="413"/>
      <c r="BP742" s="413"/>
      <c r="BQ742" s="413"/>
      <c r="BR742" s="413"/>
      <c r="BS742" s="413"/>
      <c r="BT742" s="413"/>
      <c r="BU742" s="413"/>
      <c r="BV742" s="413"/>
      <c r="BW742" s="413"/>
      <c r="BX742" s="413"/>
      <c r="BY742" s="413"/>
      <c r="BZ742" s="413"/>
      <c r="CA742" s="413"/>
      <c r="CB742" s="413"/>
      <c r="CC742" s="413"/>
      <c r="CD742" s="413"/>
      <c r="CE742" s="413"/>
      <c r="CF742" s="413"/>
      <c r="CG742" s="413"/>
      <c r="CH742" s="413"/>
      <c r="CI742" s="413"/>
      <c r="CJ742" s="413"/>
      <c r="CK742" s="413"/>
      <c r="CL742" s="413"/>
      <c r="CM742" s="413"/>
      <c r="CN742" s="413"/>
      <c r="CO742" s="413"/>
      <c r="CP742" s="413"/>
      <c r="CQ742" s="413"/>
      <c r="CR742" s="413"/>
      <c r="CS742" s="413"/>
      <c r="CT742" s="413"/>
      <c r="CU742" s="413"/>
      <c r="CV742" s="413"/>
      <c r="CW742" s="413"/>
      <c r="CX742" s="413"/>
      <c r="CY742" s="413"/>
      <c r="CZ742" s="413"/>
    </row>
    <row r="743" ht="25.15" customHeight="true" x14ac:dyDescent="0.2">
      <c r="C743" s="701"/>
      <c r="D743" s="701"/>
      <c r="E743" s="701"/>
      <c r="F743" s="701"/>
      <c r="G743" s="701"/>
      <c r="H743" s="701"/>
      <c r="I743" s="701"/>
      <c r="J743" s="701"/>
      <c r="K743" s="701"/>
      <c r="L743" s="701"/>
      <c r="M743" s="701"/>
      <c r="N743" s="701"/>
      <c r="O743" s="701"/>
      <c r="P743" s="701"/>
      <c r="Q743" s="701"/>
      <c r="BA743" s="413"/>
      <c r="BB743" s="489"/>
      <c r="BC743" s="413"/>
      <c r="BD743" s="413"/>
      <c r="BE743" s="413"/>
      <c r="BF743" s="413"/>
      <c r="BG743" s="413"/>
      <c r="BH743" s="413"/>
      <c r="BI743" s="413"/>
      <c r="BJ743" s="413"/>
      <c r="BK743" s="413"/>
      <c r="BL743" s="413"/>
      <c r="BM743" s="413"/>
      <c r="BN743" s="413"/>
      <c r="BO743" s="413"/>
      <c r="BP743" s="413"/>
      <c r="BQ743" s="413"/>
      <c r="BR743" s="413"/>
      <c r="BS743" s="413"/>
      <c r="BT743" s="413"/>
      <c r="BU743" s="413"/>
      <c r="BV743" s="413"/>
      <c r="BW743" s="413"/>
      <c r="BX743" s="413"/>
      <c r="BY743" s="413"/>
      <c r="BZ743" s="413"/>
      <c r="CA743" s="413"/>
      <c r="CB743" s="413"/>
      <c r="CC743" s="413"/>
      <c r="CD743" s="413"/>
      <c r="CE743" s="413"/>
      <c r="CF743" s="413"/>
      <c r="CG743" s="413"/>
      <c r="CH743" s="413"/>
      <c r="CI743" s="413"/>
      <c r="CJ743" s="413"/>
      <c r="CK743" s="413"/>
      <c r="CL743" s="413"/>
      <c r="CM743" s="413"/>
      <c r="CN743" s="413"/>
      <c r="CO743" s="413"/>
      <c r="CP743" s="413"/>
      <c r="CQ743" s="413"/>
      <c r="CR743" s="413"/>
      <c r="CS743" s="413"/>
      <c r="CT743" s="413"/>
      <c r="CU743" s="413"/>
      <c r="CV743" s="413"/>
      <c r="CW743" s="413"/>
      <c r="CX743" s="413"/>
      <c r="CY743" s="413"/>
      <c r="CZ743" s="413"/>
    </row>
    <row r="744" ht="25.15" customHeight="true" x14ac:dyDescent="0.2">
      <c r="C744" s="701"/>
      <c r="D744" s="701"/>
      <c r="E744" s="701"/>
      <c r="F744" s="701"/>
      <c r="G744" s="701"/>
      <c r="H744" s="701"/>
      <c r="I744" s="701"/>
      <c r="J744" s="701"/>
      <c r="K744" s="701"/>
      <c r="L744" s="701"/>
      <c r="M744" s="701"/>
      <c r="N744" s="701"/>
      <c r="O744" s="701"/>
      <c r="P744" s="701"/>
      <c r="Q744" s="701"/>
      <c r="BA744" s="413"/>
      <c r="BB744" s="489"/>
      <c r="BC744" s="413"/>
      <c r="BD744" s="413"/>
      <c r="BE744" s="413"/>
      <c r="BF744" s="413"/>
      <c r="BG744" s="413"/>
      <c r="BH744" s="413"/>
      <c r="BI744" s="413"/>
      <c r="BJ744" s="413"/>
      <c r="BK744" s="413"/>
      <c r="BL744" s="413"/>
      <c r="BM744" s="413"/>
      <c r="BN744" s="413"/>
      <c r="BO744" s="413"/>
      <c r="BP744" s="413"/>
      <c r="BQ744" s="413"/>
      <c r="BR744" s="413"/>
      <c r="BS744" s="413"/>
      <c r="BT744" s="413"/>
      <c r="BU744" s="413"/>
      <c r="BV744" s="413"/>
      <c r="BW744" s="413"/>
      <c r="BX744" s="413"/>
      <c r="BY744" s="413"/>
      <c r="BZ744" s="413"/>
      <c r="CA744" s="413"/>
      <c r="CB744" s="413"/>
      <c r="CC744" s="413"/>
      <c r="CD744" s="413"/>
      <c r="CE744" s="413"/>
      <c r="CF744" s="413"/>
      <c r="CG744" s="413"/>
      <c r="CH744" s="413"/>
      <c r="CI744" s="413"/>
      <c r="CJ744" s="413"/>
      <c r="CK744" s="413"/>
      <c r="CL744" s="413"/>
      <c r="CM744" s="413"/>
      <c r="CN744" s="413"/>
      <c r="CO744" s="413"/>
      <c r="CP744" s="413"/>
      <c r="CQ744" s="413"/>
      <c r="CR744" s="413"/>
      <c r="CS744" s="413"/>
      <c r="CT744" s="413"/>
      <c r="CU744" s="413"/>
      <c r="CV744" s="413"/>
      <c r="CW744" s="413"/>
      <c r="CX744" s="413"/>
      <c r="CY744" s="413"/>
      <c r="CZ744" s="413"/>
    </row>
    <row r="745" ht="25.15" customHeight="true" x14ac:dyDescent="0.2">
      <c r="C745" s="701"/>
      <c r="D745" s="701"/>
      <c r="E745" s="701"/>
      <c r="F745" s="701"/>
      <c r="G745" s="701"/>
      <c r="H745" s="701"/>
      <c r="I745" s="701"/>
      <c r="J745" s="701"/>
      <c r="K745" s="701"/>
      <c r="L745" s="701"/>
      <c r="M745" s="701"/>
      <c r="N745" s="701"/>
      <c r="O745" s="701"/>
      <c r="P745" s="701"/>
      <c r="Q745" s="701"/>
      <c r="BA745" s="413"/>
      <c r="BB745" s="489"/>
      <c r="BC745" s="413"/>
      <c r="BD745" s="413"/>
      <c r="BE745" s="413"/>
      <c r="BF745" s="413"/>
      <c r="BG745" s="413"/>
      <c r="BH745" s="413"/>
      <c r="BI745" s="413"/>
      <c r="BJ745" s="413"/>
      <c r="BK745" s="413"/>
      <c r="BL745" s="413"/>
      <c r="BM745" s="413"/>
      <c r="BN745" s="413"/>
      <c r="BO745" s="413"/>
      <c r="BP745" s="413"/>
      <c r="BQ745" s="413"/>
      <c r="BR745" s="413"/>
      <c r="BS745" s="413"/>
      <c r="BT745" s="413"/>
      <c r="BU745" s="413"/>
      <c r="BV745" s="413"/>
      <c r="BW745" s="413"/>
      <c r="BX745" s="413"/>
      <c r="BY745" s="413"/>
      <c r="BZ745" s="413"/>
      <c r="CA745" s="413"/>
      <c r="CB745" s="413"/>
      <c r="CC745" s="413"/>
      <c r="CD745" s="413"/>
      <c r="CE745" s="413"/>
      <c r="CF745" s="413"/>
      <c r="CG745" s="413"/>
      <c r="CH745" s="413"/>
      <c r="CI745" s="413"/>
      <c r="CJ745" s="413"/>
      <c r="CK745" s="413"/>
      <c r="CL745" s="413"/>
      <c r="CM745" s="413"/>
      <c r="CN745" s="413"/>
      <c r="CO745" s="413"/>
      <c r="CP745" s="413"/>
      <c r="CQ745" s="413"/>
      <c r="CR745" s="413"/>
      <c r="CS745" s="413"/>
      <c r="CT745" s="413"/>
      <c r="CU745" s="413"/>
      <c r="CV745" s="413"/>
      <c r="CW745" s="413"/>
      <c r="CX745" s="413"/>
      <c r="CY745" s="413"/>
      <c r="CZ745" s="413"/>
    </row>
    <row r="746" ht="25.15" customHeight="true" x14ac:dyDescent="0.2">
      <c r="C746" s="701"/>
      <c r="D746" s="701"/>
      <c r="E746" s="701"/>
      <c r="F746" s="701"/>
      <c r="G746" s="701"/>
      <c r="H746" s="701"/>
      <c r="I746" s="701"/>
      <c r="J746" s="701"/>
      <c r="K746" s="701"/>
      <c r="L746" s="701"/>
      <c r="M746" s="701"/>
      <c r="N746" s="701"/>
      <c r="O746" s="701"/>
      <c r="P746" s="701"/>
      <c r="Q746" s="701"/>
      <c r="BA746" s="413"/>
      <c r="BB746" s="489"/>
      <c r="BC746" s="413"/>
      <c r="BD746" s="413"/>
      <c r="BE746" s="413"/>
      <c r="BF746" s="413"/>
      <c r="BG746" s="413"/>
      <c r="BH746" s="413"/>
      <c r="BI746" s="413"/>
      <c r="BJ746" s="413"/>
      <c r="BK746" s="413"/>
      <c r="BL746" s="413"/>
      <c r="BM746" s="413"/>
      <c r="BN746" s="413"/>
      <c r="BO746" s="413"/>
      <c r="BP746" s="413"/>
      <c r="BQ746" s="413"/>
      <c r="BR746" s="413"/>
      <c r="BS746" s="413"/>
      <c r="BT746" s="413"/>
      <c r="BU746" s="413"/>
      <c r="BV746" s="413"/>
      <c r="BW746" s="413"/>
      <c r="BX746" s="413"/>
      <c r="BY746" s="413"/>
      <c r="BZ746" s="413"/>
      <c r="CA746" s="413"/>
      <c r="CB746" s="413"/>
      <c r="CC746" s="413"/>
      <c r="CD746" s="413"/>
      <c r="CE746" s="413"/>
      <c r="CF746" s="413"/>
      <c r="CG746" s="413"/>
      <c r="CH746" s="413"/>
      <c r="CI746" s="413"/>
      <c r="CJ746" s="413"/>
      <c r="CK746" s="413"/>
      <c r="CL746" s="413"/>
      <c r="CM746" s="413"/>
      <c r="CN746" s="413"/>
      <c r="CO746" s="413"/>
      <c r="CP746" s="413"/>
      <c r="CQ746" s="413"/>
      <c r="CR746" s="413"/>
      <c r="CS746" s="413"/>
      <c r="CT746" s="413"/>
      <c r="CU746" s="413"/>
      <c r="CV746" s="413"/>
      <c r="CW746" s="413"/>
      <c r="CX746" s="413"/>
      <c r="CY746" s="413"/>
      <c r="CZ746" s="413"/>
    </row>
    <row r="747" ht="25.15" customHeight="true" x14ac:dyDescent="0.2">
      <c r="C747" s="701"/>
      <c r="D747" s="701"/>
      <c r="E747" s="701"/>
      <c r="F747" s="701"/>
      <c r="G747" s="701"/>
      <c r="H747" s="701"/>
      <c r="I747" s="701"/>
      <c r="J747" s="701"/>
      <c r="K747" s="701"/>
      <c r="L747" s="701"/>
      <c r="M747" s="701"/>
      <c r="N747" s="701"/>
      <c r="O747" s="701"/>
      <c r="P747" s="701"/>
      <c r="Q747" s="701"/>
      <c r="BA747" s="413"/>
      <c r="BB747" s="489"/>
      <c r="BC747" s="413"/>
      <c r="BD747" s="413"/>
      <c r="BE747" s="413"/>
      <c r="BF747" s="413"/>
      <c r="BG747" s="413"/>
      <c r="BH747" s="413"/>
      <c r="BI747" s="413"/>
      <c r="BJ747" s="413"/>
      <c r="BK747" s="413"/>
      <c r="BL747" s="413"/>
      <c r="BM747" s="413"/>
      <c r="BN747" s="413"/>
      <c r="BO747" s="413"/>
      <c r="BP747" s="413"/>
      <c r="BQ747" s="413"/>
      <c r="BR747" s="413"/>
      <c r="BS747" s="413"/>
      <c r="BT747" s="413"/>
      <c r="BU747" s="413"/>
      <c r="BV747" s="413"/>
      <c r="BW747" s="413"/>
      <c r="BX747" s="413"/>
      <c r="BY747" s="413"/>
      <c r="BZ747" s="413"/>
      <c r="CA747" s="413"/>
      <c r="CB747" s="413"/>
      <c r="CC747" s="413"/>
      <c r="CD747" s="413"/>
      <c r="CE747" s="413"/>
      <c r="CF747" s="413"/>
      <c r="CG747" s="413"/>
      <c r="CH747" s="413"/>
      <c r="CI747" s="413"/>
      <c r="CJ747" s="413"/>
      <c r="CK747" s="413"/>
      <c r="CL747" s="413"/>
      <c r="CM747" s="413"/>
      <c r="CN747" s="413"/>
      <c r="CO747" s="413"/>
      <c r="CP747" s="413"/>
      <c r="CQ747" s="413"/>
      <c r="CR747" s="413"/>
      <c r="CS747" s="413"/>
      <c r="CT747" s="413"/>
      <c r="CU747" s="413"/>
      <c r="CV747" s="413"/>
      <c r="CW747" s="413"/>
      <c r="CX747" s="413"/>
      <c r="CY747" s="413"/>
      <c r="CZ747" s="413"/>
    </row>
    <row r="748" ht="25.15" customHeight="true" x14ac:dyDescent="0.2">
      <c r="C748" s="701"/>
      <c r="D748" s="701"/>
      <c r="E748" s="701"/>
      <c r="F748" s="701"/>
      <c r="G748" s="701"/>
      <c r="H748" s="701"/>
      <c r="I748" s="701"/>
      <c r="J748" s="701"/>
      <c r="K748" s="701"/>
      <c r="L748" s="701"/>
      <c r="M748" s="701"/>
      <c r="N748" s="701"/>
      <c r="O748" s="701"/>
      <c r="P748" s="701"/>
      <c r="Q748" s="701"/>
      <c r="BA748" s="413"/>
      <c r="BB748" s="489"/>
      <c r="BC748" s="413"/>
      <c r="BD748" s="413"/>
      <c r="BE748" s="413"/>
      <c r="BF748" s="413"/>
      <c r="BG748" s="413"/>
      <c r="BH748" s="413"/>
      <c r="BI748" s="413"/>
      <c r="BJ748" s="413"/>
      <c r="BK748" s="413"/>
      <c r="BL748" s="413"/>
      <c r="BM748" s="413"/>
      <c r="BN748" s="413"/>
      <c r="BO748" s="413"/>
      <c r="BP748" s="413"/>
      <c r="BQ748" s="413"/>
      <c r="BR748" s="413"/>
      <c r="BS748" s="413"/>
      <c r="BT748" s="413"/>
      <c r="BU748" s="413"/>
      <c r="BV748" s="413"/>
      <c r="BW748" s="413"/>
      <c r="BX748" s="413"/>
      <c r="BY748" s="413"/>
      <c r="BZ748" s="413"/>
      <c r="CA748" s="413"/>
      <c r="CB748" s="413"/>
      <c r="CC748" s="413"/>
      <c r="CD748" s="413"/>
      <c r="CE748" s="413"/>
      <c r="CF748" s="413"/>
      <c r="CG748" s="413"/>
      <c r="CH748" s="413"/>
      <c r="CI748" s="413"/>
      <c r="CJ748" s="413"/>
      <c r="CK748" s="413"/>
      <c r="CL748" s="413"/>
      <c r="CM748" s="413"/>
      <c r="CN748" s="413"/>
      <c r="CO748" s="413"/>
      <c r="CP748" s="413"/>
      <c r="CQ748" s="413"/>
      <c r="CR748" s="413"/>
      <c r="CS748" s="413"/>
      <c r="CT748" s="413"/>
      <c r="CU748" s="413"/>
      <c r="CV748" s="413"/>
      <c r="CW748" s="413"/>
      <c r="CX748" s="413"/>
      <c r="CY748" s="413"/>
      <c r="CZ748" s="413"/>
    </row>
    <row r="749" ht="25.15" customHeight="true" x14ac:dyDescent="0.2">
      <c r="C749" s="701"/>
      <c r="D749" s="701"/>
      <c r="E749" s="701"/>
      <c r="F749" s="701"/>
      <c r="G749" s="701"/>
      <c r="H749" s="701"/>
      <c r="I749" s="701"/>
      <c r="J749" s="701"/>
      <c r="K749" s="701"/>
      <c r="L749" s="701"/>
      <c r="M749" s="701"/>
      <c r="N749" s="701"/>
      <c r="O749" s="701"/>
      <c r="P749" s="701"/>
      <c r="Q749" s="701"/>
      <c r="BA749" s="413"/>
      <c r="BB749" s="489"/>
      <c r="BC749" s="413"/>
      <c r="BD749" s="413"/>
      <c r="BE749" s="413"/>
      <c r="BF749" s="413"/>
      <c r="BG749" s="413"/>
      <c r="BH749" s="413"/>
      <c r="BI749" s="413"/>
      <c r="BJ749" s="413"/>
      <c r="BK749" s="413"/>
      <c r="BL749" s="413"/>
      <c r="BM749" s="413"/>
      <c r="BN749" s="413"/>
      <c r="BO749" s="413"/>
      <c r="BP749" s="413"/>
      <c r="BQ749" s="413"/>
      <c r="BR749" s="413"/>
      <c r="BS749" s="413"/>
      <c r="BT749" s="413"/>
      <c r="BU749" s="413"/>
      <c r="BV749" s="413"/>
      <c r="BW749" s="413"/>
      <c r="BX749" s="413"/>
      <c r="BY749" s="413"/>
      <c r="BZ749" s="413"/>
      <c r="CA749" s="413"/>
      <c r="CB749" s="413"/>
      <c r="CC749" s="413"/>
      <c r="CD749" s="413"/>
      <c r="CE749" s="413"/>
      <c r="CF749" s="413"/>
      <c r="CG749" s="413"/>
      <c r="CH749" s="413"/>
      <c r="CI749" s="413"/>
      <c r="CJ749" s="413"/>
      <c r="CK749" s="413"/>
      <c r="CL749" s="413"/>
      <c r="CM749" s="413"/>
      <c r="CN749" s="413"/>
      <c r="CO749" s="413"/>
      <c r="CP749" s="413"/>
      <c r="CQ749" s="413"/>
      <c r="CR749" s="413"/>
      <c r="CS749" s="413"/>
      <c r="CT749" s="413"/>
      <c r="CU749" s="413"/>
      <c r="CV749" s="413"/>
      <c r="CW749" s="413"/>
      <c r="CX749" s="413"/>
      <c r="CY749" s="413"/>
      <c r="CZ749" s="413"/>
    </row>
    <row r="750" ht="25.15" customHeight="true" x14ac:dyDescent="0.2">
      <c r="C750" s="701"/>
      <c r="D750" s="701"/>
      <c r="E750" s="701"/>
      <c r="F750" s="701"/>
      <c r="G750" s="701"/>
      <c r="H750" s="701"/>
      <c r="I750" s="701"/>
      <c r="J750" s="701"/>
      <c r="K750" s="701"/>
      <c r="L750" s="701"/>
      <c r="M750" s="701"/>
      <c r="N750" s="701"/>
      <c r="O750" s="701"/>
      <c r="P750" s="701"/>
      <c r="Q750" s="701"/>
      <c r="BA750" s="413"/>
      <c r="BB750" s="489"/>
      <c r="BC750" s="413"/>
      <c r="BD750" s="413"/>
      <c r="BE750" s="413"/>
      <c r="BF750" s="413"/>
      <c r="BG750" s="413"/>
      <c r="BH750" s="413"/>
      <c r="BI750" s="413"/>
      <c r="BJ750" s="413"/>
      <c r="BK750" s="413"/>
      <c r="BL750" s="413"/>
      <c r="BM750" s="413"/>
      <c r="BN750" s="413"/>
      <c r="BO750" s="413"/>
      <c r="BP750" s="413"/>
      <c r="BQ750" s="413"/>
      <c r="BR750" s="413"/>
      <c r="BS750" s="413"/>
      <c r="BT750" s="413"/>
      <c r="BU750" s="413"/>
      <c r="BV750" s="413"/>
      <c r="BW750" s="413"/>
      <c r="BX750" s="413"/>
      <c r="BY750" s="413"/>
      <c r="BZ750" s="413"/>
      <c r="CA750" s="413"/>
      <c r="CB750" s="413"/>
      <c r="CC750" s="413"/>
      <c r="CD750" s="413"/>
      <c r="CE750" s="413"/>
      <c r="CF750" s="413"/>
      <c r="CG750" s="413"/>
      <c r="CH750" s="413"/>
      <c r="CI750" s="413"/>
      <c r="CJ750" s="413"/>
      <c r="CK750" s="413"/>
      <c r="CL750" s="413"/>
      <c r="CM750" s="413"/>
      <c r="CN750" s="413"/>
      <c r="CO750" s="413"/>
      <c r="CP750" s="413"/>
      <c r="CQ750" s="413"/>
      <c r="CR750" s="413"/>
      <c r="CS750" s="413"/>
      <c r="CT750" s="413"/>
      <c r="CU750" s="413"/>
      <c r="CV750" s="413"/>
      <c r="CW750" s="413"/>
      <c r="CX750" s="413"/>
      <c r="CY750" s="413"/>
      <c r="CZ750" s="413"/>
    </row>
    <row r="751" ht="25.15" customHeight="true" x14ac:dyDescent="0.2">
      <c r="C751" s="701"/>
      <c r="D751" s="701"/>
      <c r="E751" s="701"/>
      <c r="F751" s="701"/>
      <c r="G751" s="701"/>
      <c r="H751" s="701"/>
      <c r="I751" s="701"/>
      <c r="J751" s="701"/>
      <c r="K751" s="701"/>
      <c r="L751" s="701"/>
      <c r="M751" s="701"/>
      <c r="N751" s="701"/>
      <c r="O751" s="701"/>
      <c r="P751" s="701"/>
      <c r="Q751" s="701"/>
      <c r="BA751" s="413"/>
      <c r="BB751" s="489"/>
      <c r="BC751" s="413"/>
      <c r="BD751" s="413"/>
      <c r="BE751" s="413"/>
      <c r="BF751" s="413"/>
      <c r="BG751" s="413"/>
      <c r="BH751" s="413"/>
      <c r="BI751" s="413"/>
      <c r="BJ751" s="413"/>
      <c r="BK751" s="413"/>
      <c r="BL751" s="413"/>
      <c r="BM751" s="413"/>
      <c r="BN751" s="413"/>
      <c r="BO751" s="413"/>
      <c r="BP751" s="413"/>
      <c r="BQ751" s="413"/>
      <c r="BR751" s="413"/>
      <c r="BS751" s="413"/>
      <c r="BT751" s="413"/>
      <c r="BU751" s="413"/>
      <c r="BV751" s="413"/>
      <c r="BW751" s="413"/>
      <c r="BX751" s="413"/>
      <c r="BY751" s="413"/>
      <c r="BZ751" s="413"/>
      <c r="CA751" s="413"/>
      <c r="CB751" s="413"/>
      <c r="CC751" s="413"/>
      <c r="CD751" s="413"/>
      <c r="CE751" s="413"/>
      <c r="CF751" s="413"/>
      <c r="CG751" s="413"/>
      <c r="CH751" s="413"/>
      <c r="CI751" s="413"/>
      <c r="CJ751" s="413"/>
      <c r="CK751" s="413"/>
      <c r="CL751" s="413"/>
      <c r="CM751" s="413"/>
      <c r="CN751" s="413"/>
      <c r="CO751" s="413"/>
      <c r="CP751" s="413"/>
      <c r="CQ751" s="413"/>
      <c r="CR751" s="413"/>
      <c r="CS751" s="413"/>
      <c r="CT751" s="413"/>
      <c r="CU751" s="413"/>
      <c r="CV751" s="413"/>
      <c r="CW751" s="413"/>
      <c r="CX751" s="413"/>
      <c r="CY751" s="413"/>
      <c r="CZ751" s="413"/>
    </row>
    <row r="752" ht="25.15" customHeight="true" x14ac:dyDescent="0.2">
      <c r="C752" s="701"/>
      <c r="D752" s="701"/>
      <c r="E752" s="701"/>
      <c r="F752" s="701"/>
      <c r="G752" s="701"/>
      <c r="H752" s="701"/>
      <c r="I752" s="701"/>
      <c r="J752" s="701"/>
      <c r="K752" s="701"/>
      <c r="L752" s="701"/>
      <c r="M752" s="701"/>
      <c r="N752" s="701"/>
      <c r="O752" s="701"/>
      <c r="P752" s="701"/>
      <c r="Q752" s="701"/>
      <c r="BA752" s="413"/>
      <c r="BB752" s="489"/>
      <c r="BC752" s="413"/>
      <c r="BD752" s="413"/>
      <c r="BE752" s="413"/>
      <c r="BF752" s="413"/>
      <c r="BG752" s="413"/>
      <c r="BH752" s="413"/>
      <c r="BI752" s="413"/>
      <c r="BJ752" s="413"/>
      <c r="BK752" s="413"/>
      <c r="BL752" s="413"/>
      <c r="BM752" s="413"/>
      <c r="BN752" s="413"/>
      <c r="BO752" s="413"/>
      <c r="BP752" s="413"/>
      <c r="BQ752" s="413"/>
      <c r="BR752" s="413"/>
      <c r="BS752" s="413"/>
      <c r="BT752" s="413"/>
      <c r="BU752" s="413"/>
      <c r="BV752" s="413"/>
      <c r="BW752" s="413"/>
      <c r="BX752" s="413"/>
      <c r="BY752" s="413"/>
      <c r="BZ752" s="413"/>
      <c r="CA752" s="413"/>
      <c r="CB752" s="413"/>
      <c r="CC752" s="413"/>
      <c r="CD752" s="413"/>
      <c r="CE752" s="413"/>
      <c r="CF752" s="413"/>
      <c r="CG752" s="413"/>
      <c r="CH752" s="413"/>
      <c r="CI752" s="413"/>
      <c r="CJ752" s="413"/>
      <c r="CK752" s="413"/>
      <c r="CL752" s="413"/>
      <c r="CM752" s="413"/>
      <c r="CN752" s="413"/>
      <c r="CO752" s="413"/>
      <c r="CP752" s="413"/>
      <c r="CQ752" s="413"/>
      <c r="CR752" s="413"/>
      <c r="CS752" s="413"/>
      <c r="CT752" s="413"/>
      <c r="CU752" s="413"/>
      <c r="CV752" s="413"/>
      <c r="CW752" s="413"/>
      <c r="CX752" s="413"/>
      <c r="CY752" s="413"/>
      <c r="CZ752" s="413"/>
    </row>
    <row r="753" ht="25.15" customHeight="true" x14ac:dyDescent="0.2">
      <c r="C753" s="701"/>
      <c r="D753" s="701"/>
      <c r="E753" s="701"/>
      <c r="F753" s="701"/>
      <c r="G753" s="701"/>
      <c r="H753" s="701"/>
      <c r="I753" s="701"/>
      <c r="J753" s="701"/>
      <c r="K753" s="701"/>
      <c r="L753" s="701"/>
      <c r="M753" s="701"/>
      <c r="N753" s="701"/>
      <c r="O753" s="701"/>
      <c r="P753" s="701"/>
      <c r="Q753" s="701"/>
      <c r="BA753" s="413"/>
      <c r="BB753" s="489"/>
      <c r="BC753" s="413"/>
      <c r="BD753" s="413"/>
      <c r="BE753" s="413"/>
      <c r="BF753" s="413"/>
      <c r="BG753" s="413"/>
      <c r="BH753" s="413"/>
      <c r="BI753" s="413"/>
      <c r="BJ753" s="413"/>
      <c r="BK753" s="413"/>
      <c r="BL753" s="413"/>
      <c r="BM753" s="413"/>
      <c r="BN753" s="413"/>
      <c r="BO753" s="413"/>
      <c r="BP753" s="413"/>
      <c r="BQ753" s="413"/>
      <c r="BR753" s="413"/>
      <c r="BS753" s="413"/>
      <c r="BT753" s="413"/>
      <c r="BU753" s="413"/>
      <c r="BV753" s="413"/>
      <c r="BW753" s="413"/>
      <c r="BX753" s="413"/>
      <c r="BY753" s="413"/>
      <c r="BZ753" s="413"/>
      <c r="CA753" s="413"/>
      <c r="CB753" s="413"/>
      <c r="CC753" s="413"/>
      <c r="CD753" s="413"/>
      <c r="CE753" s="413"/>
      <c r="CF753" s="413"/>
      <c r="CG753" s="413"/>
      <c r="CH753" s="413"/>
      <c r="CI753" s="413"/>
      <c r="CJ753" s="413"/>
      <c r="CK753" s="413"/>
      <c r="CL753" s="413"/>
      <c r="CM753" s="413"/>
      <c r="CN753" s="413"/>
      <c r="CO753" s="413"/>
      <c r="CP753" s="413"/>
      <c r="CQ753" s="413"/>
      <c r="CR753" s="413"/>
      <c r="CS753" s="413"/>
      <c r="CT753" s="413"/>
      <c r="CU753" s="413"/>
      <c r="CV753" s="413"/>
      <c r="CW753" s="413"/>
      <c r="CX753" s="413"/>
      <c r="CY753" s="413"/>
      <c r="CZ753" s="413"/>
    </row>
    <row r="754" ht="25.15" customHeight="true" x14ac:dyDescent="0.2">
      <c r="C754" s="701"/>
      <c r="D754" s="701"/>
      <c r="E754" s="701"/>
      <c r="F754" s="701"/>
      <c r="G754" s="701"/>
      <c r="H754" s="701"/>
      <c r="I754" s="701"/>
      <c r="J754" s="701"/>
      <c r="K754" s="701"/>
      <c r="L754" s="701"/>
      <c r="M754" s="701"/>
      <c r="N754" s="701"/>
      <c r="O754" s="701"/>
      <c r="P754" s="701"/>
      <c r="Q754" s="701"/>
      <c r="BA754" s="413"/>
      <c r="BB754" s="489"/>
      <c r="BC754" s="413"/>
      <c r="BD754" s="413"/>
      <c r="BE754" s="413"/>
      <c r="BF754" s="413"/>
      <c r="BG754" s="413"/>
      <c r="BH754" s="413"/>
      <c r="BI754" s="413"/>
      <c r="BJ754" s="413"/>
      <c r="BK754" s="413"/>
      <c r="BL754" s="413"/>
      <c r="BM754" s="413"/>
      <c r="BN754" s="413"/>
      <c r="BO754" s="413"/>
      <c r="BP754" s="413"/>
      <c r="BQ754" s="413"/>
      <c r="BR754" s="413"/>
      <c r="BS754" s="413"/>
      <c r="BT754" s="413"/>
      <c r="BU754" s="413"/>
      <c r="BV754" s="413"/>
      <c r="BW754" s="413"/>
      <c r="BX754" s="413"/>
      <c r="BY754" s="413"/>
      <c r="BZ754" s="413"/>
      <c r="CA754" s="413"/>
      <c r="CB754" s="413"/>
      <c r="CC754" s="413"/>
      <c r="CD754" s="413"/>
      <c r="CE754" s="413"/>
      <c r="CF754" s="413"/>
      <c r="CG754" s="413"/>
      <c r="CH754" s="413"/>
      <c r="CI754" s="413"/>
      <c r="CJ754" s="413"/>
      <c r="CK754" s="413"/>
      <c r="CL754" s="413"/>
      <c r="CM754" s="413"/>
      <c r="CN754" s="413"/>
      <c r="CO754" s="413"/>
      <c r="CP754" s="413"/>
      <c r="CQ754" s="413"/>
      <c r="CR754" s="413"/>
      <c r="CS754" s="413"/>
      <c r="CT754" s="413"/>
      <c r="CU754" s="413"/>
      <c r="CV754" s="413"/>
      <c r="CW754" s="413"/>
      <c r="CX754" s="413"/>
      <c r="CY754" s="413"/>
      <c r="CZ754" s="413"/>
    </row>
    <row r="755" ht="25.15" customHeight="true" x14ac:dyDescent="0.2">
      <c r="C755" s="701"/>
      <c r="D755" s="701"/>
      <c r="E755" s="701"/>
      <c r="F755" s="701"/>
      <c r="G755" s="701"/>
      <c r="H755" s="701"/>
      <c r="I755" s="701"/>
      <c r="J755" s="701"/>
      <c r="K755" s="701"/>
      <c r="L755" s="701"/>
      <c r="M755" s="701"/>
      <c r="N755" s="701"/>
      <c r="O755" s="701"/>
      <c r="P755" s="701"/>
      <c r="Q755" s="701"/>
      <c r="BA755" s="413"/>
      <c r="BB755" s="489"/>
      <c r="BC755" s="413"/>
      <c r="BD755" s="413"/>
      <c r="BE755" s="413"/>
      <c r="BF755" s="413"/>
      <c r="BG755" s="413"/>
      <c r="BH755" s="413"/>
      <c r="BI755" s="413"/>
      <c r="BJ755" s="413"/>
      <c r="BK755" s="413"/>
      <c r="BL755" s="413"/>
      <c r="BM755" s="413"/>
      <c r="BN755" s="413"/>
      <c r="BO755" s="413"/>
      <c r="BP755" s="413"/>
      <c r="BQ755" s="413"/>
      <c r="BR755" s="413"/>
      <c r="BS755" s="413"/>
      <c r="BT755" s="413"/>
      <c r="BU755" s="413"/>
      <c r="BV755" s="413"/>
      <c r="BW755" s="413"/>
      <c r="BX755" s="413"/>
      <c r="BY755" s="413"/>
      <c r="BZ755" s="413"/>
      <c r="CA755" s="413"/>
      <c r="CB755" s="413"/>
      <c r="CC755" s="413"/>
      <c r="CD755" s="413"/>
      <c r="CE755" s="413"/>
      <c r="CF755" s="413"/>
      <c r="CG755" s="413"/>
      <c r="CH755" s="413"/>
      <c r="CI755" s="413"/>
      <c r="CJ755" s="413"/>
      <c r="CK755" s="413"/>
      <c r="CL755" s="413"/>
      <c r="CM755" s="413"/>
      <c r="CN755" s="413"/>
      <c r="CO755" s="413"/>
      <c r="CP755" s="413"/>
      <c r="CQ755" s="413"/>
      <c r="CR755" s="413"/>
      <c r="CS755" s="413"/>
      <c r="CT755" s="413"/>
      <c r="CU755" s="413"/>
      <c r="CV755" s="413"/>
      <c r="CW755" s="413"/>
      <c r="CX755" s="413"/>
      <c r="CY755" s="413"/>
      <c r="CZ755" s="413"/>
    </row>
    <row r="756" ht="25.15" customHeight="true" x14ac:dyDescent="0.2">
      <c r="C756" s="701"/>
      <c r="D756" s="701"/>
      <c r="E756" s="701"/>
      <c r="F756" s="701"/>
      <c r="G756" s="701"/>
      <c r="H756" s="701"/>
      <c r="I756" s="701"/>
      <c r="J756" s="701"/>
      <c r="K756" s="701"/>
      <c r="L756" s="701"/>
      <c r="M756" s="701"/>
      <c r="N756" s="701"/>
      <c r="O756" s="701"/>
      <c r="P756" s="701"/>
      <c r="Q756" s="701"/>
      <c r="BA756" s="413"/>
      <c r="BB756" s="489"/>
      <c r="BC756" s="413"/>
      <c r="BD756" s="413"/>
      <c r="BE756" s="413"/>
      <c r="BF756" s="413"/>
      <c r="BG756" s="413"/>
      <c r="BH756" s="413"/>
      <c r="BI756" s="413"/>
      <c r="BJ756" s="413"/>
      <c r="BK756" s="413"/>
      <c r="BL756" s="413"/>
      <c r="BM756" s="413"/>
      <c r="BN756" s="413"/>
      <c r="BO756" s="413"/>
      <c r="BP756" s="413"/>
      <c r="BQ756" s="413"/>
      <c r="BR756" s="413"/>
      <c r="BS756" s="413"/>
      <c r="BT756" s="413"/>
      <c r="BU756" s="413"/>
      <c r="BV756" s="413"/>
      <c r="BW756" s="413"/>
      <c r="BX756" s="413"/>
      <c r="BY756" s="413"/>
      <c r="BZ756" s="413"/>
      <c r="CA756" s="413"/>
      <c r="CB756" s="413"/>
      <c r="CC756" s="413"/>
      <c r="CD756" s="413"/>
      <c r="CE756" s="413"/>
      <c r="CF756" s="413"/>
      <c r="CG756" s="413"/>
      <c r="CH756" s="413"/>
      <c r="CI756" s="413"/>
      <c r="CJ756" s="413"/>
      <c r="CK756" s="413"/>
      <c r="CL756" s="413"/>
      <c r="CM756" s="413"/>
      <c r="CN756" s="413"/>
      <c r="CO756" s="413"/>
      <c r="CP756" s="413"/>
      <c r="CQ756" s="413"/>
      <c r="CR756" s="413"/>
      <c r="CS756" s="413"/>
      <c r="CT756" s="413"/>
      <c r="CU756" s="413"/>
      <c r="CV756" s="413"/>
      <c r="CW756" s="413"/>
      <c r="CX756" s="413"/>
      <c r="CY756" s="413"/>
      <c r="CZ756" s="413"/>
    </row>
    <row r="757" ht="25.15" customHeight="true" x14ac:dyDescent="0.2">
      <c r="C757" s="701"/>
      <c r="D757" s="701"/>
      <c r="E757" s="701"/>
      <c r="F757" s="701"/>
      <c r="G757" s="701"/>
      <c r="H757" s="701"/>
      <c r="I757" s="701"/>
      <c r="J757" s="701"/>
      <c r="K757" s="701"/>
      <c r="L757" s="701"/>
      <c r="M757" s="701"/>
      <c r="N757" s="701"/>
      <c r="O757" s="701"/>
      <c r="P757" s="701"/>
      <c r="Q757" s="701"/>
      <c r="BA757" s="413"/>
      <c r="BB757" s="489"/>
      <c r="BC757" s="413"/>
      <c r="BD757" s="413"/>
      <c r="BE757" s="413"/>
      <c r="BF757" s="413"/>
      <c r="BG757" s="413"/>
      <c r="BH757" s="413"/>
      <c r="BI757" s="413"/>
      <c r="BJ757" s="413"/>
      <c r="BK757" s="413"/>
      <c r="BL757" s="413"/>
      <c r="BM757" s="413"/>
      <c r="BN757" s="413"/>
      <c r="BO757" s="413"/>
      <c r="BP757" s="413"/>
      <c r="BQ757" s="413"/>
      <c r="BR757" s="413"/>
      <c r="BS757" s="413"/>
      <c r="BT757" s="413"/>
      <c r="BU757" s="413"/>
      <c r="BV757" s="413"/>
      <c r="BW757" s="413"/>
      <c r="BX757" s="413"/>
      <c r="BY757" s="413"/>
      <c r="BZ757" s="413"/>
      <c r="CA757" s="413"/>
      <c r="CB757" s="413"/>
      <c r="CC757" s="413"/>
      <c r="CD757" s="413"/>
      <c r="CE757" s="413"/>
      <c r="CF757" s="413"/>
      <c r="CG757" s="413"/>
      <c r="CH757" s="413"/>
      <c r="CI757" s="413"/>
      <c r="CJ757" s="413"/>
      <c r="CK757" s="413"/>
      <c r="CL757" s="413"/>
      <c r="CM757" s="413"/>
      <c r="CN757" s="413"/>
      <c r="CO757" s="413"/>
      <c r="CP757" s="413"/>
      <c r="CQ757" s="413"/>
      <c r="CR757" s="413"/>
      <c r="CS757" s="413"/>
      <c r="CT757" s="413"/>
      <c r="CU757" s="413"/>
      <c r="CV757" s="413"/>
      <c r="CW757" s="413"/>
      <c r="CX757" s="413"/>
      <c r="CY757" s="413"/>
      <c r="CZ757" s="413"/>
    </row>
    <row r="758" ht="25.15" customHeight="true" x14ac:dyDescent="0.2">
      <c r="C758" s="701"/>
      <c r="D758" s="701"/>
      <c r="E758" s="701"/>
      <c r="F758" s="701"/>
      <c r="G758" s="701"/>
      <c r="H758" s="701"/>
      <c r="I758" s="701"/>
      <c r="J758" s="701"/>
      <c r="K758" s="701"/>
      <c r="L758" s="701"/>
      <c r="M758" s="701"/>
      <c r="N758" s="701"/>
      <c r="O758" s="701"/>
      <c r="P758" s="701"/>
      <c r="Q758" s="701"/>
      <c r="BA758" s="413"/>
      <c r="BB758" s="489"/>
      <c r="BC758" s="413"/>
      <c r="BD758" s="413"/>
      <c r="BE758" s="413"/>
      <c r="BF758" s="413"/>
      <c r="BG758" s="413"/>
      <c r="BH758" s="413"/>
      <c r="BI758" s="413"/>
      <c r="BJ758" s="413"/>
      <c r="BK758" s="413"/>
      <c r="BL758" s="413"/>
      <c r="BM758" s="413"/>
      <c r="BN758" s="413"/>
      <c r="BO758" s="413"/>
      <c r="BP758" s="413"/>
      <c r="BQ758" s="413"/>
      <c r="BR758" s="413"/>
      <c r="BS758" s="413"/>
      <c r="BT758" s="413"/>
      <c r="BU758" s="413"/>
      <c r="BV758" s="413"/>
      <c r="BW758" s="413"/>
      <c r="BX758" s="413"/>
      <c r="BY758" s="413"/>
      <c r="BZ758" s="413"/>
      <c r="CA758" s="413"/>
      <c r="CB758" s="413"/>
      <c r="CC758" s="413"/>
      <c r="CD758" s="413"/>
      <c r="CE758" s="413"/>
      <c r="CF758" s="413"/>
      <c r="CG758" s="413"/>
      <c r="CH758" s="413"/>
      <c r="CI758" s="413"/>
      <c r="CJ758" s="413"/>
      <c r="CK758" s="413"/>
      <c r="CL758" s="413"/>
      <c r="CM758" s="413"/>
      <c r="CN758" s="413"/>
      <c r="CO758" s="413"/>
      <c r="CP758" s="413"/>
      <c r="CQ758" s="413"/>
      <c r="CR758" s="413"/>
      <c r="CS758" s="413"/>
      <c r="CT758" s="413"/>
      <c r="CU758" s="413"/>
      <c r="CV758" s="413"/>
      <c r="CW758" s="413"/>
      <c r="CX758" s="413"/>
      <c r="CY758" s="413"/>
      <c r="CZ758" s="413"/>
    </row>
    <row r="759" ht="25.15" customHeight="true" x14ac:dyDescent="0.2">
      <c r="C759" s="701"/>
      <c r="D759" s="701"/>
      <c r="E759" s="701"/>
      <c r="F759" s="701"/>
      <c r="G759" s="701"/>
      <c r="H759" s="701"/>
      <c r="I759" s="701"/>
      <c r="J759" s="701"/>
      <c r="K759" s="701"/>
      <c r="L759" s="701"/>
      <c r="M759" s="701"/>
      <c r="N759" s="701"/>
      <c r="O759" s="701"/>
      <c r="P759" s="701"/>
      <c r="Q759" s="701"/>
      <c r="BA759" s="413"/>
      <c r="BB759" s="489"/>
      <c r="BC759" s="413"/>
      <c r="BD759" s="413"/>
      <c r="BE759" s="413"/>
      <c r="BF759" s="413"/>
      <c r="BG759" s="413"/>
      <c r="BH759" s="413"/>
      <c r="BI759" s="413"/>
      <c r="BJ759" s="413"/>
      <c r="BK759" s="413"/>
      <c r="BL759" s="413"/>
      <c r="BM759" s="413"/>
      <c r="BN759" s="413"/>
      <c r="BO759" s="413"/>
      <c r="BP759" s="413"/>
      <c r="BQ759" s="413"/>
      <c r="BR759" s="413"/>
      <c r="BS759" s="413"/>
      <c r="BT759" s="413"/>
      <c r="BU759" s="413"/>
      <c r="BV759" s="413"/>
      <c r="BW759" s="413"/>
      <c r="BX759" s="413"/>
      <c r="BY759" s="413"/>
      <c r="BZ759" s="413"/>
      <c r="CA759" s="413"/>
      <c r="CB759" s="413"/>
      <c r="CC759" s="413"/>
      <c r="CD759" s="413"/>
      <c r="CE759" s="413"/>
      <c r="CF759" s="413"/>
      <c r="CG759" s="413"/>
      <c r="CH759" s="413"/>
      <c r="CI759" s="413"/>
      <c r="CJ759" s="413"/>
      <c r="CK759" s="413"/>
      <c r="CL759" s="413"/>
      <c r="CM759" s="413"/>
      <c r="CN759" s="413"/>
      <c r="CO759" s="413"/>
      <c r="CP759" s="413"/>
      <c r="CQ759" s="413"/>
      <c r="CR759" s="413"/>
      <c r="CS759" s="413"/>
      <c r="CT759" s="413"/>
      <c r="CU759" s="413"/>
      <c r="CV759" s="413"/>
      <c r="CW759" s="413"/>
      <c r="CX759" s="413"/>
      <c r="CY759" s="413"/>
      <c r="CZ759" s="413"/>
    </row>
    <row r="760" ht="25.15" customHeight="true" x14ac:dyDescent="0.2">
      <c r="C760" s="701"/>
      <c r="D760" s="701"/>
      <c r="E760" s="701"/>
      <c r="F760" s="701"/>
      <c r="G760" s="701"/>
      <c r="H760" s="701"/>
      <c r="I760" s="701"/>
      <c r="J760" s="701"/>
      <c r="K760" s="701"/>
      <c r="L760" s="701"/>
      <c r="M760" s="701"/>
      <c r="N760" s="701"/>
      <c r="O760" s="701"/>
      <c r="P760" s="701"/>
      <c r="Q760" s="701"/>
      <c r="BA760" s="413"/>
      <c r="BB760" s="489"/>
      <c r="BC760" s="413"/>
      <c r="BD760" s="413"/>
      <c r="BE760" s="413"/>
      <c r="BF760" s="413"/>
      <c r="BG760" s="413"/>
      <c r="BH760" s="413"/>
      <c r="BI760" s="413"/>
      <c r="BJ760" s="413"/>
      <c r="BK760" s="413"/>
      <c r="BL760" s="413"/>
      <c r="BM760" s="413"/>
      <c r="BN760" s="413"/>
      <c r="BO760" s="413"/>
      <c r="BP760" s="413"/>
      <c r="BQ760" s="413"/>
      <c r="BR760" s="413"/>
      <c r="BS760" s="413"/>
      <c r="BT760" s="413"/>
      <c r="BU760" s="413"/>
      <c r="BV760" s="413"/>
      <c r="BW760" s="413"/>
      <c r="BX760" s="413"/>
      <c r="BY760" s="413"/>
      <c r="BZ760" s="413"/>
      <c r="CA760" s="413"/>
      <c r="CB760" s="413"/>
      <c r="CC760" s="413"/>
      <c r="CD760" s="413"/>
      <c r="CE760" s="413"/>
      <c r="CF760" s="413"/>
      <c r="CG760" s="413"/>
      <c r="CH760" s="413"/>
      <c r="CI760" s="413"/>
      <c r="CJ760" s="413"/>
      <c r="CK760" s="413"/>
      <c r="CL760" s="413"/>
      <c r="CM760" s="413"/>
      <c r="CN760" s="413"/>
      <c r="CO760" s="413"/>
      <c r="CP760" s="413"/>
      <c r="CQ760" s="413"/>
      <c r="CR760" s="413"/>
      <c r="CS760" s="413"/>
      <c r="CT760" s="413"/>
      <c r="CU760" s="413"/>
      <c r="CV760" s="413"/>
      <c r="CW760" s="413"/>
      <c r="CX760" s="413"/>
      <c r="CY760" s="413"/>
      <c r="CZ760" s="413"/>
    </row>
    <row r="761" ht="25.15" customHeight="true" x14ac:dyDescent="0.2">
      <c r="C761" s="701"/>
      <c r="D761" s="701"/>
      <c r="E761" s="701"/>
      <c r="F761" s="701"/>
      <c r="G761" s="701"/>
      <c r="H761" s="701"/>
      <c r="I761" s="701"/>
      <c r="J761" s="701"/>
      <c r="K761" s="701"/>
      <c r="L761" s="701"/>
      <c r="M761" s="701"/>
      <c r="N761" s="701"/>
      <c r="O761" s="701"/>
      <c r="P761" s="701"/>
      <c r="Q761" s="701"/>
      <c r="BA761" s="413"/>
      <c r="BB761" s="489"/>
      <c r="BC761" s="413"/>
      <c r="BD761" s="413"/>
      <c r="BE761" s="413"/>
      <c r="BF761" s="413"/>
      <c r="BG761" s="413"/>
      <c r="BH761" s="413"/>
      <c r="BI761" s="413"/>
      <c r="BJ761" s="413"/>
      <c r="BK761" s="413"/>
      <c r="BL761" s="413"/>
      <c r="BM761" s="413"/>
      <c r="BN761" s="413"/>
      <c r="BO761" s="413"/>
      <c r="BP761" s="413"/>
      <c r="BQ761" s="413"/>
      <c r="BR761" s="413"/>
      <c r="BS761" s="413"/>
      <c r="BT761" s="413"/>
      <c r="BU761" s="413"/>
      <c r="BV761" s="413"/>
      <c r="BW761" s="413"/>
      <c r="BX761" s="413"/>
      <c r="BY761" s="413"/>
      <c r="BZ761" s="413"/>
      <c r="CA761" s="413"/>
      <c r="CB761" s="413"/>
      <c r="CC761" s="413"/>
      <c r="CD761" s="413"/>
      <c r="CE761" s="413"/>
      <c r="CF761" s="413"/>
      <c r="CG761" s="413"/>
      <c r="CH761" s="413"/>
      <c r="CI761" s="413"/>
      <c r="CJ761" s="413"/>
      <c r="CK761" s="413"/>
      <c r="CL761" s="413"/>
      <c r="CM761" s="413"/>
      <c r="CN761" s="413"/>
      <c r="CO761" s="413"/>
      <c r="CP761" s="413"/>
      <c r="CQ761" s="413"/>
      <c r="CR761" s="413"/>
      <c r="CS761" s="413"/>
      <c r="CT761" s="413"/>
      <c r="CU761" s="413"/>
      <c r="CV761" s="413"/>
      <c r="CW761" s="413"/>
      <c r="CX761" s="413"/>
      <c r="CY761" s="413"/>
      <c r="CZ761" s="413"/>
    </row>
    <row r="762" ht="25.15" customHeight="true" x14ac:dyDescent="0.2">
      <c r="C762" s="701"/>
      <c r="D762" s="701"/>
      <c r="E762" s="701"/>
      <c r="F762" s="701"/>
      <c r="G762" s="701"/>
      <c r="H762" s="701"/>
      <c r="I762" s="701"/>
      <c r="J762" s="701"/>
      <c r="K762" s="701"/>
      <c r="L762" s="701"/>
      <c r="M762" s="701"/>
      <c r="N762" s="701"/>
      <c r="O762" s="701"/>
      <c r="P762" s="701"/>
      <c r="Q762" s="701"/>
      <c r="BA762" s="413"/>
      <c r="BB762" s="489"/>
      <c r="BC762" s="413"/>
      <c r="BD762" s="413"/>
      <c r="BE762" s="413"/>
      <c r="BF762" s="413"/>
      <c r="BG762" s="413"/>
      <c r="BH762" s="413"/>
      <c r="BI762" s="413"/>
      <c r="BJ762" s="413"/>
      <c r="BK762" s="413"/>
      <c r="BL762" s="413"/>
      <c r="BM762" s="413"/>
      <c r="BN762" s="413"/>
      <c r="BO762" s="413"/>
      <c r="BP762" s="413"/>
      <c r="BQ762" s="413"/>
      <c r="BR762" s="413"/>
      <c r="BS762" s="413"/>
      <c r="BT762" s="413"/>
      <c r="BU762" s="413"/>
      <c r="BV762" s="413"/>
      <c r="BW762" s="413"/>
      <c r="BX762" s="413"/>
      <c r="BY762" s="413"/>
      <c r="BZ762" s="413"/>
      <c r="CA762" s="413"/>
      <c r="CB762" s="413"/>
      <c r="CC762" s="413"/>
      <c r="CD762" s="413"/>
      <c r="CE762" s="413"/>
      <c r="CF762" s="413"/>
      <c r="CG762" s="413"/>
      <c r="CH762" s="413"/>
      <c r="CI762" s="413"/>
      <c r="CJ762" s="413"/>
      <c r="CK762" s="413"/>
      <c r="CL762" s="413"/>
      <c r="CM762" s="413"/>
      <c r="CN762" s="413"/>
      <c r="CO762" s="413"/>
      <c r="CP762" s="413"/>
      <c r="CQ762" s="413"/>
      <c r="CR762" s="413"/>
      <c r="CS762" s="413"/>
      <c r="CT762" s="413"/>
      <c r="CU762" s="413"/>
      <c r="CV762" s="413"/>
      <c r="CW762" s="413"/>
      <c r="CX762" s="413"/>
      <c r="CY762" s="413"/>
      <c r="CZ762" s="413"/>
    </row>
    <row r="763" ht="25.15" customHeight="true" x14ac:dyDescent="0.2">
      <c r="C763" s="701"/>
      <c r="D763" s="701"/>
      <c r="E763" s="701"/>
      <c r="F763" s="701"/>
      <c r="G763" s="701"/>
      <c r="H763" s="701"/>
      <c r="I763" s="701"/>
      <c r="J763" s="701"/>
      <c r="K763" s="701"/>
      <c r="L763" s="701"/>
      <c r="M763" s="701"/>
      <c r="N763" s="701"/>
      <c r="O763" s="701"/>
      <c r="P763" s="701"/>
      <c r="Q763" s="701"/>
      <c r="BA763" s="413"/>
      <c r="BB763" s="489"/>
      <c r="BC763" s="413"/>
      <c r="BD763" s="413"/>
      <c r="BE763" s="413"/>
      <c r="BF763" s="413"/>
      <c r="BG763" s="413"/>
      <c r="BH763" s="413"/>
      <c r="BI763" s="413"/>
      <c r="BJ763" s="413"/>
      <c r="BK763" s="413"/>
      <c r="BL763" s="413"/>
      <c r="BM763" s="413"/>
      <c r="BN763" s="413"/>
      <c r="BO763" s="413"/>
      <c r="BP763" s="413"/>
      <c r="BQ763" s="413"/>
      <c r="BR763" s="413"/>
      <c r="BS763" s="413"/>
      <c r="BT763" s="413"/>
      <c r="BU763" s="413"/>
      <c r="BV763" s="413"/>
      <c r="BW763" s="413"/>
      <c r="BX763" s="413"/>
      <c r="BY763" s="413"/>
      <c r="BZ763" s="413"/>
      <c r="CA763" s="413"/>
      <c r="CB763" s="413"/>
      <c r="CC763" s="413"/>
      <c r="CD763" s="413"/>
      <c r="CE763" s="413"/>
      <c r="CF763" s="413"/>
      <c r="CG763" s="413"/>
      <c r="CH763" s="413"/>
      <c r="CI763" s="413"/>
      <c r="CJ763" s="413"/>
      <c r="CK763" s="413"/>
      <c r="CL763" s="413"/>
      <c r="CM763" s="413"/>
      <c r="CN763" s="413"/>
      <c r="CO763" s="413"/>
      <c r="CP763" s="413"/>
      <c r="CQ763" s="413"/>
      <c r="CR763" s="413"/>
      <c r="CS763" s="413"/>
      <c r="CT763" s="413"/>
      <c r="CU763" s="413"/>
      <c r="CV763" s="413"/>
      <c r="CW763" s="413"/>
      <c r="CX763" s="413"/>
      <c r="CY763" s="413"/>
      <c r="CZ763" s="413"/>
    </row>
    <row r="764" ht="25.15" customHeight="true" x14ac:dyDescent="0.2">
      <c r="C764" s="701"/>
      <c r="D764" s="701"/>
      <c r="E764" s="701"/>
      <c r="F764" s="701"/>
      <c r="G764" s="701"/>
      <c r="H764" s="701"/>
      <c r="I764" s="701"/>
      <c r="J764" s="701"/>
      <c r="K764" s="701"/>
      <c r="L764" s="701"/>
      <c r="M764" s="701"/>
      <c r="N764" s="701"/>
      <c r="O764" s="701"/>
      <c r="P764" s="701"/>
      <c r="Q764" s="701"/>
      <c r="BA764" s="413"/>
      <c r="BB764" s="489"/>
      <c r="BC764" s="413"/>
      <c r="BD764" s="413"/>
      <c r="BE764" s="413"/>
      <c r="BF764" s="413"/>
      <c r="BG764" s="413"/>
      <c r="BH764" s="413"/>
      <c r="BI764" s="413"/>
      <c r="BJ764" s="413"/>
      <c r="BK764" s="413"/>
      <c r="BL764" s="413"/>
      <c r="BM764" s="413"/>
      <c r="BN764" s="413"/>
      <c r="BO764" s="413"/>
      <c r="BP764" s="413"/>
      <c r="BQ764" s="413"/>
      <c r="BR764" s="413"/>
      <c r="BS764" s="413"/>
      <c r="BT764" s="413"/>
      <c r="BU764" s="413"/>
      <c r="BV764" s="413"/>
      <c r="BW764" s="413"/>
      <c r="BX764" s="413"/>
      <c r="BY764" s="413"/>
      <c r="BZ764" s="413"/>
      <c r="CA764" s="413"/>
      <c r="CB764" s="413"/>
      <c r="CC764" s="413"/>
      <c r="CD764" s="413"/>
      <c r="CE764" s="413"/>
      <c r="CF764" s="413"/>
      <c r="CG764" s="413"/>
      <c r="CH764" s="413"/>
      <c r="CI764" s="413"/>
      <c r="CJ764" s="413"/>
      <c r="CK764" s="413"/>
      <c r="CL764" s="413"/>
      <c r="CM764" s="413"/>
      <c r="CN764" s="413"/>
      <c r="CO764" s="413"/>
      <c r="CP764" s="413"/>
      <c r="CQ764" s="413"/>
      <c r="CR764" s="413"/>
      <c r="CS764" s="413"/>
      <c r="CT764" s="413"/>
      <c r="CU764" s="413"/>
      <c r="CV764" s="413"/>
      <c r="CW764" s="413"/>
      <c r="CX764" s="413"/>
      <c r="CY764" s="413"/>
      <c r="CZ764" s="413"/>
    </row>
    <row r="765" ht="25.15" customHeight="true" x14ac:dyDescent="0.2">
      <c r="C765" s="701"/>
      <c r="D765" s="701"/>
      <c r="E765" s="701"/>
      <c r="F765" s="701"/>
      <c r="G765" s="701"/>
      <c r="H765" s="701"/>
      <c r="I765" s="701"/>
      <c r="J765" s="701"/>
      <c r="K765" s="701"/>
      <c r="L765" s="701"/>
      <c r="M765" s="701"/>
      <c r="N765" s="701"/>
      <c r="O765" s="701"/>
      <c r="P765" s="701"/>
      <c r="Q765" s="701"/>
      <c r="BA765" s="413"/>
      <c r="BB765" s="489"/>
      <c r="BC765" s="413"/>
      <c r="BD765" s="413"/>
      <c r="BE765" s="413"/>
      <c r="BF765" s="413"/>
      <c r="BG765" s="413"/>
      <c r="BH765" s="413"/>
      <c r="BI765" s="413"/>
      <c r="BJ765" s="413"/>
      <c r="BK765" s="413"/>
      <c r="BL765" s="413"/>
      <c r="BM765" s="413"/>
      <c r="BN765" s="413"/>
      <c r="BO765" s="413"/>
      <c r="BP765" s="413"/>
      <c r="BQ765" s="413"/>
      <c r="BR765" s="413"/>
      <c r="BS765" s="413"/>
      <c r="BT765" s="413"/>
      <c r="BU765" s="413"/>
      <c r="BV765" s="413"/>
      <c r="BW765" s="413"/>
      <c r="BX765" s="413"/>
      <c r="BY765" s="413"/>
      <c r="BZ765" s="413"/>
      <c r="CA765" s="413"/>
      <c r="CB765" s="413"/>
      <c r="CC765" s="413"/>
      <c r="CD765" s="413"/>
      <c r="CE765" s="413"/>
      <c r="CF765" s="413"/>
      <c r="CG765" s="413"/>
      <c r="CH765" s="413"/>
      <c r="CI765" s="413"/>
      <c r="CJ765" s="413"/>
      <c r="CK765" s="413"/>
      <c r="CL765" s="413"/>
      <c r="CM765" s="413"/>
      <c r="CN765" s="413"/>
      <c r="CO765" s="413"/>
      <c r="CP765" s="413"/>
      <c r="CQ765" s="413"/>
      <c r="CR765" s="413"/>
      <c r="CS765" s="413"/>
      <c r="CT765" s="413"/>
      <c r="CU765" s="413"/>
      <c r="CV765" s="413"/>
      <c r="CW765" s="413"/>
      <c r="CX765" s="413"/>
      <c r="CY765" s="413"/>
      <c r="CZ765" s="413"/>
    </row>
    <row r="766" ht="25.15" customHeight="true" x14ac:dyDescent="0.2">
      <c r="C766" s="701"/>
      <c r="D766" s="701"/>
      <c r="E766" s="701"/>
      <c r="F766" s="701"/>
      <c r="G766" s="701"/>
      <c r="H766" s="701"/>
      <c r="I766" s="701"/>
      <c r="J766" s="701"/>
      <c r="K766" s="701"/>
      <c r="L766" s="701"/>
      <c r="M766" s="701"/>
      <c r="N766" s="701"/>
      <c r="O766" s="701"/>
      <c r="P766" s="701"/>
      <c r="Q766" s="701"/>
      <c r="BA766" s="413"/>
      <c r="BB766" s="489"/>
      <c r="BC766" s="413"/>
      <c r="BD766" s="413"/>
      <c r="BE766" s="413"/>
      <c r="BF766" s="413"/>
      <c r="BG766" s="413"/>
      <c r="BH766" s="413"/>
      <c r="BI766" s="413"/>
      <c r="BJ766" s="413"/>
      <c r="BK766" s="413"/>
      <c r="BL766" s="413"/>
      <c r="BM766" s="413"/>
      <c r="BN766" s="413"/>
      <c r="BO766" s="413"/>
      <c r="BP766" s="413"/>
      <c r="BQ766" s="413"/>
      <c r="BR766" s="413"/>
      <c r="BS766" s="413"/>
      <c r="BT766" s="413"/>
      <c r="BU766" s="413"/>
      <c r="BV766" s="413"/>
      <c r="BW766" s="413"/>
      <c r="BX766" s="413"/>
      <c r="BY766" s="413"/>
      <c r="BZ766" s="413"/>
      <c r="CA766" s="413"/>
      <c r="CB766" s="413"/>
      <c r="CC766" s="413"/>
      <c r="CD766" s="413"/>
      <c r="CE766" s="413"/>
      <c r="CF766" s="413"/>
      <c r="CG766" s="413"/>
      <c r="CH766" s="413"/>
      <c r="CI766" s="413"/>
      <c r="CJ766" s="413"/>
      <c r="CK766" s="413"/>
      <c r="CL766" s="413"/>
      <c r="CM766" s="413"/>
      <c r="CN766" s="413"/>
      <c r="CO766" s="413"/>
      <c r="CP766" s="413"/>
      <c r="CQ766" s="413"/>
      <c r="CR766" s="413"/>
      <c r="CS766" s="413"/>
      <c r="CT766" s="413"/>
      <c r="CU766" s="413"/>
      <c r="CV766" s="413"/>
      <c r="CW766" s="413"/>
      <c r="CX766" s="413"/>
      <c r="CY766" s="413"/>
      <c r="CZ766" s="413"/>
    </row>
    <row r="767" ht="25.15" customHeight="true" x14ac:dyDescent="0.2">
      <c r="C767" s="701"/>
      <c r="D767" s="701"/>
      <c r="E767" s="701"/>
      <c r="F767" s="701"/>
      <c r="G767" s="701"/>
      <c r="H767" s="701"/>
      <c r="I767" s="701"/>
      <c r="J767" s="701"/>
      <c r="K767" s="701"/>
      <c r="L767" s="701"/>
      <c r="M767" s="701"/>
      <c r="N767" s="701"/>
      <c r="O767" s="701"/>
      <c r="P767" s="701"/>
      <c r="Q767" s="701"/>
      <c r="BA767" s="413"/>
      <c r="BB767" s="489"/>
      <c r="BC767" s="413"/>
      <c r="BD767" s="413"/>
      <c r="BE767" s="413"/>
      <c r="BF767" s="413"/>
      <c r="BG767" s="413"/>
      <c r="BH767" s="413"/>
      <c r="BI767" s="413"/>
      <c r="BJ767" s="413"/>
      <c r="BK767" s="413"/>
      <c r="BL767" s="413"/>
      <c r="BM767" s="413"/>
      <c r="BN767" s="413"/>
      <c r="BO767" s="413"/>
      <c r="BP767" s="413"/>
      <c r="BQ767" s="413"/>
      <c r="BR767" s="413"/>
      <c r="BS767" s="413"/>
      <c r="BT767" s="413"/>
      <c r="BU767" s="413"/>
      <c r="BV767" s="413"/>
      <c r="BW767" s="413"/>
      <c r="BX767" s="413"/>
      <c r="BY767" s="413"/>
      <c r="BZ767" s="413"/>
      <c r="CA767" s="413"/>
      <c r="CB767" s="413"/>
      <c r="CC767" s="413"/>
      <c r="CD767" s="413"/>
      <c r="CE767" s="413"/>
      <c r="CF767" s="413"/>
      <c r="CG767" s="413"/>
      <c r="CH767" s="413"/>
      <c r="CI767" s="413"/>
      <c r="CJ767" s="413"/>
      <c r="CK767" s="413"/>
      <c r="CL767" s="413"/>
      <c r="CM767" s="413"/>
      <c r="CN767" s="413"/>
      <c r="CO767" s="413"/>
      <c r="CP767" s="413"/>
      <c r="CQ767" s="413"/>
      <c r="CR767" s="413"/>
      <c r="CS767" s="413"/>
      <c r="CT767" s="413"/>
      <c r="CU767" s="413"/>
      <c r="CV767" s="413"/>
      <c r="CW767" s="413"/>
      <c r="CX767" s="413"/>
      <c r="CY767" s="413"/>
      <c r="CZ767" s="413"/>
    </row>
    <row r="768" ht="25.15" customHeight="true" x14ac:dyDescent="0.2">
      <c r="C768" s="701"/>
      <c r="D768" s="701"/>
      <c r="E768" s="701"/>
      <c r="F768" s="701"/>
      <c r="G768" s="701"/>
      <c r="H768" s="701"/>
      <c r="I768" s="701"/>
      <c r="J768" s="701"/>
      <c r="K768" s="701"/>
      <c r="L768" s="701"/>
      <c r="M768" s="701"/>
      <c r="N768" s="701"/>
      <c r="O768" s="701"/>
      <c r="P768" s="701"/>
      <c r="Q768" s="701"/>
      <c r="BA768" s="411"/>
      <c r="BB768" s="490"/>
      <c r="BC768" s="411"/>
      <c r="BD768" s="411"/>
      <c r="BE768" s="411"/>
      <c r="BF768" s="411"/>
      <c r="BG768" s="411"/>
      <c r="BH768" s="411"/>
      <c r="BI768" s="411"/>
      <c r="BJ768" s="411"/>
      <c r="BK768" s="411"/>
      <c r="BL768" s="411"/>
      <c r="BM768" s="411"/>
      <c r="BN768" s="411"/>
      <c r="BO768" s="411"/>
      <c r="BP768" s="411"/>
      <c r="BQ768" s="411"/>
      <c r="BR768" s="411"/>
      <c r="BS768" s="411"/>
      <c r="BT768" s="411"/>
      <c r="BU768" s="411"/>
      <c r="BV768" s="411"/>
      <c r="BW768" s="411"/>
      <c r="BX768" s="411"/>
      <c r="BY768" s="411"/>
      <c r="BZ768" s="411"/>
      <c r="CA768" s="411"/>
      <c r="CB768" s="411"/>
      <c r="CC768" s="411"/>
      <c r="CD768" s="411"/>
      <c r="CE768" s="411"/>
      <c r="CF768" s="411"/>
      <c r="CG768" s="411"/>
      <c r="CH768" s="411"/>
      <c r="CI768" s="411"/>
      <c r="CJ768" s="411"/>
      <c r="CK768" s="411"/>
      <c r="CL768" s="411"/>
      <c r="CM768" s="411"/>
      <c r="CN768" s="411"/>
      <c r="CO768" s="411"/>
      <c r="CP768" s="411"/>
      <c r="CQ768" s="411"/>
      <c r="CR768" s="411"/>
      <c r="CS768" s="411"/>
      <c r="CT768" s="411"/>
      <c r="CU768" s="411"/>
      <c r="CV768" s="411"/>
      <c r="CW768" s="411"/>
      <c r="CX768" s="411"/>
      <c r="CY768" s="411"/>
      <c r="CZ768" s="411"/>
    </row>
    <row r="769" ht="25.15" customHeight="true" x14ac:dyDescent="0.2">
      <c r="C769" s="701"/>
      <c r="D769" s="701"/>
      <c r="E769" s="701"/>
      <c r="F769" s="701"/>
      <c r="G769" s="701"/>
      <c r="H769" s="701"/>
      <c r="I769" s="701"/>
      <c r="J769" s="701"/>
      <c r="K769" s="701"/>
      <c r="L769" s="701"/>
      <c r="M769" s="701"/>
      <c r="N769" s="701"/>
      <c r="O769" s="701"/>
      <c r="P769" s="701"/>
      <c r="Q769" s="701"/>
      <c r="BA769" s="411"/>
      <c r="BB769" s="490"/>
      <c r="BC769" s="411"/>
      <c r="BD769" s="411"/>
      <c r="BE769" s="411"/>
      <c r="BF769" s="411"/>
      <c r="BG769" s="411"/>
      <c r="BH769" s="411"/>
      <c r="BI769" s="411"/>
      <c r="BJ769" s="411"/>
      <c r="BK769" s="411"/>
      <c r="BL769" s="411"/>
      <c r="BM769" s="411"/>
      <c r="BN769" s="411"/>
      <c r="BO769" s="411"/>
      <c r="BP769" s="411"/>
      <c r="BQ769" s="411"/>
      <c r="BR769" s="411"/>
      <c r="BS769" s="411"/>
      <c r="BT769" s="411"/>
      <c r="BU769" s="411"/>
      <c r="BV769" s="411"/>
      <c r="BW769" s="411"/>
      <c r="BX769" s="411"/>
      <c r="BY769" s="411"/>
      <c r="BZ769" s="411"/>
      <c r="CA769" s="411"/>
      <c r="CB769" s="411"/>
      <c r="CC769" s="411"/>
      <c r="CD769" s="411"/>
      <c r="CE769" s="411"/>
      <c r="CF769" s="411"/>
      <c r="CG769" s="411"/>
      <c r="CH769" s="411"/>
      <c r="CI769" s="411"/>
      <c r="CJ769" s="411"/>
      <c r="CK769" s="411"/>
      <c r="CL769" s="411"/>
      <c r="CM769" s="411"/>
      <c r="CN769" s="411"/>
      <c r="CO769" s="411"/>
      <c r="CP769" s="411"/>
      <c r="CQ769" s="411"/>
      <c r="CR769" s="411"/>
      <c r="CS769" s="411"/>
      <c r="CT769" s="411"/>
      <c r="CU769" s="411"/>
      <c r="CV769" s="411"/>
      <c r="CW769" s="411"/>
      <c r="CX769" s="411"/>
      <c r="CY769" s="411"/>
      <c r="CZ769" s="411"/>
    </row>
    <row r="770" ht="25.15" customHeight="true" x14ac:dyDescent="0.2">
      <c r="C770" s="701"/>
      <c r="D770" s="701"/>
      <c r="E770" s="701"/>
      <c r="F770" s="701"/>
      <c r="G770" s="701"/>
      <c r="H770" s="701"/>
      <c r="I770" s="701"/>
      <c r="J770" s="701"/>
      <c r="K770" s="701"/>
      <c r="L770" s="701"/>
      <c r="M770" s="701"/>
      <c r="N770" s="701"/>
      <c r="O770" s="701"/>
      <c r="P770" s="701"/>
      <c r="Q770" s="701"/>
      <c r="BA770" s="411"/>
      <c r="BB770" s="490"/>
      <c r="BC770" s="411"/>
      <c r="BD770" s="411"/>
      <c r="BE770" s="411"/>
      <c r="BF770" s="411"/>
      <c r="BG770" s="411"/>
      <c r="BH770" s="411"/>
      <c r="BI770" s="411"/>
      <c r="BJ770" s="411"/>
      <c r="BK770" s="411"/>
      <c r="BL770" s="411"/>
      <c r="BM770" s="411"/>
      <c r="BN770" s="411"/>
      <c r="BO770" s="411"/>
      <c r="BP770" s="411"/>
      <c r="BQ770" s="411"/>
      <c r="BR770" s="411"/>
      <c r="BS770" s="411"/>
      <c r="BT770" s="411"/>
      <c r="BU770" s="411"/>
      <c r="BV770" s="411"/>
      <c r="BW770" s="411"/>
      <c r="BX770" s="411"/>
      <c r="BY770" s="411"/>
      <c r="BZ770" s="411"/>
      <c r="CA770" s="411"/>
      <c r="CB770" s="411"/>
      <c r="CC770" s="411"/>
      <c r="CD770" s="411"/>
      <c r="CE770" s="411"/>
      <c r="CF770" s="411"/>
      <c r="CG770" s="411"/>
      <c r="CH770" s="411"/>
      <c r="CI770" s="411"/>
      <c r="CJ770" s="411"/>
      <c r="CK770" s="411"/>
      <c r="CL770" s="411"/>
      <c r="CM770" s="411"/>
      <c r="CN770" s="411"/>
      <c r="CO770" s="411"/>
      <c r="CP770" s="411"/>
      <c r="CQ770" s="411"/>
      <c r="CR770" s="411"/>
      <c r="CS770" s="411"/>
      <c r="CT770" s="411"/>
      <c r="CU770" s="411"/>
      <c r="CV770" s="411"/>
      <c r="CW770" s="411"/>
      <c r="CX770" s="411"/>
      <c r="CY770" s="411"/>
      <c r="CZ770" s="411"/>
    </row>
    <row r="771" ht="25.15" customHeight="true" x14ac:dyDescent="0.2">
      <c r="C771" s="701"/>
      <c r="D771" s="701"/>
      <c r="E771" s="701"/>
      <c r="F771" s="701"/>
      <c r="G771" s="701"/>
      <c r="H771" s="701"/>
      <c r="I771" s="701"/>
      <c r="J771" s="701"/>
      <c r="K771" s="701"/>
      <c r="L771" s="701"/>
      <c r="M771" s="701"/>
      <c r="N771" s="701"/>
      <c r="O771" s="701"/>
      <c r="P771" s="701"/>
      <c r="Q771" s="701"/>
      <c r="BA771" s="411"/>
      <c r="BB771" s="490"/>
      <c r="BC771" s="411"/>
      <c r="BD771" s="411"/>
      <c r="BE771" s="411"/>
      <c r="BF771" s="411"/>
      <c r="BG771" s="411"/>
      <c r="BH771" s="411"/>
      <c r="BI771" s="411"/>
      <c r="BJ771" s="411"/>
      <c r="BK771" s="411"/>
      <c r="BL771" s="411"/>
      <c r="BM771" s="411"/>
      <c r="BN771" s="411"/>
      <c r="BO771" s="411"/>
      <c r="BP771" s="411"/>
      <c r="BQ771" s="411"/>
      <c r="BR771" s="411"/>
      <c r="BS771" s="411"/>
      <c r="BT771" s="411"/>
      <c r="BU771" s="411"/>
      <c r="BV771" s="411"/>
      <c r="BW771" s="411"/>
      <c r="BX771" s="411"/>
      <c r="BY771" s="411"/>
      <c r="BZ771" s="411"/>
      <c r="CA771" s="411"/>
      <c r="CB771" s="411"/>
      <c r="CC771" s="411"/>
      <c r="CD771" s="411"/>
      <c r="CE771" s="411"/>
      <c r="CF771" s="411"/>
      <c r="CG771" s="411"/>
      <c r="CH771" s="411"/>
      <c r="CI771" s="411"/>
      <c r="CJ771" s="411"/>
      <c r="CK771" s="411"/>
      <c r="CL771" s="411"/>
      <c r="CM771" s="411"/>
      <c r="CN771" s="411"/>
      <c r="CO771" s="411"/>
      <c r="CP771" s="411"/>
      <c r="CQ771" s="411"/>
      <c r="CR771" s="411"/>
      <c r="CS771" s="411"/>
      <c r="CT771" s="411"/>
      <c r="CU771" s="411"/>
      <c r="CV771" s="411"/>
      <c r="CW771" s="411"/>
      <c r="CX771" s="411"/>
      <c r="CY771" s="411"/>
      <c r="CZ771" s="411"/>
    </row>
    <row r="772" ht="25.15" customHeight="true" x14ac:dyDescent="0.2">
      <c r="C772" s="701"/>
      <c r="D772" s="701"/>
      <c r="E772" s="701"/>
      <c r="F772" s="701"/>
      <c r="G772" s="701"/>
      <c r="H772" s="701"/>
      <c r="I772" s="701"/>
      <c r="J772" s="701"/>
      <c r="K772" s="701"/>
      <c r="L772" s="701"/>
      <c r="M772" s="701"/>
      <c r="N772" s="701"/>
      <c r="O772" s="701"/>
      <c r="P772" s="701"/>
      <c r="Q772" s="701"/>
      <c r="BA772" s="411"/>
      <c r="BB772" s="490"/>
      <c r="BC772" s="411"/>
      <c r="BD772" s="411"/>
      <c r="BE772" s="411"/>
      <c r="BF772" s="411"/>
      <c r="BG772" s="411"/>
      <c r="BH772" s="411"/>
      <c r="BI772" s="411"/>
      <c r="BJ772" s="411"/>
      <c r="BK772" s="411"/>
      <c r="BL772" s="411"/>
      <c r="BM772" s="411"/>
      <c r="BN772" s="411"/>
      <c r="BO772" s="411"/>
      <c r="BP772" s="411"/>
      <c r="BQ772" s="411"/>
      <c r="BR772" s="411"/>
      <c r="BS772" s="411"/>
      <c r="BT772" s="411"/>
      <c r="BU772" s="411"/>
      <c r="BV772" s="411"/>
      <c r="BW772" s="411"/>
      <c r="BX772" s="411"/>
      <c r="BY772" s="411"/>
      <c r="BZ772" s="411"/>
      <c r="CA772" s="411"/>
      <c r="CB772" s="411"/>
      <c r="CC772" s="411"/>
      <c r="CD772" s="411"/>
      <c r="CE772" s="411"/>
      <c r="CF772" s="411"/>
      <c r="CG772" s="411"/>
      <c r="CH772" s="411"/>
      <c r="CI772" s="411"/>
      <c r="CJ772" s="411"/>
      <c r="CK772" s="411"/>
      <c r="CL772" s="411"/>
      <c r="CM772" s="411"/>
      <c r="CN772" s="411"/>
      <c r="CO772" s="411"/>
      <c r="CP772" s="411"/>
      <c r="CQ772" s="411"/>
      <c r="CR772" s="411"/>
      <c r="CS772" s="411"/>
      <c r="CT772" s="411"/>
      <c r="CU772" s="411"/>
      <c r="CV772" s="411"/>
      <c r="CW772" s="411"/>
      <c r="CX772" s="411"/>
      <c r="CY772" s="411"/>
      <c r="CZ772" s="411"/>
    </row>
    <row r="773" ht="25.15" customHeight="true" x14ac:dyDescent="0.2">
      <c r="C773" s="701"/>
      <c r="D773" s="701"/>
      <c r="E773" s="701"/>
      <c r="F773" s="701"/>
      <c r="G773" s="701"/>
      <c r="H773" s="701"/>
      <c r="I773" s="701"/>
      <c r="J773" s="701"/>
      <c r="K773" s="701"/>
      <c r="L773" s="701"/>
      <c r="M773" s="701"/>
      <c r="N773" s="701"/>
      <c r="O773" s="701"/>
      <c r="P773" s="701"/>
      <c r="Q773" s="701"/>
      <c r="BA773" s="411"/>
      <c r="BB773" s="490"/>
      <c r="BC773" s="411"/>
      <c r="BD773" s="411"/>
      <c r="BE773" s="411"/>
      <c r="BF773" s="411"/>
      <c r="BG773" s="411"/>
      <c r="BH773" s="411"/>
      <c r="BI773" s="411"/>
      <c r="BJ773" s="411"/>
      <c r="BK773" s="411"/>
      <c r="BL773" s="411"/>
      <c r="BM773" s="411"/>
      <c r="BN773" s="411"/>
      <c r="BO773" s="411"/>
      <c r="BP773" s="411"/>
      <c r="BQ773" s="411"/>
      <c r="BR773" s="411"/>
      <c r="BS773" s="411"/>
      <c r="BT773" s="411"/>
      <c r="BU773" s="411"/>
      <c r="BV773" s="411"/>
      <c r="BW773" s="411"/>
      <c r="BX773" s="411"/>
      <c r="BY773" s="411"/>
      <c r="BZ773" s="411"/>
      <c r="CA773" s="411"/>
      <c r="CB773" s="411"/>
      <c r="CC773" s="411"/>
      <c r="CD773" s="411"/>
      <c r="CE773" s="411"/>
      <c r="CF773" s="411"/>
      <c r="CG773" s="411"/>
      <c r="CH773" s="411"/>
      <c r="CI773" s="411"/>
      <c r="CJ773" s="411"/>
      <c r="CK773" s="411"/>
      <c r="CL773" s="411"/>
      <c r="CM773" s="411"/>
      <c r="CN773" s="411"/>
      <c r="CO773" s="411"/>
      <c r="CP773" s="411"/>
      <c r="CQ773" s="411"/>
      <c r="CR773" s="411"/>
      <c r="CS773" s="411"/>
      <c r="CT773" s="411"/>
      <c r="CU773" s="411"/>
      <c r="CV773" s="411"/>
      <c r="CW773" s="411"/>
      <c r="CX773" s="411"/>
      <c r="CY773" s="411"/>
      <c r="CZ773" s="411"/>
    </row>
    <row r="774" ht="25.15" customHeight="true" x14ac:dyDescent="0.2">
      <c r="C774" s="701"/>
      <c r="D774" s="701"/>
      <c r="E774" s="701"/>
      <c r="F774" s="701"/>
      <c r="G774" s="701"/>
      <c r="H774" s="701"/>
      <c r="I774" s="701"/>
      <c r="J774" s="701"/>
      <c r="K774" s="701"/>
      <c r="L774" s="701"/>
      <c r="M774" s="701"/>
      <c r="N774" s="701"/>
      <c r="O774" s="701"/>
      <c r="P774" s="701"/>
      <c r="Q774" s="701"/>
      <c r="BA774" s="411"/>
      <c r="BB774" s="490"/>
      <c r="BC774" s="411"/>
      <c r="BD774" s="411"/>
      <c r="BE774" s="411"/>
      <c r="BF774" s="411"/>
      <c r="BG774" s="411"/>
      <c r="BH774" s="411"/>
      <c r="BI774" s="411"/>
      <c r="BJ774" s="411"/>
      <c r="BK774" s="411"/>
      <c r="BL774" s="411"/>
      <c r="BM774" s="411"/>
      <c r="BN774" s="411"/>
      <c r="BO774" s="411"/>
      <c r="BP774" s="411"/>
      <c r="BQ774" s="411"/>
      <c r="BR774" s="411"/>
      <c r="BS774" s="411"/>
      <c r="BT774" s="411"/>
      <c r="BU774" s="411"/>
      <c r="BV774" s="411"/>
      <c r="BW774" s="411"/>
      <c r="BX774" s="411"/>
      <c r="BY774" s="411"/>
      <c r="BZ774" s="411"/>
      <c r="CA774" s="411"/>
      <c r="CB774" s="411"/>
      <c r="CC774" s="411"/>
      <c r="CD774" s="411"/>
      <c r="CE774" s="411"/>
      <c r="CF774" s="411"/>
      <c r="CG774" s="411"/>
      <c r="CH774" s="411"/>
      <c r="CI774" s="411"/>
      <c r="CJ774" s="411"/>
      <c r="CK774" s="411"/>
      <c r="CL774" s="411"/>
      <c r="CM774" s="411"/>
      <c r="CN774" s="411"/>
      <c r="CO774" s="411"/>
      <c r="CP774" s="411"/>
      <c r="CQ774" s="411"/>
      <c r="CR774" s="411"/>
      <c r="CS774" s="411"/>
      <c r="CT774" s="411"/>
      <c r="CU774" s="411"/>
      <c r="CV774" s="411"/>
      <c r="CW774" s="411"/>
      <c r="CX774" s="411"/>
      <c r="CY774" s="411"/>
      <c r="CZ774" s="411"/>
    </row>
    <row r="775" ht="25.15" customHeight="true" x14ac:dyDescent="0.2">
      <c r="C775" s="701"/>
      <c r="D775" s="701"/>
      <c r="E775" s="701"/>
      <c r="F775" s="701"/>
      <c r="G775" s="701"/>
      <c r="H775" s="701"/>
      <c r="I775" s="701"/>
      <c r="J775" s="701"/>
      <c r="K775" s="701"/>
      <c r="L775" s="701"/>
      <c r="M775" s="701"/>
      <c r="N775" s="701"/>
      <c r="O775" s="701"/>
      <c r="P775" s="701"/>
      <c r="Q775" s="701"/>
      <c r="BA775" s="411"/>
      <c r="BB775" s="490"/>
      <c r="BC775" s="411"/>
      <c r="BD775" s="411"/>
      <c r="BE775" s="411"/>
      <c r="BF775" s="411"/>
      <c r="BG775" s="411"/>
      <c r="BH775" s="411"/>
      <c r="BI775" s="411"/>
      <c r="BJ775" s="411"/>
      <c r="BK775" s="411"/>
      <c r="BL775" s="411"/>
      <c r="BM775" s="411"/>
      <c r="BN775" s="411"/>
      <c r="BO775" s="411"/>
      <c r="BP775" s="411"/>
      <c r="BQ775" s="411"/>
      <c r="BR775" s="411"/>
      <c r="BS775" s="411"/>
      <c r="BT775" s="411"/>
      <c r="BU775" s="411"/>
      <c r="BV775" s="411"/>
      <c r="BW775" s="411"/>
      <c r="BX775" s="411"/>
      <c r="BY775" s="411"/>
      <c r="BZ775" s="411"/>
      <c r="CA775" s="411"/>
      <c r="CB775" s="411"/>
      <c r="CC775" s="411"/>
      <c r="CD775" s="411"/>
      <c r="CE775" s="411"/>
      <c r="CF775" s="411"/>
      <c r="CG775" s="411"/>
      <c r="CH775" s="411"/>
      <c r="CI775" s="411"/>
      <c r="CJ775" s="411"/>
      <c r="CK775" s="411"/>
      <c r="CL775" s="411"/>
      <c r="CM775" s="411"/>
      <c r="CN775" s="411"/>
      <c r="CO775" s="411"/>
      <c r="CP775" s="411"/>
      <c r="CQ775" s="411"/>
      <c r="CR775" s="411"/>
      <c r="CS775" s="411"/>
      <c r="CT775" s="411"/>
      <c r="CU775" s="411"/>
      <c r="CV775" s="411"/>
      <c r="CW775" s="411"/>
      <c r="CX775" s="411"/>
      <c r="CY775" s="411"/>
      <c r="CZ775" s="411"/>
    </row>
    <row r="776" ht="25.15" customHeight="true" x14ac:dyDescent="0.2">
      <c r="C776" s="701"/>
      <c r="D776" s="701"/>
      <c r="E776" s="701"/>
      <c r="F776" s="701"/>
      <c r="G776" s="701"/>
      <c r="H776" s="701"/>
      <c r="I776" s="701"/>
      <c r="J776" s="701"/>
      <c r="K776" s="701"/>
      <c r="L776" s="701"/>
      <c r="M776" s="701"/>
      <c r="N776" s="701"/>
      <c r="O776" s="701"/>
      <c r="P776" s="701"/>
      <c r="Q776" s="701"/>
      <c r="BA776" s="411"/>
      <c r="BB776" s="490"/>
      <c r="BC776" s="411"/>
      <c r="BD776" s="411"/>
      <c r="BE776" s="411"/>
      <c r="BF776" s="411"/>
      <c r="BG776" s="411"/>
      <c r="BH776" s="411"/>
      <c r="BI776" s="411"/>
      <c r="BJ776" s="411"/>
      <c r="BK776" s="411"/>
      <c r="BL776" s="411"/>
      <c r="BM776" s="411"/>
      <c r="BN776" s="411"/>
      <c r="BO776" s="411"/>
      <c r="BP776" s="411"/>
      <c r="BQ776" s="411"/>
      <c r="BR776" s="411"/>
      <c r="BS776" s="411"/>
      <c r="BT776" s="411"/>
      <c r="BU776" s="411"/>
      <c r="BV776" s="411"/>
      <c r="BW776" s="411"/>
      <c r="BX776" s="411"/>
      <c r="BY776" s="411"/>
      <c r="BZ776" s="411"/>
      <c r="CA776" s="411"/>
      <c r="CB776" s="411"/>
      <c r="CC776" s="411"/>
      <c r="CD776" s="411"/>
      <c r="CE776" s="411"/>
      <c r="CF776" s="411"/>
      <c r="CG776" s="411"/>
      <c r="CH776" s="411"/>
      <c r="CI776" s="411"/>
      <c r="CJ776" s="411"/>
      <c r="CK776" s="411"/>
      <c r="CL776" s="411"/>
      <c r="CM776" s="411"/>
      <c r="CN776" s="411"/>
      <c r="CO776" s="411"/>
      <c r="CP776" s="411"/>
      <c r="CQ776" s="411"/>
      <c r="CR776" s="411"/>
      <c r="CS776" s="411"/>
      <c r="CT776" s="411"/>
      <c r="CU776" s="411"/>
      <c r="CV776" s="411"/>
      <c r="CW776" s="411"/>
      <c r="CX776" s="411"/>
      <c r="CY776" s="411"/>
      <c r="CZ776" s="411"/>
    </row>
    <row r="777" ht="25.15" customHeight="true" x14ac:dyDescent="0.2">
      <c r="C777" s="701"/>
      <c r="D777" s="701"/>
      <c r="E777" s="701"/>
      <c r="F777" s="701"/>
      <c r="G777" s="701"/>
      <c r="H777" s="701"/>
      <c r="I777" s="701"/>
      <c r="J777" s="701"/>
      <c r="K777" s="701"/>
      <c r="L777" s="701"/>
      <c r="M777" s="701"/>
      <c r="N777" s="701"/>
      <c r="O777" s="701"/>
      <c r="P777" s="701"/>
      <c r="Q777" s="701"/>
      <c r="BA777" s="411"/>
      <c r="BB777" s="490"/>
      <c r="BC777" s="411"/>
      <c r="BD777" s="411"/>
      <c r="BE777" s="411"/>
      <c r="BF777" s="411"/>
      <c r="BG777" s="411"/>
      <c r="BH777" s="411"/>
      <c r="BI777" s="411"/>
      <c r="BJ777" s="411"/>
      <c r="BK777" s="411"/>
      <c r="BL777" s="411"/>
      <c r="BM777" s="411"/>
      <c r="BN777" s="411"/>
      <c r="BO777" s="411"/>
      <c r="BP777" s="411"/>
      <c r="BQ777" s="411"/>
      <c r="BR777" s="411"/>
      <c r="BS777" s="411"/>
      <c r="BT777" s="411"/>
      <c r="BU777" s="411"/>
      <c r="BV777" s="411"/>
      <c r="BW777" s="411"/>
      <c r="BX777" s="411"/>
      <c r="BY777" s="411"/>
      <c r="BZ777" s="411"/>
      <c r="CA777" s="411"/>
      <c r="CB777" s="411"/>
      <c r="CC777" s="411"/>
      <c r="CD777" s="411"/>
      <c r="CE777" s="411"/>
      <c r="CF777" s="411"/>
      <c r="CG777" s="411"/>
      <c r="CH777" s="411"/>
      <c r="CI777" s="411"/>
      <c r="CJ777" s="411"/>
      <c r="CK777" s="411"/>
      <c r="CL777" s="411"/>
      <c r="CM777" s="411"/>
      <c r="CN777" s="411"/>
      <c r="CO777" s="411"/>
      <c r="CP777" s="411"/>
      <c r="CQ777" s="411"/>
      <c r="CR777" s="411"/>
      <c r="CS777" s="411"/>
      <c r="CT777" s="411"/>
      <c r="CU777" s="411"/>
      <c r="CV777" s="411"/>
      <c r="CW777" s="411"/>
      <c r="CX777" s="411"/>
      <c r="CY777" s="411"/>
      <c r="CZ777" s="411"/>
    </row>
    <row r="778" ht="25.15" customHeight="true" x14ac:dyDescent="0.2">
      <c r="C778" s="701"/>
      <c r="D778" s="701"/>
      <c r="E778" s="701"/>
      <c r="F778" s="701"/>
      <c r="G778" s="701"/>
      <c r="H778" s="701"/>
      <c r="I778" s="701"/>
      <c r="J778" s="701"/>
      <c r="K778" s="701"/>
      <c r="L778" s="701"/>
      <c r="M778" s="701"/>
      <c r="N778" s="701"/>
      <c r="O778" s="701"/>
      <c r="P778" s="701"/>
      <c r="Q778" s="701"/>
      <c r="BA778" s="411"/>
      <c r="BB778" s="490"/>
      <c r="BC778" s="411"/>
      <c r="BD778" s="411"/>
      <c r="BE778" s="411"/>
      <c r="BF778" s="411"/>
      <c r="BG778" s="411"/>
      <c r="BH778" s="411"/>
      <c r="BI778" s="411"/>
      <c r="BJ778" s="411"/>
      <c r="BK778" s="411"/>
      <c r="BL778" s="411"/>
      <c r="BM778" s="411"/>
      <c r="BN778" s="411"/>
      <c r="BO778" s="411"/>
      <c r="BP778" s="411"/>
      <c r="BQ778" s="411"/>
      <c r="BR778" s="411"/>
      <c r="BS778" s="411"/>
      <c r="BT778" s="411"/>
      <c r="BU778" s="411"/>
      <c r="BV778" s="411"/>
      <c r="BW778" s="411"/>
      <c r="BX778" s="411"/>
      <c r="BY778" s="411"/>
      <c r="BZ778" s="411"/>
      <c r="CA778" s="411"/>
      <c r="CB778" s="411"/>
      <c r="CC778" s="411"/>
      <c r="CD778" s="411"/>
      <c r="CE778" s="411"/>
      <c r="CF778" s="411"/>
      <c r="CG778" s="411"/>
      <c r="CH778" s="411"/>
      <c r="CI778" s="411"/>
      <c r="CJ778" s="411"/>
      <c r="CK778" s="411"/>
      <c r="CL778" s="411"/>
      <c r="CM778" s="411"/>
      <c r="CN778" s="411"/>
      <c r="CO778" s="411"/>
      <c r="CP778" s="411"/>
      <c r="CQ778" s="411"/>
      <c r="CR778" s="411"/>
      <c r="CS778" s="411"/>
      <c r="CT778" s="411"/>
      <c r="CU778" s="411"/>
      <c r="CV778" s="411"/>
      <c r="CW778" s="411"/>
      <c r="CX778" s="411"/>
      <c r="CY778" s="411"/>
      <c r="CZ778" s="411"/>
    </row>
    <row r="779" ht="25.15" customHeight="true" x14ac:dyDescent="0.2">
      <c r="C779" s="701"/>
      <c r="D779" s="701"/>
      <c r="E779" s="701"/>
      <c r="F779" s="701"/>
      <c r="G779" s="701"/>
      <c r="H779" s="701"/>
      <c r="I779" s="701"/>
      <c r="J779" s="701"/>
      <c r="K779" s="701"/>
      <c r="L779" s="701"/>
      <c r="M779" s="701"/>
      <c r="N779" s="701"/>
      <c r="O779" s="701"/>
      <c r="P779" s="701"/>
      <c r="Q779" s="701"/>
      <c r="BA779" s="411"/>
      <c r="BB779" s="490"/>
      <c r="BC779" s="411"/>
      <c r="BD779" s="411"/>
      <c r="BE779" s="411"/>
      <c r="BF779" s="411"/>
      <c r="BG779" s="411"/>
      <c r="BH779" s="411"/>
      <c r="BI779" s="411"/>
      <c r="BJ779" s="411"/>
      <c r="BK779" s="411"/>
      <c r="BL779" s="411"/>
      <c r="BM779" s="411"/>
      <c r="BN779" s="411"/>
      <c r="BO779" s="411"/>
      <c r="BP779" s="411"/>
      <c r="BQ779" s="411"/>
      <c r="BR779" s="411"/>
      <c r="BS779" s="411"/>
      <c r="BT779" s="411"/>
      <c r="BU779" s="411"/>
      <c r="BV779" s="411"/>
      <c r="BW779" s="411"/>
      <c r="BX779" s="411"/>
      <c r="BY779" s="411"/>
      <c r="BZ779" s="411"/>
      <c r="CA779" s="411"/>
      <c r="CB779" s="411"/>
      <c r="CC779" s="411"/>
      <c r="CD779" s="411"/>
      <c r="CE779" s="411"/>
      <c r="CF779" s="411"/>
      <c r="CG779" s="411"/>
      <c r="CH779" s="411"/>
      <c r="CI779" s="411"/>
      <c r="CJ779" s="411"/>
      <c r="CK779" s="411"/>
      <c r="CL779" s="411"/>
      <c r="CM779" s="411"/>
      <c r="CN779" s="411"/>
      <c r="CO779" s="411"/>
      <c r="CP779" s="411"/>
      <c r="CQ779" s="411"/>
      <c r="CR779" s="411"/>
      <c r="CS779" s="411"/>
      <c r="CT779" s="411"/>
      <c r="CU779" s="411"/>
      <c r="CV779" s="411"/>
      <c r="CW779" s="411"/>
      <c r="CX779" s="411"/>
      <c r="CY779" s="411"/>
      <c r="CZ779" s="411"/>
    </row>
    <row r="780" ht="25.15" customHeight="true" x14ac:dyDescent="0.2">
      <c r="C780" s="701"/>
      <c r="D780" s="701"/>
      <c r="E780" s="701"/>
      <c r="F780" s="701"/>
      <c r="G780" s="701"/>
      <c r="H780" s="701"/>
      <c r="I780" s="701"/>
      <c r="J780" s="701"/>
      <c r="K780" s="701"/>
      <c r="L780" s="701"/>
      <c r="M780" s="701"/>
      <c r="N780" s="701"/>
      <c r="O780" s="701"/>
      <c r="P780" s="701"/>
      <c r="Q780" s="701"/>
      <c r="BA780" s="411"/>
      <c r="BB780" s="490"/>
      <c r="BC780" s="411"/>
      <c r="BD780" s="411"/>
      <c r="BE780" s="411"/>
      <c r="BF780" s="411"/>
      <c r="BG780" s="411"/>
      <c r="BH780" s="411"/>
      <c r="BI780" s="411"/>
      <c r="BJ780" s="411"/>
      <c r="BK780" s="411"/>
      <c r="BL780" s="411"/>
      <c r="BM780" s="411"/>
      <c r="BN780" s="411"/>
      <c r="BO780" s="411"/>
      <c r="BP780" s="411"/>
      <c r="BQ780" s="411"/>
      <c r="BR780" s="411"/>
      <c r="BS780" s="411"/>
      <c r="BT780" s="411"/>
      <c r="BU780" s="411"/>
      <c r="BV780" s="411"/>
      <c r="BW780" s="411"/>
      <c r="BX780" s="411"/>
      <c r="BY780" s="411"/>
      <c r="BZ780" s="411"/>
      <c r="CA780" s="411"/>
      <c r="CB780" s="411"/>
      <c r="CC780" s="411"/>
      <c r="CD780" s="411"/>
      <c r="CE780" s="411"/>
      <c r="CF780" s="411"/>
      <c r="CG780" s="411"/>
      <c r="CH780" s="411"/>
      <c r="CI780" s="411"/>
      <c r="CJ780" s="411"/>
      <c r="CK780" s="411"/>
      <c r="CL780" s="411"/>
      <c r="CM780" s="411"/>
      <c r="CN780" s="411"/>
      <c r="CO780" s="411"/>
      <c r="CP780" s="411"/>
      <c r="CQ780" s="411"/>
      <c r="CR780" s="411"/>
      <c r="CS780" s="411"/>
      <c r="CT780" s="411"/>
      <c r="CU780" s="411"/>
      <c r="CV780" s="411"/>
      <c r="CW780" s="411"/>
      <c r="CX780" s="411"/>
      <c r="CY780" s="411"/>
      <c r="CZ780" s="411"/>
    </row>
    <row r="781" ht="25.15" customHeight="true" x14ac:dyDescent="0.2">
      <c r="C781" s="701"/>
      <c r="D781" s="701"/>
      <c r="E781" s="701"/>
      <c r="F781" s="701"/>
      <c r="G781" s="701"/>
      <c r="H781" s="701"/>
      <c r="I781" s="701"/>
      <c r="J781" s="701"/>
      <c r="K781" s="701"/>
      <c r="L781" s="701"/>
      <c r="M781" s="701"/>
      <c r="N781" s="701"/>
      <c r="O781" s="701"/>
      <c r="P781" s="701"/>
      <c r="Q781" s="701"/>
      <c r="BA781" s="411"/>
      <c r="BB781" s="490"/>
      <c r="BC781" s="411"/>
      <c r="BD781" s="411"/>
      <c r="BE781" s="411"/>
      <c r="BF781" s="411"/>
      <c r="BG781" s="411"/>
      <c r="BH781" s="411"/>
      <c r="BI781" s="411"/>
      <c r="BJ781" s="411"/>
      <c r="BK781" s="411"/>
      <c r="BL781" s="411"/>
      <c r="BM781" s="411"/>
      <c r="BN781" s="411"/>
      <c r="BO781" s="411"/>
      <c r="BP781" s="411"/>
      <c r="BQ781" s="411"/>
      <c r="BR781" s="411"/>
      <c r="BS781" s="411"/>
      <c r="BT781" s="411"/>
      <c r="BU781" s="411"/>
      <c r="BV781" s="411"/>
      <c r="BW781" s="411"/>
      <c r="BX781" s="411"/>
      <c r="BY781" s="411"/>
      <c r="BZ781" s="411"/>
      <c r="CA781" s="411"/>
      <c r="CB781" s="411"/>
      <c r="CC781" s="411"/>
      <c r="CD781" s="411"/>
      <c r="CE781" s="411"/>
      <c r="CF781" s="411"/>
      <c r="CG781" s="411"/>
      <c r="CH781" s="411"/>
      <c r="CI781" s="411"/>
      <c r="CJ781" s="411"/>
      <c r="CK781" s="411"/>
      <c r="CL781" s="411"/>
      <c r="CM781" s="411"/>
      <c r="CN781" s="411"/>
      <c r="CO781" s="411"/>
      <c r="CP781" s="411"/>
      <c r="CQ781" s="411"/>
      <c r="CR781" s="411"/>
      <c r="CS781" s="411"/>
      <c r="CT781" s="411"/>
      <c r="CU781" s="411"/>
      <c r="CV781" s="411"/>
      <c r="CW781" s="411"/>
      <c r="CX781" s="411"/>
      <c r="CY781" s="411"/>
      <c r="CZ781" s="411"/>
    </row>
    <row r="782" ht="25.15" customHeight="true" x14ac:dyDescent="0.2">
      <c r="C782" s="701"/>
      <c r="D782" s="701"/>
      <c r="E782" s="701"/>
      <c r="F782" s="701"/>
      <c r="G782" s="701"/>
      <c r="H782" s="701"/>
      <c r="I782" s="701"/>
      <c r="J782" s="701"/>
      <c r="K782" s="701"/>
      <c r="L782" s="701"/>
      <c r="M782" s="701"/>
      <c r="N782" s="701"/>
      <c r="O782" s="701"/>
      <c r="P782" s="701"/>
      <c r="Q782" s="701"/>
      <c r="BA782" s="411"/>
      <c r="BB782" s="490"/>
      <c r="BC782" s="411"/>
      <c r="BD782" s="411"/>
      <c r="BE782" s="411"/>
      <c r="BF782" s="411"/>
      <c r="BG782" s="411"/>
      <c r="BH782" s="411"/>
      <c r="BI782" s="411"/>
      <c r="BJ782" s="411"/>
      <c r="BK782" s="411"/>
      <c r="BL782" s="411"/>
      <c r="BM782" s="411"/>
      <c r="BN782" s="411"/>
      <c r="BO782" s="411"/>
      <c r="BP782" s="411"/>
      <c r="BQ782" s="411"/>
      <c r="BR782" s="411"/>
      <c r="BS782" s="411"/>
      <c r="BT782" s="411"/>
      <c r="BU782" s="411"/>
      <c r="BV782" s="411"/>
      <c r="BW782" s="411"/>
      <c r="BX782" s="411"/>
      <c r="BY782" s="411"/>
      <c r="BZ782" s="411"/>
      <c r="CA782" s="411"/>
      <c r="CB782" s="411"/>
      <c r="CC782" s="411"/>
      <c r="CD782" s="411"/>
      <c r="CE782" s="411"/>
      <c r="CF782" s="411"/>
      <c r="CG782" s="411"/>
      <c r="CH782" s="411"/>
      <c r="CI782" s="411"/>
      <c r="CJ782" s="411"/>
      <c r="CK782" s="411"/>
      <c r="CL782" s="411"/>
      <c r="CM782" s="411"/>
      <c r="CN782" s="411"/>
      <c r="CO782" s="411"/>
      <c r="CP782" s="411"/>
      <c r="CQ782" s="411"/>
      <c r="CR782" s="411"/>
      <c r="CS782" s="411"/>
      <c r="CT782" s="411"/>
      <c r="CU782" s="411"/>
      <c r="CV782" s="411"/>
      <c r="CW782" s="411"/>
      <c r="CX782" s="411"/>
      <c r="CY782" s="411"/>
      <c r="CZ782" s="411"/>
    </row>
    <row r="783" ht="25.15" customHeight="true" x14ac:dyDescent="0.2">
      <c r="C783" s="701"/>
      <c r="D783" s="701"/>
      <c r="E783" s="701"/>
      <c r="F783" s="701"/>
      <c r="G783" s="701"/>
      <c r="H783" s="701"/>
      <c r="I783" s="701"/>
      <c r="J783" s="701"/>
      <c r="K783" s="701"/>
      <c r="L783" s="701"/>
      <c r="M783" s="701"/>
      <c r="N783" s="701"/>
      <c r="O783" s="701"/>
      <c r="P783" s="701"/>
      <c r="Q783" s="701"/>
      <c r="BA783" s="411"/>
      <c r="BB783" s="490"/>
      <c r="BC783" s="411"/>
      <c r="BD783" s="411"/>
      <c r="BE783" s="411"/>
      <c r="BF783" s="411"/>
      <c r="BG783" s="411"/>
      <c r="BH783" s="411"/>
      <c r="BI783" s="411"/>
      <c r="BJ783" s="411"/>
      <c r="BK783" s="411"/>
      <c r="BL783" s="411"/>
      <c r="BM783" s="411"/>
      <c r="BN783" s="411"/>
      <c r="BO783" s="411"/>
      <c r="BP783" s="411"/>
      <c r="BQ783" s="411"/>
      <c r="BR783" s="411"/>
      <c r="BS783" s="411"/>
      <c r="BT783" s="411"/>
      <c r="BU783" s="411"/>
      <c r="BV783" s="411"/>
      <c r="BW783" s="411"/>
      <c r="BX783" s="411"/>
      <c r="BY783" s="411"/>
      <c r="BZ783" s="411"/>
      <c r="CA783" s="411"/>
      <c r="CB783" s="411"/>
      <c r="CC783" s="411"/>
      <c r="CD783" s="411"/>
      <c r="CE783" s="411"/>
      <c r="CF783" s="411"/>
      <c r="CG783" s="411"/>
      <c r="CH783" s="411"/>
      <c r="CI783" s="411"/>
      <c r="CJ783" s="411"/>
      <c r="CK783" s="411"/>
      <c r="CL783" s="411"/>
      <c r="CM783" s="411"/>
      <c r="CN783" s="411"/>
      <c r="CO783" s="411"/>
      <c r="CP783" s="411"/>
      <c r="CQ783" s="411"/>
      <c r="CR783" s="411"/>
      <c r="CS783" s="411"/>
      <c r="CT783" s="411"/>
      <c r="CU783" s="411"/>
      <c r="CV783" s="411"/>
      <c r="CW783" s="411"/>
      <c r="CX783" s="411"/>
      <c r="CY783" s="411"/>
      <c r="CZ783" s="411"/>
    </row>
    <row r="784" ht="25.15" customHeight="true" x14ac:dyDescent="0.2">
      <c r="C784" s="701"/>
      <c r="D784" s="701"/>
      <c r="E784" s="701"/>
      <c r="F784" s="701"/>
      <c r="G784" s="701"/>
      <c r="H784" s="701"/>
      <c r="I784" s="701"/>
      <c r="J784" s="701"/>
      <c r="K784" s="701"/>
      <c r="L784" s="701"/>
      <c r="M784" s="701"/>
      <c r="N784" s="701"/>
      <c r="O784" s="701"/>
      <c r="P784" s="701"/>
      <c r="Q784" s="701"/>
      <c r="BA784" s="411"/>
      <c r="BB784" s="490"/>
      <c r="BC784" s="411"/>
      <c r="BD784" s="411"/>
      <c r="BE784" s="411"/>
      <c r="BF784" s="411"/>
      <c r="BG784" s="411"/>
      <c r="BH784" s="411"/>
      <c r="BI784" s="411"/>
      <c r="BJ784" s="411"/>
      <c r="BK784" s="411"/>
      <c r="BL784" s="411"/>
      <c r="BM784" s="411"/>
      <c r="BN784" s="411"/>
      <c r="BO784" s="411"/>
      <c r="BP784" s="411"/>
      <c r="BQ784" s="411"/>
      <c r="BR784" s="411"/>
      <c r="BS784" s="411"/>
      <c r="BT784" s="411"/>
      <c r="BU784" s="411"/>
      <c r="BV784" s="411"/>
      <c r="BW784" s="411"/>
      <c r="BX784" s="411"/>
      <c r="BY784" s="411"/>
      <c r="BZ784" s="411"/>
      <c r="CA784" s="411"/>
      <c r="CB784" s="411"/>
      <c r="CC784" s="411"/>
      <c r="CD784" s="411"/>
      <c r="CE784" s="411"/>
      <c r="CF784" s="411"/>
      <c r="CG784" s="411"/>
      <c r="CH784" s="411"/>
      <c r="CI784" s="411"/>
      <c r="CJ784" s="411"/>
      <c r="CK784" s="411"/>
      <c r="CL784" s="411"/>
      <c r="CM784" s="411"/>
      <c r="CN784" s="411"/>
      <c r="CO784" s="411"/>
      <c r="CP784" s="411"/>
      <c r="CQ784" s="411"/>
      <c r="CR784" s="411"/>
      <c r="CS784" s="411"/>
      <c r="CT784" s="411"/>
      <c r="CU784" s="411"/>
      <c r="CV784" s="411"/>
      <c r="CW784" s="411"/>
      <c r="CX784" s="411"/>
      <c r="CY784" s="411"/>
      <c r="CZ784" s="411"/>
    </row>
    <row r="785" ht="25.15" customHeight="true" x14ac:dyDescent="0.2">
      <c r="C785" s="701"/>
      <c r="D785" s="701"/>
      <c r="E785" s="701"/>
      <c r="F785" s="701"/>
      <c r="G785" s="701"/>
      <c r="H785" s="701"/>
      <c r="I785" s="701"/>
      <c r="J785" s="701"/>
      <c r="K785" s="701"/>
      <c r="L785" s="701"/>
      <c r="M785" s="701"/>
      <c r="N785" s="701"/>
      <c r="O785" s="701"/>
      <c r="P785" s="701"/>
      <c r="Q785" s="701"/>
      <c r="BA785" s="411"/>
      <c r="BB785" s="490"/>
      <c r="BC785" s="411"/>
      <c r="BD785" s="411"/>
      <c r="BE785" s="411"/>
      <c r="BF785" s="411"/>
      <c r="BG785" s="411"/>
      <c r="BH785" s="411"/>
      <c r="BI785" s="411"/>
      <c r="BJ785" s="411"/>
      <c r="BK785" s="411"/>
      <c r="BL785" s="411"/>
      <c r="BM785" s="411"/>
      <c r="BN785" s="411"/>
      <c r="BO785" s="411"/>
      <c r="BP785" s="411"/>
      <c r="BQ785" s="411"/>
      <c r="BR785" s="411"/>
      <c r="BS785" s="411"/>
      <c r="BT785" s="411"/>
      <c r="BU785" s="411"/>
      <c r="BV785" s="411"/>
      <c r="BW785" s="411"/>
      <c r="BX785" s="411"/>
      <c r="BY785" s="411"/>
      <c r="BZ785" s="411"/>
      <c r="CA785" s="411"/>
      <c r="CB785" s="411"/>
      <c r="CC785" s="411"/>
      <c r="CD785" s="411"/>
      <c r="CE785" s="411"/>
      <c r="CF785" s="411"/>
      <c r="CG785" s="411"/>
      <c r="CH785" s="411"/>
      <c r="CI785" s="411"/>
      <c r="CJ785" s="411"/>
      <c r="CK785" s="411"/>
      <c r="CL785" s="411"/>
      <c r="CM785" s="411"/>
      <c r="CN785" s="411"/>
      <c r="CO785" s="411"/>
      <c r="CP785" s="411"/>
      <c r="CQ785" s="411"/>
      <c r="CR785" s="411"/>
      <c r="CS785" s="411"/>
      <c r="CT785" s="411"/>
      <c r="CU785" s="411"/>
      <c r="CV785" s="411"/>
      <c r="CW785" s="411"/>
      <c r="CX785" s="411"/>
      <c r="CY785" s="411"/>
      <c r="CZ785" s="411"/>
    </row>
    <row r="786" ht="25.15" customHeight="true" x14ac:dyDescent="0.2">
      <c r="C786" s="701"/>
      <c r="D786" s="701"/>
      <c r="E786" s="701"/>
      <c r="F786" s="701"/>
      <c r="G786" s="701"/>
      <c r="H786" s="701"/>
      <c r="I786" s="701"/>
      <c r="J786" s="701"/>
      <c r="K786" s="701"/>
      <c r="L786" s="701"/>
      <c r="M786" s="701"/>
      <c r="N786" s="701"/>
      <c r="O786" s="701"/>
      <c r="P786" s="701"/>
      <c r="Q786" s="701"/>
      <c r="BA786" s="411"/>
      <c r="BB786" s="490"/>
      <c r="BC786" s="411"/>
      <c r="BD786" s="411"/>
      <c r="BE786" s="411"/>
      <c r="BF786" s="411"/>
      <c r="BG786" s="411"/>
      <c r="BH786" s="411"/>
      <c r="BI786" s="411"/>
      <c r="BJ786" s="411"/>
      <c r="BK786" s="411"/>
      <c r="BL786" s="411"/>
      <c r="BM786" s="411"/>
      <c r="BN786" s="411"/>
      <c r="BO786" s="411"/>
      <c r="BP786" s="411"/>
      <c r="BQ786" s="411"/>
      <c r="BR786" s="411"/>
      <c r="BS786" s="411"/>
      <c r="BT786" s="411"/>
      <c r="BU786" s="411"/>
      <c r="BV786" s="411"/>
      <c r="BW786" s="411"/>
      <c r="BX786" s="411"/>
      <c r="BY786" s="411"/>
      <c r="BZ786" s="411"/>
      <c r="CA786" s="411"/>
      <c r="CB786" s="411"/>
      <c r="CC786" s="411"/>
      <c r="CD786" s="411"/>
      <c r="CE786" s="411"/>
      <c r="CF786" s="411"/>
      <c r="CG786" s="411"/>
      <c r="CH786" s="411"/>
      <c r="CI786" s="411"/>
      <c r="CJ786" s="411"/>
      <c r="CK786" s="411"/>
      <c r="CL786" s="411"/>
      <c r="CM786" s="411"/>
      <c r="CN786" s="411"/>
      <c r="CO786" s="411"/>
      <c r="CP786" s="411"/>
      <c r="CQ786" s="411"/>
      <c r="CR786" s="411"/>
      <c r="CS786" s="411"/>
      <c r="CT786" s="411"/>
      <c r="CU786" s="411"/>
      <c r="CV786" s="411"/>
      <c r="CW786" s="411"/>
      <c r="CX786" s="411"/>
      <c r="CY786" s="411"/>
      <c r="CZ786" s="411"/>
    </row>
    <row r="787" ht="25.15" customHeight="true" x14ac:dyDescent="0.2">
      <c r="C787" s="701"/>
      <c r="D787" s="701"/>
      <c r="E787" s="701"/>
      <c r="F787" s="701"/>
      <c r="G787" s="701"/>
      <c r="H787" s="701"/>
      <c r="I787" s="701"/>
      <c r="J787" s="701"/>
      <c r="K787" s="701"/>
      <c r="L787" s="701"/>
      <c r="M787" s="701"/>
      <c r="N787" s="701"/>
      <c r="O787" s="701"/>
      <c r="P787" s="701"/>
      <c r="Q787" s="701"/>
      <c r="BA787" s="411"/>
      <c r="BB787" s="490"/>
      <c r="BC787" s="411"/>
      <c r="BD787" s="411"/>
      <c r="BE787" s="411"/>
      <c r="BF787" s="411"/>
      <c r="BG787" s="411"/>
      <c r="BH787" s="411"/>
      <c r="BI787" s="411"/>
      <c r="BJ787" s="411"/>
      <c r="BK787" s="411"/>
      <c r="BL787" s="411"/>
      <c r="BM787" s="411"/>
      <c r="BN787" s="411"/>
      <c r="BO787" s="411"/>
      <c r="BP787" s="411"/>
      <c r="BQ787" s="411"/>
      <c r="BR787" s="411"/>
      <c r="BS787" s="411"/>
      <c r="BT787" s="411"/>
      <c r="BU787" s="411"/>
      <c r="BV787" s="411"/>
      <c r="BW787" s="411"/>
      <c r="BX787" s="411"/>
      <c r="BY787" s="411"/>
      <c r="BZ787" s="411"/>
      <c r="CA787" s="411"/>
      <c r="CB787" s="411"/>
      <c r="CC787" s="411"/>
      <c r="CD787" s="411"/>
      <c r="CE787" s="411"/>
      <c r="CF787" s="411"/>
      <c r="CG787" s="411"/>
      <c r="CH787" s="411"/>
      <c r="CI787" s="411"/>
      <c r="CJ787" s="411"/>
      <c r="CK787" s="411"/>
      <c r="CL787" s="411"/>
      <c r="CM787" s="411"/>
      <c r="CN787" s="411"/>
      <c r="CO787" s="411"/>
      <c r="CP787" s="411"/>
      <c r="CQ787" s="411"/>
      <c r="CR787" s="411"/>
      <c r="CS787" s="411"/>
      <c r="CT787" s="411"/>
      <c r="CU787" s="411"/>
      <c r="CV787" s="411"/>
      <c r="CW787" s="411"/>
      <c r="CX787" s="411"/>
      <c r="CY787" s="411"/>
      <c r="CZ787" s="411"/>
    </row>
    <row r="788" ht="25.15" customHeight="true" x14ac:dyDescent="0.2">
      <c r="C788" s="701"/>
      <c r="D788" s="701"/>
      <c r="E788" s="701"/>
      <c r="F788" s="701"/>
      <c r="G788" s="701"/>
      <c r="H788" s="701"/>
      <c r="I788" s="701"/>
      <c r="J788" s="701"/>
      <c r="K788" s="701"/>
      <c r="L788" s="701"/>
      <c r="M788" s="701"/>
      <c r="N788" s="701"/>
      <c r="O788" s="701"/>
      <c r="P788" s="701"/>
      <c r="Q788" s="701"/>
      <c r="BA788" s="411"/>
      <c r="BB788" s="490"/>
      <c r="BC788" s="411"/>
      <c r="BD788" s="411"/>
      <c r="BE788" s="411"/>
      <c r="BF788" s="411"/>
      <c r="BG788" s="411"/>
      <c r="BH788" s="411"/>
      <c r="BI788" s="411"/>
      <c r="BJ788" s="411"/>
      <c r="BK788" s="411"/>
      <c r="BL788" s="411"/>
      <c r="BM788" s="411"/>
      <c r="BN788" s="411"/>
      <c r="BO788" s="411"/>
      <c r="BP788" s="411"/>
      <c r="BQ788" s="411"/>
      <c r="BR788" s="411"/>
      <c r="BS788" s="411"/>
      <c r="BT788" s="411"/>
      <c r="BU788" s="411"/>
      <c r="BV788" s="411"/>
      <c r="BW788" s="411"/>
      <c r="BX788" s="411"/>
      <c r="BY788" s="411"/>
      <c r="BZ788" s="411"/>
      <c r="CA788" s="411"/>
      <c r="CB788" s="411"/>
      <c r="CC788" s="411"/>
      <c r="CD788" s="411"/>
      <c r="CE788" s="411"/>
      <c r="CF788" s="411"/>
      <c r="CG788" s="411"/>
      <c r="CH788" s="411"/>
      <c r="CI788" s="411"/>
      <c r="CJ788" s="411"/>
      <c r="CK788" s="411"/>
      <c r="CL788" s="411"/>
      <c r="CM788" s="411"/>
      <c r="CN788" s="411"/>
      <c r="CO788" s="411"/>
      <c r="CP788" s="411"/>
      <c r="CQ788" s="411"/>
      <c r="CR788" s="411"/>
      <c r="CS788" s="411"/>
      <c r="CT788" s="411"/>
      <c r="CU788" s="411"/>
      <c r="CV788" s="411"/>
      <c r="CW788" s="411"/>
      <c r="CX788" s="411"/>
      <c r="CY788" s="411"/>
      <c r="CZ788" s="411"/>
    </row>
    <row r="789" ht="25.15" customHeight="true" x14ac:dyDescent="0.2">
      <c r="C789" s="701"/>
      <c r="D789" s="701"/>
      <c r="E789" s="701"/>
      <c r="F789" s="701"/>
      <c r="G789" s="701"/>
      <c r="H789" s="701"/>
      <c r="I789" s="701"/>
      <c r="J789" s="701"/>
      <c r="K789" s="701"/>
      <c r="L789" s="701"/>
      <c r="M789" s="701"/>
      <c r="N789" s="701"/>
      <c r="O789" s="701"/>
      <c r="P789" s="701"/>
      <c r="Q789" s="701"/>
      <c r="BA789" s="411"/>
      <c r="BB789" s="490"/>
      <c r="BC789" s="411"/>
      <c r="BD789" s="411"/>
      <c r="BE789" s="411"/>
      <c r="BF789" s="411"/>
      <c r="BG789" s="411"/>
      <c r="BH789" s="411"/>
      <c r="BI789" s="411"/>
      <c r="BJ789" s="411"/>
      <c r="BK789" s="411"/>
      <c r="BL789" s="411"/>
      <c r="BM789" s="411"/>
      <c r="BN789" s="411"/>
      <c r="BO789" s="411"/>
      <c r="BP789" s="411"/>
      <c r="BQ789" s="411"/>
      <c r="BR789" s="411"/>
      <c r="BS789" s="411"/>
      <c r="BT789" s="411"/>
      <c r="BU789" s="411"/>
      <c r="BV789" s="411"/>
      <c r="BW789" s="411"/>
      <c r="BX789" s="411"/>
      <c r="BY789" s="411"/>
      <c r="BZ789" s="411"/>
      <c r="CA789" s="411"/>
      <c r="CB789" s="411"/>
      <c r="CC789" s="411"/>
      <c r="CD789" s="411"/>
      <c r="CE789" s="411"/>
      <c r="CF789" s="411"/>
      <c r="CG789" s="411"/>
      <c r="CH789" s="411"/>
      <c r="CI789" s="411"/>
      <c r="CJ789" s="411"/>
      <c r="CK789" s="411"/>
      <c r="CL789" s="411"/>
      <c r="CM789" s="411"/>
      <c r="CN789" s="411"/>
      <c r="CO789" s="411"/>
      <c r="CP789" s="411"/>
      <c r="CQ789" s="411"/>
      <c r="CR789" s="411"/>
      <c r="CS789" s="411"/>
      <c r="CT789" s="411"/>
      <c r="CU789" s="411"/>
      <c r="CV789" s="411"/>
      <c r="CW789" s="411"/>
      <c r="CX789" s="411"/>
      <c r="CY789" s="411"/>
      <c r="CZ789" s="411"/>
    </row>
    <row r="790" ht="25.15" customHeight="true" x14ac:dyDescent="0.2">
      <c r="C790" s="701"/>
      <c r="D790" s="701"/>
      <c r="E790" s="701"/>
      <c r="F790" s="701"/>
      <c r="G790" s="701"/>
      <c r="H790" s="701"/>
      <c r="I790" s="701"/>
      <c r="J790" s="701"/>
      <c r="K790" s="701"/>
      <c r="L790" s="701"/>
      <c r="M790" s="701"/>
      <c r="N790" s="701"/>
      <c r="O790" s="701"/>
      <c r="P790" s="701"/>
      <c r="Q790" s="701"/>
      <c r="BA790" s="411"/>
      <c r="BB790" s="490"/>
      <c r="BC790" s="411"/>
      <c r="BD790" s="411"/>
      <c r="BE790" s="411"/>
      <c r="BF790" s="411"/>
      <c r="BG790" s="411"/>
      <c r="BH790" s="411"/>
      <c r="BI790" s="411"/>
      <c r="BJ790" s="411"/>
      <c r="BK790" s="411"/>
      <c r="BL790" s="411"/>
      <c r="BM790" s="411"/>
      <c r="BN790" s="411"/>
      <c r="BO790" s="411"/>
      <c r="BP790" s="411"/>
      <c r="BQ790" s="411"/>
      <c r="BR790" s="411"/>
      <c r="BS790" s="411"/>
      <c r="BT790" s="411"/>
      <c r="BU790" s="411"/>
      <c r="BV790" s="411"/>
      <c r="BW790" s="411"/>
      <c r="BX790" s="411"/>
      <c r="BY790" s="411"/>
      <c r="BZ790" s="411"/>
      <c r="CA790" s="411"/>
      <c r="CB790" s="411"/>
      <c r="CC790" s="411"/>
      <c r="CD790" s="411"/>
      <c r="CE790" s="411"/>
      <c r="CF790" s="411"/>
      <c r="CG790" s="411"/>
      <c r="CH790" s="411"/>
      <c r="CI790" s="411"/>
      <c r="CJ790" s="411"/>
      <c r="CK790" s="411"/>
      <c r="CL790" s="411"/>
      <c r="CM790" s="411"/>
      <c r="CN790" s="411"/>
      <c r="CO790" s="411"/>
      <c r="CP790" s="411"/>
      <c r="CQ790" s="411"/>
      <c r="CR790" s="411"/>
      <c r="CS790" s="411"/>
      <c r="CT790" s="411"/>
      <c r="CU790" s="411"/>
      <c r="CV790" s="411"/>
      <c r="CW790" s="411"/>
      <c r="CX790" s="411"/>
      <c r="CY790" s="411"/>
      <c r="CZ790" s="411"/>
    </row>
    <row r="791" ht="25.15" customHeight="true" x14ac:dyDescent="0.2">
      <c r="C791" s="701"/>
      <c r="D791" s="701"/>
      <c r="E791" s="701"/>
      <c r="F791" s="701"/>
      <c r="G791" s="701"/>
      <c r="H791" s="701"/>
      <c r="I791" s="701"/>
      <c r="J791" s="701"/>
      <c r="K791" s="701"/>
      <c r="L791" s="701"/>
      <c r="M791" s="701"/>
      <c r="N791" s="701"/>
      <c r="O791" s="701"/>
      <c r="P791" s="701"/>
      <c r="Q791" s="701"/>
      <c r="BA791" s="411"/>
      <c r="BB791" s="490"/>
      <c r="BC791" s="411"/>
      <c r="BD791" s="411"/>
      <c r="BE791" s="411"/>
      <c r="BF791" s="411"/>
      <c r="BG791" s="411"/>
      <c r="BH791" s="411"/>
      <c r="BI791" s="411"/>
      <c r="BJ791" s="411"/>
      <c r="BK791" s="411"/>
      <c r="BL791" s="411"/>
      <c r="BM791" s="411"/>
      <c r="BN791" s="411"/>
      <c r="BO791" s="411"/>
      <c r="BP791" s="411"/>
      <c r="BQ791" s="411"/>
      <c r="BR791" s="411"/>
      <c r="BS791" s="411"/>
      <c r="BT791" s="411"/>
      <c r="BU791" s="411"/>
      <c r="BV791" s="411"/>
      <c r="BW791" s="411"/>
      <c r="BX791" s="411"/>
      <c r="BY791" s="411"/>
      <c r="BZ791" s="411"/>
      <c r="CA791" s="411"/>
      <c r="CB791" s="411"/>
      <c r="CC791" s="411"/>
      <c r="CD791" s="411"/>
      <c r="CE791" s="411"/>
      <c r="CF791" s="411"/>
      <c r="CG791" s="411"/>
      <c r="CH791" s="411"/>
      <c r="CI791" s="411"/>
      <c r="CJ791" s="411"/>
      <c r="CK791" s="411"/>
      <c r="CL791" s="411"/>
      <c r="CM791" s="411"/>
      <c r="CN791" s="411"/>
      <c r="CO791" s="411"/>
      <c r="CP791" s="411"/>
      <c r="CQ791" s="411"/>
      <c r="CR791" s="411"/>
      <c r="CS791" s="411"/>
      <c r="CT791" s="411"/>
      <c r="CU791" s="411"/>
      <c r="CV791" s="411"/>
      <c r="CW791" s="411"/>
      <c r="CX791" s="411"/>
      <c r="CY791" s="411"/>
      <c r="CZ791" s="411"/>
    </row>
    <row r="792" ht="25.15" customHeight="true" x14ac:dyDescent="0.2">
      <c r="C792" s="701"/>
      <c r="D792" s="701"/>
      <c r="E792" s="701"/>
      <c r="F792" s="701"/>
      <c r="G792" s="701"/>
      <c r="H792" s="701"/>
      <c r="I792" s="701"/>
      <c r="J792" s="701"/>
      <c r="K792" s="701"/>
      <c r="L792" s="701"/>
      <c r="M792" s="701"/>
      <c r="N792" s="701"/>
      <c r="O792" s="701"/>
      <c r="P792" s="701"/>
      <c r="Q792" s="701"/>
      <c r="BA792" s="411"/>
      <c r="BB792" s="490"/>
      <c r="BC792" s="411"/>
      <c r="BD792" s="411"/>
      <c r="BE792" s="411"/>
      <c r="BF792" s="411"/>
      <c r="BG792" s="411"/>
      <c r="BH792" s="411"/>
      <c r="BI792" s="411"/>
      <c r="BJ792" s="411"/>
      <c r="BK792" s="411"/>
      <c r="BL792" s="411"/>
      <c r="BM792" s="411"/>
      <c r="BN792" s="411"/>
      <c r="BO792" s="411"/>
      <c r="BP792" s="411"/>
      <c r="BQ792" s="411"/>
      <c r="BR792" s="411"/>
      <c r="BS792" s="411"/>
      <c r="BT792" s="411"/>
      <c r="BU792" s="411"/>
      <c r="BV792" s="411"/>
      <c r="BW792" s="411"/>
      <c r="BX792" s="411"/>
      <c r="BY792" s="411"/>
      <c r="BZ792" s="411"/>
      <c r="CA792" s="411"/>
      <c r="CB792" s="411"/>
      <c r="CC792" s="411"/>
      <c r="CD792" s="411"/>
      <c r="CE792" s="411"/>
      <c r="CF792" s="411"/>
      <c r="CG792" s="411"/>
      <c r="CH792" s="411"/>
      <c r="CI792" s="411"/>
      <c r="CJ792" s="411"/>
      <c r="CK792" s="411"/>
      <c r="CL792" s="411"/>
      <c r="CM792" s="411"/>
      <c r="CN792" s="411"/>
      <c r="CO792" s="411"/>
      <c r="CP792" s="411"/>
      <c r="CQ792" s="411"/>
      <c r="CR792" s="411"/>
      <c r="CS792" s="411"/>
      <c r="CT792" s="411"/>
      <c r="CU792" s="411"/>
      <c r="CV792" s="411"/>
      <c r="CW792" s="411"/>
      <c r="CX792" s="411"/>
      <c r="CY792" s="411"/>
      <c r="CZ792" s="411"/>
    </row>
    <row r="793" ht="25.15" customHeight="true" x14ac:dyDescent="0.2">
      <c r="C793" s="701"/>
      <c r="D793" s="701"/>
      <c r="E793" s="701"/>
      <c r="F793" s="701"/>
      <c r="G793" s="701"/>
      <c r="H793" s="701"/>
      <c r="I793" s="701"/>
      <c r="J793" s="701"/>
      <c r="K793" s="701"/>
      <c r="L793" s="701"/>
      <c r="M793" s="701"/>
      <c r="N793" s="701"/>
      <c r="O793" s="701"/>
      <c r="P793" s="701"/>
      <c r="Q793" s="701"/>
      <c r="BA793" s="411"/>
      <c r="BB793" s="490"/>
      <c r="BC793" s="411"/>
      <c r="BD793" s="411"/>
      <c r="BE793" s="411"/>
      <c r="BF793" s="411"/>
      <c r="BG793" s="411"/>
      <c r="BH793" s="411"/>
      <c r="BI793" s="411"/>
      <c r="BJ793" s="411"/>
      <c r="BK793" s="411"/>
      <c r="BL793" s="411"/>
      <c r="BM793" s="411"/>
      <c r="BN793" s="411"/>
      <c r="BO793" s="411"/>
      <c r="BP793" s="411"/>
      <c r="BQ793" s="411"/>
      <c r="BR793" s="411"/>
      <c r="BS793" s="411"/>
      <c r="BT793" s="411"/>
      <c r="BU793" s="411"/>
      <c r="BV793" s="411"/>
      <c r="BW793" s="411"/>
      <c r="BX793" s="411"/>
      <c r="BY793" s="411"/>
      <c r="BZ793" s="411"/>
      <c r="CA793" s="411"/>
      <c r="CB793" s="411"/>
      <c r="CC793" s="411"/>
      <c r="CD793" s="411"/>
      <c r="CE793" s="411"/>
      <c r="CF793" s="411"/>
      <c r="CG793" s="411"/>
      <c r="CH793" s="411"/>
      <c r="CI793" s="411"/>
      <c r="CJ793" s="411"/>
      <c r="CK793" s="411"/>
      <c r="CL793" s="411"/>
      <c r="CM793" s="411"/>
      <c r="CN793" s="411"/>
      <c r="CO793" s="411"/>
      <c r="CP793" s="411"/>
      <c r="CQ793" s="411"/>
      <c r="CR793" s="411"/>
      <c r="CS793" s="411"/>
      <c r="CT793" s="411"/>
      <c r="CU793" s="411"/>
      <c r="CV793" s="411"/>
      <c r="CW793" s="411"/>
      <c r="CX793" s="411"/>
      <c r="CY793" s="411"/>
      <c r="CZ793" s="411"/>
    </row>
    <row r="794" ht="25.15" customHeight="true" x14ac:dyDescent="0.2">
      <c r="C794" s="701"/>
      <c r="D794" s="701"/>
      <c r="E794" s="701"/>
      <c r="F794" s="701"/>
      <c r="G794" s="701"/>
      <c r="H794" s="701"/>
      <c r="I794" s="701"/>
      <c r="J794" s="701"/>
      <c r="K794" s="701"/>
      <c r="L794" s="701"/>
      <c r="M794" s="701"/>
      <c r="N794" s="701"/>
      <c r="O794" s="701"/>
      <c r="P794" s="701"/>
      <c r="Q794" s="701"/>
      <c r="BA794" s="411"/>
      <c r="BB794" s="490"/>
      <c r="BC794" s="411"/>
      <c r="BD794" s="411"/>
      <c r="BE794" s="411"/>
      <c r="BF794" s="411"/>
      <c r="BG794" s="411"/>
      <c r="BH794" s="411"/>
      <c r="BI794" s="411"/>
      <c r="BJ794" s="411"/>
      <c r="BK794" s="411"/>
      <c r="BL794" s="411"/>
      <c r="BM794" s="411"/>
      <c r="BN794" s="411"/>
      <c r="BO794" s="411"/>
      <c r="BP794" s="411"/>
      <c r="BQ794" s="411"/>
      <c r="BR794" s="411"/>
      <c r="BS794" s="411"/>
      <c r="BT794" s="411"/>
      <c r="BU794" s="411"/>
      <c r="BV794" s="411"/>
      <c r="BW794" s="411"/>
      <c r="BX794" s="411"/>
      <c r="BY794" s="411"/>
      <c r="BZ794" s="411"/>
      <c r="CA794" s="411"/>
      <c r="CB794" s="411"/>
      <c r="CC794" s="411"/>
      <c r="CD794" s="411"/>
      <c r="CE794" s="411"/>
      <c r="CF794" s="411"/>
      <c r="CG794" s="411"/>
      <c r="CH794" s="411"/>
      <c r="CI794" s="411"/>
      <c r="CJ794" s="411"/>
      <c r="CK794" s="411"/>
      <c r="CL794" s="411"/>
      <c r="CM794" s="411"/>
      <c r="CN794" s="411"/>
      <c r="CO794" s="411"/>
      <c r="CP794" s="411"/>
      <c r="CQ794" s="411"/>
      <c r="CR794" s="411"/>
      <c r="CS794" s="411"/>
      <c r="CT794" s="411"/>
      <c r="CU794" s="411"/>
      <c r="CV794" s="411"/>
      <c r="CW794" s="411"/>
      <c r="CX794" s="411"/>
      <c r="CY794" s="411"/>
      <c r="CZ794" s="411"/>
    </row>
    <row r="795" ht="25.15" customHeight="true" x14ac:dyDescent="0.2">
      <c r="C795" s="701"/>
      <c r="D795" s="701"/>
      <c r="E795" s="701"/>
      <c r="F795" s="701"/>
      <c r="G795" s="701"/>
      <c r="H795" s="701"/>
      <c r="I795" s="701"/>
      <c r="J795" s="701"/>
      <c r="K795" s="701"/>
      <c r="L795" s="701"/>
      <c r="M795" s="701"/>
      <c r="N795" s="701"/>
      <c r="O795" s="701"/>
      <c r="P795" s="701"/>
      <c r="Q795" s="701"/>
      <c r="BA795" s="411"/>
      <c r="BB795" s="490"/>
      <c r="BC795" s="411"/>
      <c r="BD795" s="411"/>
      <c r="BE795" s="411"/>
      <c r="BF795" s="411"/>
      <c r="BG795" s="411"/>
      <c r="BH795" s="411"/>
      <c r="BI795" s="411"/>
      <c r="BJ795" s="411"/>
      <c r="BK795" s="411"/>
      <c r="BL795" s="411"/>
      <c r="BM795" s="411"/>
      <c r="BN795" s="411"/>
      <c r="BO795" s="411"/>
      <c r="BP795" s="411"/>
      <c r="BQ795" s="411"/>
      <c r="BR795" s="411"/>
      <c r="BS795" s="411"/>
      <c r="BT795" s="411"/>
      <c r="BU795" s="411"/>
      <c r="BV795" s="411"/>
      <c r="BW795" s="411"/>
      <c r="BX795" s="411"/>
      <c r="BY795" s="411"/>
      <c r="BZ795" s="411"/>
      <c r="CA795" s="411"/>
      <c r="CB795" s="411"/>
      <c r="CC795" s="411"/>
      <c r="CD795" s="411"/>
      <c r="CE795" s="411"/>
      <c r="CF795" s="411"/>
      <c r="CG795" s="411"/>
      <c r="CH795" s="411"/>
      <c r="CI795" s="411"/>
      <c r="CJ795" s="411"/>
      <c r="CK795" s="411"/>
      <c r="CL795" s="411"/>
      <c r="CM795" s="411"/>
      <c r="CN795" s="411"/>
      <c r="CO795" s="411"/>
      <c r="CP795" s="411"/>
      <c r="CQ795" s="411"/>
      <c r="CR795" s="411"/>
      <c r="CS795" s="411"/>
      <c r="CT795" s="411"/>
      <c r="CU795" s="411"/>
      <c r="CV795" s="411"/>
      <c r="CW795" s="411"/>
      <c r="CX795" s="411"/>
      <c r="CY795" s="411"/>
      <c r="CZ795" s="411"/>
    </row>
    <row r="796" ht="25.15" customHeight="true" x14ac:dyDescent="0.2">
      <c r="C796" s="701"/>
      <c r="D796" s="701"/>
      <c r="E796" s="701"/>
      <c r="F796" s="701"/>
      <c r="G796" s="701"/>
      <c r="H796" s="701"/>
      <c r="I796" s="701"/>
      <c r="J796" s="701"/>
      <c r="K796" s="701"/>
      <c r="L796" s="701"/>
      <c r="M796" s="701"/>
      <c r="N796" s="701"/>
      <c r="O796" s="701"/>
      <c r="P796" s="701"/>
      <c r="Q796" s="701"/>
      <c r="BA796" s="411"/>
      <c r="BB796" s="490"/>
      <c r="BC796" s="411"/>
      <c r="BD796" s="411"/>
      <c r="BE796" s="411"/>
      <c r="BF796" s="411"/>
      <c r="BG796" s="411"/>
      <c r="BH796" s="411"/>
      <c r="BI796" s="411"/>
      <c r="BJ796" s="411"/>
      <c r="BK796" s="411"/>
      <c r="BL796" s="411"/>
      <c r="BM796" s="411"/>
      <c r="BN796" s="411"/>
      <c r="BO796" s="411"/>
      <c r="BP796" s="411"/>
      <c r="BQ796" s="411"/>
      <c r="BR796" s="411"/>
      <c r="BS796" s="411"/>
      <c r="BT796" s="411"/>
      <c r="BU796" s="411"/>
      <c r="BV796" s="411"/>
      <c r="BW796" s="411"/>
      <c r="BX796" s="411"/>
      <c r="BY796" s="411"/>
      <c r="BZ796" s="411"/>
      <c r="CA796" s="411"/>
      <c r="CB796" s="411"/>
      <c r="CC796" s="411"/>
      <c r="CD796" s="411"/>
      <c r="CE796" s="411"/>
      <c r="CF796" s="411"/>
      <c r="CG796" s="411"/>
      <c r="CH796" s="411"/>
      <c r="CI796" s="411"/>
      <c r="CJ796" s="411"/>
      <c r="CK796" s="411"/>
      <c r="CL796" s="411"/>
      <c r="CM796" s="411"/>
      <c r="CN796" s="411"/>
      <c r="CO796" s="411"/>
      <c r="CP796" s="411"/>
      <c r="CQ796" s="411"/>
      <c r="CR796" s="411"/>
      <c r="CS796" s="411"/>
      <c r="CT796" s="411"/>
      <c r="CU796" s="411"/>
      <c r="CV796" s="411"/>
      <c r="CW796" s="411"/>
      <c r="CX796" s="411"/>
      <c r="CY796" s="411"/>
      <c r="CZ796" s="411"/>
    </row>
    <row r="797" ht="25.15" customHeight="true" x14ac:dyDescent="0.2">
      <c r="C797" s="701"/>
      <c r="D797" s="701"/>
      <c r="E797" s="701"/>
      <c r="F797" s="701"/>
      <c r="G797" s="701"/>
      <c r="H797" s="701"/>
      <c r="I797" s="701"/>
      <c r="J797" s="701"/>
      <c r="K797" s="701"/>
      <c r="L797" s="701"/>
      <c r="M797" s="701"/>
      <c r="N797" s="701"/>
      <c r="O797" s="701"/>
      <c r="P797" s="701"/>
      <c r="Q797" s="701"/>
      <c r="BA797" s="411"/>
      <c r="BB797" s="490"/>
      <c r="BC797" s="411"/>
      <c r="BD797" s="411"/>
      <c r="BE797" s="411"/>
      <c r="BF797" s="411"/>
      <c r="BG797" s="411"/>
      <c r="BH797" s="411"/>
      <c r="BI797" s="411"/>
      <c r="BJ797" s="411"/>
      <c r="BK797" s="411"/>
      <c r="BL797" s="411"/>
      <c r="BM797" s="411"/>
      <c r="BN797" s="411"/>
      <c r="BO797" s="411"/>
      <c r="BP797" s="411"/>
      <c r="BQ797" s="411"/>
      <c r="BR797" s="411"/>
      <c r="BS797" s="411"/>
      <c r="BT797" s="411"/>
      <c r="BU797" s="411"/>
      <c r="BV797" s="411"/>
      <c r="BW797" s="411"/>
      <c r="BX797" s="411"/>
      <c r="BY797" s="411"/>
      <c r="BZ797" s="411"/>
      <c r="CA797" s="411"/>
      <c r="CB797" s="411"/>
      <c r="CC797" s="411"/>
      <c r="CD797" s="411"/>
      <c r="CE797" s="411"/>
      <c r="CF797" s="411"/>
      <c r="CG797" s="411"/>
      <c r="CH797" s="411"/>
      <c r="CI797" s="411"/>
      <c r="CJ797" s="411"/>
      <c r="CK797" s="411"/>
      <c r="CL797" s="411"/>
      <c r="CM797" s="411"/>
      <c r="CN797" s="411"/>
      <c r="CO797" s="411"/>
      <c r="CP797" s="411"/>
      <c r="CQ797" s="411"/>
      <c r="CR797" s="411"/>
      <c r="CS797" s="411"/>
      <c r="CT797" s="411"/>
      <c r="CU797" s="411"/>
      <c r="CV797" s="411"/>
      <c r="CW797" s="411"/>
      <c r="CX797" s="411"/>
      <c r="CY797" s="411"/>
      <c r="CZ797" s="411"/>
    </row>
    <row r="798" ht="25.15" customHeight="true" x14ac:dyDescent="0.2">
      <c r="C798" s="701"/>
      <c r="D798" s="701"/>
      <c r="E798" s="701"/>
      <c r="F798" s="701"/>
      <c r="G798" s="701"/>
      <c r="H798" s="701"/>
      <c r="I798" s="701"/>
      <c r="J798" s="701"/>
      <c r="K798" s="701"/>
      <c r="L798" s="701"/>
      <c r="M798" s="701"/>
      <c r="N798" s="701"/>
      <c r="O798" s="701"/>
      <c r="P798" s="701"/>
      <c r="Q798" s="701"/>
      <c r="BA798" s="411"/>
      <c r="BB798" s="490"/>
      <c r="BC798" s="411"/>
      <c r="BD798" s="411"/>
      <c r="BE798" s="411"/>
      <c r="BF798" s="411"/>
      <c r="BG798" s="411"/>
      <c r="BH798" s="411"/>
      <c r="BI798" s="411"/>
      <c r="BJ798" s="411"/>
      <c r="BK798" s="411"/>
      <c r="BL798" s="411"/>
      <c r="BM798" s="411"/>
      <c r="BN798" s="411"/>
      <c r="BO798" s="411"/>
      <c r="BP798" s="411"/>
      <c r="BQ798" s="411"/>
      <c r="BR798" s="411"/>
      <c r="BS798" s="411"/>
      <c r="BT798" s="411"/>
      <c r="BU798" s="411"/>
      <c r="BV798" s="411"/>
      <c r="BW798" s="411"/>
      <c r="BX798" s="411"/>
      <c r="BY798" s="411"/>
      <c r="BZ798" s="411"/>
      <c r="CA798" s="411"/>
      <c r="CB798" s="411"/>
      <c r="CC798" s="411"/>
      <c r="CD798" s="411"/>
      <c r="CE798" s="411"/>
      <c r="CF798" s="411"/>
      <c r="CG798" s="411"/>
      <c r="CH798" s="411"/>
      <c r="CI798" s="411"/>
      <c r="CJ798" s="411"/>
      <c r="CK798" s="411"/>
      <c r="CL798" s="411"/>
      <c r="CM798" s="411"/>
      <c r="CN798" s="411"/>
      <c r="CO798" s="411"/>
      <c r="CP798" s="411"/>
      <c r="CQ798" s="411"/>
      <c r="CR798" s="411"/>
      <c r="CS798" s="411"/>
      <c r="CT798" s="411"/>
      <c r="CU798" s="411"/>
      <c r="CV798" s="411"/>
      <c r="CW798" s="411"/>
      <c r="CX798" s="411"/>
      <c r="CY798" s="411"/>
      <c r="CZ798" s="411"/>
    </row>
    <row r="799" ht="25.15" customHeight="true" x14ac:dyDescent="0.2">
      <c r="C799" s="701"/>
      <c r="D799" s="701"/>
      <c r="E799" s="701"/>
      <c r="F799" s="701"/>
      <c r="G799" s="701"/>
      <c r="H799" s="701"/>
      <c r="I799" s="701"/>
      <c r="J799" s="701"/>
      <c r="K799" s="701"/>
      <c r="L799" s="701"/>
      <c r="M799" s="701"/>
      <c r="N799" s="701"/>
      <c r="O799" s="701"/>
      <c r="P799" s="701"/>
      <c r="Q799" s="701"/>
      <c r="BA799" s="411"/>
      <c r="BB799" s="490"/>
      <c r="BC799" s="411"/>
      <c r="BD799" s="411"/>
      <c r="BE799" s="411"/>
      <c r="BF799" s="411"/>
      <c r="BG799" s="411"/>
      <c r="BH799" s="411"/>
      <c r="BI799" s="411"/>
      <c r="BJ799" s="411"/>
      <c r="BK799" s="411"/>
      <c r="BL799" s="411"/>
      <c r="BM799" s="411"/>
      <c r="BN799" s="411"/>
      <c r="BO799" s="411"/>
      <c r="BP799" s="411"/>
      <c r="BQ799" s="411"/>
      <c r="BR799" s="411"/>
      <c r="BS799" s="411"/>
      <c r="BT799" s="411"/>
      <c r="BU799" s="411"/>
      <c r="BV799" s="411"/>
      <c r="BW799" s="411"/>
      <c r="BX799" s="411"/>
      <c r="BY799" s="411"/>
      <c r="BZ799" s="411"/>
      <c r="CA799" s="411"/>
      <c r="CB799" s="411"/>
      <c r="CC799" s="411"/>
      <c r="CD799" s="411"/>
      <c r="CE799" s="411"/>
      <c r="CF799" s="411"/>
      <c r="CG799" s="411"/>
      <c r="CH799" s="411"/>
      <c r="CI799" s="411"/>
      <c r="CJ799" s="411"/>
      <c r="CK799" s="411"/>
      <c r="CL799" s="411"/>
      <c r="CM799" s="411"/>
      <c r="CN799" s="411"/>
      <c r="CO799" s="411"/>
      <c r="CP799" s="411"/>
      <c r="CQ799" s="411"/>
      <c r="CR799" s="411"/>
      <c r="CS799" s="411"/>
      <c r="CT799" s="411"/>
      <c r="CU799" s="411"/>
      <c r="CV799" s="411"/>
      <c r="CW799" s="411"/>
      <c r="CX799" s="411"/>
      <c r="CY799" s="411"/>
      <c r="CZ799" s="411"/>
    </row>
    <row r="800" ht="25.15" customHeight="true" x14ac:dyDescent="0.2">
      <c r="C800" s="701"/>
      <c r="D800" s="701"/>
      <c r="E800" s="701"/>
      <c r="F800" s="701"/>
      <c r="G800" s="701"/>
      <c r="H800" s="701"/>
      <c r="I800" s="701"/>
      <c r="J800" s="701"/>
      <c r="K800" s="701"/>
      <c r="L800" s="701"/>
      <c r="M800" s="701"/>
      <c r="N800" s="701"/>
      <c r="O800" s="701"/>
      <c r="P800" s="701"/>
      <c r="Q800" s="701"/>
      <c r="BA800" s="411"/>
      <c r="BB800" s="490"/>
      <c r="BC800" s="411"/>
      <c r="BD800" s="411"/>
      <c r="BE800" s="411"/>
      <c r="BF800" s="411"/>
      <c r="BG800" s="411"/>
      <c r="BH800" s="411"/>
      <c r="BI800" s="411"/>
      <c r="BJ800" s="411"/>
      <c r="BK800" s="411"/>
      <c r="BL800" s="411"/>
      <c r="BM800" s="411"/>
      <c r="BN800" s="411"/>
      <c r="BO800" s="411"/>
      <c r="BP800" s="411"/>
      <c r="BQ800" s="411"/>
      <c r="BR800" s="411"/>
      <c r="BS800" s="411"/>
      <c r="BT800" s="411"/>
      <c r="BU800" s="411"/>
      <c r="BV800" s="411"/>
      <c r="BW800" s="411"/>
      <c r="BX800" s="411"/>
      <c r="BY800" s="411"/>
      <c r="BZ800" s="411"/>
      <c r="CA800" s="411"/>
      <c r="CB800" s="411"/>
      <c r="CC800" s="411"/>
      <c r="CD800" s="411"/>
      <c r="CE800" s="411"/>
      <c r="CF800" s="411"/>
      <c r="CG800" s="411"/>
      <c r="CH800" s="411"/>
      <c r="CI800" s="411"/>
      <c r="CJ800" s="411"/>
      <c r="CK800" s="411"/>
      <c r="CL800" s="411"/>
      <c r="CM800" s="411"/>
      <c r="CN800" s="411"/>
      <c r="CO800" s="411"/>
      <c r="CP800" s="411"/>
      <c r="CQ800" s="411"/>
      <c r="CR800" s="411"/>
      <c r="CS800" s="411"/>
      <c r="CT800" s="411"/>
      <c r="CU800" s="411"/>
      <c r="CV800" s="411"/>
      <c r="CW800" s="411"/>
      <c r="CX800" s="411"/>
      <c r="CY800" s="411"/>
      <c r="CZ800" s="411"/>
    </row>
    <row r="801" ht="25.15" customHeight="true" x14ac:dyDescent="0.2">
      <c r="C801" s="701"/>
      <c r="D801" s="701"/>
      <c r="E801" s="701"/>
      <c r="F801" s="701"/>
      <c r="G801" s="701"/>
      <c r="H801" s="701"/>
      <c r="I801" s="701"/>
      <c r="J801" s="701"/>
      <c r="K801" s="701"/>
      <c r="L801" s="701"/>
      <c r="M801" s="701"/>
      <c r="N801" s="701"/>
      <c r="O801" s="701"/>
      <c r="P801" s="701"/>
      <c r="Q801" s="701"/>
    </row>
    <row r="802" ht="25.15" customHeight="true" x14ac:dyDescent="0.2">
      <c r="C802" s="701"/>
      <c r="D802" s="701"/>
      <c r="E802" s="701"/>
      <c r="F802" s="701"/>
      <c r="G802" s="701"/>
      <c r="H802" s="701"/>
      <c r="I802" s="701"/>
      <c r="J802" s="701"/>
      <c r="K802" s="701"/>
      <c r="L802" s="701"/>
      <c r="M802" s="701"/>
      <c r="N802" s="701"/>
      <c r="O802" s="701"/>
      <c r="P802" s="701"/>
      <c r="Q802" s="701"/>
    </row>
    <row r="803" ht="25.15" customHeight="true" x14ac:dyDescent="0.2">
      <c r="C803" s="701"/>
      <c r="D803" s="701"/>
      <c r="E803" s="701"/>
      <c r="F803" s="701"/>
      <c r="G803" s="701"/>
      <c r="H803" s="701"/>
      <c r="I803" s="701"/>
      <c r="J803" s="701"/>
      <c r="K803" s="701"/>
      <c r="L803" s="701"/>
      <c r="M803" s="701"/>
      <c r="N803" s="701"/>
      <c r="O803" s="701"/>
      <c r="P803" s="701"/>
      <c r="Q803" s="701"/>
    </row>
    <row r="804" ht="25.15" customHeight="true" x14ac:dyDescent="0.2">
      <c r="C804" s="701"/>
      <c r="D804" s="701"/>
      <c r="E804" s="701"/>
      <c r="F804" s="701"/>
      <c r="G804" s="701"/>
      <c r="H804" s="701"/>
      <c r="I804" s="701"/>
      <c r="J804" s="701"/>
      <c r="K804" s="701"/>
      <c r="L804" s="701"/>
      <c r="M804" s="701"/>
      <c r="N804" s="701"/>
      <c r="O804" s="701"/>
      <c r="P804" s="701"/>
      <c r="Q804" s="701"/>
    </row>
    <row r="805" ht="25.15" customHeight="true" x14ac:dyDescent="0.2">
      <c r="C805" s="701"/>
      <c r="D805" s="701"/>
      <c r="E805" s="701"/>
      <c r="F805" s="701"/>
      <c r="G805" s="701"/>
      <c r="H805" s="701"/>
      <c r="I805" s="701"/>
      <c r="J805" s="701"/>
      <c r="K805" s="701"/>
      <c r="L805" s="701"/>
      <c r="M805" s="701"/>
      <c r="N805" s="701"/>
      <c r="O805" s="701"/>
      <c r="P805" s="701"/>
      <c r="Q805" s="701"/>
    </row>
    <row r="806" ht="25.15" customHeight="true" x14ac:dyDescent="0.2">
      <c r="C806" s="701"/>
      <c r="D806" s="701"/>
      <c r="E806" s="701"/>
      <c r="F806" s="701"/>
      <c r="G806" s="701"/>
      <c r="H806" s="701"/>
      <c r="I806" s="701"/>
      <c r="J806" s="701"/>
      <c r="K806" s="701"/>
      <c r="L806" s="701"/>
      <c r="M806" s="701"/>
      <c r="N806" s="701"/>
      <c r="O806" s="701"/>
      <c r="P806" s="701"/>
      <c r="Q806" s="701"/>
    </row>
    <row r="807" ht="25.15" customHeight="true" x14ac:dyDescent="0.2">
      <c r="C807" s="701"/>
      <c r="D807" s="701"/>
      <c r="E807" s="701"/>
      <c r="F807" s="701"/>
      <c r="G807" s="701"/>
      <c r="H807" s="701"/>
      <c r="I807" s="701"/>
      <c r="J807" s="701"/>
      <c r="K807" s="701"/>
      <c r="L807" s="701"/>
      <c r="M807" s="701"/>
      <c r="N807" s="701"/>
      <c r="O807" s="701"/>
      <c r="P807" s="701"/>
      <c r="Q807" s="701"/>
    </row>
    <row r="808" ht="25.15" customHeight="true" x14ac:dyDescent="0.2">
      <c r="C808" s="701"/>
      <c r="D808" s="701"/>
      <c r="E808" s="701"/>
      <c r="F808" s="701"/>
      <c r="G808" s="701"/>
      <c r="H808" s="701"/>
      <c r="I808" s="701"/>
      <c r="J808" s="701"/>
      <c r="K808" s="701"/>
      <c r="L808" s="701"/>
      <c r="M808" s="701"/>
      <c r="N808" s="701"/>
      <c r="O808" s="701"/>
      <c r="P808" s="701"/>
      <c r="Q808" s="701"/>
    </row>
    <row r="809" ht="25.15" customHeight="true" x14ac:dyDescent="0.2">
      <c r="C809" s="701"/>
      <c r="D809" s="701"/>
      <c r="E809" s="701"/>
      <c r="F809" s="701"/>
      <c r="G809" s="701"/>
      <c r="H809" s="701"/>
      <c r="I809" s="701"/>
      <c r="J809" s="701"/>
      <c r="K809" s="701"/>
      <c r="L809" s="701"/>
      <c r="M809" s="701"/>
      <c r="N809" s="701"/>
      <c r="O809" s="701"/>
      <c r="P809" s="701"/>
      <c r="Q809" s="701"/>
    </row>
    <row r="810" ht="25.15" customHeight="true" x14ac:dyDescent="0.2">
      <c r="C810" s="701"/>
      <c r="D810" s="701"/>
      <c r="E810" s="701"/>
      <c r="F810" s="701"/>
      <c r="G810" s="701"/>
      <c r="H810" s="701"/>
      <c r="I810" s="701"/>
      <c r="J810" s="701"/>
      <c r="K810" s="701"/>
      <c r="L810" s="701"/>
      <c r="M810" s="701"/>
      <c r="N810" s="701"/>
      <c r="O810" s="701"/>
      <c r="P810" s="701"/>
      <c r="Q810" s="701"/>
    </row>
    <row r="811" ht="25.15" customHeight="true" x14ac:dyDescent="0.2">
      <c r="C811" s="701"/>
      <c r="D811" s="701"/>
      <c r="E811" s="701"/>
      <c r="F811" s="701"/>
      <c r="G811" s="701"/>
      <c r="H811" s="701"/>
      <c r="I811" s="701"/>
      <c r="J811" s="701"/>
      <c r="K811" s="701"/>
      <c r="L811" s="701"/>
      <c r="M811" s="701"/>
      <c r="N811" s="701"/>
      <c r="O811" s="701"/>
      <c r="P811" s="701"/>
      <c r="Q811" s="701"/>
    </row>
    <row r="812" ht="25.15" customHeight="true" x14ac:dyDescent="0.2">
      <c r="C812" s="701"/>
      <c r="D812" s="701"/>
      <c r="E812" s="701"/>
      <c r="F812" s="701"/>
      <c r="G812" s="701"/>
      <c r="H812" s="701"/>
      <c r="I812" s="701"/>
      <c r="J812" s="701"/>
      <c r="K812" s="701"/>
      <c r="L812" s="701"/>
      <c r="M812" s="701"/>
      <c r="N812" s="701"/>
      <c r="O812" s="701"/>
      <c r="P812" s="701"/>
      <c r="Q812" s="701"/>
    </row>
    <row r="813" ht="25.15" customHeight="true" x14ac:dyDescent="0.2">
      <c r="C813" s="701"/>
      <c r="D813" s="701"/>
      <c r="E813" s="701"/>
      <c r="F813" s="701"/>
      <c r="G813" s="701"/>
      <c r="H813" s="701"/>
      <c r="I813" s="701"/>
      <c r="J813" s="701"/>
      <c r="K813" s="701"/>
      <c r="L813" s="701"/>
      <c r="M813" s="701"/>
      <c r="N813" s="701"/>
      <c r="O813" s="701"/>
      <c r="P813" s="701"/>
      <c r="Q813" s="701"/>
    </row>
    <row r="814" ht="25.15" customHeight="true" x14ac:dyDescent="0.2">
      <c r="C814" s="701"/>
      <c r="D814" s="701"/>
      <c r="E814" s="701"/>
      <c r="F814" s="701"/>
      <c r="G814" s="701"/>
      <c r="H814" s="701"/>
      <c r="I814" s="701"/>
      <c r="J814" s="701"/>
      <c r="K814" s="701"/>
      <c r="L814" s="701"/>
      <c r="M814" s="701"/>
      <c r="N814" s="701"/>
      <c r="O814" s="701"/>
      <c r="P814" s="701"/>
      <c r="Q814" s="701"/>
    </row>
    <row r="815" ht="25.15" customHeight="true" x14ac:dyDescent="0.2">
      <c r="C815" s="701"/>
      <c r="D815" s="701"/>
      <c r="E815" s="701"/>
      <c r="F815" s="701"/>
      <c r="G815" s="701"/>
      <c r="H815" s="701"/>
      <c r="I815" s="701"/>
      <c r="J815" s="701"/>
      <c r="K815" s="701"/>
      <c r="L815" s="701"/>
      <c r="M815" s="701"/>
      <c r="N815" s="701"/>
      <c r="O815" s="701"/>
      <c r="P815" s="701"/>
      <c r="Q815" s="701"/>
    </row>
    <row r="816" ht="25.15" customHeight="true" x14ac:dyDescent="0.2">
      <c r="C816" s="701"/>
      <c r="D816" s="701"/>
      <c r="E816" s="701"/>
      <c r="F816" s="701"/>
      <c r="G816" s="701"/>
      <c r="H816" s="701"/>
      <c r="I816" s="701"/>
      <c r="J816" s="701"/>
      <c r="K816" s="701"/>
      <c r="L816" s="701"/>
      <c r="M816" s="701"/>
      <c r="N816" s="701"/>
      <c r="O816" s="701"/>
      <c r="P816" s="701"/>
      <c r="Q816" s="701"/>
    </row>
    <row r="817" ht="25.15" customHeight="true" x14ac:dyDescent="0.2">
      <c r="C817" s="701"/>
      <c r="D817" s="701"/>
      <c r="E817" s="701"/>
      <c r="F817" s="701"/>
      <c r="G817" s="701"/>
      <c r="H817" s="701"/>
      <c r="I817" s="701"/>
      <c r="J817" s="701"/>
      <c r="K817" s="701"/>
      <c r="L817" s="701"/>
      <c r="M817" s="701"/>
      <c r="N817" s="701"/>
      <c r="O817" s="701"/>
      <c r="P817" s="701"/>
      <c r="Q817" s="701"/>
    </row>
    <row r="818" ht="25.15" customHeight="true" x14ac:dyDescent="0.2">
      <c r="C818" s="701"/>
      <c r="D818" s="701"/>
      <c r="E818" s="701"/>
      <c r="F818" s="701"/>
      <c r="G818" s="701"/>
      <c r="H818" s="701"/>
      <c r="I818" s="701"/>
      <c r="J818" s="701"/>
      <c r="K818" s="701"/>
      <c r="L818" s="701"/>
      <c r="M818" s="701"/>
      <c r="N818" s="701"/>
      <c r="O818" s="701"/>
      <c r="P818" s="701"/>
      <c r="Q818" s="701"/>
    </row>
    <row r="819" ht="25.15" customHeight="true" x14ac:dyDescent="0.2">
      <c r="C819" s="701"/>
      <c r="D819" s="701"/>
      <c r="E819" s="701"/>
      <c r="F819" s="701"/>
      <c r="G819" s="701"/>
      <c r="H819" s="701"/>
      <c r="I819" s="701"/>
      <c r="J819" s="701"/>
      <c r="K819" s="701"/>
      <c r="L819" s="701"/>
      <c r="M819" s="701"/>
      <c r="N819" s="701"/>
      <c r="O819" s="701"/>
      <c r="P819" s="701"/>
      <c r="Q819" s="701"/>
    </row>
    <row r="820" ht="25.15" customHeight="true" x14ac:dyDescent="0.2">
      <c r="C820" s="701"/>
      <c r="D820" s="701"/>
      <c r="E820" s="701"/>
      <c r="F820" s="701"/>
      <c r="G820" s="701"/>
      <c r="H820" s="701"/>
      <c r="I820" s="701"/>
      <c r="J820" s="701"/>
      <c r="K820" s="701"/>
      <c r="L820" s="701"/>
      <c r="M820" s="701"/>
      <c r="N820" s="701"/>
      <c r="O820" s="701"/>
      <c r="P820" s="701"/>
      <c r="Q820" s="701"/>
    </row>
    <row r="821" ht="25.15" customHeight="true" x14ac:dyDescent="0.2">
      <c r="C821" s="701"/>
      <c r="D821" s="701"/>
      <c r="E821" s="701"/>
      <c r="F821" s="701"/>
      <c r="G821" s="701"/>
      <c r="H821" s="701"/>
      <c r="I821" s="701"/>
      <c r="J821" s="701"/>
      <c r="K821" s="701"/>
      <c r="L821" s="701"/>
      <c r="M821" s="701"/>
      <c r="N821" s="701"/>
      <c r="O821" s="701"/>
      <c r="P821" s="701"/>
      <c r="Q821" s="701"/>
    </row>
    <row r="822" ht="25.15" customHeight="true" x14ac:dyDescent="0.2">
      <c r="C822" s="701"/>
      <c r="D822" s="701"/>
      <c r="E822" s="701"/>
      <c r="F822" s="701"/>
      <c r="G822" s="701"/>
      <c r="H822" s="701"/>
      <c r="I822" s="701"/>
      <c r="J822" s="701"/>
      <c r="K822" s="701"/>
      <c r="L822" s="701"/>
      <c r="M822" s="701"/>
      <c r="N822" s="701"/>
      <c r="O822" s="701"/>
      <c r="P822" s="701"/>
      <c r="Q822" s="701"/>
    </row>
    <row r="823" ht="25.15" customHeight="true" x14ac:dyDescent="0.2">
      <c r="C823" s="701"/>
      <c r="D823" s="701"/>
      <c r="E823" s="701"/>
      <c r="F823" s="701"/>
      <c r="G823" s="701"/>
      <c r="H823" s="701"/>
      <c r="I823" s="701"/>
      <c r="J823" s="701"/>
      <c r="K823" s="701"/>
      <c r="L823" s="701"/>
      <c r="M823" s="701"/>
      <c r="N823" s="701"/>
      <c r="O823" s="701"/>
      <c r="P823" s="701"/>
      <c r="Q823" s="701"/>
    </row>
    <row r="824" ht="25.15" customHeight="true" x14ac:dyDescent="0.2">
      <c r="C824" s="701"/>
      <c r="D824" s="701"/>
      <c r="E824" s="701"/>
      <c r="F824" s="701"/>
      <c r="G824" s="701"/>
      <c r="H824" s="701"/>
      <c r="I824" s="701"/>
      <c r="J824" s="701"/>
      <c r="K824" s="701"/>
      <c r="L824" s="701"/>
      <c r="M824" s="701"/>
      <c r="N824" s="701"/>
      <c r="O824" s="701"/>
      <c r="P824" s="701"/>
      <c r="Q824" s="701"/>
    </row>
    <row r="825" ht="25.15" customHeight="true" x14ac:dyDescent="0.2">
      <c r="C825" s="701"/>
      <c r="D825" s="701"/>
      <c r="E825" s="701"/>
      <c r="F825" s="701"/>
      <c r="G825" s="701"/>
      <c r="H825" s="701"/>
      <c r="I825" s="701"/>
      <c r="J825" s="701"/>
      <c r="K825" s="701"/>
      <c r="L825" s="701"/>
      <c r="M825" s="701"/>
      <c r="N825" s="701"/>
      <c r="O825" s="701"/>
      <c r="P825" s="701"/>
      <c r="Q825" s="701"/>
    </row>
    <row r="826" ht="25.15" customHeight="true" x14ac:dyDescent="0.2">
      <c r="C826" s="701"/>
      <c r="D826" s="701"/>
      <c r="E826" s="701"/>
      <c r="F826" s="701"/>
      <c r="G826" s="701"/>
      <c r="H826" s="701"/>
      <c r="I826" s="701"/>
      <c r="J826" s="701"/>
      <c r="K826" s="701"/>
      <c r="L826" s="701"/>
      <c r="M826" s="701"/>
      <c r="N826" s="701"/>
      <c r="O826" s="701"/>
      <c r="P826" s="701"/>
      <c r="Q826" s="701"/>
    </row>
    <row r="827" ht="25.15" customHeight="true" x14ac:dyDescent="0.2">
      <c r="C827" s="701"/>
      <c r="D827" s="701"/>
      <c r="E827" s="701"/>
      <c r="F827" s="701"/>
      <c r="G827" s="701"/>
      <c r="H827" s="701"/>
      <c r="I827" s="701"/>
      <c r="J827" s="701"/>
      <c r="K827" s="701"/>
      <c r="L827" s="701"/>
      <c r="M827" s="701"/>
      <c r="N827" s="701"/>
      <c r="O827" s="701"/>
      <c r="P827" s="701"/>
      <c r="Q827" s="701"/>
    </row>
    <row r="828" ht="25.15" customHeight="true" x14ac:dyDescent="0.2">
      <c r="C828" s="701"/>
      <c r="D828" s="701"/>
      <c r="E828" s="701"/>
      <c r="F828" s="701"/>
      <c r="G828" s="701"/>
      <c r="H828" s="701"/>
      <c r="I828" s="701"/>
      <c r="J828" s="701"/>
      <c r="K828" s="701"/>
      <c r="L828" s="701"/>
      <c r="M828" s="701"/>
      <c r="N828" s="701"/>
      <c r="O828" s="701"/>
      <c r="P828" s="701"/>
      <c r="Q828" s="701"/>
    </row>
    <row r="829" ht="25.15" customHeight="true" x14ac:dyDescent="0.2">
      <c r="C829" s="701"/>
      <c r="D829" s="701"/>
      <c r="E829" s="701"/>
      <c r="F829" s="701"/>
      <c r="G829" s="701"/>
      <c r="H829" s="701"/>
      <c r="I829" s="701"/>
      <c r="J829" s="701"/>
      <c r="K829" s="701"/>
      <c r="L829" s="701"/>
      <c r="M829" s="701"/>
      <c r="N829" s="701"/>
      <c r="O829" s="701"/>
      <c r="P829" s="701"/>
      <c r="Q829" s="701"/>
    </row>
    <row r="830" ht="25.15" customHeight="true" x14ac:dyDescent="0.2">
      <c r="C830" s="701"/>
      <c r="D830" s="701"/>
      <c r="E830" s="701"/>
      <c r="F830" s="701"/>
      <c r="G830" s="701"/>
      <c r="H830" s="701"/>
      <c r="I830" s="701"/>
      <c r="J830" s="701"/>
      <c r="K830" s="701"/>
      <c r="L830" s="701"/>
      <c r="M830" s="701"/>
      <c r="N830" s="701"/>
      <c r="O830" s="701"/>
      <c r="P830" s="701"/>
      <c r="Q830" s="701"/>
    </row>
    <row r="831" ht="25.15" customHeight="true" x14ac:dyDescent="0.2">
      <c r="C831" s="701"/>
      <c r="D831" s="701"/>
      <c r="E831" s="701"/>
      <c r="F831" s="701"/>
      <c r="G831" s="701"/>
      <c r="H831" s="701"/>
      <c r="I831" s="701"/>
      <c r="J831" s="701"/>
      <c r="K831" s="701"/>
      <c r="L831" s="701"/>
      <c r="M831" s="701"/>
      <c r="N831" s="701"/>
      <c r="O831" s="701"/>
      <c r="P831" s="701"/>
      <c r="Q831" s="701"/>
    </row>
    <row r="832" ht="25.15" customHeight="true" x14ac:dyDescent="0.2">
      <c r="C832" s="701"/>
      <c r="D832" s="701"/>
      <c r="E832" s="701"/>
      <c r="F832" s="701"/>
      <c r="G832" s="701"/>
      <c r="H832" s="701"/>
      <c r="I832" s="701"/>
      <c r="J832" s="701"/>
      <c r="K832" s="701"/>
      <c r="L832" s="701"/>
      <c r="M832" s="701"/>
      <c r="N832" s="701"/>
      <c r="O832" s="701"/>
      <c r="P832" s="701"/>
      <c r="Q832" s="701"/>
    </row>
    <row r="833" ht="25.15" customHeight="true" x14ac:dyDescent="0.2">
      <c r="C833" s="701"/>
      <c r="D833" s="701"/>
      <c r="E833" s="701"/>
      <c r="F833" s="701"/>
      <c r="G833" s="701"/>
      <c r="H833" s="701"/>
      <c r="I833" s="701"/>
      <c r="J833" s="701"/>
      <c r="K833" s="701"/>
      <c r="L833" s="701"/>
      <c r="M833" s="701"/>
      <c r="N833" s="701"/>
      <c r="O833" s="701"/>
      <c r="P833" s="701"/>
      <c r="Q833" s="701"/>
    </row>
    <row r="834" ht="25.15" customHeight="true" x14ac:dyDescent="0.2">
      <c r="C834" s="701"/>
      <c r="D834" s="701"/>
      <c r="E834" s="701"/>
      <c r="F834" s="701"/>
      <c r="G834" s="701"/>
      <c r="H834" s="701"/>
      <c r="I834" s="701"/>
      <c r="J834" s="701"/>
      <c r="K834" s="701"/>
      <c r="L834" s="701"/>
      <c r="M834" s="701"/>
      <c r="N834" s="701"/>
      <c r="O834" s="701"/>
      <c r="P834" s="701"/>
      <c r="Q834" s="701"/>
    </row>
    <row r="835" ht="25.15" customHeight="true" x14ac:dyDescent="0.2">
      <c r="C835" s="701"/>
      <c r="D835" s="701"/>
      <c r="E835" s="701"/>
      <c r="F835" s="701"/>
      <c r="G835" s="701"/>
      <c r="H835" s="701"/>
      <c r="I835" s="701"/>
      <c r="J835" s="701"/>
      <c r="K835" s="701"/>
      <c r="L835" s="701"/>
      <c r="M835" s="701"/>
      <c r="N835" s="701"/>
      <c r="O835" s="701"/>
      <c r="P835" s="701"/>
      <c r="Q835" s="701"/>
    </row>
    <row r="836" ht="25.15" customHeight="true" x14ac:dyDescent="0.2">
      <c r="C836" s="701"/>
      <c r="D836" s="701"/>
      <c r="E836" s="701"/>
      <c r="F836" s="701"/>
      <c r="G836" s="701"/>
      <c r="H836" s="701"/>
      <c r="I836" s="701"/>
      <c r="J836" s="701"/>
      <c r="K836" s="701"/>
      <c r="L836" s="701"/>
      <c r="M836" s="701"/>
      <c r="N836" s="701"/>
      <c r="O836" s="701"/>
      <c r="P836" s="701"/>
      <c r="Q836" s="701"/>
    </row>
    <row r="837" ht="25.15" customHeight="true" x14ac:dyDescent="0.2">
      <c r="C837" s="701"/>
      <c r="D837" s="701"/>
      <c r="E837" s="701"/>
      <c r="F837" s="701"/>
      <c r="G837" s="701"/>
      <c r="H837" s="701"/>
      <c r="I837" s="701"/>
      <c r="J837" s="701"/>
      <c r="K837" s="701"/>
      <c r="L837" s="701"/>
      <c r="M837" s="701"/>
      <c r="N837" s="701"/>
      <c r="O837" s="701"/>
      <c r="P837" s="701"/>
      <c r="Q837" s="701"/>
    </row>
    <row r="838" ht="25.15" customHeight="true" x14ac:dyDescent="0.2">
      <c r="C838" s="701"/>
      <c r="D838" s="701"/>
      <c r="E838" s="701"/>
      <c r="F838" s="701"/>
      <c r="G838" s="701"/>
      <c r="H838" s="701"/>
      <c r="I838" s="701"/>
      <c r="J838" s="701"/>
      <c r="K838" s="701"/>
      <c r="L838" s="701"/>
      <c r="M838" s="701"/>
      <c r="N838" s="701"/>
      <c r="O838" s="701"/>
      <c r="P838" s="701"/>
      <c r="Q838" s="701"/>
    </row>
    <row r="839" ht="25.15" customHeight="true" x14ac:dyDescent="0.2">
      <c r="C839" s="701"/>
      <c r="D839" s="701"/>
      <c r="E839" s="701"/>
      <c r="F839" s="701"/>
      <c r="G839" s="701"/>
      <c r="H839" s="701"/>
      <c r="I839" s="701"/>
      <c r="J839" s="701"/>
      <c r="K839" s="701"/>
      <c r="L839" s="701"/>
      <c r="M839" s="701"/>
      <c r="N839" s="701"/>
      <c r="O839" s="701"/>
      <c r="P839" s="701"/>
      <c r="Q839" s="701"/>
    </row>
    <row r="840" ht="25.15" customHeight="true" x14ac:dyDescent="0.2">
      <c r="C840" s="701"/>
      <c r="D840" s="701"/>
      <c r="E840" s="701"/>
      <c r="F840" s="701"/>
      <c r="G840" s="701"/>
      <c r="H840" s="701"/>
      <c r="I840" s="701"/>
      <c r="J840" s="701"/>
      <c r="K840" s="701"/>
      <c r="L840" s="701"/>
      <c r="M840" s="701"/>
      <c r="N840" s="701"/>
      <c r="O840" s="701"/>
      <c r="P840" s="701"/>
      <c r="Q840" s="701"/>
    </row>
    <row r="841" ht="25.15" customHeight="true" x14ac:dyDescent="0.2">
      <c r="C841" s="701"/>
      <c r="D841" s="701"/>
      <c r="E841" s="701"/>
      <c r="F841" s="701"/>
      <c r="G841" s="701"/>
      <c r="H841" s="701"/>
      <c r="I841" s="701"/>
      <c r="J841" s="701"/>
      <c r="K841" s="701"/>
      <c r="L841" s="701"/>
      <c r="M841" s="701"/>
      <c r="N841" s="701"/>
      <c r="O841" s="701"/>
      <c r="P841" s="701"/>
      <c r="Q841" s="701"/>
    </row>
    <row r="842" ht="25.15" customHeight="true" x14ac:dyDescent="0.2">
      <c r="C842" s="701"/>
      <c r="D842" s="701"/>
      <c r="E842" s="701"/>
      <c r="F842" s="701"/>
      <c r="G842" s="701"/>
      <c r="H842" s="701"/>
      <c r="I842" s="701"/>
      <c r="J842" s="701"/>
      <c r="K842" s="701"/>
      <c r="L842" s="701"/>
      <c r="M842" s="701"/>
      <c r="N842" s="701"/>
      <c r="O842" s="701"/>
      <c r="P842" s="701"/>
      <c r="Q842" s="701"/>
    </row>
    <row r="843" ht="25.15" customHeight="true" x14ac:dyDescent="0.2">
      <c r="C843" s="701"/>
      <c r="D843" s="701"/>
      <c r="E843" s="701"/>
      <c r="F843" s="701"/>
      <c r="G843" s="701"/>
      <c r="H843" s="701"/>
      <c r="I843" s="701"/>
      <c r="J843" s="701"/>
      <c r="K843" s="701"/>
      <c r="L843" s="701"/>
      <c r="M843" s="701"/>
      <c r="N843" s="701"/>
      <c r="O843" s="701"/>
      <c r="P843" s="701"/>
      <c r="Q843" s="701"/>
    </row>
    <row r="844" ht="25.15" customHeight="true" x14ac:dyDescent="0.2">
      <c r="C844" s="701"/>
      <c r="D844" s="701"/>
      <c r="E844" s="701"/>
      <c r="F844" s="701"/>
      <c r="G844" s="701"/>
      <c r="H844" s="701"/>
      <c r="I844" s="701"/>
      <c r="J844" s="701"/>
      <c r="K844" s="701"/>
      <c r="L844" s="701"/>
      <c r="M844" s="701"/>
      <c r="N844" s="701"/>
      <c r="O844" s="701"/>
      <c r="P844" s="701"/>
      <c r="Q844" s="701"/>
    </row>
    <row r="845" ht="25.15" customHeight="true" x14ac:dyDescent="0.2">
      <c r="C845" s="701"/>
      <c r="D845" s="701"/>
      <c r="E845" s="701"/>
      <c r="F845" s="701"/>
      <c r="G845" s="701"/>
      <c r="H845" s="701"/>
      <c r="I845" s="701"/>
      <c r="J845" s="701"/>
      <c r="K845" s="701"/>
      <c r="L845" s="701"/>
      <c r="M845" s="701"/>
      <c r="N845" s="701"/>
      <c r="O845" s="701"/>
      <c r="P845" s="701"/>
      <c r="Q845" s="701"/>
    </row>
    <row r="846" ht="25.15" customHeight="true" x14ac:dyDescent="0.2">
      <c r="C846" s="701"/>
      <c r="D846" s="701"/>
      <c r="E846" s="701"/>
      <c r="F846" s="701"/>
      <c r="G846" s="701"/>
      <c r="H846" s="701"/>
      <c r="I846" s="701"/>
      <c r="J846" s="701"/>
      <c r="K846" s="701"/>
      <c r="L846" s="701"/>
      <c r="M846" s="701"/>
      <c r="N846" s="701"/>
      <c r="O846" s="701"/>
      <c r="P846" s="701"/>
      <c r="Q846" s="701"/>
    </row>
    <row r="847" ht="25.15" customHeight="true" x14ac:dyDescent="0.2">
      <c r="C847" s="701"/>
      <c r="D847" s="701"/>
      <c r="E847" s="701"/>
      <c r="F847" s="701"/>
      <c r="G847" s="701"/>
      <c r="H847" s="701"/>
      <c r="I847" s="701"/>
      <c r="J847" s="701"/>
      <c r="K847" s="701"/>
      <c r="L847" s="701"/>
      <c r="M847" s="701"/>
      <c r="N847" s="701"/>
      <c r="O847" s="701"/>
      <c r="P847" s="701"/>
      <c r="Q847" s="701"/>
    </row>
    <row r="848" ht="25.15" customHeight="true" x14ac:dyDescent="0.2">
      <c r="C848" s="701"/>
      <c r="D848" s="701"/>
      <c r="E848" s="701"/>
      <c r="F848" s="701"/>
      <c r="G848" s="701"/>
      <c r="H848" s="701"/>
      <c r="I848" s="701"/>
      <c r="J848" s="701"/>
      <c r="K848" s="701"/>
      <c r="L848" s="701"/>
      <c r="M848" s="701"/>
      <c r="N848" s="701"/>
      <c r="O848" s="701"/>
      <c r="P848" s="701"/>
      <c r="Q848" s="701"/>
    </row>
    <row r="849" ht="25.15" customHeight="true" x14ac:dyDescent="0.2">
      <c r="C849" s="701"/>
      <c r="D849" s="701"/>
      <c r="E849" s="701"/>
      <c r="F849" s="701"/>
      <c r="G849" s="701"/>
      <c r="H849" s="701"/>
      <c r="I849" s="701"/>
      <c r="J849" s="701"/>
      <c r="K849" s="701"/>
      <c r="L849" s="701"/>
      <c r="M849" s="701"/>
      <c r="N849" s="701"/>
      <c r="O849" s="701"/>
      <c r="P849" s="701"/>
      <c r="Q849" s="701"/>
    </row>
    <row r="850" ht="25.15" customHeight="true" x14ac:dyDescent="0.2">
      <c r="C850" s="701"/>
      <c r="D850" s="701"/>
      <c r="E850" s="701"/>
      <c r="F850" s="701"/>
      <c r="G850" s="701"/>
      <c r="H850" s="701"/>
      <c r="I850" s="701"/>
      <c r="J850" s="701"/>
      <c r="K850" s="701"/>
      <c r="L850" s="701"/>
      <c r="M850" s="701"/>
      <c r="N850" s="701"/>
      <c r="O850" s="701"/>
      <c r="P850" s="701"/>
      <c r="Q850" s="701"/>
    </row>
    <row r="851" ht="25.15" customHeight="true" x14ac:dyDescent="0.2">
      <c r="C851" s="701"/>
      <c r="D851" s="701"/>
      <c r="E851" s="701"/>
      <c r="F851" s="701"/>
      <c r="G851" s="701"/>
      <c r="H851" s="701"/>
      <c r="I851" s="701"/>
      <c r="J851" s="701"/>
      <c r="K851" s="701"/>
      <c r="L851" s="701"/>
      <c r="M851" s="701"/>
      <c r="N851" s="701"/>
      <c r="O851" s="701"/>
      <c r="P851" s="701"/>
      <c r="Q851" s="701"/>
    </row>
    <row r="852" ht="25.15" customHeight="true" x14ac:dyDescent="0.2">
      <c r="C852" s="701"/>
      <c r="D852" s="701"/>
      <c r="E852" s="701"/>
      <c r="F852" s="701"/>
      <c r="G852" s="701"/>
      <c r="H852" s="701"/>
      <c r="I852" s="701"/>
      <c r="J852" s="701"/>
      <c r="K852" s="701"/>
      <c r="L852" s="701"/>
      <c r="M852" s="701"/>
      <c r="N852" s="701"/>
      <c r="O852" s="701"/>
      <c r="P852" s="701"/>
      <c r="Q852" s="701"/>
    </row>
    <row r="853" ht="25.15" customHeight="true" x14ac:dyDescent="0.2">
      <c r="C853" s="701"/>
      <c r="D853" s="701"/>
      <c r="E853" s="701"/>
      <c r="F853" s="701"/>
      <c r="G853" s="701"/>
      <c r="H853" s="701"/>
      <c r="I853" s="701"/>
      <c r="J853" s="701"/>
      <c r="K853" s="701"/>
      <c r="L853" s="701"/>
      <c r="M853" s="701"/>
      <c r="N853" s="701"/>
      <c r="O853" s="701"/>
      <c r="P853" s="701"/>
      <c r="Q853" s="701"/>
    </row>
    <row r="854" ht="25.15" customHeight="true" x14ac:dyDescent="0.2">
      <c r="C854" s="701"/>
      <c r="D854" s="701"/>
      <c r="E854" s="701"/>
      <c r="F854" s="701"/>
      <c r="G854" s="701"/>
      <c r="H854" s="701"/>
      <c r="I854" s="701"/>
      <c r="J854" s="701"/>
      <c r="K854" s="701"/>
      <c r="L854" s="701"/>
      <c r="M854" s="701"/>
      <c r="N854" s="701"/>
      <c r="O854" s="701"/>
      <c r="P854" s="701"/>
      <c r="Q854" s="701"/>
    </row>
    <row r="855" ht="25.15" customHeight="true" x14ac:dyDescent="0.2">
      <c r="C855" s="701"/>
      <c r="D855" s="701"/>
      <c r="E855" s="701"/>
      <c r="F855" s="701"/>
      <c r="G855" s="701"/>
      <c r="H855" s="701"/>
      <c r="I855" s="701"/>
      <c r="J855" s="701"/>
      <c r="K855" s="701"/>
      <c r="L855" s="701"/>
      <c r="M855" s="701"/>
      <c r="N855" s="701"/>
      <c r="O855" s="701"/>
      <c r="P855" s="701"/>
      <c r="Q855" s="701"/>
    </row>
    <row r="856" ht="25.15" customHeight="true" x14ac:dyDescent="0.2">
      <c r="C856" s="701"/>
      <c r="D856" s="701"/>
      <c r="E856" s="701"/>
      <c r="F856" s="701"/>
      <c r="G856" s="701"/>
      <c r="H856" s="701"/>
      <c r="I856" s="701"/>
      <c r="J856" s="701"/>
      <c r="K856" s="701"/>
      <c r="L856" s="701"/>
      <c r="M856" s="701"/>
      <c r="N856" s="701"/>
      <c r="O856" s="701"/>
      <c r="P856" s="701"/>
      <c r="Q856" s="701"/>
    </row>
    <row r="857" ht="25.15" customHeight="true" x14ac:dyDescent="0.2">
      <c r="C857" s="701"/>
      <c r="D857" s="701"/>
      <c r="E857" s="701"/>
      <c r="F857" s="701"/>
      <c r="G857" s="701"/>
      <c r="H857" s="701"/>
      <c r="I857" s="701"/>
      <c r="J857" s="701"/>
      <c r="K857" s="701"/>
      <c r="L857" s="701"/>
      <c r="M857" s="701"/>
      <c r="N857" s="701"/>
      <c r="O857" s="701"/>
      <c r="P857" s="701"/>
      <c r="Q857" s="701"/>
    </row>
    <row r="858" ht="25.15" customHeight="true" x14ac:dyDescent="0.2">
      <c r="C858" s="701"/>
      <c r="D858" s="701"/>
      <c r="E858" s="701"/>
      <c r="F858" s="701"/>
      <c r="G858" s="701"/>
      <c r="H858" s="701"/>
      <c r="I858" s="701"/>
      <c r="J858" s="701"/>
      <c r="K858" s="701"/>
      <c r="L858" s="701"/>
      <c r="M858" s="701"/>
      <c r="N858" s="701"/>
      <c r="O858" s="701"/>
      <c r="P858" s="701"/>
      <c r="Q858" s="701"/>
    </row>
    <row r="859" ht="25.15" customHeight="true" x14ac:dyDescent="0.2">
      <c r="C859" s="701"/>
      <c r="D859" s="701"/>
      <c r="E859" s="701"/>
      <c r="F859" s="701"/>
      <c r="G859" s="701"/>
      <c r="H859" s="701"/>
      <c r="I859" s="701"/>
      <c r="J859" s="701"/>
      <c r="K859" s="701"/>
      <c r="L859" s="701"/>
      <c r="M859" s="701"/>
      <c r="N859" s="701"/>
      <c r="O859" s="701"/>
      <c r="P859" s="701"/>
      <c r="Q859" s="701"/>
    </row>
    <row r="860" ht="25.15" customHeight="true" x14ac:dyDescent="0.2">
      <c r="C860" s="701"/>
      <c r="D860" s="701"/>
      <c r="E860" s="701"/>
      <c r="F860" s="701"/>
      <c r="G860" s="701"/>
      <c r="H860" s="701"/>
      <c r="I860" s="701"/>
      <c r="J860" s="701"/>
      <c r="K860" s="701"/>
      <c r="L860" s="701"/>
      <c r="M860" s="701"/>
      <c r="N860" s="701"/>
      <c r="O860" s="701"/>
      <c r="P860" s="701"/>
      <c r="Q860" s="701"/>
    </row>
    <row r="861" ht="25.15" customHeight="true" x14ac:dyDescent="0.2">
      <c r="C861" s="701"/>
      <c r="D861" s="701"/>
      <c r="E861" s="701"/>
      <c r="F861" s="701"/>
      <c r="G861" s="701"/>
      <c r="H861" s="701"/>
      <c r="I861" s="701"/>
      <c r="J861" s="701"/>
      <c r="K861" s="701"/>
      <c r="L861" s="701"/>
      <c r="M861" s="701"/>
      <c r="N861" s="701"/>
      <c r="O861" s="701"/>
      <c r="P861" s="701"/>
      <c r="Q861" s="701"/>
    </row>
    <row r="862" ht="25.15" customHeight="true" x14ac:dyDescent="0.2">
      <c r="C862" s="701"/>
      <c r="D862" s="701"/>
      <c r="E862" s="701"/>
      <c r="F862" s="701"/>
      <c r="G862" s="701"/>
      <c r="H862" s="701"/>
      <c r="I862" s="701"/>
      <c r="J862" s="701"/>
      <c r="K862" s="701"/>
      <c r="L862" s="701"/>
      <c r="M862" s="701"/>
      <c r="N862" s="701"/>
      <c r="O862" s="701"/>
      <c r="P862" s="701"/>
      <c r="Q862" s="701"/>
    </row>
    <row r="863" ht="25.15" customHeight="true" x14ac:dyDescent="0.2">
      <c r="C863" s="701"/>
      <c r="D863" s="701"/>
      <c r="E863" s="701"/>
      <c r="F863" s="701"/>
      <c r="G863" s="701"/>
      <c r="H863" s="701"/>
      <c r="I863" s="701"/>
      <c r="J863" s="701"/>
      <c r="K863" s="701"/>
      <c r="L863" s="701"/>
      <c r="M863" s="701"/>
      <c r="N863" s="701"/>
      <c r="O863" s="701"/>
      <c r="P863" s="701"/>
      <c r="Q863" s="701"/>
    </row>
    <row r="864" ht="25.15" customHeight="true" x14ac:dyDescent="0.2">
      <c r="C864" s="701"/>
      <c r="D864" s="701"/>
      <c r="E864" s="701"/>
      <c r="F864" s="701"/>
      <c r="G864" s="701"/>
      <c r="H864" s="701"/>
      <c r="I864" s="701"/>
      <c r="J864" s="701"/>
      <c r="K864" s="701"/>
      <c r="L864" s="701"/>
      <c r="M864" s="701"/>
      <c r="N864" s="701"/>
      <c r="O864" s="701"/>
      <c r="P864" s="701"/>
      <c r="Q864" s="701"/>
    </row>
    <row r="865" ht="25.15" customHeight="true" x14ac:dyDescent="0.2">
      <c r="C865" s="701"/>
      <c r="D865" s="701"/>
      <c r="E865" s="701"/>
      <c r="F865" s="701"/>
      <c r="G865" s="701"/>
      <c r="H865" s="701"/>
      <c r="I865" s="701"/>
      <c r="J865" s="701"/>
      <c r="K865" s="701"/>
      <c r="L865" s="701"/>
      <c r="M865" s="701"/>
      <c r="N865" s="701"/>
      <c r="O865" s="701"/>
      <c r="P865" s="701"/>
      <c r="Q865" s="701"/>
    </row>
    <row r="866" ht="25.15" customHeight="true" x14ac:dyDescent="0.2">
      <c r="C866" s="701"/>
      <c r="D866" s="701"/>
      <c r="E866" s="701"/>
      <c r="F866" s="701"/>
      <c r="G866" s="701"/>
      <c r="H866" s="701"/>
      <c r="I866" s="701"/>
      <c r="J866" s="701"/>
      <c r="K866" s="701"/>
      <c r="L866" s="701"/>
      <c r="M866" s="701"/>
      <c r="N866" s="701"/>
      <c r="O866" s="701"/>
      <c r="P866" s="701"/>
      <c r="Q866" s="701"/>
    </row>
    <row r="867" ht="25.15" customHeight="true" x14ac:dyDescent="0.2">
      <c r="C867" s="701"/>
      <c r="D867" s="701"/>
      <c r="E867" s="701"/>
      <c r="F867" s="701"/>
      <c r="G867" s="701"/>
      <c r="H867" s="701"/>
      <c r="I867" s="701"/>
      <c r="J867" s="701"/>
      <c r="K867" s="701"/>
      <c r="L867" s="701"/>
      <c r="M867" s="701"/>
      <c r="N867" s="701"/>
      <c r="O867" s="701"/>
      <c r="P867" s="701"/>
      <c r="Q867" s="701"/>
    </row>
    <row r="868" ht="25.15" customHeight="true" x14ac:dyDescent="0.2">
      <c r="C868" s="701"/>
      <c r="D868" s="701"/>
      <c r="E868" s="701"/>
      <c r="F868" s="701"/>
      <c r="G868" s="701"/>
      <c r="H868" s="701"/>
      <c r="I868" s="701"/>
      <c r="J868" s="701"/>
      <c r="K868" s="701"/>
      <c r="L868" s="701"/>
      <c r="M868" s="701"/>
      <c r="N868" s="701"/>
      <c r="O868" s="701"/>
      <c r="P868" s="701"/>
      <c r="Q868" s="701"/>
    </row>
    <row r="869" ht="25.15" customHeight="true" x14ac:dyDescent="0.2">
      <c r="C869" s="701"/>
      <c r="D869" s="701"/>
      <c r="E869" s="701"/>
      <c r="F869" s="701"/>
      <c r="G869" s="701"/>
      <c r="H869" s="701"/>
      <c r="I869" s="701"/>
      <c r="J869" s="701"/>
      <c r="K869" s="701"/>
      <c r="L869" s="701"/>
      <c r="M869" s="701"/>
      <c r="N869" s="701"/>
      <c r="O869" s="701"/>
      <c r="P869" s="701"/>
      <c r="Q869" s="701"/>
    </row>
    <row r="870" ht="25.15" customHeight="true" x14ac:dyDescent="0.2">
      <c r="C870" s="701"/>
      <c r="D870" s="701"/>
      <c r="E870" s="701"/>
      <c r="F870" s="701"/>
      <c r="G870" s="701"/>
      <c r="H870" s="701"/>
      <c r="I870" s="701"/>
      <c r="J870" s="701"/>
      <c r="K870" s="701"/>
      <c r="L870" s="701"/>
      <c r="M870" s="701"/>
      <c r="N870" s="701"/>
      <c r="O870" s="701"/>
      <c r="P870" s="701"/>
      <c r="Q870" s="701"/>
    </row>
    <row r="871" ht="25.15" customHeight="true" x14ac:dyDescent="0.2">
      <c r="C871" s="701"/>
      <c r="D871" s="701"/>
      <c r="E871" s="701"/>
      <c r="F871" s="701"/>
      <c r="G871" s="701"/>
      <c r="H871" s="701"/>
      <c r="I871" s="701"/>
      <c r="J871" s="701"/>
      <c r="K871" s="701"/>
      <c r="L871" s="701"/>
      <c r="M871" s="701"/>
      <c r="N871" s="701"/>
      <c r="O871" s="701"/>
      <c r="P871" s="701"/>
      <c r="Q871" s="701"/>
    </row>
    <row r="872" ht="25.15" customHeight="true" x14ac:dyDescent="0.2">
      <c r="C872" s="701"/>
      <c r="D872" s="701"/>
      <c r="E872" s="701"/>
      <c r="F872" s="701"/>
      <c r="G872" s="701"/>
      <c r="H872" s="701"/>
      <c r="I872" s="701"/>
      <c r="J872" s="701"/>
      <c r="K872" s="701"/>
      <c r="L872" s="701"/>
      <c r="M872" s="701"/>
      <c r="N872" s="701"/>
      <c r="O872" s="701"/>
      <c r="P872" s="701"/>
      <c r="Q872" s="701"/>
    </row>
    <row r="873" ht="25.15" customHeight="true" x14ac:dyDescent="0.2">
      <c r="C873" s="701"/>
      <c r="D873" s="701"/>
      <c r="E873" s="701"/>
      <c r="F873" s="701"/>
      <c r="G873" s="701"/>
      <c r="H873" s="701"/>
      <c r="I873" s="701"/>
      <c r="J873" s="701"/>
      <c r="K873" s="701"/>
      <c r="L873" s="701"/>
      <c r="M873" s="701"/>
      <c r="N873" s="701"/>
      <c r="O873" s="701"/>
      <c r="P873" s="701"/>
      <c r="Q873" s="701"/>
    </row>
    <row r="874" ht="25.15" customHeight="true" x14ac:dyDescent="0.2">
      <c r="C874" s="701"/>
      <c r="D874" s="701"/>
      <c r="E874" s="701"/>
      <c r="F874" s="701"/>
      <c r="G874" s="701"/>
      <c r="H874" s="701"/>
      <c r="I874" s="701"/>
      <c r="J874" s="701"/>
      <c r="K874" s="701"/>
      <c r="L874" s="701"/>
      <c r="M874" s="701"/>
      <c r="N874" s="701"/>
      <c r="O874" s="701"/>
      <c r="P874" s="701"/>
      <c r="Q874" s="701"/>
    </row>
    <row r="875" ht="25.15" customHeight="true" x14ac:dyDescent="0.2">
      <c r="C875" s="701"/>
      <c r="D875" s="701"/>
      <c r="E875" s="701"/>
      <c r="F875" s="701"/>
      <c r="G875" s="701"/>
      <c r="H875" s="701"/>
      <c r="I875" s="701"/>
      <c r="J875" s="701"/>
      <c r="K875" s="701"/>
      <c r="L875" s="701"/>
      <c r="M875" s="701"/>
      <c r="N875" s="701"/>
      <c r="O875" s="701"/>
      <c r="P875" s="701"/>
      <c r="Q875" s="701"/>
    </row>
    <row r="876" ht="25.15" customHeight="true" x14ac:dyDescent="0.2">
      <c r="C876" s="701"/>
      <c r="D876" s="701"/>
      <c r="E876" s="701"/>
      <c r="F876" s="701"/>
      <c r="G876" s="701"/>
      <c r="H876" s="701"/>
      <c r="I876" s="701"/>
      <c r="J876" s="701"/>
      <c r="K876" s="701"/>
      <c r="L876" s="701"/>
      <c r="M876" s="701"/>
      <c r="N876" s="701"/>
      <c r="O876" s="701"/>
      <c r="P876" s="701"/>
      <c r="Q876" s="701"/>
    </row>
    <row r="877" ht="25.15" customHeight="true" x14ac:dyDescent="0.2">
      <c r="C877" s="701"/>
      <c r="D877" s="701"/>
      <c r="E877" s="701"/>
      <c r="F877" s="701"/>
      <c r="G877" s="701"/>
      <c r="H877" s="701"/>
      <c r="I877" s="701"/>
      <c r="J877" s="701"/>
      <c r="K877" s="701"/>
      <c r="L877" s="701"/>
      <c r="M877" s="701"/>
      <c r="N877" s="701"/>
      <c r="O877" s="701"/>
      <c r="P877" s="701"/>
      <c r="Q877" s="701"/>
    </row>
    <row r="878" ht="25.15" customHeight="true" x14ac:dyDescent="0.2">
      <c r="C878" s="701"/>
      <c r="D878" s="701"/>
      <c r="E878" s="701"/>
      <c r="F878" s="701"/>
      <c r="G878" s="701"/>
      <c r="H878" s="701"/>
      <c r="I878" s="701"/>
      <c r="J878" s="701"/>
      <c r="K878" s="701"/>
      <c r="L878" s="701"/>
      <c r="M878" s="701"/>
      <c r="N878" s="701"/>
      <c r="O878" s="701"/>
      <c r="P878" s="701"/>
      <c r="Q878" s="701"/>
    </row>
    <row r="879" ht="25.15" customHeight="true" x14ac:dyDescent="0.2">
      <c r="C879" s="701"/>
      <c r="D879" s="701"/>
      <c r="E879" s="701"/>
      <c r="F879" s="701"/>
      <c r="G879" s="701"/>
      <c r="H879" s="701"/>
      <c r="I879" s="701"/>
      <c r="J879" s="701"/>
      <c r="K879" s="701"/>
      <c r="L879" s="701"/>
      <c r="M879" s="701"/>
      <c r="N879" s="701"/>
      <c r="O879" s="701"/>
      <c r="P879" s="701"/>
      <c r="Q879" s="701"/>
    </row>
    <row r="880" ht="25.15" customHeight="true" x14ac:dyDescent="0.2">
      <c r="C880" s="701"/>
      <c r="D880" s="701"/>
      <c r="E880" s="701"/>
      <c r="F880" s="701"/>
      <c r="G880" s="701"/>
      <c r="H880" s="701"/>
      <c r="I880" s="701"/>
      <c r="J880" s="701"/>
      <c r="K880" s="701"/>
      <c r="L880" s="701"/>
      <c r="M880" s="701"/>
      <c r="N880" s="701"/>
      <c r="O880" s="701"/>
      <c r="P880" s="701"/>
      <c r="Q880" s="701"/>
    </row>
    <row r="881" ht="25.15" customHeight="true" x14ac:dyDescent="0.2">
      <c r="C881" s="701"/>
      <c r="D881" s="701"/>
      <c r="E881" s="701"/>
      <c r="F881" s="701"/>
      <c r="G881" s="701"/>
      <c r="H881" s="701"/>
      <c r="I881" s="701"/>
      <c r="J881" s="701"/>
      <c r="K881" s="701"/>
      <c r="L881" s="701"/>
      <c r="M881" s="701"/>
      <c r="N881" s="701"/>
      <c r="O881" s="701"/>
      <c r="P881" s="701"/>
      <c r="Q881" s="701"/>
    </row>
    <row r="882" ht="25.15" customHeight="true" x14ac:dyDescent="0.2">
      <c r="C882" s="701"/>
      <c r="D882" s="701"/>
      <c r="E882" s="701"/>
      <c r="F882" s="701"/>
      <c r="G882" s="701"/>
      <c r="H882" s="701"/>
      <c r="I882" s="701"/>
      <c r="J882" s="701"/>
      <c r="K882" s="701"/>
      <c r="L882" s="701"/>
      <c r="M882" s="701"/>
      <c r="N882" s="701"/>
      <c r="O882" s="701"/>
      <c r="P882" s="701"/>
      <c r="Q882" s="701"/>
    </row>
    <row r="883" ht="25.15" customHeight="true" x14ac:dyDescent="0.2">
      <c r="C883" s="701"/>
      <c r="D883" s="701"/>
      <c r="E883" s="701"/>
      <c r="F883" s="701"/>
      <c r="G883" s="701"/>
      <c r="H883" s="701"/>
      <c r="I883" s="701"/>
      <c r="J883" s="701"/>
      <c r="K883" s="701"/>
      <c r="L883" s="701"/>
      <c r="M883" s="701"/>
      <c r="N883" s="701"/>
      <c r="O883" s="701"/>
      <c r="P883" s="701"/>
      <c r="Q883" s="701"/>
    </row>
    <row r="884" ht="25.15" customHeight="true" x14ac:dyDescent="0.2">
      <c r="C884" s="701"/>
      <c r="D884" s="701"/>
      <c r="E884" s="701"/>
      <c r="F884" s="701"/>
      <c r="G884" s="701"/>
      <c r="H884" s="701"/>
      <c r="I884" s="701"/>
      <c r="J884" s="701"/>
      <c r="K884" s="701"/>
      <c r="L884" s="701"/>
      <c r="M884" s="701"/>
      <c r="N884" s="701"/>
      <c r="O884" s="701"/>
      <c r="P884" s="701"/>
      <c r="Q884" s="701"/>
    </row>
    <row r="885" ht="25.15" customHeight="true" x14ac:dyDescent="0.2">
      <c r="C885" s="701"/>
      <c r="D885" s="701"/>
      <c r="E885" s="701"/>
      <c r="F885" s="701"/>
      <c r="G885" s="701"/>
      <c r="H885" s="701"/>
      <c r="I885" s="701"/>
      <c r="J885" s="701"/>
      <c r="K885" s="701"/>
      <c r="L885" s="701"/>
      <c r="M885" s="701"/>
      <c r="N885" s="701"/>
      <c r="O885" s="701"/>
      <c r="P885" s="701"/>
      <c r="Q885" s="701"/>
    </row>
    <row r="886" ht="25.15" customHeight="true" x14ac:dyDescent="0.2">
      <c r="C886" s="701"/>
      <c r="D886" s="701"/>
      <c r="E886" s="701"/>
      <c r="F886" s="701"/>
      <c r="G886" s="701"/>
      <c r="H886" s="701"/>
      <c r="I886" s="701"/>
      <c r="J886" s="701"/>
      <c r="K886" s="701"/>
      <c r="L886" s="701"/>
      <c r="M886" s="701"/>
      <c r="N886" s="701"/>
      <c r="O886" s="701"/>
      <c r="P886" s="701"/>
      <c r="Q886" s="701"/>
    </row>
    <row r="887" ht="25.15" customHeight="true" x14ac:dyDescent="0.2">
      <c r="C887" s="701"/>
      <c r="D887" s="701"/>
      <c r="E887" s="701"/>
      <c r="F887" s="701"/>
      <c r="G887" s="701"/>
      <c r="H887" s="701"/>
      <c r="I887" s="701"/>
      <c r="J887" s="701"/>
      <c r="K887" s="701"/>
      <c r="L887" s="701"/>
      <c r="M887" s="701"/>
      <c r="N887" s="701"/>
      <c r="O887" s="701"/>
      <c r="P887" s="701"/>
      <c r="Q887" s="701"/>
    </row>
    <row r="888" ht="25.15" customHeight="true" x14ac:dyDescent="0.2">
      <c r="C888" s="701"/>
      <c r="D888" s="701"/>
      <c r="E888" s="701"/>
      <c r="F888" s="701"/>
      <c r="G888" s="701"/>
      <c r="H888" s="701"/>
      <c r="I888" s="701"/>
      <c r="J888" s="701"/>
      <c r="K888" s="701"/>
      <c r="L888" s="701"/>
      <c r="M888" s="701"/>
      <c r="N888" s="701"/>
      <c r="O888" s="701"/>
      <c r="P888" s="701"/>
      <c r="Q888" s="701"/>
    </row>
    <row r="889" ht="25.15" customHeight="true" x14ac:dyDescent="0.2">
      <c r="C889" s="701"/>
      <c r="D889" s="701"/>
      <c r="E889" s="701"/>
      <c r="F889" s="701"/>
      <c r="G889" s="701"/>
      <c r="H889" s="701"/>
      <c r="I889" s="701"/>
      <c r="J889" s="701"/>
      <c r="K889" s="701"/>
      <c r="L889" s="701"/>
      <c r="M889" s="701"/>
      <c r="N889" s="701"/>
      <c r="O889" s="701"/>
      <c r="P889" s="701"/>
      <c r="Q889" s="701"/>
    </row>
    <row r="890" ht="25.15" customHeight="true" x14ac:dyDescent="0.2">
      <c r="C890" s="701"/>
      <c r="D890" s="701"/>
      <c r="E890" s="701"/>
      <c r="F890" s="701"/>
      <c r="G890" s="701"/>
      <c r="H890" s="701"/>
      <c r="I890" s="701"/>
      <c r="J890" s="701"/>
      <c r="K890" s="701"/>
      <c r="L890" s="701"/>
      <c r="M890" s="701"/>
      <c r="N890" s="701"/>
      <c r="O890" s="701"/>
      <c r="P890" s="701"/>
      <c r="Q890" s="701"/>
    </row>
    <row r="891" ht="25.15" customHeight="true" x14ac:dyDescent="0.2">
      <c r="C891" s="701"/>
      <c r="D891" s="701"/>
      <c r="E891" s="701"/>
      <c r="F891" s="701"/>
      <c r="G891" s="701"/>
      <c r="H891" s="701"/>
      <c r="I891" s="701"/>
      <c r="J891" s="701"/>
      <c r="K891" s="701"/>
      <c r="L891" s="701"/>
      <c r="M891" s="701"/>
      <c r="N891" s="701"/>
      <c r="O891" s="701"/>
      <c r="P891" s="701"/>
      <c r="Q891" s="701"/>
    </row>
    <row r="892" ht="25.15" customHeight="true" x14ac:dyDescent="0.2">
      <c r="C892" s="701"/>
      <c r="D892" s="701"/>
      <c r="E892" s="701"/>
      <c r="F892" s="701"/>
      <c r="G892" s="701"/>
      <c r="H892" s="701"/>
      <c r="I892" s="701"/>
      <c r="J892" s="701"/>
      <c r="K892" s="701"/>
      <c r="L892" s="701"/>
      <c r="M892" s="701"/>
      <c r="N892" s="701"/>
      <c r="O892" s="701"/>
      <c r="P892" s="701"/>
      <c r="Q892" s="701"/>
    </row>
    <row r="893" ht="25.15" customHeight="true" x14ac:dyDescent="0.2">
      <c r="C893" s="701"/>
      <c r="D893" s="701"/>
      <c r="E893" s="701"/>
      <c r="F893" s="701"/>
      <c r="G893" s="701"/>
      <c r="H893" s="701"/>
      <c r="I893" s="701"/>
      <c r="J893" s="701"/>
      <c r="K893" s="701"/>
      <c r="L893" s="701"/>
      <c r="M893" s="701"/>
      <c r="N893" s="701"/>
      <c r="O893" s="701"/>
      <c r="P893" s="701"/>
      <c r="Q893" s="701"/>
    </row>
    <row r="894" ht="25.15" customHeight="true" x14ac:dyDescent="0.2">
      <c r="C894" s="701"/>
      <c r="D894" s="701"/>
      <c r="E894" s="701"/>
      <c r="F894" s="701"/>
      <c r="G894" s="701"/>
      <c r="H894" s="701"/>
      <c r="I894" s="701"/>
      <c r="J894" s="701"/>
      <c r="K894" s="701"/>
      <c r="L894" s="701"/>
      <c r="M894" s="701"/>
      <c r="N894" s="701"/>
      <c r="O894" s="701"/>
      <c r="P894" s="701"/>
      <c r="Q894" s="701"/>
    </row>
    <row r="895" ht="25.15" customHeight="true" x14ac:dyDescent="0.2">
      <c r="C895" s="701"/>
      <c r="D895" s="701"/>
      <c r="E895" s="701"/>
      <c r="F895" s="701"/>
      <c r="G895" s="701"/>
      <c r="H895" s="701"/>
      <c r="I895" s="701"/>
      <c r="J895" s="701"/>
      <c r="K895" s="701"/>
      <c r="L895" s="701"/>
      <c r="M895" s="701"/>
      <c r="N895" s="701"/>
      <c r="O895" s="701"/>
      <c r="P895" s="701"/>
      <c r="Q895" s="701"/>
    </row>
    <row r="896" ht="25.15" customHeight="true" x14ac:dyDescent="0.2">
      <c r="C896" s="701"/>
      <c r="D896" s="701"/>
      <c r="E896" s="701"/>
      <c r="F896" s="701"/>
      <c r="G896" s="701"/>
      <c r="H896" s="701"/>
      <c r="I896" s="701"/>
      <c r="J896" s="701"/>
      <c r="K896" s="701"/>
      <c r="L896" s="701"/>
      <c r="M896" s="701"/>
      <c r="N896" s="701"/>
      <c r="O896" s="701"/>
      <c r="P896" s="701"/>
      <c r="Q896" s="701"/>
    </row>
    <row r="897" ht="25.15" customHeight="true" x14ac:dyDescent="0.2">
      <c r="C897" s="701"/>
      <c r="D897" s="701"/>
      <c r="E897" s="701"/>
      <c r="F897" s="701"/>
      <c r="G897" s="701"/>
      <c r="H897" s="701"/>
      <c r="I897" s="701"/>
      <c r="J897" s="701"/>
      <c r="K897" s="701"/>
      <c r="L897" s="701"/>
      <c r="M897" s="701"/>
      <c r="N897" s="701"/>
      <c r="O897" s="701"/>
      <c r="P897" s="701"/>
      <c r="Q897" s="701"/>
    </row>
    <row r="898" ht="25.15" customHeight="true" x14ac:dyDescent="0.2">
      <c r="C898" s="701"/>
      <c r="D898" s="701"/>
      <c r="E898" s="701"/>
      <c r="F898" s="701"/>
      <c r="G898" s="701"/>
      <c r="H898" s="701"/>
      <c r="I898" s="701"/>
      <c r="J898" s="701"/>
      <c r="K898" s="701"/>
      <c r="L898" s="701"/>
      <c r="M898" s="701"/>
      <c r="N898" s="701"/>
      <c r="O898" s="701"/>
      <c r="P898" s="701"/>
      <c r="Q898" s="701"/>
    </row>
    <row r="899" ht="25.15" customHeight="true" x14ac:dyDescent="0.2">
      <c r="C899" s="701"/>
      <c r="D899" s="701"/>
      <c r="E899" s="701"/>
      <c r="F899" s="701"/>
      <c r="G899" s="701"/>
      <c r="H899" s="701"/>
      <c r="I899" s="701"/>
      <c r="J899" s="701"/>
      <c r="K899" s="701"/>
      <c r="L899" s="701"/>
      <c r="M899" s="701"/>
      <c r="N899" s="701"/>
      <c r="O899" s="701"/>
      <c r="P899" s="701"/>
      <c r="Q899" s="701"/>
    </row>
    <row r="900" ht="25.15" customHeight="true" x14ac:dyDescent="0.2">
      <c r="C900" s="701"/>
      <c r="D900" s="701"/>
      <c r="E900" s="701"/>
      <c r="F900" s="701"/>
      <c r="G900" s="701"/>
      <c r="H900" s="701"/>
      <c r="I900" s="701"/>
      <c r="J900" s="701"/>
      <c r="K900" s="701"/>
      <c r="L900" s="701"/>
      <c r="M900" s="701"/>
      <c r="N900" s="701"/>
      <c r="O900" s="701"/>
      <c r="P900" s="701"/>
      <c r="Q900" s="701"/>
    </row>
    <row r="901" ht="25.15" customHeight="true" x14ac:dyDescent="0.2">
      <c r="C901" s="701"/>
      <c r="D901" s="701"/>
      <c r="E901" s="701"/>
      <c r="F901" s="701"/>
      <c r="G901" s="701"/>
      <c r="H901" s="701"/>
      <c r="I901" s="701"/>
      <c r="J901" s="701"/>
      <c r="K901" s="701"/>
      <c r="L901" s="701"/>
      <c r="M901" s="701"/>
      <c r="N901" s="701"/>
      <c r="O901" s="701"/>
      <c r="P901" s="701"/>
      <c r="Q901" s="701"/>
    </row>
    <row r="902" ht="25.15" customHeight="true" x14ac:dyDescent="0.2">
      <c r="C902" s="701"/>
      <c r="D902" s="701"/>
      <c r="E902" s="701"/>
      <c r="F902" s="701"/>
      <c r="G902" s="701"/>
      <c r="H902" s="701"/>
      <c r="I902" s="701"/>
      <c r="J902" s="701"/>
      <c r="K902" s="701"/>
      <c r="L902" s="701"/>
      <c r="M902" s="701"/>
      <c r="N902" s="701"/>
      <c r="O902" s="701"/>
      <c r="P902" s="701"/>
      <c r="Q902" s="701"/>
    </row>
    <row r="903" ht="25.15" customHeight="true" x14ac:dyDescent="0.2">
      <c r="C903" s="701"/>
      <c r="D903" s="701"/>
      <c r="E903" s="701"/>
      <c r="F903" s="701"/>
      <c r="G903" s="701"/>
      <c r="H903" s="701"/>
      <c r="I903" s="701"/>
      <c r="J903" s="701"/>
      <c r="K903" s="701"/>
      <c r="L903" s="701"/>
      <c r="M903" s="701"/>
      <c r="N903" s="701"/>
      <c r="O903" s="701"/>
      <c r="P903" s="701"/>
      <c r="Q903" s="701"/>
    </row>
    <row r="904" ht="25.15" customHeight="true" x14ac:dyDescent="0.2">
      <c r="C904" s="701"/>
      <c r="D904" s="701"/>
      <c r="E904" s="701"/>
      <c r="F904" s="701"/>
      <c r="G904" s="701"/>
      <c r="H904" s="701"/>
      <c r="I904" s="701"/>
      <c r="J904" s="701"/>
      <c r="K904" s="701"/>
      <c r="L904" s="701"/>
      <c r="M904" s="701"/>
      <c r="N904" s="701"/>
      <c r="O904" s="701"/>
      <c r="P904" s="701"/>
      <c r="Q904" s="701"/>
    </row>
    <row r="905" ht="25.15" customHeight="true" x14ac:dyDescent="0.2">
      <c r="C905" s="701"/>
      <c r="D905" s="701"/>
      <c r="E905" s="701"/>
      <c r="F905" s="701"/>
      <c r="G905" s="701"/>
      <c r="H905" s="701"/>
      <c r="I905" s="701"/>
      <c r="J905" s="701"/>
      <c r="K905" s="701"/>
      <c r="L905" s="701"/>
      <c r="M905" s="701"/>
      <c r="N905" s="701"/>
      <c r="O905" s="701"/>
      <c r="P905" s="701"/>
      <c r="Q905" s="701"/>
    </row>
    <row r="906" ht="25.15" customHeight="true" x14ac:dyDescent="0.2">
      <c r="C906" s="701"/>
      <c r="D906" s="701"/>
      <c r="E906" s="701"/>
      <c r="F906" s="701"/>
      <c r="G906" s="701"/>
      <c r="H906" s="701"/>
      <c r="I906" s="701"/>
      <c r="J906" s="701"/>
      <c r="K906" s="701"/>
      <c r="L906" s="701"/>
      <c r="M906" s="701"/>
      <c r="N906" s="701"/>
      <c r="O906" s="701"/>
      <c r="P906" s="701"/>
      <c r="Q906" s="701"/>
    </row>
    <row r="907" ht="25.15" customHeight="true" x14ac:dyDescent="0.2">
      <c r="C907" s="701"/>
      <c r="D907" s="701"/>
      <c r="E907" s="701"/>
      <c r="F907" s="701"/>
      <c r="G907" s="701"/>
      <c r="H907" s="701"/>
      <c r="I907" s="701"/>
      <c r="J907" s="701"/>
      <c r="K907" s="701"/>
      <c r="L907" s="701"/>
      <c r="M907" s="701"/>
      <c r="N907" s="701"/>
      <c r="O907" s="701"/>
      <c r="P907" s="701"/>
      <c r="Q907" s="701"/>
    </row>
    <row r="908" ht="25.15" customHeight="true" x14ac:dyDescent="0.2">
      <c r="C908" s="701"/>
      <c r="D908" s="701"/>
      <c r="E908" s="701"/>
      <c r="F908" s="701"/>
      <c r="G908" s="701"/>
      <c r="H908" s="701"/>
      <c r="I908" s="701"/>
      <c r="J908" s="701"/>
      <c r="K908" s="701"/>
      <c r="L908" s="701"/>
      <c r="M908" s="701"/>
      <c r="N908" s="701"/>
      <c r="O908" s="701"/>
      <c r="P908" s="701"/>
      <c r="Q908" s="701"/>
    </row>
    <row r="909" ht="25.15" customHeight="true" x14ac:dyDescent="0.2">
      <c r="C909" s="701"/>
      <c r="D909" s="701"/>
      <c r="E909" s="701"/>
      <c r="F909" s="701"/>
      <c r="G909" s="701"/>
      <c r="H909" s="701"/>
      <c r="I909" s="701"/>
      <c r="J909" s="701"/>
      <c r="K909" s="701"/>
      <c r="L909" s="701"/>
      <c r="M909" s="701"/>
      <c r="N909" s="701"/>
      <c r="O909" s="701"/>
      <c r="P909" s="701"/>
      <c r="Q909" s="701"/>
    </row>
    <row r="910" ht="25.15" customHeight="true" x14ac:dyDescent="0.2">
      <c r="C910" s="701"/>
      <c r="D910" s="701"/>
      <c r="E910" s="701"/>
      <c r="F910" s="701"/>
      <c r="G910" s="701"/>
      <c r="H910" s="701"/>
      <c r="I910" s="701"/>
      <c r="J910" s="701"/>
      <c r="K910" s="701"/>
      <c r="L910" s="701"/>
      <c r="M910" s="701"/>
      <c r="N910" s="701"/>
      <c r="O910" s="701"/>
      <c r="P910" s="701"/>
      <c r="Q910" s="701"/>
    </row>
    <row r="911" ht="25.15" customHeight="true" x14ac:dyDescent="0.2">
      <c r="C911" s="701"/>
      <c r="D911" s="701"/>
      <c r="E911" s="701"/>
      <c r="F911" s="701"/>
      <c r="G911" s="701"/>
      <c r="H911" s="701"/>
      <c r="I911" s="701"/>
      <c r="J911" s="701"/>
      <c r="K911" s="701"/>
      <c r="L911" s="701"/>
      <c r="M911" s="701"/>
      <c r="N911" s="701"/>
      <c r="O911" s="701"/>
      <c r="P911" s="701"/>
      <c r="Q911" s="701"/>
    </row>
    <row r="912" ht="25.15" customHeight="true" x14ac:dyDescent="0.2">
      <c r="C912" s="701"/>
      <c r="D912" s="701"/>
      <c r="E912" s="701"/>
      <c r="F912" s="701"/>
      <c r="G912" s="701"/>
      <c r="H912" s="701"/>
      <c r="I912" s="701"/>
      <c r="J912" s="701"/>
      <c r="K912" s="701"/>
      <c r="L912" s="701"/>
      <c r="M912" s="701"/>
      <c r="N912" s="701"/>
      <c r="O912" s="701"/>
      <c r="P912" s="701"/>
      <c r="Q912" s="701"/>
    </row>
    <row r="913" ht="25.15" customHeight="true" x14ac:dyDescent="0.2">
      <c r="C913" s="701"/>
      <c r="D913" s="701"/>
      <c r="E913" s="701"/>
      <c r="F913" s="701"/>
      <c r="G913" s="701"/>
      <c r="H913" s="701"/>
      <c r="I913" s="701"/>
      <c r="J913" s="701"/>
      <c r="K913" s="701"/>
      <c r="L913" s="701"/>
      <c r="M913" s="701"/>
      <c r="N913" s="701"/>
      <c r="O913" s="701"/>
      <c r="P913" s="701"/>
      <c r="Q913" s="701"/>
    </row>
    <row r="914" ht="25.15" customHeight="true" x14ac:dyDescent="0.2">
      <c r="C914" s="701"/>
      <c r="D914" s="701"/>
      <c r="E914" s="701"/>
      <c r="F914" s="701"/>
      <c r="G914" s="701"/>
      <c r="H914" s="701"/>
      <c r="I914" s="701"/>
      <c r="J914" s="701"/>
      <c r="K914" s="701"/>
      <c r="L914" s="701"/>
      <c r="M914" s="701"/>
      <c r="N914" s="701"/>
      <c r="O914" s="701"/>
      <c r="P914" s="701"/>
      <c r="Q914" s="701"/>
    </row>
    <row r="915" ht="25.15" customHeight="true" x14ac:dyDescent="0.2">
      <c r="C915" s="701"/>
      <c r="D915" s="701"/>
      <c r="E915" s="701"/>
      <c r="F915" s="701"/>
      <c r="G915" s="701"/>
      <c r="H915" s="701"/>
      <c r="I915" s="701"/>
      <c r="J915" s="701"/>
      <c r="K915" s="701"/>
      <c r="L915" s="701"/>
      <c r="M915" s="701"/>
      <c r="N915" s="701"/>
      <c r="O915" s="701"/>
      <c r="P915" s="701"/>
      <c r="Q915" s="701"/>
    </row>
    <row r="916" ht="25.15" customHeight="true" x14ac:dyDescent="0.2">
      <c r="C916" s="701"/>
      <c r="D916" s="701"/>
      <c r="E916" s="701"/>
      <c r="F916" s="701"/>
      <c r="G916" s="701"/>
      <c r="H916" s="701"/>
      <c r="I916" s="701"/>
      <c r="J916" s="701"/>
      <c r="K916" s="701"/>
      <c r="L916" s="701"/>
      <c r="M916" s="701"/>
      <c r="N916" s="701"/>
      <c r="O916" s="701"/>
      <c r="P916" s="701"/>
      <c r="Q916" s="701"/>
    </row>
    <row r="917" ht="25.15" customHeight="true" x14ac:dyDescent="0.2">
      <c r="C917" s="701"/>
      <c r="D917" s="701"/>
      <c r="E917" s="701"/>
      <c r="F917" s="701"/>
      <c r="G917" s="701"/>
      <c r="H917" s="701"/>
      <c r="I917" s="701"/>
      <c r="J917" s="701"/>
      <c r="K917" s="701"/>
      <c r="L917" s="701"/>
      <c r="M917" s="701"/>
      <c r="N917" s="701"/>
      <c r="O917" s="701"/>
      <c r="P917" s="701"/>
      <c r="Q917" s="701"/>
    </row>
    <row r="918" ht="25.15" customHeight="true" x14ac:dyDescent="0.2">
      <c r="C918" s="701"/>
      <c r="D918" s="701"/>
      <c r="E918" s="701"/>
      <c r="F918" s="701"/>
      <c r="G918" s="701"/>
      <c r="H918" s="701"/>
      <c r="I918" s="701"/>
      <c r="J918" s="701"/>
      <c r="K918" s="701"/>
      <c r="L918" s="701"/>
      <c r="M918" s="701"/>
      <c r="N918" s="701"/>
      <c r="O918" s="701"/>
      <c r="P918" s="701"/>
      <c r="Q918" s="701"/>
    </row>
    <row r="919" ht="25.15" customHeight="true" x14ac:dyDescent="0.2">
      <c r="C919" s="701"/>
      <c r="D919" s="701"/>
      <c r="E919" s="701"/>
      <c r="F919" s="701"/>
      <c r="G919" s="701"/>
      <c r="H919" s="701"/>
      <c r="I919" s="701"/>
      <c r="J919" s="701"/>
      <c r="K919" s="701"/>
      <c r="L919" s="701"/>
      <c r="M919" s="701"/>
      <c r="N919" s="701"/>
      <c r="O919" s="701"/>
      <c r="P919" s="701"/>
      <c r="Q919" s="701"/>
    </row>
    <row r="920" ht="25.15" customHeight="true" x14ac:dyDescent="0.2">
      <c r="C920" s="701"/>
      <c r="D920" s="701"/>
      <c r="E920" s="701"/>
      <c r="F920" s="701"/>
      <c r="G920" s="701"/>
      <c r="H920" s="701"/>
      <c r="I920" s="701"/>
      <c r="J920" s="701"/>
      <c r="K920" s="701"/>
      <c r="L920" s="701"/>
      <c r="M920" s="701"/>
      <c r="N920" s="701"/>
      <c r="O920" s="701"/>
      <c r="P920" s="701"/>
      <c r="Q920" s="701"/>
    </row>
    <row r="921" ht="25.15" customHeight="true" x14ac:dyDescent="0.2">
      <c r="C921" s="701"/>
      <c r="D921" s="701"/>
      <c r="E921" s="701"/>
      <c r="F921" s="701"/>
      <c r="G921" s="701"/>
      <c r="H921" s="701"/>
      <c r="I921" s="701"/>
      <c r="J921" s="701"/>
      <c r="K921" s="701"/>
      <c r="L921" s="701"/>
      <c r="M921" s="701"/>
      <c r="N921" s="701"/>
      <c r="O921" s="701"/>
      <c r="P921" s="701"/>
      <c r="Q921" s="701"/>
    </row>
    <row r="922" ht="25.15" customHeight="true" x14ac:dyDescent="0.2">
      <c r="C922" s="701"/>
      <c r="D922" s="701"/>
      <c r="E922" s="701"/>
      <c r="F922" s="701"/>
      <c r="G922" s="701"/>
      <c r="H922" s="701"/>
      <c r="I922" s="701"/>
      <c r="J922" s="701"/>
      <c r="K922" s="701"/>
      <c r="L922" s="701"/>
      <c r="M922" s="701"/>
      <c r="N922" s="701"/>
      <c r="O922" s="701"/>
      <c r="P922" s="701"/>
      <c r="Q922" s="701"/>
    </row>
    <row r="923" ht="25.15" customHeight="true" x14ac:dyDescent="0.2">
      <c r="C923" s="701"/>
      <c r="D923" s="701"/>
      <c r="E923" s="701"/>
      <c r="F923" s="701"/>
      <c r="G923" s="701"/>
      <c r="H923" s="701"/>
      <c r="I923" s="701"/>
      <c r="J923" s="701"/>
      <c r="K923" s="701"/>
      <c r="L923" s="701"/>
      <c r="M923" s="701"/>
      <c r="N923" s="701"/>
      <c r="O923" s="701"/>
      <c r="P923" s="701"/>
      <c r="Q923" s="701"/>
    </row>
    <row r="924" ht="25.15" customHeight="true" x14ac:dyDescent="0.2">
      <c r="C924" s="701"/>
      <c r="D924" s="701"/>
      <c r="E924" s="701"/>
      <c r="F924" s="701"/>
      <c r="G924" s="701"/>
      <c r="H924" s="701"/>
      <c r="I924" s="701"/>
      <c r="J924" s="701"/>
      <c r="K924" s="701"/>
      <c r="L924" s="701"/>
      <c r="M924" s="701"/>
      <c r="N924" s="701"/>
      <c r="O924" s="701"/>
      <c r="P924" s="701"/>
      <c r="Q924" s="701"/>
    </row>
    <row r="925" ht="25.15" customHeight="true" x14ac:dyDescent="0.2">
      <c r="C925" s="701"/>
      <c r="D925" s="701"/>
      <c r="E925" s="701"/>
      <c r="F925" s="701"/>
      <c r="G925" s="701"/>
      <c r="H925" s="701"/>
      <c r="I925" s="701"/>
      <c r="J925" s="701"/>
      <c r="K925" s="701"/>
      <c r="L925" s="701"/>
      <c r="M925" s="701"/>
      <c r="N925" s="701"/>
      <c r="O925" s="701"/>
      <c r="P925" s="701"/>
      <c r="Q925" s="701"/>
    </row>
    <row r="926" ht="25.15" customHeight="true" x14ac:dyDescent="0.2">
      <c r="C926" s="701"/>
      <c r="D926" s="701"/>
      <c r="E926" s="701"/>
      <c r="F926" s="701"/>
      <c r="G926" s="701"/>
      <c r="H926" s="701"/>
      <c r="I926" s="701"/>
      <c r="J926" s="701"/>
      <c r="K926" s="701"/>
      <c r="L926" s="701"/>
      <c r="M926" s="701"/>
      <c r="N926" s="701"/>
      <c r="O926" s="701"/>
      <c r="P926" s="701"/>
      <c r="Q926" s="701"/>
    </row>
    <row r="927" ht="25.15" customHeight="true" x14ac:dyDescent="0.2">
      <c r="C927" s="701"/>
      <c r="D927" s="701"/>
      <c r="E927" s="701"/>
      <c r="F927" s="701"/>
      <c r="G927" s="701"/>
      <c r="H927" s="701"/>
      <c r="I927" s="701"/>
      <c r="J927" s="701"/>
      <c r="K927" s="701"/>
      <c r="L927" s="701"/>
      <c r="M927" s="701"/>
      <c r="N927" s="701"/>
      <c r="O927" s="701"/>
      <c r="P927" s="701"/>
      <c r="Q927" s="701"/>
    </row>
    <row r="928" ht="25.15" customHeight="true" x14ac:dyDescent="0.2">
      <c r="C928" s="701"/>
      <c r="D928" s="701"/>
      <c r="E928" s="701"/>
      <c r="F928" s="701"/>
      <c r="G928" s="701"/>
      <c r="H928" s="701"/>
      <c r="I928" s="701"/>
      <c r="J928" s="701"/>
      <c r="K928" s="701"/>
      <c r="L928" s="701"/>
      <c r="M928" s="701"/>
      <c r="N928" s="701"/>
      <c r="O928" s="701"/>
      <c r="P928" s="701"/>
      <c r="Q928" s="701"/>
    </row>
    <row r="929" ht="25.15" customHeight="true" x14ac:dyDescent="0.2">
      <c r="C929" s="701"/>
      <c r="D929" s="701"/>
      <c r="E929" s="701"/>
      <c r="F929" s="701"/>
      <c r="G929" s="701"/>
      <c r="H929" s="701"/>
      <c r="I929" s="701"/>
      <c r="J929" s="701"/>
      <c r="K929" s="701"/>
      <c r="L929" s="701"/>
      <c r="M929" s="701"/>
      <c r="N929" s="701"/>
      <c r="O929" s="701"/>
      <c r="P929" s="701"/>
      <c r="Q929" s="701"/>
    </row>
    <row r="930" ht="25.15" customHeight="true" x14ac:dyDescent="0.2">
      <c r="C930" s="701"/>
      <c r="D930" s="701"/>
      <c r="E930" s="701"/>
      <c r="F930" s="701"/>
      <c r="G930" s="701"/>
      <c r="H930" s="701"/>
      <c r="I930" s="701"/>
      <c r="J930" s="701"/>
      <c r="K930" s="701"/>
      <c r="L930" s="701"/>
      <c r="M930" s="701"/>
      <c r="N930" s="701"/>
      <c r="O930" s="701"/>
      <c r="P930" s="701"/>
      <c r="Q930" s="701"/>
    </row>
    <row r="931" ht="25.15" customHeight="true" x14ac:dyDescent="0.2">
      <c r="C931" s="701"/>
      <c r="D931" s="701"/>
      <c r="E931" s="701"/>
      <c r="F931" s="701"/>
      <c r="G931" s="701"/>
      <c r="H931" s="701"/>
      <c r="I931" s="701"/>
      <c r="J931" s="701"/>
      <c r="K931" s="701"/>
      <c r="L931" s="701"/>
      <c r="M931" s="701"/>
      <c r="N931" s="701"/>
      <c r="O931" s="701"/>
      <c r="P931" s="701"/>
      <c r="Q931" s="701"/>
    </row>
    <row r="932" ht="25.15" customHeight="true" x14ac:dyDescent="0.2">
      <c r="C932" s="701"/>
      <c r="D932" s="701"/>
      <c r="E932" s="701"/>
      <c r="F932" s="701"/>
      <c r="G932" s="701"/>
      <c r="H932" s="701"/>
      <c r="I932" s="701"/>
      <c r="J932" s="701"/>
      <c r="K932" s="701"/>
      <c r="L932" s="701"/>
      <c r="M932" s="701"/>
      <c r="N932" s="701"/>
      <c r="O932" s="701"/>
      <c r="P932" s="701"/>
      <c r="Q932" s="701"/>
    </row>
    <row r="933" ht="25.15" customHeight="true" x14ac:dyDescent="0.2">
      <c r="C933" s="701"/>
      <c r="D933" s="701"/>
      <c r="E933" s="701"/>
      <c r="F933" s="701"/>
      <c r="G933" s="701"/>
      <c r="H933" s="701"/>
      <c r="I933" s="701"/>
      <c r="J933" s="701"/>
      <c r="K933" s="701"/>
      <c r="L933" s="701"/>
      <c r="M933" s="701"/>
      <c r="N933" s="701"/>
      <c r="O933" s="701"/>
      <c r="P933" s="701"/>
      <c r="Q933" s="701"/>
    </row>
    <row r="934" ht="25.15" customHeight="true" x14ac:dyDescent="0.2">
      <c r="C934" s="701"/>
      <c r="D934" s="701"/>
      <c r="E934" s="701"/>
      <c r="F934" s="701"/>
      <c r="G934" s="701"/>
      <c r="H934" s="701"/>
      <c r="I934" s="701"/>
      <c r="J934" s="701"/>
      <c r="K934" s="701"/>
      <c r="L934" s="701"/>
      <c r="M934" s="701"/>
      <c r="N934" s="701"/>
      <c r="O934" s="701"/>
      <c r="P934" s="701"/>
      <c r="Q934" s="701"/>
    </row>
    <row r="935" ht="25.15" customHeight="true" x14ac:dyDescent="0.2">
      <c r="C935" s="701"/>
      <c r="D935" s="701"/>
      <c r="E935" s="701"/>
      <c r="F935" s="701"/>
      <c r="G935" s="701"/>
      <c r="H935" s="701"/>
      <c r="I935" s="701"/>
      <c r="J935" s="701"/>
      <c r="K935" s="701"/>
      <c r="L935" s="701"/>
      <c r="M935" s="701"/>
      <c r="N935" s="701"/>
      <c r="O935" s="701"/>
      <c r="P935" s="701"/>
      <c r="Q935" s="701"/>
    </row>
    <row r="936" ht="25.15" customHeight="true" x14ac:dyDescent="0.2">
      <c r="C936" s="701"/>
      <c r="D936" s="701"/>
      <c r="E936" s="701"/>
      <c r="F936" s="701"/>
      <c r="G936" s="701"/>
      <c r="H936" s="701"/>
      <c r="I936" s="701"/>
      <c r="J936" s="701"/>
      <c r="K936" s="701"/>
      <c r="L936" s="701"/>
      <c r="M936" s="701"/>
      <c r="N936" s="701"/>
      <c r="O936" s="701"/>
      <c r="P936" s="701"/>
      <c r="Q936" s="701"/>
    </row>
    <row r="937" ht="25.15" customHeight="true" x14ac:dyDescent="0.2">
      <c r="C937" s="701"/>
      <c r="D937" s="701"/>
      <c r="E937" s="701"/>
      <c r="F937" s="701"/>
      <c r="G937" s="701"/>
      <c r="H937" s="701"/>
      <c r="I937" s="701"/>
      <c r="J937" s="701"/>
      <c r="K937" s="701"/>
      <c r="L937" s="701"/>
      <c r="M937" s="701"/>
      <c r="N937" s="701"/>
      <c r="O937" s="701"/>
      <c r="P937" s="701"/>
      <c r="Q937" s="701"/>
    </row>
    <row r="938" ht="25.15" customHeight="true" x14ac:dyDescent="0.2">
      <c r="C938" s="701"/>
      <c r="D938" s="701"/>
      <c r="E938" s="701"/>
      <c r="F938" s="701"/>
      <c r="G938" s="701"/>
      <c r="H938" s="701"/>
      <c r="I938" s="701"/>
      <c r="J938" s="701"/>
      <c r="K938" s="701"/>
      <c r="L938" s="701"/>
      <c r="M938" s="701"/>
      <c r="N938" s="701"/>
      <c r="O938" s="701"/>
      <c r="P938" s="701"/>
      <c r="Q938" s="701"/>
    </row>
    <row r="939" ht="25.15" customHeight="true" x14ac:dyDescent="0.2">
      <c r="C939" s="701"/>
      <c r="D939" s="701"/>
      <c r="E939" s="701"/>
      <c r="F939" s="701"/>
      <c r="G939" s="701"/>
      <c r="H939" s="701"/>
      <c r="I939" s="701"/>
      <c r="J939" s="701"/>
      <c r="K939" s="701"/>
      <c r="L939" s="701"/>
      <c r="M939" s="701"/>
      <c r="N939" s="701"/>
      <c r="O939" s="701"/>
      <c r="P939" s="701"/>
      <c r="Q939" s="701"/>
    </row>
    <row r="940" ht="25.15" customHeight="true" x14ac:dyDescent="0.2">
      <c r="C940" s="701"/>
      <c r="D940" s="701"/>
      <c r="E940" s="701"/>
      <c r="F940" s="701"/>
      <c r="G940" s="701"/>
      <c r="H940" s="701"/>
      <c r="I940" s="701"/>
      <c r="J940" s="701"/>
      <c r="K940" s="701"/>
      <c r="L940" s="701"/>
      <c r="M940" s="701"/>
      <c r="N940" s="701"/>
      <c r="O940" s="701"/>
      <c r="P940" s="701"/>
      <c r="Q940" s="701"/>
    </row>
    <row r="941" ht="25.15" customHeight="true" x14ac:dyDescent="0.2">
      <c r="C941" s="701"/>
      <c r="D941" s="701"/>
      <c r="E941" s="701"/>
      <c r="F941" s="701"/>
      <c r="G941" s="701"/>
      <c r="H941" s="701"/>
      <c r="I941" s="701"/>
      <c r="J941" s="701"/>
      <c r="K941" s="701"/>
      <c r="L941" s="701"/>
      <c r="M941" s="701"/>
      <c r="N941" s="701"/>
      <c r="O941" s="701"/>
      <c r="P941" s="701"/>
      <c r="Q941" s="701"/>
    </row>
    <row r="942" ht="25.15" customHeight="true" x14ac:dyDescent="0.2">
      <c r="C942" s="701"/>
      <c r="D942" s="701"/>
      <c r="E942" s="701"/>
      <c r="F942" s="701"/>
      <c r="G942" s="701"/>
      <c r="H942" s="701"/>
      <c r="I942" s="701"/>
      <c r="J942" s="701"/>
      <c r="K942" s="701"/>
      <c r="L942" s="701"/>
      <c r="M942" s="701"/>
      <c r="N942" s="701"/>
      <c r="O942" s="701"/>
      <c r="P942" s="701"/>
      <c r="Q942" s="701"/>
    </row>
    <row r="943" ht="25.15" customHeight="true" x14ac:dyDescent="0.2">
      <c r="C943" s="701"/>
      <c r="D943" s="701"/>
      <c r="E943" s="701"/>
      <c r="F943" s="701"/>
      <c r="G943" s="701"/>
      <c r="H943" s="701"/>
      <c r="I943" s="701"/>
      <c r="J943" s="701"/>
      <c r="K943" s="701"/>
      <c r="L943" s="701"/>
      <c r="M943" s="701"/>
      <c r="N943" s="701"/>
      <c r="O943" s="701"/>
      <c r="P943" s="701"/>
      <c r="Q943" s="701"/>
    </row>
    <row r="944" ht="25.15" customHeight="true" x14ac:dyDescent="0.2">
      <c r="C944" s="701"/>
      <c r="D944" s="701"/>
      <c r="E944" s="701"/>
      <c r="F944" s="701"/>
      <c r="G944" s="701"/>
      <c r="H944" s="701"/>
      <c r="I944" s="701"/>
      <c r="J944" s="701"/>
      <c r="K944" s="701"/>
      <c r="L944" s="701"/>
      <c r="M944" s="701"/>
      <c r="N944" s="701"/>
      <c r="O944" s="701"/>
      <c r="P944" s="701"/>
      <c r="Q944" s="701"/>
    </row>
    <row r="945" ht="25.15" customHeight="true" x14ac:dyDescent="0.2">
      <c r="C945" s="701"/>
      <c r="D945" s="701"/>
      <c r="E945" s="701"/>
      <c r="F945" s="701"/>
      <c r="G945" s="701"/>
      <c r="H945" s="701"/>
      <c r="I945" s="701"/>
      <c r="J945" s="701"/>
      <c r="K945" s="701"/>
      <c r="L945" s="701"/>
      <c r="M945" s="701"/>
      <c r="N945" s="701"/>
      <c r="O945" s="701"/>
      <c r="P945" s="701"/>
      <c r="Q945" s="701"/>
    </row>
    <row r="946" ht="25.15" customHeight="true" x14ac:dyDescent="0.2">
      <c r="C946" s="701"/>
      <c r="D946" s="701"/>
      <c r="E946" s="701"/>
      <c r="F946" s="701"/>
      <c r="G946" s="701"/>
      <c r="H946" s="701"/>
      <c r="I946" s="701"/>
      <c r="J946" s="701"/>
      <c r="K946" s="701"/>
      <c r="L946" s="701"/>
      <c r="M946" s="701"/>
      <c r="N946" s="701"/>
      <c r="O946" s="701"/>
      <c r="P946" s="701"/>
      <c r="Q946" s="701"/>
    </row>
    <row r="947" ht="25.15" customHeight="true" x14ac:dyDescent="0.2">
      <c r="C947" s="701"/>
      <c r="D947" s="701"/>
      <c r="E947" s="701"/>
      <c r="F947" s="701"/>
      <c r="G947" s="701"/>
      <c r="H947" s="701"/>
      <c r="I947" s="701"/>
      <c r="J947" s="701"/>
      <c r="K947" s="701"/>
      <c r="L947" s="701"/>
      <c r="M947" s="701"/>
      <c r="N947" s="701"/>
      <c r="O947" s="701"/>
      <c r="P947" s="701"/>
      <c r="Q947" s="701"/>
    </row>
    <row r="948" ht="25.15" customHeight="true" x14ac:dyDescent="0.2">
      <c r="C948" s="701"/>
      <c r="D948" s="701"/>
      <c r="E948" s="701"/>
      <c r="F948" s="701"/>
      <c r="G948" s="701"/>
      <c r="H948" s="701"/>
      <c r="I948" s="701"/>
      <c r="J948" s="701"/>
      <c r="K948" s="701"/>
      <c r="L948" s="701"/>
      <c r="M948" s="701"/>
      <c r="N948" s="701"/>
      <c r="O948" s="701"/>
      <c r="P948" s="701"/>
      <c r="Q948" s="701"/>
    </row>
    <row r="949" ht="25.15" customHeight="true" x14ac:dyDescent="0.2">
      <c r="C949" s="701"/>
      <c r="D949" s="701"/>
      <c r="E949" s="701"/>
      <c r="F949" s="701"/>
      <c r="G949" s="701"/>
      <c r="H949" s="701"/>
      <c r="I949" s="701"/>
      <c r="J949" s="701"/>
      <c r="K949" s="701"/>
      <c r="L949" s="701"/>
      <c r="M949" s="701"/>
      <c r="N949" s="701"/>
      <c r="O949" s="701"/>
      <c r="P949" s="701"/>
      <c r="Q949" s="701"/>
    </row>
    <row r="950" ht="25.15" customHeight="true" x14ac:dyDescent="0.2">
      <c r="C950" s="701"/>
      <c r="D950" s="701"/>
      <c r="E950" s="701"/>
      <c r="F950" s="701"/>
      <c r="G950" s="701"/>
      <c r="H950" s="701"/>
      <c r="I950" s="701"/>
      <c r="J950" s="701"/>
      <c r="K950" s="701"/>
      <c r="L950" s="701"/>
      <c r="M950" s="701"/>
      <c r="N950" s="701"/>
      <c r="O950" s="701"/>
      <c r="P950" s="701"/>
      <c r="Q950" s="701"/>
    </row>
    <row r="951" ht="25.15" customHeight="true" x14ac:dyDescent="0.2">
      <c r="C951" s="701"/>
      <c r="D951" s="701"/>
      <c r="E951" s="701"/>
      <c r="F951" s="701"/>
      <c r="G951" s="701"/>
      <c r="H951" s="701"/>
      <c r="I951" s="701"/>
      <c r="J951" s="701"/>
      <c r="K951" s="701"/>
      <c r="L951" s="701"/>
      <c r="M951" s="701"/>
      <c r="N951" s="701"/>
      <c r="O951" s="701"/>
      <c r="P951" s="701"/>
      <c r="Q951" s="701"/>
    </row>
    <row r="952" ht="25.15" customHeight="true" x14ac:dyDescent="0.2">
      <c r="C952" s="701"/>
      <c r="D952" s="701"/>
      <c r="E952" s="701"/>
      <c r="F952" s="701"/>
      <c r="G952" s="701"/>
      <c r="H952" s="701"/>
      <c r="I952" s="701"/>
      <c r="J952" s="701"/>
      <c r="K952" s="701"/>
      <c r="L952" s="701"/>
      <c r="M952" s="701"/>
      <c r="N952" s="701"/>
      <c r="O952" s="701"/>
      <c r="P952" s="701"/>
      <c r="Q952" s="701"/>
    </row>
    <row r="953" ht="25.15" customHeight="true" x14ac:dyDescent="0.2">
      <c r="C953" s="701"/>
      <c r="D953" s="701"/>
      <c r="E953" s="701"/>
      <c r="F953" s="701"/>
      <c r="G953" s="701"/>
      <c r="H953" s="701"/>
      <c r="I953" s="701"/>
      <c r="J953" s="701"/>
      <c r="K953" s="701"/>
      <c r="L953" s="701"/>
      <c r="M953" s="701"/>
      <c r="N953" s="701"/>
      <c r="O953" s="701"/>
      <c r="P953" s="701"/>
      <c r="Q953" s="701"/>
    </row>
    <row r="954" ht="25.15" customHeight="true" x14ac:dyDescent="0.2">
      <c r="C954" s="701"/>
      <c r="D954" s="701"/>
      <c r="E954" s="701"/>
      <c r="F954" s="701"/>
      <c r="G954" s="701"/>
      <c r="H954" s="701"/>
      <c r="I954" s="701"/>
      <c r="J954" s="701"/>
      <c r="K954" s="701"/>
      <c r="L954" s="701"/>
      <c r="M954" s="701"/>
      <c r="N954" s="701"/>
      <c r="O954" s="701"/>
      <c r="P954" s="701"/>
      <c r="Q954" s="701"/>
    </row>
    <row r="955" ht="25.15" customHeight="true" x14ac:dyDescent="0.2">
      <c r="C955" s="701"/>
      <c r="D955" s="701"/>
      <c r="E955" s="701"/>
      <c r="F955" s="701"/>
      <c r="G955" s="701"/>
      <c r="H955" s="701"/>
      <c r="I955" s="701"/>
      <c r="J955" s="701"/>
      <c r="K955" s="701"/>
      <c r="L955" s="701"/>
      <c r="M955" s="701"/>
      <c r="N955" s="701"/>
      <c r="O955" s="701"/>
      <c r="P955" s="701"/>
      <c r="Q955" s="701"/>
    </row>
    <row r="956" ht="25.15" customHeight="true" x14ac:dyDescent="0.2">
      <c r="C956" s="701"/>
      <c r="D956" s="701"/>
      <c r="E956" s="701"/>
      <c r="F956" s="701"/>
      <c r="G956" s="701"/>
      <c r="H956" s="701"/>
      <c r="I956" s="701"/>
      <c r="J956" s="701"/>
      <c r="K956" s="701"/>
      <c r="L956" s="701"/>
      <c r="M956" s="701"/>
      <c r="N956" s="701"/>
      <c r="O956" s="701"/>
      <c r="P956" s="701"/>
      <c r="Q956" s="701"/>
    </row>
    <row r="957" ht="25.15" customHeight="true" x14ac:dyDescent="0.2">
      <c r="C957" s="701"/>
      <c r="D957" s="701"/>
      <c r="E957" s="701"/>
      <c r="F957" s="701"/>
      <c r="G957" s="701"/>
      <c r="H957" s="701"/>
      <c r="I957" s="701"/>
      <c r="J957" s="701"/>
      <c r="K957" s="701"/>
      <c r="L957" s="701"/>
      <c r="M957" s="701"/>
      <c r="N957" s="701"/>
      <c r="O957" s="701"/>
      <c r="P957" s="701"/>
      <c r="Q957" s="701"/>
    </row>
    <row r="958" ht="25.15" customHeight="true" x14ac:dyDescent="0.2">
      <c r="C958" s="701"/>
      <c r="D958" s="701"/>
      <c r="E958" s="701"/>
      <c r="F958" s="701"/>
      <c r="G958" s="701"/>
      <c r="H958" s="701"/>
      <c r="I958" s="701"/>
      <c r="J958" s="701"/>
      <c r="K958" s="701"/>
      <c r="L958" s="701"/>
      <c r="M958" s="701"/>
      <c r="N958" s="701"/>
      <c r="O958" s="701"/>
      <c r="P958" s="701"/>
      <c r="Q958" s="701"/>
    </row>
    <row r="959" ht="25.15" customHeight="true" x14ac:dyDescent="0.2">
      <c r="C959" s="701"/>
      <c r="D959" s="701"/>
      <c r="E959" s="701"/>
      <c r="F959" s="701"/>
      <c r="G959" s="701"/>
      <c r="H959" s="701"/>
      <c r="I959" s="701"/>
      <c r="J959" s="701"/>
      <c r="K959" s="701"/>
      <c r="L959" s="701"/>
      <c r="M959" s="701"/>
      <c r="N959" s="701"/>
      <c r="O959" s="701"/>
      <c r="P959" s="701"/>
      <c r="Q959" s="701"/>
    </row>
    <row r="960" ht="25.15" customHeight="true" x14ac:dyDescent="0.2">
      <c r="C960" s="701"/>
      <c r="D960" s="701"/>
      <c r="E960" s="701"/>
      <c r="F960" s="701"/>
      <c r="G960" s="701"/>
      <c r="H960" s="701"/>
      <c r="I960" s="701"/>
      <c r="J960" s="701"/>
      <c r="K960" s="701"/>
      <c r="L960" s="701"/>
      <c r="M960" s="701"/>
      <c r="N960" s="701"/>
      <c r="O960" s="701"/>
      <c r="P960" s="701"/>
      <c r="Q960" s="701"/>
    </row>
    <row r="961" ht="25.15" customHeight="true" x14ac:dyDescent="0.2">
      <c r="C961" s="701"/>
      <c r="D961" s="701"/>
      <c r="E961" s="701"/>
      <c r="F961" s="701"/>
      <c r="G961" s="701"/>
      <c r="H961" s="701"/>
      <c r="I961" s="701"/>
      <c r="J961" s="701"/>
      <c r="K961" s="701"/>
      <c r="L961" s="701"/>
      <c r="M961" s="701"/>
      <c r="N961" s="701"/>
      <c r="O961" s="701"/>
      <c r="P961" s="701"/>
      <c r="Q961" s="701"/>
    </row>
    <row r="962" ht="25.15" customHeight="true" x14ac:dyDescent="0.2">
      <c r="C962" s="701"/>
      <c r="D962" s="701"/>
      <c r="E962" s="701"/>
      <c r="F962" s="701"/>
      <c r="G962" s="701"/>
      <c r="H962" s="701"/>
      <c r="I962" s="701"/>
      <c r="J962" s="701"/>
      <c r="K962" s="701"/>
      <c r="L962" s="701"/>
      <c r="M962" s="701"/>
      <c r="N962" s="701"/>
      <c r="O962" s="701"/>
      <c r="P962" s="701"/>
      <c r="Q962" s="701"/>
    </row>
    <row r="963" ht="25.15" customHeight="true" x14ac:dyDescent="0.2">
      <c r="C963" s="701"/>
      <c r="D963" s="701"/>
      <c r="E963" s="701"/>
      <c r="F963" s="701"/>
      <c r="G963" s="701"/>
      <c r="H963" s="701"/>
      <c r="I963" s="701"/>
      <c r="J963" s="701"/>
      <c r="K963" s="701"/>
      <c r="L963" s="701"/>
      <c r="M963" s="701"/>
      <c r="N963" s="701"/>
      <c r="O963" s="701"/>
      <c r="P963" s="701"/>
      <c r="Q963" s="701"/>
    </row>
    <row r="964" ht="25.15" customHeight="true" x14ac:dyDescent="0.2">
      <c r="C964" s="701"/>
      <c r="D964" s="701"/>
      <c r="E964" s="701"/>
      <c r="F964" s="701"/>
      <c r="G964" s="701"/>
      <c r="H964" s="701"/>
      <c r="I964" s="701"/>
      <c r="J964" s="701"/>
      <c r="K964" s="701"/>
      <c r="L964" s="701"/>
      <c r="M964" s="701"/>
      <c r="N964" s="701"/>
      <c r="O964" s="701"/>
      <c r="P964" s="701"/>
      <c r="Q964" s="701"/>
    </row>
    <row r="965" ht="25.15" customHeight="true" x14ac:dyDescent="0.2">
      <c r="C965" s="701"/>
      <c r="D965" s="701"/>
      <c r="E965" s="701"/>
      <c r="F965" s="701"/>
      <c r="G965" s="701"/>
      <c r="H965" s="701"/>
      <c r="I965" s="701"/>
      <c r="J965" s="701"/>
      <c r="K965" s="701"/>
      <c r="L965" s="701"/>
      <c r="M965" s="701"/>
      <c r="N965" s="701"/>
      <c r="O965" s="701"/>
      <c r="P965" s="701"/>
      <c r="Q965" s="701"/>
    </row>
    <row r="966" ht="25.15" customHeight="true" x14ac:dyDescent="0.2">
      <c r="C966" s="701"/>
      <c r="D966" s="701"/>
      <c r="E966" s="701"/>
      <c r="F966" s="701"/>
      <c r="G966" s="701"/>
      <c r="H966" s="701"/>
      <c r="I966" s="701"/>
      <c r="J966" s="701"/>
      <c r="K966" s="701"/>
      <c r="L966" s="701"/>
      <c r="M966" s="701"/>
      <c r="N966" s="701"/>
      <c r="O966" s="701"/>
      <c r="P966" s="701"/>
      <c r="Q966" s="701"/>
    </row>
    <row r="967" ht="25.15" customHeight="true" x14ac:dyDescent="0.2">
      <c r="C967" s="701"/>
      <c r="D967" s="701"/>
      <c r="E967" s="701"/>
      <c r="F967" s="701"/>
      <c r="G967" s="701"/>
      <c r="H967" s="701"/>
      <c r="I967" s="701"/>
      <c r="J967" s="701"/>
      <c r="K967" s="701"/>
      <c r="L967" s="701"/>
      <c r="M967" s="701"/>
      <c r="N967" s="701"/>
      <c r="O967" s="701"/>
      <c r="P967" s="701"/>
      <c r="Q967" s="701"/>
    </row>
    <row r="968" ht="25.15" customHeight="true" x14ac:dyDescent="0.2">
      <c r="C968" s="701"/>
      <c r="D968" s="701"/>
      <c r="E968" s="701"/>
      <c r="F968" s="701"/>
      <c r="G968" s="701"/>
      <c r="H968" s="701"/>
      <c r="I968" s="701"/>
      <c r="J968" s="701"/>
      <c r="K968" s="701"/>
      <c r="L968" s="701"/>
      <c r="M968" s="701"/>
      <c r="N968" s="701"/>
      <c r="O968" s="701"/>
      <c r="P968" s="701"/>
      <c r="Q968" s="701"/>
    </row>
    <row r="969" ht="25.15" customHeight="true" x14ac:dyDescent="0.2">
      <c r="C969" s="701"/>
      <c r="D969" s="701"/>
      <c r="E969" s="701"/>
      <c r="F969" s="701"/>
      <c r="G969" s="701"/>
      <c r="H969" s="701"/>
      <c r="I969" s="701"/>
      <c r="J969" s="701"/>
      <c r="K969" s="701"/>
      <c r="L969" s="701"/>
      <c r="M969" s="701"/>
      <c r="N969" s="701"/>
      <c r="O969" s="701"/>
      <c r="P969" s="701"/>
      <c r="Q969" s="701"/>
    </row>
    <row r="970" ht="25.15" customHeight="true" x14ac:dyDescent="0.2">
      <c r="C970" s="701"/>
      <c r="D970" s="701"/>
      <c r="E970" s="701"/>
      <c r="F970" s="701"/>
      <c r="G970" s="701"/>
      <c r="H970" s="701"/>
      <c r="I970" s="701"/>
      <c r="J970" s="701"/>
      <c r="K970" s="701"/>
      <c r="L970" s="701"/>
      <c r="M970" s="701"/>
      <c r="N970" s="701"/>
      <c r="O970" s="701"/>
      <c r="P970" s="701"/>
      <c r="Q970" s="701"/>
    </row>
    <row r="971" ht="25.15" customHeight="true" x14ac:dyDescent="0.2">
      <c r="C971" s="701"/>
      <c r="D971" s="701"/>
      <c r="E971" s="701"/>
      <c r="F971" s="701"/>
      <c r="G971" s="701"/>
      <c r="H971" s="701"/>
      <c r="I971" s="701"/>
      <c r="J971" s="701"/>
      <c r="K971" s="701"/>
      <c r="L971" s="701"/>
      <c r="M971" s="701"/>
      <c r="N971" s="701"/>
      <c r="O971" s="701"/>
      <c r="P971" s="701"/>
      <c r="Q971" s="701"/>
    </row>
    <row r="972" ht="25.15" customHeight="true" x14ac:dyDescent="0.2">
      <c r="C972" s="701"/>
      <c r="D972" s="701"/>
      <c r="E972" s="701"/>
      <c r="F972" s="701"/>
      <c r="G972" s="701"/>
      <c r="H972" s="701"/>
      <c r="I972" s="701"/>
      <c r="J972" s="701"/>
      <c r="K972" s="701"/>
      <c r="L972" s="701"/>
      <c r="M972" s="701"/>
      <c r="N972" s="701"/>
      <c r="O972" s="701"/>
      <c r="P972" s="701"/>
      <c r="Q972" s="701"/>
    </row>
    <row r="973" ht="25.15" customHeight="true" x14ac:dyDescent="0.2">
      <c r="C973" s="701"/>
      <c r="D973" s="701"/>
      <c r="E973" s="701"/>
      <c r="F973" s="701"/>
      <c r="G973" s="701"/>
      <c r="H973" s="701"/>
      <c r="I973" s="701"/>
      <c r="J973" s="701"/>
      <c r="K973" s="701"/>
      <c r="L973" s="701"/>
      <c r="M973" s="701"/>
      <c r="N973" s="701"/>
      <c r="O973" s="701"/>
      <c r="P973" s="701"/>
      <c r="Q973" s="701"/>
    </row>
    <row r="974" ht="25.15" customHeight="true" x14ac:dyDescent="0.2">
      <c r="C974" s="701"/>
      <c r="D974" s="701"/>
      <c r="E974" s="701"/>
      <c r="F974" s="701"/>
      <c r="G974" s="701"/>
      <c r="H974" s="701"/>
      <c r="I974" s="701"/>
      <c r="J974" s="701"/>
      <c r="K974" s="701"/>
      <c r="L974" s="701"/>
      <c r="M974" s="701"/>
      <c r="N974" s="701"/>
      <c r="O974" s="701"/>
      <c r="P974" s="701"/>
      <c r="Q974" s="701"/>
    </row>
    <row r="975" ht="25.15" customHeight="true" x14ac:dyDescent="0.2">
      <c r="C975" s="701"/>
      <c r="D975" s="701"/>
      <c r="E975" s="701"/>
      <c r="F975" s="701"/>
      <c r="G975" s="701"/>
      <c r="H975" s="701"/>
      <c r="I975" s="701"/>
      <c r="J975" s="701"/>
      <c r="K975" s="701"/>
      <c r="L975" s="701"/>
      <c r="M975" s="701"/>
      <c r="N975" s="701"/>
      <c r="O975" s="701"/>
      <c r="P975" s="701"/>
      <c r="Q975" s="701"/>
    </row>
    <row r="976" ht="25.15" customHeight="true" x14ac:dyDescent="0.2">
      <c r="C976" s="701"/>
      <c r="D976" s="701"/>
      <c r="E976" s="701"/>
      <c r="F976" s="701"/>
      <c r="G976" s="701"/>
      <c r="H976" s="701"/>
      <c r="I976" s="701"/>
      <c r="J976" s="701"/>
      <c r="K976" s="701"/>
      <c r="L976" s="701"/>
      <c r="M976" s="701"/>
      <c r="N976" s="701"/>
      <c r="O976" s="701"/>
      <c r="P976" s="701"/>
      <c r="Q976" s="701"/>
    </row>
    <row r="977" ht="25.15" customHeight="true" x14ac:dyDescent="0.2">
      <c r="C977" s="701"/>
      <c r="D977" s="701"/>
      <c r="E977" s="701"/>
      <c r="F977" s="701"/>
      <c r="G977" s="701"/>
      <c r="H977" s="701"/>
      <c r="I977" s="701"/>
      <c r="J977" s="701"/>
      <c r="K977" s="701"/>
      <c r="L977" s="701"/>
      <c r="M977" s="701"/>
      <c r="N977" s="701"/>
      <c r="O977" s="701"/>
      <c r="P977" s="701"/>
      <c r="Q977" s="701"/>
    </row>
    <row r="978" ht="25.15" customHeight="true" x14ac:dyDescent="0.2">
      <c r="C978" s="701"/>
      <c r="D978" s="701"/>
      <c r="E978" s="701"/>
      <c r="F978" s="701"/>
      <c r="G978" s="701"/>
      <c r="H978" s="701"/>
      <c r="I978" s="701"/>
      <c r="J978" s="701"/>
      <c r="K978" s="701"/>
      <c r="L978" s="701"/>
      <c r="M978" s="701"/>
      <c r="N978" s="701"/>
      <c r="O978" s="701"/>
      <c r="P978" s="701"/>
      <c r="Q978" s="701"/>
    </row>
    <row r="979" ht="25.15" customHeight="true" x14ac:dyDescent="0.2">
      <c r="C979" s="701"/>
      <c r="D979" s="701"/>
      <c r="E979" s="701"/>
      <c r="F979" s="701"/>
      <c r="G979" s="701"/>
      <c r="H979" s="701"/>
      <c r="I979" s="701"/>
      <c r="J979" s="701"/>
      <c r="K979" s="701"/>
      <c r="L979" s="701"/>
      <c r="M979" s="701"/>
      <c r="N979" s="701"/>
      <c r="O979" s="701"/>
      <c r="P979" s="701"/>
      <c r="Q979" s="701"/>
    </row>
    <row r="980" ht="25.15" customHeight="true" x14ac:dyDescent="0.2">
      <c r="C980" s="701"/>
      <c r="D980" s="701"/>
      <c r="E980" s="701"/>
      <c r="F980" s="701"/>
      <c r="G980" s="701"/>
      <c r="H980" s="701"/>
      <c r="I980" s="701"/>
      <c r="J980" s="701"/>
      <c r="K980" s="701"/>
      <c r="L980" s="701"/>
      <c r="M980" s="701"/>
      <c r="N980" s="701"/>
      <c r="O980" s="701"/>
      <c r="P980" s="701"/>
      <c r="Q980" s="701"/>
    </row>
    <row r="981" ht="25.15" customHeight="true" x14ac:dyDescent="0.2">
      <c r="C981" s="701"/>
      <c r="D981" s="701"/>
      <c r="E981" s="701"/>
      <c r="F981" s="701"/>
      <c r="G981" s="701"/>
      <c r="H981" s="701"/>
      <c r="I981" s="701"/>
      <c r="J981" s="701"/>
      <c r="K981" s="701"/>
      <c r="L981" s="701"/>
      <c r="M981" s="701"/>
      <c r="N981" s="701"/>
      <c r="O981" s="701"/>
      <c r="P981" s="701"/>
      <c r="Q981" s="701"/>
    </row>
    <row r="982" ht="25.15" customHeight="true" x14ac:dyDescent="0.2">
      <c r="C982" s="701"/>
      <c r="D982" s="701"/>
      <c r="E982" s="701"/>
      <c r="F982" s="701"/>
      <c r="G982" s="701"/>
      <c r="H982" s="701"/>
      <c r="I982" s="701"/>
      <c r="J982" s="701"/>
      <c r="K982" s="701"/>
      <c r="L982" s="701"/>
      <c r="M982" s="701"/>
      <c r="N982" s="701"/>
      <c r="O982" s="701"/>
      <c r="P982" s="701"/>
      <c r="Q982" s="701"/>
    </row>
    <row r="983" ht="25.15" customHeight="true" x14ac:dyDescent="0.2">
      <c r="C983" s="701"/>
      <c r="D983" s="701"/>
      <c r="E983" s="701"/>
      <c r="F983" s="701"/>
      <c r="G983" s="701"/>
      <c r="H983" s="701"/>
      <c r="I983" s="701"/>
      <c r="J983" s="701"/>
      <c r="K983" s="701"/>
      <c r="L983" s="701"/>
      <c r="M983" s="701"/>
      <c r="N983" s="701"/>
      <c r="O983" s="701"/>
      <c r="P983" s="701"/>
      <c r="Q983" s="701"/>
    </row>
    <row r="984" ht="25.15" customHeight="true" x14ac:dyDescent="0.2">
      <c r="C984" s="701"/>
      <c r="D984" s="701"/>
      <c r="E984" s="701"/>
      <c r="F984" s="701"/>
      <c r="G984" s="701"/>
      <c r="H984" s="701"/>
      <c r="I984" s="701"/>
      <c r="J984" s="701"/>
      <c r="K984" s="701"/>
      <c r="L984" s="701"/>
      <c r="M984" s="701"/>
      <c r="N984" s="701"/>
      <c r="O984" s="701"/>
      <c r="P984" s="701"/>
      <c r="Q984" s="701"/>
    </row>
    <row r="985" ht="25.15" customHeight="true" x14ac:dyDescent="0.2">
      <c r="C985" s="701"/>
      <c r="D985" s="701"/>
      <c r="E985" s="701"/>
      <c r="F985" s="701"/>
      <c r="G985" s="701"/>
      <c r="H985" s="701"/>
      <c r="I985" s="701"/>
      <c r="J985" s="701"/>
      <c r="K985" s="701"/>
      <c r="L985" s="701"/>
      <c r="M985" s="701"/>
      <c r="N985" s="701"/>
      <c r="O985" s="701"/>
      <c r="P985" s="701"/>
      <c r="Q985" s="701"/>
    </row>
    <row r="986" ht="25.15" customHeight="true" x14ac:dyDescent="0.2">
      <c r="C986" s="701"/>
      <c r="D986" s="701"/>
      <c r="E986" s="701"/>
      <c r="F986" s="701"/>
      <c r="G986" s="701"/>
      <c r="H986" s="701"/>
      <c r="I986" s="701"/>
      <c r="J986" s="701"/>
      <c r="K986" s="701"/>
      <c r="L986" s="701"/>
      <c r="M986" s="701"/>
      <c r="N986" s="701"/>
      <c r="O986" s="701"/>
      <c r="P986" s="701"/>
      <c r="Q986" s="701"/>
    </row>
    <row r="987" ht="25.15" customHeight="true" x14ac:dyDescent="0.2">
      <c r="C987" s="701"/>
      <c r="D987" s="701"/>
      <c r="E987" s="701"/>
      <c r="F987" s="701"/>
      <c r="G987" s="701"/>
      <c r="H987" s="701"/>
      <c r="I987" s="701"/>
      <c r="J987" s="701"/>
      <c r="K987" s="701"/>
      <c r="L987" s="701"/>
      <c r="M987" s="701"/>
      <c r="N987" s="701"/>
      <c r="O987" s="701"/>
      <c r="P987" s="701"/>
      <c r="Q987" s="701"/>
    </row>
    <row r="988" ht="25.15" customHeight="true" x14ac:dyDescent="0.2">
      <c r="C988" s="701"/>
      <c r="D988" s="701"/>
      <c r="E988" s="701"/>
      <c r="F988" s="701"/>
      <c r="G988" s="701"/>
      <c r="H988" s="701"/>
      <c r="I988" s="701"/>
      <c r="J988" s="701"/>
      <c r="K988" s="701"/>
      <c r="L988" s="701"/>
      <c r="M988" s="701"/>
      <c r="N988" s="701"/>
      <c r="O988" s="701"/>
      <c r="P988" s="701"/>
      <c r="Q988" s="701"/>
    </row>
    <row r="989" ht="25.15" customHeight="true" x14ac:dyDescent="0.2">
      <c r="C989" s="701"/>
      <c r="D989" s="701"/>
      <c r="E989" s="701"/>
      <c r="F989" s="701"/>
      <c r="G989" s="701"/>
      <c r="H989" s="701"/>
      <c r="I989" s="701"/>
      <c r="J989" s="701"/>
      <c r="K989" s="701"/>
      <c r="L989" s="701"/>
      <c r="M989" s="701"/>
      <c r="N989" s="701"/>
      <c r="O989" s="701"/>
      <c r="P989" s="701"/>
      <c r="Q989" s="701"/>
    </row>
    <row r="990" ht="25.15" customHeight="true" x14ac:dyDescent="0.2">
      <c r="C990" s="701"/>
      <c r="D990" s="701"/>
      <c r="E990" s="701"/>
      <c r="F990" s="701"/>
      <c r="G990" s="701"/>
      <c r="H990" s="701"/>
      <c r="I990" s="701"/>
      <c r="J990" s="701"/>
      <c r="K990" s="701"/>
      <c r="L990" s="701"/>
      <c r="M990" s="701"/>
      <c r="N990" s="701"/>
      <c r="O990" s="701"/>
      <c r="P990" s="701"/>
      <c r="Q990" s="701"/>
    </row>
    <row r="991" ht="25.15" customHeight="true" x14ac:dyDescent="0.2">
      <c r="C991" s="701"/>
      <c r="D991" s="701"/>
      <c r="E991" s="701"/>
      <c r="F991" s="701"/>
      <c r="G991" s="701"/>
      <c r="H991" s="701"/>
      <c r="I991" s="701"/>
      <c r="J991" s="701"/>
      <c r="K991" s="701"/>
      <c r="L991" s="701"/>
      <c r="M991" s="701"/>
      <c r="N991" s="701"/>
      <c r="O991" s="701"/>
      <c r="P991" s="701"/>
      <c r="Q991" s="701"/>
    </row>
    <row r="992" ht="25.15" customHeight="true" x14ac:dyDescent="0.2">
      <c r="C992" s="701"/>
      <c r="D992" s="701"/>
      <c r="E992" s="701"/>
      <c r="F992" s="701"/>
      <c r="G992" s="701"/>
      <c r="H992" s="701"/>
      <c r="I992" s="701"/>
      <c r="J992" s="701"/>
      <c r="K992" s="701"/>
      <c r="L992" s="701"/>
      <c r="M992" s="701"/>
      <c r="N992" s="701"/>
      <c r="O992" s="701"/>
      <c r="P992" s="701"/>
      <c r="Q992" s="701"/>
    </row>
    <row r="993" ht="25.15" customHeight="true" x14ac:dyDescent="0.2">
      <c r="C993" s="701"/>
      <c r="D993" s="701"/>
      <c r="E993" s="701"/>
      <c r="F993" s="701"/>
      <c r="G993" s="701"/>
      <c r="H993" s="701"/>
      <c r="I993" s="701"/>
      <c r="J993" s="701"/>
      <c r="K993" s="701"/>
      <c r="L993" s="701"/>
      <c r="M993" s="701"/>
      <c r="N993" s="701"/>
      <c r="O993" s="701"/>
      <c r="P993" s="701"/>
      <c r="Q993" s="701"/>
    </row>
    <row r="994" ht="25.15" customHeight="true" x14ac:dyDescent="0.2">
      <c r="C994" s="701"/>
      <c r="D994" s="701"/>
      <c r="E994" s="701"/>
      <c r="F994" s="701"/>
      <c r="G994" s="701"/>
      <c r="H994" s="701"/>
      <c r="I994" s="701"/>
      <c r="J994" s="701"/>
      <c r="K994" s="701"/>
      <c r="L994" s="701"/>
      <c r="M994" s="701"/>
      <c r="N994" s="701"/>
      <c r="O994" s="701"/>
      <c r="P994" s="701"/>
      <c r="Q994" s="701"/>
    </row>
    <row r="995" ht="25.15" customHeight="true" x14ac:dyDescent="0.2">
      <c r="C995" s="701"/>
      <c r="D995" s="701"/>
      <c r="E995" s="701"/>
      <c r="F995" s="701"/>
      <c r="G995" s="701"/>
      <c r="H995" s="701"/>
      <c r="I995" s="701"/>
      <c r="J995" s="701"/>
      <c r="K995" s="701"/>
      <c r="L995" s="701"/>
      <c r="M995" s="701"/>
      <c r="N995" s="701"/>
      <c r="O995" s="701"/>
      <c r="P995" s="701"/>
      <c r="Q995" s="701"/>
    </row>
    <row r="996" ht="25.15" customHeight="true" x14ac:dyDescent="0.2">
      <c r="C996" s="701"/>
      <c r="D996" s="701"/>
      <c r="E996" s="701"/>
      <c r="F996" s="701"/>
      <c r="G996" s="701"/>
      <c r="H996" s="701"/>
      <c r="I996" s="701"/>
      <c r="J996" s="701"/>
      <c r="K996" s="701"/>
      <c r="L996" s="701"/>
      <c r="M996" s="701"/>
      <c r="N996" s="701"/>
      <c r="O996" s="701"/>
      <c r="P996" s="701"/>
      <c r="Q996" s="701"/>
    </row>
    <row r="997" ht="25.15" customHeight="true" x14ac:dyDescent="0.2">
      <c r="C997" s="701"/>
      <c r="D997" s="701"/>
      <c r="E997" s="701"/>
      <c r="F997" s="701"/>
      <c r="G997" s="701"/>
      <c r="H997" s="701"/>
      <c r="I997" s="701"/>
      <c r="J997" s="701"/>
      <c r="K997" s="701"/>
      <c r="L997" s="701"/>
      <c r="M997" s="701"/>
      <c r="N997" s="701"/>
      <c r="O997" s="701"/>
      <c r="P997" s="701"/>
      <c r="Q997" s="701"/>
    </row>
    <row r="998" ht="25.15" customHeight="true" x14ac:dyDescent="0.2">
      <c r="C998" s="701"/>
      <c r="D998" s="701"/>
      <c r="E998" s="701"/>
      <c r="F998" s="701"/>
      <c r="G998" s="701"/>
      <c r="H998" s="701"/>
      <c r="I998" s="701"/>
      <c r="J998" s="701"/>
      <c r="K998" s="701"/>
      <c r="L998" s="701"/>
      <c r="M998" s="701"/>
      <c r="N998" s="701"/>
      <c r="O998" s="701"/>
      <c r="P998" s="701"/>
      <c r="Q998" s="701"/>
    </row>
    <row r="999" ht="25.15" customHeight="true" x14ac:dyDescent="0.2">
      <c r="C999" s="701"/>
      <c r="D999" s="701"/>
      <c r="E999" s="701"/>
      <c r="F999" s="701"/>
      <c r="G999" s="701"/>
      <c r="H999" s="701"/>
      <c r="I999" s="701"/>
      <c r="J999" s="701"/>
      <c r="K999" s="701"/>
      <c r="L999" s="701"/>
      <c r="M999" s="701"/>
      <c r="N999" s="701"/>
      <c r="O999" s="701"/>
      <c r="P999" s="701"/>
      <c r="Q999" s="701"/>
    </row>
    <row r="1000" ht="25.15" customHeight="true" x14ac:dyDescent="0.2">
      <c r="C1000" s="701"/>
      <c r="D1000" s="701"/>
      <c r="E1000" s="701"/>
      <c r="F1000" s="701"/>
      <c r="G1000" s="701"/>
      <c r="H1000" s="701"/>
      <c r="I1000" s="701"/>
      <c r="J1000" s="701"/>
      <c r="K1000" s="701"/>
      <c r="L1000" s="701"/>
      <c r="M1000" s="701"/>
      <c r="N1000" s="701"/>
      <c r="O1000" s="701"/>
      <c r="P1000" s="701"/>
      <c r="Q1000" s="701"/>
    </row>
    <row r="1001" ht="25.15" customHeight="true" x14ac:dyDescent="0.2">
      <c r="C1001" s="701"/>
      <c r="D1001" s="701"/>
      <c r="E1001" s="701"/>
      <c r="F1001" s="701"/>
      <c r="G1001" s="701"/>
      <c r="H1001" s="701"/>
      <c r="I1001" s="701"/>
      <c r="J1001" s="701"/>
      <c r="K1001" s="701"/>
      <c r="L1001" s="701"/>
      <c r="M1001" s="701"/>
      <c r="N1001" s="701"/>
      <c r="O1001" s="701"/>
      <c r="P1001" s="701"/>
      <c r="Q1001" s="701"/>
    </row>
    <row r="1002" ht="25.15" customHeight="true" x14ac:dyDescent="0.2">
      <c r="C1002" s="701"/>
      <c r="D1002" s="701"/>
      <c r="E1002" s="701"/>
      <c r="F1002" s="701"/>
      <c r="G1002" s="701"/>
      <c r="H1002" s="701"/>
      <c r="I1002" s="701"/>
      <c r="J1002" s="701"/>
      <c r="K1002" s="701"/>
      <c r="L1002" s="701"/>
      <c r="M1002" s="701"/>
      <c r="N1002" s="701"/>
      <c r="O1002" s="701"/>
      <c r="P1002" s="701"/>
      <c r="Q1002" s="701"/>
    </row>
    <row r="1003" ht="25.15" customHeight="true" x14ac:dyDescent="0.2">
      <c r="C1003" s="701"/>
      <c r="D1003" s="701"/>
      <c r="E1003" s="701"/>
      <c r="F1003" s="701"/>
      <c r="G1003" s="701"/>
      <c r="H1003" s="701"/>
      <c r="I1003" s="701"/>
      <c r="J1003" s="701"/>
      <c r="K1003" s="701"/>
      <c r="L1003" s="701"/>
      <c r="M1003" s="701"/>
      <c r="N1003" s="701"/>
      <c r="O1003" s="701"/>
      <c r="P1003" s="701"/>
      <c r="Q1003" s="701"/>
    </row>
    <row r="1004" ht="25.15" customHeight="true" x14ac:dyDescent="0.2">
      <c r="C1004" s="701"/>
      <c r="D1004" s="701"/>
      <c r="E1004" s="701"/>
      <c r="F1004" s="701"/>
      <c r="G1004" s="701"/>
      <c r="H1004" s="701"/>
      <c r="I1004" s="701"/>
      <c r="J1004" s="701"/>
      <c r="K1004" s="701"/>
      <c r="L1004" s="701"/>
      <c r="M1004" s="701"/>
      <c r="N1004" s="701"/>
      <c r="O1004" s="701"/>
      <c r="P1004" s="701"/>
      <c r="Q1004" s="701"/>
    </row>
    <row r="1005" ht="25.15" customHeight="true" x14ac:dyDescent="0.2">
      <c r="C1005" s="701"/>
      <c r="D1005" s="701"/>
      <c r="E1005" s="701"/>
      <c r="F1005" s="701"/>
      <c r="G1005" s="701"/>
      <c r="H1005" s="701"/>
      <c r="I1005" s="701"/>
      <c r="J1005" s="701"/>
      <c r="K1005" s="701"/>
      <c r="L1005" s="701"/>
      <c r="M1005" s="701"/>
      <c r="N1005" s="701"/>
      <c r="O1005" s="701"/>
      <c r="P1005" s="701"/>
      <c r="Q1005" s="701"/>
    </row>
    <row r="1006" ht="25.15" customHeight="true" x14ac:dyDescent="0.2">
      <c r="C1006" s="701"/>
      <c r="D1006" s="701"/>
      <c r="E1006" s="701"/>
      <c r="F1006" s="701"/>
      <c r="G1006" s="701"/>
      <c r="H1006" s="701"/>
      <c r="I1006" s="701"/>
      <c r="J1006" s="701"/>
      <c r="K1006" s="701"/>
      <c r="L1006" s="701"/>
      <c r="M1006" s="701"/>
      <c r="N1006" s="701"/>
      <c r="O1006" s="701"/>
      <c r="P1006" s="701"/>
      <c r="Q1006" s="701"/>
    </row>
    <row r="1007" ht="25.15" customHeight="true" x14ac:dyDescent="0.2">
      <c r="C1007" s="701"/>
      <c r="D1007" s="701"/>
      <c r="E1007" s="701"/>
      <c r="F1007" s="701"/>
      <c r="G1007" s="701"/>
      <c r="H1007" s="701"/>
      <c r="I1007" s="701"/>
      <c r="J1007" s="701"/>
      <c r="K1007" s="701"/>
      <c r="L1007" s="701"/>
      <c r="M1007" s="701"/>
      <c r="N1007" s="701"/>
      <c r="O1007" s="701"/>
      <c r="P1007" s="701"/>
      <c r="Q1007" s="701"/>
    </row>
    <row r="1008" ht="25.15" customHeight="true" x14ac:dyDescent="0.2">
      <c r="C1008" s="701"/>
      <c r="D1008" s="701"/>
      <c r="E1008" s="701"/>
      <c r="F1008" s="701"/>
      <c r="G1008" s="701"/>
      <c r="H1008" s="701"/>
      <c r="I1008" s="701"/>
      <c r="J1008" s="701"/>
      <c r="K1008" s="701"/>
      <c r="L1008" s="701"/>
      <c r="M1008" s="701"/>
      <c r="N1008" s="701"/>
      <c r="O1008" s="701"/>
      <c r="P1008" s="701"/>
      <c r="Q1008" s="701"/>
    </row>
    <row r="1009" ht="25.15" customHeight="true" x14ac:dyDescent="0.2">
      <c r="C1009" s="701"/>
      <c r="D1009" s="701"/>
      <c r="E1009" s="701"/>
      <c r="F1009" s="701"/>
      <c r="G1009" s="701"/>
      <c r="H1009" s="701"/>
      <c r="I1009" s="701"/>
      <c r="J1009" s="701"/>
      <c r="K1009" s="701"/>
      <c r="L1009" s="701"/>
      <c r="M1009" s="701"/>
      <c r="N1009" s="701"/>
      <c r="O1009" s="701"/>
      <c r="P1009" s="701"/>
      <c r="Q1009" s="701"/>
    </row>
    <row r="1010" ht="25.15" customHeight="true" x14ac:dyDescent="0.2">
      <c r="C1010" s="701"/>
      <c r="D1010" s="701"/>
      <c r="E1010" s="701"/>
      <c r="F1010" s="701"/>
      <c r="G1010" s="701"/>
      <c r="H1010" s="701"/>
      <c r="I1010" s="701"/>
      <c r="J1010" s="701"/>
      <c r="K1010" s="701"/>
      <c r="L1010" s="701"/>
      <c r="M1010" s="701"/>
      <c r="N1010" s="701"/>
      <c r="O1010" s="701"/>
      <c r="P1010" s="701"/>
      <c r="Q1010" s="701"/>
    </row>
    <row r="1011" ht="25.15" customHeight="true" x14ac:dyDescent="0.2">
      <c r="C1011" s="701"/>
      <c r="D1011" s="701"/>
      <c r="E1011" s="701"/>
      <c r="F1011" s="701"/>
      <c r="G1011" s="701"/>
      <c r="H1011" s="701"/>
      <c r="I1011" s="701"/>
      <c r="J1011" s="701"/>
      <c r="K1011" s="701"/>
      <c r="L1011" s="701"/>
      <c r="M1011" s="701"/>
      <c r="N1011" s="701"/>
      <c r="O1011" s="701"/>
      <c r="P1011" s="701"/>
      <c r="Q1011" s="701"/>
    </row>
    <row r="1012" ht="25.15" customHeight="true" x14ac:dyDescent="0.2">
      <c r="C1012" s="701"/>
      <c r="D1012" s="701"/>
      <c r="E1012" s="701"/>
      <c r="F1012" s="701"/>
      <c r="G1012" s="701"/>
      <c r="H1012" s="701"/>
      <c r="I1012" s="701"/>
      <c r="J1012" s="701"/>
      <c r="K1012" s="701"/>
      <c r="L1012" s="701"/>
      <c r="M1012" s="701"/>
      <c r="N1012" s="701"/>
      <c r="O1012" s="701"/>
      <c r="P1012" s="701"/>
      <c r="Q1012" s="701"/>
    </row>
    <row r="1013" ht="25.15" customHeight="true" x14ac:dyDescent="0.2">
      <c r="C1013" s="701"/>
      <c r="D1013" s="701"/>
      <c r="E1013" s="701"/>
      <c r="F1013" s="701"/>
      <c r="G1013" s="701"/>
      <c r="H1013" s="701"/>
      <c r="I1013" s="701"/>
      <c r="J1013" s="701"/>
      <c r="K1013" s="701"/>
      <c r="L1013" s="701"/>
      <c r="M1013" s="701"/>
      <c r="N1013" s="701"/>
      <c r="O1013" s="701"/>
      <c r="P1013" s="701"/>
      <c r="Q1013" s="701"/>
    </row>
    <row r="1014" ht="25.15" customHeight="true" x14ac:dyDescent="0.2">
      <c r="C1014" s="701"/>
      <c r="D1014" s="701"/>
      <c r="E1014" s="701"/>
      <c r="F1014" s="701"/>
      <c r="G1014" s="701"/>
      <c r="H1014" s="701"/>
      <c r="I1014" s="701"/>
      <c r="J1014" s="701"/>
      <c r="K1014" s="701"/>
      <c r="L1014" s="701"/>
      <c r="M1014" s="701"/>
      <c r="N1014" s="701"/>
      <c r="O1014" s="701"/>
      <c r="P1014" s="701"/>
      <c r="Q1014" s="701"/>
    </row>
    <row r="1015" ht="25.15" customHeight="true" x14ac:dyDescent="0.2">
      <c r="C1015" s="701"/>
      <c r="D1015" s="701"/>
      <c r="E1015" s="701"/>
      <c r="F1015" s="701"/>
      <c r="G1015" s="701"/>
      <c r="H1015" s="701"/>
      <c r="I1015" s="701"/>
      <c r="J1015" s="701"/>
      <c r="K1015" s="701"/>
      <c r="L1015" s="701"/>
      <c r="M1015" s="701"/>
      <c r="N1015" s="701"/>
      <c r="O1015" s="701"/>
      <c r="P1015" s="701"/>
      <c r="Q1015" s="701"/>
    </row>
    <row r="1016" ht="25.15" customHeight="true" x14ac:dyDescent="0.2">
      <c r="C1016" s="701"/>
      <c r="D1016" s="701"/>
      <c r="E1016" s="701"/>
      <c r="F1016" s="701"/>
      <c r="G1016" s="701"/>
      <c r="H1016" s="701"/>
      <c r="I1016" s="701"/>
      <c r="J1016" s="701"/>
      <c r="K1016" s="701"/>
      <c r="L1016" s="701"/>
      <c r="M1016" s="701"/>
      <c r="N1016" s="701"/>
      <c r="O1016" s="701"/>
      <c r="P1016" s="701"/>
      <c r="Q1016" s="701"/>
    </row>
    <row r="1017" ht="25.15" customHeight="true" x14ac:dyDescent="0.2">
      <c r="C1017" s="701"/>
      <c r="D1017" s="701"/>
      <c r="E1017" s="701"/>
      <c r="F1017" s="701"/>
      <c r="G1017" s="701"/>
      <c r="H1017" s="701"/>
      <c r="I1017" s="701"/>
      <c r="J1017" s="701"/>
      <c r="K1017" s="701"/>
      <c r="L1017" s="701"/>
      <c r="M1017" s="701"/>
      <c r="N1017" s="701"/>
      <c r="O1017" s="701"/>
      <c r="P1017" s="701"/>
      <c r="Q1017" s="701"/>
    </row>
    <row r="1018" ht="25.15" customHeight="true" x14ac:dyDescent="0.2">
      <c r="C1018" s="701"/>
      <c r="D1018" s="701"/>
      <c r="E1018" s="701"/>
      <c r="F1018" s="701"/>
      <c r="G1018" s="701"/>
      <c r="H1018" s="701"/>
      <c r="I1018" s="701"/>
      <c r="J1018" s="701"/>
      <c r="K1018" s="701"/>
      <c r="L1018" s="701"/>
      <c r="M1018" s="701"/>
      <c r="N1018" s="701"/>
      <c r="O1018" s="701"/>
      <c r="P1018" s="701"/>
      <c r="Q1018" s="701"/>
    </row>
    <row r="1019" ht="25.15" customHeight="true" x14ac:dyDescent="0.2">
      <c r="C1019" s="701"/>
      <c r="D1019" s="701"/>
      <c r="E1019" s="701"/>
      <c r="F1019" s="701"/>
      <c r="G1019" s="701"/>
      <c r="H1019" s="701"/>
      <c r="I1019" s="701"/>
      <c r="J1019" s="701"/>
      <c r="K1019" s="701"/>
      <c r="L1019" s="701"/>
      <c r="M1019" s="701"/>
      <c r="N1019" s="701"/>
      <c r="O1019" s="701"/>
      <c r="P1019" s="701"/>
      <c r="Q1019" s="701"/>
    </row>
    <row r="1020" ht="25.15" customHeight="true" x14ac:dyDescent="0.2">
      <c r="C1020" s="701"/>
      <c r="D1020" s="701"/>
      <c r="E1020" s="701"/>
      <c r="F1020" s="701"/>
      <c r="G1020" s="701"/>
      <c r="H1020" s="701"/>
      <c r="I1020" s="701"/>
      <c r="J1020" s="701"/>
      <c r="K1020" s="701"/>
      <c r="L1020" s="701"/>
      <c r="M1020" s="701"/>
      <c r="N1020" s="701"/>
      <c r="O1020" s="701"/>
      <c r="P1020" s="701"/>
      <c r="Q1020" s="701"/>
    </row>
    <row r="1021" ht="25.15" customHeight="true" x14ac:dyDescent="0.2">
      <c r="C1021" s="701"/>
      <c r="D1021" s="701"/>
      <c r="E1021" s="701"/>
      <c r="F1021" s="701"/>
      <c r="G1021" s="701"/>
      <c r="H1021" s="701"/>
      <c r="I1021" s="701"/>
      <c r="J1021" s="701"/>
      <c r="K1021" s="701"/>
      <c r="L1021" s="701"/>
      <c r="M1021" s="701"/>
      <c r="N1021" s="701"/>
      <c r="O1021" s="701"/>
      <c r="P1021" s="701"/>
      <c r="Q1021" s="701"/>
    </row>
    <row r="1022" ht="25.15" customHeight="true" x14ac:dyDescent="0.2">
      <c r="C1022" s="701"/>
      <c r="D1022" s="701"/>
      <c r="E1022" s="701"/>
      <c r="F1022" s="701"/>
      <c r="G1022" s="701"/>
      <c r="H1022" s="701"/>
      <c r="I1022" s="701"/>
      <c r="J1022" s="701"/>
      <c r="K1022" s="701"/>
      <c r="L1022" s="701"/>
      <c r="M1022" s="701"/>
      <c r="N1022" s="701"/>
      <c r="O1022" s="701"/>
      <c r="P1022" s="701"/>
      <c r="Q1022" s="701"/>
    </row>
    <row r="1023" ht="25.15" customHeight="true" x14ac:dyDescent="0.2">
      <c r="C1023" s="701"/>
      <c r="D1023" s="701"/>
      <c r="E1023" s="701"/>
      <c r="F1023" s="701"/>
      <c r="G1023" s="701"/>
      <c r="H1023" s="701"/>
      <c r="I1023" s="701"/>
      <c r="J1023" s="701"/>
      <c r="K1023" s="701"/>
      <c r="L1023" s="701"/>
      <c r="M1023" s="701"/>
      <c r="N1023" s="701"/>
      <c r="O1023" s="701"/>
      <c r="P1023" s="701"/>
      <c r="Q1023" s="701"/>
    </row>
    <row r="1024" ht="25.15" customHeight="true" x14ac:dyDescent="0.2">
      <c r="C1024" s="701"/>
      <c r="D1024" s="701"/>
      <c r="E1024" s="701"/>
      <c r="F1024" s="701"/>
      <c r="G1024" s="701"/>
      <c r="H1024" s="701"/>
      <c r="I1024" s="701"/>
      <c r="J1024" s="701"/>
      <c r="K1024" s="701"/>
      <c r="L1024" s="701"/>
      <c r="M1024" s="701"/>
      <c r="N1024" s="701"/>
      <c r="O1024" s="701"/>
      <c r="P1024" s="701"/>
      <c r="Q1024" s="701"/>
    </row>
    <row r="1025" s="578" customFormat="true" ht="21" customHeight="true" x14ac:dyDescent="0.2">
      <c r="A1025" s="1062" t="s">
        <v>478</v>
      </c>
      <c r="B1025" s="1062"/>
      <c r="C1025" s="1062"/>
      <c r="AB1025" s="76"/>
      <c r="AC1025" s="76"/>
      <c r="AD1025" s="76"/>
      <c r="AE1025" s="76"/>
      <c r="AF1025" s="76"/>
      <c r="AG1025" s="76"/>
      <c r="AH1025" s="76"/>
      <c r="AI1025" s="76"/>
      <c r="AJ1025" s="76"/>
      <c r="AK1025" s="76"/>
      <c r="AL1025" s="76"/>
      <c r="AM1025" s="76"/>
      <c r="AN1025" s="76"/>
      <c r="AO1025" s="76"/>
      <c r="AP1025" s="76"/>
      <c r="AQ1025" s="76"/>
      <c r="AR1025" s="76"/>
      <c r="AS1025" s="76"/>
      <c r="AT1025" s="76"/>
      <c r="AU1025" s="76"/>
      <c r="AV1025" s="76"/>
      <c r="AW1025" s="76"/>
      <c r="AX1025" s="76"/>
      <c r="AY1025" s="76"/>
      <c r="AZ1025" s="76"/>
      <c r="BA1025" s="425"/>
      <c r="BB1025" s="491"/>
      <c r="BC1025"/>
      <c r="BD1025"/>
      <c r="BE1025"/>
      <c r="BF1025"/>
      <c r="BG1025"/>
      <c r="BH1025"/>
      <c r="BI1025"/>
      <c r="BJ1025"/>
      <c r="BK1025"/>
      <c r="BL1025"/>
      <c r="BM1025"/>
      <c r="BN1025"/>
      <c r="BO1025"/>
      <c r="BP1025"/>
      <c r="BQ1025"/>
      <c r="BR1025"/>
      <c r="BS1025"/>
      <c r="BT1025"/>
      <c r="BU1025"/>
      <c r="BV1025"/>
      <c r="BW1025"/>
      <c r="BX1025"/>
      <c r="BY1025" s="425"/>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s="578" customFormat="true" ht="15.95" customHeight="true" x14ac:dyDescent="0.2">
      <c r="A1026" s="1063" t="s">
        <v>196</v>
      </c>
      <c r="B1026" s="1063"/>
      <c r="C1026" s="649" t="s">
        <v>197</v>
      </c>
      <c r="AB1026" s="76"/>
      <c r="AC1026" s="76"/>
      <c r="AD1026" s="76"/>
      <c r="AE1026" s="76"/>
      <c r="AF1026" s="76"/>
      <c r="AG1026" s="76"/>
      <c r="AH1026" s="76"/>
      <c r="AI1026" s="76"/>
      <c r="AJ1026" s="76"/>
      <c r="AK1026" s="76"/>
      <c r="AL1026" s="76"/>
      <c r="AM1026" s="76"/>
      <c r="AN1026" s="76"/>
      <c r="AO1026" s="76"/>
      <c r="AP1026" s="76"/>
      <c r="AQ1026" s="76"/>
      <c r="AR1026" s="76"/>
      <c r="AS1026" s="76"/>
      <c r="AT1026" s="76"/>
      <c r="AU1026" s="76"/>
      <c r="AV1026" s="76"/>
      <c r="AW1026" s="76"/>
      <c r="AX1026" s="76"/>
      <c r="AY1026" s="76"/>
      <c r="AZ1026" s="76"/>
      <c r="BA1026" s="425"/>
      <c r="BB1026" s="491"/>
      <c r="BC1026"/>
      <c r="BD1026"/>
      <c r="BE1026"/>
      <c r="BF1026"/>
      <c r="BG1026"/>
      <c r="BH1026"/>
      <c r="BI1026"/>
      <c r="BJ1026"/>
      <c r="BK1026"/>
      <c r="BL1026"/>
      <c r="BM1026"/>
      <c r="BN1026"/>
      <c r="BO1026"/>
      <c r="BP1026"/>
      <c r="BQ1026"/>
      <c r="BR1026"/>
      <c r="BS1026"/>
      <c r="BT1026"/>
      <c r="BU1026"/>
      <c r="BV1026"/>
      <c r="BW1026"/>
      <c r="BX1026"/>
      <c r="BY1026" s="425"/>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s="578" customFormat="true" ht="17.1" hidden="true" customHeight="true" x14ac:dyDescent="0.2">
      <c r="A1027" s="650" t="s">
        <v>198</v>
      </c>
      <c r="B1027" s="651" t="s">
        <v>199</v>
      </c>
      <c r="C1027" s="652">
        <v>9402</v>
      </c>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425"/>
      <c r="BB1027" s="491"/>
      <c r="BC1027"/>
      <c r="BD1027"/>
      <c r="BE1027"/>
      <c r="BF1027"/>
      <c r="BG1027"/>
      <c r="BH1027"/>
      <c r="BI1027"/>
      <c r="BJ1027"/>
      <c r="BK1027"/>
      <c r="BL1027"/>
      <c r="BM1027"/>
      <c r="BN1027"/>
      <c r="BO1027"/>
      <c r="BP1027"/>
      <c r="BQ1027"/>
      <c r="BR1027"/>
      <c r="BS1027"/>
      <c r="BT1027"/>
      <c r="BU1027"/>
      <c r="BV1027"/>
      <c r="BW1027"/>
      <c r="BX1027"/>
      <c r="BY1027" s="425"/>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s="578" customFormat="true" ht="17.1" hidden="true" customHeight="true" x14ac:dyDescent="0.2">
      <c r="A1028" s="653" t="s">
        <v>200</v>
      </c>
      <c r="B1028" s="654" t="s">
        <v>199</v>
      </c>
      <c r="C1028" s="655">
        <v>9402</v>
      </c>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425"/>
      <c r="BB1028" s="491"/>
      <c r="BC1028"/>
      <c r="BD1028"/>
      <c r="BE1028"/>
      <c r="BF1028"/>
      <c r="BG1028"/>
      <c r="BH1028"/>
      <c r="BI1028"/>
      <c r="BJ1028"/>
      <c r="BK1028"/>
      <c r="BL1028"/>
      <c r="BM1028"/>
      <c r="BN1028"/>
      <c r="BO1028"/>
      <c r="BP1028"/>
      <c r="BQ1028"/>
      <c r="BR1028"/>
      <c r="BS1028"/>
      <c r="BT1028"/>
      <c r="BU1028"/>
      <c r="BV1028"/>
      <c r="BW1028"/>
      <c r="BX1028"/>
      <c r="BY1028" s="425"/>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s="578" customFormat="true" ht="17.1" hidden="true" customHeight="true" x14ac:dyDescent="0.2">
      <c r="A1029" s="653" t="s">
        <v>201</v>
      </c>
      <c r="B1029" s="654" t="s">
        <v>199</v>
      </c>
      <c r="C1029" s="655">
        <v>9402</v>
      </c>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425"/>
      <c r="BB1029" s="491"/>
      <c r="BC1029"/>
      <c r="BD1029"/>
      <c r="BE1029"/>
      <c r="BF1029"/>
      <c r="BG1029"/>
      <c r="BH1029"/>
      <c r="BI1029"/>
      <c r="BJ1029"/>
      <c r="BK1029"/>
      <c r="BL1029"/>
      <c r="BM1029"/>
      <c r="BN1029"/>
      <c r="BO1029"/>
      <c r="BP1029"/>
      <c r="BQ1029"/>
      <c r="BR1029"/>
      <c r="BS1029"/>
      <c r="BT1029"/>
      <c r="BU1029"/>
      <c r="BV1029"/>
      <c r="BW1029"/>
      <c r="BX1029"/>
      <c r="BY1029" s="425"/>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s="578" customFormat="true" ht="17.1" hidden="true" customHeight="true" x14ac:dyDescent="0.2">
      <c r="A1030" s="653" t="s">
        <v>202</v>
      </c>
      <c r="B1030" s="654" t="s">
        <v>199</v>
      </c>
      <c r="C1030" s="655">
        <v>9402</v>
      </c>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425"/>
      <c r="BB1030" s="491"/>
      <c r="BC1030"/>
      <c r="BD1030"/>
      <c r="BE1030"/>
      <c r="BF1030"/>
      <c r="BG1030"/>
      <c r="BH1030"/>
      <c r="BI1030"/>
      <c r="BJ1030"/>
      <c r="BK1030"/>
      <c r="BL1030"/>
      <c r="BM1030"/>
      <c r="BN1030"/>
      <c r="BO1030"/>
      <c r="BP1030"/>
      <c r="BQ1030"/>
      <c r="BR1030"/>
      <c r="BS1030"/>
      <c r="BT1030"/>
      <c r="BU1030"/>
      <c r="BV1030"/>
      <c r="BW1030"/>
      <c r="BX1030"/>
      <c r="BY1030" s="425"/>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s="578" customFormat="true" ht="17.1" customHeight="true" x14ac:dyDescent="0.2">
      <c r="A1031" s="1064" t="s">
        <v>203</v>
      </c>
      <c r="B1031" s="654" t="s">
        <v>204</v>
      </c>
      <c r="C1031" s="655">
        <v>2798</v>
      </c>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425"/>
      <c r="BB1031" s="491"/>
      <c r="BC1031"/>
      <c r="BD1031"/>
      <c r="BE1031"/>
      <c r="BF1031"/>
      <c r="BG1031"/>
      <c r="BH1031"/>
      <c r="BI1031"/>
      <c r="BJ1031"/>
      <c r="BK1031"/>
      <c r="BL1031"/>
      <c r="BM1031"/>
      <c r="BN1031"/>
      <c r="BO1031"/>
      <c r="BP1031"/>
      <c r="BQ1031"/>
      <c r="BR1031"/>
      <c r="BS1031"/>
      <c r="BT1031"/>
      <c r="BU1031"/>
      <c r="BV1031"/>
      <c r="BW1031"/>
      <c r="BX1031"/>
      <c r="BY1031" s="425"/>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s="578" customFormat="true" ht="17.1" customHeight="true" x14ac:dyDescent="0.2">
      <c r="A1032" s="1064"/>
      <c r="B1032" s="654" t="s">
        <v>205</v>
      </c>
      <c r="C1032" s="655">
        <v>6604</v>
      </c>
      <c r="AB1032" s="76"/>
      <c r="AC1032" s="76"/>
      <c r="AD1032" s="76"/>
      <c r="AE1032" s="76"/>
      <c r="AF1032" s="76"/>
      <c r="AG1032" s="76"/>
      <c r="AH1032" s="76"/>
      <c r="AI1032" s="76"/>
      <c r="AJ1032" s="76"/>
      <c r="AK1032" s="76"/>
      <c r="AL1032" s="76"/>
      <c r="AM1032" s="76"/>
      <c r="AN1032" s="76"/>
      <c r="AO1032" s="76"/>
      <c r="AP1032" s="76"/>
      <c r="AQ1032" s="76"/>
      <c r="AR1032" s="76"/>
      <c r="AS1032" s="76"/>
      <c r="AT1032" s="76"/>
      <c r="AU1032" s="76"/>
      <c r="AV1032" s="76"/>
      <c r="AW1032" s="76"/>
      <c r="AX1032" s="76"/>
      <c r="AY1032" s="76"/>
      <c r="AZ1032" s="76"/>
      <c r="BA1032" s="425"/>
      <c r="BB1032" s="491"/>
      <c r="BC1032"/>
      <c r="BD1032"/>
      <c r="BE1032"/>
      <c r="BF1032"/>
      <c r="BG1032"/>
      <c r="BH1032"/>
      <c r="BI1032"/>
      <c r="BJ1032"/>
      <c r="BK1032"/>
      <c r="BL1032"/>
      <c r="BM1032"/>
      <c r="BN1032"/>
      <c r="BO1032"/>
      <c r="BP1032"/>
      <c r="BQ1032"/>
      <c r="BR1032"/>
      <c r="BS1032"/>
      <c r="BT1032"/>
      <c r="BU1032"/>
      <c r="BV1032"/>
      <c r="BW1032"/>
      <c r="BX1032"/>
      <c r="BY1032" s="425"/>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578" customFormat="true" ht="17.1" customHeight="true" x14ac:dyDescent="0.2">
      <c r="A1033" s="1065"/>
      <c r="B1033" s="656" t="s">
        <v>206</v>
      </c>
      <c r="C1033" s="657">
        <v>0</v>
      </c>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592"/>
      <c r="BB1033" s="383"/>
      <c r="BC1033" s="592"/>
      <c r="BD1033" s="592"/>
      <c r="BE1033" s="592"/>
      <c r="BF1033" s="592"/>
      <c r="BG1033" s="592"/>
      <c r="BH1033" s="592"/>
      <c r="BI1033" s="592"/>
      <c r="BJ1033" s="592"/>
      <c r="BK1033" s="592"/>
      <c r="BL1033" s="592"/>
      <c r="BM1033" s="592"/>
      <c r="BN1033" s="592"/>
      <c r="BO1033" s="592"/>
      <c r="BP1033" s="592"/>
      <c r="BQ1033" s="592"/>
      <c r="BR1033" s="592"/>
      <c r="BS1033" s="592"/>
      <c r="BT1033" s="592"/>
      <c r="BU1033" s="592"/>
      <c r="BV1033" s="592"/>
      <c r="BW1033" s="592"/>
      <c r="BX1033" s="592"/>
      <c r="BY1033" s="592"/>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s="578" customFormat="true" ht="12.95" customHeight="true" x14ac:dyDescent="0.2">
      <c r="A1034" s="1068" t="s">
        <v>479</v>
      </c>
      <c r="B1034" s="1068"/>
      <c r="C1034" s="1068"/>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425"/>
      <c r="BB1034" s="491"/>
      <c r="BC1034"/>
      <c r="BD1034"/>
      <c r="BE1034"/>
      <c r="BF1034"/>
      <c r="BG1034"/>
      <c r="BH1034"/>
      <c r="BI1034"/>
      <c r="BJ1034"/>
      <c r="BK1034"/>
      <c r="BL1034"/>
      <c r="BM1034"/>
      <c r="BN1034"/>
      <c r="BO1034"/>
      <c r="BP1034"/>
      <c r="BQ1034"/>
      <c r="BR1034"/>
      <c r="BS1034"/>
      <c r="BT1034"/>
      <c r="BU1034"/>
      <c r="BV1034"/>
      <c r="BW1034"/>
      <c r="BX1034"/>
      <c r="BY1034" s="425"/>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5" s="417" customFormat="true" ht="15" customHeight="true" x14ac:dyDescent="0.2">
      <c r="B1035" s="579"/>
      <c r="AB1035" s="410"/>
      <c r="AC1035" s="410"/>
      <c r="AD1035" s="410"/>
      <c r="AE1035" s="410"/>
      <c r="AF1035" s="410"/>
      <c r="AG1035" s="410"/>
      <c r="AH1035" s="410"/>
      <c r="AI1035" s="410"/>
      <c r="AJ1035" s="410"/>
      <c r="AK1035" s="410"/>
      <c r="AL1035" s="410"/>
      <c r="AM1035" s="410"/>
      <c r="AN1035" s="410"/>
      <c r="AO1035" s="410"/>
      <c r="AP1035" s="410"/>
      <c r="AQ1035" s="410"/>
      <c r="AR1035" s="410"/>
      <c r="AS1035" s="410"/>
      <c r="AT1035" s="410"/>
      <c r="AU1035" s="410"/>
      <c r="AV1035" s="410"/>
      <c r="AW1035" s="410"/>
      <c r="AX1035" s="410"/>
      <c r="AY1035" s="410"/>
      <c r="AZ1035" s="410"/>
      <c r="BA1035" s="577"/>
      <c r="BB1035" s="437"/>
      <c r="BC1035" s="577"/>
      <c r="BD1035" s="577"/>
      <c r="BE1035" s="577"/>
      <c r="BF1035" s="577"/>
      <c r="BG1035" s="577"/>
      <c r="BH1035" s="577"/>
      <c r="BI1035" s="577"/>
      <c r="BJ1035" s="577"/>
      <c r="BK1035" s="577"/>
      <c r="BL1035" s="577"/>
      <c r="BM1035" s="577"/>
      <c r="BN1035" s="577"/>
      <c r="BO1035" s="577"/>
      <c r="BP1035" s="577"/>
      <c r="BQ1035" s="577"/>
      <c r="BR1035" s="577"/>
      <c r="BS1035" s="577"/>
      <c r="BT1035" s="577"/>
      <c r="BU1035" s="577"/>
      <c r="BV1035" s="577"/>
      <c r="BW1035" s="577"/>
      <c r="BX1035" s="577"/>
      <c r="BY1035" s="577"/>
      <c r="BZ1035" s="410"/>
      <c r="CA1035" s="410"/>
      <c r="CB1035" s="410"/>
      <c r="CC1035" s="410"/>
      <c r="CD1035" s="410"/>
      <c r="CE1035" s="410"/>
      <c r="CF1035" s="410"/>
      <c r="CG1035" s="410"/>
      <c r="CH1035" s="410"/>
      <c r="CI1035" s="410"/>
      <c r="CJ1035" s="410"/>
      <c r="CK1035" s="410"/>
      <c r="CL1035" s="410"/>
      <c r="CM1035" s="410"/>
      <c r="CN1035" s="410"/>
      <c r="CO1035" s="410"/>
      <c r="CP1035" s="410"/>
      <c r="CQ1035" s="410"/>
      <c r="CR1035" s="410"/>
      <c r="CS1035" s="410"/>
      <c r="CT1035" s="410"/>
      <c r="CU1035" s="410"/>
      <c r="CV1035" s="410"/>
      <c r="CW1035" s="410"/>
      <c r="CX1035" s="410"/>
      <c r="CY1035" s="410"/>
      <c r="CZ1035" s="410"/>
    </row>
    <row r="1036" ht="15" customHeight="true" x14ac:dyDescent="0.25">
      <c r="A1036" s="492" t="s">
        <v>121</v>
      </c>
      <c r="B1036" s="365" t="s">
        <v>122</v>
      </c>
    </row>
    <row r="1037" ht="15" customHeight="true" x14ac:dyDescent="0.2">
      <c r="A1037" s="493" t="str">
        <f>R15</f>
        <v>Berea</v>
      </c>
      <c r="B1037" s="493">
        <f>BR122+BR123</f>
        <v>4785.442673999999</v>
      </c>
    </row>
    <row r="1038" ht="15" customHeight="true" x14ac:dyDescent="0.2">
      <c r="A1038" s="493" t="str">
        <f>S15</f>
        <v>Botha-bothe</v>
      </c>
      <c r="B1038" s="493">
        <f>BS122+BS123</f>
        <v>2408.7539839999995</v>
      </c>
    </row>
    <row r="1039" ht="15" customHeight="true" x14ac:dyDescent="0.2">
      <c r="A1039" s="493" t="str">
        <f>T15</f>
        <v>Leribe</v>
      </c>
      <c r="B1039" s="493">
        <f>BT122+BT123</f>
        <v>6222.7917290000041</v>
      </c>
    </row>
    <row r="1040" ht="15" customHeight="true" x14ac:dyDescent="0.2">
      <c r="A1040" s="493" t="str">
        <f>U15</f>
        <v>Mafeteng</v>
      </c>
      <c r="B1040" s="493">
        <f>BU122+BU123</f>
        <v>3513.548613999998</v>
      </c>
    </row>
    <row r="1041" ht="15" customHeight="true" x14ac:dyDescent="0.2">
      <c r="A1041" s="493" t="str">
        <f>V15</f>
        <v>Maseru</v>
      </c>
      <c r="B1041" s="493">
        <f>BV122+BV123</f>
        <v>9031.6829119999929</v>
      </c>
    </row>
    <row r="1042" ht="15" customHeight="true" x14ac:dyDescent="0.2">
      <c r="A1042" s="493" t="str">
        <f>W15</f>
        <v>Mohale's hoek</v>
      </c>
      <c r="B1042" s="493">
        <f>BW122+BW123</f>
        <v>4107.7534099999975</v>
      </c>
    </row>
    <row r="1043" ht="15" customHeight="true" x14ac:dyDescent="0.2">
      <c r="A1043" s="493" t="str">
        <f>X15</f>
        <v>Mokhotlong</v>
      </c>
      <c r="B1043" s="493">
        <f>BX122+XR123</f>
        <v>781.57943899999964</v>
      </c>
    </row>
    <row r="1044" ht="15" customHeight="true" x14ac:dyDescent="0.2">
      <c r="A1044" s="493" t="str">
        <f>Y15</f>
        <v>Qacha's-nek</v>
      </c>
      <c r="B1044" s="493">
        <f>BY122+BY123</f>
        <v>1338.0254180000006</v>
      </c>
    </row>
    <row r="1045" ht="15" customHeight="true" x14ac:dyDescent="0.2">
      <c r="A1045" s="493" t="str">
        <f>Z15</f>
        <v>Quthing</v>
      </c>
      <c r="B1045" s="493">
        <f>BZ122+BZ123</f>
        <v>2457.3638639999976</v>
      </c>
    </row>
    <row r="1046" ht="15" customHeight="true" x14ac:dyDescent="0.2">
      <c r="A1046" s="437" t="str">
        <f>AA15</f>
        <v>Thaba Tseka</v>
      </c>
      <c r="B1046" s="493">
        <f>CA122+CA123</f>
        <v>3099.4544229999965</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A1071" s="437"/>
      <c r="B1071" s="493"/>
    </row>
    <row r="1072" ht="15" customHeight="true" x14ac:dyDescent="0.2">
      <c r="A1072" s="493">
        <f>34-COUNTIF(A1037:A1071,"0")</f>
        <v>10</v>
      </c>
      <c r="B1072" s="437" t="s">
        <v>141</v>
      </c>
    </row>
    <row r="1100" s="910" customFormat="true" ht="17.1" customHeight="true" x14ac:dyDescent="0.2">
      <c r="A1100" s="940"/>
      <c r="B1100" s="936"/>
      <c r="BA1100" s="577"/>
      <c r="BB1100" s="437"/>
      <c r="BC1100" s="577"/>
      <c r="BD1100" s="577"/>
      <c r="BE1100" s="577"/>
      <c r="BF1100" s="577"/>
      <c r="BG1100" s="577"/>
      <c r="BH1100" s="577"/>
      <c r="BI1100" s="577"/>
      <c r="BJ1100" s="577"/>
      <c r="BK1100" s="577"/>
      <c r="BL1100" s="577"/>
      <c r="BM1100" s="577"/>
      <c r="BN1100" s="577"/>
      <c r="BO1100" s="577"/>
      <c r="BP1100" s="577"/>
      <c r="BQ1100" s="577"/>
      <c r="BR1100" s="577"/>
      <c r="BS1100" s="577"/>
      <c r="BT1100" s="577"/>
      <c r="BU1100" s="577"/>
      <c r="BV1100" s="577"/>
      <c r="BW1100" s="577"/>
      <c r="BX1100" s="577"/>
      <c r="BY1100" s="577"/>
      <c r="BZ1100" s="410"/>
      <c r="CA1100" s="410"/>
      <c r="CB1100" s="410"/>
      <c r="CC1100" s="410"/>
      <c r="CD1100" s="410"/>
      <c r="CE1100" s="410"/>
      <c r="CF1100" s="410"/>
      <c r="CG1100" s="410"/>
      <c r="CH1100" s="410"/>
      <c r="CI1100" s="410"/>
      <c r="CJ1100" s="410"/>
      <c r="CK1100" s="410"/>
      <c r="CL1100" s="410"/>
      <c r="CM1100" s="410"/>
      <c r="CN1100" s="410"/>
      <c r="CO1100" s="410"/>
      <c r="CP1100" s="410"/>
      <c r="CQ1100" s="410"/>
      <c r="CR1100" s="410"/>
      <c r="CS1100" s="410"/>
      <c r="CT1100" s="410"/>
      <c r="CU1100" s="410"/>
      <c r="CV1100" s="410"/>
      <c r="CW1100" s="410"/>
      <c r="CX1100" s="410"/>
      <c r="CY1100" s="410"/>
      <c r="CZ1100" s="410"/>
    </row>
    <row r="1101" s="910" customFormat="true" ht="17.1" customHeight="true" x14ac:dyDescent="0.2">
      <c r="A1101" s="941"/>
      <c r="B1101" s="937"/>
      <c r="BA1101" s="577"/>
      <c r="BB1101" s="437"/>
      <c r="BC1101" s="577"/>
      <c r="BD1101" s="577"/>
      <c r="BE1101" s="577"/>
      <c r="BF1101" s="577"/>
      <c r="BG1101" s="577"/>
      <c r="BH1101" s="577"/>
      <c r="BI1101" s="577"/>
      <c r="BJ1101" s="577"/>
      <c r="BK1101" s="577"/>
      <c r="BL1101" s="577"/>
      <c r="BM1101" s="577"/>
      <c r="BN1101" s="577"/>
      <c r="BO1101" s="577"/>
      <c r="BP1101" s="577"/>
      <c r="BQ1101" s="577"/>
      <c r="BR1101" s="577"/>
      <c r="BS1101" s="577"/>
      <c r="BT1101" s="577"/>
      <c r="BU1101" s="577"/>
      <c r="BV1101" s="577"/>
      <c r="BW1101" s="577"/>
      <c r="BX1101" s="577"/>
      <c r="BY1101" s="577"/>
      <c r="BZ1101" s="410"/>
      <c r="CA1101" s="410"/>
      <c r="CB1101" s="410"/>
      <c r="CC1101" s="410"/>
      <c r="CD1101" s="410"/>
      <c r="CE1101" s="410"/>
      <c r="CF1101" s="410"/>
      <c r="CG1101" s="410"/>
      <c r="CH1101" s="410"/>
      <c r="CI1101" s="410"/>
      <c r="CJ1101" s="410"/>
      <c r="CK1101" s="410"/>
      <c r="CL1101" s="410"/>
      <c r="CM1101" s="410"/>
      <c r="CN1101" s="410"/>
      <c r="CO1101" s="410"/>
      <c r="CP1101" s="410"/>
      <c r="CQ1101" s="410"/>
      <c r="CR1101" s="410"/>
      <c r="CS1101" s="410"/>
      <c r="CT1101" s="410"/>
      <c r="CU1101" s="410"/>
      <c r="CV1101" s="410"/>
      <c r="CW1101" s="410"/>
      <c r="CX1101" s="410"/>
      <c r="CY1101" s="410"/>
      <c r="CZ1101" s="410"/>
    </row>
    <row r="1102" s="410" customFormat="true" ht="15" customHeight="true" x14ac:dyDescent="0.2">
      <c r="BA1102" s="577"/>
      <c r="BB1102" s="437"/>
      <c r="BC1102" s="577"/>
      <c r="BD1102" s="577"/>
      <c r="BE1102" s="577"/>
      <c r="BF1102" s="577"/>
      <c r="BG1102" s="577"/>
      <c r="BH1102" s="577"/>
      <c r="BI1102" s="577"/>
      <c r="BJ1102" s="577"/>
      <c r="BK1102" s="577"/>
      <c r="BL1102" s="577"/>
      <c r="BM1102" s="577"/>
      <c r="BN1102" s="577"/>
      <c r="BO1102" s="577"/>
      <c r="BP1102" s="577"/>
      <c r="BQ1102" s="577"/>
      <c r="BR1102" s="577"/>
      <c r="BS1102" s="577"/>
      <c r="BT1102" s="577"/>
      <c r="BU1102" s="577"/>
      <c r="BV1102" s="577"/>
      <c r="BW1102" s="577"/>
      <c r="BX1102" s="577"/>
      <c r="BY1102" s="577"/>
    </row>
    <row r="1103" s="410" customFormat="true" ht="15" customHeight="true" x14ac:dyDescent="0.2">
      <c r="BA1103" s="577"/>
      <c r="BB1103" s="437"/>
      <c r="BC1103" s="577"/>
      <c r="BD1103" s="577"/>
      <c r="BE1103" s="577"/>
      <c r="BF1103" s="577"/>
      <c r="BG1103" s="577"/>
      <c r="BH1103" s="577"/>
      <c r="BI1103" s="577"/>
      <c r="BJ1103" s="577"/>
      <c r="BK1103" s="577"/>
      <c r="BL1103" s="577"/>
      <c r="BM1103" s="577"/>
      <c r="BN1103" s="577"/>
      <c r="BO1103" s="577"/>
      <c r="BP1103" s="577"/>
      <c r="BQ1103" s="577"/>
      <c r="BR1103" s="577"/>
      <c r="BS1103" s="577"/>
      <c r="BT1103" s="577"/>
      <c r="BU1103" s="577"/>
      <c r="BV1103" s="577"/>
      <c r="BW1103" s="577"/>
      <c r="BX1103" s="577"/>
      <c r="BY1103" s="577"/>
    </row>
    <row r="1104" s="410" customFormat="true" ht="15" customHeight="true" x14ac:dyDescent="0.2">
      <c r="BA1104" s="577"/>
      <c r="BB1104" s="437"/>
      <c r="BC1104" s="577"/>
      <c r="BD1104" s="577"/>
      <c r="BE1104" s="577"/>
      <c r="BF1104" s="577"/>
      <c r="BG1104" s="577"/>
      <c r="BH1104" s="577"/>
      <c r="BI1104" s="577"/>
      <c r="BJ1104" s="577"/>
      <c r="BK1104" s="577"/>
      <c r="BL1104" s="577"/>
      <c r="BM1104" s="577"/>
      <c r="BN1104" s="577"/>
      <c r="BO1104" s="577"/>
      <c r="BP1104" s="577"/>
      <c r="BQ1104" s="577"/>
      <c r="BR1104" s="577"/>
      <c r="BS1104" s="577"/>
      <c r="BT1104" s="577"/>
      <c r="BU1104" s="577"/>
      <c r="BV1104" s="577"/>
      <c r="BW1104" s="577"/>
      <c r="BX1104" s="577"/>
      <c r="BY1104" s="577"/>
    </row>
    <row r="1105" s="410" customFormat="true" ht="15" customHeight="true" x14ac:dyDescent="0.2">
      <c r="BA1105" s="577"/>
      <c r="BB1105" s="437"/>
      <c r="BC1105" s="577"/>
      <c r="BD1105" s="577"/>
      <c r="BE1105" s="577"/>
      <c r="BF1105" s="577"/>
      <c r="BG1105" s="577"/>
      <c r="BH1105" s="577"/>
      <c r="BI1105" s="577"/>
      <c r="BJ1105" s="577"/>
      <c r="BK1105" s="577"/>
      <c r="BL1105" s="577"/>
      <c r="BM1105" s="577"/>
      <c r="BN1105" s="577"/>
      <c r="BO1105" s="577"/>
      <c r="BP1105" s="577"/>
      <c r="BQ1105" s="577"/>
      <c r="BR1105" s="577"/>
      <c r="BS1105" s="577"/>
      <c r="BT1105" s="577"/>
      <c r="BU1105" s="577"/>
      <c r="BV1105" s="577"/>
      <c r="BW1105" s="577"/>
      <c r="BX1105" s="577"/>
      <c r="BY1105" s="577"/>
    </row>
    <row r="1106" s="410" customFormat="true" ht="15" customHeight="true" x14ac:dyDescent="0.2">
      <c r="BA1106" s="577"/>
      <c r="BB1106" s="437"/>
      <c r="BC1106" s="577"/>
      <c r="BD1106" s="577"/>
      <c r="BE1106" s="577"/>
      <c r="BF1106" s="577"/>
      <c r="BG1106" s="577"/>
      <c r="BH1106" s="577"/>
      <c r="BI1106" s="577"/>
      <c r="BJ1106" s="577"/>
      <c r="BK1106" s="577"/>
      <c r="BL1106" s="577"/>
      <c r="BM1106" s="577"/>
      <c r="BN1106" s="577"/>
      <c r="BO1106" s="577"/>
      <c r="BP1106" s="577"/>
      <c r="BQ1106" s="577"/>
      <c r="BR1106" s="577"/>
      <c r="BS1106" s="577"/>
      <c r="BT1106" s="577"/>
      <c r="BU1106" s="577"/>
      <c r="BV1106" s="577"/>
      <c r="BW1106" s="577"/>
      <c r="BX1106" s="577"/>
      <c r="BY1106" s="577"/>
    </row>
    <row r="1107" s="410" customFormat="true" ht="15" customHeight="true" x14ac:dyDescent="0.2">
      <c r="BA1107" s="577"/>
      <c r="BB1107" s="437"/>
      <c r="BC1107" s="577"/>
      <c r="BD1107" s="577"/>
      <c r="BE1107" s="577"/>
      <c r="BF1107" s="577"/>
      <c r="BG1107" s="577"/>
      <c r="BH1107" s="577"/>
      <c r="BI1107" s="577"/>
      <c r="BJ1107" s="577"/>
      <c r="BK1107" s="577"/>
      <c r="BL1107" s="577"/>
      <c r="BM1107" s="577"/>
      <c r="BN1107" s="577"/>
      <c r="BO1107" s="577"/>
      <c r="BP1107" s="577"/>
      <c r="BQ1107" s="577"/>
      <c r="BR1107" s="577"/>
      <c r="BS1107" s="577"/>
      <c r="BT1107" s="577"/>
      <c r="BU1107" s="577"/>
      <c r="BV1107" s="577"/>
      <c r="BW1107" s="577"/>
      <c r="BX1107" s="577"/>
      <c r="BY1107" s="577"/>
    </row>
    <row r="1108" s="410" customFormat="true" ht="15" customHeight="true" x14ac:dyDescent="0.2">
      <c r="BA1108" s="577"/>
      <c r="BB1108" s="437"/>
      <c r="BC1108" s="577"/>
      <c r="BD1108" s="577"/>
      <c r="BE1108" s="577"/>
      <c r="BF1108" s="577"/>
      <c r="BG1108" s="577"/>
      <c r="BH1108" s="577"/>
      <c r="BI1108" s="577"/>
      <c r="BJ1108" s="577"/>
      <c r="BK1108" s="577"/>
      <c r="BL1108" s="577"/>
      <c r="BM1108" s="577"/>
      <c r="BN1108" s="577"/>
      <c r="BO1108" s="577"/>
      <c r="BP1108" s="577"/>
      <c r="BQ1108" s="577"/>
      <c r="BR1108" s="577"/>
      <c r="BS1108" s="577"/>
      <c r="BT1108" s="577"/>
      <c r="BU1108" s="577"/>
      <c r="BV1108" s="577"/>
      <c r="BW1108" s="577"/>
      <c r="BX1108" s="577"/>
      <c r="BY1108" s="577"/>
    </row>
    <row r="1109" s="410" customFormat="true" ht="15" customHeight="true" x14ac:dyDescent="0.2">
      <c r="BA1109" s="577"/>
      <c r="BB1109" s="437"/>
      <c r="BC1109" s="577"/>
      <c r="BD1109" s="577"/>
      <c r="BE1109" s="577"/>
      <c r="BF1109" s="577"/>
      <c r="BG1109" s="577"/>
      <c r="BH1109" s="577"/>
      <c r="BI1109" s="577"/>
      <c r="BJ1109" s="577"/>
      <c r="BK1109" s="577"/>
      <c r="BL1109" s="577"/>
      <c r="BM1109" s="577"/>
      <c r="BN1109" s="577"/>
      <c r="BO1109" s="577"/>
      <c r="BP1109" s="577"/>
      <c r="BQ1109" s="577"/>
      <c r="BR1109" s="577"/>
      <c r="BS1109" s="577"/>
      <c r="BT1109" s="577"/>
      <c r="BU1109" s="577"/>
      <c r="BV1109" s="577"/>
      <c r="BW1109" s="577"/>
      <c r="BX1109" s="577"/>
      <c r="BY1109" s="577"/>
    </row>
    <row r="1110" s="410" customFormat="true" ht="15" customHeight="true" x14ac:dyDescent="0.2">
      <c r="BA1110" s="577"/>
      <c r="BB1110" s="437"/>
      <c r="BC1110" s="577"/>
      <c r="BD1110" s="577"/>
      <c r="BE1110" s="577"/>
      <c r="BF1110" s="577"/>
      <c r="BG1110" s="577"/>
      <c r="BH1110" s="577"/>
      <c r="BI1110" s="577"/>
      <c r="BJ1110" s="577"/>
      <c r="BK1110" s="577"/>
      <c r="BL1110" s="577"/>
      <c r="BM1110" s="577"/>
      <c r="BN1110" s="577"/>
      <c r="BO1110" s="577"/>
      <c r="BP1110" s="577"/>
      <c r="BQ1110" s="577"/>
      <c r="BR1110" s="577"/>
      <c r="BS1110" s="577"/>
      <c r="BT1110" s="577"/>
      <c r="BU1110" s="577"/>
      <c r="BV1110" s="577"/>
      <c r="BW1110" s="577"/>
      <c r="BX1110" s="577"/>
      <c r="BY1110" s="577"/>
    </row>
    <row r="1111" s="410" customFormat="true" ht="15" customHeight="true" x14ac:dyDescent="0.2">
      <c r="BA1111" s="577"/>
      <c r="BB1111" s="437"/>
      <c r="BC1111" s="577"/>
      <c r="BD1111" s="577"/>
      <c r="BE1111" s="577"/>
      <c r="BF1111" s="577"/>
      <c r="BG1111" s="577"/>
      <c r="BH1111" s="577"/>
      <c r="BI1111" s="577"/>
      <c r="BJ1111" s="577"/>
      <c r="BK1111" s="577"/>
      <c r="BL1111" s="577"/>
      <c r="BM1111" s="577"/>
      <c r="BN1111" s="577"/>
      <c r="BO1111" s="577"/>
      <c r="BP1111" s="577"/>
      <c r="BQ1111" s="577"/>
      <c r="BR1111" s="577"/>
      <c r="BS1111" s="577"/>
      <c r="BT1111" s="577"/>
      <c r="BU1111" s="577"/>
      <c r="BV1111" s="577"/>
      <c r="BW1111" s="577"/>
      <c r="BX1111" s="577"/>
      <c r="BY1111" s="577"/>
    </row>
    <row r="1112" s="410" customFormat="true" ht="15" customHeight="true" x14ac:dyDescent="0.2">
      <c r="BA1112" s="577"/>
      <c r="BB1112" s="437"/>
      <c r="BC1112" s="577"/>
      <c r="BD1112" s="577"/>
      <c r="BE1112" s="577"/>
      <c r="BF1112" s="577"/>
      <c r="BG1112" s="577"/>
      <c r="BH1112" s="577"/>
      <c r="BI1112" s="577"/>
      <c r="BJ1112" s="577"/>
      <c r="BK1112" s="577"/>
      <c r="BL1112" s="577"/>
      <c r="BM1112" s="577"/>
      <c r="BN1112" s="577"/>
      <c r="BO1112" s="577"/>
      <c r="BP1112" s="577"/>
      <c r="BQ1112" s="577"/>
      <c r="BR1112" s="577"/>
      <c r="BS1112" s="577"/>
      <c r="BT1112" s="577"/>
      <c r="BU1112" s="577"/>
      <c r="BV1112" s="577"/>
      <c r="BW1112" s="577"/>
      <c r="BX1112" s="577"/>
      <c r="BY1112" s="577"/>
    </row>
    <row r="1113" s="410" customFormat="true" ht="15" customHeight="true" x14ac:dyDescent="0.2">
      <c r="BA1113" s="577"/>
      <c r="BB1113" s="437"/>
      <c r="BC1113" s="577"/>
      <c r="BD1113" s="577"/>
      <c r="BE1113" s="577"/>
      <c r="BF1113" s="577"/>
      <c r="BG1113" s="577"/>
      <c r="BH1113" s="577"/>
      <c r="BI1113" s="577"/>
      <c r="BJ1113" s="577"/>
      <c r="BK1113" s="577"/>
      <c r="BL1113" s="577"/>
      <c r="BM1113" s="577"/>
      <c r="BN1113" s="577"/>
      <c r="BO1113" s="577"/>
      <c r="BP1113" s="577"/>
      <c r="BQ1113" s="577"/>
      <c r="BR1113" s="577"/>
      <c r="BS1113" s="577"/>
      <c r="BT1113" s="577"/>
      <c r="BU1113" s="577"/>
      <c r="BV1113" s="577"/>
      <c r="BW1113" s="577"/>
      <c r="BX1113" s="577"/>
      <c r="BY1113" s="577"/>
    </row>
    <row r="1114" s="910" customFormat="true" ht="17.1" customHeight="true" x14ac:dyDescent="0.2">
      <c r="A1114" s="941"/>
      <c r="B1114" s="937"/>
      <c r="C1114" s="938"/>
      <c r="D1114" s="938"/>
      <c r="E1114" s="938"/>
      <c r="F1114" s="938"/>
      <c r="G1114" s="938"/>
      <c r="H1114" s="938"/>
      <c r="I1114" s="938"/>
      <c r="J1114" s="938"/>
      <c r="K1114" s="938"/>
      <c r="L1114" s="938"/>
      <c r="M1114" s="938"/>
      <c r="N1114" s="938"/>
      <c r="O1114" s="938"/>
      <c r="P1114" s="938"/>
      <c r="Q1114" s="938"/>
      <c r="R1114" s="938"/>
      <c r="S1114" s="938"/>
      <c r="T1114" s="938"/>
      <c r="U1114" s="938"/>
      <c r="V1114" s="938"/>
      <c r="W1114" s="938"/>
      <c r="X1114" s="938"/>
      <c r="Y1114" s="938"/>
      <c r="Z1114" s="938"/>
      <c r="AA1114" s="938"/>
      <c r="BA1114" s="577"/>
      <c r="BB1114" s="437"/>
      <c r="BC1114" s="577"/>
      <c r="BD1114" s="577"/>
      <c r="BE1114" s="577"/>
      <c r="BF1114" s="577"/>
      <c r="BG1114" s="577"/>
      <c r="BH1114" s="577"/>
      <c r="BI1114" s="577"/>
      <c r="BJ1114" s="577"/>
      <c r="BK1114" s="577"/>
      <c r="BL1114" s="577"/>
      <c r="BM1114" s="577"/>
      <c r="BN1114" s="577"/>
      <c r="BO1114" s="577"/>
      <c r="BP1114" s="577"/>
      <c r="BQ1114" s="577"/>
      <c r="BR1114" s="577"/>
      <c r="BS1114" s="577"/>
      <c r="BT1114" s="577"/>
      <c r="BU1114" s="577"/>
      <c r="BV1114" s="577"/>
      <c r="BW1114" s="577"/>
      <c r="BX1114" s="577"/>
      <c r="BY1114" s="577"/>
      <c r="BZ1114" s="410"/>
      <c r="CA1114" s="410"/>
      <c r="CB1114" s="410"/>
      <c r="CC1114" s="410"/>
      <c r="CD1114" s="410"/>
      <c r="CE1114" s="410"/>
      <c r="CF1114" s="410"/>
      <c r="CG1114" s="410"/>
      <c r="CH1114" s="410"/>
      <c r="CI1114" s="410"/>
      <c r="CJ1114" s="410"/>
      <c r="CK1114" s="410"/>
      <c r="CL1114" s="410"/>
      <c r="CM1114" s="410"/>
      <c r="CN1114" s="410"/>
      <c r="CO1114" s="410"/>
      <c r="CP1114" s="410"/>
      <c r="CQ1114" s="410"/>
      <c r="CR1114" s="410"/>
      <c r="CS1114" s="410"/>
      <c r="CT1114" s="410"/>
      <c r="CU1114" s="410"/>
      <c r="CV1114" s="410"/>
      <c r="CW1114" s="410"/>
      <c r="CX1114" s="410"/>
      <c r="CY1114" s="410"/>
      <c r="CZ1114" s="410"/>
    </row>
    <row r="1115" s="910" customFormat="true" ht="17.1" customHeight="true" x14ac:dyDescent="0.2">
      <c r="A1115" s="941"/>
      <c r="B1115" s="937"/>
      <c r="C1115" s="938"/>
      <c r="D1115" s="938"/>
      <c r="E1115" s="938"/>
      <c r="F1115" s="938"/>
      <c r="G1115" s="938"/>
      <c r="H1115" s="938"/>
      <c r="I1115" s="938"/>
      <c r="J1115" s="938"/>
      <c r="K1115" s="938"/>
      <c r="L1115" s="938"/>
      <c r="M1115" s="938"/>
      <c r="N1115" s="938"/>
      <c r="O1115" s="938"/>
      <c r="P1115" s="938"/>
      <c r="Q1115" s="938"/>
      <c r="R1115" s="938"/>
      <c r="S1115" s="938"/>
      <c r="T1115" s="938"/>
      <c r="U1115" s="938"/>
      <c r="V1115" s="938"/>
      <c r="W1115" s="938"/>
      <c r="X1115" s="938"/>
      <c r="Y1115" s="938"/>
      <c r="Z1115" s="938"/>
      <c r="AA1115" s="938"/>
      <c r="BA1115" s="577"/>
      <c r="BB1115" s="437"/>
      <c r="BC1115" s="577"/>
      <c r="BD1115" s="577"/>
      <c r="BE1115" s="577"/>
      <c r="BF1115" s="577"/>
      <c r="BG1115" s="577"/>
      <c r="BH1115" s="577"/>
      <c r="BI1115" s="577"/>
      <c r="BJ1115" s="577"/>
      <c r="BK1115" s="577"/>
      <c r="BL1115" s="577"/>
      <c r="BM1115" s="577"/>
      <c r="BN1115" s="577"/>
      <c r="BO1115" s="577"/>
      <c r="BP1115" s="577"/>
      <c r="BQ1115" s="577"/>
      <c r="BR1115" s="577"/>
      <c r="BS1115" s="577"/>
      <c r="BT1115" s="577"/>
      <c r="BU1115" s="577"/>
      <c r="BV1115" s="577"/>
      <c r="BW1115" s="577"/>
      <c r="BX1115" s="577"/>
      <c r="BY1115" s="577"/>
      <c r="BZ1115" s="410"/>
      <c r="CA1115" s="410"/>
      <c r="CB1115" s="410"/>
      <c r="CC1115" s="410"/>
      <c r="CD1115" s="410"/>
      <c r="CE1115" s="410"/>
      <c r="CF1115" s="410"/>
      <c r="CG1115" s="410"/>
      <c r="CH1115" s="410"/>
      <c r="CI1115" s="410"/>
      <c r="CJ1115" s="410"/>
      <c r="CK1115" s="410"/>
      <c r="CL1115" s="410"/>
      <c r="CM1115" s="410"/>
      <c r="CN1115" s="410"/>
      <c r="CO1115" s="410"/>
      <c r="CP1115" s="410"/>
      <c r="CQ1115" s="410"/>
      <c r="CR1115" s="410"/>
      <c r="CS1115" s="410"/>
      <c r="CT1115" s="410"/>
      <c r="CU1115" s="410"/>
      <c r="CV1115" s="410"/>
      <c r="CW1115" s="410"/>
      <c r="CX1115" s="410"/>
      <c r="CY1115" s="410"/>
      <c r="CZ1115" s="410"/>
    </row>
    <row r="1116" s="910" customFormat="true" ht="17.1" customHeight="true" x14ac:dyDescent="0.2">
      <c r="A1116" s="941"/>
      <c r="B1116" s="937"/>
      <c r="C1116" s="938"/>
      <c r="D1116" s="938"/>
      <c r="E1116" s="938"/>
      <c r="F1116" s="938"/>
      <c r="G1116" s="938"/>
      <c r="H1116" s="938"/>
      <c r="I1116" s="938"/>
      <c r="J1116" s="938"/>
      <c r="K1116" s="938"/>
      <c r="L1116" s="938"/>
      <c r="M1116" s="938"/>
      <c r="N1116" s="938"/>
      <c r="O1116" s="938"/>
      <c r="P1116" s="938"/>
      <c r="Q1116" s="938"/>
      <c r="R1116" s="938"/>
      <c r="S1116" s="938"/>
      <c r="T1116" s="938"/>
      <c r="U1116" s="938"/>
      <c r="V1116" s="938"/>
      <c r="W1116" s="938"/>
      <c r="X1116" s="938"/>
      <c r="Y1116" s="938"/>
      <c r="Z1116" s="938"/>
      <c r="AA1116" s="938"/>
      <c r="BA1116" s="577"/>
      <c r="BB1116" s="437"/>
      <c r="BC1116" s="577"/>
      <c r="BD1116" s="577"/>
      <c r="BE1116" s="577"/>
      <c r="BF1116" s="577"/>
      <c r="BG1116" s="577"/>
      <c r="BH1116" s="577"/>
      <c r="BI1116" s="577"/>
      <c r="BJ1116" s="577"/>
      <c r="BK1116" s="577"/>
      <c r="BL1116" s="577"/>
      <c r="BM1116" s="577"/>
      <c r="BN1116" s="577"/>
      <c r="BO1116" s="577"/>
      <c r="BP1116" s="577"/>
      <c r="BQ1116" s="577"/>
      <c r="BR1116" s="577"/>
      <c r="BS1116" s="577"/>
      <c r="BT1116" s="577"/>
      <c r="BU1116" s="577"/>
      <c r="BV1116" s="577"/>
      <c r="BW1116" s="577"/>
      <c r="BX1116" s="577"/>
      <c r="BY1116" s="577"/>
      <c r="BZ1116" s="410"/>
      <c r="CA1116" s="410"/>
      <c r="CB1116" s="410"/>
      <c r="CC1116" s="410"/>
      <c r="CD1116" s="410"/>
      <c r="CE1116" s="410"/>
      <c r="CF1116" s="410"/>
      <c r="CG1116" s="410"/>
      <c r="CH1116" s="410"/>
      <c r="CI1116" s="410"/>
      <c r="CJ1116" s="410"/>
      <c r="CK1116" s="410"/>
      <c r="CL1116" s="410"/>
      <c r="CM1116" s="410"/>
      <c r="CN1116" s="410"/>
      <c r="CO1116" s="410"/>
      <c r="CP1116" s="410"/>
      <c r="CQ1116" s="410"/>
      <c r="CR1116" s="410"/>
      <c r="CS1116" s="410"/>
      <c r="CT1116" s="410"/>
      <c r="CU1116" s="410"/>
      <c r="CV1116" s="410"/>
      <c r="CW1116" s="410"/>
      <c r="CX1116" s="410"/>
      <c r="CY1116" s="410"/>
      <c r="CZ1116" s="410"/>
    </row>
    <row r="1117" s="910" customFormat="true" ht="17.1" customHeight="true" x14ac:dyDescent="0.2">
      <c r="A1117" s="942"/>
      <c r="B1117" s="939"/>
      <c r="C1117" s="938"/>
      <c r="D1117" s="938"/>
      <c r="E1117" s="938"/>
      <c r="F1117" s="938"/>
      <c r="G1117" s="938"/>
      <c r="H1117" s="938"/>
      <c r="I1117" s="938"/>
      <c r="J1117" s="938"/>
      <c r="K1117" s="938"/>
      <c r="L1117" s="938"/>
      <c r="M1117" s="938"/>
      <c r="N1117" s="938"/>
      <c r="O1117" s="938"/>
      <c r="P1117" s="938"/>
      <c r="Q1117" s="938"/>
      <c r="R1117" s="938"/>
      <c r="S1117" s="938"/>
      <c r="T1117" s="938"/>
      <c r="U1117" s="938"/>
      <c r="V1117" s="938"/>
      <c r="W1117" s="938"/>
      <c r="X1117" s="938"/>
      <c r="Y1117" s="938"/>
      <c r="Z1117" s="938"/>
      <c r="AA1117" s="938"/>
      <c r="BA1117" s="577"/>
      <c r="BB1117" s="437"/>
      <c r="BC1117" s="577"/>
      <c r="BD1117" s="577"/>
      <c r="BE1117" s="577"/>
      <c r="BF1117" s="577"/>
      <c r="BG1117" s="577"/>
      <c r="BH1117" s="577"/>
      <c r="BI1117" s="577"/>
      <c r="BJ1117" s="577"/>
      <c r="BK1117" s="577"/>
      <c r="BL1117" s="577"/>
      <c r="BM1117" s="577"/>
      <c r="BN1117" s="577"/>
      <c r="BO1117" s="577"/>
      <c r="BP1117" s="577"/>
      <c r="BQ1117" s="577"/>
      <c r="BR1117" s="577"/>
      <c r="BS1117" s="577"/>
      <c r="BT1117" s="577"/>
      <c r="BU1117" s="577"/>
      <c r="BV1117" s="577"/>
      <c r="BW1117" s="577"/>
      <c r="BX1117" s="577"/>
      <c r="BY1117" s="577"/>
      <c r="BZ1117" s="410"/>
      <c r="CA1117" s="410"/>
      <c r="CB1117" s="410"/>
      <c r="CC1117" s="410"/>
      <c r="CD1117" s="410"/>
      <c r="CE1117" s="410"/>
      <c r="CF1117" s="410"/>
      <c r="CG1117" s="410"/>
      <c r="CH1117" s="410"/>
      <c r="CI1117" s="410"/>
      <c r="CJ1117" s="410"/>
      <c r="CK1117" s="410"/>
      <c r="CL1117" s="410"/>
      <c r="CM1117" s="410"/>
      <c r="CN1117" s="410"/>
      <c r="CO1117" s="410"/>
      <c r="CP1117" s="410"/>
      <c r="CQ1117" s="410"/>
      <c r="CR1117" s="410"/>
      <c r="CS1117" s="410"/>
      <c r="CT1117" s="410"/>
      <c r="CU1117" s="410"/>
      <c r="CV1117" s="410"/>
      <c r="CW1117" s="410"/>
      <c r="CX1117" s="410"/>
      <c r="CY1117" s="410"/>
      <c r="CZ1117" s="410"/>
    </row>
    <row r="1118" s="410" customFormat="true" ht="15" customHeight="true" x14ac:dyDescent="0.2">
      <c r="BA1118" s="577"/>
      <c r="BB1118" s="437"/>
      <c r="BC1118" s="577"/>
      <c r="BD1118" s="577"/>
      <c r="BE1118" s="577"/>
      <c r="BF1118" s="577"/>
      <c r="BG1118" s="577"/>
      <c r="BH1118" s="577"/>
      <c r="BI1118" s="577"/>
      <c r="BJ1118" s="577"/>
      <c r="BK1118" s="577"/>
      <c r="BL1118" s="577"/>
      <c r="BM1118" s="577"/>
      <c r="BN1118" s="577"/>
      <c r="BO1118" s="577"/>
      <c r="BP1118" s="577"/>
      <c r="BQ1118" s="577"/>
      <c r="BR1118" s="577"/>
      <c r="BS1118" s="577"/>
      <c r="BT1118" s="577"/>
      <c r="BU1118" s="577"/>
      <c r="BV1118" s="577"/>
      <c r="BW1118" s="577"/>
      <c r="BX1118" s="577"/>
      <c r="BY1118" s="577"/>
    </row>
    <row r="1119" s="410" customFormat="true" ht="15" customHeight="true" x14ac:dyDescent="0.2">
      <c r="BA1119" s="577"/>
      <c r="BB1119" s="437"/>
      <c r="BC1119" s="577"/>
      <c r="BD1119" s="577"/>
      <c r="BE1119" s="577"/>
      <c r="BF1119" s="577"/>
      <c r="BG1119" s="577"/>
      <c r="BH1119" s="577"/>
      <c r="BI1119" s="577"/>
      <c r="BJ1119" s="577"/>
      <c r="BK1119" s="577"/>
      <c r="BL1119" s="577"/>
      <c r="BM1119" s="577"/>
      <c r="BN1119" s="577"/>
      <c r="BO1119" s="577"/>
      <c r="BP1119" s="577"/>
      <c r="BQ1119" s="577"/>
      <c r="BR1119" s="577"/>
      <c r="BS1119" s="577"/>
      <c r="BT1119" s="577"/>
      <c r="BU1119" s="577"/>
      <c r="BV1119" s="577"/>
      <c r="BW1119" s="577"/>
      <c r="BX1119" s="577"/>
      <c r="BY1119" s="577"/>
    </row>
    <row r="1120" s="410" customFormat="true" ht="15" customHeight="true" x14ac:dyDescent="0.2">
      <c r="BA1120" s="577"/>
      <c r="BB1120" s="437"/>
      <c r="BC1120" s="577"/>
      <c r="BD1120" s="577"/>
      <c r="BE1120" s="577"/>
      <c r="BF1120" s="577"/>
      <c r="BG1120" s="577"/>
      <c r="BH1120" s="577"/>
      <c r="BI1120" s="577"/>
      <c r="BJ1120" s="577"/>
      <c r="BK1120" s="577"/>
      <c r="BL1120" s="577"/>
      <c r="BM1120" s="577"/>
      <c r="BN1120" s="577"/>
      <c r="BO1120" s="577"/>
      <c r="BP1120" s="577"/>
      <c r="BQ1120" s="577"/>
      <c r="BR1120" s="577"/>
      <c r="BS1120" s="577"/>
      <c r="BT1120" s="577"/>
      <c r="BU1120" s="577"/>
      <c r="BV1120" s="577"/>
      <c r="BW1120" s="577"/>
      <c r="BX1120" s="577"/>
      <c r="BY1120" s="577"/>
    </row>
    <row r="1121" s="410" customFormat="true" ht="15" customHeight="true" x14ac:dyDescent="0.2">
      <c r="BA1121" s="577"/>
      <c r="BB1121" s="437"/>
      <c r="BC1121" s="577"/>
      <c r="BD1121" s="577"/>
      <c r="BE1121" s="577"/>
      <c r="BF1121" s="577"/>
      <c r="BG1121" s="577"/>
      <c r="BH1121" s="577"/>
      <c r="BI1121" s="577"/>
      <c r="BJ1121" s="577"/>
      <c r="BK1121" s="577"/>
      <c r="BL1121" s="577"/>
      <c r="BM1121" s="577"/>
      <c r="BN1121" s="577"/>
      <c r="BO1121" s="577"/>
      <c r="BP1121" s="577"/>
      <c r="BQ1121" s="577"/>
      <c r="BR1121" s="577"/>
      <c r="BS1121" s="577"/>
      <c r="BT1121" s="577"/>
      <c r="BU1121" s="577"/>
      <c r="BV1121" s="577"/>
      <c r="BW1121" s="577"/>
      <c r="BX1121" s="577"/>
      <c r="BY1121" s="577"/>
    </row>
    <row r="1122" s="410" customFormat="true" ht="15" customHeight="true" x14ac:dyDescent="0.2">
      <c r="BA1122" s="577"/>
      <c r="BB1122" s="437"/>
      <c r="BC1122" s="577"/>
      <c r="BD1122" s="577"/>
      <c r="BE1122" s="577"/>
      <c r="BF1122" s="577"/>
      <c r="BG1122" s="577"/>
      <c r="BH1122" s="577"/>
      <c r="BI1122" s="577"/>
      <c r="BJ1122" s="577"/>
      <c r="BK1122" s="577"/>
      <c r="BL1122" s="577"/>
      <c r="BM1122" s="577"/>
      <c r="BN1122" s="577"/>
      <c r="BO1122" s="577"/>
      <c r="BP1122" s="577"/>
      <c r="BQ1122" s="577"/>
      <c r="BR1122" s="577"/>
      <c r="BS1122" s="577"/>
      <c r="BT1122" s="577"/>
      <c r="BU1122" s="577"/>
      <c r="BV1122" s="577"/>
      <c r="BW1122" s="577"/>
      <c r="BX1122" s="577"/>
      <c r="BY1122" s="577"/>
    </row>
    <row r="1123" s="410" customFormat="true" ht="15" customHeight="true" x14ac:dyDescent="0.2">
      <c r="BA1123" s="577"/>
      <c r="BB1123" s="437"/>
      <c r="BC1123" s="577"/>
      <c r="BD1123" s="577"/>
      <c r="BE1123" s="577"/>
      <c r="BF1123" s="577"/>
      <c r="BG1123" s="577"/>
      <c r="BH1123" s="577"/>
      <c r="BI1123" s="577"/>
      <c r="BJ1123" s="577"/>
      <c r="BK1123" s="577"/>
      <c r="BL1123" s="577"/>
      <c r="BM1123" s="577"/>
      <c r="BN1123" s="577"/>
      <c r="BO1123" s="577"/>
      <c r="BP1123" s="577"/>
      <c r="BQ1123" s="577"/>
      <c r="BR1123" s="577"/>
      <c r="BS1123" s="577"/>
      <c r="BT1123" s="577"/>
      <c r="BU1123" s="577"/>
      <c r="BV1123" s="577"/>
      <c r="BW1123" s="577"/>
      <c r="BX1123" s="577"/>
      <c r="BY1123" s="577"/>
    </row>
    <row r="1124" s="410" customFormat="true" ht="15" customHeight="true" x14ac:dyDescent="0.2">
      <c r="BA1124" s="577"/>
      <c r="BB1124" s="437"/>
      <c r="BC1124" s="577"/>
      <c r="BD1124" s="577"/>
      <c r="BE1124" s="577"/>
      <c r="BF1124" s="577"/>
      <c r="BG1124" s="577"/>
      <c r="BH1124" s="577"/>
      <c r="BI1124" s="577"/>
      <c r="BJ1124" s="577"/>
      <c r="BK1124" s="577"/>
      <c r="BL1124" s="577"/>
      <c r="BM1124" s="577"/>
      <c r="BN1124" s="577"/>
      <c r="BO1124" s="577"/>
      <c r="BP1124" s="577"/>
      <c r="BQ1124" s="577"/>
      <c r="BR1124" s="577"/>
      <c r="BS1124" s="577"/>
      <c r="BT1124" s="577"/>
      <c r="BU1124" s="577"/>
      <c r="BV1124" s="577"/>
      <c r="BW1124" s="577"/>
      <c r="BX1124" s="577"/>
      <c r="BY1124" s="577"/>
    </row>
    <row r="1125" s="410" customFormat="true" ht="15" customHeight="true" x14ac:dyDescent="0.2">
      <c r="BA1125" s="577"/>
      <c r="BB1125" s="437"/>
      <c r="BC1125" s="577"/>
      <c r="BD1125" s="577"/>
      <c r="BE1125" s="577"/>
      <c r="BF1125" s="577"/>
      <c r="BG1125" s="577"/>
      <c r="BH1125" s="577"/>
      <c r="BI1125" s="577"/>
      <c r="BJ1125" s="577"/>
      <c r="BK1125" s="577"/>
      <c r="BL1125" s="577"/>
      <c r="BM1125" s="577"/>
      <c r="BN1125" s="577"/>
      <c r="BO1125" s="577"/>
      <c r="BP1125" s="577"/>
      <c r="BQ1125" s="577"/>
      <c r="BR1125" s="577"/>
      <c r="BS1125" s="577"/>
      <c r="BT1125" s="577"/>
      <c r="BU1125" s="577"/>
      <c r="BV1125" s="577"/>
      <c r="BW1125" s="577"/>
      <c r="BX1125" s="577"/>
      <c r="BY1125" s="577"/>
    </row>
    <row r="1126" s="410" customFormat="true" ht="15" customHeight="true" x14ac:dyDescent="0.2">
      <c r="BA1126" s="577"/>
      <c r="BB1126" s="437"/>
      <c r="BC1126" s="577"/>
      <c r="BD1126" s="577"/>
      <c r="BE1126" s="577"/>
      <c r="BF1126" s="577"/>
      <c r="BG1126" s="577"/>
      <c r="BH1126" s="577"/>
      <c r="BI1126" s="577"/>
      <c r="BJ1126" s="577"/>
      <c r="BK1126" s="577"/>
      <c r="BL1126" s="577"/>
      <c r="BM1126" s="577"/>
      <c r="BN1126" s="577"/>
      <c r="BO1126" s="577"/>
      <c r="BP1126" s="577"/>
      <c r="BQ1126" s="577"/>
      <c r="BR1126" s="577"/>
      <c r="BS1126" s="577"/>
      <c r="BT1126" s="577"/>
      <c r="BU1126" s="577"/>
      <c r="BV1126" s="577"/>
      <c r="BW1126" s="577"/>
      <c r="BX1126" s="577"/>
      <c r="BY1126" s="577"/>
    </row>
    <row r="1127" s="410" customFormat="true" ht="15" customHeight="true" x14ac:dyDescent="0.2">
      <c r="BA1127" s="577"/>
      <c r="BB1127" s="437"/>
      <c r="BC1127" s="577"/>
      <c r="BD1127" s="577"/>
      <c r="BE1127" s="577"/>
      <c r="BF1127" s="577"/>
      <c r="BG1127" s="577"/>
      <c r="BH1127" s="577"/>
      <c r="BI1127" s="577"/>
      <c r="BJ1127" s="577"/>
      <c r="BK1127" s="577"/>
      <c r="BL1127" s="577"/>
      <c r="BM1127" s="577"/>
      <c r="BN1127" s="577"/>
      <c r="BO1127" s="577"/>
      <c r="BP1127" s="577"/>
      <c r="BQ1127" s="577"/>
      <c r="BR1127" s="577"/>
      <c r="BS1127" s="577"/>
      <c r="BT1127" s="577"/>
      <c r="BU1127" s="577"/>
      <c r="BV1127" s="577"/>
      <c r="BW1127" s="577"/>
      <c r="BX1127" s="577"/>
      <c r="BY1127" s="577"/>
    </row>
    <row r="1128" s="410" customFormat="true" ht="15" customHeight="true" x14ac:dyDescent="0.2">
      <c r="BA1128" s="577"/>
      <c r="BB1128" s="437"/>
      <c r="BC1128" s="577"/>
      <c r="BD1128" s="577"/>
      <c r="BE1128" s="577"/>
      <c r="BF1128" s="577"/>
      <c r="BG1128" s="577"/>
      <c r="BH1128" s="577"/>
      <c r="BI1128" s="577"/>
      <c r="BJ1128" s="577"/>
      <c r="BK1128" s="577"/>
      <c r="BL1128" s="577"/>
      <c r="BM1128" s="577"/>
      <c r="BN1128" s="577"/>
      <c r="BO1128" s="577"/>
      <c r="BP1128" s="577"/>
      <c r="BQ1128" s="577"/>
      <c r="BR1128" s="577"/>
      <c r="BS1128" s="577"/>
      <c r="BT1128" s="577"/>
      <c r="BU1128" s="577"/>
      <c r="BV1128" s="577"/>
      <c r="BW1128" s="577"/>
      <c r="BX1128" s="577"/>
      <c r="BY1128" s="577"/>
    </row>
    <row r="1129" s="410" customFormat="true" ht="15" customHeight="true" x14ac:dyDescent="0.2">
      <c r="BA1129" s="577"/>
      <c r="BB1129" s="437"/>
      <c r="BC1129" s="577"/>
      <c r="BD1129" s="577"/>
      <c r="BE1129" s="577"/>
      <c r="BF1129" s="577"/>
      <c r="BG1129" s="577"/>
      <c r="BH1129" s="577"/>
      <c r="BI1129" s="577"/>
      <c r="BJ1129" s="577"/>
      <c r="BK1129" s="577"/>
      <c r="BL1129" s="577"/>
      <c r="BM1129" s="577"/>
      <c r="BN1129" s="577"/>
      <c r="BO1129" s="577"/>
      <c r="BP1129" s="577"/>
      <c r="BQ1129" s="577"/>
      <c r="BR1129" s="577"/>
      <c r="BS1129" s="577"/>
      <c r="BT1129" s="577"/>
      <c r="BU1129" s="577"/>
      <c r="BV1129" s="577"/>
      <c r="BW1129" s="577"/>
      <c r="BX1129" s="577"/>
      <c r="BY1129" s="577"/>
    </row>
    <row r="1130" s="410" customFormat="true" ht="15" customHeight="true" x14ac:dyDescent="0.2">
      <c r="BA1130" s="577"/>
      <c r="BB1130" s="437"/>
      <c r="BC1130" s="577"/>
      <c r="BD1130" s="577"/>
      <c r="BE1130" s="577"/>
      <c r="BF1130" s="577"/>
      <c r="BG1130" s="577"/>
      <c r="BH1130" s="577"/>
      <c r="BI1130" s="577"/>
      <c r="BJ1130" s="577"/>
      <c r="BK1130" s="577"/>
      <c r="BL1130" s="577"/>
      <c r="BM1130" s="577"/>
      <c r="BN1130" s="577"/>
      <c r="BO1130" s="577"/>
      <c r="BP1130" s="577"/>
      <c r="BQ1130" s="577"/>
      <c r="BR1130" s="577"/>
      <c r="BS1130" s="577"/>
      <c r="BT1130" s="577"/>
      <c r="BU1130" s="577"/>
      <c r="BV1130" s="577"/>
      <c r="BW1130" s="577"/>
      <c r="BX1130" s="577"/>
      <c r="BY1130" s="577"/>
    </row>
    <row r="1131" s="410" customFormat="true" ht="15" customHeight="true" x14ac:dyDescent="0.2">
      <c r="BA1131" s="577"/>
      <c r="BB1131" s="437"/>
      <c r="BC1131" s="577"/>
      <c r="BD1131" s="577"/>
      <c r="BE1131" s="577"/>
      <c r="BF1131" s="577"/>
      <c r="BG1131" s="577"/>
      <c r="BH1131" s="577"/>
      <c r="BI1131" s="577"/>
      <c r="BJ1131" s="577"/>
      <c r="BK1131" s="577"/>
      <c r="BL1131" s="577"/>
      <c r="BM1131" s="577"/>
      <c r="BN1131" s="577"/>
      <c r="BO1131" s="577"/>
      <c r="BP1131" s="577"/>
      <c r="BQ1131" s="577"/>
      <c r="BR1131" s="577"/>
      <c r="BS1131" s="577"/>
      <c r="BT1131" s="577"/>
      <c r="BU1131" s="577"/>
      <c r="BV1131" s="577"/>
      <c r="BW1131" s="577"/>
      <c r="BX1131" s="577"/>
      <c r="BY1131" s="577"/>
    </row>
    <row r="1132" s="410" customFormat="true" ht="15" customHeight="true" x14ac:dyDescent="0.2">
      <c r="BA1132" s="577"/>
      <c r="BB1132" s="437"/>
      <c r="BC1132" s="577"/>
      <c r="BD1132" s="577"/>
      <c r="BE1132" s="577"/>
      <c r="BF1132" s="577"/>
      <c r="BG1132" s="577"/>
      <c r="BH1132" s="577"/>
      <c r="BI1132" s="577"/>
      <c r="BJ1132" s="577"/>
      <c r="BK1132" s="577"/>
      <c r="BL1132" s="577"/>
      <c r="BM1132" s="577"/>
      <c r="BN1132" s="577"/>
      <c r="BO1132" s="577"/>
      <c r="BP1132" s="577"/>
      <c r="BQ1132" s="577"/>
      <c r="BR1132" s="577"/>
      <c r="BS1132" s="577"/>
      <c r="BT1132" s="577"/>
      <c r="BU1132" s="577"/>
      <c r="BV1132" s="577"/>
      <c r="BW1132" s="577"/>
      <c r="BX1132" s="577"/>
      <c r="BY1132" s="577"/>
    </row>
    <row r="1133" s="410" customFormat="true" ht="15" customHeight="true" x14ac:dyDescent="0.2">
      <c r="BA1133" s="577"/>
      <c r="BB1133" s="437"/>
      <c r="BC1133" s="577"/>
      <c r="BD1133" s="577"/>
      <c r="BE1133" s="577"/>
      <c r="BF1133" s="577"/>
      <c r="BG1133" s="577"/>
      <c r="BH1133" s="577"/>
      <c r="BI1133" s="577"/>
      <c r="BJ1133" s="577"/>
      <c r="BK1133" s="577"/>
      <c r="BL1133" s="577"/>
      <c r="BM1133" s="577"/>
      <c r="BN1133" s="577"/>
      <c r="BO1133" s="577"/>
      <c r="BP1133" s="577"/>
      <c r="BQ1133" s="577"/>
      <c r="BR1133" s="577"/>
      <c r="BS1133" s="577"/>
      <c r="BT1133" s="577"/>
      <c r="BU1133" s="577"/>
      <c r="BV1133" s="577"/>
      <c r="BW1133" s="577"/>
      <c r="BX1133" s="577"/>
      <c r="BY1133" s="577"/>
    </row>
    <row r="1134" s="410" customFormat="true" ht="15" customHeight="true" x14ac:dyDescent="0.2">
      <c r="BA1134" s="577"/>
      <c r="BB1134" s="437"/>
      <c r="BC1134" s="577"/>
      <c r="BD1134" s="577"/>
      <c r="BE1134" s="577"/>
      <c r="BF1134" s="577"/>
      <c r="BG1134" s="577"/>
      <c r="BH1134" s="577"/>
      <c r="BI1134" s="577"/>
      <c r="BJ1134" s="577"/>
      <c r="BK1134" s="577"/>
      <c r="BL1134" s="577"/>
      <c r="BM1134" s="577"/>
      <c r="BN1134" s="577"/>
      <c r="BO1134" s="577"/>
      <c r="BP1134" s="577"/>
      <c r="BQ1134" s="577"/>
      <c r="BR1134" s="577"/>
      <c r="BS1134" s="577"/>
      <c r="BT1134" s="577"/>
      <c r="BU1134" s="577"/>
      <c r="BV1134" s="577"/>
      <c r="BW1134" s="577"/>
      <c r="BX1134" s="577"/>
      <c r="BY1134" s="577"/>
    </row>
    <row r="1135" s="410" customFormat="true" ht="15" customHeight="true" x14ac:dyDescent="0.2">
      <c r="BA1135" s="577"/>
      <c r="BB1135" s="437"/>
      <c r="BC1135" s="577"/>
      <c r="BD1135" s="577"/>
      <c r="BE1135" s="577"/>
      <c r="BF1135" s="577"/>
      <c r="BG1135" s="577"/>
      <c r="BH1135" s="577"/>
      <c r="BI1135" s="577"/>
      <c r="BJ1135" s="577"/>
      <c r="BK1135" s="577"/>
      <c r="BL1135" s="577"/>
      <c r="BM1135" s="577"/>
      <c r="BN1135" s="577"/>
      <c r="BO1135" s="577"/>
      <c r="BP1135" s="577"/>
      <c r="BQ1135" s="577"/>
      <c r="BR1135" s="577"/>
      <c r="BS1135" s="577"/>
      <c r="BT1135" s="577"/>
      <c r="BU1135" s="577"/>
      <c r="BV1135" s="577"/>
      <c r="BW1135" s="577"/>
      <c r="BX1135" s="577"/>
      <c r="BY1135" s="577"/>
    </row>
    <row r="1136" s="410" customFormat="true" ht="15" customHeight="true" x14ac:dyDescent="0.2">
      <c r="BA1136" s="577"/>
      <c r="BB1136" s="437"/>
      <c r="BC1136" s="577"/>
      <c r="BD1136" s="577"/>
      <c r="BE1136" s="577"/>
      <c r="BF1136" s="577"/>
      <c r="BG1136" s="577"/>
      <c r="BH1136" s="577"/>
      <c r="BI1136" s="577"/>
      <c r="BJ1136" s="577"/>
      <c r="BK1136" s="577"/>
      <c r="BL1136" s="577"/>
      <c r="BM1136" s="577"/>
      <c r="BN1136" s="577"/>
      <c r="BO1136" s="577"/>
      <c r="BP1136" s="577"/>
      <c r="BQ1136" s="577"/>
      <c r="BR1136" s="577"/>
      <c r="BS1136" s="577"/>
      <c r="BT1136" s="577"/>
      <c r="BU1136" s="577"/>
      <c r="BV1136" s="577"/>
      <c r="BW1136" s="577"/>
      <c r="BX1136" s="577"/>
      <c r="BY1136" s="577"/>
    </row>
    <row r="1137" s="410" customFormat="true" ht="15" customHeight="true" x14ac:dyDescent="0.2">
      <c r="BA1137" s="577"/>
      <c r="BB1137" s="437"/>
      <c r="BC1137" s="577"/>
      <c r="BD1137" s="577"/>
      <c r="BE1137" s="577"/>
      <c r="BF1137" s="577"/>
      <c r="BG1137" s="577"/>
      <c r="BH1137" s="577"/>
      <c r="BI1137" s="577"/>
      <c r="BJ1137" s="577"/>
      <c r="BK1137" s="577"/>
      <c r="BL1137" s="577"/>
      <c r="BM1137" s="577"/>
      <c r="BN1137" s="577"/>
      <c r="BO1137" s="577"/>
      <c r="BP1137" s="577"/>
      <c r="BQ1137" s="577"/>
      <c r="BR1137" s="577"/>
      <c r="BS1137" s="577"/>
      <c r="BT1137" s="577"/>
      <c r="BU1137" s="577"/>
      <c r="BV1137" s="577"/>
      <c r="BW1137" s="577"/>
      <c r="BX1137" s="577"/>
      <c r="BY1137" s="577"/>
    </row>
    <row r="1138" s="410" customFormat="true" ht="15" customHeight="true" x14ac:dyDescent="0.2">
      <c r="BA1138" s="577"/>
      <c r="BB1138" s="437"/>
      <c r="BC1138" s="577"/>
      <c r="BD1138" s="577"/>
      <c r="BE1138" s="577"/>
      <c r="BF1138" s="577"/>
      <c r="BG1138" s="577"/>
      <c r="BH1138" s="577"/>
      <c r="BI1138" s="577"/>
      <c r="BJ1138" s="577"/>
      <c r="BK1138" s="577"/>
      <c r="BL1138" s="577"/>
      <c r="BM1138" s="577"/>
      <c r="BN1138" s="577"/>
      <c r="BO1138" s="577"/>
      <c r="BP1138" s="577"/>
      <c r="BQ1138" s="577"/>
      <c r="BR1138" s="577"/>
      <c r="BS1138" s="577"/>
      <c r="BT1138" s="577"/>
      <c r="BU1138" s="577"/>
      <c r="BV1138" s="577"/>
      <c r="BW1138" s="577"/>
      <c r="BX1138" s="577"/>
      <c r="BY1138" s="577"/>
    </row>
    <row r="1139" s="410" customFormat="true" ht="15" customHeight="true" x14ac:dyDescent="0.2">
      <c r="BA1139" s="577"/>
      <c r="BB1139" s="437"/>
      <c r="BC1139" s="577"/>
      <c r="BD1139" s="577"/>
      <c r="BE1139" s="577"/>
      <c r="BF1139" s="577"/>
      <c r="BG1139" s="577"/>
      <c r="BH1139" s="577"/>
      <c r="BI1139" s="577"/>
      <c r="BJ1139" s="577"/>
      <c r="BK1139" s="577"/>
      <c r="BL1139" s="577"/>
      <c r="BM1139" s="577"/>
      <c r="BN1139" s="577"/>
      <c r="BO1139" s="577"/>
      <c r="BP1139" s="577"/>
      <c r="BQ1139" s="577"/>
      <c r="BR1139" s="577"/>
      <c r="BS1139" s="577"/>
      <c r="BT1139" s="577"/>
      <c r="BU1139" s="577"/>
      <c r="BV1139" s="577"/>
      <c r="BW1139" s="577"/>
      <c r="BX1139" s="577"/>
      <c r="BY1139" s="577"/>
    </row>
    <row r="1140" s="410" customFormat="true" ht="15" customHeight="true" x14ac:dyDescent="0.2">
      <c r="BA1140" s="577"/>
      <c r="BB1140" s="437"/>
      <c r="BC1140" s="577"/>
      <c r="BD1140" s="577"/>
      <c r="BE1140" s="577"/>
      <c r="BF1140" s="577"/>
      <c r="BG1140" s="577"/>
      <c r="BH1140" s="577"/>
      <c r="BI1140" s="577"/>
      <c r="BJ1140" s="577"/>
      <c r="BK1140" s="577"/>
      <c r="BL1140" s="577"/>
      <c r="BM1140" s="577"/>
      <c r="BN1140" s="577"/>
      <c r="BO1140" s="577"/>
      <c r="BP1140" s="577"/>
      <c r="BQ1140" s="577"/>
      <c r="BR1140" s="577"/>
      <c r="BS1140" s="577"/>
      <c r="BT1140" s="577"/>
      <c r="BU1140" s="577"/>
      <c r="BV1140" s="577"/>
      <c r="BW1140" s="577"/>
      <c r="BX1140" s="577"/>
      <c r="BY1140" s="577"/>
    </row>
    <row r="1141" s="410" customFormat="true" ht="15" customHeight="true" x14ac:dyDescent="0.2">
      <c r="BA1141" s="577"/>
      <c r="BB1141" s="437"/>
      <c r="BC1141" s="577"/>
      <c r="BD1141" s="577"/>
      <c r="BE1141" s="577"/>
      <c r="BF1141" s="577"/>
      <c r="BG1141" s="577"/>
      <c r="BH1141" s="577"/>
      <c r="BI1141" s="577"/>
      <c r="BJ1141" s="577"/>
      <c r="BK1141" s="577"/>
      <c r="BL1141" s="577"/>
      <c r="BM1141" s="577"/>
      <c r="BN1141" s="577"/>
      <c r="BO1141" s="577"/>
      <c r="BP1141" s="577"/>
      <c r="BQ1141" s="577"/>
      <c r="BR1141" s="577"/>
      <c r="BS1141" s="577"/>
      <c r="BT1141" s="577"/>
      <c r="BU1141" s="577"/>
      <c r="BV1141" s="577"/>
      <c r="BW1141" s="577"/>
      <c r="BX1141" s="577"/>
      <c r="BY1141" s="577"/>
    </row>
    <row r="1142" s="410" customFormat="true" ht="15" customHeight="true" x14ac:dyDescent="0.2">
      <c r="BA1142" s="577"/>
      <c r="BB1142" s="437"/>
      <c r="BC1142" s="577"/>
      <c r="BD1142" s="577"/>
      <c r="BE1142" s="577"/>
      <c r="BF1142" s="577"/>
      <c r="BG1142" s="577"/>
      <c r="BH1142" s="577"/>
      <c r="BI1142" s="577"/>
      <c r="BJ1142" s="577"/>
      <c r="BK1142" s="577"/>
      <c r="BL1142" s="577"/>
      <c r="BM1142" s="577"/>
      <c r="BN1142" s="577"/>
      <c r="BO1142" s="577"/>
      <c r="BP1142" s="577"/>
      <c r="BQ1142" s="577"/>
      <c r="BR1142" s="577"/>
      <c r="BS1142" s="577"/>
      <c r="BT1142" s="577"/>
      <c r="BU1142" s="577"/>
      <c r="BV1142" s="577"/>
      <c r="BW1142" s="577"/>
      <c r="BX1142" s="577"/>
      <c r="BY1142" s="577"/>
    </row>
    <row r="1143" s="410" customFormat="true" ht="15" customHeight="true" x14ac:dyDescent="0.2">
      <c r="BA1143" s="577"/>
      <c r="BB1143" s="437"/>
      <c r="BC1143" s="577"/>
      <c r="BD1143" s="577"/>
      <c r="BE1143" s="577"/>
      <c r="BF1143" s="577"/>
      <c r="BG1143" s="577"/>
      <c r="BH1143" s="577"/>
      <c r="BI1143" s="577"/>
      <c r="BJ1143" s="577"/>
      <c r="BK1143" s="577"/>
      <c r="BL1143" s="577"/>
      <c r="BM1143" s="577"/>
      <c r="BN1143" s="577"/>
      <c r="BO1143" s="577"/>
      <c r="BP1143" s="577"/>
      <c r="BQ1143" s="577"/>
      <c r="BR1143" s="577"/>
      <c r="BS1143" s="577"/>
      <c r="BT1143" s="577"/>
      <c r="BU1143" s="577"/>
      <c r="BV1143" s="577"/>
      <c r="BW1143" s="577"/>
      <c r="BX1143" s="577"/>
      <c r="BY1143" s="577"/>
    </row>
    <row r="1144" s="410" customFormat="true" ht="15" customHeight="true" x14ac:dyDescent="0.2">
      <c r="BA1144" s="577"/>
      <c r="BB1144" s="437"/>
      <c r="BC1144" s="577"/>
      <c r="BD1144" s="577"/>
      <c r="BE1144" s="577"/>
      <c r="BF1144" s="577"/>
      <c r="BG1144" s="577"/>
      <c r="BH1144" s="577"/>
      <c r="BI1144" s="577"/>
      <c r="BJ1144" s="577"/>
      <c r="BK1144" s="577"/>
      <c r="BL1144" s="577"/>
      <c r="BM1144" s="577"/>
      <c r="BN1144" s="577"/>
      <c r="BO1144" s="577"/>
      <c r="BP1144" s="577"/>
      <c r="BQ1144" s="577"/>
      <c r="BR1144" s="577"/>
      <c r="BS1144" s="577"/>
      <c r="BT1144" s="577"/>
      <c r="BU1144" s="577"/>
      <c r="BV1144" s="577"/>
      <c r="BW1144" s="577"/>
      <c r="BX1144" s="577"/>
      <c r="BY1144" s="577"/>
    </row>
    <row r="1145" s="410" customFormat="true" ht="15" customHeight="true" x14ac:dyDescent="0.2">
      <c r="BA1145" s="577"/>
      <c r="BB1145" s="437"/>
      <c r="BC1145" s="577"/>
      <c r="BD1145" s="577"/>
      <c r="BE1145" s="577"/>
      <c r="BF1145" s="577"/>
      <c r="BG1145" s="577"/>
      <c r="BH1145" s="577"/>
      <c r="BI1145" s="577"/>
      <c r="BJ1145" s="577"/>
      <c r="BK1145" s="577"/>
      <c r="BL1145" s="577"/>
      <c r="BM1145" s="577"/>
      <c r="BN1145" s="577"/>
      <c r="BO1145" s="577"/>
      <c r="BP1145" s="577"/>
      <c r="BQ1145" s="577"/>
      <c r="BR1145" s="577"/>
      <c r="BS1145" s="577"/>
      <c r="BT1145" s="577"/>
      <c r="BU1145" s="577"/>
      <c r="BV1145" s="577"/>
      <c r="BW1145" s="577"/>
      <c r="BX1145" s="577"/>
      <c r="BY1145" s="577"/>
    </row>
    <row r="1146" s="410" customFormat="true" ht="15" customHeight="true" x14ac:dyDescent="0.2">
      <c r="BA1146" s="577"/>
      <c r="BB1146" s="437"/>
      <c r="BC1146" s="577"/>
      <c r="BD1146" s="577"/>
      <c r="BE1146" s="577"/>
      <c r="BF1146" s="577"/>
      <c r="BG1146" s="577"/>
      <c r="BH1146" s="577"/>
      <c r="BI1146" s="577"/>
      <c r="BJ1146" s="577"/>
      <c r="BK1146" s="577"/>
      <c r="BL1146" s="577"/>
      <c r="BM1146" s="577"/>
      <c r="BN1146" s="577"/>
      <c r="BO1146" s="577"/>
      <c r="BP1146" s="577"/>
      <c r="BQ1146" s="577"/>
      <c r="BR1146" s="577"/>
      <c r="BS1146" s="577"/>
      <c r="BT1146" s="577"/>
      <c r="BU1146" s="577"/>
      <c r="BV1146" s="577"/>
      <c r="BW1146" s="577"/>
      <c r="BX1146" s="577"/>
      <c r="BY1146" s="577"/>
    </row>
    <row r="1147" s="410" customFormat="true" ht="15" customHeight="true" x14ac:dyDescent="0.2">
      <c r="BA1147" s="577"/>
      <c r="BB1147" s="437"/>
      <c r="BC1147" s="577"/>
      <c r="BD1147" s="577"/>
      <c r="BE1147" s="577"/>
      <c r="BF1147" s="577"/>
      <c r="BG1147" s="577"/>
      <c r="BH1147" s="577"/>
      <c r="BI1147" s="577"/>
      <c r="BJ1147" s="577"/>
      <c r="BK1147" s="577"/>
      <c r="BL1147" s="577"/>
      <c r="BM1147" s="577"/>
      <c r="BN1147" s="577"/>
      <c r="BO1147" s="577"/>
      <c r="BP1147" s="577"/>
      <c r="BQ1147" s="577"/>
      <c r="BR1147" s="577"/>
      <c r="BS1147" s="577"/>
      <c r="BT1147" s="577"/>
      <c r="BU1147" s="577"/>
      <c r="BV1147" s="577"/>
      <c r="BW1147" s="577"/>
      <c r="BX1147" s="577"/>
      <c r="BY1147" s="577"/>
    </row>
    <row r="1148" s="410" customFormat="true" ht="15" customHeight="true" x14ac:dyDescent="0.2">
      <c r="BA1148" s="577"/>
      <c r="BB1148" s="437"/>
      <c r="BC1148" s="577"/>
      <c r="BD1148" s="577"/>
      <c r="BE1148" s="577"/>
      <c r="BF1148" s="577"/>
      <c r="BG1148" s="577"/>
      <c r="BH1148" s="577"/>
      <c r="BI1148" s="577"/>
      <c r="BJ1148" s="577"/>
      <c r="BK1148" s="577"/>
      <c r="BL1148" s="577"/>
      <c r="BM1148" s="577"/>
      <c r="BN1148" s="577"/>
      <c r="BO1148" s="577"/>
      <c r="BP1148" s="577"/>
      <c r="BQ1148" s="577"/>
      <c r="BR1148" s="577"/>
      <c r="BS1148" s="577"/>
      <c r="BT1148" s="577"/>
      <c r="BU1148" s="577"/>
      <c r="BV1148" s="577"/>
      <c r="BW1148" s="577"/>
      <c r="BX1148" s="577"/>
      <c r="BY1148" s="577"/>
    </row>
    <row r="1149" s="410" customFormat="true" ht="15" customHeight="true" x14ac:dyDescent="0.2">
      <c r="BA1149" s="577"/>
      <c r="BB1149" s="437"/>
      <c r="BC1149" s="577"/>
      <c r="BD1149" s="577"/>
      <c r="BE1149" s="577"/>
      <c r="BF1149" s="577"/>
      <c r="BG1149" s="577"/>
      <c r="BH1149" s="577"/>
      <c r="BI1149" s="577"/>
      <c r="BJ1149" s="577"/>
      <c r="BK1149" s="577"/>
      <c r="BL1149" s="577"/>
      <c r="BM1149" s="577"/>
      <c r="BN1149" s="577"/>
      <c r="BO1149" s="577"/>
      <c r="BP1149" s="577"/>
      <c r="BQ1149" s="577"/>
      <c r="BR1149" s="577"/>
      <c r="BS1149" s="577"/>
      <c r="BT1149" s="577"/>
      <c r="BU1149" s="577"/>
      <c r="BV1149" s="577"/>
      <c r="BW1149" s="577"/>
      <c r="BX1149" s="577"/>
      <c r="BY1149" s="577"/>
    </row>
    <row r="1150" s="410" customFormat="true" ht="15" customHeight="true" x14ac:dyDescent="0.2">
      <c r="BA1150" s="577"/>
      <c r="BB1150" s="437"/>
      <c r="BC1150" s="577"/>
      <c r="BD1150" s="577"/>
      <c r="BE1150" s="577"/>
      <c r="BF1150" s="577"/>
      <c r="BG1150" s="577"/>
      <c r="BH1150" s="577"/>
      <c r="BI1150" s="577"/>
      <c r="BJ1150" s="577"/>
      <c r="BK1150" s="577"/>
      <c r="BL1150" s="577"/>
      <c r="BM1150" s="577"/>
      <c r="BN1150" s="577"/>
      <c r="BO1150" s="577"/>
      <c r="BP1150" s="577"/>
      <c r="BQ1150" s="577"/>
      <c r="BR1150" s="577"/>
      <c r="BS1150" s="577"/>
      <c r="BT1150" s="577"/>
      <c r="BU1150" s="577"/>
      <c r="BV1150" s="577"/>
      <c r="BW1150" s="577"/>
      <c r="BX1150" s="577"/>
      <c r="BY1150" s="577"/>
    </row>
    <row r="1151" s="410" customFormat="true" ht="15" customHeight="true" x14ac:dyDescent="0.2">
      <c r="BA1151" s="577"/>
      <c r="BB1151" s="437"/>
      <c r="BC1151" s="577"/>
      <c r="BD1151" s="577"/>
      <c r="BE1151" s="577"/>
      <c r="BF1151" s="577"/>
      <c r="BG1151" s="577"/>
      <c r="BH1151" s="577"/>
      <c r="BI1151" s="577"/>
      <c r="BJ1151" s="577"/>
      <c r="BK1151" s="577"/>
      <c r="BL1151" s="577"/>
      <c r="BM1151" s="577"/>
      <c r="BN1151" s="577"/>
      <c r="BO1151" s="577"/>
      <c r="BP1151" s="577"/>
      <c r="BQ1151" s="577"/>
      <c r="BR1151" s="577"/>
      <c r="BS1151" s="577"/>
      <c r="BT1151" s="577"/>
      <c r="BU1151" s="577"/>
      <c r="BV1151" s="577"/>
      <c r="BW1151" s="577"/>
      <c r="BX1151" s="577"/>
      <c r="BY1151" s="577"/>
    </row>
    <row r="1152" s="410" customFormat="true" ht="15" customHeight="true" x14ac:dyDescent="0.2">
      <c r="BA1152" s="577"/>
      <c r="BB1152" s="437"/>
      <c r="BC1152" s="577"/>
      <c r="BD1152" s="577"/>
      <c r="BE1152" s="577"/>
      <c r="BF1152" s="577"/>
      <c r="BG1152" s="577"/>
      <c r="BH1152" s="577"/>
      <c r="BI1152" s="577"/>
      <c r="BJ1152" s="577"/>
      <c r="BK1152" s="577"/>
      <c r="BL1152" s="577"/>
      <c r="BM1152" s="577"/>
      <c r="BN1152" s="577"/>
      <c r="BO1152" s="577"/>
      <c r="BP1152" s="577"/>
      <c r="BQ1152" s="577"/>
      <c r="BR1152" s="577"/>
      <c r="BS1152" s="577"/>
      <c r="BT1152" s="577"/>
      <c r="BU1152" s="577"/>
      <c r="BV1152" s="577"/>
      <c r="BW1152" s="577"/>
      <c r="BX1152" s="577"/>
      <c r="BY1152" s="577"/>
    </row>
    <row r="1153" s="410" customFormat="true" ht="15" customHeight="true" x14ac:dyDescent="0.2">
      <c r="BA1153" s="577"/>
      <c r="BB1153" s="437"/>
      <c r="BC1153" s="577"/>
      <c r="BD1153" s="577"/>
      <c r="BE1153" s="577"/>
      <c r="BF1153" s="577"/>
      <c r="BG1153" s="577"/>
      <c r="BH1153" s="577"/>
      <c r="BI1153" s="577"/>
      <c r="BJ1153" s="577"/>
      <c r="BK1153" s="577"/>
      <c r="BL1153" s="577"/>
      <c r="BM1153" s="577"/>
      <c r="BN1153" s="577"/>
      <c r="BO1153" s="577"/>
      <c r="BP1153" s="577"/>
      <c r="BQ1153" s="577"/>
      <c r="BR1153" s="577"/>
      <c r="BS1153" s="577"/>
      <c r="BT1153" s="577"/>
      <c r="BU1153" s="577"/>
      <c r="BV1153" s="577"/>
      <c r="BW1153" s="577"/>
      <c r="BX1153" s="577"/>
      <c r="BY1153" s="577"/>
    </row>
    <row r="1154" s="410" customFormat="true" ht="15" customHeight="true" x14ac:dyDescent="0.2">
      <c r="BA1154" s="577"/>
      <c r="BB1154" s="437"/>
      <c r="BC1154" s="577"/>
      <c r="BD1154" s="577"/>
      <c r="BE1154" s="577"/>
      <c r="BF1154" s="577"/>
      <c r="BG1154" s="577"/>
      <c r="BH1154" s="577"/>
      <c r="BI1154" s="577"/>
      <c r="BJ1154" s="577"/>
      <c r="BK1154" s="577"/>
      <c r="BL1154" s="577"/>
      <c r="BM1154" s="577"/>
      <c r="BN1154" s="577"/>
      <c r="BO1154" s="577"/>
      <c r="BP1154" s="577"/>
      <c r="BQ1154" s="577"/>
      <c r="BR1154" s="577"/>
      <c r="BS1154" s="577"/>
      <c r="BT1154" s="577"/>
      <c r="BU1154" s="577"/>
      <c r="BV1154" s="577"/>
      <c r="BW1154" s="577"/>
      <c r="BX1154" s="577"/>
      <c r="BY1154" s="577"/>
    </row>
    <row r="1155" s="410" customFormat="true" ht="15" customHeight="true" x14ac:dyDescent="0.2">
      <c r="BA1155" s="577"/>
      <c r="BB1155" s="437"/>
      <c r="BC1155" s="577"/>
      <c r="BD1155" s="577"/>
      <c r="BE1155" s="577"/>
      <c r="BF1155" s="577"/>
      <c r="BG1155" s="577"/>
      <c r="BH1155" s="577"/>
      <c r="BI1155" s="577"/>
      <c r="BJ1155" s="577"/>
      <c r="BK1155" s="577"/>
      <c r="BL1155" s="577"/>
      <c r="BM1155" s="577"/>
      <c r="BN1155" s="577"/>
      <c r="BO1155" s="577"/>
      <c r="BP1155" s="577"/>
      <c r="BQ1155" s="577"/>
      <c r="BR1155" s="577"/>
      <c r="BS1155" s="577"/>
      <c r="BT1155" s="577"/>
      <c r="BU1155" s="577"/>
      <c r="BV1155" s="577"/>
      <c r="BW1155" s="577"/>
      <c r="BX1155" s="577"/>
      <c r="BY1155" s="577"/>
    </row>
    <row r="1156" s="410" customFormat="true" ht="15" customHeight="true" x14ac:dyDescent="0.2">
      <c r="BA1156" s="577"/>
      <c r="BB1156" s="437"/>
      <c r="BC1156" s="577"/>
      <c r="BD1156" s="577"/>
      <c r="BE1156" s="577"/>
      <c r="BF1156" s="577"/>
      <c r="BG1156" s="577"/>
      <c r="BH1156" s="577"/>
      <c r="BI1156" s="577"/>
      <c r="BJ1156" s="577"/>
      <c r="BK1156" s="577"/>
      <c r="BL1156" s="577"/>
      <c r="BM1156" s="577"/>
      <c r="BN1156" s="577"/>
      <c r="BO1156" s="577"/>
      <c r="BP1156" s="577"/>
      <c r="BQ1156" s="577"/>
      <c r="BR1156" s="577"/>
      <c r="BS1156" s="577"/>
      <c r="BT1156" s="577"/>
      <c r="BU1156" s="577"/>
      <c r="BV1156" s="577"/>
      <c r="BW1156" s="577"/>
      <c r="BX1156" s="577"/>
      <c r="BY1156" s="577"/>
    </row>
    <row r="1157" s="410" customFormat="true" ht="15" customHeight="true" x14ac:dyDescent="0.2">
      <c r="BA1157" s="577"/>
      <c r="BB1157" s="437"/>
      <c r="BC1157" s="577"/>
      <c r="BD1157" s="577"/>
      <c r="BE1157" s="577"/>
      <c r="BF1157" s="577"/>
      <c r="BG1157" s="577"/>
      <c r="BH1157" s="577"/>
      <c r="BI1157" s="577"/>
      <c r="BJ1157" s="577"/>
      <c r="BK1157" s="577"/>
      <c r="BL1157" s="577"/>
      <c r="BM1157" s="577"/>
      <c r="BN1157" s="577"/>
      <c r="BO1157" s="577"/>
      <c r="BP1157" s="577"/>
      <c r="BQ1157" s="577"/>
      <c r="BR1157" s="577"/>
      <c r="BS1157" s="577"/>
      <c r="BT1157" s="577"/>
      <c r="BU1157" s="577"/>
      <c r="BV1157" s="577"/>
      <c r="BW1157" s="577"/>
      <c r="BX1157" s="577"/>
      <c r="BY1157" s="577"/>
    </row>
    <row r="1158" s="410" customFormat="true" ht="15" customHeight="true" x14ac:dyDescent="0.2">
      <c r="BA1158" s="577"/>
      <c r="BB1158" s="437"/>
      <c r="BC1158" s="577"/>
      <c r="BD1158" s="577"/>
      <c r="BE1158" s="577"/>
      <c r="BF1158" s="577"/>
      <c r="BG1158" s="577"/>
      <c r="BH1158" s="577"/>
      <c r="BI1158" s="577"/>
      <c r="BJ1158" s="577"/>
      <c r="BK1158" s="577"/>
      <c r="BL1158" s="577"/>
      <c r="BM1158" s="577"/>
      <c r="BN1158" s="577"/>
      <c r="BO1158" s="577"/>
      <c r="BP1158" s="577"/>
      <c r="BQ1158" s="577"/>
      <c r="BR1158" s="577"/>
      <c r="BS1158" s="577"/>
      <c r="BT1158" s="577"/>
      <c r="BU1158" s="577"/>
      <c r="BV1158" s="577"/>
      <c r="BW1158" s="577"/>
      <c r="BX1158" s="577"/>
      <c r="BY1158" s="577"/>
    </row>
    <row r="1159" s="410" customFormat="true" ht="15" customHeight="true" x14ac:dyDescent="0.2">
      <c r="BA1159" s="577"/>
      <c r="BB1159" s="437"/>
      <c r="BC1159" s="577"/>
      <c r="BD1159" s="577"/>
      <c r="BE1159" s="577"/>
      <c r="BF1159" s="577"/>
      <c r="BG1159" s="577"/>
      <c r="BH1159" s="577"/>
      <c r="BI1159" s="577"/>
      <c r="BJ1159" s="577"/>
      <c r="BK1159" s="577"/>
      <c r="BL1159" s="577"/>
      <c r="BM1159" s="577"/>
      <c r="BN1159" s="577"/>
      <c r="BO1159" s="577"/>
      <c r="BP1159" s="577"/>
      <c r="BQ1159" s="577"/>
      <c r="BR1159" s="577"/>
      <c r="BS1159" s="577"/>
      <c r="BT1159" s="577"/>
      <c r="BU1159" s="577"/>
      <c r="BV1159" s="577"/>
      <c r="BW1159" s="577"/>
      <c r="BX1159" s="577"/>
      <c r="BY1159" s="577"/>
    </row>
    <row r="1160" s="410" customFormat="true" ht="15" customHeight="true" x14ac:dyDescent="0.2">
      <c r="BA1160" s="577"/>
      <c r="BB1160" s="437"/>
      <c r="BC1160" s="577"/>
      <c r="BD1160" s="577"/>
      <c r="BE1160" s="577"/>
      <c r="BF1160" s="577"/>
      <c r="BG1160" s="577"/>
      <c r="BH1160" s="577"/>
      <c r="BI1160" s="577"/>
      <c r="BJ1160" s="577"/>
      <c r="BK1160" s="577"/>
      <c r="BL1160" s="577"/>
      <c r="BM1160" s="577"/>
      <c r="BN1160" s="577"/>
      <c r="BO1160" s="577"/>
      <c r="BP1160" s="577"/>
      <c r="BQ1160" s="577"/>
      <c r="BR1160" s="577"/>
      <c r="BS1160" s="577"/>
      <c r="BT1160" s="577"/>
      <c r="BU1160" s="577"/>
      <c r="BV1160" s="577"/>
      <c r="BW1160" s="577"/>
      <c r="BX1160" s="577"/>
      <c r="BY1160" s="577"/>
    </row>
    <row r="1161" s="410" customFormat="true" ht="15" customHeight="true" x14ac:dyDescent="0.2">
      <c r="BA1161" s="577"/>
      <c r="BB1161" s="437"/>
      <c r="BC1161" s="577"/>
      <c r="BD1161" s="577"/>
      <c r="BE1161" s="577"/>
      <c r="BF1161" s="577"/>
      <c r="BG1161" s="577"/>
      <c r="BH1161" s="577"/>
      <c r="BI1161" s="577"/>
      <c r="BJ1161" s="577"/>
      <c r="BK1161" s="577"/>
      <c r="BL1161" s="577"/>
      <c r="BM1161" s="577"/>
      <c r="BN1161" s="577"/>
      <c r="BO1161" s="577"/>
      <c r="BP1161" s="577"/>
      <c r="BQ1161" s="577"/>
      <c r="BR1161" s="577"/>
      <c r="BS1161" s="577"/>
      <c r="BT1161" s="577"/>
      <c r="BU1161" s="577"/>
      <c r="BV1161" s="577"/>
      <c r="BW1161" s="577"/>
      <c r="BX1161" s="577"/>
      <c r="BY1161" s="577"/>
    </row>
    <row r="1162" s="410" customFormat="true" ht="15" customHeight="true" x14ac:dyDescent="0.2">
      <c r="BA1162" s="577"/>
      <c r="BB1162" s="437"/>
      <c r="BC1162" s="577"/>
      <c r="BD1162" s="577"/>
      <c r="BE1162" s="577"/>
      <c r="BF1162" s="577"/>
      <c r="BG1162" s="577"/>
      <c r="BH1162" s="577"/>
      <c r="BI1162" s="577"/>
      <c r="BJ1162" s="577"/>
      <c r="BK1162" s="577"/>
      <c r="BL1162" s="577"/>
      <c r="BM1162" s="577"/>
      <c r="BN1162" s="577"/>
      <c r="BO1162" s="577"/>
      <c r="BP1162" s="577"/>
      <c r="BQ1162" s="577"/>
      <c r="BR1162" s="577"/>
      <c r="BS1162" s="577"/>
      <c r="BT1162" s="577"/>
      <c r="BU1162" s="577"/>
      <c r="BV1162" s="577"/>
      <c r="BW1162" s="577"/>
      <c r="BX1162" s="577"/>
      <c r="BY1162" s="577"/>
    </row>
    <row r="1163" s="410" customFormat="true" ht="15" customHeight="true" x14ac:dyDescent="0.2">
      <c r="BA1163" s="577"/>
      <c r="BB1163" s="437"/>
      <c r="BC1163" s="577"/>
      <c r="BD1163" s="577"/>
      <c r="BE1163" s="577"/>
      <c r="BF1163" s="577"/>
      <c r="BG1163" s="577"/>
      <c r="BH1163" s="577"/>
      <c r="BI1163" s="577"/>
      <c r="BJ1163" s="577"/>
      <c r="BK1163" s="577"/>
      <c r="BL1163" s="577"/>
      <c r="BM1163" s="577"/>
      <c r="BN1163" s="577"/>
      <c r="BO1163" s="577"/>
      <c r="BP1163" s="577"/>
      <c r="BQ1163" s="577"/>
      <c r="BR1163" s="577"/>
      <c r="BS1163" s="577"/>
      <c r="BT1163" s="577"/>
      <c r="BU1163" s="577"/>
      <c r="BV1163" s="577"/>
      <c r="BW1163" s="577"/>
      <c r="BX1163" s="577"/>
      <c r="BY1163" s="577"/>
    </row>
    <row r="1164" s="410" customFormat="true" ht="15" customHeight="true" x14ac:dyDescent="0.2">
      <c r="BA1164" s="577"/>
      <c r="BB1164" s="437"/>
      <c r="BC1164" s="577"/>
      <c r="BD1164" s="577"/>
      <c r="BE1164" s="577"/>
      <c r="BF1164" s="577"/>
      <c r="BG1164" s="577"/>
      <c r="BH1164" s="577"/>
      <c r="BI1164" s="577"/>
      <c r="BJ1164" s="577"/>
      <c r="BK1164" s="577"/>
      <c r="BL1164" s="577"/>
      <c r="BM1164" s="577"/>
      <c r="BN1164" s="577"/>
      <c r="BO1164" s="577"/>
      <c r="BP1164" s="577"/>
      <c r="BQ1164" s="577"/>
      <c r="BR1164" s="577"/>
      <c r="BS1164" s="577"/>
      <c r="BT1164" s="577"/>
      <c r="BU1164" s="577"/>
      <c r="BV1164" s="577"/>
      <c r="BW1164" s="577"/>
      <c r="BX1164" s="577"/>
      <c r="BY1164" s="577"/>
    </row>
    <row r="1165" s="410" customFormat="true" ht="15" customHeight="true" x14ac:dyDescent="0.2">
      <c r="BA1165" s="577"/>
      <c r="BB1165" s="437"/>
      <c r="BC1165" s="577"/>
      <c r="BD1165" s="577"/>
      <c r="BE1165" s="577"/>
      <c r="BF1165" s="577"/>
      <c r="BG1165" s="577"/>
      <c r="BH1165" s="577"/>
      <c r="BI1165" s="577"/>
      <c r="BJ1165" s="577"/>
      <c r="BK1165" s="577"/>
      <c r="BL1165" s="577"/>
      <c r="BM1165" s="577"/>
      <c r="BN1165" s="577"/>
      <c r="BO1165" s="577"/>
      <c r="BP1165" s="577"/>
      <c r="BQ1165" s="577"/>
      <c r="BR1165" s="577"/>
      <c r="BS1165" s="577"/>
      <c r="BT1165" s="577"/>
      <c r="BU1165" s="577"/>
      <c r="BV1165" s="577"/>
      <c r="BW1165" s="577"/>
      <c r="BX1165" s="577"/>
      <c r="BY1165" s="577"/>
    </row>
    <row r="1166" s="410" customFormat="true" ht="15" customHeight="true" x14ac:dyDescent="0.2">
      <c r="BA1166" s="577"/>
      <c r="BB1166" s="437"/>
      <c r="BC1166" s="577"/>
      <c r="BD1166" s="577"/>
      <c r="BE1166" s="577"/>
      <c r="BF1166" s="577"/>
      <c r="BG1166" s="577"/>
      <c r="BH1166" s="577"/>
      <c r="BI1166" s="577"/>
      <c r="BJ1166" s="577"/>
      <c r="BK1166" s="577"/>
      <c r="BL1166" s="577"/>
      <c r="BM1166" s="577"/>
      <c r="BN1166" s="577"/>
      <c r="BO1166" s="577"/>
      <c r="BP1166" s="577"/>
      <c r="BQ1166" s="577"/>
      <c r="BR1166" s="577"/>
      <c r="BS1166" s="577"/>
      <c r="BT1166" s="577"/>
      <c r="BU1166" s="577"/>
      <c r="BV1166" s="577"/>
      <c r="BW1166" s="577"/>
      <c r="BX1166" s="577"/>
      <c r="BY1166" s="577"/>
    </row>
    <row r="1167" s="410" customFormat="true" ht="15" customHeight="true" x14ac:dyDescent="0.2">
      <c r="BA1167" s="577"/>
      <c r="BB1167" s="437"/>
      <c r="BC1167" s="577"/>
      <c r="BD1167" s="577"/>
      <c r="BE1167" s="577"/>
      <c r="BF1167" s="577"/>
      <c r="BG1167" s="577"/>
      <c r="BH1167" s="577"/>
      <c r="BI1167" s="577"/>
      <c r="BJ1167" s="577"/>
      <c r="BK1167" s="577"/>
      <c r="BL1167" s="577"/>
      <c r="BM1167" s="577"/>
      <c r="BN1167" s="577"/>
      <c r="BO1167" s="577"/>
      <c r="BP1167" s="577"/>
      <c r="BQ1167" s="577"/>
      <c r="BR1167" s="577"/>
      <c r="BS1167" s="577"/>
      <c r="BT1167" s="577"/>
      <c r="BU1167" s="577"/>
      <c r="BV1167" s="577"/>
      <c r="BW1167" s="577"/>
      <c r="BX1167" s="577"/>
      <c r="BY1167" s="577"/>
    </row>
    <row r="1168" s="410" customFormat="true" ht="15" customHeight="true" x14ac:dyDescent="0.2">
      <c r="BA1168" s="577"/>
      <c r="BB1168" s="437"/>
      <c r="BC1168" s="577"/>
      <c r="BD1168" s="577"/>
      <c r="BE1168" s="577"/>
      <c r="BF1168" s="577"/>
      <c r="BG1168" s="577"/>
      <c r="BH1168" s="577"/>
      <c r="BI1168" s="577"/>
      <c r="BJ1168" s="577"/>
      <c r="BK1168" s="577"/>
      <c r="BL1168" s="577"/>
      <c r="BM1168" s="577"/>
      <c r="BN1168" s="577"/>
      <c r="BO1168" s="577"/>
      <c r="BP1168" s="577"/>
      <c r="BQ1168" s="577"/>
      <c r="BR1168" s="577"/>
      <c r="BS1168" s="577"/>
      <c r="BT1168" s="577"/>
      <c r="BU1168" s="577"/>
      <c r="BV1168" s="577"/>
      <c r="BW1168" s="577"/>
      <c r="BX1168" s="577"/>
      <c r="BY1168" s="577"/>
    </row>
    <row r="1169" s="410" customFormat="true" ht="15" customHeight="true" x14ac:dyDescent="0.2">
      <c r="BA1169" s="577"/>
      <c r="BB1169" s="437"/>
      <c r="BC1169" s="577"/>
      <c r="BD1169" s="577"/>
      <c r="BE1169" s="577"/>
      <c r="BF1169" s="577"/>
      <c r="BG1169" s="577"/>
      <c r="BH1169" s="577"/>
      <c r="BI1169" s="577"/>
      <c r="BJ1169" s="577"/>
      <c r="BK1169" s="577"/>
      <c r="BL1169" s="577"/>
      <c r="BM1169" s="577"/>
      <c r="BN1169" s="577"/>
      <c r="BO1169" s="577"/>
      <c r="BP1169" s="577"/>
      <c r="BQ1169" s="577"/>
      <c r="BR1169" s="577"/>
      <c r="BS1169" s="577"/>
      <c r="BT1169" s="577"/>
      <c r="BU1169" s="577"/>
      <c r="BV1169" s="577"/>
      <c r="BW1169" s="577"/>
      <c r="BX1169" s="577"/>
      <c r="BY1169" s="577"/>
    </row>
    <row r="1170" s="410" customFormat="true" ht="15" customHeight="true" x14ac:dyDescent="0.2">
      <c r="A1170" s="506"/>
      <c r="B1170" s="905"/>
      <c r="C1170" s="906"/>
      <c r="D1170" s="906"/>
      <c r="E1170" s="906"/>
      <c r="F1170" s="906"/>
      <c r="G1170" s="906"/>
      <c r="H1170" s="906"/>
      <c r="I1170" s="906"/>
      <c r="J1170" s="906"/>
      <c r="K1170" s="906"/>
      <c r="L1170" s="906"/>
      <c r="M1170" s="906"/>
      <c r="N1170" s="906"/>
      <c r="O1170" s="906"/>
      <c r="P1170" s="906"/>
      <c r="Q1170" s="906"/>
      <c r="R1170" s="906"/>
      <c r="S1170" s="906"/>
      <c r="T1170" s="906"/>
      <c r="U1170" s="906"/>
      <c r="V1170" s="906"/>
      <c r="W1170" s="906"/>
      <c r="X1170" s="906"/>
      <c r="Y1170" s="906"/>
      <c r="Z1170" s="906"/>
      <c r="AA1170" s="906"/>
      <c r="BA1170" s="577"/>
      <c r="BB1170" s="437"/>
      <c r="BC1170" s="577"/>
      <c r="BD1170" s="577"/>
      <c r="BE1170" s="577"/>
      <c r="BF1170" s="577"/>
      <c r="BG1170" s="577"/>
      <c r="BH1170" s="577"/>
      <c r="BI1170" s="577"/>
      <c r="BJ1170" s="577"/>
      <c r="BK1170" s="577"/>
      <c r="BL1170" s="577"/>
      <c r="BM1170" s="577"/>
      <c r="BN1170" s="577"/>
      <c r="BO1170" s="577"/>
      <c r="BP1170" s="577"/>
      <c r="BQ1170" s="577"/>
      <c r="BR1170" s="577"/>
      <c r="BS1170" s="577"/>
      <c r="BT1170" s="577"/>
      <c r="BU1170" s="577"/>
      <c r="BV1170" s="577"/>
      <c r="BW1170" s="577"/>
      <c r="BX1170" s="577"/>
      <c r="BY1170" s="577"/>
    </row>
    <row r="1171" s="410" customFormat="true" ht="15" customHeight="true" x14ac:dyDescent="0.2">
      <c r="A1171" s="506"/>
      <c r="B1171" s="905"/>
      <c r="C1171" s="906"/>
      <c r="D1171" s="906"/>
      <c r="E1171" s="906"/>
      <c r="F1171" s="906"/>
      <c r="G1171" s="906"/>
      <c r="H1171" s="906"/>
      <c r="I1171" s="906"/>
      <c r="J1171" s="906"/>
      <c r="K1171" s="906"/>
      <c r="L1171" s="906"/>
      <c r="M1171" s="906"/>
      <c r="N1171" s="906"/>
      <c r="O1171" s="906"/>
      <c r="P1171" s="906"/>
      <c r="Q1171" s="906"/>
      <c r="R1171" s="906"/>
      <c r="S1171" s="906"/>
      <c r="T1171" s="906"/>
      <c r="U1171" s="906"/>
      <c r="V1171" s="906"/>
      <c r="W1171" s="906"/>
      <c r="X1171" s="906"/>
      <c r="Y1171" s="906"/>
      <c r="Z1171" s="906"/>
      <c r="AA1171" s="906"/>
      <c r="BA1171" s="577"/>
      <c r="BB1171" s="437"/>
      <c r="BC1171" s="577"/>
      <c r="BD1171" s="577"/>
      <c r="BE1171" s="577"/>
      <c r="BF1171" s="577"/>
      <c r="BG1171" s="577"/>
      <c r="BH1171" s="577"/>
      <c r="BI1171" s="577"/>
      <c r="BJ1171" s="577"/>
      <c r="BK1171" s="577"/>
      <c r="BL1171" s="577"/>
      <c r="BM1171" s="577"/>
      <c r="BN1171" s="577"/>
      <c r="BO1171" s="577"/>
      <c r="BP1171" s="577"/>
      <c r="BQ1171" s="577"/>
      <c r="BR1171" s="577"/>
      <c r="BS1171" s="577"/>
      <c r="BT1171" s="577"/>
      <c r="BU1171" s="577"/>
      <c r="BV1171" s="577"/>
      <c r="BW1171" s="577"/>
      <c r="BX1171" s="577"/>
      <c r="BY1171" s="577"/>
    </row>
    <row r="1172" s="410" customFormat="true" ht="15" customHeight="true" x14ac:dyDescent="0.2">
      <c r="A1172" s="506"/>
      <c r="B1172" s="905"/>
      <c r="C1172" s="906"/>
      <c r="D1172" s="906"/>
      <c r="E1172" s="906"/>
      <c r="F1172" s="906"/>
      <c r="G1172" s="906"/>
      <c r="H1172" s="906"/>
      <c r="I1172" s="906"/>
      <c r="J1172" s="906"/>
      <c r="K1172" s="906"/>
      <c r="L1172" s="906"/>
      <c r="M1172" s="906"/>
      <c r="N1172" s="906"/>
      <c r="O1172" s="906"/>
      <c r="P1172" s="906"/>
      <c r="Q1172" s="906"/>
      <c r="R1172" s="906"/>
      <c r="S1172" s="906"/>
      <c r="T1172" s="906"/>
      <c r="U1172" s="906"/>
      <c r="V1172" s="906"/>
      <c r="W1172" s="906"/>
      <c r="X1172" s="906"/>
      <c r="Y1172" s="906"/>
      <c r="Z1172" s="906"/>
      <c r="AA1172" s="906"/>
      <c r="BA1172" s="577"/>
      <c r="BB1172" s="437"/>
      <c r="BC1172" s="577"/>
      <c r="BD1172" s="577"/>
      <c r="BE1172" s="577"/>
      <c r="BF1172" s="577"/>
      <c r="BG1172" s="577"/>
      <c r="BH1172" s="577"/>
      <c r="BI1172" s="577"/>
      <c r="BJ1172" s="577"/>
      <c r="BK1172" s="577"/>
      <c r="BL1172" s="577"/>
      <c r="BM1172" s="577"/>
      <c r="BN1172" s="577"/>
      <c r="BO1172" s="577"/>
      <c r="BP1172" s="577"/>
      <c r="BQ1172" s="577"/>
      <c r="BR1172" s="577"/>
      <c r="BS1172" s="577"/>
      <c r="BT1172" s="577"/>
      <c r="BU1172" s="577"/>
      <c r="BV1172" s="577"/>
      <c r="BW1172" s="577"/>
      <c r="BX1172" s="577"/>
      <c r="BY1172" s="577"/>
    </row>
    <row r="1173" s="410" customFormat="true" ht="15" customHeight="true" x14ac:dyDescent="0.2">
      <c r="A1173" s="506"/>
      <c r="B1173" s="905"/>
      <c r="C1173" s="906"/>
      <c r="D1173" s="906"/>
      <c r="E1173" s="906"/>
      <c r="F1173" s="906"/>
      <c r="G1173" s="906"/>
      <c r="H1173" s="906"/>
      <c r="I1173" s="906"/>
      <c r="J1173" s="906"/>
      <c r="K1173" s="906"/>
      <c r="L1173" s="906"/>
      <c r="M1173" s="906"/>
      <c r="N1173" s="906"/>
      <c r="O1173" s="906"/>
      <c r="P1173" s="906"/>
      <c r="Q1173" s="906"/>
      <c r="R1173" s="906"/>
      <c r="S1173" s="906"/>
      <c r="T1173" s="906"/>
      <c r="U1173" s="906"/>
      <c r="V1173" s="906"/>
      <c r="W1173" s="906"/>
      <c r="X1173" s="906"/>
      <c r="Y1173" s="906"/>
      <c r="Z1173" s="906"/>
      <c r="AA1173" s="906"/>
      <c r="BA1173" s="577"/>
      <c r="BB1173" s="437"/>
      <c r="BC1173" s="577"/>
      <c r="BD1173" s="577"/>
      <c r="BE1173" s="577"/>
      <c r="BF1173" s="577"/>
      <c r="BG1173" s="577"/>
      <c r="BH1173" s="577"/>
      <c r="BI1173" s="577"/>
      <c r="BJ1173" s="577"/>
      <c r="BK1173" s="577"/>
      <c r="BL1173" s="577"/>
      <c r="BM1173" s="577"/>
      <c r="BN1173" s="577"/>
      <c r="BO1173" s="577"/>
      <c r="BP1173" s="577"/>
      <c r="BQ1173" s="577"/>
      <c r="BR1173" s="577"/>
      <c r="BS1173" s="577"/>
      <c r="BT1173" s="577"/>
      <c r="BU1173" s="577"/>
      <c r="BV1173" s="577"/>
      <c r="BW1173" s="577"/>
      <c r="BX1173" s="577"/>
      <c r="BY1173" s="577"/>
    </row>
    <row r="1174" s="410" customFormat="true" ht="15" customHeight="true" x14ac:dyDescent="0.2">
      <c r="A1174" s="506"/>
      <c r="B1174" s="905"/>
      <c r="C1174" s="906"/>
      <c r="D1174" s="906"/>
      <c r="E1174" s="906"/>
      <c r="F1174" s="906"/>
      <c r="G1174" s="906"/>
      <c r="H1174" s="906"/>
      <c r="I1174" s="906"/>
      <c r="J1174" s="906"/>
      <c r="K1174" s="906"/>
      <c r="L1174" s="906"/>
      <c r="M1174" s="906"/>
      <c r="N1174" s="906"/>
      <c r="O1174" s="906"/>
      <c r="P1174" s="906"/>
      <c r="Q1174" s="906"/>
      <c r="R1174" s="906"/>
      <c r="S1174" s="906"/>
      <c r="T1174" s="906"/>
      <c r="U1174" s="906"/>
      <c r="V1174" s="906"/>
      <c r="W1174" s="906"/>
      <c r="X1174" s="906"/>
      <c r="Y1174" s="906"/>
      <c r="Z1174" s="906"/>
      <c r="AA1174" s="906"/>
      <c r="BA1174" s="577"/>
      <c r="BB1174" s="437"/>
      <c r="BC1174" s="577"/>
      <c r="BD1174" s="577"/>
      <c r="BE1174" s="577"/>
      <c r="BF1174" s="577"/>
      <c r="BG1174" s="577"/>
      <c r="BH1174" s="577"/>
      <c r="BI1174" s="577"/>
      <c r="BJ1174" s="577"/>
      <c r="BK1174" s="577"/>
      <c r="BL1174" s="577"/>
      <c r="BM1174" s="577"/>
      <c r="BN1174" s="577"/>
      <c r="BO1174" s="577"/>
      <c r="BP1174" s="577"/>
      <c r="BQ1174" s="577"/>
      <c r="BR1174" s="577"/>
      <c r="BS1174" s="577"/>
      <c r="BT1174" s="577"/>
      <c r="BU1174" s="577"/>
      <c r="BV1174" s="577"/>
      <c r="BW1174" s="577"/>
      <c r="BX1174" s="577"/>
      <c r="BY1174" s="577"/>
    </row>
    <row r="1175" s="410" customFormat="true" ht="15" customHeight="true" x14ac:dyDescent="0.2">
      <c r="A1175" s="506"/>
      <c r="B1175" s="905"/>
      <c r="C1175" s="906"/>
      <c r="D1175" s="906"/>
      <c r="E1175" s="906"/>
      <c r="F1175" s="906"/>
      <c r="G1175" s="906"/>
      <c r="H1175" s="906"/>
      <c r="I1175" s="906"/>
      <c r="J1175" s="906"/>
      <c r="K1175" s="906"/>
      <c r="L1175" s="906"/>
      <c r="M1175" s="906"/>
      <c r="N1175" s="906"/>
      <c r="O1175" s="906"/>
      <c r="P1175" s="906"/>
      <c r="Q1175" s="906"/>
      <c r="R1175" s="906"/>
      <c r="S1175" s="906"/>
      <c r="T1175" s="906"/>
      <c r="U1175" s="906"/>
      <c r="V1175" s="906"/>
      <c r="W1175" s="906"/>
      <c r="X1175" s="906"/>
      <c r="Y1175" s="906"/>
      <c r="Z1175" s="906"/>
      <c r="AA1175" s="906"/>
      <c r="BA1175" s="577"/>
      <c r="BB1175" s="437"/>
      <c r="BC1175" s="577"/>
      <c r="BD1175" s="577"/>
      <c r="BE1175" s="577"/>
      <c r="BF1175" s="577"/>
      <c r="BG1175" s="577"/>
      <c r="BH1175" s="577"/>
      <c r="BI1175" s="577"/>
      <c r="BJ1175" s="577"/>
      <c r="BK1175" s="577"/>
      <c r="BL1175" s="577"/>
      <c r="BM1175" s="577"/>
      <c r="BN1175" s="577"/>
      <c r="BO1175" s="577"/>
      <c r="BP1175" s="577"/>
      <c r="BQ1175" s="577"/>
      <c r="BR1175" s="577"/>
      <c r="BS1175" s="577"/>
      <c r="BT1175" s="577"/>
      <c r="BU1175" s="577"/>
      <c r="BV1175" s="577"/>
      <c r="BW1175" s="577"/>
      <c r="BX1175" s="577"/>
      <c r="BY1175" s="577"/>
    </row>
    <row r="1176" s="410" customFormat="true" ht="15" customHeight="true" x14ac:dyDescent="0.2">
      <c r="A1176" s="907"/>
      <c r="B1176" s="506"/>
      <c r="C1176" s="908"/>
      <c r="D1176" s="909"/>
      <c r="E1176" s="909"/>
      <c r="F1176" s="909"/>
      <c r="G1176" s="909"/>
      <c r="H1176" s="908"/>
      <c r="I1176" s="909"/>
      <c r="J1176" s="909"/>
      <c r="K1176" s="909"/>
      <c r="L1176" s="909"/>
      <c r="M1176" s="908"/>
      <c r="N1176" s="909"/>
      <c r="O1176" s="909"/>
      <c r="P1176" s="909"/>
      <c r="Q1176" s="909"/>
      <c r="R1176" s="908"/>
      <c r="S1176" s="909"/>
      <c r="T1176" s="909"/>
      <c r="U1176" s="909"/>
      <c r="BA1176" s="577"/>
      <c r="BB1176" s="437"/>
      <c r="BC1176" s="577"/>
      <c r="BD1176" s="577"/>
      <c r="BE1176" s="577"/>
      <c r="BF1176" s="577"/>
      <c r="BG1176" s="577"/>
      <c r="BH1176" s="577"/>
      <c r="BI1176" s="577"/>
      <c r="BJ1176" s="577"/>
      <c r="BK1176" s="577"/>
      <c r="BL1176" s="577"/>
      <c r="BM1176" s="577"/>
      <c r="BN1176" s="577"/>
      <c r="BO1176" s="577"/>
      <c r="BP1176" s="577"/>
      <c r="BQ1176" s="577"/>
      <c r="BR1176" s="577"/>
      <c r="BS1176" s="577"/>
      <c r="BT1176" s="577"/>
      <c r="BU1176" s="577"/>
      <c r="BV1176" s="577"/>
      <c r="BW1176" s="577"/>
      <c r="BX1176" s="577"/>
      <c r="BY1176" s="577"/>
    </row>
    <row r="1177" s="410" customFormat="true" ht="15" customHeight="true" x14ac:dyDescent="0.2">
      <c r="A1177" s="909"/>
      <c r="B1177" s="909"/>
      <c r="C1177" s="908"/>
      <c r="D1177" s="908"/>
      <c r="E1177" s="908"/>
      <c r="F1177" s="908"/>
      <c r="G1177" s="908"/>
      <c r="H1177" s="908"/>
      <c r="I1177" s="908"/>
      <c r="J1177" s="908"/>
      <c r="K1177" s="908"/>
      <c r="L1177" s="908"/>
      <c r="M1177" s="908"/>
      <c r="N1177" s="908"/>
      <c r="O1177" s="908"/>
      <c r="P1177" s="908"/>
      <c r="Q1177" s="908"/>
      <c r="R1177" s="908"/>
      <c r="S1177" s="908"/>
      <c r="T1177" s="908"/>
      <c r="U1177" s="908"/>
      <c r="BA1177" s="577"/>
      <c r="BB1177" s="437"/>
      <c r="BC1177" s="577"/>
      <c r="BD1177" s="577"/>
      <c r="BE1177" s="577"/>
      <c r="BF1177" s="577"/>
      <c r="BG1177" s="577"/>
      <c r="BH1177" s="577"/>
      <c r="BI1177" s="577"/>
      <c r="BJ1177" s="577"/>
      <c r="BK1177" s="577"/>
      <c r="BL1177" s="577"/>
      <c r="BM1177" s="577"/>
      <c r="BN1177" s="577"/>
      <c r="BO1177" s="577"/>
      <c r="BP1177" s="577"/>
      <c r="BQ1177" s="577"/>
      <c r="BR1177" s="577"/>
      <c r="BS1177" s="577"/>
      <c r="BT1177" s="577"/>
      <c r="BU1177" s="577"/>
      <c r="BV1177" s="577"/>
      <c r="BW1177" s="577"/>
      <c r="BX1177" s="577"/>
      <c r="BY1177" s="577"/>
    </row>
    <row r="1178" s="410" customFormat="true" ht="15" customHeight="true" x14ac:dyDescent="0.2">
      <c r="BA1178" s="577"/>
      <c r="BB1178" s="437"/>
      <c r="BC1178" s="577"/>
      <c r="BD1178" s="577"/>
      <c r="BE1178" s="577"/>
      <c r="BF1178" s="577"/>
      <c r="BG1178" s="577"/>
      <c r="BH1178" s="577"/>
      <c r="BI1178" s="577"/>
      <c r="BJ1178" s="577"/>
      <c r="BK1178" s="577"/>
      <c r="BL1178" s="577"/>
      <c r="BM1178" s="577"/>
      <c r="BN1178" s="577"/>
      <c r="BO1178" s="577"/>
      <c r="BP1178" s="577"/>
      <c r="BQ1178" s="577"/>
      <c r="BR1178" s="577"/>
      <c r="BS1178" s="577"/>
      <c r="BT1178" s="577"/>
      <c r="BU1178" s="577"/>
      <c r="BV1178" s="577"/>
      <c r="BW1178" s="577"/>
      <c r="BX1178" s="577"/>
      <c r="BY1178" s="577"/>
    </row>
    <row r="1179" s="410" customFormat="true" ht="15" customHeight="true" x14ac:dyDescent="0.2">
      <c r="BA1179" s="577"/>
      <c r="BB1179" s="437"/>
      <c r="BC1179" s="577"/>
      <c r="BD1179" s="577"/>
      <c r="BE1179" s="577"/>
      <c r="BF1179" s="577"/>
      <c r="BG1179" s="577"/>
      <c r="BH1179" s="577"/>
      <c r="BI1179" s="577"/>
      <c r="BJ1179" s="577"/>
      <c r="BK1179" s="577"/>
      <c r="BL1179" s="577"/>
      <c r="BM1179" s="577"/>
      <c r="BN1179" s="577"/>
      <c r="BO1179" s="577"/>
      <c r="BP1179" s="577"/>
      <c r="BQ1179" s="577"/>
      <c r="BR1179" s="577"/>
      <c r="BS1179" s="577"/>
      <c r="BT1179" s="577"/>
      <c r="BU1179" s="577"/>
      <c r="BV1179" s="577"/>
      <c r="BW1179" s="577"/>
      <c r="BX1179" s="577"/>
      <c r="BY1179" s="577"/>
    </row>
    <row r="1180" s="410" customFormat="true" ht="15" customHeight="true" x14ac:dyDescent="0.2">
      <c r="BA1180" s="577"/>
      <c r="BB1180" s="437"/>
      <c r="BC1180" s="577"/>
      <c r="BD1180" s="577"/>
      <c r="BE1180" s="577"/>
      <c r="BF1180" s="577"/>
      <c r="BG1180" s="577"/>
      <c r="BH1180" s="577"/>
      <c r="BI1180" s="577"/>
      <c r="BJ1180" s="577"/>
      <c r="BK1180" s="577"/>
      <c r="BL1180" s="577"/>
      <c r="BM1180" s="577"/>
      <c r="BN1180" s="577"/>
      <c r="BO1180" s="577"/>
      <c r="BP1180" s="577"/>
      <c r="BQ1180" s="577"/>
      <c r="BR1180" s="577"/>
      <c r="BS1180" s="577"/>
      <c r="BT1180" s="577"/>
      <c r="BU1180" s="577"/>
      <c r="BV1180" s="577"/>
      <c r="BW1180" s="577"/>
      <c r="BX1180" s="577"/>
      <c r="BY1180" s="577"/>
    </row>
    <row r="1181" s="410" customFormat="true" ht="15" customHeight="true" x14ac:dyDescent="0.2">
      <c r="BA1181" s="577"/>
      <c r="BB1181" s="437"/>
      <c r="BC1181" s="577"/>
      <c r="BD1181" s="577"/>
      <c r="BE1181" s="577"/>
      <c r="BF1181" s="577"/>
      <c r="BG1181" s="577"/>
      <c r="BH1181" s="577"/>
      <c r="BI1181" s="577"/>
      <c r="BJ1181" s="577"/>
      <c r="BK1181" s="577"/>
      <c r="BL1181" s="577"/>
      <c r="BM1181" s="577"/>
      <c r="BN1181" s="577"/>
      <c r="BO1181" s="577"/>
      <c r="BP1181" s="577"/>
      <c r="BQ1181" s="577"/>
      <c r="BR1181" s="577"/>
      <c r="BS1181" s="577"/>
      <c r="BT1181" s="577"/>
      <c r="BU1181" s="577"/>
      <c r="BV1181" s="577"/>
      <c r="BW1181" s="577"/>
      <c r="BX1181" s="577"/>
      <c r="BY1181" s="577"/>
    </row>
    <row r="1182" s="410" customFormat="true" ht="15" customHeight="true" x14ac:dyDescent="0.2">
      <c r="BA1182" s="577"/>
      <c r="BB1182" s="437"/>
      <c r="BC1182" s="577"/>
      <c r="BD1182" s="577"/>
      <c r="BE1182" s="577"/>
      <c r="BF1182" s="577"/>
      <c r="BG1182" s="577"/>
      <c r="BH1182" s="577"/>
      <c r="BI1182" s="577"/>
      <c r="BJ1182" s="577"/>
      <c r="BK1182" s="577"/>
      <c r="BL1182" s="577"/>
      <c r="BM1182" s="577"/>
      <c r="BN1182" s="577"/>
      <c r="BO1182" s="577"/>
      <c r="BP1182" s="577"/>
      <c r="BQ1182" s="577"/>
      <c r="BR1182" s="577"/>
      <c r="BS1182" s="577"/>
      <c r="BT1182" s="577"/>
      <c r="BU1182" s="577"/>
      <c r="BV1182" s="577"/>
      <c r="BW1182" s="577"/>
      <c r="BX1182" s="577"/>
      <c r="BY1182" s="577"/>
    </row>
    <row r="1183" s="410" customFormat="true" ht="15" customHeight="true" x14ac:dyDescent="0.2">
      <c r="BA1183" s="577"/>
      <c r="BB1183" s="437"/>
      <c r="BC1183" s="577"/>
      <c r="BD1183" s="577"/>
      <c r="BE1183" s="577"/>
      <c r="BF1183" s="577"/>
      <c r="BG1183" s="577"/>
      <c r="BH1183" s="577"/>
      <c r="BI1183" s="577"/>
      <c r="BJ1183" s="577"/>
      <c r="BK1183" s="577"/>
      <c r="BL1183" s="577"/>
      <c r="BM1183" s="577"/>
      <c r="BN1183" s="577"/>
      <c r="BO1183" s="577"/>
      <c r="BP1183" s="577"/>
      <c r="BQ1183" s="577"/>
      <c r="BR1183" s="577"/>
      <c r="BS1183" s="577"/>
      <c r="BT1183" s="577"/>
      <c r="BU1183" s="577"/>
      <c r="BV1183" s="577"/>
      <c r="BW1183" s="577"/>
      <c r="BX1183" s="577"/>
      <c r="BY1183" s="577"/>
    </row>
    <row r="1184" s="410" customFormat="true" ht="15" customHeight="true" x14ac:dyDescent="0.2">
      <c r="BA1184" s="577"/>
      <c r="BB1184" s="437"/>
      <c r="BC1184" s="577"/>
      <c r="BD1184" s="577"/>
      <c r="BE1184" s="577"/>
      <c r="BF1184" s="577"/>
      <c r="BG1184" s="577"/>
      <c r="BH1184" s="577"/>
      <c r="BI1184" s="577"/>
      <c r="BJ1184" s="577"/>
      <c r="BK1184" s="577"/>
      <c r="BL1184" s="577"/>
      <c r="BM1184" s="577"/>
      <c r="BN1184" s="577"/>
      <c r="BO1184" s="577"/>
      <c r="BP1184" s="577"/>
      <c r="BQ1184" s="577"/>
      <c r="BR1184" s="577"/>
      <c r="BS1184" s="577"/>
      <c r="BT1184" s="577"/>
      <c r="BU1184" s="577"/>
      <c r="BV1184" s="577"/>
      <c r="BW1184" s="577"/>
      <c r="BX1184" s="577"/>
      <c r="BY1184" s="577"/>
    </row>
    <row r="1185" s="410" customFormat="true" ht="15" customHeight="true" x14ac:dyDescent="0.2">
      <c r="BA1185" s="577"/>
      <c r="BB1185" s="437"/>
      <c r="BC1185" s="577"/>
      <c r="BD1185" s="577"/>
      <c r="BE1185" s="577"/>
      <c r="BF1185" s="577"/>
      <c r="BG1185" s="577"/>
      <c r="BH1185" s="577"/>
      <c r="BI1185" s="577"/>
      <c r="BJ1185" s="577"/>
      <c r="BK1185" s="577"/>
      <c r="BL1185" s="577"/>
      <c r="BM1185" s="577"/>
      <c r="BN1185" s="577"/>
      <c r="BO1185" s="577"/>
      <c r="BP1185" s="577"/>
      <c r="BQ1185" s="577"/>
      <c r="BR1185" s="577"/>
      <c r="BS1185" s="577"/>
      <c r="BT1185" s="577"/>
      <c r="BU1185" s="577"/>
      <c r="BV1185" s="577"/>
      <c r="BW1185" s="577"/>
      <c r="BX1185" s="577"/>
      <c r="BY1185" s="577"/>
    </row>
    <row r="1186" s="410" customFormat="true" ht="15" customHeight="true" x14ac:dyDescent="0.2">
      <c r="BA1186" s="577"/>
      <c r="BB1186" s="437"/>
      <c r="BC1186" s="577"/>
      <c r="BD1186" s="577"/>
      <c r="BE1186" s="577"/>
      <c r="BF1186" s="577"/>
      <c r="BG1186" s="577"/>
      <c r="BH1186" s="577"/>
      <c r="BI1186" s="577"/>
      <c r="BJ1186" s="577"/>
      <c r="BK1186" s="577"/>
      <c r="BL1186" s="577"/>
      <c r="BM1186" s="577"/>
      <c r="BN1186" s="577"/>
      <c r="BO1186" s="577"/>
      <c r="BP1186" s="577"/>
      <c r="BQ1186" s="577"/>
      <c r="BR1186" s="577"/>
      <c r="BS1186" s="577"/>
      <c r="BT1186" s="577"/>
      <c r="BU1186" s="577"/>
      <c r="BV1186" s="577"/>
      <c r="BW1186" s="577"/>
      <c r="BX1186" s="577"/>
      <c r="BY1186" s="577"/>
    </row>
    <row r="1187" s="410" customFormat="true" ht="15" customHeight="true" x14ac:dyDescent="0.2">
      <c r="BA1187" s="577"/>
      <c r="BB1187" s="437"/>
      <c r="BC1187" s="577"/>
      <c r="BD1187" s="577"/>
      <c r="BE1187" s="577"/>
      <c r="BF1187" s="577"/>
      <c r="BG1187" s="577"/>
      <c r="BH1187" s="577"/>
      <c r="BI1187" s="577"/>
      <c r="BJ1187" s="577"/>
      <c r="BK1187" s="577"/>
      <c r="BL1187" s="577"/>
      <c r="BM1187" s="577"/>
      <c r="BN1187" s="577"/>
      <c r="BO1187" s="577"/>
      <c r="BP1187" s="577"/>
      <c r="BQ1187" s="577"/>
      <c r="BR1187" s="577"/>
      <c r="BS1187" s="577"/>
      <c r="BT1187" s="577"/>
      <c r="BU1187" s="577"/>
      <c r="BV1187" s="577"/>
      <c r="BW1187" s="577"/>
      <c r="BX1187" s="577"/>
      <c r="BY1187" s="577"/>
    </row>
    <row r="1188" s="410" customFormat="true" ht="15" customHeight="true" x14ac:dyDescent="0.2">
      <c r="BA1188" s="577"/>
      <c r="BB1188" s="437"/>
      <c r="BC1188" s="577"/>
      <c r="BD1188" s="577"/>
      <c r="BE1188" s="577"/>
      <c r="BF1188" s="577"/>
      <c r="BG1188" s="577"/>
      <c r="BH1188" s="577"/>
      <c r="BI1188" s="577"/>
      <c r="BJ1188" s="577"/>
      <c r="BK1188" s="577"/>
      <c r="BL1188" s="577"/>
      <c r="BM1188" s="577"/>
      <c r="BN1188" s="577"/>
      <c r="BO1188" s="577"/>
      <c r="BP1188" s="577"/>
      <c r="BQ1188" s="577"/>
      <c r="BR1188" s="577"/>
      <c r="BS1188" s="577"/>
      <c r="BT1188" s="577"/>
      <c r="BU1188" s="577"/>
      <c r="BV1188" s="577"/>
      <c r="BW1188" s="577"/>
      <c r="BX1188" s="577"/>
      <c r="BY1188" s="577"/>
    </row>
    <row r="1189" s="410" customFormat="true" ht="15" customHeight="true" x14ac:dyDescent="0.2">
      <c r="BA1189" s="577"/>
      <c r="BB1189" s="437"/>
      <c r="BC1189" s="577"/>
      <c r="BD1189" s="577"/>
      <c r="BE1189" s="577"/>
      <c r="BF1189" s="577"/>
      <c r="BG1189" s="577"/>
      <c r="BH1189" s="577"/>
      <c r="BI1189" s="577"/>
      <c r="BJ1189" s="577"/>
      <c r="BK1189" s="577"/>
      <c r="BL1189" s="577"/>
      <c r="BM1189" s="577"/>
      <c r="BN1189" s="577"/>
      <c r="BO1189" s="577"/>
      <c r="BP1189" s="577"/>
      <c r="BQ1189" s="577"/>
      <c r="BR1189" s="577"/>
      <c r="BS1189" s="577"/>
      <c r="BT1189" s="577"/>
      <c r="BU1189" s="577"/>
      <c r="BV1189" s="577"/>
      <c r="BW1189" s="577"/>
      <c r="BX1189" s="577"/>
      <c r="BY1189" s="577"/>
    </row>
    <row r="1190" s="410" customFormat="true" ht="15" customHeight="true" x14ac:dyDescent="0.2">
      <c r="BA1190" s="577"/>
      <c r="BB1190" s="437"/>
      <c r="BC1190" s="577"/>
      <c r="BD1190" s="577"/>
      <c r="BE1190" s="577"/>
      <c r="BF1190" s="577"/>
      <c r="BG1190" s="577"/>
      <c r="BH1190" s="577"/>
      <c r="BI1190" s="577"/>
      <c r="BJ1190" s="577"/>
      <c r="BK1190" s="577"/>
      <c r="BL1190" s="577"/>
      <c r="BM1190" s="577"/>
      <c r="BN1190" s="577"/>
      <c r="BO1190" s="577"/>
      <c r="BP1190" s="577"/>
      <c r="BQ1190" s="577"/>
      <c r="BR1190" s="577"/>
      <c r="BS1190" s="577"/>
      <c r="BT1190" s="577"/>
      <c r="BU1190" s="577"/>
      <c r="BV1190" s="577"/>
      <c r="BW1190" s="577"/>
      <c r="BX1190" s="577"/>
      <c r="BY1190" s="577"/>
    </row>
    <row r="1191" s="410" customFormat="true" ht="15" customHeight="true" x14ac:dyDescent="0.2">
      <c r="BA1191" s="577"/>
      <c r="BB1191" s="437"/>
      <c r="BC1191" s="577"/>
      <c r="BD1191" s="577"/>
      <c r="BE1191" s="577"/>
      <c r="BF1191" s="577"/>
      <c r="BG1191" s="577"/>
      <c r="BH1191" s="577"/>
      <c r="BI1191" s="577"/>
      <c r="BJ1191" s="577"/>
      <c r="BK1191" s="577"/>
      <c r="BL1191" s="577"/>
      <c r="BM1191" s="577"/>
      <c r="BN1191" s="577"/>
      <c r="BO1191" s="577"/>
      <c r="BP1191" s="577"/>
      <c r="BQ1191" s="577"/>
      <c r="BR1191" s="577"/>
      <c r="BS1191" s="577"/>
      <c r="BT1191" s="577"/>
      <c r="BU1191" s="577"/>
      <c r="BV1191" s="577"/>
      <c r="BW1191" s="577"/>
      <c r="BX1191" s="577"/>
      <c r="BY1191" s="577"/>
    </row>
    <row r="1192" s="410" customFormat="true" ht="15" customHeight="true" x14ac:dyDescent="0.2">
      <c r="BA1192" s="577"/>
      <c r="BB1192" s="437"/>
      <c r="BC1192" s="577"/>
      <c r="BD1192" s="577"/>
      <c r="BE1192" s="577"/>
      <c r="BF1192" s="577"/>
      <c r="BG1192" s="577"/>
      <c r="BH1192" s="577"/>
      <c r="BI1192" s="577"/>
      <c r="BJ1192" s="577"/>
      <c r="BK1192" s="577"/>
      <c r="BL1192" s="577"/>
      <c r="BM1192" s="577"/>
      <c r="BN1192" s="577"/>
      <c r="BO1192" s="577"/>
      <c r="BP1192" s="577"/>
      <c r="BQ1192" s="577"/>
      <c r="BR1192" s="577"/>
      <c r="BS1192" s="577"/>
      <c r="BT1192" s="577"/>
      <c r="BU1192" s="577"/>
      <c r="BV1192" s="577"/>
      <c r="BW1192" s="577"/>
      <c r="BX1192" s="577"/>
      <c r="BY1192" s="577"/>
    </row>
    <row r="1193" s="410" customFormat="true" ht="15" customHeight="true" x14ac:dyDescent="0.2">
      <c r="BA1193" s="577"/>
      <c r="BB1193" s="437"/>
      <c r="BC1193" s="577"/>
      <c r="BD1193" s="577"/>
      <c r="BE1193" s="577"/>
      <c r="BF1193" s="577"/>
      <c r="BG1193" s="577"/>
      <c r="BH1193" s="577"/>
      <c r="BI1193" s="577"/>
      <c r="BJ1193" s="577"/>
      <c r="BK1193" s="577"/>
      <c r="BL1193" s="577"/>
      <c r="BM1193" s="577"/>
      <c r="BN1193" s="577"/>
      <c r="BO1193" s="577"/>
      <c r="BP1193" s="577"/>
      <c r="BQ1193" s="577"/>
      <c r="BR1193" s="577"/>
      <c r="BS1193" s="577"/>
      <c r="BT1193" s="577"/>
      <c r="BU1193" s="577"/>
      <c r="BV1193" s="577"/>
      <c r="BW1193" s="577"/>
      <c r="BX1193" s="577"/>
      <c r="BY1193" s="577"/>
    </row>
    <row r="1194" s="410" customFormat="true" ht="15" customHeight="true" x14ac:dyDescent="0.2">
      <c r="BA1194" s="577"/>
      <c r="BB1194" s="437"/>
      <c r="BC1194" s="577"/>
      <c r="BD1194" s="577"/>
      <c r="BE1194" s="577"/>
      <c r="BF1194" s="577"/>
      <c r="BG1194" s="577"/>
      <c r="BH1194" s="577"/>
      <c r="BI1194" s="577"/>
      <c r="BJ1194" s="577"/>
      <c r="BK1194" s="577"/>
      <c r="BL1194" s="577"/>
      <c r="BM1194" s="577"/>
      <c r="BN1194" s="577"/>
      <c r="BO1194" s="577"/>
      <c r="BP1194" s="577"/>
      <c r="BQ1194" s="577"/>
      <c r="BR1194" s="577"/>
      <c r="BS1194" s="577"/>
      <c r="BT1194" s="577"/>
      <c r="BU1194" s="577"/>
      <c r="BV1194" s="577"/>
      <c r="BW1194" s="577"/>
      <c r="BX1194" s="577"/>
      <c r="BY1194" s="577"/>
    </row>
    <row r="1195" s="410" customFormat="true" ht="15" customHeight="true" x14ac:dyDescent="0.2">
      <c r="BA1195" s="577"/>
      <c r="BB1195" s="437"/>
      <c r="BC1195" s="577"/>
      <c r="BD1195" s="577"/>
      <c r="BE1195" s="577"/>
      <c r="BF1195" s="577"/>
      <c r="BG1195" s="577"/>
      <c r="BH1195" s="577"/>
      <c r="BI1195" s="577"/>
      <c r="BJ1195" s="577"/>
      <c r="BK1195" s="577"/>
      <c r="BL1195" s="577"/>
      <c r="BM1195" s="577"/>
      <c r="BN1195" s="577"/>
      <c r="BO1195" s="577"/>
      <c r="BP1195" s="577"/>
      <c r="BQ1195" s="577"/>
      <c r="BR1195" s="577"/>
      <c r="BS1195" s="577"/>
      <c r="BT1195" s="577"/>
      <c r="BU1195" s="577"/>
      <c r="BV1195" s="577"/>
      <c r="BW1195" s="577"/>
      <c r="BX1195" s="577"/>
      <c r="BY1195" s="577"/>
    </row>
    <row r="1196" s="410" customFormat="true" ht="15" customHeight="true" x14ac:dyDescent="0.2">
      <c r="BA1196" s="577"/>
      <c r="BB1196" s="437"/>
      <c r="BC1196" s="577"/>
      <c r="BD1196" s="577"/>
      <c r="BE1196" s="577"/>
      <c r="BF1196" s="577"/>
      <c r="BG1196" s="577"/>
      <c r="BH1196" s="577"/>
      <c r="BI1196" s="577"/>
      <c r="BJ1196" s="577"/>
      <c r="BK1196" s="577"/>
      <c r="BL1196" s="577"/>
      <c r="BM1196" s="577"/>
      <c r="BN1196" s="577"/>
      <c r="BO1196" s="577"/>
      <c r="BP1196" s="577"/>
      <c r="BQ1196" s="577"/>
      <c r="BR1196" s="577"/>
      <c r="BS1196" s="577"/>
      <c r="BT1196" s="577"/>
      <c r="BU1196" s="577"/>
      <c r="BV1196" s="577"/>
      <c r="BW1196" s="577"/>
      <c r="BX1196" s="577"/>
      <c r="BY1196" s="577"/>
    </row>
    <row r="1197" s="410" customFormat="true" ht="15" customHeight="true" x14ac:dyDescent="0.2">
      <c r="BA1197" s="577"/>
      <c r="BB1197" s="437"/>
      <c r="BC1197" s="577"/>
      <c r="BD1197" s="577"/>
      <c r="BE1197" s="577"/>
      <c r="BF1197" s="577"/>
      <c r="BG1197" s="577"/>
      <c r="BH1197" s="577"/>
      <c r="BI1197" s="577"/>
      <c r="BJ1197" s="577"/>
      <c r="BK1197" s="577"/>
      <c r="BL1197" s="577"/>
      <c r="BM1197" s="577"/>
      <c r="BN1197" s="577"/>
      <c r="BO1197" s="577"/>
      <c r="BP1197" s="577"/>
      <c r="BQ1197" s="577"/>
      <c r="BR1197" s="577"/>
      <c r="BS1197" s="577"/>
      <c r="BT1197" s="577"/>
      <c r="BU1197" s="577"/>
      <c r="BV1197" s="577"/>
      <c r="BW1197" s="577"/>
      <c r="BX1197" s="577"/>
      <c r="BY1197" s="577"/>
    </row>
    <row r="1198" s="410" customFormat="true" ht="15" customHeight="true" x14ac:dyDescent="0.2">
      <c r="BA1198" s="577"/>
      <c r="BB1198" s="437"/>
      <c r="BC1198" s="577"/>
      <c r="BD1198" s="577"/>
      <c r="BE1198" s="577"/>
      <c r="BF1198" s="577"/>
      <c r="BG1198" s="577"/>
      <c r="BH1198" s="577"/>
      <c r="BI1198" s="577"/>
      <c r="BJ1198" s="577"/>
      <c r="BK1198" s="577"/>
      <c r="BL1198" s="577"/>
      <c r="BM1198" s="577"/>
      <c r="BN1198" s="577"/>
      <c r="BO1198" s="577"/>
      <c r="BP1198" s="577"/>
      <c r="BQ1198" s="577"/>
      <c r="BR1198" s="577"/>
      <c r="BS1198" s="577"/>
      <c r="BT1198" s="577"/>
      <c r="BU1198" s="577"/>
      <c r="BV1198" s="577"/>
      <c r="BW1198" s="577"/>
      <c r="BX1198" s="577"/>
      <c r="BY1198" s="577"/>
    </row>
    <row r="1199" s="410" customFormat="true" ht="15" customHeight="true" x14ac:dyDescent="0.2">
      <c r="BA1199" s="577"/>
      <c r="BB1199" s="437"/>
      <c r="BC1199" s="577"/>
      <c r="BD1199" s="577"/>
      <c r="BE1199" s="577"/>
      <c r="BF1199" s="577"/>
      <c r="BG1199" s="577"/>
      <c r="BH1199" s="577"/>
      <c r="BI1199" s="577"/>
      <c r="BJ1199" s="577"/>
      <c r="BK1199" s="577"/>
      <c r="BL1199" s="577"/>
      <c r="BM1199" s="577"/>
      <c r="BN1199" s="577"/>
      <c r="BO1199" s="577"/>
      <c r="BP1199" s="577"/>
      <c r="BQ1199" s="577"/>
      <c r="BR1199" s="577"/>
      <c r="BS1199" s="577"/>
      <c r="BT1199" s="577"/>
      <c r="BU1199" s="577"/>
      <c r="BV1199" s="577"/>
      <c r="BW1199" s="577"/>
      <c r="BX1199" s="577"/>
      <c r="BY1199" s="577"/>
    </row>
    <row r="1200" s="410" customFormat="true" ht="15" customHeight="true" x14ac:dyDescent="0.2">
      <c r="BA1200" s="577"/>
      <c r="BB1200" s="437"/>
      <c r="BC1200" s="577"/>
      <c r="BD1200" s="577"/>
      <c r="BE1200" s="577"/>
      <c r="BF1200" s="577"/>
      <c r="BG1200" s="577"/>
      <c r="BH1200" s="577"/>
      <c r="BI1200" s="577"/>
      <c r="BJ1200" s="577"/>
      <c r="BK1200" s="577"/>
      <c r="BL1200" s="577"/>
      <c r="BM1200" s="577"/>
      <c r="BN1200" s="577"/>
      <c r="BO1200" s="577"/>
      <c r="BP1200" s="577"/>
      <c r="BQ1200" s="577"/>
      <c r="BR1200" s="577"/>
      <c r="BS1200" s="577"/>
      <c r="BT1200" s="577"/>
      <c r="BU1200" s="577"/>
      <c r="BV1200" s="577"/>
      <c r="BW1200" s="577"/>
      <c r="BX1200" s="577"/>
      <c r="BY1200" s="577"/>
    </row>
  </sheetData>
  <mergeCells count="959">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J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O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E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6:D586"/>
    <mergeCell ref="H586:J586"/>
    <mergeCell ref="M586:N586"/>
    <mergeCell ref="C587:D587"/>
    <mergeCell ref="H587:I588"/>
    <mergeCell ref="M587:N587"/>
    <mergeCell ref="C588:D588"/>
    <mergeCell ref="M588:N588"/>
    <mergeCell ref="C584:D584"/>
    <mergeCell ref="H584:I584"/>
    <mergeCell ref="M584:N584"/>
    <mergeCell ref="C585:D585"/>
    <mergeCell ref="H585:I585"/>
    <mergeCell ref="M585:N585"/>
    <mergeCell ref="C581:D581"/>
    <mergeCell ref="H581:I582"/>
    <mergeCell ref="J581:L581"/>
    <mergeCell ref="M581:N582"/>
    <mergeCell ref="C582:D582"/>
    <mergeCell ref="C583:D583"/>
    <mergeCell ref="H583:I583"/>
    <mergeCell ref="M583:N583"/>
    <mergeCell ref="C579:D579"/>
    <mergeCell ref="H579:I579"/>
    <mergeCell ref="M579:N579"/>
    <mergeCell ref="C580:D580"/>
    <mergeCell ref="H580:L580"/>
    <mergeCell ref="M580:O580"/>
    <mergeCell ref="C577:D577"/>
    <mergeCell ref="H577:I577"/>
    <mergeCell ref="M577:N577"/>
    <mergeCell ref="C578:D578"/>
    <mergeCell ref="H578:I578"/>
    <mergeCell ref="M578:N578"/>
    <mergeCell ref="C574:D574"/>
    <mergeCell ref="H574:I574"/>
    <mergeCell ref="M574:Q574"/>
    <mergeCell ref="C575:D575"/>
    <mergeCell ref="H575:I575"/>
    <mergeCell ref="M575:N576"/>
    <mergeCell ref="O575:Q575"/>
    <mergeCell ref="C576:D576"/>
    <mergeCell ref="H576:I576"/>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39:D540"/>
    <mergeCell ref="H539:I539"/>
    <mergeCell ref="M539:N539"/>
    <mergeCell ref="H540:I540"/>
    <mergeCell ref="M540:N540"/>
    <mergeCell ref="C541:D541"/>
    <mergeCell ref="H541:I541"/>
    <mergeCell ref="M541:N541"/>
    <mergeCell ref="C537:D537"/>
    <mergeCell ref="H537:I537"/>
    <mergeCell ref="M537:N537"/>
    <mergeCell ref="C538:E538"/>
    <mergeCell ref="H538:I538"/>
    <mergeCell ref="M538:N538"/>
    <mergeCell ref="C535:D535"/>
    <mergeCell ref="H535:I535"/>
    <mergeCell ref="M535:N535"/>
    <mergeCell ref="C536:D536"/>
    <mergeCell ref="H536:I536"/>
    <mergeCell ref="M536:N536"/>
    <mergeCell ref="C533:D534"/>
    <mergeCell ref="E533:G533"/>
    <mergeCell ref="H533:I533"/>
    <mergeCell ref="M533:N533"/>
    <mergeCell ref="H534:I534"/>
    <mergeCell ref="M534:N534"/>
    <mergeCell ref="C531:D531"/>
    <mergeCell ref="H531:I531"/>
    <mergeCell ref="M531:N531"/>
    <mergeCell ref="C532:G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J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O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E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A153:A162"/>
    <mergeCell ref="C133:G133"/>
    <mergeCell ref="H133:L133"/>
    <mergeCell ref="C220:G220"/>
    <mergeCell ref="H220:L220"/>
    <mergeCell ref="A140:A143"/>
    <mergeCell ref="A108:B108"/>
    <mergeCell ref="C120:G120"/>
    <mergeCell ref="H120:L120"/>
    <mergeCell ref="A144:A147"/>
    <mergeCell ref="A58:A70"/>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3"/>
    <mergeCell ref="BA231:BA236"/>
    <mergeCell ref="BA271:BA273"/>
    <mergeCell ref="BA274:BA276"/>
    <mergeCell ref="BA277:BA28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295275</xdr:colOff>
                    <xdr:row>398</xdr:row>
                    <xdr:rowOff>57150</xdr:rowOff>
                  </from>
                  <to>
                    <xdr:col>1</xdr:col>
                    <xdr:colOff>1771650</xdr:colOff>
                    <xdr:row>400</xdr:row>
                    <xdr:rowOff>57150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B080-1A46-486E-8E61-3A1E867461F0}">
  <sheetPr codeName="Feuil10"/>
  <dimension ref="A1:CZ1072"/>
  <sheetViews>
    <sheetView showGridLines="false" zoomScaleNormal="100" workbookViewId="0"/>
  </sheetViews>
  <sheetFormatPr defaultColWidth="9.140625" defaultRowHeight="15" customHeight="true" x14ac:dyDescent="0.2"/>
  <cols>
    <col min="1" max="1" width="31.5703125" style="437" customWidth="true"/>
    <col min="2" max="2" width="41.5703125" style="437" customWidth="true"/>
    <col min="3" max="7" width="10.7109375" style="437" customWidth="true"/>
    <col min="8" max="17" width="10.7109375" style="670" customWidth="true"/>
    <col min="18" max="21" width="12.5703125" style="670" customWidth="true"/>
    <col min="22" max="52" width="12.5703125" style="410" customWidth="true"/>
    <col min="53" max="53" width="31.5703125" style="670" customWidth="true"/>
    <col min="54" max="54" width="41.5703125" style="437" customWidth="true"/>
    <col min="55" max="69" width="9.140625" style="670" customWidth="true"/>
    <col min="70" max="73" width="12.5703125" style="670" customWidth="true"/>
    <col min="74" max="104" width="12.5703125" style="410" customWidth="true"/>
    <col min="105" max="115" width="10.5703125" style="670" customWidth="true"/>
    <col min="116" max="16384" width="9.140625" style="670"/>
  </cols>
  <sheetData>
    <row r="1" s="370" customFormat="true" ht="18" customHeight="true" x14ac:dyDescent="0.2">
      <c r="A1" s="381"/>
      <c r="B1" s="381"/>
      <c r="C1" s="381"/>
      <c r="D1" s="381"/>
      <c r="E1" s="381"/>
      <c r="F1" s="381"/>
      <c r="G1" s="381"/>
      <c r="V1" s="410"/>
      <c r="W1" s="410"/>
      <c r="X1" s="410"/>
      <c r="Y1" s="410"/>
      <c r="Z1" s="410"/>
      <c r="AA1" s="410"/>
      <c r="AB1" s="410"/>
      <c r="AC1" s="410"/>
      <c r="AD1" s="410"/>
      <c r="AE1" s="410"/>
      <c r="AF1" s="410"/>
      <c r="AG1" s="410"/>
      <c r="AH1" s="410"/>
      <c r="AI1" s="410"/>
      <c r="AJ1" s="410"/>
      <c r="AK1" s="410"/>
      <c r="AL1" s="410"/>
      <c r="AM1" s="410"/>
      <c r="AN1" s="410"/>
      <c r="AO1" s="410"/>
      <c r="AP1" s="410"/>
      <c r="AQ1" s="410"/>
      <c r="AR1" s="410"/>
      <c r="AS1" s="410"/>
      <c r="AT1" s="410"/>
      <c r="AU1" s="410"/>
      <c r="AV1" s="410"/>
      <c r="AW1" s="410"/>
      <c r="AX1" s="410"/>
      <c r="AY1" s="410"/>
      <c r="AZ1" s="410"/>
      <c r="BB1" s="381"/>
      <c r="BV1" s="410"/>
      <c r="BW1" s="410"/>
      <c r="BX1" s="410"/>
      <c r="BY1" s="410"/>
      <c r="BZ1" s="410"/>
      <c r="CA1" s="410"/>
      <c r="CB1" s="410"/>
      <c r="CC1" s="410"/>
      <c r="CD1" s="410"/>
      <c r="CE1" s="410"/>
      <c r="CF1" s="410"/>
      <c r="CG1" s="410"/>
      <c r="CH1" s="410"/>
      <c r="CI1" s="410"/>
      <c r="CJ1" s="410"/>
      <c r="CK1" s="410"/>
      <c r="CL1" s="410"/>
      <c r="CM1" s="410"/>
      <c r="CN1" s="410"/>
      <c r="CO1" s="410"/>
      <c r="CP1" s="410"/>
      <c r="CQ1" s="410"/>
      <c r="CR1" s="410"/>
      <c r="CS1" s="410"/>
      <c r="CT1" s="410"/>
      <c r="CU1" s="410"/>
      <c r="CV1" s="410"/>
      <c r="CW1" s="410"/>
      <c r="CX1" s="410"/>
      <c r="CY1" s="410"/>
      <c r="CZ1" s="410"/>
    </row>
    <row r="2" s="370" customFormat="true" ht="22.5" customHeight="true" x14ac:dyDescent="0.35">
      <c r="A2" s="427" t="str">
        <f>A1026</f>
        <v>Lesotho</v>
      </c>
      <c r="B2" s="428"/>
      <c r="C2" s="381"/>
      <c r="D2" s="381"/>
      <c r="E2" s="381"/>
      <c r="F2" s="381"/>
      <c r="G2" s="381"/>
      <c r="V2" s="410"/>
      <c r="W2" s="410"/>
      <c r="X2" s="410"/>
      <c r="Y2" s="410"/>
      <c r="Z2" s="410"/>
      <c r="AA2" s="410"/>
      <c r="AB2" s="410"/>
      <c r="AC2" s="410"/>
      <c r="AD2" s="410"/>
      <c r="AE2" s="410"/>
      <c r="AF2" s="410"/>
      <c r="AG2" s="410"/>
      <c r="AH2" s="410"/>
      <c r="AI2" s="410"/>
      <c r="AJ2" s="410"/>
      <c r="AK2" s="410"/>
      <c r="AL2" s="410"/>
      <c r="AM2" s="410"/>
      <c r="AN2" s="410"/>
      <c r="AO2" s="410"/>
      <c r="AP2" s="410"/>
      <c r="AQ2" s="410"/>
      <c r="AR2" s="410"/>
      <c r="AS2" s="410"/>
      <c r="AT2" s="410"/>
      <c r="AU2" s="410"/>
      <c r="AV2" s="410"/>
      <c r="AW2" s="410"/>
      <c r="AX2" s="410"/>
      <c r="AY2" s="410"/>
      <c r="AZ2" s="410"/>
      <c r="BB2" s="381"/>
      <c r="BV2" s="410"/>
      <c r="BW2" s="410"/>
      <c r="BX2" s="410"/>
      <c r="BY2" s="410"/>
      <c r="BZ2" s="410"/>
      <c r="CA2" s="410"/>
      <c r="CB2" s="410"/>
      <c r="CC2" s="410"/>
      <c r="CD2" s="410"/>
      <c r="CE2" s="410"/>
      <c r="CF2" s="410"/>
      <c r="CG2" s="410"/>
      <c r="CH2" s="410"/>
      <c r="CI2" s="410"/>
      <c r="CJ2" s="410"/>
      <c r="CK2" s="410"/>
      <c r="CL2" s="410"/>
      <c r="CM2" s="410"/>
      <c r="CN2" s="410"/>
      <c r="CO2" s="410"/>
      <c r="CP2" s="410"/>
      <c r="CQ2" s="410"/>
      <c r="CR2" s="410"/>
      <c r="CS2" s="410"/>
      <c r="CT2" s="410"/>
      <c r="CU2" s="410"/>
      <c r="CV2" s="410"/>
      <c r="CW2" s="410"/>
      <c r="CX2" s="410"/>
      <c r="CY2" s="410"/>
      <c r="CZ2" s="410"/>
    </row>
    <row r="3" s="370" customFormat="true" ht="22.5" customHeight="true" x14ac:dyDescent="0.35">
      <c r="A3" s="385" t="str">
        <f>A1034</f>
        <v>2018</v>
      </c>
      <c r="B3" s="430"/>
      <c r="C3" s="381"/>
      <c r="D3" s="381"/>
      <c r="E3" s="381"/>
      <c r="F3" s="381"/>
      <c r="G3" s="381"/>
      <c r="V3" s="410"/>
      <c r="W3" s="410"/>
      <c r="X3" s="410"/>
      <c r="Y3" s="410"/>
      <c r="Z3" s="410"/>
      <c r="AA3" s="410"/>
      <c r="AB3" s="410"/>
      <c r="AC3" s="410"/>
      <c r="AD3" s="410"/>
      <c r="AE3" s="410"/>
      <c r="AF3" s="410"/>
      <c r="AG3" s="410"/>
      <c r="AH3" s="410"/>
      <c r="AI3" s="410"/>
      <c r="AJ3" s="410"/>
      <c r="AK3" s="410"/>
      <c r="AL3" s="410"/>
      <c r="AM3" s="410"/>
      <c r="AN3" s="410"/>
      <c r="AO3" s="410"/>
      <c r="AP3" s="410"/>
      <c r="AQ3" s="410"/>
      <c r="AR3" s="410"/>
      <c r="AS3" s="410"/>
      <c r="AT3" s="410"/>
      <c r="AU3" s="410"/>
      <c r="AV3" s="410"/>
      <c r="AW3" s="410"/>
      <c r="AX3" s="410"/>
      <c r="AY3" s="410"/>
      <c r="AZ3" s="410"/>
      <c r="BB3" s="381"/>
      <c r="BV3" s="410"/>
      <c r="BW3" s="410"/>
      <c r="BX3" s="410"/>
      <c r="BY3" s="410"/>
      <c r="BZ3" s="410"/>
      <c r="CA3" s="410"/>
      <c r="CB3" s="410"/>
      <c r="CC3" s="410"/>
      <c r="CD3" s="410"/>
      <c r="CE3" s="410"/>
      <c r="CF3" s="410"/>
      <c r="CG3" s="410"/>
      <c r="CH3" s="410"/>
      <c r="CI3" s="410"/>
      <c r="CJ3" s="410"/>
      <c r="CK3" s="410"/>
      <c r="CL3" s="410"/>
      <c r="CM3" s="410"/>
      <c r="CN3" s="410"/>
      <c r="CO3" s="410"/>
      <c r="CP3" s="410"/>
      <c r="CQ3" s="410"/>
      <c r="CR3" s="410"/>
      <c r="CS3" s="410"/>
      <c r="CT3" s="410"/>
      <c r="CU3" s="410"/>
      <c r="CV3" s="410"/>
      <c r="CW3" s="410"/>
      <c r="CX3" s="410"/>
      <c r="CY3" s="410"/>
      <c r="CZ3" s="410"/>
    </row>
    <row r="4" s="370" customFormat="true" ht="22.5" customHeight="true" x14ac:dyDescent="0.35">
      <c r="A4" s="429" t="s">
        <v>96</v>
      </c>
      <c r="B4" s="430"/>
      <c r="C4" s="381"/>
      <c r="D4" s="381"/>
      <c r="E4" s="381"/>
      <c r="F4" s="381"/>
      <c r="G4" s="381"/>
      <c r="V4" s="410"/>
      <c r="W4" s="410"/>
      <c r="X4" s="410"/>
      <c r="Y4" s="410"/>
      <c r="Z4" s="410"/>
      <c r="AA4" s="410"/>
      <c r="AB4" s="410"/>
      <c r="AC4" s="410"/>
      <c r="AD4" s="410"/>
      <c r="AE4" s="410"/>
      <c r="AF4" s="410"/>
      <c r="AG4" s="410"/>
      <c r="AH4" s="410"/>
      <c r="AI4" s="410"/>
      <c r="AJ4" s="410"/>
      <c r="AK4" s="410"/>
      <c r="AL4" s="410"/>
      <c r="AM4" s="410"/>
      <c r="AN4" s="410"/>
      <c r="AO4" s="410"/>
      <c r="AP4" s="410"/>
      <c r="AQ4" s="410"/>
      <c r="AR4" s="410"/>
      <c r="AS4" s="410"/>
      <c r="AT4" s="410"/>
      <c r="AU4" s="410"/>
      <c r="AV4" s="410"/>
      <c r="AW4" s="410"/>
      <c r="AX4" s="410"/>
      <c r="AY4" s="410"/>
      <c r="AZ4" s="410"/>
      <c r="BB4" s="381"/>
      <c r="BV4" s="410"/>
      <c r="BW4" s="410"/>
      <c r="BX4" s="410"/>
      <c r="BY4" s="410"/>
      <c r="BZ4" s="410"/>
      <c r="CA4" s="410"/>
      <c r="CB4" s="410"/>
      <c r="CC4" s="410"/>
      <c r="CD4" s="410"/>
      <c r="CE4" s="410"/>
      <c r="CF4" s="410"/>
      <c r="CG4" s="410"/>
      <c r="CH4" s="410"/>
      <c r="CI4" s="410"/>
      <c r="CJ4" s="410"/>
      <c r="CK4" s="410"/>
      <c r="CL4" s="410"/>
      <c r="CM4" s="410"/>
      <c r="CN4" s="410"/>
      <c r="CO4" s="410"/>
      <c r="CP4" s="410"/>
      <c r="CQ4" s="410"/>
      <c r="CR4" s="410"/>
      <c r="CS4" s="410"/>
      <c r="CT4" s="410"/>
      <c r="CU4" s="410"/>
      <c r="CV4" s="410"/>
      <c r="CW4" s="410"/>
      <c r="CX4" s="410"/>
      <c r="CY4" s="410"/>
      <c r="CZ4" s="410"/>
    </row>
    <row r="5" s="370" customFormat="true" ht="20.1" customHeight="true" x14ac:dyDescent="0.35">
      <c r="A5" s="429" t="s">
        <v>97</v>
      </c>
      <c r="B5" s="430"/>
      <c r="C5" s="381"/>
      <c r="D5" s="381"/>
      <c r="E5" s="381"/>
      <c r="F5" s="381"/>
      <c r="G5" s="381"/>
      <c r="V5" s="410"/>
      <c r="W5" s="410"/>
      <c r="X5" s="410"/>
      <c r="Y5" s="410"/>
      <c r="Z5" s="410"/>
      <c r="AA5" s="410"/>
      <c r="AB5" s="410"/>
      <c r="AC5" s="410"/>
      <c r="AD5" s="410"/>
      <c r="AE5" s="410"/>
      <c r="AF5" s="410"/>
      <c r="AG5" s="410"/>
      <c r="AH5" s="410"/>
      <c r="AI5" s="410"/>
      <c r="AJ5" s="410"/>
      <c r="AK5" s="410"/>
      <c r="AL5" s="410"/>
      <c r="AM5" s="410"/>
      <c r="AN5" s="410"/>
      <c r="AO5" s="410"/>
      <c r="AP5" s="410"/>
      <c r="AQ5" s="410"/>
      <c r="AR5" s="410"/>
      <c r="AS5" s="410"/>
      <c r="AT5" s="410"/>
      <c r="AU5" s="410"/>
      <c r="AV5" s="410"/>
      <c r="AW5" s="410"/>
      <c r="AX5" s="410"/>
      <c r="AY5" s="410"/>
      <c r="AZ5" s="410"/>
      <c r="BB5" s="381"/>
      <c r="BV5" s="410"/>
      <c r="BW5" s="410"/>
      <c r="BX5" s="410"/>
      <c r="BY5" s="410"/>
      <c r="BZ5" s="410"/>
      <c r="CA5" s="410"/>
      <c r="CB5" s="410"/>
      <c r="CC5" s="410"/>
      <c r="CD5" s="410"/>
      <c r="CE5" s="410"/>
      <c r="CF5" s="410"/>
      <c r="CG5" s="410"/>
      <c r="CH5" s="410"/>
      <c r="CI5" s="410"/>
      <c r="CJ5" s="410"/>
      <c r="CK5" s="410"/>
      <c r="CL5" s="410"/>
      <c r="CM5" s="410"/>
      <c r="CN5" s="410"/>
      <c r="CO5" s="410"/>
      <c r="CP5" s="410"/>
      <c r="CQ5" s="410"/>
      <c r="CR5" s="410"/>
      <c r="CS5" s="410"/>
      <c r="CT5" s="410"/>
      <c r="CU5" s="410"/>
      <c r="CV5" s="410"/>
      <c r="CW5" s="410"/>
      <c r="CX5" s="410"/>
      <c r="CY5" s="410"/>
      <c r="CZ5" s="410"/>
    </row>
    <row r="6" s="370" customFormat="true" ht="15" customHeight="true" x14ac:dyDescent="0.2">
      <c r="A6" s="431" t="s">
        <v>98</v>
      </c>
      <c r="B6" s="432"/>
      <c r="C6" s="381"/>
      <c r="D6" s="381"/>
      <c r="E6" s="381"/>
      <c r="F6" s="381"/>
      <c r="G6" s="381"/>
      <c r="V6" s="410"/>
      <c r="W6" s="410"/>
      <c r="X6" s="410"/>
      <c r="Y6" s="410"/>
      <c r="Z6" s="410"/>
      <c r="AA6" s="410"/>
      <c r="AB6" s="410"/>
      <c r="AC6" s="410"/>
      <c r="AD6" s="410"/>
      <c r="AE6" s="410"/>
      <c r="AF6" s="410"/>
      <c r="AG6" s="410"/>
      <c r="AH6" s="410"/>
      <c r="AI6" s="410"/>
      <c r="AJ6" s="410"/>
      <c r="AK6" s="410"/>
      <c r="AL6" s="410"/>
      <c r="AM6" s="410"/>
      <c r="AN6" s="410"/>
      <c r="AO6" s="410"/>
      <c r="AP6" s="410"/>
      <c r="AQ6" s="410"/>
      <c r="AR6" s="410"/>
      <c r="AS6" s="410"/>
      <c r="AT6" s="410"/>
      <c r="AU6" s="410"/>
      <c r="AV6" s="410"/>
      <c r="AW6" s="410"/>
      <c r="AX6" s="410"/>
      <c r="AY6" s="410"/>
      <c r="AZ6" s="410"/>
      <c r="BB6" s="381"/>
      <c r="BV6" s="410"/>
      <c r="BW6" s="410"/>
      <c r="BX6" s="410"/>
      <c r="BY6" s="410"/>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row>
    <row r="7" s="370" customFormat="true" ht="15" customHeight="true" x14ac:dyDescent="0.2">
      <c r="A7" s="433" t="s">
        <v>40</v>
      </c>
      <c r="B7" s="434"/>
      <c r="C7" s="381"/>
      <c r="D7" s="381"/>
      <c r="E7" s="381"/>
      <c r="F7" s="381"/>
      <c r="G7" s="381"/>
      <c r="V7" s="410"/>
      <c r="W7" s="410"/>
      <c r="X7" s="410"/>
      <c r="Y7" s="410"/>
      <c r="Z7" s="410"/>
      <c r="AA7" s="410"/>
      <c r="AB7" s="410"/>
      <c r="AC7" s="410"/>
      <c r="AD7" s="410"/>
      <c r="AE7" s="410"/>
      <c r="AF7" s="410"/>
      <c r="AG7" s="410"/>
      <c r="AH7" s="410"/>
      <c r="AI7" s="410"/>
      <c r="AJ7" s="410"/>
      <c r="AK7" s="410"/>
      <c r="AL7" s="410"/>
      <c r="AM7" s="410"/>
      <c r="AN7" s="410"/>
      <c r="AO7" s="410"/>
      <c r="AP7" s="410"/>
      <c r="AQ7" s="410"/>
      <c r="AR7" s="410"/>
      <c r="AS7" s="410"/>
      <c r="AT7" s="410"/>
      <c r="AU7" s="410"/>
      <c r="AV7" s="410"/>
      <c r="AW7" s="410"/>
      <c r="AX7" s="410"/>
      <c r="AY7" s="410"/>
      <c r="AZ7" s="410"/>
      <c r="BB7" s="381"/>
      <c r="BV7" s="410"/>
      <c r="BW7" s="410"/>
      <c r="BX7" s="410"/>
      <c r="BY7" s="410"/>
      <c r="BZ7" s="410"/>
      <c r="CA7" s="410"/>
      <c r="CB7" s="410"/>
      <c r="CC7" s="410"/>
      <c r="CD7" s="410"/>
      <c r="CE7" s="410"/>
      <c r="CF7" s="410"/>
      <c r="CG7" s="410"/>
      <c r="CH7" s="410"/>
      <c r="CI7" s="410"/>
      <c r="CJ7" s="410"/>
      <c r="CK7" s="410"/>
      <c r="CL7" s="410"/>
      <c r="CM7" s="410"/>
      <c r="CN7" s="410"/>
      <c r="CO7" s="410"/>
      <c r="CP7" s="410"/>
      <c r="CQ7" s="410"/>
      <c r="CR7" s="410"/>
      <c r="CS7" s="410"/>
      <c r="CT7" s="410"/>
      <c r="CU7" s="410"/>
      <c r="CV7" s="410"/>
      <c r="CW7" s="410"/>
      <c r="CX7" s="410"/>
      <c r="CY7" s="410"/>
      <c r="CZ7" s="410"/>
    </row>
    <row r="8" s="370" customFormat="true" ht="15" customHeight="true" x14ac:dyDescent="0.2">
      <c r="A8" s="433" t="s">
        <v>39</v>
      </c>
      <c r="B8" s="434"/>
      <c r="C8" s="381"/>
      <c r="D8" s="381"/>
      <c r="E8" s="381"/>
      <c r="F8" s="381"/>
      <c r="G8" s="381"/>
      <c r="V8" s="410"/>
      <c r="W8" s="410"/>
      <c r="X8" s="410"/>
      <c r="Y8" s="410"/>
      <c r="Z8" s="410"/>
      <c r="AA8" s="410"/>
      <c r="AB8" s="410"/>
      <c r="AC8" s="410"/>
      <c r="AD8" s="410"/>
      <c r="AE8" s="410"/>
      <c r="AF8" s="410"/>
      <c r="AG8" s="410"/>
      <c r="AH8" s="410"/>
      <c r="AI8" s="410"/>
      <c r="AJ8" s="410"/>
      <c r="AK8" s="410"/>
      <c r="AL8" s="410"/>
      <c r="AM8" s="410"/>
      <c r="AN8" s="410"/>
      <c r="AO8" s="410"/>
      <c r="AP8" s="410"/>
      <c r="AQ8" s="410"/>
      <c r="AR8" s="410"/>
      <c r="AS8" s="410"/>
      <c r="AT8" s="410"/>
      <c r="AU8" s="410"/>
      <c r="AV8" s="410"/>
      <c r="AW8" s="410"/>
      <c r="AX8" s="410"/>
      <c r="AY8" s="410"/>
      <c r="AZ8" s="410"/>
      <c r="BB8" s="381"/>
      <c r="BV8" s="410"/>
      <c r="BW8" s="410"/>
      <c r="BX8" s="410"/>
      <c r="BY8" s="410"/>
      <c r="BZ8" s="410"/>
      <c r="CA8" s="410"/>
      <c r="CB8" s="410"/>
      <c r="CC8" s="410"/>
      <c r="CD8" s="410"/>
      <c r="CE8" s="410"/>
      <c r="CF8" s="410"/>
      <c r="CG8" s="410"/>
      <c r="CH8" s="410"/>
      <c r="CI8" s="410"/>
      <c r="CJ8" s="410"/>
      <c r="CK8" s="410"/>
      <c r="CL8" s="410"/>
      <c r="CM8" s="410"/>
      <c r="CN8" s="410"/>
      <c r="CO8" s="410"/>
      <c r="CP8" s="410"/>
      <c r="CQ8" s="410"/>
      <c r="CR8" s="410"/>
      <c r="CS8" s="410"/>
      <c r="CT8" s="410"/>
      <c r="CU8" s="410"/>
      <c r="CV8" s="410"/>
      <c r="CW8" s="410"/>
      <c r="CX8" s="410"/>
      <c r="CY8" s="410"/>
      <c r="CZ8" s="410"/>
    </row>
    <row r="9" s="370" customFormat="true" ht="15" customHeight="true" x14ac:dyDescent="0.2">
      <c r="A9" s="433" t="s">
        <v>136</v>
      </c>
      <c r="B9" s="435" t="str">
        <f>A1025</f>
        <v>MICS18</v>
      </c>
      <c r="C9" s="381"/>
      <c r="D9" s="381"/>
      <c r="E9" s="381"/>
      <c r="F9" s="381"/>
      <c r="G9" s="381"/>
      <c r="V9" s="410"/>
      <c r="W9" s="410"/>
      <c r="X9" s="410"/>
      <c r="Y9" s="410"/>
      <c r="Z9" s="410"/>
      <c r="AA9" s="410"/>
      <c r="AB9" s="410"/>
      <c r="AC9" s="410"/>
      <c r="AD9" s="410"/>
      <c r="AE9" s="410"/>
      <c r="AF9" s="410"/>
      <c r="AG9" s="410"/>
      <c r="AH9" s="410"/>
      <c r="AI9" s="410"/>
      <c r="AJ9" s="410"/>
      <c r="AK9" s="410"/>
      <c r="AL9" s="410"/>
      <c r="AM9" s="410"/>
      <c r="AN9" s="410"/>
      <c r="AO9" s="410"/>
      <c r="AP9" s="410"/>
      <c r="AQ9" s="410"/>
      <c r="AR9" s="410"/>
      <c r="AS9" s="410"/>
      <c r="AT9" s="410"/>
      <c r="AU9" s="410"/>
      <c r="AV9" s="410"/>
      <c r="AW9" s="410"/>
      <c r="AX9" s="410"/>
      <c r="AY9" s="410"/>
      <c r="AZ9" s="410"/>
      <c r="BB9" s="381"/>
      <c r="BV9" s="410"/>
      <c r="BW9" s="410"/>
      <c r="BX9" s="410"/>
      <c r="BY9" s="410"/>
      <c r="BZ9" s="410"/>
      <c r="CA9" s="410"/>
      <c r="CB9" s="410"/>
      <c r="CC9" s="410"/>
      <c r="CD9" s="410"/>
      <c r="CE9" s="410"/>
      <c r="CF9" s="410"/>
      <c r="CG9" s="410"/>
      <c r="CH9" s="410"/>
      <c r="CI9" s="410"/>
      <c r="CJ9" s="410"/>
      <c r="CK9" s="410"/>
      <c r="CL9" s="410"/>
      <c r="CM9" s="410"/>
      <c r="CN9" s="410"/>
      <c r="CO9" s="410"/>
      <c r="CP9" s="410"/>
      <c r="CQ9" s="410"/>
      <c r="CR9" s="410"/>
      <c r="CS9" s="410"/>
      <c r="CT9" s="410"/>
      <c r="CU9" s="410"/>
      <c r="CV9" s="410"/>
      <c r="CW9" s="410"/>
      <c r="CX9" s="410"/>
      <c r="CY9" s="410"/>
      <c r="CZ9" s="410"/>
    </row>
    <row r="10" s="370" customFormat="true" ht="15" customHeight="true" x14ac:dyDescent="0.2">
      <c r="A10" s="481" t="str">
        <f>B1028</f>
        <v/>
      </c>
      <c r="B10" s="423"/>
      <c r="C10" s="381"/>
      <c r="D10" s="381"/>
      <c r="E10" s="381"/>
      <c r="F10" s="381"/>
      <c r="G10" s="381"/>
      <c r="V10" s="410"/>
      <c r="W10" s="410"/>
      <c r="X10" s="410"/>
      <c r="Y10" s="410"/>
      <c r="Z10" s="410"/>
      <c r="AA10" s="410"/>
      <c r="AB10" s="410"/>
      <c r="AC10" s="410"/>
      <c r="AD10" s="410"/>
      <c r="AE10" s="410"/>
      <c r="AF10" s="410"/>
      <c r="AG10" s="410"/>
      <c r="AH10" s="410"/>
      <c r="AI10" s="410"/>
      <c r="AJ10" s="410"/>
      <c r="AK10" s="410"/>
      <c r="AL10" s="410"/>
      <c r="AM10" s="410"/>
      <c r="AN10" s="410"/>
      <c r="AO10" s="410"/>
      <c r="AP10" s="410"/>
      <c r="AQ10" s="410"/>
      <c r="AR10" s="410"/>
      <c r="AS10" s="410"/>
      <c r="AT10" s="410"/>
      <c r="AU10" s="410"/>
      <c r="AV10" s="410"/>
      <c r="AW10" s="410"/>
      <c r="AX10" s="410"/>
      <c r="AY10" s="410"/>
      <c r="AZ10" s="410"/>
      <c r="BB10" s="381"/>
      <c r="BV10" s="410"/>
      <c r="BW10" s="410"/>
      <c r="BX10" s="410"/>
      <c r="BY10" s="410"/>
      <c r="BZ10" s="410"/>
      <c r="CA10" s="410"/>
      <c r="CB10" s="410"/>
      <c r="CC10" s="410"/>
      <c r="CD10" s="410"/>
      <c r="CE10" s="410"/>
      <c r="CF10" s="410"/>
      <c r="CG10" s="410"/>
      <c r="CH10" s="410"/>
      <c r="CI10" s="410"/>
      <c r="CJ10" s="410"/>
      <c r="CK10" s="410"/>
      <c r="CL10" s="410"/>
      <c r="CM10" s="410"/>
      <c r="CN10" s="410"/>
      <c r="CO10" s="410"/>
      <c r="CP10" s="410"/>
      <c r="CQ10" s="410"/>
      <c r="CR10" s="410"/>
      <c r="CS10" s="410"/>
      <c r="CT10" s="410"/>
      <c r="CU10" s="410"/>
      <c r="CV10" s="410"/>
      <c r="CW10" s="410"/>
      <c r="CX10" s="410"/>
      <c r="CY10" s="410"/>
      <c r="CZ10" s="410"/>
    </row>
    <row r="11" s="370" customFormat="true" ht="15" customHeight="true" x14ac:dyDescent="0.2">
      <c r="A11" s="481" t="str">
        <f>B1027</f>
        <v/>
      </c>
      <c r="B11" s="680"/>
      <c r="C11" s="381"/>
      <c r="D11" s="381"/>
      <c r="E11" s="381"/>
      <c r="F11" s="381"/>
      <c r="G11" s="381"/>
      <c r="V11" s="410"/>
      <c r="W11" s="410"/>
      <c r="X11" s="410"/>
      <c r="Y11" s="410"/>
      <c r="Z11" s="410"/>
      <c r="AA11" s="410"/>
      <c r="AB11" s="410"/>
      <c r="AC11" s="410"/>
      <c r="AD11" s="410"/>
      <c r="AE11" s="410"/>
      <c r="AF11" s="410"/>
      <c r="AG11" s="410"/>
      <c r="AH11" s="410"/>
      <c r="AI11" s="410"/>
      <c r="AJ11" s="410"/>
      <c r="AK11" s="410"/>
      <c r="AL11" s="410"/>
      <c r="AM11" s="410"/>
      <c r="AN11" s="410"/>
      <c r="AO11" s="410"/>
      <c r="AP11" s="410"/>
      <c r="AQ11" s="410"/>
      <c r="AR11" s="410"/>
      <c r="AS11" s="410"/>
      <c r="AT11" s="410"/>
      <c r="AU11" s="410"/>
      <c r="AV11" s="410"/>
      <c r="AW11" s="410"/>
      <c r="AX11" s="410"/>
      <c r="AY11" s="410"/>
      <c r="AZ11" s="410"/>
      <c r="BB11" s="381"/>
      <c r="BV11" s="410"/>
      <c r="BW11" s="410"/>
      <c r="BX11" s="410"/>
      <c r="BY11" s="410"/>
      <c r="BZ11" s="410"/>
      <c r="CA11" s="410"/>
      <c r="CB11" s="410"/>
      <c r="CC11" s="410"/>
      <c r="CD11" s="410"/>
      <c r="CE11" s="410"/>
      <c r="CF11" s="410"/>
      <c r="CG11" s="410"/>
      <c r="CH11" s="410"/>
      <c r="CI11" s="410"/>
      <c r="CJ11" s="410"/>
      <c r="CK11" s="410"/>
      <c r="CL11" s="410"/>
      <c r="CM11" s="410"/>
      <c r="CN11" s="410"/>
      <c r="CO11" s="410"/>
      <c r="CP11" s="410"/>
      <c r="CQ11" s="410"/>
      <c r="CR11" s="410"/>
      <c r="CS11" s="410"/>
      <c r="CT11" s="410"/>
      <c r="CU11" s="410"/>
      <c r="CV11" s="410"/>
      <c r="CW11" s="410"/>
      <c r="CX11" s="410"/>
      <c r="CY11" s="410"/>
      <c r="CZ11" s="410"/>
    </row>
    <row r="12" s="370" customFormat="true" ht="18" customHeight="true" x14ac:dyDescent="0.2">
      <c r="A12" s="679"/>
      <c r="B12" s="423"/>
      <c r="C12" s="381"/>
      <c r="D12" s="381"/>
      <c r="E12" s="381"/>
      <c r="F12" s="381"/>
      <c r="G12" s="381"/>
      <c r="V12" s="410"/>
      <c r="W12" s="410"/>
      <c r="X12" s="410"/>
      <c r="Y12" s="410"/>
      <c r="Z12" s="410"/>
      <c r="AA12" s="410"/>
      <c r="AB12" s="410"/>
      <c r="AC12" s="410"/>
      <c r="AD12" s="410"/>
      <c r="AE12" s="410"/>
      <c r="AF12" s="410"/>
      <c r="AG12" s="410"/>
      <c r="AH12" s="410"/>
      <c r="AI12" s="410"/>
      <c r="AJ12" s="410"/>
      <c r="AK12" s="410"/>
      <c r="AL12" s="410"/>
      <c r="AM12" s="410"/>
      <c r="AN12" s="410"/>
      <c r="AO12" s="410"/>
      <c r="AP12" s="410"/>
      <c r="AQ12" s="410"/>
      <c r="AR12" s="410"/>
      <c r="AS12" s="410"/>
      <c r="AT12" s="410"/>
      <c r="AU12" s="410"/>
      <c r="AV12" s="410"/>
      <c r="AW12" s="410"/>
      <c r="AX12" s="410"/>
      <c r="AY12" s="410"/>
      <c r="AZ12" s="410"/>
      <c r="BB12" s="381"/>
      <c r="BV12" s="410"/>
      <c r="BW12" s="410"/>
      <c r="BX12" s="410"/>
      <c r="BY12" s="410"/>
      <c r="BZ12" s="410"/>
      <c r="CA12" s="410"/>
      <c r="CB12" s="410"/>
      <c r="CC12" s="410"/>
      <c r="CD12" s="410"/>
      <c r="CE12" s="410"/>
      <c r="CF12" s="410"/>
      <c r="CG12" s="410"/>
      <c r="CH12" s="410"/>
      <c r="CI12" s="410"/>
      <c r="CJ12" s="410"/>
      <c r="CK12" s="410"/>
      <c r="CL12" s="410"/>
      <c r="CM12" s="410"/>
      <c r="CN12" s="410"/>
      <c r="CO12" s="410"/>
      <c r="CP12" s="410"/>
      <c r="CQ12" s="410"/>
      <c r="CR12" s="410"/>
      <c r="CS12" s="410"/>
      <c r="CT12" s="410"/>
      <c r="CU12" s="410"/>
      <c r="CV12" s="410"/>
      <c r="CW12" s="410"/>
      <c r="CX12" s="410"/>
      <c r="CY12" s="410"/>
      <c r="CZ12" s="410"/>
    </row>
    <row r="13" s="370" customFormat="true" ht="18" customHeight="true" x14ac:dyDescent="0.2">
      <c r="A13" s="482"/>
      <c r="B13" s="424"/>
      <c r="C13" s="381"/>
      <c r="D13" s="381"/>
      <c r="E13" s="381"/>
      <c r="F13" s="381"/>
      <c r="G13" s="381"/>
      <c r="V13" s="410"/>
      <c r="W13" s="410"/>
      <c r="X13" s="410"/>
      <c r="Y13" s="410"/>
      <c r="Z13" s="410"/>
      <c r="AA13" s="410"/>
      <c r="AB13" s="410"/>
      <c r="AC13" s="410"/>
      <c r="AD13" s="410"/>
      <c r="AE13" s="410"/>
      <c r="AF13" s="410"/>
      <c r="AG13" s="410"/>
      <c r="AH13" s="410"/>
      <c r="AI13" s="410"/>
      <c r="AJ13" s="410"/>
      <c r="AK13" s="410"/>
      <c r="AL13" s="410"/>
      <c r="AM13" s="410"/>
      <c r="AN13" s="410"/>
      <c r="AO13" s="410"/>
      <c r="AP13" s="410"/>
      <c r="AQ13" s="410"/>
      <c r="AR13" s="410"/>
      <c r="AS13" s="410"/>
      <c r="AT13" s="410"/>
      <c r="AU13" s="410"/>
      <c r="AV13" s="410"/>
      <c r="AW13" s="410"/>
      <c r="AX13" s="410"/>
      <c r="AY13" s="410"/>
      <c r="AZ13" s="410"/>
      <c r="BB13" s="381"/>
      <c r="BV13" s="410"/>
      <c r="BW13" s="410"/>
      <c r="BX13" s="410"/>
      <c r="BY13" s="410"/>
      <c r="BZ13" s="410"/>
      <c r="CA13" s="410"/>
      <c r="CB13" s="410"/>
      <c r="CC13" s="410"/>
      <c r="CD13" s="410"/>
      <c r="CE13" s="410"/>
      <c r="CF13" s="410"/>
      <c r="CG13" s="410"/>
      <c r="CH13" s="410"/>
      <c r="CI13" s="410"/>
      <c r="CJ13" s="410"/>
      <c r="CK13" s="410"/>
      <c r="CL13" s="410"/>
      <c r="CM13" s="410"/>
      <c r="CN13" s="410"/>
      <c r="CO13" s="410"/>
      <c r="CP13" s="410"/>
      <c r="CQ13" s="410"/>
      <c r="CR13" s="410"/>
      <c r="CS13" s="410"/>
      <c r="CT13" s="410"/>
      <c r="CU13" s="410"/>
      <c r="CV13" s="410"/>
      <c r="CW13" s="410"/>
      <c r="CX13" s="410"/>
      <c r="CY13" s="410"/>
      <c r="CZ13" s="410"/>
    </row>
    <row r="14" s="377" customFormat="true" ht="15" customHeight="true" x14ac:dyDescent="0.2">
      <c r="A14" s="362" t="s">
        <v>96</v>
      </c>
      <c r="B14" s="407"/>
      <c r="C14" s="1049" t="s">
        <v>115</v>
      </c>
      <c r="D14" s="1050"/>
      <c r="E14" s="1050"/>
      <c r="F14" s="1050"/>
      <c r="G14" s="1051"/>
      <c r="H14" s="1052" t="s">
        <v>38</v>
      </c>
      <c r="I14" s="1044"/>
      <c r="J14" s="1044"/>
      <c r="K14" s="1044"/>
      <c r="L14" s="1046"/>
      <c r="M14" s="1039" t="s">
        <v>37</v>
      </c>
      <c r="N14" s="1040"/>
      <c r="O14" s="1040"/>
      <c r="P14" s="1040"/>
      <c r="Q14" s="1042"/>
      <c r="R14" s="572" t="s">
        <v>142</v>
      </c>
      <c r="S14" s="524"/>
      <c r="T14" s="524"/>
      <c r="U14" s="524"/>
      <c r="V14" s="53"/>
      <c r="W14" s="53"/>
      <c r="X14" s="53"/>
      <c r="Y14" s="53"/>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414"/>
      <c r="BA14" s="416" t="s">
        <v>131</v>
      </c>
      <c r="BB14" s="362" t="s">
        <v>96</v>
      </c>
      <c r="BC14" s="1039" t="s">
        <v>115</v>
      </c>
      <c r="BD14" s="1040"/>
      <c r="BE14" s="1040"/>
      <c r="BF14" s="1040"/>
      <c r="BG14" s="1041"/>
      <c r="BH14" s="1039" t="s">
        <v>38</v>
      </c>
      <c r="BI14" s="1040"/>
      <c r="BJ14" s="1040"/>
      <c r="BK14" s="1040"/>
      <c r="BL14" s="1041"/>
      <c r="BM14" s="1039" t="s">
        <v>37</v>
      </c>
      <c r="BN14" s="1040"/>
      <c r="BO14" s="1040"/>
      <c r="BP14" s="1040"/>
      <c r="BQ14" s="1041"/>
      <c r="BR14" s="572" t="s">
        <v>142</v>
      </c>
      <c r="BS14" s="524"/>
      <c r="BT14" s="524"/>
      <c r="BU14" s="524"/>
      <c r="BV14" s="53"/>
      <c r="BW14" s="53"/>
      <c r="BX14" s="53"/>
      <c r="BY14" s="53"/>
      <c r="BZ14" s="414"/>
      <c r="CA14" s="414"/>
      <c r="CB14" s="414"/>
      <c r="CC14" s="414"/>
      <c r="CD14" s="414"/>
      <c r="CE14" s="414"/>
      <c r="CF14" s="414"/>
      <c r="CG14" s="414"/>
      <c r="CH14" s="414"/>
      <c r="CI14" s="414"/>
      <c r="CJ14" s="414"/>
      <c r="CK14" s="414"/>
      <c r="CL14" s="414"/>
      <c r="CM14" s="414"/>
      <c r="CN14" s="414"/>
      <c r="CO14" s="414"/>
      <c r="CP14" s="414"/>
      <c r="CQ14" s="414"/>
      <c r="CR14" s="414"/>
      <c r="CS14" s="414"/>
      <c r="CT14" s="414"/>
      <c r="CU14" s="414"/>
      <c r="CV14" s="414"/>
      <c r="CW14" s="414"/>
      <c r="CX14" s="414"/>
      <c r="CY14" s="414"/>
      <c r="CZ14" s="414"/>
    </row>
    <row r="15" s="377" customFormat="true" ht="24" x14ac:dyDescent="0.2">
      <c r="A15" s="402" t="s">
        <v>87</v>
      </c>
      <c r="B15" s="444"/>
      <c r="C15" s="486" t="s">
        <v>0</v>
      </c>
      <c r="D15" s="673" t="s">
        <v>1</v>
      </c>
      <c r="E15" s="673" t="s">
        <v>2</v>
      </c>
      <c r="F15" s="673" t="s">
        <v>3</v>
      </c>
      <c r="G15" s="674" t="s">
        <v>4</v>
      </c>
      <c r="H15" s="449" t="s">
        <v>0</v>
      </c>
      <c r="I15" s="677" t="s">
        <v>1</v>
      </c>
      <c r="J15" s="677" t="s">
        <v>2</v>
      </c>
      <c r="K15" s="677" t="s">
        <v>3</v>
      </c>
      <c r="L15" s="678" t="s">
        <v>4</v>
      </c>
      <c r="M15" s="450" t="s">
        <v>0</v>
      </c>
      <c r="N15" s="677" t="s">
        <v>1</v>
      </c>
      <c r="O15" s="677" t="s">
        <v>2</v>
      </c>
      <c r="P15" s="677" t="s">
        <v>3</v>
      </c>
      <c r="Q15" s="678" t="s">
        <v>4</v>
      </c>
      <c r="R15" s="450" t="s">
        <v>546</v>
      </c>
      <c r="S15" s="677" t="s">
        <v>547</v>
      </c>
      <c r="T15" s="677" t="s">
        <v>548</v>
      </c>
      <c r="U15" s="678" t="s">
        <v>549</v>
      </c>
      <c r="V15" s="948"/>
      <c r="W15" s="948"/>
      <c r="X15" s="948"/>
      <c r="Y15" s="948"/>
      <c r="Z15" s="948"/>
      <c r="AA15" s="948"/>
      <c r="AB15" s="948"/>
      <c r="AC15" s="948"/>
      <c r="AD15" s="948"/>
      <c r="AE15" s="948"/>
      <c r="AF15" s="948"/>
      <c r="AG15" s="948"/>
      <c r="AH15" s="948"/>
      <c r="AI15" s="948"/>
      <c r="AJ15" s="948"/>
      <c r="AK15" s="948"/>
      <c r="AL15" s="948"/>
      <c r="AM15" s="948"/>
      <c r="AN15" s="948"/>
      <c r="AO15" s="948"/>
      <c r="AP15" s="948"/>
      <c r="AQ15" s="948"/>
      <c r="AR15" s="948"/>
      <c r="AS15" s="948"/>
      <c r="AT15" s="948"/>
      <c r="AU15" s="948"/>
      <c r="AV15" s="948"/>
      <c r="AW15" s="948"/>
      <c r="AX15" s="948"/>
      <c r="AY15" s="948"/>
      <c r="AZ15" s="414"/>
      <c r="BA15" s="402" t="s">
        <v>120</v>
      </c>
      <c r="BB15" s="401"/>
      <c r="BC15" s="525" t="s">
        <v>0</v>
      </c>
      <c r="BD15" s="647" t="s">
        <v>1</v>
      </c>
      <c r="BE15" s="647" t="s">
        <v>2</v>
      </c>
      <c r="BF15" s="647" t="s">
        <v>3</v>
      </c>
      <c r="BG15" s="526" t="s">
        <v>4</v>
      </c>
      <c r="BH15" s="525" t="s">
        <v>0</v>
      </c>
      <c r="BI15" s="647" t="s">
        <v>1</v>
      </c>
      <c r="BJ15" s="647" t="s">
        <v>2</v>
      </c>
      <c r="BK15" s="647" t="s">
        <v>3</v>
      </c>
      <c r="BL15" s="526" t="s">
        <v>4</v>
      </c>
      <c r="BM15" s="525" t="s">
        <v>0</v>
      </c>
      <c r="BN15" s="647" t="s">
        <v>1</v>
      </c>
      <c r="BO15" s="647" t="s">
        <v>2</v>
      </c>
      <c r="BP15" s="647" t="s">
        <v>3</v>
      </c>
      <c r="BQ15" s="526" t="s">
        <v>4</v>
      </c>
      <c r="BR15" s="525" t="s">
        <v>546</v>
      </c>
      <c r="BS15" s="647" t="s">
        <v>547</v>
      </c>
      <c r="BT15" s="647" t="s">
        <v>548</v>
      </c>
      <c r="BU15" s="648" t="s">
        <v>549</v>
      </c>
      <c r="BV15" s="948"/>
      <c r="BW15" s="948"/>
      <c r="BX15" s="948"/>
      <c r="BY15" s="948"/>
      <c r="BZ15" s="948"/>
      <c r="CA15" s="948"/>
      <c r="CB15" s="948"/>
      <c r="CC15" s="948"/>
      <c r="CD15" s="948"/>
      <c r="CE15" s="948"/>
      <c r="CF15" s="948"/>
      <c r="CG15" s="948"/>
      <c r="CH15" s="948"/>
      <c r="CI15" s="948"/>
      <c r="CJ15" s="948"/>
      <c r="CK15" s="948"/>
      <c r="CL15" s="948"/>
      <c r="CM15" s="948"/>
      <c r="CN15" s="948"/>
      <c r="CO15" s="948"/>
      <c r="CP15" s="948"/>
      <c r="CQ15" s="948"/>
      <c r="CR15" s="948"/>
      <c r="CS15" s="948"/>
      <c r="CT15" s="948"/>
      <c r="CU15" s="948"/>
      <c r="CV15" s="948"/>
      <c r="CW15" s="948"/>
      <c r="CX15" s="948"/>
      <c r="CY15" s="948"/>
      <c r="CZ15" s="948"/>
    </row>
    <row r="16" s="377" customFormat="true" ht="15" customHeight="true" x14ac:dyDescent="0.2">
      <c r="A16" s="1053" t="s">
        <v>13</v>
      </c>
      <c r="B16" s="446" t="s">
        <v>14</v>
      </c>
      <c r="C16" s="537">
        <v>73.77061475797862</v>
      </c>
      <c r="D16" s="527">
        <v>85.679994970439637</v>
      </c>
      <c r="E16" s="527">
        <v>91.752410278768053</v>
      </c>
      <c r="F16" s="527">
        <v>94.47741540767413</v>
      </c>
      <c r="G16" s="544">
        <v>98.496341919391057</v>
      </c>
      <c r="H16" s="533">
        <v>92.591898802033029</v>
      </c>
      <c r="I16" s="527">
        <v>95.85804550830224</v>
      </c>
      <c r="J16" s="527">
        <v>98.352876745527723</v>
      </c>
      <c r="K16" s="527">
        <v>98.566023584336634</v>
      </c>
      <c r="L16" s="540">
        <v>99.651470749692635</v>
      </c>
      <c r="M16" s="537">
        <v>71.655315403704748</v>
      </c>
      <c r="N16" s="527">
        <v>77.780762672743947</v>
      </c>
      <c r="O16" s="527">
        <v>85.711002717947395</v>
      </c>
      <c r="P16" s="527">
        <v>88.238787027904792</v>
      </c>
      <c r="Q16" s="540">
        <v>89.474783749850204</v>
      </c>
      <c r="R16" s="537">
        <v>74.5056116013115</v>
      </c>
      <c r="S16" s="527">
        <v>93.841841838773206</v>
      </c>
      <c r="T16" s="527">
        <v>79.392176263441712</v>
      </c>
      <c r="U16" s="540">
        <v>87.486721463704271</v>
      </c>
      <c r="V16" s="72"/>
      <c r="W16" s="72"/>
      <c r="X16" s="72"/>
      <c r="Y16" s="72"/>
      <c r="Z16" s="72"/>
      <c r="AA16" s="72"/>
      <c r="AB16" s="72"/>
      <c r="AC16" s="72"/>
      <c r="AD16" s="72"/>
      <c r="AE16" s="72"/>
      <c r="AF16" s="72"/>
      <c r="AG16" s="72"/>
      <c r="AH16" s="72"/>
      <c r="AI16" s="72"/>
      <c r="AJ16" s="72"/>
      <c r="AK16" s="72"/>
      <c r="AL16" s="72"/>
      <c r="AM16" s="72"/>
      <c r="AN16" s="72"/>
      <c r="AO16" s="72"/>
      <c r="AP16" s="72"/>
      <c r="AQ16" s="72"/>
      <c r="AR16" s="72"/>
      <c r="AS16" s="72"/>
      <c r="AT16" s="72"/>
      <c r="AU16" s="72"/>
      <c r="AV16" s="72"/>
      <c r="AW16" s="72"/>
      <c r="AX16" s="72"/>
      <c r="AY16" s="72"/>
      <c r="AZ16" s="946"/>
      <c r="BA16" s="1038" t="s">
        <v>13</v>
      </c>
      <c r="BB16" s="683" t="s">
        <v>14</v>
      </c>
      <c r="BC16" s="553">
        <v>4864.9791559999976</v>
      </c>
      <c r="BD16" s="549">
        <v>5648.3144530000072</v>
      </c>
      <c r="BE16" s="549">
        <v>6049.1281400000098</v>
      </c>
      <c r="BF16" s="549">
        <v>6226.340807000006</v>
      </c>
      <c r="BG16" s="562">
        <v>6496.9034760000095</v>
      </c>
      <c r="BH16" s="553">
        <v>2649.1610230000047</v>
      </c>
      <c r="BI16" s="549">
        <v>2743.2926089999974</v>
      </c>
      <c r="BJ16" s="549">
        <v>2812.7625759999996</v>
      </c>
      <c r="BK16" s="549">
        <v>2824.9042929999982</v>
      </c>
      <c r="BL16" s="562">
        <v>2847.7336790000008</v>
      </c>
      <c r="BM16" s="553">
        <v>2672.6239039999978</v>
      </c>
      <c r="BN16" s="549">
        <v>2904.8814709999997</v>
      </c>
      <c r="BO16" s="549">
        <v>3199.4694990000021</v>
      </c>
      <c r="BP16" s="549">
        <v>3295.575491000001</v>
      </c>
      <c r="BQ16" s="562">
        <v>3335.2614869999979</v>
      </c>
      <c r="BR16" s="553">
        <v>2106.6107569999963</v>
      </c>
      <c r="BS16" s="549">
        <v>19640.266684999948</v>
      </c>
      <c r="BT16" s="549">
        <v>5085.8900889999977</v>
      </c>
      <c r="BU16" s="557">
        <v>2452.8985009999979</v>
      </c>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5"/>
    </row>
    <row r="17" s="377" customFormat="true" ht="15" customHeight="true" x14ac:dyDescent="0.2">
      <c r="A17" s="1047"/>
      <c r="B17" s="447" t="s">
        <v>51</v>
      </c>
      <c r="C17" s="538">
        <v>26.229385242021152</v>
      </c>
      <c r="D17" s="530">
        <v>14.320005029560425</v>
      </c>
      <c r="E17" s="530">
        <v>8.2475897212319396</v>
      </c>
      <c r="F17" s="530">
        <v>5.5225845923258454</v>
      </c>
      <c r="G17" s="546">
        <v>1.5036580806089361</v>
      </c>
      <c r="H17" s="534">
        <v>7.4081011979669658</v>
      </c>
      <c r="I17" s="530">
        <v>4.1419544916978159</v>
      </c>
      <c r="J17" s="530">
        <v>1.6471232544722694</v>
      </c>
      <c r="K17" s="530">
        <v>1.4339764156633719</v>
      </c>
      <c r="L17" s="542">
        <v>0.34852925030737114</v>
      </c>
      <c r="M17" s="538">
        <v>28.344684596295284</v>
      </c>
      <c r="N17" s="530">
        <v>22.219237327255883</v>
      </c>
      <c r="O17" s="530">
        <v>14.288997282052602</v>
      </c>
      <c r="P17" s="530">
        <v>11.761212972095221</v>
      </c>
      <c r="Q17" s="542">
        <v>10.525216250149819</v>
      </c>
      <c r="R17" s="538">
        <v>25.494388398688589</v>
      </c>
      <c r="S17" s="530">
        <v>6.1581581612270266</v>
      </c>
      <c r="T17" s="530">
        <v>20.607823736558217</v>
      </c>
      <c r="U17" s="542">
        <v>12.513278536295546</v>
      </c>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2"/>
      <c r="AW17" s="72"/>
      <c r="AX17" s="72"/>
      <c r="AY17" s="72"/>
      <c r="AZ17" s="946"/>
      <c r="BA17" s="1035"/>
      <c r="BB17" s="682" t="s">
        <v>51</v>
      </c>
      <c r="BC17" s="554">
        <v>1729.7593749999996</v>
      </c>
      <c r="BD17" s="550">
        <v>944.02306399999929</v>
      </c>
      <c r="BE17" s="550">
        <v>543.75385799999981</v>
      </c>
      <c r="BF17" s="550">
        <v>363.95464099999998</v>
      </c>
      <c r="BG17" s="563">
        <v>99.182581000000013</v>
      </c>
      <c r="BH17" s="554">
        <v>211.95432</v>
      </c>
      <c r="BI17" s="550">
        <v>118.535623</v>
      </c>
      <c r="BJ17" s="550">
        <v>47.105552999999993</v>
      </c>
      <c r="BK17" s="550">
        <v>41.097794000000007</v>
      </c>
      <c r="BL17" s="563">
        <v>9.9598980000000008</v>
      </c>
      <c r="BM17" s="554">
        <v>1057.2095200000001</v>
      </c>
      <c r="BN17" s="550">
        <v>829.82280699999956</v>
      </c>
      <c r="BO17" s="550">
        <v>533.38789099999997</v>
      </c>
      <c r="BP17" s="550">
        <v>439.26221699999985</v>
      </c>
      <c r="BQ17" s="563">
        <v>392.33789600000006</v>
      </c>
      <c r="BR17" s="554">
        <v>720.84171500000014</v>
      </c>
      <c r="BS17" s="550">
        <v>1288.8479829999983</v>
      </c>
      <c r="BT17" s="550">
        <v>1320.1442689999992</v>
      </c>
      <c r="BU17" s="558">
        <v>350.83955200000003</v>
      </c>
      <c r="BV17" s="73"/>
      <c r="BW17" s="73"/>
      <c r="BX17" s="73"/>
      <c r="BY17" s="73"/>
      <c r="BZ17" s="73"/>
      <c r="CA17" s="73"/>
      <c r="CB17" s="73"/>
      <c r="CC17" s="73"/>
      <c r="CD17" s="73"/>
      <c r="CE17" s="73"/>
      <c r="CF17" s="73"/>
      <c r="CG17" s="73"/>
      <c r="CH17" s="73"/>
      <c r="CI17" s="73"/>
      <c r="CJ17" s="73"/>
      <c r="CK17" s="73"/>
      <c r="CL17" s="73"/>
      <c r="CM17" s="73"/>
      <c r="CN17" s="73"/>
      <c r="CO17" s="73"/>
      <c r="CP17" s="73"/>
      <c r="CQ17" s="73"/>
      <c r="CR17" s="73"/>
      <c r="CS17" s="73"/>
      <c r="CT17" s="73"/>
      <c r="CU17" s="73"/>
      <c r="CV17" s="73"/>
      <c r="CW17" s="73"/>
      <c r="CX17" s="73"/>
      <c r="CY17" s="73"/>
      <c r="CZ17" s="75"/>
    </row>
    <row r="18" s="377" customFormat="true" ht="15" customHeight="true" x14ac:dyDescent="0.2">
      <c r="A18" s="1047" t="s">
        <v>60</v>
      </c>
      <c r="B18" s="447" t="s">
        <v>15</v>
      </c>
      <c r="C18" s="538">
        <v>61.088727065709456</v>
      </c>
      <c r="D18" s="530">
        <v>72.279131491456866</v>
      </c>
      <c r="E18" s="530">
        <v>81.806708669049883</v>
      </c>
      <c r="F18" s="530">
        <v>86.090797063154596</v>
      </c>
      <c r="G18" s="546">
        <v>96.296786868922368</v>
      </c>
      <c r="H18" s="534">
        <v>82.690797601349232</v>
      </c>
      <c r="I18" s="530">
        <v>88.411318495931397</v>
      </c>
      <c r="J18" s="530">
        <v>92.301488318030025</v>
      </c>
      <c r="K18" s="530">
        <v>96.658931462948345</v>
      </c>
      <c r="L18" s="542">
        <v>98.818685345703187</v>
      </c>
      <c r="M18" s="538">
        <v>60.175289100302663</v>
      </c>
      <c r="N18" s="530">
        <v>64.063426683086405</v>
      </c>
      <c r="O18" s="530">
        <v>71.19247562972582</v>
      </c>
      <c r="P18" s="530">
        <v>76.230666271598139</v>
      </c>
      <c r="Q18" s="542">
        <v>78.859114914710233</v>
      </c>
      <c r="R18" s="538">
        <v>64.866328214429203</v>
      </c>
      <c r="S18" s="530">
        <v>83.947358588068212</v>
      </c>
      <c r="T18" s="530">
        <v>70.392033393419311</v>
      </c>
      <c r="U18" s="542">
        <v>82.09669711981762</v>
      </c>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2"/>
      <c r="AW18" s="72"/>
      <c r="AX18" s="72"/>
      <c r="AY18" s="72"/>
      <c r="AZ18" s="946"/>
      <c r="BA18" s="1035" t="s">
        <v>60</v>
      </c>
      <c r="BB18" s="682" t="s">
        <v>15</v>
      </c>
      <c r="BC18" s="554">
        <v>4015.2952460000001</v>
      </c>
      <c r="BD18" s="550">
        <v>4748.1552120000015</v>
      </c>
      <c r="BE18" s="550">
        <v>5388.1498340000044</v>
      </c>
      <c r="BF18" s="550">
        <v>5673.637880000002</v>
      </c>
      <c r="BG18" s="563">
        <v>6351.8189320000056</v>
      </c>
      <c r="BH18" s="554">
        <v>2362.8493620000036</v>
      </c>
      <c r="BI18" s="550">
        <v>2530.1800729999986</v>
      </c>
      <c r="BJ18" s="550">
        <v>2639.7008469999987</v>
      </c>
      <c r="BK18" s="550">
        <v>2770.2469929999975</v>
      </c>
      <c r="BL18" s="563">
        <v>2823.9352240000012</v>
      </c>
      <c r="BM18" s="554">
        <v>2231.3275129999979</v>
      </c>
      <c r="BN18" s="550">
        <v>2384.4609979999968</v>
      </c>
      <c r="BO18" s="550">
        <v>2652.6232740000009</v>
      </c>
      <c r="BP18" s="550">
        <v>2842.1809390000017</v>
      </c>
      <c r="BQ18" s="563">
        <v>2939.5518809999976</v>
      </c>
      <c r="BR18" s="554">
        <v>1823.7878599999965</v>
      </c>
      <c r="BS18" s="550">
        <v>17556.643966999931</v>
      </c>
      <c r="BT18" s="550">
        <v>4495.9986709999985</v>
      </c>
      <c r="BU18" s="558">
        <v>2300.6266059999998</v>
      </c>
      <c r="BV18" s="73"/>
      <c r="BW18" s="73"/>
      <c r="BX18" s="73"/>
      <c r="BY18" s="73"/>
      <c r="BZ18" s="73"/>
      <c r="CA18" s="73"/>
      <c r="CB18" s="73"/>
      <c r="CC18" s="73"/>
      <c r="CD18" s="73"/>
      <c r="CE18" s="73"/>
      <c r="CF18" s="73"/>
      <c r="CG18" s="73"/>
      <c r="CH18" s="73"/>
      <c r="CI18" s="73"/>
      <c r="CJ18" s="73"/>
      <c r="CK18" s="73"/>
      <c r="CL18" s="73"/>
      <c r="CM18" s="73"/>
      <c r="CN18" s="73"/>
      <c r="CO18" s="73"/>
      <c r="CP18" s="73"/>
      <c r="CQ18" s="73"/>
      <c r="CR18" s="73"/>
      <c r="CS18" s="73"/>
      <c r="CT18" s="73"/>
      <c r="CU18" s="73"/>
      <c r="CV18" s="73"/>
      <c r="CW18" s="73"/>
      <c r="CX18" s="73"/>
      <c r="CY18" s="73"/>
      <c r="CZ18" s="75"/>
    </row>
    <row r="19" s="377" customFormat="true" ht="15" customHeight="true" x14ac:dyDescent="0.2">
      <c r="A19" s="1047"/>
      <c r="B19" s="447" t="s">
        <v>16</v>
      </c>
      <c r="C19" s="538">
        <v>12.594702950054836</v>
      </c>
      <c r="D19" s="530">
        <v>13.35041006157018</v>
      </c>
      <c r="E19" s="530">
        <v>9.9376349703221898</v>
      </c>
      <c r="F19" s="530">
        <v>8.3866183445194675</v>
      </c>
      <c r="G19" s="546">
        <v>2.1995550504686165</v>
      </c>
      <c r="H19" s="534">
        <v>9.8916022512522641</v>
      </c>
      <c r="I19" s="530">
        <v>7.4467270123708937</v>
      </c>
      <c r="J19" s="530">
        <v>6.0513884274976633</v>
      </c>
      <c r="K19" s="530">
        <v>1.9070921213882577</v>
      </c>
      <c r="L19" s="542">
        <v>0.83278540398944911</v>
      </c>
      <c r="M19" s="538">
        <v>11.313482433707355</v>
      </c>
      <c r="N19" s="530">
        <v>13.641684618466499</v>
      </c>
      <c r="O19" s="530">
        <v>14.492184230041168</v>
      </c>
      <c r="P19" s="530">
        <v>11.987799692208263</v>
      </c>
      <c r="Q19" s="542">
        <v>10.615668835139964</v>
      </c>
      <c r="R19" s="538">
        <v>9.495626757766999</v>
      </c>
      <c r="S19" s="530">
        <v>9.8899952935862814</v>
      </c>
      <c r="T19" s="530">
        <v>8.93900154060338</v>
      </c>
      <c r="U19" s="542">
        <v>5.3837708696077096</v>
      </c>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946"/>
      <c r="BA19" s="1035"/>
      <c r="BB19" s="682" t="s">
        <v>16</v>
      </c>
      <c r="BC19" s="554">
        <v>827.83605599999987</v>
      </c>
      <c r="BD19" s="550">
        <v>877.01412300000004</v>
      </c>
      <c r="BE19" s="550">
        <v>654.53637099999992</v>
      </c>
      <c r="BF19" s="550">
        <v>552.70292700000005</v>
      </c>
      <c r="BG19" s="563">
        <v>145.08454399999997</v>
      </c>
      <c r="BH19" s="554">
        <v>282.64772800000003</v>
      </c>
      <c r="BI19" s="550">
        <v>213.11253600000006</v>
      </c>
      <c r="BJ19" s="550">
        <v>173.06172899999996</v>
      </c>
      <c r="BK19" s="550">
        <v>54.657299999999999</v>
      </c>
      <c r="BL19" s="563">
        <v>23.798454999999997</v>
      </c>
      <c r="BM19" s="554">
        <v>419.50915400000002</v>
      </c>
      <c r="BN19" s="550">
        <v>507.74781500000023</v>
      </c>
      <c r="BO19" s="550">
        <v>539.977081</v>
      </c>
      <c r="BP19" s="550">
        <v>446.95261699999992</v>
      </c>
      <c r="BQ19" s="563">
        <v>395.70960600000024</v>
      </c>
      <c r="BR19" s="554">
        <v>266.97994599999993</v>
      </c>
      <c r="BS19" s="550">
        <v>2068.3810560000011</v>
      </c>
      <c r="BT19" s="550">
        <v>570.94158400000015</v>
      </c>
      <c r="BU19" s="558">
        <v>150.87143500000002</v>
      </c>
      <c r="BV19" s="73"/>
      <c r="BW19" s="73"/>
      <c r="BX19" s="73"/>
      <c r="BY19" s="73"/>
      <c r="BZ19" s="73"/>
      <c r="CA19" s="73"/>
      <c r="CB19" s="73"/>
      <c r="CC19" s="73"/>
      <c r="CD19" s="73"/>
      <c r="CE19" s="73"/>
      <c r="CF19" s="73"/>
      <c r="CG19" s="73"/>
      <c r="CH19" s="73"/>
      <c r="CI19" s="73"/>
      <c r="CJ19" s="73"/>
      <c r="CK19" s="73"/>
      <c r="CL19" s="73"/>
      <c r="CM19" s="73"/>
      <c r="CN19" s="73"/>
      <c r="CO19" s="73"/>
      <c r="CP19" s="73"/>
      <c r="CQ19" s="73"/>
      <c r="CR19" s="73"/>
      <c r="CS19" s="73"/>
      <c r="CT19" s="73"/>
      <c r="CU19" s="73"/>
      <c r="CV19" s="73"/>
      <c r="CW19" s="73"/>
      <c r="CX19" s="73"/>
      <c r="CY19" s="73"/>
      <c r="CZ19" s="75"/>
    </row>
    <row r="20" s="377" customFormat="true" ht="15" customHeight="true" x14ac:dyDescent="0.2">
      <c r="A20" s="1047"/>
      <c r="B20" s="447" t="s">
        <v>22</v>
      </c>
      <c r="C20" s="538">
        <v>25.314188334552114</v>
      </c>
      <c r="D20" s="530">
        <v>13.151668432355793</v>
      </c>
      <c r="E20" s="530">
        <v>7.7231660371066084</v>
      </c>
      <c r="F20" s="530">
        <v>4.7037746554151081</v>
      </c>
      <c r="G20" s="546">
        <v>1.0539335357249402</v>
      </c>
      <c r="H20" s="534">
        <v>7.4041645033606942</v>
      </c>
      <c r="I20" s="530">
        <v>4.1419544916978159</v>
      </c>
      <c r="J20" s="530">
        <v>1.6471232544722694</v>
      </c>
      <c r="K20" s="530">
        <v>1.4339764156633719</v>
      </c>
      <c r="L20" s="542">
        <v>0.34852925030737114</v>
      </c>
      <c r="M20" s="538">
        <v>27.757022002811443</v>
      </c>
      <c r="N20" s="530">
        <v>20.521594440403987</v>
      </c>
      <c r="O20" s="530">
        <v>12.920241429017102</v>
      </c>
      <c r="P20" s="530">
        <v>10.930460037296044</v>
      </c>
      <c r="Q20" s="542">
        <v>8.2024600978962088</v>
      </c>
      <c r="R20" s="538">
        <v>23.529811627779075</v>
      </c>
      <c r="S20" s="530">
        <v>5.4904101630079722</v>
      </c>
      <c r="T20" s="530">
        <v>19.654689871143464</v>
      </c>
      <c r="U20" s="542">
        <v>12.51953201057456</v>
      </c>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946"/>
      <c r="BA20" s="1035"/>
      <c r="BB20" s="682" t="s">
        <v>22</v>
      </c>
      <c r="BC20" s="554">
        <v>1663.8739250000003</v>
      </c>
      <c r="BD20" s="550">
        <v>863.95840299999963</v>
      </c>
      <c r="BE20" s="550">
        <v>508.68170199999992</v>
      </c>
      <c r="BF20" s="550">
        <v>309.99264699999998</v>
      </c>
      <c r="BG20" s="563">
        <v>69.518363000000008</v>
      </c>
      <c r="BH20" s="554">
        <v>211.570403</v>
      </c>
      <c r="BI20" s="550">
        <v>118.535623</v>
      </c>
      <c r="BJ20" s="550">
        <v>47.105552999999993</v>
      </c>
      <c r="BK20" s="550">
        <v>41.097794000000007</v>
      </c>
      <c r="BL20" s="563">
        <v>9.9598980000000008</v>
      </c>
      <c r="BM20" s="554">
        <v>1029.2431959999999</v>
      </c>
      <c r="BN20" s="550">
        <v>763.82023399999969</v>
      </c>
      <c r="BO20" s="550">
        <v>481.40667700000006</v>
      </c>
      <c r="BP20" s="550">
        <v>407.53080999999992</v>
      </c>
      <c r="BQ20" s="563">
        <v>305.75485200000003</v>
      </c>
      <c r="BR20" s="554">
        <v>661.5664240000001</v>
      </c>
      <c r="BS20" s="550">
        <v>1148.2574089999989</v>
      </c>
      <c r="BT20" s="550">
        <v>1255.3616549999999</v>
      </c>
      <c r="BU20" s="558">
        <v>350.83955200000003</v>
      </c>
      <c r="BV20" s="73"/>
      <c r="BW20" s="73"/>
      <c r="BX20" s="73"/>
      <c r="BY20" s="73"/>
      <c r="BZ20" s="73"/>
      <c r="CA20" s="73"/>
      <c r="CB20" s="73"/>
      <c r="CC20" s="73"/>
      <c r="CD20" s="73"/>
      <c r="CE20" s="73"/>
      <c r="CF20" s="73"/>
      <c r="CG20" s="73"/>
      <c r="CH20" s="73"/>
      <c r="CI20" s="73"/>
      <c r="CJ20" s="73"/>
      <c r="CK20" s="73"/>
      <c r="CL20" s="73"/>
      <c r="CM20" s="73"/>
      <c r="CN20" s="73"/>
      <c r="CO20" s="73"/>
      <c r="CP20" s="73"/>
      <c r="CQ20" s="73"/>
      <c r="CR20" s="73"/>
      <c r="CS20" s="73"/>
      <c r="CT20" s="73"/>
      <c r="CU20" s="73"/>
      <c r="CV20" s="73"/>
      <c r="CW20" s="73"/>
      <c r="CX20" s="73"/>
      <c r="CY20" s="73"/>
      <c r="CZ20" s="75"/>
    </row>
    <row r="21" s="377" customFormat="true" ht="15" customHeight="true" x14ac:dyDescent="0.2">
      <c r="A21" s="1047"/>
      <c r="B21" s="447" t="s">
        <v>17</v>
      </c>
      <c r="C21" s="538">
        <v>1.0023816496834137</v>
      </c>
      <c r="D21" s="530">
        <v>1.2187900146171373</v>
      </c>
      <c r="E21" s="530">
        <v>0.53249032352122005</v>
      </c>
      <c r="F21" s="530">
        <v>0.81880993691073656</v>
      </c>
      <c r="G21" s="546">
        <v>0.44972454488399588</v>
      </c>
      <c r="H21" s="534">
        <v>1.3435644037775585E-2</v>
      </c>
      <c r="I21" s="530">
        <v>0</v>
      </c>
      <c r="J21" s="530">
        <v>0</v>
      </c>
      <c r="K21" s="530">
        <v>0</v>
      </c>
      <c r="L21" s="542">
        <v>0</v>
      </c>
      <c r="M21" s="538">
        <v>0.75420646317855666</v>
      </c>
      <c r="N21" s="530">
        <v>1.7732942580428666</v>
      </c>
      <c r="O21" s="530">
        <v>1.3950987112158475</v>
      </c>
      <c r="P21" s="530">
        <v>0.85107399889759516</v>
      </c>
      <c r="Q21" s="542">
        <v>2.3227561522536093</v>
      </c>
      <c r="R21" s="538">
        <v>2.10823340002483</v>
      </c>
      <c r="S21" s="530">
        <v>0.67223595533771585</v>
      </c>
      <c r="T21" s="530">
        <v>1.0142751948337922</v>
      </c>
      <c r="U21" s="542">
        <v>0</v>
      </c>
      <c r="V21" s="72"/>
      <c r="W21" s="72"/>
      <c r="X21" s="72"/>
      <c r="Y21" s="72"/>
      <c r="Z21" s="72"/>
      <c r="AA21" s="72"/>
      <c r="AB21" s="72"/>
      <c r="AC21" s="72"/>
      <c r="AD21" s="72"/>
      <c r="AE21" s="72"/>
      <c r="AF21" s="72"/>
      <c r="AG21" s="72"/>
      <c r="AH21" s="72"/>
      <c r="AI21" s="72"/>
      <c r="AJ21" s="72"/>
      <c r="AK21" s="72"/>
      <c r="AL21" s="72"/>
      <c r="AM21" s="72"/>
      <c r="AN21" s="72"/>
      <c r="AO21" s="72"/>
      <c r="AP21" s="72"/>
      <c r="AQ21" s="72"/>
      <c r="AR21" s="72"/>
      <c r="AS21" s="72"/>
      <c r="AT21" s="72"/>
      <c r="AU21" s="72"/>
      <c r="AV21" s="72"/>
      <c r="AW21" s="72"/>
      <c r="AX21" s="72"/>
      <c r="AY21" s="72"/>
      <c r="AZ21" s="946"/>
      <c r="BA21" s="1035"/>
      <c r="BB21" s="682" t="s">
        <v>17</v>
      </c>
      <c r="BC21" s="554">
        <v>65.88545000000002</v>
      </c>
      <c r="BD21" s="550">
        <v>80.064661000000015</v>
      </c>
      <c r="BE21" s="550">
        <v>35.072156000000007</v>
      </c>
      <c r="BF21" s="550">
        <v>53.961994000000004</v>
      </c>
      <c r="BG21" s="563">
        <v>29.664218000000005</v>
      </c>
      <c r="BH21" s="554">
        <v>0.38391700000000001</v>
      </c>
      <c r="BI21" s="550">
        <v>0</v>
      </c>
      <c r="BJ21" s="550">
        <v>0</v>
      </c>
      <c r="BK21" s="550">
        <v>0</v>
      </c>
      <c r="BL21" s="563">
        <v>0</v>
      </c>
      <c r="BM21" s="554">
        <v>27.966324000000007</v>
      </c>
      <c r="BN21" s="550">
        <v>66.002572999999998</v>
      </c>
      <c r="BO21" s="550">
        <v>51.981214000000001</v>
      </c>
      <c r="BP21" s="550">
        <v>31.731407000000004</v>
      </c>
      <c r="BQ21" s="563">
        <v>86.583044000000015</v>
      </c>
      <c r="BR21" s="554">
        <v>59.275290999999996</v>
      </c>
      <c r="BS21" s="550">
        <v>140.59057400000003</v>
      </c>
      <c r="BT21" s="550">
        <v>64.782614000000009</v>
      </c>
      <c r="BU21" s="558">
        <v>0</v>
      </c>
      <c r="BV21" s="73"/>
      <c r="BW21" s="73"/>
      <c r="BX21" s="73"/>
      <c r="BY21" s="73"/>
      <c r="BZ21" s="73"/>
      <c r="CA21" s="73"/>
      <c r="CB21" s="73"/>
      <c r="CC21" s="73"/>
      <c r="CD21" s="73"/>
      <c r="CE21" s="73"/>
      <c r="CF21" s="73"/>
      <c r="CG21" s="73"/>
      <c r="CH21" s="73"/>
      <c r="CI21" s="73"/>
      <c r="CJ21" s="73"/>
      <c r="CK21" s="73"/>
      <c r="CL21" s="73"/>
      <c r="CM21" s="73"/>
      <c r="CN21" s="73"/>
      <c r="CO21" s="73"/>
      <c r="CP21" s="73"/>
      <c r="CQ21" s="73"/>
      <c r="CR21" s="73"/>
      <c r="CS21" s="73"/>
      <c r="CT21" s="73"/>
      <c r="CU21" s="73"/>
      <c r="CV21" s="73"/>
      <c r="CW21" s="73"/>
      <c r="CX21" s="73"/>
      <c r="CY21" s="73"/>
      <c r="CZ21" s="75"/>
    </row>
    <row r="22" s="377" customFormat="true" ht="15" customHeight="true" x14ac:dyDescent="0.2">
      <c r="A22" s="1047" t="s">
        <v>54</v>
      </c>
      <c r="B22" s="447" t="s">
        <v>49</v>
      </c>
      <c r="C22" s="538">
        <v>17.092992206470644</v>
      </c>
      <c r="D22" s="530">
        <v>15.590892838428644</v>
      </c>
      <c r="E22" s="530">
        <v>10.83187755899694</v>
      </c>
      <c r="F22" s="530">
        <v>8.8768498887600238</v>
      </c>
      <c r="G22" s="546">
        <v>2.2331337464986492</v>
      </c>
      <c r="H22" s="534">
        <v>10.684106554810064</v>
      </c>
      <c r="I22" s="530">
        <v>7.7684945200827551</v>
      </c>
      <c r="J22" s="530">
        <v>6.1527314987996338</v>
      </c>
      <c r="K22" s="530">
        <v>1.9348372309617228</v>
      </c>
      <c r="L22" s="542">
        <v>0.83569805615941484</v>
      </c>
      <c r="M22" s="538">
        <v>15.825537620722837</v>
      </c>
      <c r="N22" s="530">
        <v>17.555710801991815</v>
      </c>
      <c r="O22" s="530">
        <v>16.913394128843279</v>
      </c>
      <c r="P22" s="530">
        <v>13.588764621146925</v>
      </c>
      <c r="Q22" s="542">
        <v>11.864425249485707</v>
      </c>
      <c r="R22" s="538">
        <v>12.769468959385746</v>
      </c>
      <c r="S22" s="530">
        <v>10.539507865981927</v>
      </c>
      <c r="T22" s="530">
        <v>11.267975450008546</v>
      </c>
      <c r="U22" s="542">
        <v>6.1542547649133583</v>
      </c>
      <c r="V22" s="72"/>
      <c r="W22" s="72"/>
      <c r="X22" s="72"/>
      <c r="Y22" s="72"/>
      <c r="Z22" s="72"/>
      <c r="AA22" s="72"/>
      <c r="AB22" s="72"/>
      <c r="AC22" s="72"/>
      <c r="AD22" s="72"/>
      <c r="AE22" s="72"/>
      <c r="AF22" s="72"/>
      <c r="AG22" s="72"/>
      <c r="AH22" s="72"/>
      <c r="AI22" s="72"/>
      <c r="AJ22" s="72"/>
      <c r="AK22" s="72"/>
      <c r="AL22" s="72"/>
      <c r="AM22" s="72"/>
      <c r="AN22" s="72"/>
      <c r="AO22" s="72"/>
      <c r="AP22" s="72"/>
      <c r="AQ22" s="72"/>
      <c r="AR22" s="72"/>
      <c r="AS22" s="72"/>
      <c r="AT22" s="72"/>
      <c r="AU22" s="72"/>
      <c r="AV22" s="72"/>
      <c r="AW22" s="72"/>
      <c r="AX22" s="72"/>
      <c r="AY22" s="72"/>
      <c r="AZ22" s="946"/>
      <c r="BA22" s="1035" t="s">
        <v>54</v>
      </c>
      <c r="BB22" s="682" t="s">
        <v>49</v>
      </c>
      <c r="BC22" s="554">
        <v>827.83605599999987</v>
      </c>
      <c r="BD22" s="550">
        <v>877.01412300000004</v>
      </c>
      <c r="BE22" s="550">
        <v>654.53637099999992</v>
      </c>
      <c r="BF22" s="550">
        <v>552.70292700000005</v>
      </c>
      <c r="BG22" s="563">
        <v>145.08454399999997</v>
      </c>
      <c r="BH22" s="554">
        <v>282.64772800000003</v>
      </c>
      <c r="BI22" s="550">
        <v>213.11253600000006</v>
      </c>
      <c r="BJ22" s="550">
        <v>173.06172899999996</v>
      </c>
      <c r="BK22" s="550">
        <v>54.657299999999999</v>
      </c>
      <c r="BL22" s="563">
        <v>23.798454999999997</v>
      </c>
      <c r="BM22" s="554">
        <v>419.50915400000002</v>
      </c>
      <c r="BN22" s="550">
        <v>507.74781500000023</v>
      </c>
      <c r="BO22" s="550">
        <v>539.977081</v>
      </c>
      <c r="BP22" s="550">
        <v>446.95261699999992</v>
      </c>
      <c r="BQ22" s="563">
        <v>395.70960600000024</v>
      </c>
      <c r="BR22" s="554">
        <v>266.97994599999993</v>
      </c>
      <c r="BS22" s="550">
        <v>2068.3810560000011</v>
      </c>
      <c r="BT22" s="550">
        <v>570.94158400000015</v>
      </c>
      <c r="BU22" s="558">
        <v>150.87143500000002</v>
      </c>
      <c r="BV22" s="73"/>
      <c r="BW22" s="73"/>
      <c r="BX22" s="73"/>
      <c r="BY22" s="73"/>
      <c r="BZ22" s="73"/>
      <c r="CA22" s="73"/>
      <c r="CB22" s="73"/>
      <c r="CC22" s="73"/>
      <c r="CD22" s="73"/>
      <c r="CE22" s="73"/>
      <c r="CF22" s="73"/>
      <c r="CG22" s="73"/>
      <c r="CH22" s="73"/>
      <c r="CI22" s="73"/>
      <c r="CJ22" s="73"/>
      <c r="CK22" s="73"/>
      <c r="CL22" s="73"/>
      <c r="CM22" s="73"/>
      <c r="CN22" s="73"/>
      <c r="CO22" s="73"/>
      <c r="CP22" s="73"/>
      <c r="CQ22" s="73"/>
      <c r="CR22" s="73"/>
      <c r="CS22" s="73"/>
      <c r="CT22" s="73"/>
      <c r="CU22" s="73"/>
      <c r="CV22" s="73"/>
      <c r="CW22" s="73"/>
      <c r="CX22" s="73"/>
      <c r="CY22" s="73"/>
      <c r="CZ22" s="75"/>
    </row>
    <row r="23" s="377" customFormat="true" ht="15" customHeight="true" x14ac:dyDescent="0.2">
      <c r="A23" s="1048"/>
      <c r="B23" s="448" t="s">
        <v>48</v>
      </c>
      <c r="C23" s="536">
        <v>82.907007793529402</v>
      </c>
      <c r="D23" s="531">
        <v>84.409107161571271</v>
      </c>
      <c r="E23" s="531">
        <v>89.168122441002964</v>
      </c>
      <c r="F23" s="531">
        <v>91.123150111239909</v>
      </c>
      <c r="G23" s="547">
        <v>97.766866253501291</v>
      </c>
      <c r="H23" s="532">
        <v>89.315893445189886</v>
      </c>
      <c r="I23" s="531">
        <v>92.231505479917303</v>
      </c>
      <c r="J23" s="531">
        <v>93.847268501200332</v>
      </c>
      <c r="K23" s="531">
        <v>98.065162769038253</v>
      </c>
      <c r="L23" s="543">
        <v>99.164301943840599</v>
      </c>
      <c r="M23" s="536">
        <v>84.174462379277173</v>
      </c>
      <c r="N23" s="531">
        <v>82.444289198008079</v>
      </c>
      <c r="O23" s="531">
        <v>83.086605871156692</v>
      </c>
      <c r="P23" s="531">
        <v>86.411235378853107</v>
      </c>
      <c r="Q23" s="543">
        <v>88.135574750514294</v>
      </c>
      <c r="R23" s="536">
        <v>87.230531040614267</v>
      </c>
      <c r="S23" s="531">
        <v>89.460492134017983</v>
      </c>
      <c r="T23" s="531">
        <v>88.732024549991479</v>
      </c>
      <c r="U23" s="543">
        <v>93.845745235086724</v>
      </c>
      <c r="V23" s="72"/>
      <c r="W23" s="72"/>
      <c r="X23" s="72"/>
      <c r="Y23" s="72"/>
      <c r="Z23" s="72"/>
      <c r="AA23" s="72"/>
      <c r="AB23" s="72"/>
      <c r="AC23" s="72"/>
      <c r="AD23" s="72"/>
      <c r="AE23" s="72"/>
      <c r="AF23" s="72"/>
      <c r="AG23" s="72"/>
      <c r="AH23" s="72"/>
      <c r="AI23" s="72"/>
      <c r="AJ23" s="72"/>
      <c r="AK23" s="72"/>
      <c r="AL23" s="72"/>
      <c r="AM23" s="72"/>
      <c r="AN23" s="72"/>
      <c r="AO23" s="72"/>
      <c r="AP23" s="72"/>
      <c r="AQ23" s="72"/>
      <c r="AR23" s="72"/>
      <c r="AS23" s="72"/>
      <c r="AT23" s="72"/>
      <c r="AU23" s="72"/>
      <c r="AV23" s="72"/>
      <c r="AW23" s="72"/>
      <c r="AX23" s="72"/>
      <c r="AY23" s="72"/>
      <c r="AZ23" s="946"/>
      <c r="BA23" s="1037"/>
      <c r="BB23" s="684" t="s">
        <v>48</v>
      </c>
      <c r="BC23" s="555">
        <v>4015.2952460000001</v>
      </c>
      <c r="BD23" s="551">
        <v>4748.1552120000015</v>
      </c>
      <c r="BE23" s="551">
        <v>5388.1498340000044</v>
      </c>
      <c r="BF23" s="551">
        <v>5673.637880000002</v>
      </c>
      <c r="BG23" s="564">
        <v>6351.8189320000056</v>
      </c>
      <c r="BH23" s="555">
        <v>2362.8493620000036</v>
      </c>
      <c r="BI23" s="551">
        <v>2530.1800729999986</v>
      </c>
      <c r="BJ23" s="551">
        <v>2639.7008469999987</v>
      </c>
      <c r="BK23" s="551">
        <v>2770.2469929999975</v>
      </c>
      <c r="BL23" s="564">
        <v>2823.9352240000012</v>
      </c>
      <c r="BM23" s="555">
        <v>2231.3275129999979</v>
      </c>
      <c r="BN23" s="551">
        <v>2384.4609979999968</v>
      </c>
      <c r="BO23" s="551">
        <v>2652.6232740000009</v>
      </c>
      <c r="BP23" s="551">
        <v>2842.1809390000017</v>
      </c>
      <c r="BQ23" s="564">
        <v>2939.5518809999976</v>
      </c>
      <c r="BR23" s="555">
        <v>1823.7878599999965</v>
      </c>
      <c r="BS23" s="551">
        <v>17556.643966999931</v>
      </c>
      <c r="BT23" s="551">
        <v>4495.9986709999985</v>
      </c>
      <c r="BU23" s="559">
        <v>2300.6266059999998</v>
      </c>
      <c r="BV23" s="73"/>
      <c r="BW23" s="73"/>
      <c r="BX23" s="73"/>
      <c r="BY23" s="73"/>
      <c r="BZ23" s="73"/>
      <c r="CA23" s="73"/>
      <c r="CB23" s="73"/>
      <c r="CC23" s="73"/>
      <c r="CD23" s="73"/>
      <c r="CE23" s="73"/>
      <c r="CF23" s="73"/>
      <c r="CG23" s="73"/>
      <c r="CH23" s="73"/>
      <c r="CI23" s="73"/>
      <c r="CJ23" s="73"/>
      <c r="CK23" s="73"/>
      <c r="CL23" s="73"/>
      <c r="CM23" s="73"/>
      <c r="CN23" s="73"/>
      <c r="CO23" s="73"/>
      <c r="CP23" s="73"/>
      <c r="CQ23" s="73"/>
      <c r="CR23" s="73"/>
      <c r="CS23" s="73"/>
      <c r="CT23" s="73"/>
      <c r="CU23" s="73"/>
      <c r="CV23" s="73"/>
      <c r="CW23" s="73"/>
      <c r="CX23" s="73"/>
      <c r="CY23" s="73"/>
      <c r="CZ23" s="75"/>
    </row>
    <row r="24" s="378" customFormat="true" ht="15" hidden="true" customHeight="true" x14ac:dyDescent="0.2">
      <c r="A24" s="1084" t="s">
        <v>47</v>
      </c>
      <c r="B24" s="445" t="s">
        <v>59</v>
      </c>
      <c r="C24" s="451"/>
      <c r="D24" s="452"/>
      <c r="E24" s="452"/>
      <c r="F24" s="452"/>
      <c r="G24" s="453"/>
      <c r="H24" s="454"/>
      <c r="I24" s="452"/>
      <c r="J24" s="452"/>
      <c r="K24" s="452"/>
      <c r="L24" s="455"/>
      <c r="M24" s="451"/>
      <c r="N24" s="452"/>
      <c r="O24" s="452"/>
      <c r="P24" s="452"/>
      <c r="Q24" s="453"/>
      <c r="R24" s="454"/>
      <c r="S24" s="452"/>
      <c r="T24" s="452"/>
      <c r="U24" s="455"/>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415"/>
      <c r="BB24" s="380"/>
      <c r="BV24" s="415"/>
      <c r="BW24" s="415"/>
      <c r="BX24" s="415"/>
      <c r="BY24" s="415"/>
      <c r="BZ24" s="415"/>
      <c r="CA24" s="415"/>
      <c r="CB24" s="415"/>
      <c r="CC24" s="415"/>
      <c r="CD24" s="415"/>
      <c r="CE24" s="415"/>
      <c r="CF24" s="415"/>
      <c r="CG24" s="415"/>
      <c r="CH24" s="415"/>
      <c r="CI24" s="415"/>
      <c r="CJ24" s="415"/>
      <c r="CK24" s="415"/>
      <c r="CL24" s="415"/>
      <c r="CM24" s="415"/>
      <c r="CN24" s="415"/>
      <c r="CO24" s="415"/>
      <c r="CP24" s="415"/>
      <c r="CQ24" s="415"/>
      <c r="CR24" s="415"/>
      <c r="CS24" s="415"/>
      <c r="CT24" s="415"/>
      <c r="CU24" s="415"/>
      <c r="CV24" s="415"/>
      <c r="CW24" s="415"/>
      <c r="CX24" s="415"/>
      <c r="CY24" s="415"/>
      <c r="CZ24" s="415"/>
    </row>
    <row r="25" s="378" customFormat="true" ht="15" hidden="true" customHeight="true" x14ac:dyDescent="0.2">
      <c r="A25" s="1085"/>
      <c r="B25" s="442" t="s">
        <v>58</v>
      </c>
      <c r="C25" s="456"/>
      <c r="D25" s="457"/>
      <c r="E25" s="457"/>
      <c r="F25" s="457"/>
      <c r="G25" s="458"/>
      <c r="H25" s="459"/>
      <c r="I25" s="457"/>
      <c r="J25" s="457"/>
      <c r="K25" s="457"/>
      <c r="L25" s="460"/>
      <c r="M25" s="456"/>
      <c r="N25" s="457"/>
      <c r="O25" s="457"/>
      <c r="P25" s="457"/>
      <c r="Q25" s="458"/>
      <c r="R25" s="459"/>
      <c r="S25" s="457"/>
      <c r="T25" s="457"/>
      <c r="U25" s="460"/>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415"/>
      <c r="BB25" s="380"/>
      <c r="BV25" s="415"/>
      <c r="BW25" s="415"/>
      <c r="BX25" s="415"/>
      <c r="BY25" s="415"/>
      <c r="BZ25" s="415"/>
      <c r="CA25" s="415"/>
      <c r="CB25" s="415"/>
      <c r="CC25" s="415"/>
      <c r="CD25" s="415"/>
      <c r="CE25" s="415"/>
      <c r="CF25" s="415"/>
      <c r="CG25" s="415"/>
      <c r="CH25" s="415"/>
      <c r="CI25" s="415"/>
      <c r="CJ25" s="415"/>
      <c r="CK25" s="415"/>
      <c r="CL25" s="415"/>
      <c r="CM25" s="415"/>
      <c r="CN25" s="415"/>
      <c r="CO25" s="415"/>
      <c r="CP25" s="415"/>
      <c r="CQ25" s="415"/>
      <c r="CR25" s="415"/>
      <c r="CS25" s="415"/>
      <c r="CT25" s="415"/>
      <c r="CU25" s="415"/>
      <c r="CV25" s="415"/>
      <c r="CW25" s="415"/>
      <c r="CX25" s="415"/>
      <c r="CY25" s="415"/>
      <c r="CZ25" s="415"/>
    </row>
    <row r="26" s="378" customFormat="true" ht="15" hidden="true" customHeight="true" x14ac:dyDescent="0.2">
      <c r="A26" s="1086"/>
      <c r="B26" s="443" t="s">
        <v>46</v>
      </c>
      <c r="C26" s="461"/>
      <c r="D26" s="462"/>
      <c r="E26" s="462"/>
      <c r="F26" s="462"/>
      <c r="G26" s="463"/>
      <c r="H26" s="464"/>
      <c r="I26" s="462"/>
      <c r="J26" s="462"/>
      <c r="K26" s="462"/>
      <c r="L26" s="465"/>
      <c r="M26" s="461"/>
      <c r="N26" s="462"/>
      <c r="O26" s="462"/>
      <c r="P26" s="462"/>
      <c r="Q26" s="465"/>
      <c r="R26" s="513"/>
      <c r="S26" s="498"/>
      <c r="T26" s="498"/>
      <c r="U26" s="58"/>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415"/>
      <c r="BB26" s="380"/>
      <c r="BV26" s="415"/>
      <c r="BW26" s="415"/>
      <c r="BX26" s="415"/>
      <c r="BY26" s="415"/>
      <c r="BZ26" s="415"/>
      <c r="CA26" s="415"/>
      <c r="CB26" s="415"/>
      <c r="CC26" s="415"/>
      <c r="CD26" s="415"/>
      <c r="CE26" s="415"/>
      <c r="CF26" s="415"/>
      <c r="CG26" s="415"/>
      <c r="CH26" s="415"/>
      <c r="CI26" s="415"/>
      <c r="CJ26" s="415"/>
      <c r="CK26" s="415"/>
      <c r="CL26" s="415"/>
      <c r="CM26" s="415"/>
      <c r="CN26" s="415"/>
      <c r="CO26" s="415"/>
      <c r="CP26" s="415"/>
      <c r="CQ26" s="415"/>
      <c r="CR26" s="415"/>
      <c r="CS26" s="415"/>
      <c r="CT26" s="415"/>
      <c r="CU26" s="415"/>
      <c r="CV26" s="415"/>
      <c r="CW26" s="415"/>
      <c r="CX26" s="415"/>
      <c r="CY26" s="415"/>
      <c r="CZ26" s="415"/>
    </row>
    <row r="27" s="377" customFormat="true" ht="15" customHeight="true" x14ac:dyDescent="0.2">
      <c r="B27" s="444"/>
      <c r="C27" s="1054" t="s">
        <v>115</v>
      </c>
      <c r="D27" s="1055"/>
      <c r="E27" s="1055"/>
      <c r="F27" s="1055"/>
      <c r="G27" s="1056"/>
      <c r="H27" s="1052" t="s">
        <v>38</v>
      </c>
      <c r="I27" s="1044"/>
      <c r="J27" s="1044"/>
      <c r="K27" s="1044"/>
      <c r="L27" s="1046"/>
      <c r="M27" s="1039" t="s">
        <v>37</v>
      </c>
      <c r="N27" s="1040"/>
      <c r="O27" s="1040"/>
      <c r="P27" s="1040"/>
      <c r="Q27" s="1041"/>
      <c r="R27" s="572" t="s">
        <v>142</v>
      </c>
      <c r="S27" s="524"/>
      <c r="T27" s="524"/>
      <c r="U27" s="524"/>
      <c r="V27" s="53"/>
      <c r="W27" s="53"/>
      <c r="X27" s="53"/>
      <c r="Y27" s="53"/>
      <c r="Z27" s="54"/>
      <c r="AA27" s="54"/>
      <c r="AB27" s="54"/>
      <c r="AC27" s="54"/>
      <c r="AD27" s="54"/>
      <c r="AE27" s="54"/>
      <c r="AF27" s="54"/>
      <c r="AG27" s="54"/>
      <c r="AH27" s="54"/>
      <c r="AI27" s="54"/>
      <c r="AJ27" s="54"/>
      <c r="AK27" s="54"/>
      <c r="AL27" s="54"/>
      <c r="AM27" s="54"/>
      <c r="AN27" s="54"/>
      <c r="AO27" s="54"/>
      <c r="AP27" s="54"/>
      <c r="AQ27" s="54"/>
      <c r="AR27" s="54"/>
      <c r="AS27" s="54"/>
      <c r="AT27" s="54"/>
      <c r="AU27" s="54"/>
      <c r="AV27" s="54"/>
      <c r="AW27" s="54"/>
      <c r="AX27" s="54"/>
      <c r="AY27" s="54"/>
      <c r="AZ27" s="414"/>
      <c r="BA27" s="416" t="s">
        <v>131</v>
      </c>
      <c r="BB27" s="362" t="s">
        <v>96</v>
      </c>
      <c r="BC27" s="1039" t="s">
        <v>115</v>
      </c>
      <c r="BD27" s="1040"/>
      <c r="BE27" s="1040"/>
      <c r="BF27" s="1040"/>
      <c r="BG27" s="1041"/>
      <c r="BH27" s="1039" t="s">
        <v>38</v>
      </c>
      <c r="BI27" s="1040"/>
      <c r="BJ27" s="1040"/>
      <c r="BK27" s="1040"/>
      <c r="BL27" s="1041"/>
      <c r="BM27" s="1039" t="s">
        <v>37</v>
      </c>
      <c r="BN27" s="1040"/>
      <c r="BO27" s="1040"/>
      <c r="BP27" s="1040"/>
      <c r="BQ27" s="1041"/>
      <c r="BR27" s="572" t="s">
        <v>142</v>
      </c>
      <c r="BS27" s="524"/>
      <c r="BT27" s="524"/>
      <c r="BU27" s="524"/>
      <c r="BV27" s="53"/>
      <c r="BW27" s="53"/>
      <c r="BX27" s="53"/>
      <c r="BY27" s="53"/>
      <c r="BZ27" s="414"/>
      <c r="CA27" s="414"/>
      <c r="CB27" s="414"/>
      <c r="CC27" s="414"/>
      <c r="CD27" s="414"/>
      <c r="CE27" s="414"/>
      <c r="CF27" s="414"/>
      <c r="CG27" s="414"/>
      <c r="CH27" s="414"/>
      <c r="CI27" s="414"/>
      <c r="CJ27" s="414"/>
      <c r="CK27" s="414"/>
      <c r="CL27" s="414"/>
      <c r="CM27" s="414"/>
      <c r="CN27" s="414"/>
      <c r="CO27" s="414"/>
      <c r="CP27" s="414"/>
      <c r="CQ27" s="414"/>
      <c r="CR27" s="414"/>
      <c r="CS27" s="414"/>
      <c r="CT27" s="414"/>
      <c r="CU27" s="414"/>
      <c r="CV27" s="414"/>
      <c r="CW27" s="414"/>
      <c r="CX27" s="414"/>
      <c r="CY27" s="414"/>
      <c r="CZ27" s="414"/>
    </row>
    <row r="28" s="377" customFormat="true" ht="24" x14ac:dyDescent="0.2">
      <c r="A28" s="402" t="s">
        <v>69</v>
      </c>
      <c r="B28" s="444"/>
      <c r="C28" s="486" t="s">
        <v>0</v>
      </c>
      <c r="D28" s="673" t="s">
        <v>1</v>
      </c>
      <c r="E28" s="673" t="s">
        <v>2</v>
      </c>
      <c r="F28" s="673" t="s">
        <v>3</v>
      </c>
      <c r="G28" s="674" t="s">
        <v>4</v>
      </c>
      <c r="H28" s="449" t="s">
        <v>0</v>
      </c>
      <c r="I28" s="677" t="s">
        <v>1</v>
      </c>
      <c r="J28" s="677" t="s">
        <v>2</v>
      </c>
      <c r="K28" s="677" t="s">
        <v>3</v>
      </c>
      <c r="L28" s="678" t="s">
        <v>4</v>
      </c>
      <c r="M28" s="450" t="s">
        <v>0</v>
      </c>
      <c r="N28" s="677" t="s">
        <v>1</v>
      </c>
      <c r="O28" s="677" t="s">
        <v>2</v>
      </c>
      <c r="P28" s="677" t="s">
        <v>3</v>
      </c>
      <c r="Q28" s="671" t="s">
        <v>4</v>
      </c>
      <c r="R28" s="450" t="s">
        <v>546</v>
      </c>
      <c r="S28" s="677" t="s">
        <v>547</v>
      </c>
      <c r="T28" s="677" t="s">
        <v>548</v>
      </c>
      <c r="U28" s="678" t="s">
        <v>549</v>
      </c>
      <c r="V28" s="948"/>
      <c r="W28" s="948"/>
      <c r="X28" s="948"/>
      <c r="Y28" s="948"/>
      <c r="Z28" s="948"/>
      <c r="AA28" s="948"/>
      <c r="AB28" s="948"/>
      <c r="AC28" s="948"/>
      <c r="AD28" s="948"/>
      <c r="AE28" s="948"/>
      <c r="AF28" s="948"/>
      <c r="AG28" s="948"/>
      <c r="AH28" s="948"/>
      <c r="AI28" s="948"/>
      <c r="AJ28" s="948"/>
      <c r="AK28" s="948"/>
      <c r="AL28" s="948"/>
      <c r="AM28" s="948"/>
      <c r="AN28" s="948"/>
      <c r="AO28" s="948"/>
      <c r="AP28" s="948"/>
      <c r="AQ28" s="948"/>
      <c r="AR28" s="948"/>
      <c r="AS28" s="948"/>
      <c r="AT28" s="948"/>
      <c r="AU28" s="948"/>
      <c r="AV28" s="948"/>
      <c r="AW28" s="948"/>
      <c r="AX28" s="948"/>
      <c r="AY28" s="948"/>
      <c r="AZ28" s="414"/>
      <c r="BA28" s="402" t="s">
        <v>120</v>
      </c>
      <c r="BB28" s="401"/>
      <c r="BC28" s="525" t="s">
        <v>0</v>
      </c>
      <c r="BD28" s="647" t="s">
        <v>1</v>
      </c>
      <c r="BE28" s="647" t="s">
        <v>2</v>
      </c>
      <c r="BF28" s="647" t="s">
        <v>3</v>
      </c>
      <c r="BG28" s="526" t="s">
        <v>4</v>
      </c>
      <c r="BH28" s="525" t="s">
        <v>0</v>
      </c>
      <c r="BI28" s="647" t="s">
        <v>1</v>
      </c>
      <c r="BJ28" s="647" t="s">
        <v>2</v>
      </c>
      <c r="BK28" s="647" t="s">
        <v>3</v>
      </c>
      <c r="BL28" s="526" t="s">
        <v>4</v>
      </c>
      <c r="BM28" s="525" t="s">
        <v>0</v>
      </c>
      <c r="BN28" s="647" t="s">
        <v>1</v>
      </c>
      <c r="BO28" s="647" t="s">
        <v>2</v>
      </c>
      <c r="BP28" s="647" t="s">
        <v>3</v>
      </c>
      <c r="BQ28" s="526" t="s">
        <v>4</v>
      </c>
      <c r="BR28" s="525" t="s">
        <v>546</v>
      </c>
      <c r="BS28" s="647" t="s">
        <v>547</v>
      </c>
      <c r="BT28" s="647" t="s">
        <v>548</v>
      </c>
      <c r="BU28" s="648" t="s">
        <v>549</v>
      </c>
      <c r="BV28" s="948"/>
      <c r="BW28" s="948"/>
      <c r="BX28" s="948"/>
      <c r="BY28" s="948"/>
      <c r="BZ28" s="948"/>
      <c r="CA28" s="948"/>
      <c r="CB28" s="948"/>
      <c r="CC28" s="948"/>
      <c r="CD28" s="948"/>
      <c r="CE28" s="948"/>
      <c r="CF28" s="948"/>
      <c r="CG28" s="948"/>
      <c r="CH28" s="948"/>
      <c r="CI28" s="948"/>
      <c r="CJ28" s="948"/>
      <c r="CK28" s="948"/>
      <c r="CL28" s="948"/>
      <c r="CM28" s="948"/>
      <c r="CN28" s="948"/>
      <c r="CO28" s="948"/>
      <c r="CP28" s="948"/>
      <c r="CQ28" s="948"/>
      <c r="CR28" s="948"/>
      <c r="CS28" s="948"/>
      <c r="CT28" s="948"/>
      <c r="CU28" s="948"/>
      <c r="CV28" s="948"/>
      <c r="CW28" s="948"/>
      <c r="CX28" s="948"/>
      <c r="CY28" s="948"/>
      <c r="CZ28" s="948"/>
    </row>
    <row r="29" s="377" customFormat="true" ht="15" customHeight="true" x14ac:dyDescent="0.2">
      <c r="A29" s="1053" t="s">
        <v>57</v>
      </c>
      <c r="B29" s="446" t="s">
        <v>49</v>
      </c>
      <c r="C29" s="537">
        <v>57.578961988417198</v>
      </c>
      <c r="D29" s="527">
        <v>71.561796583298346</v>
      </c>
      <c r="E29" s="527">
        <v>79.229924463756433</v>
      </c>
      <c r="F29" s="527">
        <v>85.830982580858588</v>
      </c>
      <c r="G29" s="544">
        <v>93.197369301696398</v>
      </c>
      <c r="H29" s="533">
        <v>83.293263790658685</v>
      </c>
      <c r="I29" s="527">
        <v>89.282910533534803</v>
      </c>
      <c r="J29" s="527">
        <v>93.782143407354283</v>
      </c>
      <c r="K29" s="527">
        <v>95.017954255941902</v>
      </c>
      <c r="L29" s="540">
        <v>97.555439758753394</v>
      </c>
      <c r="M29" s="537">
        <v>55.012919767325208</v>
      </c>
      <c r="N29" s="527">
        <v>61.642313330169195</v>
      </c>
      <c r="O29" s="527">
        <v>72.247160371695855</v>
      </c>
      <c r="P29" s="527">
        <v>70.915802615110607</v>
      </c>
      <c r="Q29" s="544">
        <v>72.737081762737219</v>
      </c>
      <c r="R29" s="537">
        <v>62.498658120680176</v>
      </c>
      <c r="S29" s="527">
        <v>82.138489886934309</v>
      </c>
      <c r="T29" s="527">
        <v>68.508053887025383</v>
      </c>
      <c r="U29" s="540">
        <v>78.30897546404978</v>
      </c>
      <c r="V29" s="72"/>
      <c r="W29" s="72"/>
      <c r="X29" s="72"/>
      <c r="Y29" s="72"/>
      <c r="Z29" s="72"/>
      <c r="AA29" s="72"/>
      <c r="AB29" s="72"/>
      <c r="AC29" s="72"/>
      <c r="AD29" s="72"/>
      <c r="AE29" s="72"/>
      <c r="AF29" s="72"/>
      <c r="AG29" s="72"/>
      <c r="AH29" s="72"/>
      <c r="AI29" s="72"/>
      <c r="AJ29" s="72"/>
      <c r="AK29" s="72"/>
      <c r="AL29" s="72"/>
      <c r="AM29" s="72"/>
      <c r="AN29" s="72"/>
      <c r="AO29" s="72"/>
      <c r="AP29" s="72"/>
      <c r="AQ29" s="72"/>
      <c r="AR29" s="72"/>
      <c r="AS29" s="72"/>
      <c r="AT29" s="72"/>
      <c r="AU29" s="72"/>
      <c r="AV29" s="72"/>
      <c r="AW29" s="72"/>
      <c r="AX29" s="72"/>
      <c r="AY29" s="72"/>
      <c r="AZ29" s="414"/>
      <c r="BA29" s="1038" t="s">
        <v>57</v>
      </c>
      <c r="BB29" s="683" t="s">
        <v>49</v>
      </c>
      <c r="BC29" s="553">
        <v>3797.1819919999998</v>
      </c>
      <c r="BD29" s="549">
        <v>4717.595164000003</v>
      </c>
      <c r="BE29" s="549">
        <v>5223.5354270000034</v>
      </c>
      <c r="BF29" s="549">
        <v>5656.5153380000038</v>
      </c>
      <c r="BG29" s="562">
        <v>6147.3786820000041</v>
      </c>
      <c r="BH29" s="553">
        <v>2383.116350000003</v>
      </c>
      <c r="BI29" s="549">
        <v>2555.1235399999973</v>
      </c>
      <c r="BJ29" s="549">
        <v>2682.0456299999996</v>
      </c>
      <c r="BK29" s="549">
        <v>2723.2165519999985</v>
      </c>
      <c r="BL29" s="562">
        <v>2787.835536000001</v>
      </c>
      <c r="BM29" s="553">
        <v>2051.8902689999968</v>
      </c>
      <c r="BN29" s="549">
        <v>2302.1581129999968</v>
      </c>
      <c r="BO29" s="549">
        <v>2696.8834650000022</v>
      </c>
      <c r="BP29" s="549">
        <v>2648.5901370000011</v>
      </c>
      <c r="BQ29" s="562">
        <v>2711.3470109999962</v>
      </c>
      <c r="BR29" s="553">
        <v>1767.1198539999966</v>
      </c>
      <c r="BS29" s="549">
        <v>17190.85873499998</v>
      </c>
      <c r="BT29" s="549">
        <v>4388.6494700000012</v>
      </c>
      <c r="BU29" s="557">
        <v>2195.5785439999991</v>
      </c>
      <c r="BV29" s="73"/>
      <c r="BW29" s="73"/>
      <c r="BX29" s="73"/>
      <c r="BY29" s="73"/>
      <c r="BZ29" s="73"/>
      <c r="CA29" s="73"/>
      <c r="CB29" s="73"/>
      <c r="CC29" s="73"/>
      <c r="CD29" s="73"/>
      <c r="CE29" s="73"/>
      <c r="CF29" s="73"/>
      <c r="CG29" s="73"/>
      <c r="CH29" s="73"/>
      <c r="CI29" s="73"/>
      <c r="CJ29" s="73"/>
      <c r="CK29" s="73"/>
      <c r="CL29" s="73"/>
      <c r="CM29" s="73"/>
      <c r="CN29" s="73"/>
      <c r="CO29" s="73"/>
      <c r="CP29" s="73"/>
      <c r="CQ29" s="73"/>
      <c r="CR29" s="73"/>
      <c r="CS29" s="73"/>
      <c r="CT29" s="73"/>
      <c r="CU29" s="73"/>
      <c r="CV29" s="73"/>
      <c r="CW29" s="73"/>
      <c r="CX29" s="73"/>
      <c r="CY29" s="73"/>
      <c r="CZ29" s="75"/>
    </row>
    <row r="30" s="377" customFormat="true" ht="15" customHeight="true" x14ac:dyDescent="0.2">
      <c r="A30" s="1047"/>
      <c r="B30" s="447" t="s">
        <v>48</v>
      </c>
      <c r="C30" s="538">
        <v>42.42103801158261</v>
      </c>
      <c r="D30" s="530">
        <v>28.438203416701651</v>
      </c>
      <c r="E30" s="530">
        <v>20.770075536243485</v>
      </c>
      <c r="F30" s="530">
        <v>14.169017419141342</v>
      </c>
      <c r="G30" s="546">
        <v>6.8026306983035028</v>
      </c>
      <c r="H30" s="534">
        <v>16.706736209341248</v>
      </c>
      <c r="I30" s="530">
        <v>10.717089466465236</v>
      </c>
      <c r="J30" s="530">
        <v>6.2178565926457106</v>
      </c>
      <c r="K30" s="530">
        <v>4.9820457440581096</v>
      </c>
      <c r="L30" s="542">
        <v>2.4445602412466063</v>
      </c>
      <c r="M30" s="538">
        <v>44.987080232674764</v>
      </c>
      <c r="N30" s="530">
        <v>38.357686669830528</v>
      </c>
      <c r="O30" s="530">
        <v>27.752839628304137</v>
      </c>
      <c r="P30" s="530">
        <v>29.084197384889404</v>
      </c>
      <c r="Q30" s="546">
        <v>27.262918237262738</v>
      </c>
      <c r="R30" s="538">
        <v>37.501341879319916</v>
      </c>
      <c r="S30" s="530">
        <v>17.861510113066096</v>
      </c>
      <c r="T30" s="530">
        <v>31.491946112974567</v>
      </c>
      <c r="U30" s="542">
        <v>21.691024535950088</v>
      </c>
      <c r="V30" s="72"/>
      <c r="W30" s="72"/>
      <c r="X30" s="72"/>
      <c r="Y30" s="72"/>
      <c r="Z30" s="72"/>
      <c r="AA30" s="72"/>
      <c r="AB30" s="72"/>
      <c r="AC30" s="72"/>
      <c r="AD30" s="72"/>
      <c r="AE30" s="72"/>
      <c r="AF30" s="72"/>
      <c r="AG30" s="72"/>
      <c r="AH30" s="72"/>
      <c r="AI30" s="72"/>
      <c r="AJ30" s="72"/>
      <c r="AK30" s="72"/>
      <c r="AL30" s="72"/>
      <c r="AM30" s="72"/>
      <c r="AN30" s="72"/>
      <c r="AO30" s="72"/>
      <c r="AP30" s="72"/>
      <c r="AQ30" s="72"/>
      <c r="AR30" s="72"/>
      <c r="AS30" s="72"/>
      <c r="AT30" s="72"/>
      <c r="AU30" s="72"/>
      <c r="AV30" s="72"/>
      <c r="AW30" s="72"/>
      <c r="AX30" s="72"/>
      <c r="AY30" s="72"/>
      <c r="AZ30" s="414"/>
      <c r="BA30" s="1035"/>
      <c r="BB30" s="682" t="s">
        <v>48</v>
      </c>
      <c r="BC30" s="554">
        <v>2797.5565389999992</v>
      </c>
      <c r="BD30" s="550">
        <v>1874.7423529999996</v>
      </c>
      <c r="BE30" s="550">
        <v>1369.3465710000007</v>
      </c>
      <c r="BF30" s="550">
        <v>933.78011000000004</v>
      </c>
      <c r="BG30" s="563">
        <v>448.70737499999973</v>
      </c>
      <c r="BH30" s="554">
        <v>477.99899299999987</v>
      </c>
      <c r="BI30" s="550">
        <v>306.7046919999998</v>
      </c>
      <c r="BJ30" s="550">
        <v>177.82249900000002</v>
      </c>
      <c r="BK30" s="550">
        <v>142.78553500000001</v>
      </c>
      <c r="BL30" s="563">
        <v>69.858041</v>
      </c>
      <c r="BM30" s="554">
        <v>1677.9431549999988</v>
      </c>
      <c r="BN30" s="550">
        <v>1432.5461649999986</v>
      </c>
      <c r="BO30" s="550">
        <v>1035.9739250000002</v>
      </c>
      <c r="BP30" s="550">
        <v>1086.2475709999994</v>
      </c>
      <c r="BQ30" s="563">
        <v>1016.2523719999995</v>
      </c>
      <c r="BR30" s="554">
        <v>1060.3326179999999</v>
      </c>
      <c r="BS30" s="550">
        <v>3738.2559330000008</v>
      </c>
      <c r="BT30" s="550">
        <v>2017.3848879999969</v>
      </c>
      <c r="BU30" s="558">
        <v>608.15950899999984</v>
      </c>
      <c r="BV30" s="73"/>
      <c r="BW30" s="73"/>
      <c r="BX30" s="73"/>
      <c r="BY30" s="73"/>
      <c r="BZ30" s="73"/>
      <c r="CA30" s="73"/>
      <c r="CB30" s="73"/>
      <c r="CC30" s="73"/>
      <c r="CD30" s="73"/>
      <c r="CE30" s="73"/>
      <c r="CF30" s="73"/>
      <c r="CG30" s="73"/>
      <c r="CH30" s="73"/>
      <c r="CI30" s="73"/>
      <c r="CJ30" s="73"/>
      <c r="CK30" s="73"/>
      <c r="CL30" s="73"/>
      <c r="CM30" s="73"/>
      <c r="CN30" s="73"/>
      <c r="CO30" s="73"/>
      <c r="CP30" s="73"/>
      <c r="CQ30" s="73"/>
      <c r="CR30" s="73"/>
      <c r="CS30" s="73"/>
      <c r="CT30" s="73"/>
      <c r="CU30" s="73"/>
      <c r="CV30" s="73"/>
      <c r="CW30" s="73"/>
      <c r="CX30" s="73"/>
      <c r="CY30" s="73"/>
      <c r="CZ30" s="75"/>
    </row>
    <row r="31" s="377" customFormat="true" ht="15" customHeight="true" x14ac:dyDescent="0.2">
      <c r="A31" s="1047" t="s">
        <v>104</v>
      </c>
      <c r="B31" s="447" t="s">
        <v>49</v>
      </c>
      <c r="C31" s="538">
        <v>1.1526597247589931</v>
      </c>
      <c r="D31" s="530">
        <v>5.0437888706783527</v>
      </c>
      <c r="E31" s="530">
        <v>23.726945942383281</v>
      </c>
      <c r="F31" s="530">
        <v>47.295522448024727</v>
      </c>
      <c r="G31" s="546">
        <v>75.851758069323054</v>
      </c>
      <c r="H31" s="534">
        <v>27.826401291376119</v>
      </c>
      <c r="I31" s="530">
        <v>51.350850745258946</v>
      </c>
      <c r="J31" s="530">
        <v>67.901315284737024</v>
      </c>
      <c r="K31" s="530">
        <v>78.226384662084968</v>
      </c>
      <c r="L31" s="542">
        <v>91.093019872788133</v>
      </c>
      <c r="M31" s="538">
        <v>0.63554714930347045</v>
      </c>
      <c r="N31" s="530">
        <v>1.570382569390677</v>
      </c>
      <c r="O31" s="530">
        <v>2.9648436957834048</v>
      </c>
      <c r="P31" s="530">
        <v>7.2144782736567592</v>
      </c>
      <c r="Q31" s="546">
        <v>15.500750982928258</v>
      </c>
      <c r="R31" s="538">
        <v>3.9572150587152382</v>
      </c>
      <c r="S31" s="530">
        <v>43.054672367646866</v>
      </c>
      <c r="T31" s="530">
        <v>9.8867846097181182</v>
      </c>
      <c r="U31" s="542">
        <v>12.019542932672088</v>
      </c>
      <c r="V31" s="72"/>
      <c r="W31" s="72"/>
      <c r="X31" s="72"/>
      <c r="Y31" s="72"/>
      <c r="Z31" s="72"/>
      <c r="AA31" s="72"/>
      <c r="AB31" s="72"/>
      <c r="AC31" s="72"/>
      <c r="AD31" s="72"/>
      <c r="AE31" s="72"/>
      <c r="AF31" s="72"/>
      <c r="AG31" s="72"/>
      <c r="AH31" s="72"/>
      <c r="AI31" s="72"/>
      <c r="AJ31" s="72"/>
      <c r="AK31" s="72"/>
      <c r="AL31" s="72"/>
      <c r="AM31" s="72"/>
      <c r="AN31" s="72"/>
      <c r="AO31" s="72"/>
      <c r="AP31" s="72"/>
      <c r="AQ31" s="72"/>
      <c r="AR31" s="72"/>
      <c r="AS31" s="72"/>
      <c r="AT31" s="72"/>
      <c r="AU31" s="72"/>
      <c r="AV31" s="72"/>
      <c r="AW31" s="72"/>
      <c r="AX31" s="72"/>
      <c r="AY31" s="72"/>
      <c r="AZ31" s="414"/>
      <c r="BA31" s="1035" t="s">
        <v>104</v>
      </c>
      <c r="BB31" s="682" t="s">
        <v>49</v>
      </c>
      <c r="BC31" s="554">
        <v>76.01489500000001</v>
      </c>
      <c r="BD31" s="550">
        <v>332.50358599999981</v>
      </c>
      <c r="BE31" s="550">
        <v>1564.0102500000012</v>
      </c>
      <c r="BF31" s="550">
        <v>3116.9146629999955</v>
      </c>
      <c r="BG31" s="563">
        <v>5003.2472379999981</v>
      </c>
      <c r="BH31" s="554">
        <v>795.81788300000039</v>
      </c>
      <c r="BI31" s="550">
        <v>1469.5731440000006</v>
      </c>
      <c r="BJ31" s="550">
        <v>1941.8880749999998</v>
      </c>
      <c r="BK31" s="550">
        <v>2241.9698170000015</v>
      </c>
      <c r="BL31" s="563">
        <v>2603.1593780000012</v>
      </c>
      <c r="BM31" s="554">
        <v>23.704850000000004</v>
      </c>
      <c r="BN31" s="550">
        <v>58.649145000000019</v>
      </c>
      <c r="BO31" s="550">
        <v>110.67338700000002</v>
      </c>
      <c r="BP31" s="550">
        <v>269.44905500000004</v>
      </c>
      <c r="BQ31" s="563">
        <v>577.80589799999973</v>
      </c>
      <c r="BR31" s="554">
        <v>111.88837500000001</v>
      </c>
      <c r="BS31" s="550">
        <v>9010.4549389999975</v>
      </c>
      <c r="BT31" s="550">
        <v>633.35081899999909</v>
      </c>
      <c r="BU31" s="558">
        <v>336.99649899999986</v>
      </c>
      <c r="BV31" s="73"/>
      <c r="BW31" s="73"/>
      <c r="BX31" s="73"/>
      <c r="BY31" s="73"/>
      <c r="BZ31" s="73"/>
      <c r="CA31" s="73"/>
      <c r="CB31" s="73"/>
      <c r="CC31" s="73"/>
      <c r="CD31" s="73"/>
      <c r="CE31" s="73"/>
      <c r="CF31" s="73"/>
      <c r="CG31" s="73"/>
      <c r="CH31" s="73"/>
      <c r="CI31" s="73"/>
      <c r="CJ31" s="73"/>
      <c r="CK31" s="73"/>
      <c r="CL31" s="73"/>
      <c r="CM31" s="73"/>
      <c r="CN31" s="73"/>
      <c r="CO31" s="73"/>
      <c r="CP31" s="73"/>
      <c r="CQ31" s="73"/>
      <c r="CR31" s="73"/>
      <c r="CS31" s="73"/>
      <c r="CT31" s="73"/>
      <c r="CU31" s="73"/>
      <c r="CV31" s="73"/>
      <c r="CW31" s="73"/>
      <c r="CX31" s="73"/>
      <c r="CY31" s="73"/>
      <c r="CZ31" s="75"/>
    </row>
    <row r="32" s="377" customFormat="true" ht="15" customHeight="true" x14ac:dyDescent="0.2">
      <c r="A32" s="1047"/>
      <c r="B32" s="447" t="s">
        <v>48</v>
      </c>
      <c r="C32" s="538">
        <v>98.847340275241052</v>
      </c>
      <c r="D32" s="530">
        <v>94.956211129321744</v>
      </c>
      <c r="E32" s="530">
        <v>76.273054057616662</v>
      </c>
      <c r="F32" s="530">
        <v>52.704477551975039</v>
      </c>
      <c r="G32" s="546">
        <v>24.148241930676758</v>
      </c>
      <c r="H32" s="534">
        <v>72.1735987086237</v>
      </c>
      <c r="I32" s="530">
        <v>48.649149254741268</v>
      </c>
      <c r="J32" s="530">
        <v>32.098684715262962</v>
      </c>
      <c r="K32" s="530">
        <v>21.773615337915132</v>
      </c>
      <c r="L32" s="542">
        <v>8.9069801272118632</v>
      </c>
      <c r="M32" s="538">
        <v>99.364452850696537</v>
      </c>
      <c r="N32" s="530">
        <v>98.429617430609269</v>
      </c>
      <c r="O32" s="530">
        <v>97.035156304216557</v>
      </c>
      <c r="P32" s="530">
        <v>92.785521726343291</v>
      </c>
      <c r="Q32" s="546">
        <v>84.499249017071762</v>
      </c>
      <c r="R32" s="538">
        <v>96.042784941284737</v>
      </c>
      <c r="S32" s="530">
        <v>56.945327632353624</v>
      </c>
      <c r="T32" s="530">
        <v>90.113215390281809</v>
      </c>
      <c r="U32" s="542">
        <v>87.980457067327734</v>
      </c>
      <c r="V32" s="72"/>
      <c r="W32" s="72"/>
      <c r="X32" s="72"/>
      <c r="Y32" s="72"/>
      <c r="Z32" s="72"/>
      <c r="AA32" s="72"/>
      <c r="AB32" s="72"/>
      <c r="AC32" s="72"/>
      <c r="AD32" s="72"/>
      <c r="AE32" s="72"/>
      <c r="AF32" s="72"/>
      <c r="AG32" s="72"/>
      <c r="AH32" s="72"/>
      <c r="AI32" s="72"/>
      <c r="AJ32" s="72"/>
      <c r="AK32" s="72"/>
      <c r="AL32" s="72"/>
      <c r="AM32" s="72"/>
      <c r="AN32" s="72"/>
      <c r="AO32" s="72"/>
      <c r="AP32" s="72"/>
      <c r="AQ32" s="72"/>
      <c r="AR32" s="72"/>
      <c r="AS32" s="72"/>
      <c r="AT32" s="72"/>
      <c r="AU32" s="72"/>
      <c r="AV32" s="72"/>
      <c r="AW32" s="72"/>
      <c r="AX32" s="72"/>
      <c r="AY32" s="72"/>
      <c r="AZ32" s="414"/>
      <c r="BA32" s="1035"/>
      <c r="BB32" s="682" t="s">
        <v>48</v>
      </c>
      <c r="BC32" s="554">
        <v>6518.7236360000152</v>
      </c>
      <c r="BD32" s="550">
        <v>6259.8339310000092</v>
      </c>
      <c r="BE32" s="550">
        <v>5027.6946150000049</v>
      </c>
      <c r="BF32" s="550">
        <v>3473.3807849999966</v>
      </c>
      <c r="BG32" s="563">
        <v>1592.8388189999998</v>
      </c>
      <c r="BH32" s="554">
        <v>2064.1203269999992</v>
      </c>
      <c r="BI32" s="550">
        <v>1392.2550880000013</v>
      </c>
      <c r="BJ32" s="550">
        <v>917.980054</v>
      </c>
      <c r="BK32" s="550">
        <v>624.03226999999936</v>
      </c>
      <c r="BL32" s="563">
        <v>254.53419899999994</v>
      </c>
      <c r="BM32" s="554">
        <v>3706.1285739999971</v>
      </c>
      <c r="BN32" s="550">
        <v>3676.0551330000039</v>
      </c>
      <c r="BO32" s="550">
        <v>3622.1840030000008</v>
      </c>
      <c r="BP32" s="550">
        <v>3465.3886530000018</v>
      </c>
      <c r="BQ32" s="563">
        <v>3149.7934849999983</v>
      </c>
      <c r="BR32" s="554">
        <v>2715.5640969999931</v>
      </c>
      <c r="BS32" s="550">
        <v>11917.482596000002</v>
      </c>
      <c r="BT32" s="550">
        <v>5772.6835389999978</v>
      </c>
      <c r="BU32" s="558">
        <v>2466.7415539999979</v>
      </c>
      <c r="BV32" s="73"/>
      <c r="BW32" s="73"/>
      <c r="BX32" s="73"/>
      <c r="BY32" s="73"/>
      <c r="BZ32" s="73"/>
      <c r="CA32" s="73"/>
      <c r="CB32" s="73"/>
      <c r="CC32" s="73"/>
      <c r="CD32" s="73"/>
      <c r="CE32" s="73"/>
      <c r="CF32" s="73"/>
      <c r="CG32" s="73"/>
      <c r="CH32" s="73"/>
      <c r="CI32" s="73"/>
      <c r="CJ32" s="73"/>
      <c r="CK32" s="73"/>
      <c r="CL32" s="73"/>
      <c r="CM32" s="73"/>
      <c r="CN32" s="73"/>
      <c r="CO32" s="73"/>
      <c r="CP32" s="73"/>
      <c r="CQ32" s="73"/>
      <c r="CR32" s="73"/>
      <c r="CS32" s="73"/>
      <c r="CT32" s="73"/>
      <c r="CU32" s="73"/>
      <c r="CV32" s="73"/>
      <c r="CW32" s="73"/>
      <c r="CX32" s="73"/>
      <c r="CY32" s="73"/>
      <c r="CZ32" s="75"/>
    </row>
    <row r="33" s="377" customFormat="true" ht="15" customHeight="true" x14ac:dyDescent="0.2">
      <c r="A33" s="1047" t="s">
        <v>105</v>
      </c>
      <c r="B33" s="447" t="s">
        <v>49</v>
      </c>
      <c r="C33" s="538">
        <v>0</v>
      </c>
      <c r="D33" s="530">
        <v>2.2202003405099615E-2</v>
      </c>
      <c r="E33" s="530">
        <v>0.10739846739178895</v>
      </c>
      <c r="F33" s="530">
        <v>0.65119039561456615</v>
      </c>
      <c r="G33" s="546">
        <v>12.062835477344938</v>
      </c>
      <c r="H33" s="534">
        <v>5.1177014764944781E-2</v>
      </c>
      <c r="I33" s="530">
        <v>0.1654566108145098</v>
      </c>
      <c r="J33" s="530">
        <v>0.78274161570615552</v>
      </c>
      <c r="K33" s="530">
        <v>2.0365297103148987</v>
      </c>
      <c r="L33" s="542">
        <v>25.052232043421778</v>
      </c>
      <c r="M33" s="538">
        <v>0</v>
      </c>
      <c r="N33" s="530">
        <v>0</v>
      </c>
      <c r="O33" s="530">
        <v>0</v>
      </c>
      <c r="P33" s="530">
        <v>6.8237931585111863E-2</v>
      </c>
      <c r="Q33" s="546">
        <v>1.1191578738385051</v>
      </c>
      <c r="R33" s="538">
        <v>8.7007934681916921E-2</v>
      </c>
      <c r="S33" s="530">
        <v>3.7660019229410597</v>
      </c>
      <c r="T33" s="530">
        <v>0.57479819717195457</v>
      </c>
      <c r="U33" s="542">
        <v>0.70281148336648758</v>
      </c>
      <c r="V33" s="72"/>
      <c r="W33" s="72"/>
      <c r="X33" s="72"/>
      <c r="Y33" s="72"/>
      <c r="Z33" s="72"/>
      <c r="AA33" s="72"/>
      <c r="AB33" s="72"/>
      <c r="AC33" s="72"/>
      <c r="AD33" s="72"/>
      <c r="AE33" s="72"/>
      <c r="AF33" s="72"/>
      <c r="AG33" s="72"/>
      <c r="AH33" s="72"/>
      <c r="AI33" s="72"/>
      <c r="AJ33" s="72"/>
      <c r="AK33" s="72"/>
      <c r="AL33" s="72"/>
      <c r="AM33" s="72"/>
      <c r="AN33" s="72"/>
      <c r="AO33" s="72"/>
      <c r="AP33" s="72"/>
      <c r="AQ33" s="72"/>
      <c r="AR33" s="72"/>
      <c r="AS33" s="72"/>
      <c r="AT33" s="72"/>
      <c r="AU33" s="72"/>
      <c r="AV33" s="72"/>
      <c r="AW33" s="72"/>
      <c r="AX33" s="72"/>
      <c r="AY33" s="72"/>
      <c r="AZ33" s="414"/>
      <c r="BA33" s="1035" t="s">
        <v>105</v>
      </c>
      <c r="BB33" s="682" t="s">
        <v>49</v>
      </c>
      <c r="BC33" s="554">
        <v>0</v>
      </c>
      <c r="BD33" s="550">
        <v>1.4636309999999999</v>
      </c>
      <c r="BE33" s="550">
        <v>7.0793900000000001</v>
      </c>
      <c r="BF33" s="550">
        <v>42.915370999999993</v>
      </c>
      <c r="BG33" s="563">
        <v>795.67500900000016</v>
      </c>
      <c r="BH33" s="554">
        <v>1.4636309999999999</v>
      </c>
      <c r="BI33" s="550">
        <v>4.7350839999999996</v>
      </c>
      <c r="BJ33" s="550">
        <v>22.385377999999999</v>
      </c>
      <c r="BK33" s="550">
        <v>58.366984000000009</v>
      </c>
      <c r="BL33" s="563">
        <v>715.91602600000022</v>
      </c>
      <c r="BM33" s="554">
        <v>0</v>
      </c>
      <c r="BN33" s="550">
        <v>0</v>
      </c>
      <c r="BO33" s="550">
        <v>0</v>
      </c>
      <c r="BP33" s="550">
        <v>2.5485760000000002</v>
      </c>
      <c r="BQ33" s="563">
        <v>41.717722000000002</v>
      </c>
      <c r="BR33" s="554">
        <v>2.460108</v>
      </c>
      <c r="BS33" s="550">
        <v>788.14652999999987</v>
      </c>
      <c r="BT33" s="550">
        <v>36.821770000000008</v>
      </c>
      <c r="BU33" s="558">
        <v>19.704992999999998</v>
      </c>
      <c r="BV33" s="73"/>
      <c r="BW33" s="73"/>
      <c r="BX33" s="73"/>
      <c r="BY33" s="73"/>
      <c r="BZ33" s="73"/>
      <c r="CA33" s="73"/>
      <c r="CB33" s="73"/>
      <c r="CC33" s="73"/>
      <c r="CD33" s="73"/>
      <c r="CE33" s="73"/>
      <c r="CF33" s="73"/>
      <c r="CG33" s="73"/>
      <c r="CH33" s="73"/>
      <c r="CI33" s="73"/>
      <c r="CJ33" s="73"/>
      <c r="CK33" s="73"/>
      <c r="CL33" s="73"/>
      <c r="CM33" s="73"/>
      <c r="CN33" s="73"/>
      <c r="CO33" s="73"/>
      <c r="CP33" s="73"/>
      <c r="CQ33" s="73"/>
      <c r="CR33" s="73"/>
      <c r="CS33" s="73"/>
      <c r="CT33" s="73"/>
      <c r="CU33" s="73"/>
      <c r="CV33" s="73"/>
      <c r="CW33" s="73"/>
      <c r="CX33" s="73"/>
      <c r="CY33" s="73"/>
      <c r="CZ33" s="75"/>
    </row>
    <row r="34" s="377" customFormat="true" ht="15" customHeight="true" x14ac:dyDescent="0.2">
      <c r="A34" s="1047"/>
      <c r="B34" s="447" t="s">
        <v>48</v>
      </c>
      <c r="C34" s="538">
        <v>100</v>
      </c>
      <c r="D34" s="530">
        <v>99.977797996594902</v>
      </c>
      <c r="E34" s="530">
        <v>99.892601532608182</v>
      </c>
      <c r="F34" s="530">
        <v>99.348809604385394</v>
      </c>
      <c r="G34" s="546">
        <v>87.937164522654925</v>
      </c>
      <c r="H34" s="534">
        <v>99.948822985235054</v>
      </c>
      <c r="I34" s="530">
        <v>99.834543389185498</v>
      </c>
      <c r="J34" s="530">
        <v>99.217258384293842</v>
      </c>
      <c r="K34" s="530">
        <v>97.963470289685077</v>
      </c>
      <c r="L34" s="542">
        <v>74.947767956578232</v>
      </c>
      <c r="M34" s="538">
        <v>100</v>
      </c>
      <c r="N34" s="530">
        <v>100</v>
      </c>
      <c r="O34" s="530">
        <v>100</v>
      </c>
      <c r="P34" s="530">
        <v>99.931762068414884</v>
      </c>
      <c r="Q34" s="546">
        <v>98.880842126161497</v>
      </c>
      <c r="R34" s="538">
        <v>99.912992065318036</v>
      </c>
      <c r="S34" s="530">
        <v>96.233998077059198</v>
      </c>
      <c r="T34" s="530">
        <v>99.425201802828056</v>
      </c>
      <c r="U34" s="542">
        <v>99.297188516633511</v>
      </c>
      <c r="V34" s="72"/>
      <c r="W34" s="72"/>
      <c r="X34" s="72"/>
      <c r="Y34" s="72"/>
      <c r="Z34" s="72"/>
      <c r="AA34" s="72"/>
      <c r="AB34" s="72"/>
      <c r="AC34" s="72"/>
      <c r="AD34" s="72"/>
      <c r="AE34" s="72"/>
      <c r="AF34" s="72"/>
      <c r="AG34" s="72"/>
      <c r="AH34" s="72"/>
      <c r="AI34" s="72"/>
      <c r="AJ34" s="72"/>
      <c r="AK34" s="72"/>
      <c r="AL34" s="72"/>
      <c r="AM34" s="72"/>
      <c r="AN34" s="72"/>
      <c r="AO34" s="72"/>
      <c r="AP34" s="72"/>
      <c r="AQ34" s="72"/>
      <c r="AR34" s="72"/>
      <c r="AS34" s="72"/>
      <c r="AT34" s="72"/>
      <c r="AU34" s="72"/>
      <c r="AV34" s="72"/>
      <c r="AW34" s="72"/>
      <c r="AX34" s="72"/>
      <c r="AY34" s="72"/>
      <c r="AZ34" s="414"/>
      <c r="BA34" s="1035"/>
      <c r="BB34" s="682" t="s">
        <v>48</v>
      </c>
      <c r="BC34" s="554">
        <v>6594.7385310000118</v>
      </c>
      <c r="BD34" s="550">
        <v>6590.873886000003</v>
      </c>
      <c r="BE34" s="550">
        <v>6584.625475000008</v>
      </c>
      <c r="BF34" s="550">
        <v>6547.3800770000053</v>
      </c>
      <c r="BG34" s="563">
        <v>5800.4110480000018</v>
      </c>
      <c r="BH34" s="554">
        <v>2858.4745790000047</v>
      </c>
      <c r="BI34" s="550">
        <v>2857.0931479999958</v>
      </c>
      <c r="BJ34" s="550">
        <v>2837.482751</v>
      </c>
      <c r="BK34" s="550">
        <v>2807.6351029999973</v>
      </c>
      <c r="BL34" s="563">
        <v>2141.777551000001</v>
      </c>
      <c r="BM34" s="554">
        <v>3729.8334239999967</v>
      </c>
      <c r="BN34" s="550">
        <v>3734.7042780000056</v>
      </c>
      <c r="BO34" s="550">
        <v>3732.8573900000024</v>
      </c>
      <c r="BP34" s="550">
        <v>3732.2891319999999</v>
      </c>
      <c r="BQ34" s="563">
        <v>3685.8816609999972</v>
      </c>
      <c r="BR34" s="554">
        <v>2824.9923639999929</v>
      </c>
      <c r="BS34" s="550">
        <v>20139.791004999948</v>
      </c>
      <c r="BT34" s="550">
        <v>6369.2125880000021</v>
      </c>
      <c r="BU34" s="558">
        <v>2784.0330600000029</v>
      </c>
      <c r="BV34" s="73"/>
      <c r="BW34" s="73"/>
      <c r="BX34" s="73"/>
      <c r="BY34" s="73"/>
      <c r="BZ34" s="73"/>
      <c r="CA34" s="73"/>
      <c r="CB34" s="73"/>
      <c r="CC34" s="73"/>
      <c r="CD34" s="73"/>
      <c r="CE34" s="73"/>
      <c r="CF34" s="73"/>
      <c r="CG34" s="73"/>
      <c r="CH34" s="73"/>
      <c r="CI34" s="73"/>
      <c r="CJ34" s="73"/>
      <c r="CK34" s="73"/>
      <c r="CL34" s="73"/>
      <c r="CM34" s="73"/>
      <c r="CN34" s="73"/>
      <c r="CO34" s="73"/>
      <c r="CP34" s="73"/>
      <c r="CQ34" s="73"/>
      <c r="CR34" s="73"/>
      <c r="CS34" s="73"/>
      <c r="CT34" s="73"/>
      <c r="CU34" s="73"/>
      <c r="CV34" s="73"/>
      <c r="CW34" s="73"/>
      <c r="CX34" s="73"/>
      <c r="CY34" s="73"/>
      <c r="CZ34" s="75"/>
    </row>
    <row r="35" s="377" customFormat="true" ht="15" customHeight="true" x14ac:dyDescent="0.2">
      <c r="A35" s="1047" t="s">
        <v>55</v>
      </c>
      <c r="B35" s="447" t="s">
        <v>49</v>
      </c>
      <c r="C35" s="538">
        <v>1.3197161584327846</v>
      </c>
      <c r="D35" s="530">
        <v>5.7178117781131759</v>
      </c>
      <c r="E35" s="530">
        <v>24.509263634480103</v>
      </c>
      <c r="F35" s="530">
        <v>48.94681243735328</v>
      </c>
      <c r="G35" s="546">
        <v>79.056073555408929</v>
      </c>
      <c r="H35" s="534">
        <v>29.157430441978484</v>
      </c>
      <c r="I35" s="530">
        <v>51.699165430554842</v>
      </c>
      <c r="J35" s="530">
        <v>69.253303007804519</v>
      </c>
      <c r="K35" s="530">
        <v>80.232761533226437</v>
      </c>
      <c r="L35" s="542">
        <v>91.822973887728352</v>
      </c>
      <c r="M35" s="538">
        <v>0.73057444937519622</v>
      </c>
      <c r="N35" s="530">
        <v>2.0273101526674582</v>
      </c>
      <c r="O35" s="530">
        <v>3.3805602469051177</v>
      </c>
      <c r="P35" s="530">
        <v>7.9180246404430914</v>
      </c>
      <c r="Q35" s="546">
        <v>20.85761102831475</v>
      </c>
      <c r="R35" s="538">
        <v>4.1991350579986069</v>
      </c>
      <c r="S35" s="530">
        <v>45.006102066046729</v>
      </c>
      <c r="T35" s="530">
        <v>9.9533213118617336</v>
      </c>
      <c r="U35" s="542">
        <v>12.285807785482145</v>
      </c>
      <c r="V35" s="72"/>
      <c r="W35" s="72"/>
      <c r="X35" s="72"/>
      <c r="Y35" s="72"/>
      <c r="Z35" s="72"/>
      <c r="AA35" s="72"/>
      <c r="AB35" s="72"/>
      <c r="AC35" s="72"/>
      <c r="AD35" s="72"/>
      <c r="AE35" s="72"/>
      <c r="AF35" s="72"/>
      <c r="AG35" s="72"/>
      <c r="AH35" s="72"/>
      <c r="AI35" s="72"/>
      <c r="AJ35" s="72"/>
      <c r="AK35" s="72"/>
      <c r="AL35" s="72"/>
      <c r="AM35" s="72"/>
      <c r="AN35" s="72"/>
      <c r="AO35" s="72"/>
      <c r="AP35" s="72"/>
      <c r="AQ35" s="72"/>
      <c r="AR35" s="72"/>
      <c r="AS35" s="72"/>
      <c r="AT35" s="72"/>
      <c r="AU35" s="72"/>
      <c r="AV35" s="72"/>
      <c r="AW35" s="72"/>
      <c r="AX35" s="72"/>
      <c r="AY35" s="72"/>
      <c r="AZ35" s="414"/>
      <c r="BA35" s="1035" t="s">
        <v>55</v>
      </c>
      <c r="BB35" s="682" t="s">
        <v>49</v>
      </c>
      <c r="BC35" s="554">
        <v>87.031829999999999</v>
      </c>
      <c r="BD35" s="550">
        <v>376.93745099999984</v>
      </c>
      <c r="BE35" s="550">
        <v>1615.8668300000015</v>
      </c>
      <c r="BF35" s="550">
        <v>3225.739551999995</v>
      </c>
      <c r="BG35" s="563">
        <v>5214.6066450000008</v>
      </c>
      <c r="BH35" s="554">
        <v>834.22771600000056</v>
      </c>
      <c r="BI35" s="550">
        <v>1479.5413120000005</v>
      </c>
      <c r="BJ35" s="550">
        <v>1980.5531409999996</v>
      </c>
      <c r="BK35" s="550">
        <v>2299.4726200000014</v>
      </c>
      <c r="BL35" s="563">
        <v>2624.0192270000011</v>
      </c>
      <c r="BM35" s="554">
        <v>27.249210000000005</v>
      </c>
      <c r="BN35" s="550">
        <v>75.714039</v>
      </c>
      <c r="BO35" s="550">
        <v>126.19149300000002</v>
      </c>
      <c r="BP35" s="550">
        <v>295.72537</v>
      </c>
      <c r="BQ35" s="563">
        <v>777.48817999999994</v>
      </c>
      <c r="BR35" s="554">
        <v>118.728548</v>
      </c>
      <c r="BS35" s="550">
        <v>9419.3787089999914</v>
      </c>
      <c r="BT35" s="550">
        <v>637.61318299999914</v>
      </c>
      <c r="BU35" s="558">
        <v>344.46186799999987</v>
      </c>
      <c r="BV35" s="73"/>
      <c r="BW35" s="73"/>
      <c r="BX35" s="73"/>
      <c r="BY35" s="73"/>
      <c r="BZ35" s="73"/>
      <c r="CA35" s="73"/>
      <c r="CB35" s="73"/>
      <c r="CC35" s="73"/>
      <c r="CD35" s="73"/>
      <c r="CE35" s="73"/>
      <c r="CF35" s="73"/>
      <c r="CG35" s="73"/>
      <c r="CH35" s="73"/>
      <c r="CI35" s="73"/>
      <c r="CJ35" s="73"/>
      <c r="CK35" s="73"/>
      <c r="CL35" s="73"/>
      <c r="CM35" s="73"/>
      <c r="CN35" s="73"/>
      <c r="CO35" s="73"/>
      <c r="CP35" s="73"/>
      <c r="CQ35" s="73"/>
      <c r="CR35" s="73"/>
      <c r="CS35" s="73"/>
      <c r="CT35" s="73"/>
      <c r="CU35" s="73"/>
      <c r="CV35" s="73"/>
      <c r="CW35" s="73"/>
      <c r="CX35" s="73"/>
      <c r="CY35" s="73"/>
      <c r="CZ35" s="75"/>
    </row>
    <row r="36" s="377" customFormat="true" ht="15" customHeight="true" x14ac:dyDescent="0.2">
      <c r="A36" s="1047"/>
      <c r="B36" s="447" t="s">
        <v>48</v>
      </c>
      <c r="C36" s="538">
        <v>98.680283841567288</v>
      </c>
      <c r="D36" s="530">
        <v>94.282188221886898</v>
      </c>
      <c r="E36" s="530">
        <v>75.490736365519879</v>
      </c>
      <c r="F36" s="530">
        <v>51.053187562646471</v>
      </c>
      <c r="G36" s="546">
        <v>20.943926444590925</v>
      </c>
      <c r="H36" s="534">
        <v>70.842569558021324</v>
      </c>
      <c r="I36" s="530">
        <v>48.300834569445364</v>
      </c>
      <c r="J36" s="530">
        <v>30.746696992195481</v>
      </c>
      <c r="K36" s="530">
        <v>19.767238466773659</v>
      </c>
      <c r="L36" s="542">
        <v>8.1770261122716548</v>
      </c>
      <c r="M36" s="538">
        <v>99.269425550624803</v>
      </c>
      <c r="N36" s="530">
        <v>97.972689847332518</v>
      </c>
      <c r="O36" s="530">
        <v>96.619439753094852</v>
      </c>
      <c r="P36" s="530">
        <v>92.081975359556949</v>
      </c>
      <c r="Q36" s="546">
        <v>79.142388971685278</v>
      </c>
      <c r="R36" s="538">
        <v>95.800864942001368</v>
      </c>
      <c r="S36" s="530">
        <v>54.993897933953718</v>
      </c>
      <c r="T36" s="530">
        <v>90.046678688138186</v>
      </c>
      <c r="U36" s="542">
        <v>87.714192214517666</v>
      </c>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2"/>
      <c r="AW36" s="72"/>
      <c r="AX36" s="72"/>
      <c r="AY36" s="72"/>
      <c r="AZ36" s="414"/>
      <c r="BA36" s="1035"/>
      <c r="BB36" s="682" t="s">
        <v>48</v>
      </c>
      <c r="BC36" s="554">
        <v>6507.7067010000164</v>
      </c>
      <c r="BD36" s="550">
        <v>6215.4000660000074</v>
      </c>
      <c r="BE36" s="550">
        <v>4977.0151680000063</v>
      </c>
      <c r="BF36" s="550">
        <v>3364.5558959999971</v>
      </c>
      <c r="BG36" s="563">
        <v>1381.4794119999999</v>
      </c>
      <c r="BH36" s="554">
        <v>2026.8876269999987</v>
      </c>
      <c r="BI36" s="550">
        <v>1382.2869200000011</v>
      </c>
      <c r="BJ36" s="550">
        <v>879.3149880000002</v>
      </c>
      <c r="BK36" s="550">
        <v>566.5294669999995</v>
      </c>
      <c r="BL36" s="563">
        <v>233.67434999999995</v>
      </c>
      <c r="BM36" s="554">
        <v>3702.5842139999968</v>
      </c>
      <c r="BN36" s="550">
        <v>3658.9902390000047</v>
      </c>
      <c r="BO36" s="550">
        <v>3606.6658970000012</v>
      </c>
      <c r="BP36" s="550">
        <v>3439.1123380000017</v>
      </c>
      <c r="BQ36" s="563">
        <v>2950.1112029999981</v>
      </c>
      <c r="BR36" s="554">
        <v>2708.7239239999935</v>
      </c>
      <c r="BS36" s="550">
        <v>11509.735959</v>
      </c>
      <c r="BT36" s="550">
        <v>5768.4211749999977</v>
      </c>
      <c r="BU36" s="558">
        <v>2459.2761849999979</v>
      </c>
      <c r="BV36" s="73"/>
      <c r="BW36" s="73"/>
      <c r="BX36" s="73"/>
      <c r="BY36" s="73"/>
      <c r="BZ36" s="73"/>
      <c r="CA36" s="73"/>
      <c r="CB36" s="73"/>
      <c r="CC36" s="73"/>
      <c r="CD36" s="73"/>
      <c r="CE36" s="73"/>
      <c r="CF36" s="73"/>
      <c r="CG36" s="73"/>
      <c r="CH36" s="73"/>
      <c r="CI36" s="73"/>
      <c r="CJ36" s="73"/>
      <c r="CK36" s="73"/>
      <c r="CL36" s="73"/>
      <c r="CM36" s="73"/>
      <c r="CN36" s="73"/>
      <c r="CO36" s="73"/>
      <c r="CP36" s="73"/>
      <c r="CQ36" s="73"/>
      <c r="CR36" s="73"/>
      <c r="CS36" s="73"/>
      <c r="CT36" s="73"/>
      <c r="CU36" s="73"/>
      <c r="CV36" s="73"/>
      <c r="CW36" s="73"/>
      <c r="CX36" s="73"/>
      <c r="CY36" s="73"/>
      <c r="CZ36" s="75"/>
    </row>
    <row r="37" s="377" customFormat="true" ht="15" customHeight="true" x14ac:dyDescent="0.2">
      <c r="A37" s="1047" t="s">
        <v>126</v>
      </c>
      <c r="B37" s="447" t="s">
        <v>49</v>
      </c>
      <c r="C37" s="538">
        <v>1.7160910113465659</v>
      </c>
      <c r="D37" s="530">
        <v>6.5434218309799785</v>
      </c>
      <c r="E37" s="530">
        <v>26.659959611964823</v>
      </c>
      <c r="F37" s="530">
        <v>51.703215930306413</v>
      </c>
      <c r="G37" s="546">
        <v>80.100820494319947</v>
      </c>
      <c r="H37" s="534">
        <v>31.445826651058912</v>
      </c>
      <c r="I37" s="530">
        <v>53.882985108862734</v>
      </c>
      <c r="J37" s="530">
        <v>70.201523649680411</v>
      </c>
      <c r="K37" s="530">
        <v>81.400018602329439</v>
      </c>
      <c r="L37" s="542">
        <v>91.859960932814502</v>
      </c>
      <c r="M37" s="538">
        <v>0.8869504596034633</v>
      </c>
      <c r="N37" s="530">
        <v>2.3946246239112039</v>
      </c>
      <c r="O37" s="530">
        <v>3.9069012859497163</v>
      </c>
      <c r="P37" s="530">
        <v>8.9734060350796536</v>
      </c>
      <c r="Q37" s="546">
        <v>23.202238655538448</v>
      </c>
      <c r="R37" s="538">
        <v>5.3439163179968618</v>
      </c>
      <c r="S37" s="530">
        <v>47.857467318295818</v>
      </c>
      <c r="T37" s="530">
        <v>12.453096860465781</v>
      </c>
      <c r="U37" s="542">
        <v>14.016336503929402</v>
      </c>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2"/>
      <c r="AW37" s="72"/>
      <c r="AX37" s="72"/>
      <c r="AY37" s="72"/>
      <c r="AZ37" s="414"/>
      <c r="BA37" s="1035" t="s">
        <v>126</v>
      </c>
      <c r="BB37" s="682" t="s">
        <v>49</v>
      </c>
      <c r="BC37" s="554">
        <v>83.487469999999988</v>
      </c>
      <c r="BD37" s="550">
        <v>369.59304099999986</v>
      </c>
      <c r="BE37" s="550">
        <v>1612.6951190000016</v>
      </c>
      <c r="BF37" s="550">
        <v>3219.2184319999956</v>
      </c>
      <c r="BG37" s="563">
        <v>5204.0729910000009</v>
      </c>
      <c r="BH37" s="554">
        <v>833.05058300000042</v>
      </c>
      <c r="BI37" s="550">
        <v>1478.1679480000007</v>
      </c>
      <c r="BJ37" s="550">
        <v>1974.6021849999997</v>
      </c>
      <c r="BK37" s="550">
        <v>2299.4726200000014</v>
      </c>
      <c r="BL37" s="563">
        <v>2615.9270450000017</v>
      </c>
      <c r="BM37" s="554">
        <v>23.704850000000004</v>
      </c>
      <c r="BN37" s="550">
        <v>69.561006999999989</v>
      </c>
      <c r="BO37" s="550">
        <v>125.00011500000002</v>
      </c>
      <c r="BP37" s="550">
        <v>295.72537</v>
      </c>
      <c r="BQ37" s="563">
        <v>773.85532999999998</v>
      </c>
      <c r="BR37" s="554">
        <v>112.57551600000001</v>
      </c>
      <c r="BS37" s="550">
        <v>9399.3342099999918</v>
      </c>
      <c r="BT37" s="550">
        <v>633.35081899999909</v>
      </c>
      <c r="BU37" s="558">
        <v>343.80650799999984</v>
      </c>
      <c r="BV37" s="73"/>
      <c r="BW37" s="73"/>
      <c r="BX37" s="73"/>
      <c r="BY37" s="73"/>
      <c r="BZ37" s="73"/>
      <c r="CA37" s="73"/>
      <c r="CB37" s="73"/>
      <c r="CC37" s="73"/>
      <c r="CD37" s="73"/>
      <c r="CE37" s="73"/>
      <c r="CF37" s="73"/>
      <c r="CG37" s="73"/>
      <c r="CH37" s="73"/>
      <c r="CI37" s="73"/>
      <c r="CJ37" s="73"/>
      <c r="CK37" s="73"/>
      <c r="CL37" s="73"/>
      <c r="CM37" s="73"/>
      <c r="CN37" s="73"/>
      <c r="CO37" s="73"/>
      <c r="CP37" s="73"/>
      <c r="CQ37" s="73"/>
      <c r="CR37" s="73"/>
      <c r="CS37" s="73"/>
      <c r="CT37" s="73"/>
      <c r="CU37" s="73"/>
      <c r="CV37" s="73"/>
      <c r="CW37" s="73"/>
      <c r="CX37" s="73"/>
      <c r="CY37" s="73"/>
      <c r="CZ37" s="75"/>
    </row>
    <row r="38" s="377" customFormat="true" ht="15" customHeight="true" x14ac:dyDescent="0.2">
      <c r="A38" s="1047"/>
      <c r="B38" s="447" t="s">
        <v>48</v>
      </c>
      <c r="C38" s="538">
        <v>98.283908988653437</v>
      </c>
      <c r="D38" s="530">
        <v>93.45657816901992</v>
      </c>
      <c r="E38" s="530">
        <v>73.340040388035064</v>
      </c>
      <c r="F38" s="530">
        <v>48.296784069693437</v>
      </c>
      <c r="G38" s="546">
        <v>19.899179505679921</v>
      </c>
      <c r="H38" s="534">
        <v>68.554173348940878</v>
      </c>
      <c r="I38" s="530">
        <v>46.117014891137373</v>
      </c>
      <c r="J38" s="530">
        <v>29.798476350319604</v>
      </c>
      <c r="K38" s="530">
        <v>18.599981397670671</v>
      </c>
      <c r="L38" s="542">
        <v>8.1400390671855334</v>
      </c>
      <c r="M38" s="538">
        <v>99.113049540396545</v>
      </c>
      <c r="N38" s="530">
        <v>97.605375376088745</v>
      </c>
      <c r="O38" s="530">
        <v>96.093098714050271</v>
      </c>
      <c r="P38" s="530">
        <v>91.026593964920366</v>
      </c>
      <c r="Q38" s="546">
        <v>76.797761344461563</v>
      </c>
      <c r="R38" s="538">
        <v>94.656083682003128</v>
      </c>
      <c r="S38" s="530">
        <v>52.142532681704324</v>
      </c>
      <c r="T38" s="530">
        <v>87.54690313953418</v>
      </c>
      <c r="U38" s="542">
        <v>85.983663496070591</v>
      </c>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2"/>
      <c r="AW38" s="72"/>
      <c r="AX38" s="72"/>
      <c r="AY38" s="72"/>
      <c r="AZ38" s="414"/>
      <c r="BA38" s="1035"/>
      <c r="BB38" s="682" t="s">
        <v>48</v>
      </c>
      <c r="BC38" s="554">
        <v>4781.4916859999976</v>
      </c>
      <c r="BD38" s="550">
        <v>5278.7214120000017</v>
      </c>
      <c r="BE38" s="550">
        <v>4436.4330210000016</v>
      </c>
      <c r="BF38" s="550">
        <v>3007.1223750000008</v>
      </c>
      <c r="BG38" s="563">
        <v>1292.8304850000002</v>
      </c>
      <c r="BH38" s="554">
        <v>1816.1104399999986</v>
      </c>
      <c r="BI38" s="550">
        <v>1265.1246609999998</v>
      </c>
      <c r="BJ38" s="550">
        <v>838.16039100000035</v>
      </c>
      <c r="BK38" s="550">
        <v>525.43167299999982</v>
      </c>
      <c r="BL38" s="563">
        <v>231.80663399999995</v>
      </c>
      <c r="BM38" s="554">
        <v>2648.9190539999981</v>
      </c>
      <c r="BN38" s="550">
        <v>2835.3204639999981</v>
      </c>
      <c r="BO38" s="550">
        <v>3074.4693840000018</v>
      </c>
      <c r="BP38" s="550">
        <v>2999.8501210000018</v>
      </c>
      <c r="BQ38" s="563">
        <v>2561.4061569999981</v>
      </c>
      <c r="BR38" s="554">
        <v>1994.0352409999962</v>
      </c>
      <c r="BS38" s="550">
        <v>10240.932474999985</v>
      </c>
      <c r="BT38" s="550">
        <v>4452.5392699999966</v>
      </c>
      <c r="BU38" s="558">
        <v>2109.0919929999977</v>
      </c>
      <c r="BV38" s="73"/>
      <c r="BW38" s="73"/>
      <c r="BX38" s="73"/>
      <c r="BY38" s="73"/>
      <c r="BZ38" s="73"/>
      <c r="CA38" s="73"/>
      <c r="CB38" s="73"/>
      <c r="CC38" s="73"/>
      <c r="CD38" s="73"/>
      <c r="CE38" s="73"/>
      <c r="CF38" s="73"/>
      <c r="CG38" s="73"/>
      <c r="CH38" s="73"/>
      <c r="CI38" s="73"/>
      <c r="CJ38" s="73"/>
      <c r="CK38" s="73"/>
      <c r="CL38" s="73"/>
      <c r="CM38" s="73"/>
      <c r="CN38" s="73"/>
      <c r="CO38" s="73"/>
      <c r="CP38" s="73"/>
      <c r="CQ38" s="73"/>
      <c r="CR38" s="73"/>
      <c r="CS38" s="73"/>
      <c r="CT38" s="73"/>
      <c r="CU38" s="73"/>
      <c r="CV38" s="73"/>
      <c r="CW38" s="73"/>
      <c r="CX38" s="73"/>
      <c r="CY38" s="73"/>
      <c r="CZ38" s="75"/>
    </row>
    <row r="39" s="377" customFormat="true" ht="15" customHeight="true" x14ac:dyDescent="0.2">
      <c r="A39" s="1047" t="s">
        <v>123</v>
      </c>
      <c r="B39" s="447" t="s">
        <v>49</v>
      </c>
      <c r="C39" s="538">
        <v>88.862495962140059</v>
      </c>
      <c r="D39" s="530">
        <v>84.203632017370197</v>
      </c>
      <c r="E39" s="530">
        <v>85.973899378840642</v>
      </c>
      <c r="F39" s="530">
        <v>78.896500959481003</v>
      </c>
      <c r="G39" s="546">
        <v>80.637032492142851</v>
      </c>
      <c r="H39" s="534">
        <v>85.346421730766792</v>
      </c>
      <c r="I39" s="530">
        <v>83.653995931503772</v>
      </c>
      <c r="J39" s="530">
        <v>77.432964152684235</v>
      </c>
      <c r="K39" s="530">
        <v>79.340968242359253</v>
      </c>
      <c r="L39" s="542">
        <v>81.790485726387061</v>
      </c>
      <c r="M39" s="538">
        <v>98.667546936597361</v>
      </c>
      <c r="N39" s="530">
        <v>94.931254326043444</v>
      </c>
      <c r="O39" s="530">
        <v>82.475901817299572</v>
      </c>
      <c r="P39" s="530">
        <v>80.571276451498406</v>
      </c>
      <c r="Q39" s="546">
        <v>82.736501246306105</v>
      </c>
      <c r="R39" s="538">
        <v>63.521667018579883</v>
      </c>
      <c r="S39" s="530">
        <v>80.516257101566126</v>
      </c>
      <c r="T39" s="530">
        <v>88.741015847041936</v>
      </c>
      <c r="U39" s="542">
        <v>88.206372434747479</v>
      </c>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414"/>
      <c r="BA39" s="1035" t="s">
        <v>123</v>
      </c>
      <c r="BB39" s="682" t="s">
        <v>49</v>
      </c>
      <c r="BC39" s="554">
        <v>67.548733000000013</v>
      </c>
      <c r="BD39" s="550">
        <v>279.98009599999989</v>
      </c>
      <c r="BE39" s="550">
        <v>1335.6457350000019</v>
      </c>
      <c r="BF39" s="550">
        <v>2459.1366069999958</v>
      </c>
      <c r="BG39" s="563">
        <v>4017.9105590000036</v>
      </c>
      <c r="BH39" s="554">
        <v>670.98291300000005</v>
      </c>
      <c r="BI39" s="550">
        <v>1228.6606970000005</v>
      </c>
      <c r="BJ39" s="550">
        <v>1503.6614969999998</v>
      </c>
      <c r="BK39" s="550">
        <v>1769.8409419999984</v>
      </c>
      <c r="BL39" s="563">
        <v>2121.5765169999977</v>
      </c>
      <c r="BM39" s="554">
        <v>23.388994000000004</v>
      </c>
      <c r="BN39" s="550">
        <v>55.676369000000008</v>
      </c>
      <c r="BO39" s="550">
        <v>91.278874000000002</v>
      </c>
      <c r="BP39" s="550">
        <v>217.09854300000003</v>
      </c>
      <c r="BQ39" s="563">
        <v>478.05638399999992</v>
      </c>
      <c r="BR39" s="554">
        <v>71.073360999999991</v>
      </c>
      <c r="BS39" s="550">
        <v>7230.5923140000104</v>
      </c>
      <c r="BT39" s="550">
        <v>561.30366799999933</v>
      </c>
      <c r="BU39" s="558">
        <v>297.25238699999994</v>
      </c>
      <c r="BV39" s="73"/>
      <c r="BW39" s="73"/>
      <c r="BX39" s="73"/>
      <c r="BY39" s="73"/>
      <c r="BZ39" s="73"/>
      <c r="CA39" s="73"/>
      <c r="CB39" s="73"/>
      <c r="CC39" s="73"/>
      <c r="CD39" s="73"/>
      <c r="CE39" s="73"/>
      <c r="CF39" s="73"/>
      <c r="CG39" s="73"/>
      <c r="CH39" s="73"/>
      <c r="CI39" s="73"/>
      <c r="CJ39" s="73"/>
      <c r="CK39" s="73"/>
      <c r="CL39" s="73"/>
      <c r="CM39" s="73"/>
      <c r="CN39" s="73"/>
      <c r="CO39" s="73"/>
      <c r="CP39" s="73"/>
      <c r="CQ39" s="73"/>
      <c r="CR39" s="73"/>
      <c r="CS39" s="73"/>
      <c r="CT39" s="73"/>
      <c r="CU39" s="73"/>
      <c r="CV39" s="73"/>
      <c r="CW39" s="73"/>
      <c r="CX39" s="73"/>
      <c r="CY39" s="73"/>
      <c r="CZ39" s="75"/>
    </row>
    <row r="40" s="377" customFormat="true" ht="15" customHeight="true" x14ac:dyDescent="0.2">
      <c r="A40" s="1047"/>
      <c r="B40" s="447" t="s">
        <v>48</v>
      </c>
      <c r="C40" s="538">
        <v>11.137504037859948</v>
      </c>
      <c r="D40" s="530">
        <v>15.796367982629828</v>
      </c>
      <c r="E40" s="530">
        <v>14.02610062115939</v>
      </c>
      <c r="F40" s="530">
        <v>21.103499040519004</v>
      </c>
      <c r="G40" s="546">
        <v>19.362967507857263</v>
      </c>
      <c r="H40" s="534">
        <v>14.653578269233162</v>
      </c>
      <c r="I40" s="530">
        <v>16.346004068496217</v>
      </c>
      <c r="J40" s="530">
        <v>22.567035847315754</v>
      </c>
      <c r="K40" s="530">
        <v>20.659031757640619</v>
      </c>
      <c r="L40" s="542">
        <v>18.209514273612793</v>
      </c>
      <c r="M40" s="538">
        <v>1.3324530634026368</v>
      </c>
      <c r="N40" s="530">
        <v>5.0687456739565411</v>
      </c>
      <c r="O40" s="530">
        <v>17.524098182700413</v>
      </c>
      <c r="P40" s="530">
        <v>19.428723548501587</v>
      </c>
      <c r="Q40" s="546">
        <v>17.263498753693938</v>
      </c>
      <c r="R40" s="538">
        <v>36.478332981420095</v>
      </c>
      <c r="S40" s="530">
        <v>19.483742898434038</v>
      </c>
      <c r="T40" s="530">
        <v>11.258984152958099</v>
      </c>
      <c r="U40" s="542">
        <v>11.793627565252546</v>
      </c>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414"/>
      <c r="BA40" s="1035"/>
      <c r="BB40" s="682" t="s">
        <v>48</v>
      </c>
      <c r="BC40" s="554">
        <v>8.4661620000000006</v>
      </c>
      <c r="BD40" s="550">
        <v>52.523490000000002</v>
      </c>
      <c r="BE40" s="550">
        <v>217.90219600000006</v>
      </c>
      <c r="BF40" s="550">
        <v>657.77805600000011</v>
      </c>
      <c r="BG40" s="563">
        <v>964.80077700000027</v>
      </c>
      <c r="BH40" s="554">
        <v>115.20460300000003</v>
      </c>
      <c r="BI40" s="550">
        <v>240.08049499999996</v>
      </c>
      <c r="BJ40" s="550">
        <v>438.22657799999979</v>
      </c>
      <c r="BK40" s="550">
        <v>460.8363250000001</v>
      </c>
      <c r="BL40" s="563">
        <v>472.33950899999991</v>
      </c>
      <c r="BM40" s="554">
        <v>0.31585600000000003</v>
      </c>
      <c r="BN40" s="550">
        <v>2.9727760000000001</v>
      </c>
      <c r="BO40" s="550">
        <v>19.394513</v>
      </c>
      <c r="BP40" s="550">
        <v>52.350512000000002</v>
      </c>
      <c r="BQ40" s="563">
        <v>99.749514000000019</v>
      </c>
      <c r="BR40" s="554">
        <v>40.815013999999998</v>
      </c>
      <c r="BS40" s="550">
        <v>1749.6963560000008</v>
      </c>
      <c r="BT40" s="550">
        <v>71.215199000000013</v>
      </c>
      <c r="BU40" s="558">
        <v>39.744112000000001</v>
      </c>
      <c r="BV40" s="73"/>
      <c r="BW40" s="73"/>
      <c r="BX40" s="73"/>
      <c r="BY40" s="73"/>
      <c r="BZ40" s="73"/>
      <c r="CA40" s="73"/>
      <c r="CB40" s="73"/>
      <c r="CC40" s="73"/>
      <c r="CD40" s="73"/>
      <c r="CE40" s="73"/>
      <c r="CF40" s="73"/>
      <c r="CG40" s="73"/>
      <c r="CH40" s="73"/>
      <c r="CI40" s="73"/>
      <c r="CJ40" s="73"/>
      <c r="CK40" s="73"/>
      <c r="CL40" s="73"/>
      <c r="CM40" s="73"/>
      <c r="CN40" s="73"/>
      <c r="CO40" s="73"/>
      <c r="CP40" s="73"/>
      <c r="CQ40" s="73"/>
      <c r="CR40" s="73"/>
      <c r="CS40" s="73"/>
      <c r="CT40" s="73"/>
      <c r="CU40" s="73"/>
      <c r="CV40" s="73"/>
      <c r="CW40" s="73"/>
      <c r="CX40" s="73"/>
      <c r="CY40" s="73"/>
      <c r="CZ40" s="75"/>
    </row>
    <row r="41" s="377" customFormat="true" ht="15" customHeight="true" x14ac:dyDescent="0.2">
      <c r="A41" s="1047" t="s">
        <v>56</v>
      </c>
      <c r="B41" s="447" t="s">
        <v>49</v>
      </c>
      <c r="C41" s="538">
        <v>21.847891386228383</v>
      </c>
      <c r="D41" s="530">
        <v>18.768596413581751</v>
      </c>
      <c r="E41" s="530">
        <v>13.497155496699126</v>
      </c>
      <c r="F41" s="530">
        <v>10.287093687214599</v>
      </c>
      <c r="G41" s="546">
        <v>2.9907606919507428</v>
      </c>
      <c r="H41" s="534">
        <v>12.648274078613269</v>
      </c>
      <c r="I41" s="530">
        <v>9.6287779580476371</v>
      </c>
      <c r="J41" s="530">
        <v>6.2826866098482261</v>
      </c>
      <c r="K41" s="530">
        <v>2.7226205226416513</v>
      </c>
      <c r="L41" s="542">
        <v>0.83278540398944911</v>
      </c>
      <c r="M41" s="538">
        <v>20.135727842226043</v>
      </c>
      <c r="N41" s="530">
        <v>21.805587107073571</v>
      </c>
      <c r="O41" s="530">
        <v>20.297919640833982</v>
      </c>
      <c r="P41" s="530">
        <v>17.725021785126874</v>
      </c>
      <c r="Q41" s="546">
        <v>14.464613833208173</v>
      </c>
      <c r="R41" s="538">
        <v>19.084103091896051</v>
      </c>
      <c r="S41" s="530">
        <v>12.809686509196231</v>
      </c>
      <c r="T41" s="530">
        <v>15.186297352967355</v>
      </c>
      <c r="U41" s="542">
        <v>8.8246613333713224</v>
      </c>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2"/>
      <c r="AW41" s="72"/>
      <c r="AX41" s="72"/>
      <c r="AY41" s="72"/>
      <c r="AZ41" s="414"/>
      <c r="BA41" s="1035" t="s">
        <v>56</v>
      </c>
      <c r="BB41" s="682" t="s">
        <v>49</v>
      </c>
      <c r="BC41" s="554">
        <v>1433.2094339999987</v>
      </c>
      <c r="BD41" s="550">
        <v>1232.9452089999995</v>
      </c>
      <c r="BE41" s="550">
        <v>888.98205699999914</v>
      </c>
      <c r="BF41" s="550">
        <v>677.94986699999993</v>
      </c>
      <c r="BG41" s="563">
        <v>197.27314899999999</v>
      </c>
      <c r="BH41" s="554">
        <v>361.41828599999997</v>
      </c>
      <c r="BI41" s="550">
        <v>275.55908599999998</v>
      </c>
      <c r="BJ41" s="550">
        <v>179.67655199999999</v>
      </c>
      <c r="BK41" s="550">
        <v>78.030360999999985</v>
      </c>
      <c r="BL41" s="563">
        <v>23.798454999999997</v>
      </c>
      <c r="BM41" s="554">
        <v>745.34911499999953</v>
      </c>
      <c r="BN41" s="550">
        <v>810.18794199999979</v>
      </c>
      <c r="BO41" s="550">
        <v>756.2981000000002</v>
      </c>
      <c r="BP41" s="550">
        <v>660.85896299999956</v>
      </c>
      <c r="BQ41" s="563">
        <v>539.18285600000013</v>
      </c>
      <c r="BR41" s="554">
        <v>534.09969699999999</v>
      </c>
      <c r="BS41" s="550">
        <v>2679.0015690000005</v>
      </c>
      <c r="BT41" s="550">
        <v>969.96164799999985</v>
      </c>
      <c r="BU41" s="558">
        <v>247.2968019999999</v>
      </c>
      <c r="BV41" s="73"/>
      <c r="BW41" s="73"/>
      <c r="BX41" s="73"/>
      <c r="BY41" s="73"/>
      <c r="BZ41" s="73"/>
      <c r="CA41" s="73"/>
      <c r="CB41" s="73"/>
      <c r="CC41" s="73"/>
      <c r="CD41" s="73"/>
      <c r="CE41" s="73"/>
      <c r="CF41" s="73"/>
      <c r="CG41" s="73"/>
      <c r="CH41" s="73"/>
      <c r="CI41" s="73"/>
      <c r="CJ41" s="73"/>
      <c r="CK41" s="73"/>
      <c r="CL41" s="73"/>
      <c r="CM41" s="73"/>
      <c r="CN41" s="73"/>
      <c r="CO41" s="73"/>
      <c r="CP41" s="73"/>
      <c r="CQ41" s="73"/>
      <c r="CR41" s="73"/>
      <c r="CS41" s="73"/>
      <c r="CT41" s="73"/>
      <c r="CU41" s="73"/>
      <c r="CV41" s="73"/>
      <c r="CW41" s="73"/>
      <c r="CX41" s="73"/>
      <c r="CY41" s="73"/>
      <c r="CZ41" s="75"/>
    </row>
    <row r="42" s="377" customFormat="true" ht="15" customHeight="true" x14ac:dyDescent="0.2">
      <c r="A42" s="1047"/>
      <c r="B42" s="447" t="s">
        <v>48</v>
      </c>
      <c r="C42" s="538">
        <v>78.152108613771389</v>
      </c>
      <c r="D42" s="530">
        <v>81.231403586418239</v>
      </c>
      <c r="E42" s="530">
        <v>86.502844503300864</v>
      </c>
      <c r="F42" s="530">
        <v>89.712906312785378</v>
      </c>
      <c r="G42" s="546">
        <v>97.009239308049189</v>
      </c>
      <c r="H42" s="534">
        <v>87.351725921386716</v>
      </c>
      <c r="I42" s="530">
        <v>90.371222041952478</v>
      </c>
      <c r="J42" s="530">
        <v>93.717313390151745</v>
      </c>
      <c r="K42" s="530">
        <v>97.277379477358352</v>
      </c>
      <c r="L42" s="542">
        <v>99.167214596010581</v>
      </c>
      <c r="M42" s="538">
        <v>79.864272157773925</v>
      </c>
      <c r="N42" s="530">
        <v>78.194412892926223</v>
      </c>
      <c r="O42" s="530">
        <v>79.702080359165976</v>
      </c>
      <c r="P42" s="530">
        <v>82.274978214873158</v>
      </c>
      <c r="Q42" s="546">
        <v>85.53538616679181</v>
      </c>
      <c r="R42" s="538">
        <v>80.915896908103917</v>
      </c>
      <c r="S42" s="530">
        <v>87.190313490803959</v>
      </c>
      <c r="T42" s="530">
        <v>84.8137026470325</v>
      </c>
      <c r="U42" s="542">
        <v>91.175338666628548</v>
      </c>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2"/>
      <c r="AW42" s="72"/>
      <c r="AX42" s="72"/>
      <c r="AY42" s="72"/>
      <c r="AZ42" s="414"/>
      <c r="BA42" s="1035"/>
      <c r="BB42" s="682" t="s">
        <v>48</v>
      </c>
      <c r="BC42" s="554">
        <v>5126.7345379999988</v>
      </c>
      <c r="BD42" s="550">
        <v>5336.2471900000028</v>
      </c>
      <c r="BE42" s="550">
        <v>5697.4580060000108</v>
      </c>
      <c r="BF42" s="550">
        <v>5912.3455810000069</v>
      </c>
      <c r="BG42" s="563">
        <v>6398.8129080000062</v>
      </c>
      <c r="BH42" s="554">
        <v>2496.0331240000041</v>
      </c>
      <c r="BI42" s="550">
        <v>2586.2691459999992</v>
      </c>
      <c r="BJ42" s="550">
        <v>2680.1915769999991</v>
      </c>
      <c r="BK42" s="550">
        <v>2787.9717259999979</v>
      </c>
      <c r="BL42" s="563">
        <v>2833.8951220000017</v>
      </c>
      <c r="BM42" s="554">
        <v>2956.2757819999965</v>
      </c>
      <c r="BN42" s="550">
        <v>2905.3182629999988</v>
      </c>
      <c r="BO42" s="550">
        <v>2969.6901460000013</v>
      </c>
      <c r="BP42" s="550">
        <v>3067.5368100000014</v>
      </c>
      <c r="BQ42" s="563">
        <v>3188.4165269999967</v>
      </c>
      <c r="BR42" s="554">
        <v>2264.5631189999935</v>
      </c>
      <c r="BS42" s="550">
        <v>18234.871436999932</v>
      </c>
      <c r="BT42" s="550">
        <v>5417.1228759999922</v>
      </c>
      <c r="BU42" s="558">
        <v>2555.0407909999994</v>
      </c>
      <c r="BV42" s="73"/>
      <c r="BW42" s="73"/>
      <c r="BX42" s="73"/>
      <c r="BY42" s="73"/>
      <c r="BZ42" s="73"/>
      <c r="CA42" s="73"/>
      <c r="CB42" s="73"/>
      <c r="CC42" s="73"/>
      <c r="CD42" s="73"/>
      <c r="CE42" s="73"/>
      <c r="CF42" s="73"/>
      <c r="CG42" s="73"/>
      <c r="CH42" s="73"/>
      <c r="CI42" s="73"/>
      <c r="CJ42" s="73"/>
      <c r="CK42" s="73"/>
      <c r="CL42" s="73"/>
      <c r="CM42" s="73"/>
      <c r="CN42" s="73"/>
      <c r="CO42" s="73"/>
      <c r="CP42" s="73"/>
      <c r="CQ42" s="73"/>
      <c r="CR42" s="73"/>
      <c r="CS42" s="73"/>
      <c r="CT42" s="73"/>
      <c r="CU42" s="73"/>
      <c r="CV42" s="73"/>
      <c r="CW42" s="73"/>
      <c r="CX42" s="73"/>
      <c r="CY42" s="73"/>
      <c r="CZ42" s="75"/>
    </row>
    <row r="43" s="377" customFormat="true" ht="15" customHeight="true" x14ac:dyDescent="0.2">
      <c r="A43" s="1047" t="s">
        <v>53</v>
      </c>
      <c r="B43" s="447" t="s">
        <v>49</v>
      </c>
      <c r="C43" s="538">
        <v>86.017689328068982</v>
      </c>
      <c r="D43" s="530">
        <v>84.427561831660341</v>
      </c>
      <c r="E43" s="530">
        <v>86.11273703247889</v>
      </c>
      <c r="F43" s="530">
        <v>80.768392039952147</v>
      </c>
      <c r="G43" s="546">
        <v>81.962449802552101</v>
      </c>
      <c r="H43" s="534">
        <v>84.975954297295246</v>
      </c>
      <c r="I43" s="530">
        <v>83.153002057235369</v>
      </c>
      <c r="J43" s="530">
        <v>80.118584014324597</v>
      </c>
      <c r="K43" s="530">
        <v>81.41545104213958</v>
      </c>
      <c r="L43" s="542">
        <v>82.149303184073233</v>
      </c>
      <c r="M43" s="538">
        <v>85.943029804286226</v>
      </c>
      <c r="N43" s="530">
        <v>85.436808302388727</v>
      </c>
      <c r="O43" s="530">
        <v>84.219350124001821</v>
      </c>
      <c r="P43" s="530">
        <v>87.984062546045223</v>
      </c>
      <c r="Q43" s="546">
        <v>81.411457331985005</v>
      </c>
      <c r="R43" s="538">
        <v>89.224111739551816</v>
      </c>
      <c r="S43" s="530">
        <v>82.503522404360041</v>
      </c>
      <c r="T43" s="530">
        <v>87.682775818462048</v>
      </c>
      <c r="U43" s="542">
        <v>79.798254690055828</v>
      </c>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2"/>
      <c r="AW43" s="72"/>
      <c r="AX43" s="72"/>
      <c r="AY43" s="72"/>
      <c r="AZ43" s="414"/>
      <c r="BA43" s="1035" t="s">
        <v>53</v>
      </c>
      <c r="BB43" s="682" t="s">
        <v>49</v>
      </c>
      <c r="BC43" s="554">
        <v>5665.5270340000079</v>
      </c>
      <c r="BD43" s="550">
        <v>5565.0607440000058</v>
      </c>
      <c r="BE43" s="550">
        <v>5654.2551560000038</v>
      </c>
      <c r="BF43" s="550">
        <v>5321.2638710000001</v>
      </c>
      <c r="BG43" s="563">
        <v>5384.771795000006</v>
      </c>
      <c r="BH43" s="554">
        <v>2423.0765700000043</v>
      </c>
      <c r="BI43" s="550">
        <v>2370.8514730000002</v>
      </c>
      <c r="BJ43" s="550">
        <v>2289.6870239999998</v>
      </c>
      <c r="BK43" s="550">
        <v>2322.0267740000008</v>
      </c>
      <c r="BL43" s="563">
        <v>2337.4283049999985</v>
      </c>
      <c r="BM43" s="554">
        <v>3200.9435599999979</v>
      </c>
      <c r="BN43" s="550">
        <v>3188.3067780000038</v>
      </c>
      <c r="BO43" s="550">
        <v>3143.1008450000018</v>
      </c>
      <c r="BP43" s="550">
        <v>3286.0619450000022</v>
      </c>
      <c r="BQ43" s="563">
        <v>3029.3953259999971</v>
      </c>
      <c r="BR43" s="554">
        <v>2522.7693529999947</v>
      </c>
      <c r="BS43" s="550">
        <v>17224.169417999958</v>
      </c>
      <c r="BT43" s="550">
        <v>5607.2571019999987</v>
      </c>
      <c r="BU43" s="558">
        <v>2236.6827269999999</v>
      </c>
      <c r="BV43" s="73"/>
      <c r="BW43" s="73"/>
      <c r="BX43" s="73"/>
      <c r="BY43" s="73"/>
      <c r="BZ43" s="73"/>
      <c r="CA43" s="73"/>
      <c r="CB43" s="73"/>
      <c r="CC43" s="73"/>
      <c r="CD43" s="73"/>
      <c r="CE43" s="73"/>
      <c r="CF43" s="73"/>
      <c r="CG43" s="73"/>
      <c r="CH43" s="73"/>
      <c r="CI43" s="73"/>
      <c r="CJ43" s="73"/>
      <c r="CK43" s="73"/>
      <c r="CL43" s="73"/>
      <c r="CM43" s="73"/>
      <c r="CN43" s="73"/>
      <c r="CO43" s="73"/>
      <c r="CP43" s="73"/>
      <c r="CQ43" s="73"/>
      <c r="CR43" s="73"/>
      <c r="CS43" s="73"/>
      <c r="CT43" s="73"/>
      <c r="CU43" s="73"/>
      <c r="CV43" s="73"/>
      <c r="CW43" s="73"/>
      <c r="CX43" s="73"/>
      <c r="CY43" s="73"/>
      <c r="CZ43" s="75"/>
    </row>
    <row r="44" s="377" customFormat="true" ht="15" customHeight="true" x14ac:dyDescent="0.2">
      <c r="A44" s="1047"/>
      <c r="B44" s="447" t="s">
        <v>48</v>
      </c>
      <c r="C44" s="538">
        <v>13.98231067193095</v>
      </c>
      <c r="D44" s="530">
        <v>15.5724381683397</v>
      </c>
      <c r="E44" s="530">
        <v>13.887262967521011</v>
      </c>
      <c r="F44" s="530">
        <v>19.231607960047736</v>
      </c>
      <c r="G44" s="546">
        <v>18.037550197447839</v>
      </c>
      <c r="H44" s="534">
        <v>15.02404570270475</v>
      </c>
      <c r="I44" s="530">
        <v>16.84699794276478</v>
      </c>
      <c r="J44" s="530">
        <v>19.8814159856754</v>
      </c>
      <c r="K44" s="530">
        <v>18.584548957860505</v>
      </c>
      <c r="L44" s="542">
        <v>17.850696815926671</v>
      </c>
      <c r="M44" s="538">
        <v>14.056970195713797</v>
      </c>
      <c r="N44" s="530">
        <v>14.563191697611222</v>
      </c>
      <c r="O44" s="530">
        <v>15.780649875998151</v>
      </c>
      <c r="P44" s="530">
        <v>12.015937453954821</v>
      </c>
      <c r="Q44" s="546">
        <v>18.588542668015005</v>
      </c>
      <c r="R44" s="538">
        <v>10.775888260448205</v>
      </c>
      <c r="S44" s="530">
        <v>17.496477595640247</v>
      </c>
      <c r="T44" s="530">
        <v>12.317224181537906</v>
      </c>
      <c r="U44" s="542">
        <v>20.20174530994408</v>
      </c>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2"/>
      <c r="AW44" s="72"/>
      <c r="AX44" s="72"/>
      <c r="AY44" s="72"/>
      <c r="AZ44" s="414"/>
      <c r="BA44" s="1035"/>
      <c r="BB44" s="682" t="s">
        <v>48</v>
      </c>
      <c r="BC44" s="554">
        <v>920.94032899999979</v>
      </c>
      <c r="BD44" s="550">
        <v>1026.460583</v>
      </c>
      <c r="BE44" s="550">
        <v>911.85265899999933</v>
      </c>
      <c r="BF44" s="550">
        <v>1267.0360030000006</v>
      </c>
      <c r="BG44" s="563">
        <v>1185.0315820000001</v>
      </c>
      <c r="BH44" s="554">
        <v>428.40840600000024</v>
      </c>
      <c r="BI44" s="550">
        <v>480.34020299999997</v>
      </c>
      <c r="BJ44" s="550">
        <v>568.18553099999997</v>
      </c>
      <c r="BK44" s="550">
        <v>530.04460099999994</v>
      </c>
      <c r="BL44" s="563">
        <v>507.91330399999993</v>
      </c>
      <c r="BM44" s="554">
        <v>523.55110500000001</v>
      </c>
      <c r="BN44" s="550">
        <v>543.46509099999992</v>
      </c>
      <c r="BO44" s="550">
        <v>588.94035500000041</v>
      </c>
      <c r="BP44" s="550">
        <v>448.77576299999981</v>
      </c>
      <c r="BQ44" s="563">
        <v>691.69679699999983</v>
      </c>
      <c r="BR44" s="554">
        <v>304.68311899999992</v>
      </c>
      <c r="BS44" s="550">
        <v>3652.7203390000009</v>
      </c>
      <c r="BT44" s="550">
        <v>787.67856199999983</v>
      </c>
      <c r="BU44" s="558">
        <v>566.23913600000026</v>
      </c>
      <c r="BV44" s="73"/>
      <c r="BW44" s="73"/>
      <c r="BX44" s="73"/>
      <c r="BY44" s="73"/>
      <c r="BZ44" s="73"/>
      <c r="CA44" s="73"/>
      <c r="CB44" s="73"/>
      <c r="CC44" s="73"/>
      <c r="CD44" s="73"/>
      <c r="CE44" s="73"/>
      <c r="CF44" s="73"/>
      <c r="CG44" s="73"/>
      <c r="CH44" s="73"/>
      <c r="CI44" s="73"/>
      <c r="CJ44" s="73"/>
      <c r="CK44" s="73"/>
      <c r="CL44" s="73"/>
      <c r="CM44" s="73"/>
      <c r="CN44" s="73"/>
      <c r="CO44" s="73"/>
      <c r="CP44" s="73"/>
      <c r="CQ44" s="73"/>
      <c r="CR44" s="73"/>
      <c r="CS44" s="73"/>
      <c r="CT44" s="73"/>
      <c r="CU44" s="73"/>
      <c r="CV44" s="73"/>
      <c r="CW44" s="73"/>
      <c r="CX44" s="73"/>
      <c r="CY44" s="73"/>
      <c r="CZ44" s="75"/>
    </row>
    <row r="45" s="377" customFormat="true" ht="15" customHeight="true" x14ac:dyDescent="0.2">
      <c r="A45" s="1047" t="s">
        <v>52</v>
      </c>
      <c r="B45" s="447" t="s">
        <v>49</v>
      </c>
      <c r="C45" s="538">
        <v>86.252731989404211</v>
      </c>
      <c r="D45" s="530">
        <v>83.693149424524137</v>
      </c>
      <c r="E45" s="530">
        <v>86.103180749991864</v>
      </c>
      <c r="F45" s="530">
        <v>80.465857620593752</v>
      </c>
      <c r="G45" s="546">
        <v>82.256449055224095</v>
      </c>
      <c r="H45" s="534">
        <v>85.097354936725466</v>
      </c>
      <c r="I45" s="530">
        <v>82.926989970515805</v>
      </c>
      <c r="J45" s="530">
        <v>79.997112012488287</v>
      </c>
      <c r="K45" s="530">
        <v>81.513400585775202</v>
      </c>
      <c r="L45" s="542">
        <v>82.371998801398675</v>
      </c>
      <c r="M45" s="538">
        <v>86.353885814664764</v>
      </c>
      <c r="N45" s="530">
        <v>85.089931223610108</v>
      </c>
      <c r="O45" s="530">
        <v>83.420244622703493</v>
      </c>
      <c r="P45" s="530">
        <v>87.73288847110193</v>
      </c>
      <c r="Q45" s="546">
        <v>81.476521546749808</v>
      </c>
      <c r="R45" s="538">
        <v>88.393236140681083</v>
      </c>
      <c r="S45" s="530">
        <v>82.374947448072277</v>
      </c>
      <c r="T45" s="530">
        <v>87.758577281769519</v>
      </c>
      <c r="U45" s="542">
        <v>80.776526877363878</v>
      </c>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2"/>
      <c r="AW45" s="72"/>
      <c r="AX45" s="72"/>
      <c r="AY45" s="72"/>
      <c r="AZ45" s="414"/>
      <c r="BA45" s="1035" t="s">
        <v>52</v>
      </c>
      <c r="BB45" s="682" t="s">
        <v>49</v>
      </c>
      <c r="BC45" s="554">
        <v>4189.6819310000001</v>
      </c>
      <c r="BD45" s="550">
        <v>4726.5691600000009</v>
      </c>
      <c r="BE45" s="550">
        <v>5185.438313000006</v>
      </c>
      <c r="BF45" s="550">
        <v>5008.4727729999995</v>
      </c>
      <c r="BG45" s="563">
        <v>5324.6729570000061</v>
      </c>
      <c r="BH45" s="554">
        <v>2246.1707710000023</v>
      </c>
      <c r="BI45" s="550">
        <v>2266.1094110000013</v>
      </c>
      <c r="BJ45" s="550">
        <v>2248.5324269999987</v>
      </c>
      <c r="BK45" s="550">
        <v>2293.4706110000006</v>
      </c>
      <c r="BL45" s="563">
        <v>2335.5605889999983</v>
      </c>
      <c r="BM45" s="554">
        <v>2303.943723999997</v>
      </c>
      <c r="BN45" s="550">
        <v>2469.2664609999983</v>
      </c>
      <c r="BO45" s="550">
        <v>2668.3244150000014</v>
      </c>
      <c r="BP45" s="550">
        <v>2891.3035700000009</v>
      </c>
      <c r="BQ45" s="563">
        <v>2712.1531549999982</v>
      </c>
      <c r="BR45" s="554">
        <v>1862.1014209999962</v>
      </c>
      <c r="BS45" s="550">
        <v>16137.812301999995</v>
      </c>
      <c r="BT45" s="550">
        <v>4454.2144839999992</v>
      </c>
      <c r="BU45" s="558">
        <v>1980.7069269999984</v>
      </c>
      <c r="BV45" s="73"/>
      <c r="BW45" s="73"/>
      <c r="BX45" s="73"/>
      <c r="BY45" s="73"/>
      <c r="BZ45" s="73"/>
      <c r="CA45" s="73"/>
      <c r="CB45" s="73"/>
      <c r="CC45" s="73"/>
      <c r="CD45" s="73"/>
      <c r="CE45" s="73"/>
      <c r="CF45" s="73"/>
      <c r="CG45" s="73"/>
      <c r="CH45" s="73"/>
      <c r="CI45" s="73"/>
      <c r="CJ45" s="73"/>
      <c r="CK45" s="73"/>
      <c r="CL45" s="73"/>
      <c r="CM45" s="73"/>
      <c r="CN45" s="73"/>
      <c r="CO45" s="73"/>
      <c r="CP45" s="73"/>
      <c r="CQ45" s="73"/>
      <c r="CR45" s="73"/>
      <c r="CS45" s="73"/>
      <c r="CT45" s="73"/>
      <c r="CU45" s="73"/>
      <c r="CV45" s="73"/>
      <c r="CW45" s="73"/>
      <c r="CX45" s="73"/>
      <c r="CY45" s="73"/>
      <c r="CZ45" s="75"/>
    </row>
    <row r="46" s="377" customFormat="true" ht="15" customHeight="true" x14ac:dyDescent="0.2">
      <c r="A46" s="1047"/>
      <c r="B46" s="447" t="s">
        <v>48</v>
      </c>
      <c r="C46" s="538">
        <v>13.747268010595839</v>
      </c>
      <c r="D46" s="530">
        <v>16.30685057547576</v>
      </c>
      <c r="E46" s="530">
        <v>13.896819250008063</v>
      </c>
      <c r="F46" s="530">
        <v>19.534142379406148</v>
      </c>
      <c r="G46" s="546">
        <v>17.743550944775887</v>
      </c>
      <c r="H46" s="534">
        <v>14.902645063274441</v>
      </c>
      <c r="I46" s="530">
        <v>17.073010029484323</v>
      </c>
      <c r="J46" s="530">
        <v>20.00288798751167</v>
      </c>
      <c r="K46" s="530">
        <v>18.486599414224873</v>
      </c>
      <c r="L46" s="542">
        <v>17.628001198601215</v>
      </c>
      <c r="M46" s="538">
        <v>13.646114185335195</v>
      </c>
      <c r="N46" s="530">
        <v>14.910068776389847</v>
      </c>
      <c r="O46" s="530">
        <v>16.579755377296497</v>
      </c>
      <c r="P46" s="530">
        <v>12.267111528898059</v>
      </c>
      <c r="Q46" s="546">
        <v>18.523478453250203</v>
      </c>
      <c r="R46" s="538">
        <v>11.606763859318908</v>
      </c>
      <c r="S46" s="530">
        <v>17.625052551927979</v>
      </c>
      <c r="T46" s="530">
        <v>12.241422718230503</v>
      </c>
      <c r="U46" s="542">
        <v>19.223473122636157</v>
      </c>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2"/>
      <c r="AW46" s="72"/>
      <c r="AX46" s="72"/>
      <c r="AY46" s="72"/>
      <c r="AZ46" s="414"/>
      <c r="BA46" s="1035"/>
      <c r="BB46" s="682" t="s">
        <v>48</v>
      </c>
      <c r="BC46" s="554">
        <v>667.7664470000002</v>
      </c>
      <c r="BD46" s="550">
        <v>920.92910300000017</v>
      </c>
      <c r="BE46" s="550">
        <v>836.91564399999982</v>
      </c>
      <c r="BF46" s="550">
        <v>1215.8724600000005</v>
      </c>
      <c r="BG46" s="563">
        <v>1148.5860010000001</v>
      </c>
      <c r="BH46" s="554">
        <v>393.35988500000019</v>
      </c>
      <c r="BI46" s="550">
        <v>466.54664200000008</v>
      </c>
      <c r="BJ46" s="550">
        <v>562.23457499999984</v>
      </c>
      <c r="BK46" s="550">
        <v>520.14113199999997</v>
      </c>
      <c r="BL46" s="563">
        <v>499.82112199999983</v>
      </c>
      <c r="BM46" s="554">
        <v>364.08181099999996</v>
      </c>
      <c r="BN46" s="550">
        <v>432.68260100000003</v>
      </c>
      <c r="BO46" s="550">
        <v>530.3288940000001</v>
      </c>
      <c r="BP46" s="550">
        <v>404.27192099999996</v>
      </c>
      <c r="BQ46" s="563">
        <v>616.60107199999993</v>
      </c>
      <c r="BR46" s="554">
        <v>244.50933600000005</v>
      </c>
      <c r="BS46" s="550">
        <v>3452.8676340000011</v>
      </c>
      <c r="BT46" s="550">
        <v>621.31730099999993</v>
      </c>
      <c r="BU46" s="558">
        <v>471.37538400000011</v>
      </c>
      <c r="BV46" s="73"/>
      <c r="BW46" s="73"/>
      <c r="BX46" s="73"/>
      <c r="BY46" s="73"/>
      <c r="BZ46" s="73"/>
      <c r="CA46" s="73"/>
      <c r="CB46" s="73"/>
      <c r="CC46" s="73"/>
      <c r="CD46" s="73"/>
      <c r="CE46" s="73"/>
      <c r="CF46" s="73"/>
      <c r="CG46" s="73"/>
      <c r="CH46" s="73"/>
      <c r="CI46" s="73"/>
      <c r="CJ46" s="73"/>
      <c r="CK46" s="73"/>
      <c r="CL46" s="73"/>
      <c r="CM46" s="73"/>
      <c r="CN46" s="73"/>
      <c r="CO46" s="73"/>
      <c r="CP46" s="73"/>
      <c r="CQ46" s="73"/>
      <c r="CR46" s="73"/>
      <c r="CS46" s="73"/>
      <c r="CT46" s="73"/>
      <c r="CU46" s="73"/>
      <c r="CV46" s="73"/>
      <c r="CW46" s="73"/>
      <c r="CX46" s="73"/>
      <c r="CY46" s="73"/>
      <c r="CZ46" s="75"/>
    </row>
    <row r="47" s="377" customFormat="true" ht="15" customHeight="true" x14ac:dyDescent="0.2">
      <c r="A47" s="1047" t="s">
        <v>102</v>
      </c>
      <c r="B47" s="447" t="s">
        <v>101</v>
      </c>
      <c r="C47" s="538">
        <v>52.152140851726493</v>
      </c>
      <c r="D47" s="530">
        <v>59.005234954877913</v>
      </c>
      <c r="E47" s="530">
        <v>65.801656170443636</v>
      </c>
      <c r="F47" s="530">
        <v>73.616567640534853</v>
      </c>
      <c r="G47" s="546">
        <v>84.784197246371207</v>
      </c>
      <c r="H47" s="534">
        <v>68.383696316877945</v>
      </c>
      <c r="I47" s="530">
        <v>82.924482211134759</v>
      </c>
      <c r="J47" s="530">
        <v>83.652105734908801</v>
      </c>
      <c r="K47" s="530">
        <v>91.621591656761979</v>
      </c>
      <c r="L47" s="542">
        <v>89.896906311292923</v>
      </c>
      <c r="M47" s="538">
        <v>54.041117032418853</v>
      </c>
      <c r="N47" s="530">
        <v>58.444796681796994</v>
      </c>
      <c r="O47" s="530">
        <v>53.540463813405403</v>
      </c>
      <c r="P47" s="530">
        <v>54.499429506337357</v>
      </c>
      <c r="Q47" s="546">
        <v>56.314199199487128</v>
      </c>
      <c r="R47" s="538">
        <v>47.269578011740712</v>
      </c>
      <c r="S47" s="530">
        <v>71.153938719308229</v>
      </c>
      <c r="T47" s="530">
        <v>63.075593899544714</v>
      </c>
      <c r="U47" s="542">
        <v>61.975432931920579</v>
      </c>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2"/>
      <c r="AW47" s="72"/>
      <c r="AX47" s="72"/>
      <c r="AY47" s="72"/>
      <c r="AZ47" s="414"/>
      <c r="BA47" s="1035" t="s">
        <v>102</v>
      </c>
      <c r="BB47" s="682" t="s">
        <v>101</v>
      </c>
      <c r="BC47" s="554">
        <v>507.98920100000015</v>
      </c>
      <c r="BD47" s="550">
        <v>661.03756899999996</v>
      </c>
      <c r="BE47" s="550">
        <v>647.66465700000015</v>
      </c>
      <c r="BF47" s="550">
        <v>719.22991999999999</v>
      </c>
      <c r="BG47" s="563">
        <v>785.40325999999982</v>
      </c>
      <c r="BH47" s="554">
        <v>318.30690899999985</v>
      </c>
      <c r="BI47" s="550">
        <v>299.3677820000002</v>
      </c>
      <c r="BJ47" s="550">
        <v>377.975279</v>
      </c>
      <c r="BK47" s="550">
        <v>371.56045100000017</v>
      </c>
      <c r="BL47" s="563">
        <v>339.91133199999996</v>
      </c>
      <c r="BM47" s="554">
        <v>290.80030900000003</v>
      </c>
      <c r="BN47" s="550">
        <v>306.54509300000001</v>
      </c>
      <c r="BO47" s="550">
        <v>368.27070300000014</v>
      </c>
      <c r="BP47" s="550">
        <v>301.35653399999995</v>
      </c>
      <c r="BQ47" s="563">
        <v>347.23021500000004</v>
      </c>
      <c r="BR47" s="554">
        <v>208.08570999999995</v>
      </c>
      <c r="BS47" s="550">
        <v>2229.8153990000001</v>
      </c>
      <c r="BT47" s="550">
        <v>620.69899600000053</v>
      </c>
      <c r="BU47" s="558">
        <v>262.72450200000003</v>
      </c>
      <c r="BV47" s="73"/>
      <c r="BW47" s="73"/>
      <c r="BX47" s="73"/>
      <c r="BY47" s="73"/>
      <c r="BZ47" s="73"/>
      <c r="CA47" s="73"/>
      <c r="CB47" s="73"/>
      <c r="CC47" s="73"/>
      <c r="CD47" s="73"/>
      <c r="CE47" s="73"/>
      <c r="CF47" s="73"/>
      <c r="CG47" s="73"/>
      <c r="CH47" s="73"/>
      <c r="CI47" s="73"/>
      <c r="CJ47" s="73"/>
      <c r="CK47" s="73"/>
      <c r="CL47" s="73"/>
      <c r="CM47" s="73"/>
      <c r="CN47" s="73"/>
      <c r="CO47" s="73"/>
      <c r="CP47" s="73"/>
      <c r="CQ47" s="73"/>
      <c r="CR47" s="73"/>
      <c r="CS47" s="73"/>
      <c r="CT47" s="73"/>
      <c r="CU47" s="73"/>
      <c r="CV47" s="73"/>
      <c r="CW47" s="73"/>
      <c r="CX47" s="73"/>
      <c r="CY47" s="73"/>
      <c r="CZ47" s="75"/>
    </row>
    <row r="48" s="377" customFormat="true" ht="15" customHeight="true" x14ac:dyDescent="0.2">
      <c r="A48" s="1047"/>
      <c r="B48" s="447" t="s">
        <v>100</v>
      </c>
      <c r="C48" s="538">
        <v>38.947336614702849</v>
      </c>
      <c r="D48" s="530">
        <v>38.041791036228325</v>
      </c>
      <c r="E48" s="530">
        <v>27.923116465621057</v>
      </c>
      <c r="F48" s="530">
        <v>21.63210711166235</v>
      </c>
      <c r="G48" s="546">
        <v>13.897643568172329</v>
      </c>
      <c r="H48" s="534">
        <v>27.822115252935536</v>
      </c>
      <c r="I48" s="530">
        <v>16.054871810922094</v>
      </c>
      <c r="J48" s="530">
        <v>16.347894265091178</v>
      </c>
      <c r="K48" s="530">
        <v>5.3673858619168691</v>
      </c>
      <c r="L48" s="542">
        <v>10.103093688707043</v>
      </c>
      <c r="M48" s="538">
        <v>34.970738290075467</v>
      </c>
      <c r="N48" s="530">
        <v>37.166298510348604</v>
      </c>
      <c r="O48" s="530">
        <v>42.76373663084545</v>
      </c>
      <c r="P48" s="530">
        <v>36.517636326553195</v>
      </c>
      <c r="Q48" s="546">
        <v>35.67777758822406</v>
      </c>
      <c r="R48" s="538">
        <v>42.086462218055082</v>
      </c>
      <c r="S48" s="530">
        <v>24.334878376609591</v>
      </c>
      <c r="T48" s="530">
        <v>34.978629309947713</v>
      </c>
      <c r="U48" s="542">
        <v>30.287272793675076</v>
      </c>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2"/>
      <c r="AW48" s="72"/>
      <c r="AX48" s="72"/>
      <c r="AY48" s="72"/>
      <c r="AZ48" s="414"/>
      <c r="BA48" s="1035"/>
      <c r="BB48" s="682" t="s">
        <v>100</v>
      </c>
      <c r="BC48" s="554">
        <v>379.36748299999988</v>
      </c>
      <c r="BD48" s="550">
        <v>426.18342400000012</v>
      </c>
      <c r="BE48" s="550">
        <v>274.83830499999999</v>
      </c>
      <c r="BF48" s="550">
        <v>211.34452699999997</v>
      </c>
      <c r="BG48" s="563">
        <v>128.74161599999999</v>
      </c>
      <c r="BH48" s="554">
        <v>129.50413599999999</v>
      </c>
      <c r="BI48" s="550">
        <v>57.960101000000002</v>
      </c>
      <c r="BJ48" s="550">
        <v>73.866638999999992</v>
      </c>
      <c r="BK48" s="550">
        <v>21.766793999999997</v>
      </c>
      <c r="BL48" s="563">
        <v>38.201048</v>
      </c>
      <c r="BM48" s="554">
        <v>188.18081599999999</v>
      </c>
      <c r="BN48" s="550">
        <v>194.938593</v>
      </c>
      <c r="BO48" s="550">
        <v>294.14447000000001</v>
      </c>
      <c r="BP48" s="550">
        <v>201.925569</v>
      </c>
      <c r="BQ48" s="563">
        <v>219.98718900000006</v>
      </c>
      <c r="BR48" s="554">
        <v>185.26908299999997</v>
      </c>
      <c r="BS48" s="550">
        <v>762.60411599999952</v>
      </c>
      <c r="BT48" s="550">
        <v>344.20920600000011</v>
      </c>
      <c r="BU48" s="558">
        <v>128.39295000000001</v>
      </c>
      <c r="BV48" s="73"/>
      <c r="BW48" s="73"/>
      <c r="BX48" s="73"/>
      <c r="BY48" s="73"/>
      <c r="BZ48" s="73"/>
      <c r="CA48" s="73"/>
      <c r="CB48" s="73"/>
      <c r="CC48" s="73"/>
      <c r="CD48" s="73"/>
      <c r="CE48" s="73"/>
      <c r="CF48" s="73"/>
      <c r="CG48" s="73"/>
      <c r="CH48" s="73"/>
      <c r="CI48" s="73"/>
      <c r="CJ48" s="73"/>
      <c r="CK48" s="73"/>
      <c r="CL48" s="73"/>
      <c r="CM48" s="73"/>
      <c r="CN48" s="73"/>
      <c r="CO48" s="73"/>
      <c r="CP48" s="73"/>
      <c r="CQ48" s="73"/>
      <c r="CR48" s="73"/>
      <c r="CS48" s="73"/>
      <c r="CT48" s="73"/>
      <c r="CU48" s="73"/>
      <c r="CV48" s="73"/>
      <c r="CW48" s="73"/>
      <c r="CX48" s="73"/>
      <c r="CY48" s="73"/>
      <c r="CZ48" s="75"/>
    </row>
    <row r="49" s="377" customFormat="true" ht="15" customHeight="true" x14ac:dyDescent="0.2">
      <c r="A49" s="1047"/>
      <c r="B49" s="447" t="s">
        <v>68</v>
      </c>
      <c r="C49" s="538">
        <v>8.9005225335706548</v>
      </c>
      <c r="D49" s="530">
        <v>2.9529740088937362</v>
      </c>
      <c r="E49" s="530">
        <v>6.2752273639353389</v>
      </c>
      <c r="F49" s="530">
        <v>4.7513252478027921</v>
      </c>
      <c r="G49" s="546">
        <v>1.3181591854564894</v>
      </c>
      <c r="H49" s="534">
        <v>3.7941884301864666</v>
      </c>
      <c r="I49" s="530">
        <v>1.0206459779432095</v>
      </c>
      <c r="J49" s="530">
        <v>0</v>
      </c>
      <c r="K49" s="530">
        <v>3.0110224813211617</v>
      </c>
      <c r="L49" s="542">
        <v>0</v>
      </c>
      <c r="M49" s="538">
        <v>10.988144677505703</v>
      </c>
      <c r="N49" s="530">
        <v>4.3889048078544182</v>
      </c>
      <c r="O49" s="530">
        <v>3.6957995557491885</v>
      </c>
      <c r="P49" s="530">
        <v>8.9829341671094447</v>
      </c>
      <c r="Q49" s="546">
        <v>8.0080232122888706</v>
      </c>
      <c r="R49" s="538">
        <v>10.643959770204187</v>
      </c>
      <c r="S49" s="530">
        <v>4.5111829040821467</v>
      </c>
      <c r="T49" s="530">
        <v>1.9457767905075851</v>
      </c>
      <c r="U49" s="542">
        <v>7.7372942744043742</v>
      </c>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2"/>
      <c r="AW49" s="72"/>
      <c r="AX49" s="72"/>
      <c r="AY49" s="72"/>
      <c r="AZ49" s="414"/>
      <c r="BA49" s="1035"/>
      <c r="BB49" s="682" t="s">
        <v>68</v>
      </c>
      <c r="BC49" s="554">
        <v>86.695757000000015</v>
      </c>
      <c r="BD49" s="550">
        <v>33.082264000000002</v>
      </c>
      <c r="BE49" s="550">
        <v>61.765055999999994</v>
      </c>
      <c r="BF49" s="550">
        <v>46.420192999999998</v>
      </c>
      <c r="BG49" s="563">
        <v>12.210843000000001</v>
      </c>
      <c r="BH49" s="554">
        <v>17.660882000000001</v>
      </c>
      <c r="BI49" s="550">
        <v>3.68466</v>
      </c>
      <c r="BJ49" s="550">
        <v>0</v>
      </c>
      <c r="BK49" s="550">
        <v>12.210843000000001</v>
      </c>
      <c r="BL49" s="563">
        <v>0</v>
      </c>
      <c r="BM49" s="554">
        <v>59.128234999999997</v>
      </c>
      <c r="BN49" s="550">
        <v>23.019966</v>
      </c>
      <c r="BO49" s="550">
        <v>25.421048000000003</v>
      </c>
      <c r="BP49" s="550">
        <v>49.671453999999997</v>
      </c>
      <c r="BQ49" s="563">
        <v>49.377025000000003</v>
      </c>
      <c r="BR49" s="554">
        <v>46.855842999999993</v>
      </c>
      <c r="BS49" s="550">
        <v>141.37102299999998</v>
      </c>
      <c r="BT49" s="550">
        <v>19.147527999999998</v>
      </c>
      <c r="BU49" s="558">
        <v>32.799718999999996</v>
      </c>
      <c r="BV49" s="73"/>
      <c r="BW49" s="73"/>
      <c r="BX49" s="73"/>
      <c r="BY49" s="73"/>
      <c r="BZ49" s="73"/>
      <c r="CA49" s="73"/>
      <c r="CB49" s="73"/>
      <c r="CC49" s="73"/>
      <c r="CD49" s="73"/>
      <c r="CE49" s="73"/>
      <c r="CF49" s="73"/>
      <c r="CG49" s="73"/>
      <c r="CH49" s="73"/>
      <c r="CI49" s="73"/>
      <c r="CJ49" s="73"/>
      <c r="CK49" s="73"/>
      <c r="CL49" s="73"/>
      <c r="CM49" s="73"/>
      <c r="CN49" s="73"/>
      <c r="CO49" s="73"/>
      <c r="CP49" s="73"/>
      <c r="CQ49" s="73"/>
      <c r="CR49" s="73"/>
      <c r="CS49" s="73"/>
      <c r="CT49" s="73"/>
      <c r="CU49" s="73"/>
      <c r="CV49" s="73"/>
      <c r="CW49" s="73"/>
      <c r="CX49" s="73"/>
      <c r="CY49" s="73"/>
      <c r="CZ49" s="75"/>
    </row>
    <row r="50" s="377" customFormat="true" ht="15" customHeight="true" x14ac:dyDescent="0.2">
      <c r="A50" s="1047" t="s">
        <v>103</v>
      </c>
      <c r="B50" s="447" t="s">
        <v>101</v>
      </c>
      <c r="C50" s="538">
        <v>60.206556450240413</v>
      </c>
      <c r="D50" s="530">
        <v>63.825657043533234</v>
      </c>
      <c r="E50" s="530">
        <v>69.123441004105985</v>
      </c>
      <c r="F50" s="530">
        <v>76.569211554796681</v>
      </c>
      <c r="G50" s="546">
        <v>84.928105156311531</v>
      </c>
      <c r="H50" s="534">
        <v>74.944434844792141</v>
      </c>
      <c r="I50" s="530">
        <v>85.687548085637232</v>
      </c>
      <c r="J50" s="530">
        <v>83.88442956776872</v>
      </c>
      <c r="K50" s="530">
        <v>92.236122210260973</v>
      </c>
      <c r="L50" s="542">
        <v>89.896906311292923</v>
      </c>
      <c r="M50" s="538">
        <v>58.965970614324114</v>
      </c>
      <c r="N50" s="530">
        <v>68.245430186200167</v>
      </c>
      <c r="O50" s="530">
        <v>56.703899126518785</v>
      </c>
      <c r="P50" s="530">
        <v>59.219306928739698</v>
      </c>
      <c r="Q50" s="546">
        <v>59.635810624078488</v>
      </c>
      <c r="R50" s="538">
        <v>51.305539892142896</v>
      </c>
      <c r="S50" s="530">
        <v>74.274696729835227</v>
      </c>
      <c r="T50" s="530">
        <v>72.235256325081139</v>
      </c>
      <c r="U50" s="542">
        <v>64.924806015595863</v>
      </c>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414"/>
      <c r="BA50" s="1035" t="s">
        <v>103</v>
      </c>
      <c r="BB50" s="682" t="s">
        <v>101</v>
      </c>
      <c r="BC50" s="554">
        <v>422.8437770000001</v>
      </c>
      <c r="BD50" s="550">
        <v>612.71580000000017</v>
      </c>
      <c r="BE50" s="550">
        <v>625.30170500000008</v>
      </c>
      <c r="BF50" s="550">
        <v>715.75645600000007</v>
      </c>
      <c r="BG50" s="563">
        <v>779.02318099999991</v>
      </c>
      <c r="BH50" s="554">
        <v>312.57905899999986</v>
      </c>
      <c r="BI50" s="550">
        <v>298.79761800000023</v>
      </c>
      <c r="BJ50" s="550">
        <v>377.975279</v>
      </c>
      <c r="BK50" s="550">
        <v>371.56045100000017</v>
      </c>
      <c r="BL50" s="563">
        <v>339.91133199999996</v>
      </c>
      <c r="BM50" s="554">
        <v>236.07798199999999</v>
      </c>
      <c r="BN50" s="550">
        <v>260.70954700000004</v>
      </c>
      <c r="BO50" s="550">
        <v>339.65483100000006</v>
      </c>
      <c r="BP50" s="550">
        <v>284.55620299999993</v>
      </c>
      <c r="BQ50" s="563">
        <v>333.81861700000007</v>
      </c>
      <c r="BR50" s="554">
        <v>166.74124999999998</v>
      </c>
      <c r="BS50" s="550">
        <v>2186.9100710000002</v>
      </c>
      <c r="BT50" s="550">
        <v>549.34778800000038</v>
      </c>
      <c r="BU50" s="558">
        <v>252.64181000000005</v>
      </c>
      <c r="BV50" s="73"/>
      <c r="BW50" s="73"/>
      <c r="BX50" s="73"/>
      <c r="BY50" s="73"/>
      <c r="BZ50" s="73"/>
      <c r="CA50" s="73"/>
      <c r="CB50" s="73"/>
      <c r="CC50" s="73"/>
      <c r="CD50" s="73"/>
      <c r="CE50" s="73"/>
      <c r="CF50" s="73"/>
      <c r="CG50" s="73"/>
      <c r="CH50" s="73"/>
      <c r="CI50" s="73"/>
      <c r="CJ50" s="73"/>
      <c r="CK50" s="73"/>
      <c r="CL50" s="73"/>
      <c r="CM50" s="73"/>
      <c r="CN50" s="73"/>
      <c r="CO50" s="73"/>
      <c r="CP50" s="73"/>
      <c r="CQ50" s="73"/>
      <c r="CR50" s="73"/>
      <c r="CS50" s="73"/>
      <c r="CT50" s="73"/>
      <c r="CU50" s="73"/>
      <c r="CV50" s="73"/>
      <c r="CW50" s="73"/>
      <c r="CX50" s="73"/>
      <c r="CY50" s="73"/>
      <c r="CZ50" s="75"/>
    </row>
    <row r="51" s="377" customFormat="true" ht="15" customHeight="true" x14ac:dyDescent="0.2">
      <c r="A51" s="1047"/>
      <c r="B51" s="447" t="s">
        <v>100</v>
      </c>
      <c r="C51" s="538">
        <v>32.36881323676964</v>
      </c>
      <c r="D51" s="530">
        <v>34.373664785045158</v>
      </c>
      <c r="E51" s="530">
        <v>25.551039531307339</v>
      </c>
      <c r="F51" s="530">
        <v>20.596225438183776</v>
      </c>
      <c r="G51" s="546">
        <v>13.740684446303383</v>
      </c>
      <c r="H51" s="534">
        <v>24.177380272973828</v>
      </c>
      <c r="I51" s="530">
        <v>13.255785254693469</v>
      </c>
      <c r="J51" s="530">
        <v>16.115570432231248</v>
      </c>
      <c r="K51" s="530">
        <v>4.7326595742182587</v>
      </c>
      <c r="L51" s="542">
        <v>10.103093688707043</v>
      </c>
      <c r="M51" s="538">
        <v>32.338975103823891</v>
      </c>
      <c r="N51" s="530">
        <v>27.217341555443404</v>
      </c>
      <c r="O51" s="530">
        <v>40.410242509419206</v>
      </c>
      <c r="P51" s="530">
        <v>32.283912325353782</v>
      </c>
      <c r="Q51" s="546">
        <v>35.630565059167715</v>
      </c>
      <c r="R51" s="538">
        <v>40.379085219912199</v>
      </c>
      <c r="S51" s="530">
        <v>22.058156191397472</v>
      </c>
      <c r="T51" s="530">
        <v>27.487420317853477</v>
      </c>
      <c r="U51" s="542">
        <v>30.139343326937905</v>
      </c>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AY51" s="72"/>
      <c r="AZ51" s="414"/>
      <c r="BA51" s="1035"/>
      <c r="BB51" s="682" t="s">
        <v>100</v>
      </c>
      <c r="BC51" s="554">
        <v>227.33323500000006</v>
      </c>
      <c r="BD51" s="550">
        <v>329.9815230000001</v>
      </c>
      <c r="BE51" s="550">
        <v>231.138791</v>
      </c>
      <c r="BF51" s="550">
        <v>192.53014400000001</v>
      </c>
      <c r="BG51" s="563">
        <v>126.03968599999999</v>
      </c>
      <c r="BH51" s="554">
        <v>100.83927900000003</v>
      </c>
      <c r="BI51" s="550">
        <v>46.223717999999998</v>
      </c>
      <c r="BJ51" s="550">
        <v>72.615230999999994</v>
      </c>
      <c r="BK51" s="550">
        <v>19.064864</v>
      </c>
      <c r="BL51" s="563">
        <v>38.201048</v>
      </c>
      <c r="BM51" s="554">
        <v>129.47332000000003</v>
      </c>
      <c r="BN51" s="550">
        <v>103.97503199999998</v>
      </c>
      <c r="BO51" s="550">
        <v>242.05626600000002</v>
      </c>
      <c r="BP51" s="550">
        <v>155.12825099999998</v>
      </c>
      <c r="BQ51" s="563">
        <v>199.44637000000006</v>
      </c>
      <c r="BR51" s="554">
        <v>131.23064600000004</v>
      </c>
      <c r="BS51" s="550">
        <v>649.47022399999992</v>
      </c>
      <c r="BT51" s="550">
        <v>209.04132299999998</v>
      </c>
      <c r="BU51" s="558">
        <v>117.28118599999999</v>
      </c>
      <c r="BV51" s="73"/>
      <c r="BW51" s="73"/>
      <c r="BX51" s="73"/>
      <c r="BY51" s="73"/>
      <c r="BZ51" s="73"/>
      <c r="CA51" s="73"/>
      <c r="CB51" s="73"/>
      <c r="CC51" s="73"/>
      <c r="CD51" s="73"/>
      <c r="CE51" s="73"/>
      <c r="CF51" s="73"/>
      <c r="CG51" s="73"/>
      <c r="CH51" s="73"/>
      <c r="CI51" s="73"/>
      <c r="CJ51" s="73"/>
      <c r="CK51" s="73"/>
      <c r="CL51" s="73"/>
      <c r="CM51" s="73"/>
      <c r="CN51" s="73"/>
      <c r="CO51" s="73"/>
      <c r="CP51" s="73"/>
      <c r="CQ51" s="73"/>
      <c r="CR51" s="73"/>
      <c r="CS51" s="73"/>
      <c r="CT51" s="73"/>
      <c r="CU51" s="73"/>
      <c r="CV51" s="73"/>
      <c r="CW51" s="73"/>
      <c r="CX51" s="73"/>
      <c r="CY51" s="73"/>
      <c r="CZ51" s="75"/>
    </row>
    <row r="52" s="377" customFormat="true" ht="15" customHeight="true" x14ac:dyDescent="0.2">
      <c r="A52" s="1047"/>
      <c r="B52" s="447" t="s">
        <v>68</v>
      </c>
      <c r="C52" s="538">
        <v>7.424630312989998</v>
      </c>
      <c r="D52" s="530">
        <v>1.8006781714215998</v>
      </c>
      <c r="E52" s="530">
        <v>5.3255194645866961</v>
      </c>
      <c r="F52" s="530">
        <v>2.8345630070195358</v>
      </c>
      <c r="G52" s="546">
        <v>1.3312103973850948</v>
      </c>
      <c r="H52" s="534">
        <v>0.87818488223396518</v>
      </c>
      <c r="I52" s="530">
        <v>1.0566666596693681</v>
      </c>
      <c r="J52" s="530">
        <v>0</v>
      </c>
      <c r="K52" s="530">
        <v>3.0312182155207612</v>
      </c>
      <c r="L52" s="542">
        <v>0</v>
      </c>
      <c r="M52" s="538">
        <v>8.6950542818520073</v>
      </c>
      <c r="N52" s="530">
        <v>4.5372282583564498</v>
      </c>
      <c r="O52" s="530">
        <v>2.8858583640620048</v>
      </c>
      <c r="P52" s="530">
        <v>8.4967807459065092</v>
      </c>
      <c r="Q52" s="546">
        <v>4.7336243167538399</v>
      </c>
      <c r="R52" s="538">
        <v>8.31537488794498</v>
      </c>
      <c r="S52" s="530">
        <v>3.667147078767282</v>
      </c>
      <c r="T52" s="530">
        <v>0.27732335706536543</v>
      </c>
      <c r="U52" s="542">
        <v>4.9358506574662409</v>
      </c>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2"/>
      <c r="AW52" s="72"/>
      <c r="AX52" s="72"/>
      <c r="AY52" s="72"/>
      <c r="AZ52" s="414"/>
      <c r="BA52" s="1035"/>
      <c r="BB52" s="682" t="s">
        <v>68</v>
      </c>
      <c r="BC52" s="554">
        <v>52.144798000000002</v>
      </c>
      <c r="BD52" s="550">
        <v>17.286214000000001</v>
      </c>
      <c r="BE52" s="550">
        <v>48.175500999999997</v>
      </c>
      <c r="BF52" s="550">
        <v>26.497031000000003</v>
      </c>
      <c r="BG52" s="563">
        <v>12.210843000000001</v>
      </c>
      <c r="BH52" s="554">
        <v>3.6627429999999999</v>
      </c>
      <c r="BI52" s="550">
        <v>3.68466</v>
      </c>
      <c r="BJ52" s="550">
        <v>0</v>
      </c>
      <c r="BK52" s="550">
        <v>12.210843000000001</v>
      </c>
      <c r="BL52" s="563">
        <v>0</v>
      </c>
      <c r="BM52" s="554">
        <v>34.811788</v>
      </c>
      <c r="BN52" s="550">
        <v>17.333010000000002</v>
      </c>
      <c r="BO52" s="550">
        <v>17.286214000000001</v>
      </c>
      <c r="BP52" s="550">
        <v>40.828097999999997</v>
      </c>
      <c r="BQ52" s="563">
        <v>26.497031000000003</v>
      </c>
      <c r="BR52" s="554">
        <v>27.024684000000001</v>
      </c>
      <c r="BS52" s="550">
        <v>107.97379500000001</v>
      </c>
      <c r="BT52" s="550">
        <v>2.1090390000000001</v>
      </c>
      <c r="BU52" s="558">
        <v>19.206868999999998</v>
      </c>
      <c r="BV52" s="73"/>
      <c r="BW52" s="73"/>
      <c r="BX52" s="73"/>
      <c r="BY52" s="73"/>
      <c r="BZ52" s="73"/>
      <c r="CA52" s="73"/>
      <c r="CB52" s="73"/>
      <c r="CC52" s="73"/>
      <c r="CD52" s="73"/>
      <c r="CE52" s="73"/>
      <c r="CF52" s="73"/>
      <c r="CG52" s="73"/>
      <c r="CH52" s="73"/>
      <c r="CI52" s="73"/>
      <c r="CJ52" s="73"/>
      <c r="CK52" s="73"/>
      <c r="CL52" s="73"/>
      <c r="CM52" s="73"/>
      <c r="CN52" s="73"/>
      <c r="CO52" s="73"/>
      <c r="CP52" s="73"/>
      <c r="CQ52" s="73"/>
      <c r="CR52" s="73"/>
      <c r="CS52" s="73"/>
      <c r="CT52" s="73"/>
      <c r="CU52" s="73"/>
      <c r="CV52" s="73"/>
      <c r="CW52" s="73"/>
      <c r="CX52" s="73"/>
      <c r="CY52" s="73"/>
      <c r="CZ52" s="75"/>
    </row>
    <row r="53" s="377" customFormat="true" ht="15" customHeight="true" x14ac:dyDescent="0.2">
      <c r="A53" s="1047" t="s">
        <v>106</v>
      </c>
      <c r="B53" s="447" t="s">
        <v>101</v>
      </c>
      <c r="C53" s="538">
        <v>37.130314180130547</v>
      </c>
      <c r="D53" s="530">
        <v>52.842307530553626</v>
      </c>
      <c r="E53" s="530">
        <v>88.058868734309854</v>
      </c>
      <c r="F53" s="530">
        <v>87.567054091158226</v>
      </c>
      <c r="G53" s="546">
        <v>89.681142892737839</v>
      </c>
      <c r="H53" s="534">
        <v>91.847600182966005</v>
      </c>
      <c r="I53" s="530">
        <v>95.438952477676139</v>
      </c>
      <c r="J53" s="530">
        <v>88.168241850421339</v>
      </c>
      <c r="K53" s="530">
        <v>96.543409370080468</v>
      </c>
      <c r="L53" s="542">
        <v>89.562686032822867</v>
      </c>
      <c r="M53" s="538">
        <v>100</v>
      </c>
      <c r="N53" s="530">
        <v>25.848706281725381</v>
      </c>
      <c r="O53" s="530">
        <v>10.482677864081696</v>
      </c>
      <c r="P53" s="530">
        <v>41.673394989097808</v>
      </c>
      <c r="Q53" s="546">
        <v>49.105352181962594</v>
      </c>
      <c r="R53" s="538">
        <v>11.577074666459362</v>
      </c>
      <c r="S53" s="530">
        <v>87.953420687481938</v>
      </c>
      <c r="T53" s="530">
        <v>86.659418593362176</v>
      </c>
      <c r="U53" s="542">
        <v>69.274912513439972</v>
      </c>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2"/>
      <c r="AW53" s="72"/>
      <c r="AX53" s="72"/>
      <c r="AY53" s="72"/>
      <c r="AZ53" s="414"/>
      <c r="BA53" s="1035" t="s">
        <v>106</v>
      </c>
      <c r="BB53" s="682" t="s">
        <v>101</v>
      </c>
      <c r="BC53" s="554">
        <v>2.6011299999999999</v>
      </c>
      <c r="BD53" s="550">
        <v>29.828671999999997</v>
      </c>
      <c r="BE53" s="550">
        <v>248.53538299999997</v>
      </c>
      <c r="BF53" s="550">
        <v>427.36824300000018</v>
      </c>
      <c r="BG53" s="563">
        <v>610.55153099999984</v>
      </c>
      <c r="BH53" s="554">
        <v>139.29496000000003</v>
      </c>
      <c r="BI53" s="550">
        <v>211.47691400000002</v>
      </c>
      <c r="BJ53" s="550">
        <v>291.35971400000005</v>
      </c>
      <c r="BK53" s="550">
        <v>313.44062200000008</v>
      </c>
      <c r="BL53" s="563">
        <v>301.12847799999992</v>
      </c>
      <c r="BM53" s="554">
        <v>1.627996</v>
      </c>
      <c r="BN53" s="550">
        <v>0.97313400000000005</v>
      </c>
      <c r="BO53" s="550">
        <v>2.6448160000000001</v>
      </c>
      <c r="BP53" s="550">
        <v>9.3117529999999995</v>
      </c>
      <c r="BQ53" s="563">
        <v>47.626572000000003</v>
      </c>
      <c r="BR53" s="554">
        <v>0.16828099999999999</v>
      </c>
      <c r="BS53" s="550">
        <v>1199.0162499999994</v>
      </c>
      <c r="BT53" s="550">
        <v>79.228161999999998</v>
      </c>
      <c r="BU53" s="558">
        <v>40.472265999999998</v>
      </c>
      <c r="BV53" s="73"/>
      <c r="BW53" s="73"/>
      <c r="BX53" s="73"/>
      <c r="BY53" s="73"/>
      <c r="BZ53" s="73"/>
      <c r="CA53" s="73"/>
      <c r="CB53" s="73"/>
      <c r="CC53" s="73"/>
      <c r="CD53" s="73"/>
      <c r="CE53" s="73"/>
      <c r="CF53" s="73"/>
      <c r="CG53" s="73"/>
      <c r="CH53" s="73"/>
      <c r="CI53" s="73"/>
      <c r="CJ53" s="73"/>
      <c r="CK53" s="73"/>
      <c r="CL53" s="73"/>
      <c r="CM53" s="73"/>
      <c r="CN53" s="73"/>
      <c r="CO53" s="73"/>
      <c r="CP53" s="73"/>
      <c r="CQ53" s="73"/>
      <c r="CR53" s="73"/>
      <c r="CS53" s="73"/>
      <c r="CT53" s="73"/>
      <c r="CU53" s="73"/>
      <c r="CV53" s="73"/>
      <c r="CW53" s="73"/>
      <c r="CX53" s="73"/>
      <c r="CY53" s="73"/>
      <c r="CZ53" s="75"/>
    </row>
    <row r="54" s="377" customFormat="true" ht="15" customHeight="true" x14ac:dyDescent="0.2">
      <c r="A54" s="1047"/>
      <c r="B54" s="447" t="s">
        <v>100</v>
      </c>
      <c r="C54" s="538">
        <v>62.869685819869446</v>
      </c>
      <c r="D54" s="530">
        <v>47.157692469446381</v>
      </c>
      <c r="E54" s="530">
        <v>11.941131265690116</v>
      </c>
      <c r="F54" s="530">
        <v>12.095534444426267</v>
      </c>
      <c r="G54" s="546">
        <v>10.318857107262183</v>
      </c>
      <c r="H54" s="534">
        <v>8.1523998170340146</v>
      </c>
      <c r="I54" s="530">
        <v>4.5610475223238707</v>
      </c>
      <c r="J54" s="530">
        <v>11.831758149578711</v>
      </c>
      <c r="K54" s="530">
        <v>3.456590629919515</v>
      </c>
      <c r="L54" s="542">
        <v>10.437313967177118</v>
      </c>
      <c r="M54" s="538">
        <v>0</v>
      </c>
      <c r="N54" s="530">
        <v>74.15129371827463</v>
      </c>
      <c r="O54" s="530">
        <v>89.517322135918306</v>
      </c>
      <c r="P54" s="530">
        <v>58.326605010902178</v>
      </c>
      <c r="Q54" s="546">
        <v>49.196791835935791</v>
      </c>
      <c r="R54" s="538">
        <v>88.422925333540647</v>
      </c>
      <c r="S54" s="530">
        <v>11.925784298576392</v>
      </c>
      <c r="T54" s="530">
        <v>13.340581406637828</v>
      </c>
      <c r="U54" s="542">
        <v>30.725087486560014</v>
      </c>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2"/>
      <c r="AW54" s="72"/>
      <c r="AX54" s="72"/>
      <c r="AY54" s="72"/>
      <c r="AZ54" s="414"/>
      <c r="BA54" s="1035"/>
      <c r="BB54" s="682" t="s">
        <v>100</v>
      </c>
      <c r="BC54" s="554">
        <v>4.4042779999999997</v>
      </c>
      <c r="BD54" s="550">
        <v>26.619793999999999</v>
      </c>
      <c r="BE54" s="550">
        <v>33.702382</v>
      </c>
      <c r="BF54" s="550">
        <v>59.031874000000002</v>
      </c>
      <c r="BG54" s="563">
        <v>70.251044999999991</v>
      </c>
      <c r="BH54" s="554">
        <v>12.363830999999999</v>
      </c>
      <c r="BI54" s="550">
        <v>10.106525999999999</v>
      </c>
      <c r="BJ54" s="550">
        <v>39.099086</v>
      </c>
      <c r="BK54" s="550">
        <v>11.222266999999999</v>
      </c>
      <c r="BL54" s="563">
        <v>35.092432000000002</v>
      </c>
      <c r="BM54" s="554">
        <v>0</v>
      </c>
      <c r="BN54" s="550">
        <v>2.7915960000000002</v>
      </c>
      <c r="BO54" s="550">
        <v>22.585531000000003</v>
      </c>
      <c r="BP54" s="550">
        <v>13.032845999999999</v>
      </c>
      <c r="BQ54" s="563">
        <v>47.715258000000006</v>
      </c>
      <c r="BR54" s="554">
        <v>1.2852899999999998</v>
      </c>
      <c r="BS54" s="550">
        <v>162.57706700000003</v>
      </c>
      <c r="BT54" s="550">
        <v>12.196594000000003</v>
      </c>
      <c r="BU54" s="558">
        <v>17.950422</v>
      </c>
      <c r="BV54" s="73"/>
      <c r="BW54" s="73"/>
      <c r="BX54" s="73"/>
      <c r="BY54" s="73"/>
      <c r="BZ54" s="73"/>
      <c r="CA54" s="73"/>
      <c r="CB54" s="73"/>
      <c r="CC54" s="73"/>
      <c r="CD54" s="73"/>
      <c r="CE54" s="73"/>
      <c r="CF54" s="73"/>
      <c r="CG54" s="73"/>
      <c r="CH54" s="73"/>
      <c r="CI54" s="73"/>
      <c r="CJ54" s="73"/>
      <c r="CK54" s="73"/>
      <c r="CL54" s="73"/>
      <c r="CM54" s="73"/>
      <c r="CN54" s="73"/>
      <c r="CO54" s="73"/>
      <c r="CP54" s="73"/>
      <c r="CQ54" s="73"/>
      <c r="CR54" s="73"/>
      <c r="CS54" s="73"/>
      <c r="CT54" s="73"/>
      <c r="CU54" s="73"/>
      <c r="CV54" s="73"/>
      <c r="CW54" s="73"/>
      <c r="CX54" s="73"/>
      <c r="CY54" s="73"/>
      <c r="CZ54" s="75"/>
    </row>
    <row r="55" s="377" customFormat="true" ht="15" customHeight="true" x14ac:dyDescent="0.2">
      <c r="A55" s="1048"/>
      <c r="B55" s="448" t="s">
        <v>68</v>
      </c>
      <c r="C55" s="536">
        <v>0</v>
      </c>
      <c r="D55" s="531">
        <v>0</v>
      </c>
      <c r="E55" s="531">
        <v>0</v>
      </c>
      <c r="F55" s="531">
        <v>0.33741146441551706</v>
      </c>
      <c r="G55" s="547">
        <v>0</v>
      </c>
      <c r="H55" s="532">
        <v>0</v>
      </c>
      <c r="I55" s="531">
        <v>0</v>
      </c>
      <c r="J55" s="531">
        <v>0</v>
      </c>
      <c r="K55" s="531">
        <v>0</v>
      </c>
      <c r="L55" s="543">
        <v>0</v>
      </c>
      <c r="M55" s="536">
        <v>0</v>
      </c>
      <c r="N55" s="531">
        <v>0</v>
      </c>
      <c r="O55" s="531">
        <v>0</v>
      </c>
      <c r="P55" s="531">
        <v>0</v>
      </c>
      <c r="Q55" s="547">
        <v>1.6978559821016412</v>
      </c>
      <c r="R55" s="539">
        <v>0</v>
      </c>
      <c r="S55" s="543">
        <v>0.12079501394164961</v>
      </c>
      <c r="T55" s="543">
        <v>0</v>
      </c>
      <c r="U55" s="543">
        <v>0</v>
      </c>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2"/>
      <c r="AW55" s="72"/>
      <c r="AX55" s="72"/>
      <c r="AY55" s="72"/>
      <c r="AZ55" s="414"/>
      <c r="BA55" s="1037"/>
      <c r="BB55" s="684" t="s">
        <v>68</v>
      </c>
      <c r="BC55" s="552">
        <v>0</v>
      </c>
      <c r="BD55" s="548">
        <v>0</v>
      </c>
      <c r="BE55" s="548">
        <v>0</v>
      </c>
      <c r="BF55" s="548">
        <v>1.6467259999999999</v>
      </c>
      <c r="BG55" s="561">
        <v>0</v>
      </c>
      <c r="BH55" s="552">
        <v>0</v>
      </c>
      <c r="BI55" s="548">
        <v>0</v>
      </c>
      <c r="BJ55" s="548">
        <v>0</v>
      </c>
      <c r="BK55" s="548">
        <v>0</v>
      </c>
      <c r="BL55" s="561">
        <v>0</v>
      </c>
      <c r="BM55" s="552">
        <v>0</v>
      </c>
      <c r="BN55" s="548">
        <v>0</v>
      </c>
      <c r="BO55" s="548">
        <v>0</v>
      </c>
      <c r="BP55" s="548">
        <v>0</v>
      </c>
      <c r="BQ55" s="561">
        <v>1.6467259999999999</v>
      </c>
      <c r="BR55" s="556">
        <v>0</v>
      </c>
      <c r="BS55" s="560">
        <v>1.6467259999999999</v>
      </c>
      <c r="BT55" s="560">
        <v>0</v>
      </c>
      <c r="BU55" s="560">
        <v>0</v>
      </c>
      <c r="BV55" s="73"/>
      <c r="BW55" s="73"/>
      <c r="BX55" s="73"/>
      <c r="BY55" s="73"/>
      <c r="BZ55" s="73"/>
      <c r="CA55" s="73"/>
      <c r="CB55" s="73"/>
      <c r="CC55" s="73"/>
      <c r="CD55" s="73"/>
      <c r="CE55" s="73"/>
      <c r="CF55" s="73"/>
      <c r="CG55" s="73"/>
      <c r="CH55" s="73"/>
      <c r="CI55" s="73"/>
      <c r="CJ55" s="73"/>
      <c r="CK55" s="73"/>
      <c r="CL55" s="73"/>
      <c r="CM55" s="73"/>
      <c r="CN55" s="73"/>
      <c r="CO55" s="73"/>
      <c r="CP55" s="73"/>
      <c r="CQ55" s="73"/>
      <c r="CR55" s="73"/>
      <c r="CS55" s="73"/>
      <c r="CT55" s="73"/>
      <c r="CU55" s="73"/>
      <c r="CV55" s="73"/>
      <c r="CW55" s="73"/>
      <c r="CX55" s="73"/>
      <c r="CY55" s="73"/>
      <c r="CZ55" s="75"/>
    </row>
    <row r="56" s="377" customFormat="true" ht="15" customHeight="true" x14ac:dyDescent="0.2">
      <c r="A56" s="379"/>
      <c r="B56" s="444"/>
      <c r="C56" s="1054" t="s">
        <v>115</v>
      </c>
      <c r="D56" s="1055"/>
      <c r="E56" s="1055"/>
      <c r="F56" s="1055"/>
      <c r="G56" s="1056"/>
      <c r="H56" s="1052" t="s">
        <v>38</v>
      </c>
      <c r="I56" s="1044"/>
      <c r="J56" s="1044"/>
      <c r="K56" s="1044"/>
      <c r="L56" s="1046"/>
      <c r="M56" s="1039" t="s">
        <v>37</v>
      </c>
      <c r="N56" s="1040"/>
      <c r="O56" s="1040"/>
      <c r="P56" s="1040"/>
      <c r="Q56" s="1041"/>
      <c r="R56" s="572" t="s">
        <v>142</v>
      </c>
      <c r="S56" s="524"/>
      <c r="T56" s="524"/>
      <c r="U56" s="524"/>
      <c r="V56" s="53"/>
      <c r="W56" s="53"/>
      <c r="X56" s="53"/>
      <c r="Y56" s="53"/>
      <c r="Z56" s="54"/>
      <c r="AA56" s="54"/>
      <c r="AB56" s="54"/>
      <c r="AC56" s="54"/>
      <c r="AD56" s="54"/>
      <c r="AE56" s="54"/>
      <c r="AF56" s="54"/>
      <c r="AG56" s="54"/>
      <c r="AH56" s="54"/>
      <c r="AI56" s="54"/>
      <c r="AJ56" s="54"/>
      <c r="AK56" s="54"/>
      <c r="AL56" s="54"/>
      <c r="AM56" s="54"/>
      <c r="AN56" s="54"/>
      <c r="AO56" s="54"/>
      <c r="AP56" s="54"/>
      <c r="AQ56" s="54"/>
      <c r="AR56" s="54"/>
      <c r="AS56" s="54"/>
      <c r="AT56" s="54"/>
      <c r="AU56" s="54"/>
      <c r="AV56" s="54"/>
      <c r="AW56" s="54"/>
      <c r="AX56" s="54"/>
      <c r="AY56" s="54"/>
      <c r="AZ56" s="414"/>
      <c r="BA56" s="416" t="s">
        <v>131</v>
      </c>
      <c r="BB56" s="362" t="s">
        <v>96</v>
      </c>
      <c r="BC56" s="1043" t="s">
        <v>115</v>
      </c>
      <c r="BD56" s="1044"/>
      <c r="BE56" s="1044"/>
      <c r="BF56" s="1044"/>
      <c r="BG56" s="1045"/>
      <c r="BH56" s="1043" t="s">
        <v>38</v>
      </c>
      <c r="BI56" s="1044"/>
      <c r="BJ56" s="1044"/>
      <c r="BK56" s="1044"/>
      <c r="BL56" s="1045"/>
      <c r="BM56" s="1043" t="s">
        <v>37</v>
      </c>
      <c r="BN56" s="1044"/>
      <c r="BO56" s="1044"/>
      <c r="BP56" s="1044"/>
      <c r="BQ56" s="1045"/>
      <c r="BR56" s="571" t="s">
        <v>142</v>
      </c>
      <c r="BS56" s="495"/>
      <c r="BT56" s="495"/>
      <c r="BU56" s="495"/>
      <c r="BV56" s="53"/>
      <c r="BW56" s="53"/>
      <c r="BX56" s="53"/>
      <c r="BY56" s="53"/>
      <c r="BZ56" s="414"/>
      <c r="CA56" s="414"/>
      <c r="CB56" s="414"/>
      <c r="CC56" s="414"/>
      <c r="CD56" s="414"/>
      <c r="CE56" s="414"/>
      <c r="CF56" s="414"/>
      <c r="CG56" s="414"/>
      <c r="CH56" s="414"/>
      <c r="CI56" s="414"/>
      <c r="CJ56" s="414"/>
      <c r="CK56" s="414"/>
      <c r="CL56" s="414"/>
      <c r="CM56" s="414"/>
      <c r="CN56" s="414"/>
      <c r="CO56" s="414"/>
      <c r="CP56" s="414"/>
      <c r="CQ56" s="414"/>
      <c r="CR56" s="414"/>
      <c r="CS56" s="414"/>
      <c r="CT56" s="414"/>
      <c r="CU56" s="414"/>
      <c r="CV56" s="414"/>
      <c r="CW56" s="414"/>
      <c r="CX56" s="414"/>
      <c r="CY56" s="414"/>
      <c r="CZ56" s="414"/>
    </row>
    <row r="57" s="377" customFormat="true" ht="24" x14ac:dyDescent="0.2">
      <c r="A57" s="402" t="s">
        <v>69</v>
      </c>
      <c r="B57" s="444"/>
      <c r="C57" s="486" t="s">
        <v>0</v>
      </c>
      <c r="D57" s="673" t="s">
        <v>1</v>
      </c>
      <c r="E57" s="673" t="s">
        <v>2</v>
      </c>
      <c r="F57" s="673" t="s">
        <v>3</v>
      </c>
      <c r="G57" s="674" t="s">
        <v>4</v>
      </c>
      <c r="H57" s="449" t="s">
        <v>0</v>
      </c>
      <c r="I57" s="677" t="s">
        <v>1</v>
      </c>
      <c r="J57" s="677" t="s">
        <v>2</v>
      </c>
      <c r="K57" s="677" t="s">
        <v>3</v>
      </c>
      <c r="L57" s="678" t="s">
        <v>4</v>
      </c>
      <c r="M57" s="450" t="s">
        <v>0</v>
      </c>
      <c r="N57" s="677" t="s">
        <v>1</v>
      </c>
      <c r="O57" s="677" t="s">
        <v>2</v>
      </c>
      <c r="P57" s="677" t="s">
        <v>3</v>
      </c>
      <c r="Q57" s="671" t="s">
        <v>4</v>
      </c>
      <c r="R57" s="450" t="s">
        <v>546</v>
      </c>
      <c r="S57" s="677" t="s">
        <v>547</v>
      </c>
      <c r="T57" s="677" t="s">
        <v>548</v>
      </c>
      <c r="U57" s="678" t="s">
        <v>549</v>
      </c>
      <c r="V57" s="948"/>
      <c r="W57" s="948"/>
      <c r="X57" s="948"/>
      <c r="Y57" s="948"/>
      <c r="Z57" s="948"/>
      <c r="AA57" s="948"/>
      <c r="AB57" s="948"/>
      <c r="AC57" s="948"/>
      <c r="AD57" s="948"/>
      <c r="AE57" s="948"/>
      <c r="AF57" s="948"/>
      <c r="AG57" s="948"/>
      <c r="AH57" s="948"/>
      <c r="AI57" s="948"/>
      <c r="AJ57" s="948"/>
      <c r="AK57" s="948"/>
      <c r="AL57" s="948"/>
      <c r="AM57" s="948"/>
      <c r="AN57" s="948"/>
      <c r="AO57" s="948"/>
      <c r="AP57" s="948"/>
      <c r="AQ57" s="948"/>
      <c r="AR57" s="948"/>
      <c r="AS57" s="948"/>
      <c r="AT57" s="948"/>
      <c r="AU57" s="948"/>
      <c r="AV57" s="948"/>
      <c r="AW57" s="948"/>
      <c r="AX57" s="948"/>
      <c r="AY57" s="948"/>
      <c r="AZ57" s="414"/>
      <c r="BA57" s="402" t="s">
        <v>120</v>
      </c>
      <c r="BB57" s="401"/>
      <c r="BC57" s="525" t="s">
        <v>0</v>
      </c>
      <c r="BD57" s="647" t="s">
        <v>1</v>
      </c>
      <c r="BE57" s="647" t="s">
        <v>2</v>
      </c>
      <c r="BF57" s="647" t="s">
        <v>3</v>
      </c>
      <c r="BG57" s="526" t="s">
        <v>4</v>
      </c>
      <c r="BH57" s="525" t="s">
        <v>0</v>
      </c>
      <c r="BI57" s="647" t="s">
        <v>1</v>
      </c>
      <c r="BJ57" s="647" t="s">
        <v>2</v>
      </c>
      <c r="BK57" s="647" t="s">
        <v>3</v>
      </c>
      <c r="BL57" s="526" t="s">
        <v>4</v>
      </c>
      <c r="BM57" s="525" t="s">
        <v>0</v>
      </c>
      <c r="BN57" s="647" t="s">
        <v>1</v>
      </c>
      <c r="BO57" s="647" t="s">
        <v>2</v>
      </c>
      <c r="BP57" s="647" t="s">
        <v>3</v>
      </c>
      <c r="BQ57" s="526" t="s">
        <v>4</v>
      </c>
      <c r="BR57" s="525" t="s">
        <v>546</v>
      </c>
      <c r="BS57" s="647" t="s">
        <v>547</v>
      </c>
      <c r="BT57" s="647" t="s">
        <v>548</v>
      </c>
      <c r="BU57" s="648" t="s">
        <v>549</v>
      </c>
      <c r="BV57" s="948"/>
      <c r="BW57" s="948"/>
      <c r="BX57" s="948"/>
      <c r="BY57" s="948"/>
      <c r="BZ57" s="948"/>
      <c r="CA57" s="948"/>
      <c r="CB57" s="948"/>
      <c r="CC57" s="948"/>
      <c r="CD57" s="948"/>
      <c r="CE57" s="948"/>
      <c r="CF57" s="948"/>
      <c r="CG57" s="948"/>
      <c r="CH57" s="948"/>
      <c r="CI57" s="948"/>
      <c r="CJ57" s="948"/>
      <c r="CK57" s="948"/>
      <c r="CL57" s="948"/>
      <c r="CM57" s="948"/>
      <c r="CN57" s="948"/>
      <c r="CO57" s="948"/>
      <c r="CP57" s="948"/>
      <c r="CQ57" s="948"/>
      <c r="CR57" s="948"/>
      <c r="CS57" s="948"/>
      <c r="CT57" s="948"/>
      <c r="CU57" s="948"/>
      <c r="CV57" s="948"/>
      <c r="CW57" s="948"/>
      <c r="CX57" s="948"/>
      <c r="CY57" s="948"/>
      <c r="CZ57" s="948"/>
    </row>
    <row r="58" s="377" customFormat="true" ht="15" customHeight="true" x14ac:dyDescent="0.2">
      <c r="A58" s="1107" t="s">
        <v>550</v>
      </c>
      <c r="B58" s="446" t="s">
        <v>551</v>
      </c>
      <c r="C58" s="468">
        <v>0</v>
      </c>
      <c r="D58" s="466">
        <v>2.2202003405099615E-2</v>
      </c>
      <c r="E58" s="466">
        <v>0.10737929182029309</v>
      </c>
      <c r="F58" s="466">
        <v>0.65119039561456615</v>
      </c>
      <c r="G58" s="470">
        <v>12.043452391846179</v>
      </c>
      <c r="H58" s="467">
        <v>5.1155959286329176E-2</v>
      </c>
      <c r="I58" s="466">
        <v>0.1654566108145098</v>
      </c>
      <c r="J58" s="466">
        <v>0.78274161570615552</v>
      </c>
      <c r="K58" s="466">
        <v>2.0365297103148987</v>
      </c>
      <c r="L58" s="469">
        <v>25.007492292096085</v>
      </c>
      <c r="M58" s="468">
        <v>0</v>
      </c>
      <c r="N58" s="466">
        <v>0</v>
      </c>
      <c r="O58" s="466">
        <v>0</v>
      </c>
      <c r="P58" s="466">
        <v>6.8237931585111863E-2</v>
      </c>
      <c r="Q58" s="470">
        <v>1.1191578738385051</v>
      </c>
      <c r="R58" s="468">
        <v>8.7007934681916921E-2</v>
      </c>
      <c r="S58" s="466">
        <v>3.7596812740631673</v>
      </c>
      <c r="T58" s="466">
        <v>0.57479819717195457</v>
      </c>
      <c r="U58" s="469">
        <v>0.70281148336648758</v>
      </c>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414"/>
      <c r="BA58" s="1091" t="s">
        <v>550</v>
      </c>
      <c r="BB58" s="683" t="s">
        <v>551</v>
      </c>
      <c r="BC58" s="514">
        <v>0</v>
      </c>
      <c r="BD58" s="499">
        <v>1.4636309999999999</v>
      </c>
      <c r="BE58" s="499">
        <v>7.0793900000000001</v>
      </c>
      <c r="BF58" s="499">
        <v>42.915370999999993</v>
      </c>
      <c r="BG58" s="515">
        <v>794.3964840000001</v>
      </c>
      <c r="BH58" s="514">
        <v>1.4636309999999999</v>
      </c>
      <c r="BI58" s="499">
        <v>4.7350839999999996</v>
      </c>
      <c r="BJ58" s="499">
        <v>22.385377999999999</v>
      </c>
      <c r="BK58" s="499">
        <v>58.366984000000009</v>
      </c>
      <c r="BL58" s="515">
        <v>714.63750100000016</v>
      </c>
      <c r="BM58" s="514">
        <v>0</v>
      </c>
      <c r="BN58" s="499">
        <v>0</v>
      </c>
      <c r="BO58" s="499">
        <v>0</v>
      </c>
      <c r="BP58" s="499">
        <v>2.5485760000000002</v>
      </c>
      <c r="BQ58" s="515">
        <v>41.717722000000002</v>
      </c>
      <c r="BR58" s="514">
        <v>2.460108</v>
      </c>
      <c r="BS58" s="499">
        <v>786.86800499999981</v>
      </c>
      <c r="BT58" s="499">
        <v>36.821770000000008</v>
      </c>
      <c r="BU58" s="500">
        <v>19.704992999999998</v>
      </c>
      <c r="BV58" s="74"/>
      <c r="BW58" s="74"/>
      <c r="BX58" s="74"/>
      <c r="BY58" s="74"/>
      <c r="BZ58" s="74"/>
      <c r="CA58" s="74"/>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row>
    <row r="59" s="377" customFormat="true" ht="15" customHeight="true" x14ac:dyDescent="0.2">
      <c r="A59" s="1108"/>
      <c r="B59" s="447" t="s">
        <v>552</v>
      </c>
      <c r="C59" s="473">
        <v>1.1526597247589931</v>
      </c>
      <c r="D59" s="471">
        <v>5.0215868672732542</v>
      </c>
      <c r="E59" s="471">
        <v>23.615330298226262</v>
      </c>
      <c r="F59" s="471">
        <v>46.644332052410164</v>
      </c>
      <c r="G59" s="475">
        <v>63.788922591978157</v>
      </c>
      <c r="H59" s="472">
        <v>27.763796868359915</v>
      </c>
      <c r="I59" s="471">
        <v>51.185394134444437</v>
      </c>
      <c r="J59" s="471">
        <v>67.11857366903088</v>
      </c>
      <c r="K59" s="471">
        <v>76.189854951770059</v>
      </c>
      <c r="L59" s="474">
        <v>66.040787829366337</v>
      </c>
      <c r="M59" s="473">
        <v>0.63554714930347045</v>
      </c>
      <c r="N59" s="471">
        <v>1.570382569390677</v>
      </c>
      <c r="O59" s="471">
        <v>2.9648436957834048</v>
      </c>
      <c r="P59" s="471">
        <v>7.1462403420716454</v>
      </c>
      <c r="Q59" s="475">
        <v>14.38159310908976</v>
      </c>
      <c r="R59" s="473">
        <v>3.8702071240333211</v>
      </c>
      <c r="S59" s="471">
        <v>39.28646070046964</v>
      </c>
      <c r="T59" s="471">
        <v>9.3119864125461724</v>
      </c>
      <c r="U59" s="474">
        <v>11.316731449305605</v>
      </c>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414"/>
      <c r="BA59" s="1092"/>
      <c r="BB59" s="682" t="s">
        <v>552</v>
      </c>
      <c r="BC59" s="517">
        <v>76.01489500000001</v>
      </c>
      <c r="BD59" s="503">
        <v>331.03995499999985</v>
      </c>
      <c r="BE59" s="503">
        <v>1556.9308600000013</v>
      </c>
      <c r="BF59" s="503">
        <v>3073.9992919999959</v>
      </c>
      <c r="BG59" s="521">
        <v>4207.5722290000012</v>
      </c>
      <c r="BH59" s="517">
        <v>794.35425200000032</v>
      </c>
      <c r="BI59" s="503">
        <v>1464.8380600000007</v>
      </c>
      <c r="BJ59" s="503">
        <v>1919.5026970000001</v>
      </c>
      <c r="BK59" s="503">
        <v>2183.6028330000013</v>
      </c>
      <c r="BL59" s="521">
        <v>1887.243352</v>
      </c>
      <c r="BM59" s="517">
        <v>23.704850000000004</v>
      </c>
      <c r="BN59" s="503">
        <v>58.649145000000019</v>
      </c>
      <c r="BO59" s="503">
        <v>110.67338700000002</v>
      </c>
      <c r="BP59" s="503">
        <v>266.90047900000002</v>
      </c>
      <c r="BQ59" s="521">
        <v>536.08817599999998</v>
      </c>
      <c r="BR59" s="517">
        <v>109.42826700000001</v>
      </c>
      <c r="BS59" s="503">
        <v>8222.3084090000066</v>
      </c>
      <c r="BT59" s="503">
        <v>596.52904899999953</v>
      </c>
      <c r="BU59" s="504">
        <v>317.29150599999997</v>
      </c>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row>
    <row r="60" s="377" customFormat="true" ht="15" customHeight="true" x14ac:dyDescent="0.2">
      <c r="A60" s="1108"/>
      <c r="B60" s="447" t="s">
        <v>553</v>
      </c>
      <c r="C60" s="473">
        <v>1.2886946556031675</v>
      </c>
      <c r="D60" s="471">
        <v>2.9095936988263875</v>
      </c>
      <c r="E60" s="471">
        <v>9.6852459848925534</v>
      </c>
      <c r="F60" s="471">
        <v>7.3293899918642822</v>
      </c>
      <c r="G60" s="475">
        <v>3.4499876750167697</v>
      </c>
      <c r="H60" s="472">
        <v>16.144270245171985</v>
      </c>
      <c r="I60" s="471">
        <v>14.403673301941231</v>
      </c>
      <c r="J60" s="471">
        <v>7.240901421297667</v>
      </c>
      <c r="K60" s="471">
        <v>6.2964074526858553</v>
      </c>
      <c r="L60" s="474">
        <v>2.17914119628509</v>
      </c>
      <c r="M60" s="473">
        <v>0.76654771808383104</v>
      </c>
      <c r="N60" s="471">
        <v>1.9236095993782965</v>
      </c>
      <c r="O60" s="471">
        <v>1.1103489544238918</v>
      </c>
      <c r="P60" s="471">
        <v>2.027485206058651</v>
      </c>
      <c r="Q60" s="475">
        <v>2.2641773519147534</v>
      </c>
      <c r="R60" s="473">
        <v>0.4656745650152887</v>
      </c>
      <c r="S60" s="471">
        <v>6.7372961129404203</v>
      </c>
      <c r="T60" s="471">
        <v>2.0975617283756058</v>
      </c>
      <c r="U60" s="474">
        <v>2.437176644475922</v>
      </c>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414"/>
      <c r="BA60" s="1092"/>
      <c r="BB60" s="682" t="s">
        <v>553</v>
      </c>
      <c r="BC60" s="517">
        <v>84.986042999999995</v>
      </c>
      <c r="BD60" s="503">
        <v>191.81023700000003</v>
      </c>
      <c r="BE60" s="503">
        <v>638.53683899999999</v>
      </c>
      <c r="BF60" s="503">
        <v>483.02845499999995</v>
      </c>
      <c r="BG60" s="521">
        <v>227.564156</v>
      </c>
      <c r="BH60" s="517">
        <v>461.90619300000014</v>
      </c>
      <c r="BI60" s="503">
        <v>412.20838900000012</v>
      </c>
      <c r="BJ60" s="503">
        <v>207.080232</v>
      </c>
      <c r="BK60" s="503">
        <v>180.45516900000001</v>
      </c>
      <c r="BL60" s="521">
        <v>62.273178000000001</v>
      </c>
      <c r="BM60" s="517">
        <v>28.590952999999999</v>
      </c>
      <c r="BN60" s="503">
        <v>71.841130000000007</v>
      </c>
      <c r="BO60" s="503">
        <v>41.44774300000001</v>
      </c>
      <c r="BP60" s="503">
        <v>75.723281999999998</v>
      </c>
      <c r="BQ60" s="521">
        <v>84.399461000000016</v>
      </c>
      <c r="BR60" s="517">
        <v>13.166726999999998</v>
      </c>
      <c r="BS60" s="503">
        <v>1410.0564290000004</v>
      </c>
      <c r="BT60" s="503">
        <v>134.37052499999999</v>
      </c>
      <c r="BU60" s="504">
        <v>68.332049000000012</v>
      </c>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row>
    <row r="61" s="377" customFormat="true" ht="15" customHeight="true" x14ac:dyDescent="0.2">
      <c r="A61" s="1108"/>
      <c r="B61" s="447" t="s">
        <v>554</v>
      </c>
      <c r="C61" s="473">
        <v>55.137607608055028</v>
      </c>
      <c r="D61" s="471">
        <v>63.608414013793521</v>
      </c>
      <c r="E61" s="471">
        <v>45.82196888881726</v>
      </c>
      <c r="F61" s="471">
        <v>31.206070140969466</v>
      </c>
      <c r="G61" s="475">
        <v>13.895623557356492</v>
      </c>
      <c r="H61" s="472">
        <v>39.334040717840338</v>
      </c>
      <c r="I61" s="471">
        <v>23.528386486334764</v>
      </c>
      <c r="J61" s="471">
        <v>18.639926701319581</v>
      </c>
      <c r="K61" s="471">
        <v>10.495162141171194</v>
      </c>
      <c r="L61" s="474">
        <v>4.2832786896801682</v>
      </c>
      <c r="M61" s="473">
        <v>53.610824899937917</v>
      </c>
      <c r="N61" s="471">
        <v>58.148321161400162</v>
      </c>
      <c r="O61" s="471">
        <v>68.171967721488585</v>
      </c>
      <c r="P61" s="471">
        <v>61.67383913539517</v>
      </c>
      <c r="Q61" s="475">
        <v>54.972153427894263</v>
      </c>
      <c r="R61" s="473">
        <v>58.075768496949657</v>
      </c>
      <c r="S61" s="471">
        <v>32.348942964853229</v>
      </c>
      <c r="T61" s="471">
        <v>56.523707548931498</v>
      </c>
      <c r="U61" s="474">
        <v>63.852255886901709</v>
      </c>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414"/>
      <c r="BA61" s="1092"/>
      <c r="BB61" s="682" t="s">
        <v>554</v>
      </c>
      <c r="BC61" s="517">
        <v>3636.1810539999992</v>
      </c>
      <c r="BD61" s="503">
        <v>4193.2813409999981</v>
      </c>
      <c r="BE61" s="503">
        <v>3020.9883379999983</v>
      </c>
      <c r="BF61" s="503">
        <v>2056.5722200000005</v>
      </c>
      <c r="BG61" s="521">
        <v>916.56728800000042</v>
      </c>
      <c r="BH61" s="517">
        <v>1125.3922739999991</v>
      </c>
      <c r="BI61" s="503">
        <v>673.34200700000008</v>
      </c>
      <c r="BJ61" s="503">
        <v>533.07732299999975</v>
      </c>
      <c r="BK61" s="503">
        <v>300.7915660000001</v>
      </c>
      <c r="BL61" s="521">
        <v>122.40297999999999</v>
      </c>
      <c r="BM61" s="517">
        <v>1999.5944659999971</v>
      </c>
      <c r="BN61" s="503">
        <v>2171.6678379999944</v>
      </c>
      <c r="BO61" s="503">
        <v>2544.7623350000026</v>
      </c>
      <c r="BP61" s="503">
        <v>2303.4178000000002</v>
      </c>
      <c r="BQ61" s="521">
        <v>2049.1416519999984</v>
      </c>
      <c r="BR61" s="517">
        <v>1642.0647519999968</v>
      </c>
      <c r="BS61" s="503">
        <v>6770.3473670000176</v>
      </c>
      <c r="BT61" s="503">
        <v>3620.9281259999925</v>
      </c>
      <c r="BU61" s="504">
        <v>1790.2499959999977</v>
      </c>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row>
    <row r="62" s="377" customFormat="true" ht="15" customHeight="true" x14ac:dyDescent="0.2">
      <c r="A62" s="1108"/>
      <c r="B62" s="447" t="s">
        <v>555</v>
      </c>
      <c r="C62" s="473">
        <v>2.7719109126268964</v>
      </c>
      <c r="D62" s="471">
        <v>7.9483592223362169</v>
      </c>
      <c r="E62" s="471">
        <v>7.7217565877022274</v>
      </c>
      <c r="F62" s="471">
        <v>5.0705718527598176</v>
      </c>
      <c r="G62" s="475">
        <v>3.854435566834201</v>
      </c>
      <c r="H62" s="472">
        <v>3.5344197236720714</v>
      </c>
      <c r="I62" s="471">
        <v>3.4955620984313547</v>
      </c>
      <c r="J62" s="471">
        <v>3.043919512136358</v>
      </c>
      <c r="K62" s="471">
        <v>2.6959516306870035</v>
      </c>
      <c r="L62" s="474">
        <v>1.2958308510765844</v>
      </c>
      <c r="M62" s="473">
        <v>2.2127799989386356</v>
      </c>
      <c r="N62" s="471">
        <v>5.0867585987754511</v>
      </c>
      <c r="O62" s="471">
        <v>7.1204614650440687</v>
      </c>
      <c r="P62" s="471">
        <v>12.389750082281219</v>
      </c>
      <c r="Q62" s="475">
        <v>10.750212934027632</v>
      </c>
      <c r="R62" s="473">
        <v>3.8732002070590501</v>
      </c>
      <c r="S62" s="471">
        <v>7.9240043083890734</v>
      </c>
      <c r="T62" s="471">
        <v>0.39826871936986252</v>
      </c>
      <c r="U62" s="474">
        <v>0.38615315679777551</v>
      </c>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414"/>
      <c r="BA62" s="1092"/>
      <c r="BB62" s="682" t="s">
        <v>555</v>
      </c>
      <c r="BC62" s="517">
        <v>182.80027699999999</v>
      </c>
      <c r="BD62" s="503">
        <v>523.98266700000011</v>
      </c>
      <c r="BE62" s="503">
        <v>509.08630000000005</v>
      </c>
      <c r="BF62" s="503">
        <v>334.16566599999993</v>
      </c>
      <c r="BG62" s="521">
        <v>254.24188700000005</v>
      </c>
      <c r="BH62" s="517">
        <v>101.12382500000001</v>
      </c>
      <c r="BI62" s="503">
        <v>100.03698299999999</v>
      </c>
      <c r="BJ62" s="503">
        <v>87.052083999999994</v>
      </c>
      <c r="BK62" s="503">
        <v>77.266030000000001</v>
      </c>
      <c r="BL62" s="521">
        <v>37.030874999999995</v>
      </c>
      <c r="BM62" s="517">
        <v>82.533008000000009</v>
      </c>
      <c r="BN62" s="503">
        <v>189.97539099999992</v>
      </c>
      <c r="BO62" s="503">
        <v>265.79667199999994</v>
      </c>
      <c r="BP62" s="503">
        <v>462.73705800000005</v>
      </c>
      <c r="BQ62" s="521">
        <v>400.72487099999984</v>
      </c>
      <c r="BR62" s="517">
        <v>109.512895</v>
      </c>
      <c r="BS62" s="503">
        <v>1658.4239480000012</v>
      </c>
      <c r="BT62" s="503">
        <v>25.513231000000001</v>
      </c>
      <c r="BU62" s="504">
        <v>10.826722999999999</v>
      </c>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row>
    <row r="63" s="377" customFormat="true" ht="15" customHeight="true" x14ac:dyDescent="0.2">
      <c r="A63" s="1108"/>
      <c r="B63" s="447" t="s">
        <v>556</v>
      </c>
      <c r="C63" s="473">
        <v>1.958561425791876</v>
      </c>
      <c r="D63" s="471">
        <v>0.45874013461862606</v>
      </c>
      <c r="E63" s="471">
        <v>0.13093066131956557</v>
      </c>
      <c r="F63" s="471">
        <v>0.29037981909912058</v>
      </c>
      <c r="G63" s="475">
        <v>0</v>
      </c>
      <c r="H63" s="472">
        <v>0.46372702283607226</v>
      </c>
      <c r="I63" s="471">
        <v>1.2226240418191547E-2</v>
      </c>
      <c r="J63" s="471">
        <v>0.10914936840432199</v>
      </c>
      <c r="K63" s="471">
        <v>0</v>
      </c>
      <c r="L63" s="474">
        <v>0</v>
      </c>
      <c r="M63" s="473">
        <v>2.4744236138305382</v>
      </c>
      <c r="N63" s="471">
        <v>0.9341940995307888</v>
      </c>
      <c r="O63" s="471">
        <v>0.60771550128787488</v>
      </c>
      <c r="P63" s="471">
        <v>0.10079458049640105</v>
      </c>
      <c r="Q63" s="475">
        <v>0.45076128826046685</v>
      </c>
      <c r="R63" s="473">
        <v>0.73788879588990119</v>
      </c>
      <c r="S63" s="471">
        <v>0.20454323882822459</v>
      </c>
      <c r="T63" s="471">
        <v>1.1094607369884479</v>
      </c>
      <c r="U63" s="474">
        <v>1.8699220115767339</v>
      </c>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c r="AZ63" s="414"/>
      <c r="BA63" s="1092"/>
      <c r="BB63" s="682" t="s">
        <v>556</v>
      </c>
      <c r="BC63" s="517">
        <v>129.16200500000005</v>
      </c>
      <c r="BD63" s="503">
        <v>30.241698000000003</v>
      </c>
      <c r="BE63" s="503">
        <v>8.632104</v>
      </c>
      <c r="BF63" s="503">
        <v>19.136888000000003</v>
      </c>
      <c r="BG63" s="521">
        <v>0</v>
      </c>
      <c r="BH63" s="517">
        <v>13.267764999999999</v>
      </c>
      <c r="BI63" s="503">
        <v>0.34989399999999998</v>
      </c>
      <c r="BJ63" s="503">
        <v>3.1215280000000001</v>
      </c>
      <c r="BK63" s="503">
        <v>0</v>
      </c>
      <c r="BL63" s="521">
        <v>0</v>
      </c>
      <c r="BM63" s="517">
        <v>92.291879000000009</v>
      </c>
      <c r="BN63" s="503">
        <v>34.889386999999999</v>
      </c>
      <c r="BO63" s="503">
        <v>22.685153</v>
      </c>
      <c r="BP63" s="503">
        <v>3.7645140000000001</v>
      </c>
      <c r="BQ63" s="521">
        <v>16.802575000000001</v>
      </c>
      <c r="BR63" s="517">
        <v>20.863455000000002</v>
      </c>
      <c r="BS63" s="503">
        <v>42.809089000000014</v>
      </c>
      <c r="BT63" s="503">
        <v>71.072435999999996</v>
      </c>
      <c r="BU63" s="504">
        <v>52.427715000000006</v>
      </c>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row>
    <row r="64" s="377" customFormat="true" ht="15" customHeight="true" x14ac:dyDescent="0.2">
      <c r="A64" s="1108"/>
      <c r="B64" s="447" t="s">
        <v>557</v>
      </c>
      <c r="C64" s="473">
        <v>3.1386588418481702</v>
      </c>
      <c r="D64" s="471">
        <v>2.6630859622595979</v>
      </c>
      <c r="E64" s="471">
        <v>0.91200977081404033</v>
      </c>
      <c r="F64" s="471">
        <v>1.0669772630806631</v>
      </c>
      <c r="G64" s="475">
        <v>0.14662389053787911</v>
      </c>
      <c r="H64" s="472">
        <v>1.6447975477512902</v>
      </c>
      <c r="I64" s="471">
        <v>1.1866187013001712</v>
      </c>
      <c r="J64" s="471">
        <v>0.18449535999567063</v>
      </c>
      <c r="K64" s="471">
        <v>0.44374269850278758</v>
      </c>
      <c r="L64" s="474">
        <v>0</v>
      </c>
      <c r="M64" s="473">
        <v>2.7187536405111072</v>
      </c>
      <c r="N64" s="471">
        <v>3.9337327419849806</v>
      </c>
      <c r="O64" s="471">
        <v>1.6580535909516751</v>
      </c>
      <c r="P64" s="471">
        <v>1.6977361255666106</v>
      </c>
      <c r="Q64" s="475">
        <v>1.3421722363237134</v>
      </c>
      <c r="R64" s="473">
        <v>3.4228613198064819</v>
      </c>
      <c r="S64" s="471">
        <v>1.0285276200867202</v>
      </c>
      <c r="T64" s="471">
        <v>2.7411167999857913</v>
      </c>
      <c r="U64" s="474">
        <v>1.2491785016265915</v>
      </c>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414"/>
      <c r="BA64" s="1092"/>
      <c r="BB64" s="682" t="s">
        <v>557</v>
      </c>
      <c r="BC64" s="517">
        <v>206.986344</v>
      </c>
      <c r="BD64" s="503">
        <v>175.55961500000001</v>
      </c>
      <c r="BE64" s="503">
        <v>60.127728000000005</v>
      </c>
      <c r="BF64" s="503">
        <v>70.31695400000001</v>
      </c>
      <c r="BG64" s="521">
        <v>9.6714380000000002</v>
      </c>
      <c r="BH64" s="517">
        <v>47.059554999999996</v>
      </c>
      <c r="BI64" s="503">
        <v>33.958989000000003</v>
      </c>
      <c r="BJ64" s="503">
        <v>5.2763239999999998</v>
      </c>
      <c r="BK64" s="503">
        <v>12.717675</v>
      </c>
      <c r="BL64" s="521">
        <v>0</v>
      </c>
      <c r="BM64" s="517">
        <v>101.40498199999999</v>
      </c>
      <c r="BN64" s="503">
        <v>146.913285</v>
      </c>
      <c r="BO64" s="503">
        <v>61.892776000000012</v>
      </c>
      <c r="BP64" s="503">
        <v>63.407689000000005</v>
      </c>
      <c r="BQ64" s="521">
        <v>50.030804000000003</v>
      </c>
      <c r="BR64" s="517">
        <v>96.779776999999996</v>
      </c>
      <c r="BS64" s="503">
        <v>215.26172500000001</v>
      </c>
      <c r="BT64" s="503">
        <v>175.59688399999996</v>
      </c>
      <c r="BU64" s="504">
        <v>35.023693000000002</v>
      </c>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row>
    <row r="65" s="377" customFormat="true" ht="15" customHeight="true" x14ac:dyDescent="0.2">
      <c r="A65" s="1108"/>
      <c r="B65" s="447" t="s">
        <v>558</v>
      </c>
      <c r="C65" s="473">
        <v>11.186315341119906</v>
      </c>
      <c r="D65" s="471">
        <v>5.4948707353935031</v>
      </c>
      <c r="E65" s="471">
        <v>4.1991375863238911</v>
      </c>
      <c r="F65" s="471">
        <v>3.2315046067415665</v>
      </c>
      <c r="G65" s="475">
        <v>1.0008145501671082</v>
      </c>
      <c r="H65" s="472">
        <v>5.2873229794846388</v>
      </c>
      <c r="I65" s="471">
        <v>2.9101291638945632</v>
      </c>
      <c r="J65" s="471">
        <v>1.4176644576327597</v>
      </c>
      <c r="K65" s="471">
        <v>0.85211769770773427</v>
      </c>
      <c r="L65" s="474">
        <v>0.80020013986265082</v>
      </c>
      <c r="M65" s="473">
        <v>11.773473613442539</v>
      </c>
      <c r="N65" s="471">
        <v>9.7317131945620581</v>
      </c>
      <c r="O65" s="471">
        <v>5.4458393064943715</v>
      </c>
      <c r="P65" s="471">
        <v>4.1220787899360047</v>
      </c>
      <c r="Q65" s="475">
        <v>4.6561199358370011</v>
      </c>
      <c r="R65" s="473">
        <v>7.0725420137141874</v>
      </c>
      <c r="S65" s="471">
        <v>3.2333628762361335</v>
      </c>
      <c r="T65" s="471">
        <v>9.2751523141300094</v>
      </c>
      <c r="U65" s="474">
        <v>6.5953635291335049</v>
      </c>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414"/>
      <c r="BA65" s="1092"/>
      <c r="BB65" s="682" t="s">
        <v>558</v>
      </c>
      <c r="BC65" s="517">
        <v>737.70824799999991</v>
      </c>
      <c r="BD65" s="503">
        <v>362.24042499999985</v>
      </c>
      <c r="BE65" s="503">
        <v>276.84418599999992</v>
      </c>
      <c r="BF65" s="503">
        <v>212.96570100000002</v>
      </c>
      <c r="BG65" s="521">
        <v>66.014589000000001</v>
      </c>
      <c r="BH65" s="517">
        <v>151.276409</v>
      </c>
      <c r="BI65" s="503">
        <v>83.282898000000031</v>
      </c>
      <c r="BJ65" s="503">
        <v>40.543334000000002</v>
      </c>
      <c r="BK65" s="503">
        <v>24.421710999999998</v>
      </c>
      <c r="BL65" s="521">
        <v>22.867267999999999</v>
      </c>
      <c r="BM65" s="517">
        <v>439.13095400000003</v>
      </c>
      <c r="BN65" s="503">
        <v>363.45070900000019</v>
      </c>
      <c r="BO65" s="503">
        <v>203.28541500000003</v>
      </c>
      <c r="BP65" s="503">
        <v>153.95295300000001</v>
      </c>
      <c r="BQ65" s="521">
        <v>173.56149799999992</v>
      </c>
      <c r="BR65" s="517">
        <v>199.97276399999996</v>
      </c>
      <c r="BS65" s="503">
        <v>676.71422400000006</v>
      </c>
      <c r="BT65" s="503">
        <v>594.16944400000068</v>
      </c>
      <c r="BU65" s="504">
        <v>184.91671700000001</v>
      </c>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row>
    <row r="66" s="377" customFormat="true" ht="15" customHeight="true" x14ac:dyDescent="0.2">
      <c r="A66" s="1108"/>
      <c r="B66" s="447" t="s">
        <v>559</v>
      </c>
      <c r="C66" s="473">
        <v>21.730796911256618</v>
      </c>
      <c r="D66" s="471">
        <v>10.24545858367039</v>
      </c>
      <c r="E66" s="471">
        <v>6.683453687380851</v>
      </c>
      <c r="F66" s="471">
        <v>3.5100240774516456</v>
      </c>
      <c r="G66" s="475">
        <v>0.74083284508002478</v>
      </c>
      <c r="H66" s="472">
        <v>5.4886740370047269</v>
      </c>
      <c r="I66" s="471">
        <v>2.8474846634331525</v>
      </c>
      <c r="J66" s="471">
        <v>1.4626278944765985</v>
      </c>
      <c r="K66" s="471">
        <v>0.95460726020050601</v>
      </c>
      <c r="L66" s="474">
        <v>0</v>
      </c>
      <c r="M66" s="473">
        <v>24.436842678687974</v>
      </c>
      <c r="N66" s="471">
        <v>16.16874365547822</v>
      </c>
      <c r="O66" s="471">
        <v>11.081869779118454</v>
      </c>
      <c r="P66" s="471">
        <v>9.1831721165646965</v>
      </c>
      <c r="Q66" s="475">
        <v>6.6974103262963309</v>
      </c>
      <c r="R66" s="473">
        <v>19.811661011007832</v>
      </c>
      <c r="S66" s="471">
        <v>4.3078819782975613</v>
      </c>
      <c r="T66" s="471">
        <v>16.538780480889816</v>
      </c>
      <c r="U66" s="474">
        <v>10.988072607937019</v>
      </c>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414"/>
      <c r="BA66" s="1092"/>
      <c r="BB66" s="682" t="s">
        <v>559</v>
      </c>
      <c r="BC66" s="517">
        <v>1433.0892370000006</v>
      </c>
      <c r="BD66" s="503">
        <v>675.41521000000012</v>
      </c>
      <c r="BE66" s="503">
        <v>440.63221500000003</v>
      </c>
      <c r="BF66" s="503">
        <v>231.32095700000008</v>
      </c>
      <c r="BG66" s="521">
        <v>48.865971999999999</v>
      </c>
      <c r="BH66" s="517">
        <v>157.037295</v>
      </c>
      <c r="BI66" s="503">
        <v>81.490120000000019</v>
      </c>
      <c r="BJ66" s="503">
        <v>41.829228999999991</v>
      </c>
      <c r="BK66" s="503">
        <v>27.359064</v>
      </c>
      <c r="BL66" s="521">
        <v>0</v>
      </c>
      <c r="BM66" s="517">
        <v>911.45352600000024</v>
      </c>
      <c r="BN66" s="503">
        <v>603.8547609999996</v>
      </c>
      <c r="BO66" s="503">
        <v>413.67039500000016</v>
      </c>
      <c r="BP66" s="503">
        <v>342.97657499999997</v>
      </c>
      <c r="BQ66" s="521">
        <v>249.65262600000011</v>
      </c>
      <c r="BR66" s="517">
        <v>560.165299</v>
      </c>
      <c r="BS66" s="503">
        <v>901.60155899999904</v>
      </c>
      <c r="BT66" s="503">
        <v>1059.4799599999997</v>
      </c>
      <c r="BU66" s="504">
        <v>308.076773</v>
      </c>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row>
    <row r="67" s="377" customFormat="true" ht="15" customHeight="true" x14ac:dyDescent="0.2">
      <c r="A67" s="1108"/>
      <c r="B67" s="447" t="s">
        <v>560</v>
      </c>
      <c r="C67" s="473">
        <v>4.6026919577351694E-2</v>
      </c>
      <c r="D67" s="471">
        <v>0.17453498050318342</v>
      </c>
      <c r="E67" s="471">
        <v>0.4065289050847648</v>
      </c>
      <c r="F67" s="471">
        <v>5.3976548214989768E-2</v>
      </c>
      <c r="G67" s="475">
        <v>0.44372250069326152</v>
      </c>
      <c r="H67" s="472">
        <v>0</v>
      </c>
      <c r="I67" s="471">
        <v>0.15721747202331768</v>
      </c>
      <c r="J67" s="471">
        <v>0</v>
      </c>
      <c r="K67" s="471">
        <v>0</v>
      </c>
      <c r="L67" s="474">
        <v>0</v>
      </c>
      <c r="M67" s="473">
        <v>0</v>
      </c>
      <c r="N67" s="471">
        <v>9.9673112592289545E-2</v>
      </c>
      <c r="O67" s="471">
        <v>0.28982607342521577</v>
      </c>
      <c r="P67" s="471">
        <v>0.59715250684729348</v>
      </c>
      <c r="Q67" s="475">
        <v>0.88060782898782952</v>
      </c>
      <c r="R67" s="473">
        <v>2.4302477470609856E-2</v>
      </c>
      <c r="S67" s="471">
        <v>0.33224570223373556</v>
      </c>
      <c r="T67" s="471">
        <v>6.1591427387096123E-2</v>
      </c>
      <c r="U67" s="474">
        <v>0</v>
      </c>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414"/>
      <c r="BA67" s="1092"/>
      <c r="BB67" s="682" t="s">
        <v>560</v>
      </c>
      <c r="BC67" s="517">
        <v>3.035355</v>
      </c>
      <c r="BD67" s="503">
        <v>11.505935000000001</v>
      </c>
      <c r="BE67" s="503">
        <v>26.801971000000002</v>
      </c>
      <c r="BF67" s="503">
        <v>3.5572140000000001</v>
      </c>
      <c r="BG67" s="521">
        <v>29.268318000000001</v>
      </c>
      <c r="BH67" s="517">
        <v>0</v>
      </c>
      <c r="BI67" s="503">
        <v>4.4992939999999999</v>
      </c>
      <c r="BJ67" s="503">
        <v>0</v>
      </c>
      <c r="BK67" s="503">
        <v>0</v>
      </c>
      <c r="BL67" s="521">
        <v>0</v>
      </c>
      <c r="BM67" s="517">
        <v>0</v>
      </c>
      <c r="BN67" s="503">
        <v>3.722496</v>
      </c>
      <c r="BO67" s="503">
        <v>10.818794</v>
      </c>
      <c r="BP67" s="503">
        <v>22.302676999999999</v>
      </c>
      <c r="BQ67" s="521">
        <v>32.825532000000003</v>
      </c>
      <c r="BR67" s="517">
        <v>0.687141</v>
      </c>
      <c r="BS67" s="503">
        <v>69.536084000000002</v>
      </c>
      <c r="BT67" s="503">
        <v>3.9455680000000002</v>
      </c>
      <c r="BU67" s="504">
        <v>0</v>
      </c>
      <c r="BV67" s="74"/>
      <c r="BW67" s="74"/>
      <c r="BX67" s="74"/>
      <c r="BY67" s="74"/>
      <c r="BZ67" s="74"/>
      <c r="CA67" s="7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row>
    <row r="68" s="377" customFormat="true" ht="15" customHeight="true" x14ac:dyDescent="0.2">
      <c r="A68" s="1108"/>
      <c r="B68" s="447" t="s">
        <v>561</v>
      </c>
      <c r="C68" s="473">
        <v>5.860611428083308E-2</v>
      </c>
      <c r="D68" s="471">
        <v>0</v>
      </c>
      <c r="E68" s="471">
        <v>0</v>
      </c>
      <c r="F68" s="471">
        <v>0</v>
      </c>
      <c r="G68" s="475">
        <v>0</v>
      </c>
      <c r="H68" s="472">
        <v>1.3165285381505829E-2</v>
      </c>
      <c r="I68" s="471">
        <v>0</v>
      </c>
      <c r="J68" s="471">
        <v>0</v>
      </c>
      <c r="K68" s="471">
        <v>0</v>
      </c>
      <c r="L68" s="474">
        <v>0</v>
      </c>
      <c r="M68" s="473">
        <v>9.3522836101862419E-2</v>
      </c>
      <c r="N68" s="471">
        <v>0</v>
      </c>
      <c r="O68" s="471">
        <v>0</v>
      </c>
      <c r="P68" s="471">
        <v>0</v>
      </c>
      <c r="Q68" s="475">
        <v>0</v>
      </c>
      <c r="R68" s="473">
        <v>0.1046001667327056</v>
      </c>
      <c r="S68" s="471">
        <v>0</v>
      </c>
      <c r="T68" s="471">
        <v>8.2847822902669468E-3</v>
      </c>
      <c r="U68" s="474">
        <v>1.3434707268639396E-2</v>
      </c>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414"/>
      <c r="BA68" s="1092"/>
      <c r="BB68" s="682" t="s">
        <v>561</v>
      </c>
      <c r="BC68" s="517">
        <v>3.8649200000000001</v>
      </c>
      <c r="BD68" s="503">
        <v>0</v>
      </c>
      <c r="BE68" s="503">
        <v>0</v>
      </c>
      <c r="BF68" s="503">
        <v>0</v>
      </c>
      <c r="BG68" s="521">
        <v>0</v>
      </c>
      <c r="BH68" s="517">
        <v>0.37667400000000001</v>
      </c>
      <c r="BI68" s="503">
        <v>0</v>
      </c>
      <c r="BJ68" s="503">
        <v>0</v>
      </c>
      <c r="BK68" s="503">
        <v>0</v>
      </c>
      <c r="BL68" s="521">
        <v>0</v>
      </c>
      <c r="BM68" s="517">
        <v>3.4882460000000002</v>
      </c>
      <c r="BN68" s="503">
        <v>0</v>
      </c>
      <c r="BO68" s="503">
        <v>0</v>
      </c>
      <c r="BP68" s="503">
        <v>0</v>
      </c>
      <c r="BQ68" s="521">
        <v>0</v>
      </c>
      <c r="BR68" s="517">
        <v>2.9575200000000001</v>
      </c>
      <c r="BS68" s="503">
        <v>0</v>
      </c>
      <c r="BT68" s="503">
        <v>0.53072600000000003</v>
      </c>
      <c r="BU68" s="504">
        <v>0.37667400000000001</v>
      </c>
      <c r="BV68" s="74"/>
      <c r="BW68" s="74"/>
      <c r="BX68" s="74"/>
      <c r="BY68" s="74"/>
      <c r="BZ68" s="74"/>
      <c r="CA68" s="7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row>
    <row r="69" s="377" customFormat="true" ht="15" customHeight="true" x14ac:dyDescent="0.2">
      <c r="A69" s="1108"/>
      <c r="B69" s="447" t="s">
        <v>562</v>
      </c>
      <c r="C69" s="473">
        <v>0.17023205616459308</v>
      </c>
      <c r="D69" s="471">
        <v>4.1693314289690656E-2</v>
      </c>
      <c r="E69" s="471">
        <v>6.4132074581080556E-2</v>
      </c>
      <c r="F69" s="471">
        <v>0</v>
      </c>
      <c r="G69" s="475">
        <v>0</v>
      </c>
      <c r="H69" s="472">
        <v>0</v>
      </c>
      <c r="I69" s="471">
        <v>0</v>
      </c>
      <c r="J69" s="471">
        <v>0</v>
      </c>
      <c r="K69" s="471">
        <v>0</v>
      </c>
      <c r="L69" s="474">
        <v>0</v>
      </c>
      <c r="M69" s="473">
        <v>8.8195574065937241E-2</v>
      </c>
      <c r="N69" s="471">
        <v>0.28611033711408579</v>
      </c>
      <c r="O69" s="471">
        <v>0</v>
      </c>
      <c r="P69" s="471">
        <v>0.11320845323327768</v>
      </c>
      <c r="Q69" s="475">
        <v>0</v>
      </c>
      <c r="R69" s="473">
        <v>0.19441981976487885</v>
      </c>
      <c r="S69" s="471">
        <v>9.1958261518948706E-3</v>
      </c>
      <c r="T69" s="471">
        <v>3.1364396250713952E-2</v>
      </c>
      <c r="U69" s="474">
        <v>0.31287259487789221</v>
      </c>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414"/>
      <c r="BA69" s="1092"/>
      <c r="BB69" s="682" t="s">
        <v>562</v>
      </c>
      <c r="BC69" s="517">
        <v>11.226359</v>
      </c>
      <c r="BD69" s="503">
        <v>2.748564</v>
      </c>
      <c r="BE69" s="503">
        <v>4.2281519999999997</v>
      </c>
      <c r="BF69" s="503">
        <v>0</v>
      </c>
      <c r="BG69" s="521">
        <v>0</v>
      </c>
      <c r="BH69" s="517">
        <v>0</v>
      </c>
      <c r="BI69" s="503">
        <v>0</v>
      </c>
      <c r="BJ69" s="503">
        <v>0</v>
      </c>
      <c r="BK69" s="503">
        <v>0</v>
      </c>
      <c r="BL69" s="521">
        <v>0</v>
      </c>
      <c r="BM69" s="517">
        <v>3.2895479999999999</v>
      </c>
      <c r="BN69" s="503">
        <v>10.685375000000001</v>
      </c>
      <c r="BO69" s="503">
        <v>0</v>
      </c>
      <c r="BP69" s="503">
        <v>4.2281519999999997</v>
      </c>
      <c r="BQ69" s="521">
        <v>0</v>
      </c>
      <c r="BR69" s="517">
        <v>5.497128</v>
      </c>
      <c r="BS69" s="503">
        <v>1.9246049999999999</v>
      </c>
      <c r="BT69" s="503">
        <v>2.0092140000000001</v>
      </c>
      <c r="BU69" s="504">
        <v>8.7721280000000004</v>
      </c>
      <c r="BV69" s="74"/>
      <c r="BW69" s="74"/>
      <c r="BX69" s="74"/>
      <c r="BY69" s="74"/>
      <c r="BZ69" s="74"/>
      <c r="CA69" s="7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row>
    <row r="70" s="377" customFormat="true" ht="15" customHeight="true" x14ac:dyDescent="0.2">
      <c r="A70" s="1108"/>
      <c r="B70" s="447" t="s">
        <v>563</v>
      </c>
      <c r="C70" s="473">
        <v>0.99906083751904706</v>
      </c>
      <c r="D70" s="471">
        <v>1.2145109499253204</v>
      </c>
      <c r="E70" s="471">
        <v>0.53197002480310362</v>
      </c>
      <c r="F70" s="471">
        <v>0.81880993691073656</v>
      </c>
      <c r="G70" s="475">
        <v>0.44972454488399588</v>
      </c>
      <c r="H70" s="472">
        <v>1.3418438405123724E-2</v>
      </c>
      <c r="I70" s="471">
        <v>0</v>
      </c>
      <c r="J70" s="471">
        <v>0</v>
      </c>
      <c r="K70" s="471">
        <v>0</v>
      </c>
      <c r="L70" s="474">
        <v>0</v>
      </c>
      <c r="M70" s="473">
        <v>0.74980088440539516</v>
      </c>
      <c r="N70" s="471">
        <v>1.7672770877416148</v>
      </c>
      <c r="O70" s="471">
        <v>1.3925314730547467</v>
      </c>
      <c r="P70" s="471">
        <v>0.84960604665716855</v>
      </c>
      <c r="Q70" s="475">
        <v>2.3227561522536093</v>
      </c>
      <c r="R70" s="473">
        <v>2.0964204203960222</v>
      </c>
      <c r="S70" s="471">
        <v>0.67174639840336658</v>
      </c>
      <c r="T70" s="471">
        <v>1.0112748446173725</v>
      </c>
      <c r="U70" s="474">
        <v>0</v>
      </c>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414"/>
      <c r="BA70" s="1092"/>
      <c r="BB70" s="682" t="s">
        <v>563</v>
      </c>
      <c r="BC70" s="517">
        <v>65.88545000000002</v>
      </c>
      <c r="BD70" s="503">
        <v>80.064661000000015</v>
      </c>
      <c r="BE70" s="503">
        <v>35.072156000000007</v>
      </c>
      <c r="BF70" s="503">
        <v>53.961994000000004</v>
      </c>
      <c r="BG70" s="521">
        <v>29.664218000000005</v>
      </c>
      <c r="BH70" s="517">
        <v>0.38391700000000001</v>
      </c>
      <c r="BI70" s="503">
        <v>0</v>
      </c>
      <c r="BJ70" s="503">
        <v>0</v>
      </c>
      <c r="BK70" s="503">
        <v>0</v>
      </c>
      <c r="BL70" s="521">
        <v>0</v>
      </c>
      <c r="BM70" s="517">
        <v>27.966324000000007</v>
      </c>
      <c r="BN70" s="503">
        <v>66.002572999999998</v>
      </c>
      <c r="BO70" s="503">
        <v>51.981214000000001</v>
      </c>
      <c r="BP70" s="503">
        <v>31.731407000000004</v>
      </c>
      <c r="BQ70" s="521">
        <v>86.583044000000015</v>
      </c>
      <c r="BR70" s="517">
        <v>59.275290999999996</v>
      </c>
      <c r="BS70" s="503">
        <v>140.59057400000003</v>
      </c>
      <c r="BT70" s="503">
        <v>64.782614000000009</v>
      </c>
      <c r="BU70" s="504">
        <v>0</v>
      </c>
      <c r="BV70" s="74"/>
      <c r="BW70" s="74"/>
      <c r="BX70" s="74"/>
      <c r="BY70" s="74"/>
      <c r="BZ70" s="74"/>
      <c r="CA70" s="7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row>
    <row r="71" s="377" customFormat="true" ht="15" customHeight="true" x14ac:dyDescent="0.2">
      <c r="A71" s="1108"/>
      <c r="B71" s="447" t="s">
        <v>564</v>
      </c>
      <c r="C71" s="473">
        <v>0</v>
      </c>
      <c r="D71" s="471">
        <v>0</v>
      </c>
      <c r="E71" s="471">
        <v>0</v>
      </c>
      <c r="F71" s="471">
        <v>0</v>
      </c>
      <c r="G71" s="475">
        <v>0.14206465651028705</v>
      </c>
      <c r="H71" s="472">
        <v>0</v>
      </c>
      <c r="I71" s="471">
        <v>0</v>
      </c>
      <c r="J71" s="471">
        <v>0</v>
      </c>
      <c r="K71" s="471">
        <v>0</v>
      </c>
      <c r="L71" s="474">
        <v>0.32791153941135093</v>
      </c>
      <c r="M71" s="473">
        <v>0</v>
      </c>
      <c r="N71" s="471">
        <v>0</v>
      </c>
      <c r="O71" s="471">
        <v>0</v>
      </c>
      <c r="P71" s="471">
        <v>0</v>
      </c>
      <c r="Q71" s="475">
        <v>0</v>
      </c>
      <c r="R71" s="473">
        <v>0</v>
      </c>
      <c r="S71" s="471">
        <v>4.4773547035544613E-2</v>
      </c>
      <c r="T71" s="471">
        <v>0</v>
      </c>
      <c r="U71" s="474">
        <v>0</v>
      </c>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414"/>
      <c r="BA71" s="1092"/>
      <c r="BB71" s="682" t="s">
        <v>564</v>
      </c>
      <c r="BC71" s="517">
        <v>0</v>
      </c>
      <c r="BD71" s="503">
        <v>0</v>
      </c>
      <c r="BE71" s="503">
        <v>0</v>
      </c>
      <c r="BF71" s="503">
        <v>0</v>
      </c>
      <c r="BG71" s="521">
        <v>9.3707070000000012</v>
      </c>
      <c r="BH71" s="517">
        <v>0</v>
      </c>
      <c r="BI71" s="503">
        <v>0</v>
      </c>
      <c r="BJ71" s="503">
        <v>0</v>
      </c>
      <c r="BK71" s="503">
        <v>0</v>
      </c>
      <c r="BL71" s="521">
        <v>9.3707070000000012</v>
      </c>
      <c r="BM71" s="517">
        <v>0</v>
      </c>
      <c r="BN71" s="503">
        <v>0</v>
      </c>
      <c r="BO71" s="503">
        <v>0</v>
      </c>
      <c r="BP71" s="503">
        <v>0</v>
      </c>
      <c r="BQ71" s="521">
        <v>0</v>
      </c>
      <c r="BR71" s="517">
        <v>0</v>
      </c>
      <c r="BS71" s="503">
        <v>9.3707070000000012</v>
      </c>
      <c r="BT71" s="503">
        <v>0</v>
      </c>
      <c r="BU71" s="504">
        <v>0</v>
      </c>
      <c r="BV71" s="74"/>
      <c r="BW71" s="74"/>
      <c r="BX71" s="74"/>
      <c r="BY71" s="74"/>
      <c r="BZ71" s="74"/>
      <c r="CA71" s="7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row>
    <row r="72" s="377" customFormat="true" ht="15" customHeight="true" x14ac:dyDescent="0.2">
      <c r="A72" s="1108"/>
      <c r="B72" s="447" t="s">
        <v>425</v>
      </c>
      <c r="C72" s="473">
        <v>0.36086865139733248</v>
      </c>
      <c r="D72" s="471">
        <v>0.19694953370513224</v>
      </c>
      <c r="E72" s="471">
        <v>0.10230163382335712</v>
      </c>
      <c r="F72" s="471">
        <v>0.12677331488280172</v>
      </c>
      <c r="G72" s="475">
        <v>4.3795229095507773E-2</v>
      </c>
      <c r="H72" s="472">
        <v>0.22006872303854511</v>
      </c>
      <c r="I72" s="471">
        <v>0.10785112696449226</v>
      </c>
      <c r="J72" s="471">
        <v>0</v>
      </c>
      <c r="K72" s="471">
        <v>3.5626456960078295E-2</v>
      </c>
      <c r="L72" s="474">
        <v>6.5357462221709697E-2</v>
      </c>
      <c r="M72" s="473">
        <v>0.43928739269081141</v>
      </c>
      <c r="N72" s="471">
        <v>0.34948384205106753</v>
      </c>
      <c r="O72" s="471">
        <v>0.15654243892772973</v>
      </c>
      <c r="P72" s="471">
        <v>3.0698683306749994E-2</v>
      </c>
      <c r="Q72" s="475">
        <v>0.16287753527616691</v>
      </c>
      <c r="R72" s="473">
        <v>0.16344564747824381</v>
      </c>
      <c r="S72" s="471">
        <v>0.10571307172313547</v>
      </c>
      <c r="T72" s="471">
        <v>0.31665161106524292</v>
      </c>
      <c r="U72" s="474">
        <v>0.27602742673193631</v>
      </c>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414"/>
      <c r="BA72" s="1092"/>
      <c r="BB72" s="682" t="s">
        <v>425</v>
      </c>
      <c r="BC72" s="517">
        <v>23.798344</v>
      </c>
      <c r="BD72" s="503">
        <v>12.983578</v>
      </c>
      <c r="BE72" s="503">
        <v>6.7446260000000002</v>
      </c>
      <c r="BF72" s="503">
        <v>8.3547359999999991</v>
      </c>
      <c r="BG72" s="521">
        <v>2.8887710000000002</v>
      </c>
      <c r="BH72" s="517">
        <v>6.2964200000000003</v>
      </c>
      <c r="BI72" s="503">
        <v>3.0865139999999998</v>
      </c>
      <c r="BJ72" s="503">
        <v>0</v>
      </c>
      <c r="BK72" s="503">
        <v>1.021055</v>
      </c>
      <c r="BL72" s="521">
        <v>1.8677160000000002</v>
      </c>
      <c r="BM72" s="517">
        <v>16.384688000000001</v>
      </c>
      <c r="BN72" s="503">
        <v>13.052188000000001</v>
      </c>
      <c r="BO72" s="503">
        <v>5.8435059999999996</v>
      </c>
      <c r="BP72" s="503">
        <v>1.1465460000000001</v>
      </c>
      <c r="BQ72" s="521">
        <v>6.0714220000000001</v>
      </c>
      <c r="BR72" s="517">
        <v>4.6213480000000002</v>
      </c>
      <c r="BS72" s="503">
        <v>22.124809999999997</v>
      </c>
      <c r="BT72" s="503">
        <v>20.284810999999998</v>
      </c>
      <c r="BU72" s="504">
        <v>7.7390859999999995</v>
      </c>
      <c r="BV72" s="74"/>
      <c r="BW72" s="74"/>
      <c r="BX72" s="74"/>
      <c r="BY72" s="74"/>
      <c r="BZ72" s="74"/>
      <c r="CA72" s="7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row>
    <row r="73" s="377" customFormat="true" ht="15" customHeight="true" x14ac:dyDescent="0.2">
      <c r="A73" s="1109"/>
      <c r="B73" s="447" t="s">
        <v>565</v>
      </c>
      <c r="C73" s="473">
        <v>0</v>
      </c>
      <c r="D73" s="471">
        <v>0</v>
      </c>
      <c r="E73" s="471">
        <v>1.785460441059146E-2</v>
      </c>
      <c r="F73" s="471">
        <v>0</v>
      </c>
      <c r="G73" s="475">
        <v>0</v>
      </c>
      <c r="H73" s="472">
        <v>4.1142451767279133E-2</v>
      </c>
      <c r="I73" s="471">
        <v>0</v>
      </c>
      <c r="J73" s="471">
        <v>0</v>
      </c>
      <c r="K73" s="471">
        <v>0</v>
      </c>
      <c r="L73" s="474">
        <v>0</v>
      </c>
      <c r="M73" s="473">
        <v>0</v>
      </c>
      <c r="N73" s="471">
        <v>0</v>
      </c>
      <c r="O73" s="471">
        <v>0</v>
      </c>
      <c r="P73" s="471">
        <v>0</v>
      </c>
      <c r="Q73" s="475">
        <v>0</v>
      </c>
      <c r="R73" s="473">
        <v>0</v>
      </c>
      <c r="S73" s="471">
        <v>5.6243802887649495E-3</v>
      </c>
      <c r="T73" s="471">
        <v>0</v>
      </c>
      <c r="U73" s="474">
        <v>0</v>
      </c>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414"/>
      <c r="BA73" s="1093"/>
      <c r="BB73" s="682" t="s">
        <v>565</v>
      </c>
      <c r="BC73" s="517">
        <v>0</v>
      </c>
      <c r="BD73" s="503">
        <v>0</v>
      </c>
      <c r="BE73" s="503">
        <v>1.177133</v>
      </c>
      <c r="BF73" s="503">
        <v>0</v>
      </c>
      <c r="BG73" s="521">
        <v>0</v>
      </c>
      <c r="BH73" s="517">
        <v>1.177133</v>
      </c>
      <c r="BI73" s="503">
        <v>0</v>
      </c>
      <c r="BJ73" s="503">
        <v>0</v>
      </c>
      <c r="BK73" s="503">
        <v>0</v>
      </c>
      <c r="BL73" s="521">
        <v>0</v>
      </c>
      <c r="BM73" s="517">
        <v>0</v>
      </c>
      <c r="BN73" s="503">
        <v>0</v>
      </c>
      <c r="BO73" s="503">
        <v>0</v>
      </c>
      <c r="BP73" s="503">
        <v>0</v>
      </c>
      <c r="BQ73" s="521">
        <v>0</v>
      </c>
      <c r="BR73" s="517">
        <v>0</v>
      </c>
      <c r="BS73" s="503">
        <v>1.177133</v>
      </c>
      <c r="BT73" s="503">
        <v>0</v>
      </c>
      <c r="BU73" s="504">
        <v>0</v>
      </c>
      <c r="BV73" s="74"/>
      <c r="BW73" s="74"/>
      <c r="BX73" s="74"/>
      <c r="BY73" s="74"/>
      <c r="BZ73" s="74"/>
      <c r="CA73" s="7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row>
    <row r="74" s="377" customFormat="true" ht="15" customHeight="true" x14ac:dyDescent="0.2">
      <c r="A74" s="676"/>
      <c r="B74" s="447"/>
      <c r="C74" s="473"/>
      <c r="D74" s="471"/>
      <c r="E74" s="471"/>
      <c r="F74" s="471"/>
      <c r="G74" s="475"/>
      <c r="H74" s="472"/>
      <c r="I74" s="471"/>
      <c r="J74" s="471"/>
      <c r="K74" s="471"/>
      <c r="L74" s="474"/>
      <c r="M74" s="473"/>
      <c r="N74" s="471"/>
      <c r="O74" s="471"/>
      <c r="P74" s="471"/>
      <c r="Q74" s="475"/>
      <c r="R74" s="473"/>
      <c r="S74" s="471"/>
      <c r="T74" s="471"/>
      <c r="U74" s="474"/>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414"/>
      <c r="BA74" s="947"/>
      <c r="BB74" s="682"/>
      <c r="BC74" s="517"/>
      <c r="BD74" s="503"/>
      <c r="BE74" s="503"/>
      <c r="BF74" s="503"/>
      <c r="BG74" s="521"/>
      <c r="BH74" s="517"/>
      <c r="BI74" s="503"/>
      <c r="BJ74" s="503"/>
      <c r="BK74" s="503"/>
      <c r="BL74" s="521"/>
      <c r="BM74" s="517"/>
      <c r="BN74" s="503"/>
      <c r="BO74" s="503"/>
      <c r="BP74" s="503"/>
      <c r="BQ74" s="521"/>
      <c r="BR74" s="517"/>
      <c r="BS74" s="503"/>
      <c r="BT74" s="503"/>
      <c r="BU74" s="504"/>
      <c r="BV74" s="74"/>
      <c r="BW74" s="74"/>
      <c r="BX74" s="74"/>
      <c r="BY74" s="74"/>
      <c r="BZ74" s="74"/>
      <c r="CA74" s="7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row>
    <row r="75" s="377" customFormat="true" ht="15" customHeight="true" x14ac:dyDescent="0.2">
      <c r="A75" s="676"/>
      <c r="B75" s="447"/>
      <c r="C75" s="473"/>
      <c r="D75" s="471"/>
      <c r="E75" s="471"/>
      <c r="F75" s="471"/>
      <c r="G75" s="475"/>
      <c r="H75" s="472"/>
      <c r="I75" s="471"/>
      <c r="J75" s="471"/>
      <c r="K75" s="471"/>
      <c r="L75" s="474"/>
      <c r="M75" s="473"/>
      <c r="N75" s="471"/>
      <c r="O75" s="471"/>
      <c r="P75" s="471"/>
      <c r="Q75" s="475"/>
      <c r="R75" s="473"/>
      <c r="S75" s="471"/>
      <c r="T75" s="471"/>
      <c r="U75" s="474"/>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414"/>
      <c r="BA75" s="947"/>
      <c r="BB75" s="682"/>
      <c r="BC75" s="517"/>
      <c r="BD75" s="503"/>
      <c r="BE75" s="503"/>
      <c r="BF75" s="503"/>
      <c r="BG75" s="521"/>
      <c r="BH75" s="517"/>
      <c r="BI75" s="503"/>
      <c r="BJ75" s="503"/>
      <c r="BK75" s="503"/>
      <c r="BL75" s="521"/>
      <c r="BM75" s="517"/>
      <c r="BN75" s="503"/>
      <c r="BO75" s="503"/>
      <c r="BP75" s="503"/>
      <c r="BQ75" s="521"/>
      <c r="BR75" s="517"/>
      <c r="BS75" s="503"/>
      <c r="BT75" s="503"/>
      <c r="BU75" s="504"/>
      <c r="BV75" s="74"/>
      <c r="BW75" s="74"/>
      <c r="BX75" s="74"/>
      <c r="BY75" s="74"/>
      <c r="BZ75" s="74"/>
      <c r="CA75" s="7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row>
    <row r="76" s="377" customFormat="true" ht="15" customHeight="true" x14ac:dyDescent="0.2">
      <c r="A76" s="676"/>
      <c r="B76" s="447"/>
      <c r="C76" s="473"/>
      <c r="D76" s="471"/>
      <c r="E76" s="471"/>
      <c r="F76" s="471"/>
      <c r="G76" s="475"/>
      <c r="H76" s="472"/>
      <c r="I76" s="471"/>
      <c r="J76" s="471"/>
      <c r="K76" s="471"/>
      <c r="L76" s="474"/>
      <c r="M76" s="473"/>
      <c r="N76" s="471"/>
      <c r="O76" s="471"/>
      <c r="P76" s="471"/>
      <c r="Q76" s="475"/>
      <c r="R76" s="473"/>
      <c r="S76" s="471"/>
      <c r="T76" s="471"/>
      <c r="U76" s="474"/>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414"/>
      <c r="BA76" s="947"/>
      <c r="BB76" s="682"/>
      <c r="BC76" s="517"/>
      <c r="BD76" s="503"/>
      <c r="BE76" s="503"/>
      <c r="BF76" s="503"/>
      <c r="BG76" s="521"/>
      <c r="BH76" s="517"/>
      <c r="BI76" s="503"/>
      <c r="BJ76" s="503"/>
      <c r="BK76" s="503"/>
      <c r="BL76" s="521"/>
      <c r="BM76" s="517"/>
      <c r="BN76" s="503"/>
      <c r="BO76" s="503"/>
      <c r="BP76" s="503"/>
      <c r="BQ76" s="521"/>
      <c r="BR76" s="517"/>
      <c r="BS76" s="503"/>
      <c r="BT76" s="503"/>
      <c r="BU76" s="504"/>
      <c r="BV76" s="74"/>
      <c r="BW76" s="74"/>
      <c r="BX76" s="74"/>
      <c r="BY76" s="74"/>
      <c r="BZ76" s="74"/>
      <c r="CA76" s="7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row>
    <row r="77" s="377" customFormat="true" ht="15" customHeight="true" x14ac:dyDescent="0.2">
      <c r="A77" s="676"/>
      <c r="B77" s="447"/>
      <c r="C77" s="473"/>
      <c r="D77" s="471"/>
      <c r="E77" s="471"/>
      <c r="F77" s="471"/>
      <c r="G77" s="475"/>
      <c r="H77" s="472"/>
      <c r="I77" s="471"/>
      <c r="J77" s="471"/>
      <c r="K77" s="471"/>
      <c r="L77" s="474"/>
      <c r="M77" s="473"/>
      <c r="N77" s="471"/>
      <c r="O77" s="471"/>
      <c r="P77" s="471"/>
      <c r="Q77" s="475"/>
      <c r="R77" s="473"/>
      <c r="S77" s="471"/>
      <c r="T77" s="471"/>
      <c r="U77" s="474"/>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414"/>
      <c r="BA77" s="947"/>
      <c r="BB77" s="682"/>
      <c r="BC77" s="517"/>
      <c r="BD77" s="503"/>
      <c r="BE77" s="503"/>
      <c r="BF77" s="503"/>
      <c r="BG77" s="521"/>
      <c r="BH77" s="517"/>
      <c r="BI77" s="503"/>
      <c r="BJ77" s="503"/>
      <c r="BK77" s="503"/>
      <c r="BL77" s="521"/>
      <c r="BM77" s="517"/>
      <c r="BN77" s="503"/>
      <c r="BO77" s="503"/>
      <c r="BP77" s="503"/>
      <c r="BQ77" s="521"/>
      <c r="BR77" s="517"/>
      <c r="BS77" s="503"/>
      <c r="BT77" s="503"/>
      <c r="BU77" s="504"/>
      <c r="BV77" s="74"/>
      <c r="BW77" s="74"/>
      <c r="BX77" s="74"/>
      <c r="BY77" s="74"/>
      <c r="BZ77" s="74"/>
      <c r="CA77" s="7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row>
    <row r="78" s="377" customFormat="true" ht="15" customHeight="true" x14ac:dyDescent="0.2">
      <c r="A78" s="676"/>
      <c r="B78" s="447"/>
      <c r="C78" s="473"/>
      <c r="D78" s="471"/>
      <c r="E78" s="471"/>
      <c r="F78" s="471"/>
      <c r="G78" s="475"/>
      <c r="H78" s="472"/>
      <c r="I78" s="471"/>
      <c r="J78" s="471"/>
      <c r="K78" s="471"/>
      <c r="L78" s="474"/>
      <c r="M78" s="473"/>
      <c r="N78" s="471"/>
      <c r="O78" s="471"/>
      <c r="P78" s="471"/>
      <c r="Q78" s="475"/>
      <c r="R78" s="473"/>
      <c r="S78" s="471"/>
      <c r="T78" s="471"/>
      <c r="U78" s="474"/>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414"/>
      <c r="BA78" s="947"/>
      <c r="BB78" s="682"/>
      <c r="BC78" s="517"/>
      <c r="BD78" s="503"/>
      <c r="BE78" s="503"/>
      <c r="BF78" s="503"/>
      <c r="BG78" s="521"/>
      <c r="BH78" s="517"/>
      <c r="BI78" s="503"/>
      <c r="BJ78" s="503"/>
      <c r="BK78" s="503"/>
      <c r="BL78" s="521"/>
      <c r="BM78" s="517"/>
      <c r="BN78" s="503"/>
      <c r="BO78" s="503"/>
      <c r="BP78" s="503"/>
      <c r="BQ78" s="521"/>
      <c r="BR78" s="517"/>
      <c r="BS78" s="503"/>
      <c r="BT78" s="503"/>
      <c r="BU78" s="504"/>
      <c r="BV78" s="74"/>
      <c r="BW78" s="74"/>
      <c r="BX78" s="74"/>
      <c r="BY78" s="74"/>
      <c r="BZ78" s="74"/>
      <c r="CA78" s="7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row>
    <row r="79" s="377" customFormat="true" ht="15" customHeight="true" x14ac:dyDescent="0.2">
      <c r="A79" s="676"/>
      <c r="B79" s="447"/>
      <c r="C79" s="473"/>
      <c r="D79" s="471"/>
      <c r="E79" s="471"/>
      <c r="F79" s="471"/>
      <c r="G79" s="475"/>
      <c r="H79" s="472"/>
      <c r="I79" s="471"/>
      <c r="J79" s="471"/>
      <c r="K79" s="471"/>
      <c r="L79" s="474"/>
      <c r="M79" s="473"/>
      <c r="N79" s="471"/>
      <c r="O79" s="471"/>
      <c r="P79" s="471"/>
      <c r="Q79" s="475"/>
      <c r="R79" s="473"/>
      <c r="S79" s="471"/>
      <c r="T79" s="471"/>
      <c r="U79" s="474"/>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414"/>
      <c r="BA79" s="947"/>
      <c r="BB79" s="682"/>
      <c r="BC79" s="517"/>
      <c r="BD79" s="503"/>
      <c r="BE79" s="503"/>
      <c r="BF79" s="503"/>
      <c r="BG79" s="521"/>
      <c r="BH79" s="517"/>
      <c r="BI79" s="503"/>
      <c r="BJ79" s="503"/>
      <c r="BK79" s="503"/>
      <c r="BL79" s="521"/>
      <c r="BM79" s="517"/>
      <c r="BN79" s="503"/>
      <c r="BO79" s="503"/>
      <c r="BP79" s="503"/>
      <c r="BQ79" s="521"/>
      <c r="BR79" s="517"/>
      <c r="BS79" s="503"/>
      <c r="BT79" s="503"/>
      <c r="BU79" s="504"/>
      <c r="BV79" s="74"/>
      <c r="BW79" s="74"/>
      <c r="BX79" s="74"/>
      <c r="BY79" s="74"/>
      <c r="BZ79" s="74"/>
      <c r="CA79" s="7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row>
    <row r="80" s="377" customFormat="true" ht="15" customHeight="true" x14ac:dyDescent="0.2">
      <c r="A80" s="676"/>
      <c r="B80" s="447"/>
      <c r="C80" s="473"/>
      <c r="D80" s="471"/>
      <c r="E80" s="471"/>
      <c r="F80" s="471"/>
      <c r="G80" s="475"/>
      <c r="H80" s="472"/>
      <c r="I80" s="471"/>
      <c r="J80" s="471"/>
      <c r="K80" s="471"/>
      <c r="L80" s="474"/>
      <c r="M80" s="473"/>
      <c r="N80" s="471"/>
      <c r="O80" s="471"/>
      <c r="P80" s="471"/>
      <c r="Q80" s="475"/>
      <c r="R80" s="473"/>
      <c r="S80" s="471"/>
      <c r="T80" s="471"/>
      <c r="U80" s="474"/>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414"/>
      <c r="BA80" s="947"/>
      <c r="BB80" s="682"/>
      <c r="BC80" s="517"/>
      <c r="BD80" s="503"/>
      <c r="BE80" s="503"/>
      <c r="BF80" s="503"/>
      <c r="BG80" s="521"/>
      <c r="BH80" s="517"/>
      <c r="BI80" s="503"/>
      <c r="BJ80" s="503"/>
      <c r="BK80" s="503"/>
      <c r="BL80" s="521"/>
      <c r="BM80" s="517"/>
      <c r="BN80" s="503"/>
      <c r="BO80" s="503"/>
      <c r="BP80" s="503"/>
      <c r="BQ80" s="521"/>
      <c r="BR80" s="517"/>
      <c r="BS80" s="503"/>
      <c r="BT80" s="503"/>
      <c r="BU80" s="504"/>
      <c r="BV80" s="74"/>
      <c r="BW80" s="74"/>
      <c r="BX80" s="74"/>
      <c r="BY80" s="74"/>
      <c r="BZ80" s="74"/>
      <c r="CA80" s="7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row>
    <row r="81" s="377" customFormat="true" ht="15" customHeight="true" x14ac:dyDescent="0.2">
      <c r="A81" s="676"/>
      <c r="B81" s="447"/>
      <c r="C81" s="473"/>
      <c r="D81" s="471"/>
      <c r="E81" s="471"/>
      <c r="F81" s="471"/>
      <c r="G81" s="475"/>
      <c r="H81" s="472"/>
      <c r="I81" s="471"/>
      <c r="J81" s="471"/>
      <c r="K81" s="471"/>
      <c r="L81" s="474"/>
      <c r="M81" s="473"/>
      <c r="N81" s="471"/>
      <c r="O81" s="471"/>
      <c r="P81" s="471"/>
      <c r="Q81" s="475"/>
      <c r="R81" s="473"/>
      <c r="S81" s="471"/>
      <c r="T81" s="471"/>
      <c r="U81" s="474"/>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414"/>
      <c r="BA81" s="947"/>
      <c r="BB81" s="682"/>
      <c r="BC81" s="517"/>
      <c r="BD81" s="503"/>
      <c r="BE81" s="503"/>
      <c r="BF81" s="503"/>
      <c r="BG81" s="521"/>
      <c r="BH81" s="517"/>
      <c r="BI81" s="503"/>
      <c r="BJ81" s="503"/>
      <c r="BK81" s="503"/>
      <c r="BL81" s="521"/>
      <c r="BM81" s="517"/>
      <c r="BN81" s="503"/>
      <c r="BO81" s="503"/>
      <c r="BP81" s="503"/>
      <c r="BQ81" s="521"/>
      <c r="BR81" s="517"/>
      <c r="BS81" s="503"/>
      <c r="BT81" s="503"/>
      <c r="BU81" s="504"/>
      <c r="BV81" s="74"/>
      <c r="BW81" s="74"/>
      <c r="BX81" s="74"/>
      <c r="BY81" s="74"/>
      <c r="BZ81" s="74"/>
      <c r="CA81" s="7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row>
    <row r="82" s="377" customFormat="true" ht="15" customHeight="true" x14ac:dyDescent="0.2">
      <c r="A82" s="676"/>
      <c r="B82" s="447"/>
      <c r="C82" s="473"/>
      <c r="D82" s="471"/>
      <c r="E82" s="471"/>
      <c r="F82" s="471"/>
      <c r="G82" s="475"/>
      <c r="H82" s="472"/>
      <c r="I82" s="471"/>
      <c r="J82" s="471"/>
      <c r="K82" s="471"/>
      <c r="L82" s="474"/>
      <c r="M82" s="473"/>
      <c r="N82" s="471"/>
      <c r="O82" s="471"/>
      <c r="P82" s="471"/>
      <c r="Q82" s="475"/>
      <c r="R82" s="473"/>
      <c r="S82" s="471"/>
      <c r="T82" s="471"/>
      <c r="U82" s="474"/>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414"/>
      <c r="BA82" s="947"/>
      <c r="BB82" s="682"/>
      <c r="BC82" s="517"/>
      <c r="BD82" s="503"/>
      <c r="BE82" s="503"/>
      <c r="BF82" s="503"/>
      <c r="BG82" s="521"/>
      <c r="BH82" s="517"/>
      <c r="BI82" s="503"/>
      <c r="BJ82" s="503"/>
      <c r="BK82" s="503"/>
      <c r="BL82" s="521"/>
      <c r="BM82" s="517"/>
      <c r="BN82" s="503"/>
      <c r="BO82" s="503"/>
      <c r="BP82" s="503"/>
      <c r="BQ82" s="521"/>
      <c r="BR82" s="517"/>
      <c r="BS82" s="503"/>
      <c r="BT82" s="503"/>
      <c r="BU82" s="504"/>
      <c r="BV82" s="74"/>
      <c r="BW82" s="74"/>
      <c r="BX82" s="74"/>
      <c r="BY82" s="74"/>
      <c r="BZ82" s="74"/>
      <c r="CA82" s="7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row>
    <row r="83" s="377" customFormat="true" ht="15" customHeight="true" x14ac:dyDescent="0.2">
      <c r="A83" s="676"/>
      <c r="B83" s="447"/>
      <c r="C83" s="473"/>
      <c r="D83" s="471"/>
      <c r="E83" s="471"/>
      <c r="F83" s="471"/>
      <c r="G83" s="475"/>
      <c r="H83" s="472"/>
      <c r="I83" s="471"/>
      <c r="J83" s="471"/>
      <c r="K83" s="471"/>
      <c r="L83" s="474"/>
      <c r="M83" s="473"/>
      <c r="N83" s="471"/>
      <c r="O83" s="471"/>
      <c r="P83" s="471"/>
      <c r="Q83" s="475"/>
      <c r="R83" s="473"/>
      <c r="S83" s="471"/>
      <c r="T83" s="471"/>
      <c r="U83" s="474"/>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414"/>
      <c r="BA83" s="947"/>
      <c r="BB83" s="682"/>
      <c r="BC83" s="517"/>
      <c r="BD83" s="503"/>
      <c r="BE83" s="503"/>
      <c r="BF83" s="503"/>
      <c r="BG83" s="521"/>
      <c r="BH83" s="517"/>
      <c r="BI83" s="503"/>
      <c r="BJ83" s="503"/>
      <c r="BK83" s="503"/>
      <c r="BL83" s="521"/>
      <c r="BM83" s="517"/>
      <c r="BN83" s="503"/>
      <c r="BO83" s="503"/>
      <c r="BP83" s="503"/>
      <c r="BQ83" s="521"/>
      <c r="BR83" s="517"/>
      <c r="BS83" s="503"/>
      <c r="BT83" s="503"/>
      <c r="BU83" s="504"/>
      <c r="BV83" s="74"/>
      <c r="BW83" s="74"/>
      <c r="BX83" s="74"/>
      <c r="BY83" s="74"/>
      <c r="BZ83" s="74"/>
      <c r="CA83" s="7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row>
    <row r="84" s="377" customFormat="true" ht="15" customHeight="true" x14ac:dyDescent="0.2">
      <c r="A84" s="676"/>
      <c r="B84" s="447"/>
      <c r="C84" s="473"/>
      <c r="D84" s="471"/>
      <c r="E84" s="471"/>
      <c r="F84" s="471"/>
      <c r="G84" s="475"/>
      <c r="H84" s="472"/>
      <c r="I84" s="471"/>
      <c r="J84" s="471"/>
      <c r="K84" s="471"/>
      <c r="L84" s="474"/>
      <c r="M84" s="473"/>
      <c r="N84" s="471"/>
      <c r="O84" s="471"/>
      <c r="P84" s="471"/>
      <c r="Q84" s="475"/>
      <c r="R84" s="473"/>
      <c r="S84" s="471"/>
      <c r="T84" s="471"/>
      <c r="U84" s="474"/>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414"/>
      <c r="BA84" s="947"/>
      <c r="BB84" s="682"/>
      <c r="BC84" s="517"/>
      <c r="BD84" s="503"/>
      <c r="BE84" s="503"/>
      <c r="BF84" s="503"/>
      <c r="BG84" s="521"/>
      <c r="BH84" s="517"/>
      <c r="BI84" s="503"/>
      <c r="BJ84" s="503"/>
      <c r="BK84" s="503"/>
      <c r="BL84" s="521"/>
      <c r="BM84" s="517"/>
      <c r="BN84" s="503"/>
      <c r="BO84" s="503"/>
      <c r="BP84" s="503"/>
      <c r="BQ84" s="521"/>
      <c r="BR84" s="517"/>
      <c r="BS84" s="503"/>
      <c r="BT84" s="503"/>
      <c r="BU84" s="504"/>
      <c r="BV84" s="74"/>
      <c r="BW84" s="74"/>
      <c r="BX84" s="74"/>
      <c r="BY84" s="74"/>
      <c r="BZ84" s="74"/>
      <c r="CA84" s="7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row>
    <row r="85" s="377" customFormat="true" ht="15" customHeight="true" x14ac:dyDescent="0.2">
      <c r="A85" s="676"/>
      <c r="B85" s="447"/>
      <c r="C85" s="473"/>
      <c r="D85" s="471"/>
      <c r="E85" s="471"/>
      <c r="F85" s="471"/>
      <c r="G85" s="475"/>
      <c r="H85" s="472"/>
      <c r="I85" s="471"/>
      <c r="J85" s="471"/>
      <c r="K85" s="471"/>
      <c r="L85" s="474"/>
      <c r="M85" s="473"/>
      <c r="N85" s="471"/>
      <c r="O85" s="471"/>
      <c r="P85" s="471"/>
      <c r="Q85" s="475"/>
      <c r="R85" s="473"/>
      <c r="S85" s="471"/>
      <c r="T85" s="471"/>
      <c r="U85" s="474"/>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414"/>
      <c r="BA85" s="947"/>
      <c r="BB85" s="682"/>
      <c r="BC85" s="517"/>
      <c r="BD85" s="503"/>
      <c r="BE85" s="503"/>
      <c r="BF85" s="503"/>
      <c r="BG85" s="521"/>
      <c r="BH85" s="517"/>
      <c r="BI85" s="503"/>
      <c r="BJ85" s="503"/>
      <c r="BK85" s="503"/>
      <c r="BL85" s="521"/>
      <c r="BM85" s="517"/>
      <c r="BN85" s="503"/>
      <c r="BO85" s="503"/>
      <c r="BP85" s="503"/>
      <c r="BQ85" s="521"/>
      <c r="BR85" s="517"/>
      <c r="BS85" s="503"/>
      <c r="BT85" s="503"/>
      <c r="BU85" s="504"/>
      <c r="BV85" s="74"/>
      <c r="BW85" s="74"/>
      <c r="BX85" s="74"/>
      <c r="BY85" s="74"/>
      <c r="BZ85" s="74"/>
      <c r="CA85" s="7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row>
    <row r="86" s="377" customFormat="true" ht="15" customHeight="true" x14ac:dyDescent="0.2">
      <c r="A86" s="676"/>
      <c r="B86" s="447"/>
      <c r="C86" s="473"/>
      <c r="D86" s="471"/>
      <c r="E86" s="471"/>
      <c r="F86" s="471"/>
      <c r="G86" s="475"/>
      <c r="H86" s="472"/>
      <c r="I86" s="471"/>
      <c r="J86" s="471"/>
      <c r="K86" s="471"/>
      <c r="L86" s="474"/>
      <c r="M86" s="473"/>
      <c r="N86" s="471"/>
      <c r="O86" s="471"/>
      <c r="P86" s="471"/>
      <c r="Q86" s="475"/>
      <c r="R86" s="473"/>
      <c r="S86" s="471"/>
      <c r="T86" s="471"/>
      <c r="U86" s="474"/>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414"/>
      <c r="BA86" s="947"/>
      <c r="BB86" s="682"/>
      <c r="BC86" s="517"/>
      <c r="BD86" s="503"/>
      <c r="BE86" s="503"/>
      <c r="BF86" s="503"/>
      <c r="BG86" s="521"/>
      <c r="BH86" s="517"/>
      <c r="BI86" s="503"/>
      <c r="BJ86" s="503"/>
      <c r="BK86" s="503"/>
      <c r="BL86" s="521"/>
      <c r="BM86" s="517"/>
      <c r="BN86" s="503"/>
      <c r="BO86" s="503"/>
      <c r="BP86" s="503"/>
      <c r="BQ86" s="521"/>
      <c r="BR86" s="517"/>
      <c r="BS86" s="503"/>
      <c r="BT86" s="503"/>
      <c r="BU86" s="50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row>
    <row r="87" s="377" customFormat="true" ht="15" customHeight="true" x14ac:dyDescent="0.2">
      <c r="A87" s="676"/>
      <c r="B87" s="447"/>
      <c r="C87" s="473"/>
      <c r="D87" s="471"/>
      <c r="E87" s="471"/>
      <c r="F87" s="471"/>
      <c r="G87" s="475"/>
      <c r="H87" s="472"/>
      <c r="I87" s="471"/>
      <c r="J87" s="471"/>
      <c r="K87" s="471"/>
      <c r="L87" s="474"/>
      <c r="M87" s="473"/>
      <c r="N87" s="471"/>
      <c r="O87" s="471"/>
      <c r="P87" s="471"/>
      <c r="Q87" s="475"/>
      <c r="R87" s="473"/>
      <c r="S87" s="471"/>
      <c r="T87" s="471"/>
      <c r="U87" s="474"/>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414"/>
      <c r="BA87" s="947"/>
      <c r="BB87" s="682"/>
      <c r="BC87" s="517"/>
      <c r="BD87" s="503"/>
      <c r="BE87" s="503"/>
      <c r="BF87" s="503"/>
      <c r="BG87" s="521"/>
      <c r="BH87" s="517"/>
      <c r="BI87" s="503"/>
      <c r="BJ87" s="503"/>
      <c r="BK87" s="503"/>
      <c r="BL87" s="521"/>
      <c r="BM87" s="517"/>
      <c r="BN87" s="503"/>
      <c r="BO87" s="503"/>
      <c r="BP87" s="503"/>
      <c r="BQ87" s="521"/>
      <c r="BR87" s="517"/>
      <c r="BS87" s="503"/>
      <c r="BT87" s="503"/>
      <c r="BU87" s="504"/>
      <c r="BV87" s="74"/>
      <c r="BW87" s="74"/>
      <c r="BX87" s="74"/>
      <c r="BY87" s="74"/>
      <c r="BZ87" s="74"/>
      <c r="CA87" s="7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row>
    <row r="88" s="377" customFormat="true" ht="15" customHeight="true" x14ac:dyDescent="0.2">
      <c r="A88" s="676"/>
      <c r="B88" s="447"/>
      <c r="C88" s="473"/>
      <c r="D88" s="471"/>
      <c r="E88" s="471"/>
      <c r="F88" s="471"/>
      <c r="G88" s="475"/>
      <c r="H88" s="472"/>
      <c r="I88" s="471"/>
      <c r="J88" s="471"/>
      <c r="K88" s="471"/>
      <c r="L88" s="474"/>
      <c r="M88" s="473"/>
      <c r="N88" s="471"/>
      <c r="O88" s="471"/>
      <c r="P88" s="471"/>
      <c r="Q88" s="475"/>
      <c r="R88" s="473"/>
      <c r="S88" s="471"/>
      <c r="T88" s="471"/>
      <c r="U88" s="474"/>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414"/>
      <c r="BA88" s="947"/>
      <c r="BB88" s="682"/>
      <c r="BC88" s="517"/>
      <c r="BD88" s="503"/>
      <c r="BE88" s="503"/>
      <c r="BF88" s="503"/>
      <c r="BG88" s="521"/>
      <c r="BH88" s="517"/>
      <c r="BI88" s="503"/>
      <c r="BJ88" s="503"/>
      <c r="BK88" s="503"/>
      <c r="BL88" s="521"/>
      <c r="BM88" s="517"/>
      <c r="BN88" s="503"/>
      <c r="BO88" s="503"/>
      <c r="BP88" s="503"/>
      <c r="BQ88" s="521"/>
      <c r="BR88" s="517"/>
      <c r="BS88" s="503"/>
      <c r="BT88" s="503"/>
      <c r="BU88" s="504"/>
      <c r="BV88" s="74"/>
      <c r="BW88" s="74"/>
      <c r="BX88" s="74"/>
      <c r="BY88" s="74"/>
      <c r="BZ88" s="74"/>
      <c r="CA88" s="7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row>
    <row r="89" s="377" customFormat="true" ht="15" customHeight="true" x14ac:dyDescent="0.2">
      <c r="A89" s="676"/>
      <c r="B89" s="447"/>
      <c r="C89" s="473"/>
      <c r="D89" s="471"/>
      <c r="E89" s="471"/>
      <c r="F89" s="471"/>
      <c r="G89" s="475"/>
      <c r="H89" s="472"/>
      <c r="I89" s="471"/>
      <c r="J89" s="471"/>
      <c r="K89" s="471"/>
      <c r="L89" s="474"/>
      <c r="M89" s="473"/>
      <c r="N89" s="471"/>
      <c r="O89" s="471"/>
      <c r="P89" s="471"/>
      <c r="Q89" s="475"/>
      <c r="R89" s="473"/>
      <c r="S89" s="471"/>
      <c r="T89" s="471"/>
      <c r="U89" s="474"/>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414"/>
      <c r="BA89" s="947"/>
      <c r="BB89" s="682"/>
      <c r="BC89" s="517"/>
      <c r="BD89" s="503"/>
      <c r="BE89" s="503"/>
      <c r="BF89" s="503"/>
      <c r="BG89" s="521"/>
      <c r="BH89" s="517"/>
      <c r="BI89" s="503"/>
      <c r="BJ89" s="503"/>
      <c r="BK89" s="503"/>
      <c r="BL89" s="521"/>
      <c r="BM89" s="517"/>
      <c r="BN89" s="503"/>
      <c r="BO89" s="503"/>
      <c r="BP89" s="503"/>
      <c r="BQ89" s="521"/>
      <c r="BR89" s="517"/>
      <c r="BS89" s="503"/>
      <c r="BT89" s="503"/>
      <c r="BU89" s="504"/>
      <c r="BV89" s="74"/>
      <c r="BW89" s="74"/>
      <c r="BX89" s="74"/>
      <c r="BY89" s="74"/>
      <c r="BZ89" s="74"/>
      <c r="CA89" s="7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row>
    <row r="90" s="377" customFormat="true" ht="15" customHeight="true" x14ac:dyDescent="0.2">
      <c r="A90" s="676"/>
      <c r="B90" s="447"/>
      <c r="C90" s="473"/>
      <c r="D90" s="471"/>
      <c r="E90" s="471"/>
      <c r="F90" s="471"/>
      <c r="G90" s="475"/>
      <c r="H90" s="472"/>
      <c r="I90" s="471"/>
      <c r="J90" s="471"/>
      <c r="K90" s="471"/>
      <c r="L90" s="474"/>
      <c r="M90" s="473"/>
      <c r="N90" s="471"/>
      <c r="O90" s="471"/>
      <c r="P90" s="471"/>
      <c r="Q90" s="475"/>
      <c r="R90" s="473"/>
      <c r="S90" s="471"/>
      <c r="T90" s="471"/>
      <c r="U90" s="474"/>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414"/>
      <c r="BA90" s="947"/>
      <c r="BB90" s="682"/>
      <c r="BC90" s="517"/>
      <c r="BD90" s="503"/>
      <c r="BE90" s="503"/>
      <c r="BF90" s="503"/>
      <c r="BG90" s="521"/>
      <c r="BH90" s="517"/>
      <c r="BI90" s="503"/>
      <c r="BJ90" s="503"/>
      <c r="BK90" s="503"/>
      <c r="BL90" s="521"/>
      <c r="BM90" s="517"/>
      <c r="BN90" s="503"/>
      <c r="BO90" s="503"/>
      <c r="BP90" s="503"/>
      <c r="BQ90" s="521"/>
      <c r="BR90" s="517"/>
      <c r="BS90" s="503"/>
      <c r="BT90" s="503"/>
      <c r="BU90" s="504"/>
      <c r="BV90" s="74"/>
      <c r="BW90" s="74"/>
      <c r="BX90" s="74"/>
      <c r="BY90" s="74"/>
      <c r="BZ90" s="74"/>
      <c r="CA90" s="7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row>
    <row r="91" s="377" customFormat="true" ht="15" customHeight="true" x14ac:dyDescent="0.2">
      <c r="A91" s="676"/>
      <c r="B91" s="447"/>
      <c r="C91" s="473"/>
      <c r="D91" s="471"/>
      <c r="E91" s="471"/>
      <c r="F91" s="471"/>
      <c r="G91" s="475"/>
      <c r="H91" s="472"/>
      <c r="I91" s="471"/>
      <c r="J91" s="471"/>
      <c r="K91" s="471"/>
      <c r="L91" s="474"/>
      <c r="M91" s="473"/>
      <c r="N91" s="471"/>
      <c r="O91" s="471"/>
      <c r="P91" s="471"/>
      <c r="Q91" s="475"/>
      <c r="R91" s="473"/>
      <c r="S91" s="471"/>
      <c r="T91" s="471"/>
      <c r="U91" s="474"/>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c r="AZ91" s="414"/>
      <c r="BA91" s="947"/>
      <c r="BB91" s="682"/>
      <c r="BC91" s="517"/>
      <c r="BD91" s="503"/>
      <c r="BE91" s="503"/>
      <c r="BF91" s="503"/>
      <c r="BG91" s="521"/>
      <c r="BH91" s="517"/>
      <c r="BI91" s="503"/>
      <c r="BJ91" s="503"/>
      <c r="BK91" s="503"/>
      <c r="BL91" s="521"/>
      <c r="BM91" s="517"/>
      <c r="BN91" s="503"/>
      <c r="BO91" s="503"/>
      <c r="BP91" s="503"/>
      <c r="BQ91" s="521"/>
      <c r="BR91" s="517"/>
      <c r="BS91" s="503"/>
      <c r="BT91" s="503"/>
      <c r="BU91" s="504"/>
      <c r="BV91" s="74"/>
      <c r="BW91" s="74"/>
      <c r="BX91" s="74"/>
      <c r="BY91" s="74"/>
      <c r="BZ91" s="74"/>
      <c r="CA91" s="7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row>
    <row r="92" s="377" customFormat="true" ht="15" customHeight="true" x14ac:dyDescent="0.2">
      <c r="A92" s="676"/>
      <c r="B92" s="447"/>
      <c r="C92" s="473"/>
      <c r="D92" s="471"/>
      <c r="E92" s="471"/>
      <c r="F92" s="471"/>
      <c r="G92" s="475"/>
      <c r="H92" s="472"/>
      <c r="I92" s="471"/>
      <c r="J92" s="471"/>
      <c r="K92" s="471"/>
      <c r="L92" s="474"/>
      <c r="M92" s="473"/>
      <c r="N92" s="471"/>
      <c r="O92" s="471"/>
      <c r="P92" s="471"/>
      <c r="Q92" s="475"/>
      <c r="R92" s="473"/>
      <c r="S92" s="471"/>
      <c r="T92" s="471"/>
      <c r="U92" s="474"/>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414"/>
      <c r="BA92" s="947"/>
      <c r="BB92" s="682"/>
      <c r="BC92" s="517"/>
      <c r="BD92" s="503"/>
      <c r="BE92" s="503"/>
      <c r="BF92" s="503"/>
      <c r="BG92" s="521"/>
      <c r="BH92" s="517"/>
      <c r="BI92" s="503"/>
      <c r="BJ92" s="503"/>
      <c r="BK92" s="503"/>
      <c r="BL92" s="521"/>
      <c r="BM92" s="517"/>
      <c r="BN92" s="503"/>
      <c r="BO92" s="503"/>
      <c r="BP92" s="503"/>
      <c r="BQ92" s="521"/>
      <c r="BR92" s="517"/>
      <c r="BS92" s="503"/>
      <c r="BT92" s="503"/>
      <c r="BU92" s="504"/>
      <c r="BV92" s="74"/>
      <c r="BW92" s="74"/>
      <c r="BX92" s="74"/>
      <c r="BY92" s="74"/>
      <c r="BZ92" s="74"/>
      <c r="CA92" s="7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row>
    <row r="93" s="377" customFormat="true" ht="15" customHeight="true" x14ac:dyDescent="0.2">
      <c r="A93" s="676"/>
      <c r="B93" s="447"/>
      <c r="C93" s="473"/>
      <c r="D93" s="471"/>
      <c r="E93" s="471"/>
      <c r="F93" s="471"/>
      <c r="G93" s="475"/>
      <c r="H93" s="472"/>
      <c r="I93" s="471"/>
      <c r="J93" s="471"/>
      <c r="K93" s="471"/>
      <c r="L93" s="474"/>
      <c r="M93" s="473"/>
      <c r="N93" s="471"/>
      <c r="O93" s="471"/>
      <c r="P93" s="471"/>
      <c r="Q93" s="475"/>
      <c r="R93" s="473"/>
      <c r="S93" s="471"/>
      <c r="T93" s="471"/>
      <c r="U93" s="474"/>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414"/>
      <c r="BA93" s="947"/>
      <c r="BB93" s="682"/>
      <c r="BC93" s="517"/>
      <c r="BD93" s="503"/>
      <c r="BE93" s="503"/>
      <c r="BF93" s="503"/>
      <c r="BG93" s="521"/>
      <c r="BH93" s="517"/>
      <c r="BI93" s="503"/>
      <c r="BJ93" s="503"/>
      <c r="BK93" s="503"/>
      <c r="BL93" s="521"/>
      <c r="BM93" s="517"/>
      <c r="BN93" s="503"/>
      <c r="BO93" s="503"/>
      <c r="BP93" s="503"/>
      <c r="BQ93" s="521"/>
      <c r="BR93" s="517"/>
      <c r="BS93" s="503"/>
      <c r="BT93" s="503"/>
      <c r="BU93" s="504"/>
      <c r="BV93" s="74"/>
      <c r="BW93" s="74"/>
      <c r="BX93" s="74"/>
      <c r="BY93" s="74"/>
      <c r="BZ93" s="74"/>
      <c r="CA93" s="7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row>
    <row r="94" s="377" customFormat="true" ht="15" customHeight="true" x14ac:dyDescent="0.2">
      <c r="A94" s="676"/>
      <c r="B94" s="447"/>
      <c r="C94" s="473"/>
      <c r="D94" s="471"/>
      <c r="E94" s="471"/>
      <c r="F94" s="471"/>
      <c r="G94" s="475"/>
      <c r="H94" s="472"/>
      <c r="I94" s="471"/>
      <c r="J94" s="471"/>
      <c r="K94" s="471"/>
      <c r="L94" s="474"/>
      <c r="M94" s="473"/>
      <c r="N94" s="471"/>
      <c r="O94" s="471"/>
      <c r="P94" s="471"/>
      <c r="Q94" s="475"/>
      <c r="R94" s="473"/>
      <c r="S94" s="471"/>
      <c r="T94" s="471"/>
      <c r="U94" s="474"/>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414"/>
      <c r="BA94" s="947"/>
      <c r="BB94" s="682"/>
      <c r="BC94" s="517"/>
      <c r="BD94" s="503"/>
      <c r="BE94" s="503"/>
      <c r="BF94" s="503"/>
      <c r="BG94" s="521"/>
      <c r="BH94" s="517"/>
      <c r="BI94" s="503"/>
      <c r="BJ94" s="503"/>
      <c r="BK94" s="503"/>
      <c r="BL94" s="521"/>
      <c r="BM94" s="517"/>
      <c r="BN94" s="503"/>
      <c r="BO94" s="503"/>
      <c r="BP94" s="503"/>
      <c r="BQ94" s="521"/>
      <c r="BR94" s="517"/>
      <c r="BS94" s="503"/>
      <c r="BT94" s="503"/>
      <c r="BU94" s="504"/>
      <c r="BV94" s="74"/>
      <c r="BW94" s="74"/>
      <c r="BX94" s="74"/>
      <c r="BY94" s="74"/>
      <c r="BZ94" s="74"/>
      <c r="CA94" s="7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row>
    <row r="95" s="377" customFormat="true" ht="15" customHeight="true" x14ac:dyDescent="0.2">
      <c r="A95" s="676"/>
      <c r="B95" s="447"/>
      <c r="C95" s="473"/>
      <c r="D95" s="471"/>
      <c r="E95" s="471"/>
      <c r="F95" s="471"/>
      <c r="G95" s="475"/>
      <c r="H95" s="472"/>
      <c r="I95" s="471"/>
      <c r="J95" s="471"/>
      <c r="K95" s="471"/>
      <c r="L95" s="474"/>
      <c r="M95" s="473"/>
      <c r="N95" s="471"/>
      <c r="O95" s="471"/>
      <c r="P95" s="471"/>
      <c r="Q95" s="475"/>
      <c r="R95" s="473"/>
      <c r="S95" s="471"/>
      <c r="T95" s="471"/>
      <c r="U95" s="474"/>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414"/>
      <c r="BA95" s="947"/>
      <c r="BB95" s="682"/>
      <c r="BC95" s="517"/>
      <c r="BD95" s="503"/>
      <c r="BE95" s="503"/>
      <c r="BF95" s="503"/>
      <c r="BG95" s="521"/>
      <c r="BH95" s="517"/>
      <c r="BI95" s="503"/>
      <c r="BJ95" s="503"/>
      <c r="BK95" s="503"/>
      <c r="BL95" s="521"/>
      <c r="BM95" s="517"/>
      <c r="BN95" s="503"/>
      <c r="BO95" s="503"/>
      <c r="BP95" s="503"/>
      <c r="BQ95" s="521"/>
      <c r="BR95" s="517"/>
      <c r="BS95" s="503"/>
      <c r="BT95" s="503"/>
      <c r="BU95" s="504"/>
      <c r="BV95" s="74"/>
      <c r="BW95" s="74"/>
      <c r="BX95" s="74"/>
      <c r="BY95" s="74"/>
      <c r="BZ95" s="74"/>
      <c r="CA95" s="7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row>
    <row r="96" s="377" customFormat="true" ht="15" customHeight="true" x14ac:dyDescent="0.2">
      <c r="A96" s="676"/>
      <c r="B96" s="447"/>
      <c r="C96" s="473"/>
      <c r="D96" s="471"/>
      <c r="E96" s="471"/>
      <c r="F96" s="471"/>
      <c r="G96" s="475"/>
      <c r="H96" s="472"/>
      <c r="I96" s="471"/>
      <c r="J96" s="471"/>
      <c r="K96" s="471"/>
      <c r="L96" s="474"/>
      <c r="M96" s="473"/>
      <c r="N96" s="471"/>
      <c r="O96" s="471"/>
      <c r="P96" s="471"/>
      <c r="Q96" s="475"/>
      <c r="R96" s="473"/>
      <c r="S96" s="471"/>
      <c r="T96" s="471"/>
      <c r="U96" s="474"/>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414"/>
      <c r="BA96" s="947"/>
      <c r="BB96" s="682"/>
      <c r="BC96" s="517"/>
      <c r="BD96" s="503"/>
      <c r="BE96" s="503"/>
      <c r="BF96" s="503"/>
      <c r="BG96" s="521"/>
      <c r="BH96" s="517"/>
      <c r="BI96" s="503"/>
      <c r="BJ96" s="503"/>
      <c r="BK96" s="503"/>
      <c r="BL96" s="521"/>
      <c r="BM96" s="517"/>
      <c r="BN96" s="503"/>
      <c r="BO96" s="503"/>
      <c r="BP96" s="503"/>
      <c r="BQ96" s="521"/>
      <c r="BR96" s="517"/>
      <c r="BS96" s="503"/>
      <c r="BT96" s="503"/>
      <c r="BU96" s="504"/>
      <c r="BV96" s="74"/>
      <c r="BW96" s="74"/>
      <c r="BX96" s="74"/>
      <c r="BY96" s="74"/>
      <c r="BZ96" s="74"/>
      <c r="CA96" s="7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row>
    <row r="97" s="377" customFormat="true" ht="15" customHeight="true" x14ac:dyDescent="0.2">
      <c r="A97" s="676"/>
      <c r="B97" s="447"/>
      <c r="C97" s="473"/>
      <c r="D97" s="471"/>
      <c r="E97" s="471"/>
      <c r="F97" s="471"/>
      <c r="G97" s="475"/>
      <c r="H97" s="472"/>
      <c r="I97" s="471"/>
      <c r="J97" s="471"/>
      <c r="K97" s="471"/>
      <c r="L97" s="474"/>
      <c r="M97" s="473"/>
      <c r="N97" s="471"/>
      <c r="O97" s="471"/>
      <c r="P97" s="471"/>
      <c r="Q97" s="475"/>
      <c r="R97" s="473"/>
      <c r="S97" s="471"/>
      <c r="T97" s="471"/>
      <c r="U97" s="474"/>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414"/>
      <c r="BA97" s="947"/>
      <c r="BB97" s="682"/>
      <c r="BC97" s="517"/>
      <c r="BD97" s="503"/>
      <c r="BE97" s="503"/>
      <c r="BF97" s="503"/>
      <c r="BG97" s="521"/>
      <c r="BH97" s="517"/>
      <c r="BI97" s="503"/>
      <c r="BJ97" s="503"/>
      <c r="BK97" s="503"/>
      <c r="BL97" s="521"/>
      <c r="BM97" s="517"/>
      <c r="BN97" s="503"/>
      <c r="BO97" s="503"/>
      <c r="BP97" s="503"/>
      <c r="BQ97" s="521"/>
      <c r="BR97" s="517"/>
      <c r="BS97" s="503"/>
      <c r="BT97" s="503"/>
      <c r="BU97" s="504"/>
      <c r="BV97" s="74"/>
      <c r="BW97" s="74"/>
      <c r="BX97" s="74"/>
      <c r="BY97" s="74"/>
      <c r="BZ97" s="74"/>
      <c r="CA97" s="7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row>
    <row r="98" s="377" customFormat="true" ht="15" customHeight="true" x14ac:dyDescent="0.2">
      <c r="A98" s="676"/>
      <c r="B98" s="447"/>
      <c r="C98" s="473"/>
      <c r="D98" s="471"/>
      <c r="E98" s="471"/>
      <c r="F98" s="471"/>
      <c r="G98" s="475"/>
      <c r="H98" s="472"/>
      <c r="I98" s="471"/>
      <c r="J98" s="471"/>
      <c r="K98" s="471"/>
      <c r="L98" s="474"/>
      <c r="M98" s="473"/>
      <c r="N98" s="471"/>
      <c r="O98" s="471"/>
      <c r="P98" s="471"/>
      <c r="Q98" s="475"/>
      <c r="R98" s="473"/>
      <c r="S98" s="471"/>
      <c r="T98" s="471"/>
      <c r="U98" s="474"/>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414"/>
      <c r="BA98" s="947"/>
      <c r="BB98" s="682"/>
      <c r="BC98" s="517"/>
      <c r="BD98" s="503"/>
      <c r="BE98" s="503"/>
      <c r="BF98" s="503"/>
      <c r="BG98" s="521"/>
      <c r="BH98" s="517"/>
      <c r="BI98" s="503"/>
      <c r="BJ98" s="503"/>
      <c r="BK98" s="503"/>
      <c r="BL98" s="521"/>
      <c r="BM98" s="517"/>
      <c r="BN98" s="503"/>
      <c r="BO98" s="503"/>
      <c r="BP98" s="503"/>
      <c r="BQ98" s="521"/>
      <c r="BR98" s="517"/>
      <c r="BS98" s="503"/>
      <c r="BT98" s="503"/>
      <c r="BU98" s="504"/>
      <c r="BV98" s="74"/>
      <c r="BW98" s="74"/>
      <c r="BX98" s="74"/>
      <c r="BY98" s="74"/>
      <c r="BZ98" s="74"/>
      <c r="CA98" s="7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row>
    <row r="99" s="377" customFormat="true" ht="15" customHeight="true" x14ac:dyDescent="0.2">
      <c r="A99" s="676"/>
      <c r="B99" s="447"/>
      <c r="C99" s="473"/>
      <c r="D99" s="471"/>
      <c r="E99" s="471"/>
      <c r="F99" s="471"/>
      <c r="G99" s="475"/>
      <c r="H99" s="472"/>
      <c r="I99" s="471"/>
      <c r="J99" s="471"/>
      <c r="K99" s="471"/>
      <c r="L99" s="474"/>
      <c r="M99" s="473"/>
      <c r="N99" s="471"/>
      <c r="O99" s="471"/>
      <c r="P99" s="471"/>
      <c r="Q99" s="475"/>
      <c r="R99" s="473"/>
      <c r="S99" s="471"/>
      <c r="T99" s="471"/>
      <c r="U99" s="474"/>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414"/>
      <c r="BA99" s="947"/>
      <c r="BB99" s="682"/>
      <c r="BC99" s="517"/>
      <c r="BD99" s="503"/>
      <c r="BE99" s="503"/>
      <c r="BF99" s="503"/>
      <c r="BG99" s="521"/>
      <c r="BH99" s="517"/>
      <c r="BI99" s="503"/>
      <c r="BJ99" s="503"/>
      <c r="BK99" s="503"/>
      <c r="BL99" s="521"/>
      <c r="BM99" s="517"/>
      <c r="BN99" s="503"/>
      <c r="BO99" s="503"/>
      <c r="BP99" s="503"/>
      <c r="BQ99" s="521"/>
      <c r="BR99" s="517"/>
      <c r="BS99" s="503"/>
      <c r="BT99" s="503"/>
      <c r="BU99" s="504"/>
      <c r="BV99" s="74"/>
      <c r="BW99" s="74"/>
      <c r="BX99" s="74"/>
      <c r="BY99" s="74"/>
      <c r="BZ99" s="74"/>
      <c r="CA99" s="7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row>
    <row r="100" s="377" customFormat="true" ht="15" customHeight="true" x14ac:dyDescent="0.2">
      <c r="A100" s="676"/>
      <c r="B100" s="447"/>
      <c r="C100" s="473"/>
      <c r="D100" s="471"/>
      <c r="E100" s="471"/>
      <c r="F100" s="471"/>
      <c r="G100" s="475"/>
      <c r="H100" s="472"/>
      <c r="I100" s="471"/>
      <c r="J100" s="471"/>
      <c r="K100" s="471"/>
      <c r="L100" s="474"/>
      <c r="M100" s="473"/>
      <c r="N100" s="471"/>
      <c r="O100" s="471"/>
      <c r="P100" s="471"/>
      <c r="Q100" s="475"/>
      <c r="R100" s="473"/>
      <c r="S100" s="471"/>
      <c r="T100" s="471"/>
      <c r="U100" s="474"/>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414"/>
      <c r="BA100" s="947"/>
      <c r="BB100" s="682"/>
      <c r="BC100" s="517"/>
      <c r="BD100" s="503"/>
      <c r="BE100" s="503"/>
      <c r="BF100" s="503"/>
      <c r="BG100" s="521"/>
      <c r="BH100" s="517"/>
      <c r="BI100" s="503"/>
      <c r="BJ100" s="503"/>
      <c r="BK100" s="503"/>
      <c r="BL100" s="521"/>
      <c r="BM100" s="517"/>
      <c r="BN100" s="503"/>
      <c r="BO100" s="503"/>
      <c r="BP100" s="503"/>
      <c r="BQ100" s="521"/>
      <c r="BR100" s="517"/>
      <c r="BS100" s="503"/>
      <c r="BT100" s="503"/>
      <c r="BU100" s="504"/>
      <c r="BV100" s="74"/>
      <c r="BW100" s="74"/>
      <c r="BX100" s="74"/>
      <c r="BY100" s="74"/>
      <c r="BZ100" s="74"/>
      <c r="CA100" s="7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row>
    <row r="101" s="377" customFormat="true" ht="15" customHeight="true" x14ac:dyDescent="0.2">
      <c r="A101" s="676"/>
      <c r="B101" s="447"/>
      <c r="C101" s="473"/>
      <c r="D101" s="471"/>
      <c r="E101" s="471"/>
      <c r="F101" s="471"/>
      <c r="G101" s="475"/>
      <c r="H101" s="472"/>
      <c r="I101" s="471"/>
      <c r="J101" s="471"/>
      <c r="K101" s="471"/>
      <c r="L101" s="474"/>
      <c r="M101" s="473"/>
      <c r="N101" s="471"/>
      <c r="O101" s="471"/>
      <c r="P101" s="471"/>
      <c r="Q101" s="475"/>
      <c r="R101" s="473"/>
      <c r="S101" s="471"/>
      <c r="T101" s="471"/>
      <c r="U101" s="474"/>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414"/>
      <c r="BA101" s="947"/>
      <c r="BB101" s="682"/>
      <c r="BC101" s="517"/>
      <c r="BD101" s="503"/>
      <c r="BE101" s="503"/>
      <c r="BF101" s="503"/>
      <c r="BG101" s="521"/>
      <c r="BH101" s="517"/>
      <c r="BI101" s="503"/>
      <c r="BJ101" s="503"/>
      <c r="BK101" s="503"/>
      <c r="BL101" s="521"/>
      <c r="BM101" s="517"/>
      <c r="BN101" s="503"/>
      <c r="BO101" s="503"/>
      <c r="BP101" s="503"/>
      <c r="BQ101" s="521"/>
      <c r="BR101" s="517"/>
      <c r="BS101" s="503"/>
      <c r="BT101" s="503"/>
      <c r="BU101" s="504"/>
      <c r="BV101" s="74"/>
      <c r="BW101" s="74"/>
      <c r="BX101" s="74"/>
      <c r="BY101" s="74"/>
      <c r="BZ101" s="74"/>
      <c r="CA101" s="7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row>
    <row r="102" s="377" customFormat="true" ht="15" customHeight="true" x14ac:dyDescent="0.2">
      <c r="A102" s="676"/>
      <c r="B102" s="447"/>
      <c r="C102" s="473"/>
      <c r="D102" s="471"/>
      <c r="E102" s="471"/>
      <c r="F102" s="471"/>
      <c r="G102" s="475"/>
      <c r="H102" s="472"/>
      <c r="I102" s="471"/>
      <c r="J102" s="471"/>
      <c r="K102" s="471"/>
      <c r="L102" s="474"/>
      <c r="M102" s="473"/>
      <c r="N102" s="471"/>
      <c r="O102" s="471"/>
      <c r="P102" s="471"/>
      <c r="Q102" s="475"/>
      <c r="R102" s="473"/>
      <c r="S102" s="471"/>
      <c r="T102" s="471"/>
      <c r="U102" s="474"/>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414"/>
      <c r="BA102" s="947"/>
      <c r="BB102" s="682"/>
      <c r="BC102" s="517"/>
      <c r="BD102" s="503"/>
      <c r="BE102" s="503"/>
      <c r="BF102" s="503"/>
      <c r="BG102" s="521"/>
      <c r="BH102" s="517"/>
      <c r="BI102" s="503"/>
      <c r="BJ102" s="503"/>
      <c r="BK102" s="503"/>
      <c r="BL102" s="521"/>
      <c r="BM102" s="517"/>
      <c r="BN102" s="503"/>
      <c r="BO102" s="503"/>
      <c r="BP102" s="503"/>
      <c r="BQ102" s="521"/>
      <c r="BR102" s="517"/>
      <c r="BS102" s="503"/>
      <c r="BT102" s="503"/>
      <c r="BU102" s="504"/>
      <c r="BV102" s="74"/>
      <c r="BW102" s="74"/>
      <c r="BX102" s="74"/>
      <c r="BY102" s="74"/>
      <c r="BZ102" s="74"/>
      <c r="CA102" s="7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row>
    <row r="103" s="377" customFormat="true" ht="15" customHeight="true" x14ac:dyDescent="0.2">
      <c r="A103" s="676"/>
      <c r="B103" s="447"/>
      <c r="C103" s="473"/>
      <c r="D103" s="471"/>
      <c r="E103" s="471"/>
      <c r="F103" s="471"/>
      <c r="G103" s="475"/>
      <c r="H103" s="472"/>
      <c r="I103" s="471"/>
      <c r="J103" s="471"/>
      <c r="K103" s="471"/>
      <c r="L103" s="474"/>
      <c r="M103" s="473"/>
      <c r="N103" s="471"/>
      <c r="O103" s="471"/>
      <c r="P103" s="471"/>
      <c r="Q103" s="475"/>
      <c r="R103" s="473"/>
      <c r="S103" s="471"/>
      <c r="T103" s="471"/>
      <c r="U103" s="474"/>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414"/>
      <c r="BA103" s="947"/>
      <c r="BB103" s="682"/>
      <c r="BC103" s="517"/>
      <c r="BD103" s="503"/>
      <c r="BE103" s="503"/>
      <c r="BF103" s="503"/>
      <c r="BG103" s="521"/>
      <c r="BH103" s="517"/>
      <c r="BI103" s="503"/>
      <c r="BJ103" s="503"/>
      <c r="BK103" s="503"/>
      <c r="BL103" s="521"/>
      <c r="BM103" s="517"/>
      <c r="BN103" s="503"/>
      <c r="BO103" s="503"/>
      <c r="BP103" s="503"/>
      <c r="BQ103" s="521"/>
      <c r="BR103" s="517"/>
      <c r="BS103" s="503"/>
      <c r="BT103" s="503"/>
      <c r="BU103" s="504"/>
      <c r="BV103" s="74"/>
      <c r="BW103" s="74"/>
      <c r="BX103" s="74"/>
      <c r="BY103" s="74"/>
      <c r="BZ103" s="74"/>
      <c r="CA103" s="7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row>
    <row r="104" s="377" customFormat="true" ht="15" customHeight="true" x14ac:dyDescent="0.2">
      <c r="A104" s="676"/>
      <c r="B104" s="447"/>
      <c r="C104" s="473"/>
      <c r="D104" s="471"/>
      <c r="E104" s="471"/>
      <c r="F104" s="471"/>
      <c r="G104" s="475"/>
      <c r="H104" s="472"/>
      <c r="I104" s="471"/>
      <c r="J104" s="471"/>
      <c r="K104" s="471"/>
      <c r="L104" s="474"/>
      <c r="M104" s="473"/>
      <c r="N104" s="471"/>
      <c r="O104" s="471"/>
      <c r="P104" s="471"/>
      <c r="Q104" s="475"/>
      <c r="R104" s="473"/>
      <c r="S104" s="471"/>
      <c r="T104" s="471"/>
      <c r="U104" s="474"/>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414"/>
      <c r="BA104" s="947"/>
      <c r="BB104" s="682"/>
      <c r="BC104" s="517"/>
      <c r="BD104" s="503"/>
      <c r="BE104" s="503"/>
      <c r="BF104" s="503"/>
      <c r="BG104" s="521"/>
      <c r="BH104" s="517"/>
      <c r="BI104" s="503"/>
      <c r="BJ104" s="503"/>
      <c r="BK104" s="503"/>
      <c r="BL104" s="521"/>
      <c r="BM104" s="517"/>
      <c r="BN104" s="503"/>
      <c r="BO104" s="503"/>
      <c r="BP104" s="503"/>
      <c r="BQ104" s="521"/>
      <c r="BR104" s="517"/>
      <c r="BS104" s="503"/>
      <c r="BT104" s="503"/>
      <c r="BU104" s="504"/>
      <c r="BV104" s="74"/>
      <c r="BW104" s="74"/>
      <c r="BX104" s="74"/>
      <c r="BY104" s="74"/>
      <c r="BZ104" s="74"/>
      <c r="CA104" s="7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row>
    <row r="105" s="377" customFormat="true" ht="15" customHeight="true" x14ac:dyDescent="0.2">
      <c r="A105" s="672"/>
      <c r="B105" s="448"/>
      <c r="C105" s="478"/>
      <c r="D105" s="476"/>
      <c r="E105" s="476"/>
      <c r="F105" s="476"/>
      <c r="G105" s="480"/>
      <c r="H105" s="477"/>
      <c r="I105" s="476"/>
      <c r="J105" s="476"/>
      <c r="K105" s="476"/>
      <c r="L105" s="479"/>
      <c r="M105" s="478"/>
      <c r="N105" s="476"/>
      <c r="O105" s="476"/>
      <c r="P105" s="476"/>
      <c r="Q105" s="480"/>
      <c r="R105" s="478"/>
      <c r="S105" s="476"/>
      <c r="T105" s="476"/>
      <c r="U105" s="479"/>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414"/>
      <c r="BA105" s="947"/>
      <c r="BB105" s="682"/>
      <c r="BC105" s="520"/>
      <c r="BD105" s="519"/>
      <c r="BE105" s="519"/>
      <c r="BF105" s="519"/>
      <c r="BG105" s="523"/>
      <c r="BH105" s="520"/>
      <c r="BI105" s="519"/>
      <c r="BJ105" s="519"/>
      <c r="BK105" s="519"/>
      <c r="BL105" s="523"/>
      <c r="BM105" s="520"/>
      <c r="BN105" s="519"/>
      <c r="BO105" s="519"/>
      <c r="BP105" s="519"/>
      <c r="BQ105" s="523"/>
      <c r="BR105" s="520"/>
      <c r="BS105" s="519"/>
      <c r="BT105" s="519"/>
      <c r="BU105" s="522"/>
      <c r="BV105" s="74"/>
      <c r="BW105" s="74"/>
      <c r="BX105" s="74"/>
      <c r="BY105" s="74"/>
      <c r="BZ105" s="74"/>
      <c r="CA105" s="74"/>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row>
    <row r="106" s="377" customFormat="true" ht="250.15" customHeight="true" x14ac:dyDescent="0.2">
      <c r="A106" s="496"/>
      <c r="B106" s="496"/>
      <c r="C106" s="496"/>
      <c r="D106" s="496"/>
      <c r="E106" s="496"/>
      <c r="F106" s="496"/>
      <c r="G106" s="496"/>
      <c r="H106" s="496"/>
      <c r="I106" s="496"/>
      <c r="J106" s="496"/>
      <c r="K106" s="496"/>
      <c r="L106" s="496"/>
      <c r="M106" s="496"/>
      <c r="N106" s="496"/>
      <c r="O106" s="496"/>
      <c r="P106" s="496"/>
      <c r="Q106" s="496"/>
      <c r="R106" s="496"/>
      <c r="S106" s="496"/>
      <c r="T106" s="496"/>
      <c r="U106" s="496"/>
      <c r="V106" s="414"/>
      <c r="W106" s="414"/>
      <c r="X106" s="414"/>
      <c r="Y106" s="414"/>
      <c r="Z106" s="414"/>
      <c r="AA106" s="414"/>
      <c r="AB106" s="414"/>
      <c r="AC106" s="414"/>
      <c r="AD106" s="414"/>
      <c r="AE106" s="414"/>
      <c r="AF106" s="414"/>
      <c r="AG106" s="414"/>
      <c r="AH106" s="414"/>
      <c r="AI106" s="414"/>
      <c r="AJ106" s="414"/>
      <c r="AK106" s="414"/>
      <c r="AL106" s="414"/>
      <c r="AM106" s="414"/>
      <c r="AN106" s="414"/>
      <c r="AO106" s="414"/>
      <c r="AP106" s="414"/>
      <c r="AQ106" s="414"/>
      <c r="AR106" s="414"/>
      <c r="AS106" s="414"/>
      <c r="AT106" s="414"/>
      <c r="AU106" s="414"/>
      <c r="AV106" s="414"/>
      <c r="AW106" s="414"/>
      <c r="AX106" s="414"/>
      <c r="AY106" s="414"/>
      <c r="AZ106" s="414"/>
      <c r="BA106" s="496"/>
      <c r="BB106" s="497"/>
      <c r="BC106" s="497"/>
      <c r="BD106" s="497"/>
      <c r="BE106" s="497"/>
      <c r="BF106" s="497"/>
      <c r="BG106" s="497"/>
      <c r="BH106" s="497"/>
      <c r="BI106" s="497"/>
      <c r="BJ106" s="497"/>
      <c r="BK106" s="497"/>
      <c r="BL106" s="497"/>
      <c r="BM106" s="497"/>
      <c r="BN106" s="497"/>
      <c r="BO106" s="497"/>
      <c r="BP106" s="497"/>
      <c r="BQ106" s="497"/>
      <c r="BR106" s="497"/>
      <c r="BS106" s="497"/>
      <c r="BT106" s="497"/>
      <c r="BU106" s="496"/>
      <c r="BV106" s="414"/>
      <c r="BW106" s="414"/>
      <c r="BX106" s="414"/>
      <c r="BY106" s="414"/>
      <c r="BZ106" s="414"/>
      <c r="CA106" s="414"/>
      <c r="CB106" s="414"/>
      <c r="CC106" s="414"/>
      <c r="CD106" s="414"/>
      <c r="CE106" s="414"/>
      <c r="CF106" s="414"/>
      <c r="CG106" s="414"/>
      <c r="CH106" s="414"/>
      <c r="CI106" s="414"/>
      <c r="CJ106" s="414"/>
      <c r="CK106" s="414"/>
      <c r="CL106" s="414"/>
      <c r="CM106" s="414"/>
      <c r="CN106" s="414"/>
      <c r="CO106" s="414"/>
      <c r="CP106" s="414"/>
      <c r="CQ106" s="414"/>
      <c r="CR106" s="414"/>
      <c r="CS106" s="414"/>
      <c r="CT106" s="414"/>
      <c r="CU106" s="414"/>
      <c r="CV106" s="414"/>
      <c r="CW106" s="414"/>
      <c r="CX106" s="414"/>
      <c r="CY106" s="414"/>
      <c r="CZ106" s="414"/>
    </row>
    <row r="107" s="370" customFormat="true" ht="18" customHeight="true" x14ac:dyDescent="0.2">
      <c r="A107" s="359"/>
      <c r="B107" s="359"/>
      <c r="C107" s="483"/>
      <c r="D107" s="483"/>
      <c r="E107" s="483"/>
      <c r="F107" s="483"/>
      <c r="G107" s="483"/>
      <c r="H107" s="376"/>
      <c r="I107" s="376"/>
      <c r="J107" s="376"/>
      <c r="K107" s="376"/>
      <c r="L107" s="376"/>
      <c r="M107" s="376"/>
      <c r="N107" s="376"/>
      <c r="O107" s="376"/>
      <c r="P107" s="376"/>
      <c r="Q107" s="376"/>
      <c r="R107" s="376"/>
      <c r="S107" s="376"/>
      <c r="T107" s="376"/>
      <c r="U107" s="376"/>
      <c r="V107" s="410"/>
      <c r="W107" s="410"/>
      <c r="X107" s="410"/>
      <c r="Y107" s="410"/>
      <c r="Z107" s="410"/>
      <c r="AA107" s="410"/>
      <c r="AB107" s="410"/>
      <c r="AC107" s="410"/>
      <c r="AD107" s="410"/>
      <c r="AE107" s="410"/>
      <c r="AF107" s="410"/>
      <c r="AG107" s="410"/>
      <c r="AH107" s="410"/>
      <c r="AI107" s="410"/>
      <c r="AJ107" s="410"/>
      <c r="AK107" s="410"/>
      <c r="AL107" s="410"/>
      <c r="AM107" s="410"/>
      <c r="AN107" s="410"/>
      <c r="AO107" s="410"/>
      <c r="AP107" s="410"/>
      <c r="AQ107" s="410"/>
      <c r="AR107" s="410"/>
      <c r="AS107" s="410"/>
      <c r="AT107" s="410"/>
      <c r="AU107" s="410"/>
      <c r="AV107" s="410"/>
      <c r="AW107" s="410"/>
      <c r="AX107" s="410"/>
      <c r="AY107" s="410"/>
      <c r="AZ107" s="410"/>
      <c r="BB107" s="381"/>
      <c r="BV107" s="410"/>
      <c r="BW107" s="410"/>
      <c r="BX107" s="410"/>
      <c r="BY107" s="410"/>
      <c r="BZ107" s="410"/>
      <c r="CA107" s="410"/>
      <c r="CB107" s="410"/>
      <c r="CC107" s="410"/>
      <c r="CD107" s="410"/>
      <c r="CE107" s="410"/>
      <c r="CF107" s="410"/>
      <c r="CG107" s="410"/>
      <c r="CH107" s="410"/>
      <c r="CI107" s="410"/>
      <c r="CJ107" s="410"/>
      <c r="CK107" s="410"/>
      <c r="CL107" s="410"/>
      <c r="CM107" s="410"/>
      <c r="CN107" s="410"/>
      <c r="CO107" s="410"/>
      <c r="CP107" s="410"/>
      <c r="CQ107" s="410"/>
      <c r="CR107" s="410"/>
      <c r="CS107" s="410"/>
      <c r="CT107" s="410"/>
      <c r="CU107" s="410"/>
      <c r="CV107" s="410"/>
      <c r="CW107" s="410"/>
      <c r="CX107" s="410"/>
      <c r="CY107" s="410"/>
      <c r="CZ107" s="410"/>
    </row>
    <row r="108" s="370" customFormat="true" ht="22.5" customHeight="true" x14ac:dyDescent="0.35">
      <c r="A108" s="1060" t="str">
        <f>A1026</f>
        <v>Lesotho</v>
      </c>
      <c r="B108" s="1061"/>
      <c r="C108" s="483"/>
      <c r="D108" s="483"/>
      <c r="E108" s="483"/>
      <c r="F108" s="483"/>
      <c r="G108" s="483"/>
      <c r="H108" s="376"/>
      <c r="I108" s="376"/>
      <c r="J108" s="376"/>
      <c r="K108" s="376"/>
      <c r="L108" s="376"/>
      <c r="M108" s="376"/>
      <c r="N108" s="376"/>
      <c r="O108" s="376"/>
      <c r="P108" s="376"/>
      <c r="Q108" s="376"/>
      <c r="R108" s="376"/>
      <c r="S108" s="376"/>
      <c r="T108" s="376"/>
      <c r="U108" s="376"/>
      <c r="V108" s="410"/>
      <c r="W108" s="410"/>
      <c r="X108" s="410"/>
      <c r="Y108" s="410"/>
      <c r="Z108" s="410"/>
      <c r="AA108" s="410"/>
      <c r="AB108" s="410"/>
      <c r="AC108" s="410"/>
      <c r="AD108" s="410"/>
      <c r="AE108" s="410"/>
      <c r="AF108" s="410"/>
      <c r="AG108" s="410"/>
      <c r="AH108" s="410"/>
      <c r="AI108" s="410"/>
      <c r="AJ108" s="410"/>
      <c r="AK108" s="410"/>
      <c r="AL108" s="410"/>
      <c r="AM108" s="410"/>
      <c r="AN108" s="410"/>
      <c r="AO108" s="410"/>
      <c r="AP108" s="410"/>
      <c r="AQ108" s="410"/>
      <c r="AR108" s="410"/>
      <c r="AS108" s="410"/>
      <c r="AT108" s="410"/>
      <c r="AU108" s="410"/>
      <c r="AV108" s="410"/>
      <c r="AW108" s="410"/>
      <c r="AX108" s="410"/>
      <c r="AY108" s="410"/>
      <c r="AZ108" s="410"/>
      <c r="BB108" s="381"/>
      <c r="BV108" s="410"/>
      <c r="BW108" s="410"/>
      <c r="BX108" s="410"/>
      <c r="BY108" s="410"/>
      <c r="BZ108" s="410"/>
      <c r="CA108" s="410"/>
      <c r="CB108" s="410"/>
      <c r="CC108" s="410"/>
      <c r="CD108" s="410"/>
      <c r="CE108" s="410"/>
      <c r="CF108" s="410"/>
      <c r="CG108" s="410"/>
      <c r="CH108" s="410"/>
      <c r="CI108" s="410"/>
      <c r="CJ108" s="410"/>
      <c r="CK108" s="410"/>
      <c r="CL108" s="410"/>
      <c r="CM108" s="410"/>
      <c r="CN108" s="410"/>
      <c r="CO108" s="410"/>
      <c r="CP108" s="410"/>
      <c r="CQ108" s="410"/>
      <c r="CR108" s="410"/>
      <c r="CS108" s="410"/>
      <c r="CT108" s="410"/>
      <c r="CU108" s="410"/>
      <c r="CV108" s="410"/>
      <c r="CW108" s="410"/>
      <c r="CX108" s="410"/>
      <c r="CY108" s="410"/>
      <c r="CZ108" s="410"/>
    </row>
    <row r="109" s="370" customFormat="true" ht="22.5" customHeight="true" x14ac:dyDescent="0.35">
      <c r="A109" s="385" t="str">
        <f>A1034</f>
        <v>2018</v>
      </c>
      <c r="B109" s="386"/>
      <c r="C109" s="483"/>
      <c r="D109" s="483"/>
      <c r="E109" s="483"/>
      <c r="F109" s="483"/>
      <c r="G109" s="483"/>
      <c r="H109" s="376"/>
      <c r="I109" s="376"/>
      <c r="J109" s="376"/>
      <c r="K109" s="376"/>
      <c r="L109" s="376"/>
      <c r="M109" s="376"/>
      <c r="N109" s="376"/>
      <c r="O109" s="376"/>
      <c r="P109" s="376"/>
      <c r="Q109" s="376"/>
      <c r="R109" s="376"/>
      <c r="S109" s="376"/>
      <c r="T109" s="376"/>
      <c r="U109" s="376"/>
      <c r="V109" s="410"/>
      <c r="W109" s="410"/>
      <c r="X109" s="410"/>
      <c r="Y109" s="410"/>
      <c r="Z109" s="410"/>
      <c r="AA109" s="410"/>
      <c r="AB109" s="410"/>
      <c r="AC109" s="410"/>
      <c r="AD109" s="410"/>
      <c r="AE109" s="410"/>
      <c r="AF109" s="410"/>
      <c r="AG109" s="410"/>
      <c r="AH109" s="410"/>
      <c r="AI109" s="410"/>
      <c r="AJ109" s="410"/>
      <c r="AK109" s="410"/>
      <c r="AL109" s="410"/>
      <c r="AM109" s="410"/>
      <c r="AN109" s="410"/>
      <c r="AO109" s="410"/>
      <c r="AP109" s="410"/>
      <c r="AQ109" s="410"/>
      <c r="AR109" s="410"/>
      <c r="AS109" s="410"/>
      <c r="AT109" s="410"/>
      <c r="AU109" s="410"/>
      <c r="AV109" s="410"/>
      <c r="AW109" s="410"/>
      <c r="AX109" s="410"/>
      <c r="AY109" s="410"/>
      <c r="AZ109" s="410"/>
      <c r="BB109" s="381"/>
      <c r="BV109" s="410"/>
      <c r="BW109" s="410"/>
      <c r="BX109" s="410"/>
      <c r="BY109" s="410"/>
      <c r="BZ109" s="410"/>
      <c r="CA109" s="410"/>
      <c r="CB109" s="410"/>
      <c r="CC109" s="410"/>
      <c r="CD109" s="410"/>
      <c r="CE109" s="410"/>
      <c r="CF109" s="410"/>
      <c r="CG109" s="410"/>
      <c r="CH109" s="410"/>
      <c r="CI109" s="410"/>
      <c r="CJ109" s="410"/>
      <c r="CK109" s="410"/>
      <c r="CL109" s="410"/>
      <c r="CM109" s="410"/>
      <c r="CN109" s="410"/>
      <c r="CO109" s="410"/>
      <c r="CP109" s="410"/>
      <c r="CQ109" s="410"/>
      <c r="CR109" s="410"/>
      <c r="CS109" s="410"/>
      <c r="CT109" s="410"/>
      <c r="CU109" s="410"/>
      <c r="CV109" s="410"/>
      <c r="CW109" s="410"/>
      <c r="CX109" s="410"/>
      <c r="CY109" s="410"/>
      <c r="CZ109" s="410"/>
    </row>
    <row r="110" s="370" customFormat="true" ht="23.85" customHeight="true" x14ac:dyDescent="0.35">
      <c r="A110" s="387" t="s">
        <v>99</v>
      </c>
      <c r="B110" s="388"/>
      <c r="C110" s="483"/>
      <c r="D110" s="483"/>
      <c r="E110" s="483"/>
      <c r="F110" s="483"/>
      <c r="G110" s="483"/>
      <c r="H110" s="376"/>
      <c r="I110" s="376"/>
      <c r="J110" s="376"/>
      <c r="K110" s="376"/>
      <c r="L110" s="376"/>
      <c r="M110" s="376"/>
      <c r="N110" s="376"/>
      <c r="O110" s="376"/>
      <c r="P110" s="376"/>
      <c r="Q110" s="376"/>
      <c r="R110" s="376"/>
      <c r="S110" s="376"/>
      <c r="T110" s="376"/>
      <c r="U110" s="376"/>
      <c r="V110" s="410"/>
      <c r="W110" s="410"/>
      <c r="X110" s="410"/>
      <c r="Y110" s="410"/>
      <c r="Z110" s="410"/>
      <c r="AA110" s="410"/>
      <c r="AB110" s="410"/>
      <c r="AC110" s="410"/>
      <c r="AD110" s="410"/>
      <c r="AE110" s="410"/>
      <c r="AF110" s="410"/>
      <c r="AG110" s="410"/>
      <c r="AH110" s="410"/>
      <c r="AI110" s="410"/>
      <c r="AJ110" s="410"/>
      <c r="AK110" s="410"/>
      <c r="AL110" s="410"/>
      <c r="AM110" s="410"/>
      <c r="AN110" s="410"/>
      <c r="AO110" s="410"/>
      <c r="AP110" s="410"/>
      <c r="AQ110" s="410"/>
      <c r="AR110" s="410"/>
      <c r="AS110" s="410"/>
      <c r="AT110" s="410"/>
      <c r="AU110" s="410"/>
      <c r="AV110" s="410"/>
      <c r="AW110" s="410"/>
      <c r="AX110" s="410"/>
      <c r="AY110" s="410"/>
      <c r="AZ110" s="410"/>
      <c r="BB110" s="381"/>
      <c r="BV110" s="410"/>
      <c r="BW110" s="410"/>
      <c r="BX110" s="410"/>
      <c r="BY110" s="410"/>
      <c r="BZ110" s="410"/>
      <c r="CA110" s="410"/>
      <c r="CB110" s="410"/>
      <c r="CC110" s="410"/>
      <c r="CD110" s="410"/>
      <c r="CE110" s="410"/>
      <c r="CF110" s="410"/>
      <c r="CG110" s="410"/>
      <c r="CH110" s="410"/>
      <c r="CI110" s="410"/>
      <c r="CJ110" s="410"/>
      <c r="CK110" s="410"/>
      <c r="CL110" s="410"/>
      <c r="CM110" s="410"/>
      <c r="CN110" s="410"/>
      <c r="CO110" s="410"/>
      <c r="CP110" s="410"/>
      <c r="CQ110" s="410"/>
      <c r="CR110" s="410"/>
      <c r="CS110" s="410"/>
      <c r="CT110" s="410"/>
      <c r="CU110" s="410"/>
      <c r="CV110" s="410"/>
      <c r="CW110" s="410"/>
      <c r="CX110" s="410"/>
      <c r="CY110" s="410"/>
      <c r="CZ110" s="410"/>
    </row>
    <row r="111" s="370" customFormat="true" ht="20.1" customHeight="true" x14ac:dyDescent="0.35">
      <c r="A111" s="389" t="s">
        <v>97</v>
      </c>
      <c r="B111" s="386"/>
      <c r="C111" s="483"/>
      <c r="D111" s="483"/>
      <c r="E111" s="483"/>
      <c r="F111" s="483"/>
      <c r="G111" s="483"/>
      <c r="H111" s="376"/>
      <c r="I111" s="376"/>
      <c r="J111" s="376"/>
      <c r="K111" s="376"/>
      <c r="L111" s="376"/>
      <c r="M111" s="376"/>
      <c r="N111" s="376"/>
      <c r="O111" s="376"/>
      <c r="P111" s="376"/>
      <c r="Q111" s="376"/>
      <c r="R111" s="376"/>
      <c r="S111" s="376"/>
      <c r="T111" s="376"/>
      <c r="U111" s="376"/>
      <c r="V111" s="410"/>
      <c r="W111" s="410"/>
      <c r="X111" s="410"/>
      <c r="Y111" s="410"/>
      <c r="Z111" s="410"/>
      <c r="AA111" s="410"/>
      <c r="AB111" s="410"/>
      <c r="AC111" s="410"/>
      <c r="AD111" s="410"/>
      <c r="AE111" s="410"/>
      <c r="AF111" s="410"/>
      <c r="AG111" s="410"/>
      <c r="AH111" s="410"/>
      <c r="AI111" s="410"/>
      <c r="AJ111" s="410"/>
      <c r="AK111" s="410"/>
      <c r="AL111" s="410"/>
      <c r="AM111" s="410"/>
      <c r="AN111" s="410"/>
      <c r="AO111" s="410"/>
      <c r="AP111" s="410"/>
      <c r="AQ111" s="410"/>
      <c r="AR111" s="410"/>
      <c r="AS111" s="410"/>
      <c r="AT111" s="410"/>
      <c r="AU111" s="410"/>
      <c r="AV111" s="410"/>
      <c r="AW111" s="410"/>
      <c r="AX111" s="410"/>
      <c r="AY111" s="410"/>
      <c r="AZ111" s="410"/>
      <c r="BB111" s="381"/>
      <c r="BV111" s="410"/>
      <c r="BW111" s="410"/>
      <c r="BX111" s="410"/>
      <c r="BY111" s="410"/>
      <c r="BZ111" s="410"/>
      <c r="CA111" s="410"/>
      <c r="CB111" s="410"/>
      <c r="CC111" s="410"/>
      <c r="CD111" s="410"/>
      <c r="CE111" s="410"/>
      <c r="CF111" s="410"/>
      <c r="CG111" s="410"/>
      <c r="CH111" s="410"/>
      <c r="CI111" s="410"/>
      <c r="CJ111" s="410"/>
      <c r="CK111" s="410"/>
      <c r="CL111" s="410"/>
      <c r="CM111" s="410"/>
      <c r="CN111" s="410"/>
      <c r="CO111" s="410"/>
      <c r="CP111" s="410"/>
      <c r="CQ111" s="410"/>
      <c r="CR111" s="410"/>
      <c r="CS111" s="410"/>
      <c r="CT111" s="410"/>
      <c r="CU111" s="410"/>
      <c r="CV111" s="410"/>
      <c r="CW111" s="410"/>
      <c r="CX111" s="410"/>
      <c r="CY111" s="410"/>
      <c r="CZ111" s="410"/>
    </row>
    <row r="112" s="370" customFormat="true" ht="15" customHeight="true" x14ac:dyDescent="0.2">
      <c r="A112" s="679" t="s">
        <v>98</v>
      </c>
      <c r="B112" s="423"/>
      <c r="C112" s="483"/>
      <c r="D112" s="483"/>
      <c r="E112" s="483"/>
      <c r="F112" s="483"/>
      <c r="G112" s="483"/>
      <c r="H112" s="376"/>
      <c r="I112" s="376"/>
      <c r="J112" s="376"/>
      <c r="K112" s="376"/>
      <c r="L112" s="376"/>
      <c r="M112" s="376"/>
      <c r="N112" s="376"/>
      <c r="O112" s="376"/>
      <c r="P112" s="376"/>
      <c r="Q112" s="376"/>
      <c r="R112" s="376"/>
      <c r="S112" s="376"/>
      <c r="T112" s="376"/>
      <c r="U112" s="376"/>
      <c r="V112" s="410"/>
      <c r="W112" s="410"/>
      <c r="X112" s="410"/>
      <c r="Y112" s="410"/>
      <c r="Z112" s="410"/>
      <c r="AA112" s="410"/>
      <c r="AB112" s="410"/>
      <c r="AC112" s="410"/>
      <c r="AD112" s="410"/>
      <c r="AE112" s="410"/>
      <c r="AF112" s="410"/>
      <c r="AG112" s="410"/>
      <c r="AH112" s="410"/>
      <c r="AI112" s="410"/>
      <c r="AJ112" s="410"/>
      <c r="AK112" s="410"/>
      <c r="AL112" s="410"/>
      <c r="AM112" s="410"/>
      <c r="AN112" s="410"/>
      <c r="AO112" s="410"/>
      <c r="AP112" s="410"/>
      <c r="AQ112" s="410"/>
      <c r="AR112" s="410"/>
      <c r="AS112" s="410"/>
      <c r="AT112" s="410"/>
      <c r="AU112" s="410"/>
      <c r="AV112" s="410"/>
      <c r="AW112" s="410"/>
      <c r="AX112" s="410"/>
      <c r="AY112" s="410"/>
      <c r="AZ112" s="410"/>
      <c r="BB112" s="381"/>
      <c r="BV112" s="410"/>
      <c r="BW112" s="410"/>
      <c r="BX112" s="410"/>
      <c r="BY112" s="410"/>
      <c r="BZ112" s="410"/>
      <c r="CA112" s="410"/>
      <c r="CB112" s="410"/>
      <c r="CC112" s="410"/>
      <c r="CD112" s="410"/>
      <c r="CE112" s="410"/>
      <c r="CF112" s="410"/>
      <c r="CG112" s="410"/>
      <c r="CH112" s="410"/>
      <c r="CI112" s="410"/>
      <c r="CJ112" s="410"/>
      <c r="CK112" s="410"/>
      <c r="CL112" s="410"/>
      <c r="CM112" s="410"/>
      <c r="CN112" s="410"/>
      <c r="CO112" s="410"/>
      <c r="CP112" s="410"/>
      <c r="CQ112" s="410"/>
      <c r="CR112" s="410"/>
      <c r="CS112" s="410"/>
      <c r="CT112" s="410"/>
      <c r="CU112" s="410"/>
      <c r="CV112" s="410"/>
      <c r="CW112" s="410"/>
      <c r="CX112" s="410"/>
      <c r="CY112" s="410"/>
      <c r="CZ112" s="410"/>
    </row>
    <row r="113" s="370" customFormat="true" ht="15" customHeight="true" x14ac:dyDescent="0.2">
      <c r="A113" s="399" t="s">
        <v>40</v>
      </c>
      <c r="B113" s="398"/>
      <c r="C113" s="483"/>
      <c r="D113" s="483"/>
      <c r="E113" s="483"/>
      <c r="F113" s="483"/>
      <c r="G113" s="483"/>
      <c r="H113" s="376"/>
      <c r="I113" s="376"/>
      <c r="J113" s="376"/>
      <c r="K113" s="376"/>
      <c r="L113" s="376"/>
      <c r="M113" s="376"/>
      <c r="N113" s="376"/>
      <c r="O113" s="376"/>
      <c r="P113" s="376"/>
      <c r="Q113" s="376"/>
      <c r="R113" s="376"/>
      <c r="S113" s="376"/>
      <c r="T113" s="376"/>
      <c r="U113" s="376"/>
      <c r="V113" s="410"/>
      <c r="W113" s="410"/>
      <c r="X113" s="410"/>
      <c r="Y113" s="410"/>
      <c r="Z113" s="410"/>
      <c r="AA113" s="410"/>
      <c r="AB113" s="410"/>
      <c r="AC113" s="410"/>
      <c r="AD113" s="410"/>
      <c r="AE113" s="410"/>
      <c r="AF113" s="410"/>
      <c r="AG113" s="410"/>
      <c r="AH113" s="410"/>
      <c r="AI113" s="410"/>
      <c r="AJ113" s="410"/>
      <c r="AK113" s="410"/>
      <c r="AL113" s="410"/>
      <c r="AM113" s="410"/>
      <c r="AN113" s="410"/>
      <c r="AO113" s="410"/>
      <c r="AP113" s="410"/>
      <c r="AQ113" s="410"/>
      <c r="AR113" s="410"/>
      <c r="AS113" s="410"/>
      <c r="AT113" s="410"/>
      <c r="AU113" s="410"/>
      <c r="AV113" s="410"/>
      <c r="AW113" s="410"/>
      <c r="AX113" s="410"/>
      <c r="AY113" s="410"/>
      <c r="AZ113" s="410"/>
      <c r="BB113" s="381"/>
      <c r="BV113" s="410"/>
      <c r="BW113" s="410"/>
      <c r="BX113" s="410"/>
      <c r="BY113" s="410"/>
      <c r="BZ113" s="410"/>
      <c r="CA113" s="410"/>
      <c r="CB113" s="410"/>
      <c r="CC113" s="410"/>
      <c r="CD113" s="410"/>
      <c r="CE113" s="410"/>
      <c r="CF113" s="410"/>
      <c r="CG113" s="410"/>
      <c r="CH113" s="410"/>
      <c r="CI113" s="410"/>
      <c r="CJ113" s="410"/>
      <c r="CK113" s="410"/>
      <c r="CL113" s="410"/>
      <c r="CM113" s="410"/>
      <c r="CN113" s="410"/>
      <c r="CO113" s="410"/>
      <c r="CP113" s="410"/>
      <c r="CQ113" s="410"/>
      <c r="CR113" s="410"/>
      <c r="CS113" s="410"/>
      <c r="CT113" s="410"/>
      <c r="CU113" s="410"/>
      <c r="CV113" s="410"/>
      <c r="CW113" s="410"/>
      <c r="CX113" s="410"/>
      <c r="CY113" s="410"/>
      <c r="CZ113" s="410"/>
    </row>
    <row r="114" s="370" customFormat="true" ht="15" customHeight="true" x14ac:dyDescent="0.2">
      <c r="A114" s="397" t="s">
        <v>39</v>
      </c>
      <c r="B114" s="398"/>
      <c r="C114" s="483"/>
      <c r="D114" s="483"/>
      <c r="E114" s="483"/>
      <c r="F114" s="483"/>
      <c r="G114" s="483"/>
      <c r="H114" s="376"/>
      <c r="I114" s="376"/>
      <c r="J114" s="376"/>
      <c r="K114" s="376"/>
      <c r="L114" s="376"/>
      <c r="M114" s="376"/>
      <c r="N114" s="376"/>
      <c r="O114" s="376"/>
      <c r="P114" s="376"/>
      <c r="Q114" s="376"/>
      <c r="R114" s="376"/>
      <c r="S114" s="376"/>
      <c r="T114" s="376"/>
      <c r="U114" s="376"/>
      <c r="V114" s="410"/>
      <c r="W114" s="410"/>
      <c r="X114" s="410"/>
      <c r="Y114" s="410"/>
      <c r="Z114" s="410"/>
      <c r="AA114" s="410"/>
      <c r="AB114" s="410"/>
      <c r="AC114" s="410"/>
      <c r="AD114" s="410"/>
      <c r="AE114" s="410"/>
      <c r="AF114" s="410"/>
      <c r="AG114" s="410"/>
      <c r="AH114" s="410"/>
      <c r="AI114" s="410"/>
      <c r="AJ114" s="410"/>
      <c r="AK114" s="410"/>
      <c r="AL114" s="410"/>
      <c r="AM114" s="410"/>
      <c r="AN114" s="410"/>
      <c r="AO114" s="410"/>
      <c r="AP114" s="410"/>
      <c r="AQ114" s="410"/>
      <c r="AR114" s="410"/>
      <c r="AS114" s="410"/>
      <c r="AT114" s="410"/>
      <c r="AU114" s="410"/>
      <c r="AV114" s="410"/>
      <c r="AW114" s="410"/>
      <c r="AX114" s="410"/>
      <c r="AY114" s="410"/>
      <c r="AZ114" s="410"/>
      <c r="BB114" s="381"/>
      <c r="BV114" s="410"/>
      <c r="BW114" s="410"/>
      <c r="BX114" s="410"/>
      <c r="BY114" s="410"/>
      <c r="BZ114" s="410"/>
      <c r="CA114" s="410"/>
      <c r="CB114" s="410"/>
      <c r="CC114" s="410"/>
      <c r="CD114" s="410"/>
      <c r="CE114" s="410"/>
      <c r="CF114" s="410"/>
      <c r="CG114" s="410"/>
      <c r="CH114" s="410"/>
      <c r="CI114" s="410"/>
      <c r="CJ114" s="410"/>
      <c r="CK114" s="410"/>
      <c r="CL114" s="410"/>
      <c r="CM114" s="410"/>
      <c r="CN114" s="410"/>
      <c r="CO114" s="410"/>
      <c r="CP114" s="410"/>
      <c r="CQ114" s="410"/>
      <c r="CR114" s="410"/>
      <c r="CS114" s="410"/>
      <c r="CT114" s="410"/>
      <c r="CU114" s="410"/>
      <c r="CV114" s="410"/>
      <c r="CW114" s="410"/>
      <c r="CX114" s="410"/>
      <c r="CY114" s="410"/>
      <c r="CZ114" s="410"/>
    </row>
    <row r="115" s="370" customFormat="true" ht="15" customHeight="true" x14ac:dyDescent="0.2">
      <c r="A115" s="397" t="s">
        <v>136</v>
      </c>
      <c r="B115" s="422" t="str">
        <f>A1025</f>
        <v>MICS18</v>
      </c>
      <c r="C115" s="483"/>
      <c r="D115" s="483"/>
      <c r="E115" s="483"/>
      <c r="F115" s="483"/>
      <c r="G115" s="483"/>
      <c r="H115" s="376"/>
      <c r="I115" s="376"/>
      <c r="J115" s="376"/>
      <c r="K115" s="376"/>
      <c r="L115" s="376"/>
      <c r="M115" s="376"/>
      <c r="N115" s="376"/>
      <c r="O115" s="376"/>
      <c r="P115" s="376"/>
      <c r="Q115" s="376"/>
      <c r="R115" s="376"/>
      <c r="S115" s="376"/>
      <c r="T115" s="376"/>
      <c r="U115" s="376"/>
      <c r="V115" s="410"/>
      <c r="W115" s="410"/>
      <c r="X115" s="410"/>
      <c r="Y115" s="410"/>
      <c r="Z115" s="410"/>
      <c r="AA115" s="410"/>
      <c r="AB115" s="410"/>
      <c r="AC115" s="410"/>
      <c r="AD115" s="410"/>
      <c r="AE115" s="410"/>
      <c r="AF115" s="410"/>
      <c r="AG115" s="410"/>
      <c r="AH115" s="410"/>
      <c r="AI115" s="410"/>
      <c r="AJ115" s="410"/>
      <c r="AK115" s="410"/>
      <c r="AL115" s="410"/>
      <c r="AM115" s="410"/>
      <c r="AN115" s="410"/>
      <c r="AO115" s="410"/>
      <c r="AP115" s="410"/>
      <c r="AQ115" s="410"/>
      <c r="AR115" s="410"/>
      <c r="AS115" s="410"/>
      <c r="AT115" s="410"/>
      <c r="AU115" s="410"/>
      <c r="AV115" s="410"/>
      <c r="AW115" s="410"/>
      <c r="AX115" s="410"/>
      <c r="AY115" s="410"/>
      <c r="AZ115" s="410"/>
      <c r="BB115" s="381"/>
      <c r="BV115" s="410"/>
      <c r="BW115" s="410"/>
      <c r="BX115" s="410"/>
      <c r="BY115" s="410"/>
      <c r="BZ115" s="410"/>
      <c r="CA115" s="410"/>
      <c r="CB115" s="410"/>
      <c r="CC115" s="410"/>
      <c r="CD115" s="410"/>
      <c r="CE115" s="410"/>
      <c r="CF115" s="410"/>
      <c r="CG115" s="410"/>
      <c r="CH115" s="410"/>
      <c r="CI115" s="410"/>
      <c r="CJ115" s="410"/>
      <c r="CK115" s="410"/>
      <c r="CL115" s="410"/>
      <c r="CM115" s="410"/>
      <c r="CN115" s="410"/>
      <c r="CO115" s="410"/>
      <c r="CP115" s="410"/>
      <c r="CQ115" s="410"/>
      <c r="CR115" s="410"/>
      <c r="CS115" s="410"/>
      <c r="CT115" s="410"/>
      <c r="CU115" s="410"/>
      <c r="CV115" s="410"/>
      <c r="CW115" s="410"/>
      <c r="CX115" s="410"/>
      <c r="CY115" s="410"/>
      <c r="CZ115" s="410"/>
    </row>
    <row r="116" s="370" customFormat="true" ht="15" customHeight="true" x14ac:dyDescent="0.2">
      <c r="A116" s="481" t="str">
        <f>B1030</f>
        <v/>
      </c>
      <c r="B116" s="423"/>
      <c r="C116" s="483"/>
      <c r="D116" s="483"/>
      <c r="E116" s="483"/>
      <c r="F116" s="483"/>
      <c r="G116" s="483"/>
      <c r="H116" s="376"/>
      <c r="I116" s="376"/>
      <c r="J116" s="376"/>
      <c r="K116" s="376"/>
      <c r="L116" s="376"/>
      <c r="M116" s="376"/>
      <c r="N116" s="376"/>
      <c r="O116" s="376"/>
      <c r="P116" s="376"/>
      <c r="Q116" s="376"/>
      <c r="R116" s="376"/>
      <c r="S116" s="376"/>
      <c r="T116" s="376"/>
      <c r="U116" s="376"/>
      <c r="V116" s="410"/>
      <c r="W116" s="410"/>
      <c r="X116" s="410"/>
      <c r="Y116" s="410"/>
      <c r="Z116" s="410"/>
      <c r="AA116" s="410"/>
      <c r="AB116" s="410"/>
      <c r="AC116" s="410"/>
      <c r="AD116" s="410"/>
      <c r="AE116" s="410"/>
      <c r="AF116" s="410"/>
      <c r="AG116" s="410"/>
      <c r="AH116" s="410"/>
      <c r="AI116" s="410"/>
      <c r="AJ116" s="410"/>
      <c r="AK116" s="410"/>
      <c r="AL116" s="410"/>
      <c r="AM116" s="410"/>
      <c r="AN116" s="410"/>
      <c r="AO116" s="410"/>
      <c r="AP116" s="410"/>
      <c r="AQ116" s="410"/>
      <c r="AR116" s="410"/>
      <c r="AS116" s="410"/>
      <c r="AT116" s="410"/>
      <c r="AU116" s="410"/>
      <c r="AV116" s="410"/>
      <c r="AW116" s="410"/>
      <c r="AX116" s="410"/>
      <c r="AY116" s="410"/>
      <c r="AZ116" s="410"/>
      <c r="BB116" s="381"/>
      <c r="BV116" s="410"/>
      <c r="BW116" s="410"/>
      <c r="BX116" s="410"/>
      <c r="BY116" s="410"/>
      <c r="BZ116" s="410"/>
      <c r="CA116" s="410"/>
      <c r="CB116" s="410"/>
      <c r="CC116" s="410"/>
      <c r="CD116" s="410"/>
      <c r="CE116" s="410"/>
      <c r="CF116" s="410"/>
      <c r="CG116" s="410"/>
      <c r="CH116" s="410"/>
      <c r="CI116" s="410"/>
      <c r="CJ116" s="410"/>
      <c r="CK116" s="410"/>
      <c r="CL116" s="410"/>
      <c r="CM116" s="410"/>
      <c r="CN116" s="410"/>
      <c r="CO116" s="410"/>
      <c r="CP116" s="410"/>
      <c r="CQ116" s="410"/>
      <c r="CR116" s="410"/>
      <c r="CS116" s="410"/>
      <c r="CT116" s="410"/>
      <c r="CU116" s="410"/>
      <c r="CV116" s="410"/>
      <c r="CW116" s="410"/>
      <c r="CX116" s="410"/>
      <c r="CY116" s="410"/>
      <c r="CZ116" s="410"/>
    </row>
    <row r="117" s="370" customFormat="true" ht="15" customHeight="true" x14ac:dyDescent="0.2">
      <c r="A117" s="481" t="str">
        <f>B1029</f>
        <v/>
      </c>
      <c r="B117" s="680"/>
      <c r="C117" s="483"/>
      <c r="D117" s="483"/>
      <c r="E117" s="483"/>
      <c r="F117" s="483"/>
      <c r="G117" s="483"/>
      <c r="H117" s="376"/>
      <c r="I117" s="376"/>
      <c r="J117" s="376"/>
      <c r="K117" s="376"/>
      <c r="L117" s="376"/>
      <c r="M117" s="376"/>
      <c r="N117" s="376"/>
      <c r="O117" s="376"/>
      <c r="P117" s="376"/>
      <c r="Q117" s="376"/>
      <c r="R117" s="376"/>
      <c r="S117" s="376"/>
      <c r="T117" s="376"/>
      <c r="U117" s="376"/>
      <c r="V117" s="410"/>
      <c r="W117" s="410"/>
      <c r="X117" s="410"/>
      <c r="Y117" s="410"/>
      <c r="Z117" s="410"/>
      <c r="AA117" s="410"/>
      <c r="AB117" s="410"/>
      <c r="AC117" s="410"/>
      <c r="AD117" s="410"/>
      <c r="AE117" s="410"/>
      <c r="AF117" s="410"/>
      <c r="AG117" s="410"/>
      <c r="AH117" s="410"/>
      <c r="AI117" s="410"/>
      <c r="AJ117" s="410"/>
      <c r="AK117" s="410"/>
      <c r="AL117" s="410"/>
      <c r="AM117" s="410"/>
      <c r="AN117" s="410"/>
      <c r="AO117" s="410"/>
      <c r="AP117" s="410"/>
      <c r="AQ117" s="410"/>
      <c r="AR117" s="410"/>
      <c r="AS117" s="410"/>
      <c r="AT117" s="410"/>
      <c r="AU117" s="410"/>
      <c r="AV117" s="410"/>
      <c r="AW117" s="410"/>
      <c r="AX117" s="410"/>
      <c r="AY117" s="410"/>
      <c r="AZ117" s="410"/>
      <c r="BB117" s="381"/>
      <c r="BV117" s="410"/>
      <c r="BW117" s="410"/>
      <c r="BX117" s="410"/>
      <c r="BY117" s="410"/>
      <c r="BZ117" s="410"/>
      <c r="CA117" s="410"/>
      <c r="CB117" s="410"/>
      <c r="CC117" s="410"/>
      <c r="CD117" s="410"/>
      <c r="CE117" s="410"/>
      <c r="CF117" s="410"/>
      <c r="CG117" s="410"/>
      <c r="CH117" s="410"/>
      <c r="CI117" s="410"/>
      <c r="CJ117" s="410"/>
      <c r="CK117" s="410"/>
      <c r="CL117" s="410"/>
      <c r="CM117" s="410"/>
      <c r="CN117" s="410"/>
      <c r="CO117" s="410"/>
      <c r="CP117" s="410"/>
      <c r="CQ117" s="410"/>
      <c r="CR117" s="410"/>
      <c r="CS117" s="410"/>
      <c r="CT117" s="410"/>
      <c r="CU117" s="410"/>
      <c r="CV117" s="410"/>
      <c r="CW117" s="410"/>
      <c r="CX117" s="410"/>
      <c r="CY117" s="410"/>
      <c r="CZ117" s="410"/>
    </row>
    <row r="118" s="370" customFormat="true" ht="21" customHeight="true" x14ac:dyDescent="0.2">
      <c r="A118" s="679"/>
      <c r="B118" s="423"/>
      <c r="C118" s="483"/>
      <c r="D118" s="483"/>
      <c r="E118" s="483"/>
      <c r="F118" s="483"/>
      <c r="G118" s="483"/>
      <c r="H118" s="376"/>
      <c r="I118" s="376"/>
      <c r="J118" s="376"/>
      <c r="K118" s="376"/>
      <c r="L118" s="376"/>
      <c r="M118" s="376"/>
      <c r="N118" s="376"/>
      <c r="O118" s="376"/>
      <c r="P118" s="376"/>
      <c r="Q118" s="376"/>
      <c r="R118" s="376"/>
      <c r="S118" s="376"/>
      <c r="T118" s="376"/>
      <c r="U118" s="376"/>
      <c r="V118" s="410"/>
      <c r="W118" s="410"/>
      <c r="X118" s="410"/>
      <c r="Y118" s="410"/>
      <c r="Z118" s="410"/>
      <c r="AA118" s="410"/>
      <c r="AB118" s="410"/>
      <c r="AC118" s="410"/>
      <c r="AD118" s="410"/>
      <c r="AE118" s="410"/>
      <c r="AF118" s="410"/>
      <c r="AG118" s="410"/>
      <c r="AH118" s="410"/>
      <c r="AI118" s="410"/>
      <c r="AJ118" s="410"/>
      <c r="AK118" s="410"/>
      <c r="AL118" s="410"/>
      <c r="AM118" s="410"/>
      <c r="AN118" s="410"/>
      <c r="AO118" s="410"/>
      <c r="AP118" s="410"/>
      <c r="AQ118" s="410"/>
      <c r="AR118" s="410"/>
      <c r="AS118" s="410"/>
      <c r="AT118" s="410"/>
      <c r="AU118" s="410"/>
      <c r="AV118" s="410"/>
      <c r="AW118" s="410"/>
      <c r="AX118" s="410"/>
      <c r="AY118" s="410"/>
      <c r="AZ118" s="410"/>
      <c r="BB118" s="381"/>
      <c r="BV118" s="410"/>
      <c r="BW118" s="410"/>
      <c r="BX118" s="410"/>
      <c r="BY118" s="410"/>
      <c r="BZ118" s="410"/>
      <c r="CA118" s="410"/>
      <c r="CB118" s="410"/>
      <c r="CC118" s="410"/>
      <c r="CD118" s="410"/>
      <c r="CE118" s="410"/>
      <c r="CF118" s="410"/>
      <c r="CG118" s="410"/>
      <c r="CH118" s="410"/>
      <c r="CI118" s="410"/>
      <c r="CJ118" s="410"/>
      <c r="CK118" s="410"/>
      <c r="CL118" s="410"/>
      <c r="CM118" s="410"/>
      <c r="CN118" s="410"/>
      <c r="CO118" s="410"/>
      <c r="CP118" s="410"/>
      <c r="CQ118" s="410"/>
      <c r="CR118" s="410"/>
      <c r="CS118" s="410"/>
      <c r="CT118" s="410"/>
      <c r="CU118" s="410"/>
      <c r="CV118" s="410"/>
      <c r="CW118" s="410"/>
      <c r="CX118" s="410"/>
      <c r="CY118" s="410"/>
      <c r="CZ118" s="410"/>
    </row>
    <row r="119" s="370" customFormat="true" ht="15" customHeight="true" x14ac:dyDescent="0.2">
      <c r="A119" s="482"/>
      <c r="B119" s="424"/>
      <c r="C119" s="483"/>
      <c r="D119" s="483"/>
      <c r="E119" s="483"/>
      <c r="F119" s="483"/>
      <c r="G119" s="483"/>
      <c r="H119" s="376"/>
      <c r="I119" s="376"/>
      <c r="J119" s="376"/>
      <c r="K119" s="376"/>
      <c r="L119" s="376"/>
      <c r="M119" s="376"/>
      <c r="N119" s="376"/>
      <c r="O119" s="376"/>
      <c r="P119" s="376"/>
      <c r="Q119" s="376"/>
      <c r="R119" s="376"/>
      <c r="S119" s="376"/>
      <c r="T119" s="376"/>
      <c r="U119" s="376"/>
      <c r="V119" s="410"/>
      <c r="W119" s="410"/>
      <c r="X119" s="410"/>
      <c r="Y119" s="410"/>
      <c r="Z119" s="410"/>
      <c r="AA119" s="410"/>
      <c r="AB119" s="410"/>
      <c r="AC119" s="410"/>
      <c r="AD119" s="410"/>
      <c r="AE119" s="410"/>
      <c r="AF119" s="410"/>
      <c r="AG119" s="410"/>
      <c r="AH119" s="410"/>
      <c r="AI119" s="410"/>
      <c r="AJ119" s="410"/>
      <c r="AK119" s="410"/>
      <c r="AL119" s="410"/>
      <c r="AM119" s="410"/>
      <c r="AN119" s="410"/>
      <c r="AO119" s="410"/>
      <c r="AP119" s="410"/>
      <c r="AQ119" s="410"/>
      <c r="AR119" s="410"/>
      <c r="AS119" s="410"/>
      <c r="AT119" s="410"/>
      <c r="AU119" s="410"/>
      <c r="AV119" s="410"/>
      <c r="AW119" s="410"/>
      <c r="AX119" s="410"/>
      <c r="AY119" s="410"/>
      <c r="AZ119" s="410"/>
      <c r="BB119" s="381"/>
      <c r="BV119" s="410"/>
      <c r="BW119" s="410"/>
      <c r="BX119" s="410"/>
      <c r="BY119" s="410"/>
      <c r="BZ119" s="410"/>
      <c r="CA119" s="410"/>
      <c r="CB119" s="410"/>
      <c r="CC119" s="410"/>
      <c r="CD119" s="410"/>
      <c r="CE119" s="410"/>
      <c r="CF119" s="410"/>
      <c r="CG119" s="410"/>
      <c r="CH119" s="410"/>
      <c r="CI119" s="410"/>
      <c r="CJ119" s="410"/>
      <c r="CK119" s="410"/>
      <c r="CL119" s="410"/>
      <c r="CM119" s="410"/>
      <c r="CN119" s="410"/>
      <c r="CO119" s="410"/>
      <c r="CP119" s="410"/>
      <c r="CQ119" s="410"/>
      <c r="CR119" s="410"/>
      <c r="CS119" s="410"/>
      <c r="CT119" s="410"/>
      <c r="CU119" s="410"/>
      <c r="CV119" s="410"/>
      <c r="CW119" s="410"/>
      <c r="CX119" s="410"/>
      <c r="CY119" s="410"/>
      <c r="CZ119" s="410"/>
    </row>
    <row r="120" s="377" customFormat="true" ht="15" customHeight="true" x14ac:dyDescent="0.2">
      <c r="A120" s="363" t="s">
        <v>99</v>
      </c>
      <c r="B120" s="406"/>
      <c r="C120" s="1049" t="s">
        <v>115</v>
      </c>
      <c r="D120" s="1050"/>
      <c r="E120" s="1050"/>
      <c r="F120" s="1050"/>
      <c r="G120" s="1051"/>
      <c r="H120" s="1052" t="s">
        <v>38</v>
      </c>
      <c r="I120" s="1044"/>
      <c r="J120" s="1044"/>
      <c r="K120" s="1044"/>
      <c r="L120" s="1046"/>
      <c r="M120" s="1039" t="s">
        <v>37</v>
      </c>
      <c r="N120" s="1040"/>
      <c r="O120" s="1040"/>
      <c r="P120" s="1040"/>
      <c r="Q120" s="1042"/>
      <c r="R120" s="572" t="s">
        <v>142</v>
      </c>
      <c r="S120" s="524"/>
      <c r="T120" s="524"/>
      <c r="U120" s="524"/>
      <c r="V120" s="53"/>
      <c r="W120" s="53"/>
      <c r="X120" s="53"/>
      <c r="Y120" s="53"/>
      <c r="Z120" s="54"/>
      <c r="AA120" s="54"/>
      <c r="AB120" s="54"/>
      <c r="AC120" s="54"/>
      <c r="AD120" s="54"/>
      <c r="AE120" s="54"/>
      <c r="AF120" s="54"/>
      <c r="AG120" s="54"/>
      <c r="AH120" s="54"/>
      <c r="AI120" s="54"/>
      <c r="AJ120" s="54"/>
      <c r="AK120" s="54"/>
      <c r="AL120" s="54"/>
      <c r="AM120" s="54"/>
      <c r="AN120" s="54"/>
      <c r="AO120" s="54"/>
      <c r="AP120" s="54"/>
      <c r="AQ120" s="54"/>
      <c r="AR120" s="54"/>
      <c r="AS120" s="54"/>
      <c r="AT120" s="54"/>
      <c r="AU120" s="54"/>
      <c r="AV120" s="54"/>
      <c r="AW120" s="54"/>
      <c r="AX120" s="54"/>
      <c r="AY120" s="54"/>
      <c r="AZ120" s="414"/>
      <c r="BA120" s="416" t="s">
        <v>131</v>
      </c>
      <c r="BB120" s="363" t="s">
        <v>99</v>
      </c>
      <c r="BC120" s="1039" t="s">
        <v>115</v>
      </c>
      <c r="BD120" s="1040"/>
      <c r="BE120" s="1040"/>
      <c r="BF120" s="1040"/>
      <c r="BG120" s="1041"/>
      <c r="BH120" s="1039" t="s">
        <v>38</v>
      </c>
      <c r="BI120" s="1040"/>
      <c r="BJ120" s="1040"/>
      <c r="BK120" s="1040"/>
      <c r="BL120" s="1041"/>
      <c r="BM120" s="1039" t="s">
        <v>37</v>
      </c>
      <c r="BN120" s="1040"/>
      <c r="BO120" s="1040"/>
      <c r="BP120" s="1040"/>
      <c r="BQ120" s="1041"/>
      <c r="BR120" s="572" t="s">
        <v>142</v>
      </c>
      <c r="BS120" s="524"/>
      <c r="BT120" s="524"/>
      <c r="BU120" s="524"/>
      <c r="BV120" s="53"/>
      <c r="BW120" s="53"/>
      <c r="BX120" s="53"/>
      <c r="BY120" s="53"/>
      <c r="BZ120" s="414"/>
      <c r="CA120" s="414"/>
      <c r="CB120" s="414"/>
      <c r="CC120" s="414"/>
      <c r="CD120" s="414"/>
      <c r="CE120" s="414"/>
      <c r="CF120" s="414"/>
      <c r="CG120" s="414"/>
      <c r="CH120" s="414"/>
      <c r="CI120" s="414"/>
      <c r="CJ120" s="414"/>
      <c r="CK120" s="414"/>
      <c r="CL120" s="414"/>
      <c r="CM120" s="414"/>
      <c r="CN120" s="414"/>
      <c r="CO120" s="414"/>
      <c r="CP120" s="414"/>
      <c r="CQ120" s="414"/>
      <c r="CR120" s="414"/>
      <c r="CS120" s="414"/>
      <c r="CT120" s="414"/>
      <c r="CU120" s="414"/>
      <c r="CV120" s="414"/>
      <c r="CW120" s="414"/>
      <c r="CX120" s="414"/>
      <c r="CY120" s="414"/>
      <c r="CZ120" s="414"/>
    </row>
    <row r="121" s="377" customFormat="true" ht="24" x14ac:dyDescent="0.2">
      <c r="A121" s="402" t="s">
        <v>87</v>
      </c>
      <c r="B121" s="444"/>
      <c r="C121" s="486" t="s">
        <v>0</v>
      </c>
      <c r="D121" s="673" t="s">
        <v>1</v>
      </c>
      <c r="E121" s="673" t="s">
        <v>2</v>
      </c>
      <c r="F121" s="673" t="s">
        <v>3</v>
      </c>
      <c r="G121" s="674" t="s">
        <v>4</v>
      </c>
      <c r="H121" s="449" t="s">
        <v>0</v>
      </c>
      <c r="I121" s="677" t="s">
        <v>1</v>
      </c>
      <c r="J121" s="677" t="s">
        <v>2</v>
      </c>
      <c r="K121" s="677" t="s">
        <v>3</v>
      </c>
      <c r="L121" s="678" t="s">
        <v>4</v>
      </c>
      <c r="M121" s="450" t="s">
        <v>0</v>
      </c>
      <c r="N121" s="677" t="s">
        <v>1</v>
      </c>
      <c r="O121" s="677" t="s">
        <v>2</v>
      </c>
      <c r="P121" s="677" t="s">
        <v>3</v>
      </c>
      <c r="Q121" s="678" t="s">
        <v>4</v>
      </c>
      <c r="R121" s="450" t="s">
        <v>546</v>
      </c>
      <c r="S121" s="677" t="s">
        <v>547</v>
      </c>
      <c r="T121" s="677" t="s">
        <v>548</v>
      </c>
      <c r="U121" s="678" t="s">
        <v>549</v>
      </c>
      <c r="V121" s="948"/>
      <c r="W121" s="948"/>
      <c r="X121" s="948"/>
      <c r="Y121" s="948"/>
      <c r="Z121" s="948"/>
      <c r="AA121" s="948"/>
      <c r="AB121" s="948"/>
      <c r="AC121" s="948"/>
      <c r="AD121" s="948"/>
      <c r="AE121" s="948"/>
      <c r="AF121" s="948"/>
      <c r="AG121" s="948"/>
      <c r="AH121" s="948"/>
      <c r="AI121" s="948"/>
      <c r="AJ121" s="948"/>
      <c r="AK121" s="948"/>
      <c r="AL121" s="948"/>
      <c r="AM121" s="948"/>
      <c r="AN121" s="948"/>
      <c r="AO121" s="948"/>
      <c r="AP121" s="948"/>
      <c r="AQ121" s="948"/>
      <c r="AR121" s="948"/>
      <c r="AS121" s="948"/>
      <c r="AT121" s="948"/>
      <c r="AU121" s="948"/>
      <c r="AV121" s="948"/>
      <c r="AW121" s="948"/>
      <c r="AX121" s="948"/>
      <c r="AY121" s="948"/>
      <c r="AZ121" s="414"/>
      <c r="BA121" s="402" t="s">
        <v>117</v>
      </c>
      <c r="BB121" s="401"/>
      <c r="BC121" s="525" t="s">
        <v>0</v>
      </c>
      <c r="BD121" s="647" t="s">
        <v>1</v>
      </c>
      <c r="BE121" s="647" t="s">
        <v>2</v>
      </c>
      <c r="BF121" s="647" t="s">
        <v>3</v>
      </c>
      <c r="BG121" s="526" t="s">
        <v>4</v>
      </c>
      <c r="BH121" s="525" t="s">
        <v>0</v>
      </c>
      <c r="BI121" s="647" t="s">
        <v>1</v>
      </c>
      <c r="BJ121" s="647" t="s">
        <v>2</v>
      </c>
      <c r="BK121" s="647" t="s">
        <v>3</v>
      </c>
      <c r="BL121" s="526" t="s">
        <v>4</v>
      </c>
      <c r="BM121" s="525" t="s">
        <v>0</v>
      </c>
      <c r="BN121" s="647" t="s">
        <v>1</v>
      </c>
      <c r="BO121" s="647" t="s">
        <v>2</v>
      </c>
      <c r="BP121" s="647" t="s">
        <v>3</v>
      </c>
      <c r="BQ121" s="526" t="s">
        <v>4</v>
      </c>
      <c r="BR121" s="525" t="s">
        <v>546</v>
      </c>
      <c r="BS121" s="647" t="s">
        <v>547</v>
      </c>
      <c r="BT121" s="647" t="s">
        <v>548</v>
      </c>
      <c r="BU121" s="648" t="s">
        <v>549</v>
      </c>
      <c r="BV121" s="948"/>
      <c r="BW121" s="948"/>
      <c r="BX121" s="948"/>
      <c r="BY121" s="948"/>
      <c r="BZ121" s="948"/>
      <c r="CA121" s="948"/>
      <c r="CB121" s="948"/>
      <c r="CC121" s="948"/>
      <c r="CD121" s="948"/>
      <c r="CE121" s="948"/>
      <c r="CF121" s="948"/>
      <c r="CG121" s="948"/>
      <c r="CH121" s="948"/>
      <c r="CI121" s="948"/>
      <c r="CJ121" s="948"/>
      <c r="CK121" s="948"/>
      <c r="CL121" s="948"/>
      <c r="CM121" s="948"/>
      <c r="CN121" s="948"/>
      <c r="CO121" s="948"/>
      <c r="CP121" s="948"/>
      <c r="CQ121" s="948"/>
      <c r="CR121" s="948"/>
      <c r="CS121" s="948"/>
      <c r="CT121" s="948"/>
      <c r="CU121" s="948"/>
      <c r="CV121" s="948"/>
      <c r="CW121" s="948"/>
      <c r="CX121" s="948"/>
      <c r="CY121" s="948"/>
      <c r="CZ121" s="948"/>
    </row>
    <row r="122" s="377" customFormat="true" ht="15" customHeight="true" x14ac:dyDescent="0.2">
      <c r="A122" s="1053" t="s">
        <v>18</v>
      </c>
      <c r="B122" s="446" t="s">
        <v>14</v>
      </c>
      <c r="C122" s="537">
        <v>40.038356344047685</v>
      </c>
      <c r="D122" s="527">
        <v>65.185975747121333</v>
      </c>
      <c r="E122" s="527">
        <v>80.271972782243552</v>
      </c>
      <c r="F122" s="527">
        <v>84.794838669879297</v>
      </c>
      <c r="G122" s="544">
        <v>93.815042276971852</v>
      </c>
      <c r="H122" s="533">
        <v>68.545037997092606</v>
      </c>
      <c r="I122" s="527">
        <v>82.590124821998828</v>
      </c>
      <c r="J122" s="527">
        <v>86.101083998618179</v>
      </c>
      <c r="K122" s="527">
        <v>91.883317424813853</v>
      </c>
      <c r="L122" s="540">
        <v>96.0818315546083</v>
      </c>
      <c r="M122" s="537">
        <v>35.297727574870891</v>
      </c>
      <c r="N122" s="527">
        <v>48.87605119775418</v>
      </c>
      <c r="O122" s="527">
        <v>67.109627271348771</v>
      </c>
      <c r="P122" s="527">
        <v>78.57815925210754</v>
      </c>
      <c r="Q122" s="540">
        <v>87.409519136085748</v>
      </c>
      <c r="R122" s="537">
        <v>52.584597680197668</v>
      </c>
      <c r="S122" s="527">
        <v>82.95386468757458</v>
      </c>
      <c r="T122" s="527">
        <v>53.491700972859412</v>
      </c>
      <c r="U122" s="540">
        <v>61.749045819295546</v>
      </c>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414"/>
      <c r="BA122" s="1038" t="s">
        <v>18</v>
      </c>
      <c r="BB122" s="683" t="s">
        <v>14</v>
      </c>
      <c r="BC122" s="553">
        <v>2640.4249130000003</v>
      </c>
      <c r="BD122" s="549">
        <v>4297.2795350000024</v>
      </c>
      <c r="BE122" s="549">
        <v>5292.2364430000025</v>
      </c>
      <c r="BF122" s="549">
        <v>5588.2303930000053</v>
      </c>
      <c r="BG122" s="562">
        <v>6188.120923000005</v>
      </c>
      <c r="BH122" s="553">
        <v>1961.1525989999998</v>
      </c>
      <c r="BI122" s="549">
        <v>2363.5875089999986</v>
      </c>
      <c r="BJ122" s="549">
        <v>2462.3774600000002</v>
      </c>
      <c r="BK122" s="549">
        <v>2633.3777949999981</v>
      </c>
      <c r="BL122" s="562">
        <v>2745.7243290000015</v>
      </c>
      <c r="BM122" s="553">
        <v>1316.5464409999979</v>
      </c>
      <c r="BN122" s="549">
        <v>1825.3759749999983</v>
      </c>
      <c r="BO122" s="549">
        <v>2505.1066809999998</v>
      </c>
      <c r="BP122" s="549">
        <v>2934.766722000003</v>
      </c>
      <c r="BQ122" s="562">
        <v>3258.2766959999967</v>
      </c>
      <c r="BR122" s="553">
        <v>1486.8045070000005</v>
      </c>
      <c r="BS122" s="549">
        <v>17361.509461999958</v>
      </c>
      <c r="BT122" s="549">
        <v>3426.6967429999954</v>
      </c>
      <c r="BU122" s="557">
        <v>1731.2814949999965</v>
      </c>
      <c r="BV122" s="73"/>
      <c r="BW122" s="73"/>
      <c r="BX122" s="73"/>
      <c r="BY122" s="73"/>
      <c r="BZ122" s="73"/>
      <c r="CA122" s="73"/>
      <c r="CB122" s="73"/>
      <c r="CC122" s="73"/>
      <c r="CD122" s="73"/>
      <c r="CE122" s="73"/>
      <c r="CF122" s="73"/>
      <c r="CG122" s="73"/>
      <c r="CH122" s="73"/>
      <c r="CI122" s="73"/>
      <c r="CJ122" s="73"/>
      <c r="CK122" s="73"/>
      <c r="CL122" s="73"/>
      <c r="CM122" s="73"/>
      <c r="CN122" s="73"/>
      <c r="CO122" s="73"/>
      <c r="CP122" s="73"/>
      <c r="CQ122" s="73"/>
      <c r="CR122" s="73"/>
      <c r="CS122" s="73"/>
      <c r="CT122" s="73"/>
      <c r="CU122" s="73"/>
      <c r="CV122" s="73"/>
      <c r="CW122" s="73"/>
      <c r="CX122" s="73"/>
      <c r="CY122" s="73"/>
      <c r="CZ122" s="75"/>
    </row>
    <row r="123" s="377" customFormat="true" ht="15" customHeight="true" x14ac:dyDescent="0.2">
      <c r="A123" s="1047"/>
      <c r="B123" s="447" t="s">
        <v>51</v>
      </c>
      <c r="C123" s="538">
        <v>59.961643655952088</v>
      </c>
      <c r="D123" s="530">
        <v>34.814024252878617</v>
      </c>
      <c r="E123" s="530">
        <v>19.728027217756342</v>
      </c>
      <c r="F123" s="530">
        <v>15.205161330120671</v>
      </c>
      <c r="G123" s="546">
        <v>6.1849577230280728</v>
      </c>
      <c r="H123" s="534">
        <v>31.454962002907212</v>
      </c>
      <c r="I123" s="530">
        <v>17.409875178001272</v>
      </c>
      <c r="J123" s="530">
        <v>13.898916001381826</v>
      </c>
      <c r="K123" s="530">
        <v>8.1166825751861396</v>
      </c>
      <c r="L123" s="542">
        <v>3.9181684453917209</v>
      </c>
      <c r="M123" s="538">
        <v>64.702272425129053</v>
      </c>
      <c r="N123" s="530">
        <v>51.123948802245586</v>
      </c>
      <c r="O123" s="530">
        <v>32.890372728651144</v>
      </c>
      <c r="P123" s="530">
        <v>21.421840747892535</v>
      </c>
      <c r="Q123" s="542">
        <v>12.590480863914241</v>
      </c>
      <c r="R123" s="538">
        <v>47.415402319802439</v>
      </c>
      <c r="S123" s="530">
        <v>17.046135312425712</v>
      </c>
      <c r="T123" s="530">
        <v>46.508299027140396</v>
      </c>
      <c r="U123" s="542">
        <v>38.250954180704234</v>
      </c>
      <c r="V123" s="72"/>
      <c r="W123" s="72"/>
      <c r="X123" s="72"/>
      <c r="Y123" s="72"/>
      <c r="Z123" s="72"/>
      <c r="AA123" s="72"/>
      <c r="AB123" s="72"/>
      <c r="AC123" s="72"/>
      <c r="AD123" s="72"/>
      <c r="AE123" s="72"/>
      <c r="AF123" s="72"/>
      <c r="AG123" s="72"/>
      <c r="AH123" s="72"/>
      <c r="AI123" s="72"/>
      <c r="AJ123" s="72"/>
      <c r="AK123" s="72"/>
      <c r="AL123" s="72"/>
      <c r="AM123" s="72"/>
      <c r="AN123" s="72"/>
      <c r="AO123" s="72"/>
      <c r="AP123" s="72"/>
      <c r="AQ123" s="72"/>
      <c r="AR123" s="72"/>
      <c r="AS123" s="72"/>
      <c r="AT123" s="72"/>
      <c r="AU123" s="72"/>
      <c r="AV123" s="72"/>
      <c r="AW123" s="72"/>
      <c r="AX123" s="72"/>
      <c r="AY123" s="72"/>
      <c r="AZ123" s="414"/>
      <c r="BA123" s="1035"/>
      <c r="BB123" s="682" t="s">
        <v>51</v>
      </c>
      <c r="BC123" s="554">
        <v>3954.3136179999965</v>
      </c>
      <c r="BD123" s="550">
        <v>2295.0579819999971</v>
      </c>
      <c r="BE123" s="550">
        <v>1300.6455550000001</v>
      </c>
      <c r="BF123" s="550">
        <v>1002.065055</v>
      </c>
      <c r="BG123" s="563">
        <v>407.96513400000003</v>
      </c>
      <c r="BH123" s="554">
        <v>899.96274399999982</v>
      </c>
      <c r="BI123" s="550">
        <v>498.24072299999995</v>
      </c>
      <c r="BJ123" s="550">
        <v>397.49066900000003</v>
      </c>
      <c r="BK123" s="550">
        <v>232.62429199999997</v>
      </c>
      <c r="BL123" s="563">
        <v>111.96924799999999</v>
      </c>
      <c r="BM123" s="554">
        <v>2413.2869829999963</v>
      </c>
      <c r="BN123" s="550">
        <v>1909.3283029999986</v>
      </c>
      <c r="BO123" s="550">
        <v>1227.7507089999995</v>
      </c>
      <c r="BP123" s="550">
        <v>800.07098599999961</v>
      </c>
      <c r="BQ123" s="563">
        <v>469.32268699999997</v>
      </c>
      <c r="BR123" s="554">
        <v>1340.6479649999967</v>
      </c>
      <c r="BS123" s="550">
        <v>3567.6052059999993</v>
      </c>
      <c r="BT123" s="550">
        <v>2979.3376149999945</v>
      </c>
      <c r="BU123" s="558">
        <v>1072.4565580000001</v>
      </c>
      <c r="BV123" s="73"/>
      <c r="BW123" s="73"/>
      <c r="BX123" s="73"/>
      <c r="BY123" s="73"/>
      <c r="BZ123" s="73"/>
      <c r="CA123" s="73"/>
      <c r="CB123" s="73"/>
      <c r="CC123" s="73"/>
      <c r="CD123" s="73"/>
      <c r="CE123" s="73"/>
      <c r="CF123" s="73"/>
      <c r="CG123" s="73"/>
      <c r="CH123" s="73"/>
      <c r="CI123" s="73"/>
      <c r="CJ123" s="73"/>
      <c r="CK123" s="73"/>
      <c r="CL123" s="73"/>
      <c r="CM123" s="73"/>
      <c r="CN123" s="73"/>
      <c r="CO123" s="73"/>
      <c r="CP123" s="73"/>
      <c r="CQ123" s="73"/>
      <c r="CR123" s="73"/>
      <c r="CS123" s="73"/>
      <c r="CT123" s="73"/>
      <c r="CU123" s="73"/>
      <c r="CV123" s="73"/>
      <c r="CW123" s="73"/>
      <c r="CX123" s="73"/>
      <c r="CY123" s="73"/>
      <c r="CZ123" s="75"/>
    </row>
    <row r="124" s="377" customFormat="true" ht="15" customHeight="true" x14ac:dyDescent="0.2">
      <c r="A124" s="1047" t="s">
        <v>50</v>
      </c>
      <c r="B124" s="447" t="s">
        <v>15</v>
      </c>
      <c r="C124" s="538">
        <v>34.519184942648607</v>
      </c>
      <c r="D124" s="530">
        <v>51.962033707243435</v>
      </c>
      <c r="E124" s="530">
        <v>53.044887327215072</v>
      </c>
      <c r="F124" s="530">
        <v>52.655954537715175</v>
      </c>
      <c r="G124" s="546">
        <v>65.616522992645898</v>
      </c>
      <c r="H124" s="534">
        <v>32.383381196666392</v>
      </c>
      <c r="I124" s="530">
        <v>38.807928707302032</v>
      </c>
      <c r="J124" s="530">
        <v>41.339259772561348</v>
      </c>
      <c r="K124" s="530">
        <v>52.059022576106919</v>
      </c>
      <c r="L124" s="542">
        <v>71.935789111373907</v>
      </c>
      <c r="M124" s="538">
        <v>30.889944724780811</v>
      </c>
      <c r="N124" s="530">
        <v>40.545563993380163</v>
      </c>
      <c r="O124" s="530">
        <v>55.479082800086069</v>
      </c>
      <c r="P124" s="530">
        <v>67.655180192586471</v>
      </c>
      <c r="Q124" s="542">
        <v>79.583678158367206</v>
      </c>
      <c r="R124" s="538">
        <v>44.721396062173028</v>
      </c>
      <c r="S124" s="530">
        <v>54.37575125913294</v>
      </c>
      <c r="T124" s="530">
        <v>44.199008173754841</v>
      </c>
      <c r="U124" s="542">
        <v>54.244370024962421</v>
      </c>
      <c r="V124" s="72"/>
      <c r="W124" s="72"/>
      <c r="X124" s="72"/>
      <c r="Y124" s="72"/>
      <c r="Z124" s="72"/>
      <c r="AA124" s="72"/>
      <c r="AB124" s="72"/>
      <c r="AC124" s="72"/>
      <c r="AD124" s="72"/>
      <c r="AE124" s="72"/>
      <c r="AF124" s="72"/>
      <c r="AG124" s="72"/>
      <c r="AH124" s="72"/>
      <c r="AI124" s="72"/>
      <c r="AJ124" s="72"/>
      <c r="AK124" s="72"/>
      <c r="AL124" s="72"/>
      <c r="AM124" s="72"/>
      <c r="AN124" s="72"/>
      <c r="AO124" s="72"/>
      <c r="AP124" s="72"/>
      <c r="AQ124" s="72"/>
      <c r="AR124" s="72"/>
      <c r="AS124" s="72"/>
      <c r="AT124" s="72"/>
      <c r="AU124" s="72"/>
      <c r="AV124" s="72"/>
      <c r="AW124" s="72"/>
      <c r="AX124" s="72"/>
      <c r="AY124" s="72"/>
      <c r="AZ124" s="414"/>
      <c r="BA124" s="1035" t="s">
        <v>50</v>
      </c>
      <c r="BB124" s="682" t="s">
        <v>15</v>
      </c>
      <c r="BC124" s="554">
        <v>2276.4499900000019</v>
      </c>
      <c r="BD124" s="550">
        <v>3419.7490960000023</v>
      </c>
      <c r="BE124" s="550">
        <v>3496.934320000003</v>
      </c>
      <c r="BF124" s="550">
        <v>3470.182974999997</v>
      </c>
      <c r="BG124" s="563">
        <v>4327.7373770000031</v>
      </c>
      <c r="BH124" s="554">
        <v>926.52588800000058</v>
      </c>
      <c r="BI124" s="550">
        <v>1110.6162600000005</v>
      </c>
      <c r="BJ124" s="550">
        <v>1182.2483149999998</v>
      </c>
      <c r="BK124" s="550">
        <v>1491.7072629999991</v>
      </c>
      <c r="BL124" s="563">
        <v>2055.7044249999981</v>
      </c>
      <c r="BM124" s="554">
        <v>1152.1434829999985</v>
      </c>
      <c r="BN124" s="550">
        <v>1514.2569129999988</v>
      </c>
      <c r="BO124" s="550">
        <v>2064.8013899999983</v>
      </c>
      <c r="BP124" s="550">
        <v>2526.4891250000028</v>
      </c>
      <c r="BQ124" s="563">
        <v>2966.5606959999996</v>
      </c>
      <c r="BR124" s="554">
        <v>1264.2633330000001</v>
      </c>
      <c r="BS124" s="550">
        <v>11376.704253999997</v>
      </c>
      <c r="BT124" s="550">
        <v>2829.2161269999942</v>
      </c>
      <c r="BU124" s="558">
        <v>1520.8700439999984</v>
      </c>
      <c r="BV124" s="73"/>
      <c r="BW124" s="73"/>
      <c r="BX124" s="73"/>
      <c r="BY124" s="73"/>
      <c r="BZ124" s="73"/>
      <c r="CA124" s="73"/>
      <c r="CB124" s="73"/>
      <c r="CC124" s="73"/>
      <c r="CD124" s="73"/>
      <c r="CE124" s="73"/>
      <c r="CF124" s="73"/>
      <c r="CG124" s="73"/>
      <c r="CH124" s="73"/>
      <c r="CI124" s="73"/>
      <c r="CJ124" s="73"/>
      <c r="CK124" s="73"/>
      <c r="CL124" s="73"/>
      <c r="CM124" s="73"/>
      <c r="CN124" s="73"/>
      <c r="CO124" s="73"/>
      <c r="CP124" s="73"/>
      <c r="CQ124" s="73"/>
      <c r="CR124" s="73"/>
      <c r="CS124" s="73"/>
      <c r="CT124" s="73"/>
      <c r="CU124" s="73"/>
      <c r="CV124" s="73"/>
      <c r="CW124" s="73"/>
      <c r="CX124" s="73"/>
      <c r="CY124" s="73"/>
      <c r="CZ124" s="75"/>
    </row>
    <row r="125" s="377" customFormat="true" ht="15" customHeight="true" x14ac:dyDescent="0.2">
      <c r="A125" s="1047"/>
      <c r="B125" s="447" t="s">
        <v>16</v>
      </c>
      <c r="C125" s="538">
        <v>5.5191714013991025</v>
      </c>
      <c r="D125" s="530">
        <v>13.165267485626867</v>
      </c>
      <c r="E125" s="530">
        <v>27.225660929001975</v>
      </c>
      <c r="F125" s="530">
        <v>32.13888413216398</v>
      </c>
      <c r="G125" s="546">
        <v>28.197969139530148</v>
      </c>
      <c r="H125" s="534">
        <v>36.161656800426272</v>
      </c>
      <c r="I125" s="530">
        <v>43.78219611469688</v>
      </c>
      <c r="J125" s="530">
        <v>44.761824226056859</v>
      </c>
      <c r="K125" s="530">
        <v>39.822633048050996</v>
      </c>
      <c r="L125" s="542">
        <v>24.146042443234272</v>
      </c>
      <c r="M125" s="538">
        <v>4.4077828500900935</v>
      </c>
      <c r="N125" s="530">
        <v>8.3304872043740286</v>
      </c>
      <c r="O125" s="530">
        <v>11.532522494079453</v>
      </c>
      <c r="P125" s="530">
        <v>10.920248377805631</v>
      </c>
      <c r="Q125" s="542">
        <v>7.8258409777186193</v>
      </c>
      <c r="R125" s="538">
        <v>7.8552174820631819</v>
      </c>
      <c r="S125" s="530">
        <v>28.572630896091699</v>
      </c>
      <c r="T125" s="530">
        <v>9.2567330327702138</v>
      </c>
      <c r="U125" s="542">
        <v>7.5046757943331999</v>
      </c>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414"/>
      <c r="BA125" s="1035"/>
      <c r="BB125" s="682" t="s">
        <v>16</v>
      </c>
      <c r="BC125" s="554">
        <v>363.97492299999993</v>
      </c>
      <c r="BD125" s="550">
        <v>866.43859699999973</v>
      </c>
      <c r="BE125" s="550">
        <v>1794.8260969999994</v>
      </c>
      <c r="BF125" s="550">
        <v>2118.0474179999997</v>
      </c>
      <c r="BG125" s="563">
        <v>1859.7968840000008</v>
      </c>
      <c r="BH125" s="554">
        <v>1034.6267110000008</v>
      </c>
      <c r="BI125" s="550">
        <v>1252.9712490000006</v>
      </c>
      <c r="BJ125" s="550">
        <v>1280.129145000001</v>
      </c>
      <c r="BK125" s="550">
        <v>1141.0838700000002</v>
      </c>
      <c r="BL125" s="563">
        <v>690.01990399999988</v>
      </c>
      <c r="BM125" s="554">
        <v>164.40295799999998</v>
      </c>
      <c r="BN125" s="550">
        <v>311.11906199999993</v>
      </c>
      <c r="BO125" s="550">
        <v>429.21344899999974</v>
      </c>
      <c r="BP125" s="550">
        <v>407.80157100000008</v>
      </c>
      <c r="BQ125" s="563">
        <v>291.71600000000018</v>
      </c>
      <c r="BR125" s="554">
        <v>222.06514799999991</v>
      </c>
      <c r="BS125" s="550">
        <v>5978.0759610000014</v>
      </c>
      <c r="BT125" s="550">
        <v>592.53135899999984</v>
      </c>
      <c r="BU125" s="558">
        <v>210.41145100000014</v>
      </c>
      <c r="BV125" s="73"/>
      <c r="BW125" s="73"/>
      <c r="BX125" s="73"/>
      <c r="BY125" s="73"/>
      <c r="BZ125" s="73"/>
      <c r="CA125" s="73"/>
      <c r="CB125" s="73"/>
      <c r="CC125" s="73"/>
      <c r="CD125" s="73"/>
      <c r="CE125" s="73"/>
      <c r="CF125" s="73"/>
      <c r="CG125" s="73"/>
      <c r="CH125" s="73"/>
      <c r="CI125" s="73"/>
      <c r="CJ125" s="73"/>
      <c r="CK125" s="73"/>
      <c r="CL125" s="73"/>
      <c r="CM125" s="73"/>
      <c r="CN125" s="73"/>
      <c r="CO125" s="73"/>
      <c r="CP125" s="73"/>
      <c r="CQ125" s="73"/>
      <c r="CR125" s="73"/>
      <c r="CS125" s="73"/>
      <c r="CT125" s="73"/>
      <c r="CU125" s="73"/>
      <c r="CV125" s="73"/>
      <c r="CW125" s="73"/>
      <c r="CX125" s="73"/>
      <c r="CY125" s="73"/>
      <c r="CZ125" s="75"/>
    </row>
    <row r="126" s="377" customFormat="true" ht="15" customHeight="true" x14ac:dyDescent="0.2">
      <c r="A126" s="1047"/>
      <c r="B126" s="447" t="s">
        <v>22</v>
      </c>
      <c r="C126" s="538">
        <v>2.8978877949694954</v>
      </c>
      <c r="D126" s="530">
        <v>8.2708421912847019</v>
      </c>
      <c r="E126" s="530">
        <v>10.388170675602911</v>
      </c>
      <c r="F126" s="530">
        <v>12.150800587294079</v>
      </c>
      <c r="G126" s="546">
        <v>5.634141233970948</v>
      </c>
      <c r="H126" s="534">
        <v>12.863317373779834</v>
      </c>
      <c r="I126" s="530">
        <v>13.621758484350597</v>
      </c>
      <c r="J126" s="530">
        <v>11.76987007151615</v>
      </c>
      <c r="K126" s="530">
        <v>7.7990385285931119</v>
      </c>
      <c r="L126" s="542">
        <v>3.3306094035427773</v>
      </c>
      <c r="M126" s="538">
        <v>1.4680317262340039</v>
      </c>
      <c r="N126" s="530">
        <v>4.2239419846242461</v>
      </c>
      <c r="O126" s="530">
        <v>8.2770413941184611</v>
      </c>
      <c r="P126" s="530">
        <v>8.6509048268453146</v>
      </c>
      <c r="Q126" s="542">
        <v>9.0111460886031676</v>
      </c>
      <c r="R126" s="538">
        <v>10.440025081128693</v>
      </c>
      <c r="S126" s="530">
        <v>9.9324504982792057</v>
      </c>
      <c r="T126" s="530">
        <v>2.7423063625974429</v>
      </c>
      <c r="U126" s="542">
        <v>1.5642107133750829</v>
      </c>
      <c r="V126" s="72"/>
      <c r="W126" s="72"/>
      <c r="X126" s="72"/>
      <c r="Y126" s="72"/>
      <c r="Z126" s="72"/>
      <c r="AA126" s="72"/>
      <c r="AB126" s="72"/>
      <c r="AC126" s="72"/>
      <c r="AD126" s="72"/>
      <c r="AE126" s="72"/>
      <c r="AF126" s="72"/>
      <c r="AG126" s="72"/>
      <c r="AH126" s="72"/>
      <c r="AI126" s="72"/>
      <c r="AJ126" s="72"/>
      <c r="AK126" s="72"/>
      <c r="AL126" s="72"/>
      <c r="AM126" s="72"/>
      <c r="AN126" s="72"/>
      <c r="AO126" s="72"/>
      <c r="AP126" s="72"/>
      <c r="AQ126" s="72"/>
      <c r="AR126" s="72"/>
      <c r="AS126" s="72"/>
      <c r="AT126" s="72"/>
      <c r="AU126" s="72"/>
      <c r="AV126" s="72"/>
      <c r="AW126" s="72"/>
      <c r="AX126" s="72"/>
      <c r="AY126" s="72"/>
      <c r="AZ126" s="414"/>
      <c r="BA126" s="1035"/>
      <c r="BB126" s="682" t="s">
        <v>22</v>
      </c>
      <c r="BC126" s="554">
        <v>191.10812299999995</v>
      </c>
      <c r="BD126" s="550">
        <v>544.32444399999986</v>
      </c>
      <c r="BE126" s="550">
        <v>684.83038399999998</v>
      </c>
      <c r="BF126" s="550">
        <v>800.77365799999995</v>
      </c>
      <c r="BG126" s="563">
        <v>371.59975099999997</v>
      </c>
      <c r="BH126" s="554">
        <v>368.03434700000014</v>
      </c>
      <c r="BI126" s="550">
        <v>389.83133000000009</v>
      </c>
      <c r="BJ126" s="550">
        <v>336.60276299999987</v>
      </c>
      <c r="BK126" s="550">
        <v>223.47485299999994</v>
      </c>
      <c r="BL126" s="563">
        <v>95.178610999999989</v>
      </c>
      <c r="BM126" s="554">
        <v>54.755138000000002</v>
      </c>
      <c r="BN126" s="550">
        <v>157.75174200000004</v>
      </c>
      <c r="BO126" s="550">
        <v>308.05207499999995</v>
      </c>
      <c r="BP126" s="550">
        <v>323.05607499999991</v>
      </c>
      <c r="BQ126" s="563">
        <v>335.89942600000001</v>
      </c>
      <c r="BR126" s="554">
        <v>295.13704999999993</v>
      </c>
      <c r="BS126" s="550">
        <v>2078.1055749999996</v>
      </c>
      <c r="BT126" s="550">
        <v>175.53736400000003</v>
      </c>
      <c r="BU126" s="558">
        <v>43.856371000000003</v>
      </c>
      <c r="BV126" s="73"/>
      <c r="BW126" s="73"/>
      <c r="BX126" s="73"/>
      <c r="BY126" s="73"/>
      <c r="BZ126" s="73"/>
      <c r="CA126" s="73"/>
      <c r="CB126" s="73"/>
      <c r="CC126" s="73"/>
      <c r="CD126" s="73"/>
      <c r="CE126" s="73"/>
      <c r="CF126" s="73"/>
      <c r="CG126" s="73"/>
      <c r="CH126" s="73"/>
      <c r="CI126" s="73"/>
      <c r="CJ126" s="73"/>
      <c r="CK126" s="73"/>
      <c r="CL126" s="73"/>
      <c r="CM126" s="73"/>
      <c r="CN126" s="73"/>
      <c r="CO126" s="73"/>
      <c r="CP126" s="73"/>
      <c r="CQ126" s="73"/>
      <c r="CR126" s="73"/>
      <c r="CS126" s="73"/>
      <c r="CT126" s="73"/>
      <c r="CU126" s="73"/>
      <c r="CV126" s="73"/>
      <c r="CW126" s="73"/>
      <c r="CX126" s="73"/>
      <c r="CY126" s="73"/>
      <c r="CZ126" s="75"/>
    </row>
    <row r="127" s="377" customFormat="true" ht="15" customHeight="true" x14ac:dyDescent="0.2">
      <c r="A127" s="1047"/>
      <c r="B127" s="447" t="s">
        <v>19</v>
      </c>
      <c r="C127" s="538">
        <v>57.063755860982603</v>
      </c>
      <c r="D127" s="530">
        <v>26.601856615844977</v>
      </c>
      <c r="E127" s="530">
        <v>9.3412810681799261</v>
      </c>
      <c r="F127" s="530">
        <v>3.0543607428265904</v>
      </c>
      <c r="G127" s="546">
        <v>0.55136663385290086</v>
      </c>
      <c r="H127" s="534">
        <v>18.591644629127384</v>
      </c>
      <c r="I127" s="530">
        <v>3.7881166936506823</v>
      </c>
      <c r="J127" s="530">
        <v>2.1290459298656708</v>
      </c>
      <c r="K127" s="530">
        <v>0.31930584724900768</v>
      </c>
      <c r="L127" s="542">
        <v>0.58755904184894336</v>
      </c>
      <c r="M127" s="538">
        <v>63.234240698895064</v>
      </c>
      <c r="N127" s="530">
        <v>46.900006817621339</v>
      </c>
      <c r="O127" s="530">
        <v>24.711353311715889</v>
      </c>
      <c r="P127" s="530">
        <v>12.773666602762662</v>
      </c>
      <c r="Q127" s="542">
        <v>3.5793347753110756</v>
      </c>
      <c r="R127" s="538">
        <v>36.983361374635301</v>
      </c>
      <c r="S127" s="530">
        <v>7.1191673464966483</v>
      </c>
      <c r="T127" s="530">
        <v>43.801952430877286</v>
      </c>
      <c r="U127" s="542">
        <v>36.686743467329165</v>
      </c>
      <c r="V127" s="72"/>
      <c r="W127" s="72"/>
      <c r="X127" s="72"/>
      <c r="Y127" s="72"/>
      <c r="Z127" s="72"/>
      <c r="AA127" s="72"/>
      <c r="AB127" s="72"/>
      <c r="AC127" s="72"/>
      <c r="AD127" s="72"/>
      <c r="AE127" s="72"/>
      <c r="AF127" s="72"/>
      <c r="AG127" s="72"/>
      <c r="AH127" s="72"/>
      <c r="AI127" s="72"/>
      <c r="AJ127" s="72"/>
      <c r="AK127" s="72"/>
      <c r="AL127" s="72"/>
      <c r="AM127" s="72"/>
      <c r="AN127" s="72"/>
      <c r="AO127" s="72"/>
      <c r="AP127" s="72"/>
      <c r="AQ127" s="72"/>
      <c r="AR127" s="72"/>
      <c r="AS127" s="72"/>
      <c r="AT127" s="72"/>
      <c r="AU127" s="72"/>
      <c r="AV127" s="72"/>
      <c r="AW127" s="72"/>
      <c r="AX127" s="72"/>
      <c r="AY127" s="72"/>
      <c r="AZ127" s="414"/>
      <c r="BA127" s="1035"/>
      <c r="BB127" s="682" t="s">
        <v>19</v>
      </c>
      <c r="BC127" s="554">
        <v>3763.2054949999974</v>
      </c>
      <c r="BD127" s="550">
        <v>1750.7335379999995</v>
      </c>
      <c r="BE127" s="550">
        <v>615.81517099999974</v>
      </c>
      <c r="BF127" s="550">
        <v>201.29139700000002</v>
      </c>
      <c r="BG127" s="563">
        <v>36.365383000000001</v>
      </c>
      <c r="BH127" s="554">
        <v>531.9283969999999</v>
      </c>
      <c r="BI127" s="550">
        <v>108.40939300000002</v>
      </c>
      <c r="BJ127" s="550">
        <v>60.887906000000008</v>
      </c>
      <c r="BK127" s="550">
        <v>9.1494389999999992</v>
      </c>
      <c r="BL127" s="563">
        <v>16.790637</v>
      </c>
      <c r="BM127" s="554">
        <v>2358.5318449999972</v>
      </c>
      <c r="BN127" s="550">
        <v>1751.5765609999983</v>
      </c>
      <c r="BO127" s="550">
        <v>919.69863399999963</v>
      </c>
      <c r="BP127" s="550">
        <v>477.01491099999998</v>
      </c>
      <c r="BQ127" s="563">
        <v>133.423261</v>
      </c>
      <c r="BR127" s="554">
        <v>1045.5109149999994</v>
      </c>
      <c r="BS127" s="550">
        <v>1489.4996309999997</v>
      </c>
      <c r="BT127" s="550">
        <v>2803.8002509999947</v>
      </c>
      <c r="BU127" s="558">
        <v>1028.6001870000005</v>
      </c>
      <c r="BV127" s="73"/>
      <c r="BW127" s="73"/>
      <c r="BX127" s="73"/>
      <c r="BY127" s="73"/>
      <c r="BZ127" s="73"/>
      <c r="CA127" s="73"/>
      <c r="CB127" s="73"/>
      <c r="CC127" s="73"/>
      <c r="CD127" s="73"/>
      <c r="CE127" s="73"/>
      <c r="CF127" s="73"/>
      <c r="CG127" s="73"/>
      <c r="CH127" s="73"/>
      <c r="CI127" s="73"/>
      <c r="CJ127" s="73"/>
      <c r="CK127" s="73"/>
      <c r="CL127" s="73"/>
      <c r="CM127" s="73"/>
      <c r="CN127" s="73"/>
      <c r="CO127" s="73"/>
      <c r="CP127" s="73"/>
      <c r="CQ127" s="73"/>
      <c r="CR127" s="73"/>
      <c r="CS127" s="73"/>
      <c r="CT127" s="73"/>
      <c r="CU127" s="73"/>
      <c r="CV127" s="73"/>
      <c r="CW127" s="73"/>
      <c r="CX127" s="73"/>
      <c r="CY127" s="73"/>
      <c r="CZ127" s="75"/>
    </row>
    <row r="128" s="377" customFormat="true" ht="15" customHeight="true" x14ac:dyDescent="0.2">
      <c r="A128" s="1047" t="s">
        <v>109</v>
      </c>
      <c r="B128" s="447" t="s">
        <v>49</v>
      </c>
      <c r="C128" s="538">
        <v>13.78471022629682</v>
      </c>
      <c r="D128" s="530">
        <v>20.214667650113086</v>
      </c>
      <c r="E128" s="530">
        <v>33.917372586144396</v>
      </c>
      <c r="F128" s="530">
        <v>37.901934405802827</v>
      </c>
      <c r="G128" s="546">
        <v>30.057156947352848</v>
      </c>
      <c r="H128" s="534">
        <v>52.756053329432987</v>
      </c>
      <c r="I128" s="530">
        <v>53.011417780343386</v>
      </c>
      <c r="J128" s="530">
        <v>51.987526924487071</v>
      </c>
      <c r="K128" s="530">
        <v>43.341222769151628</v>
      </c>
      <c r="L128" s="542">
        <v>25.130705829135678</v>
      </c>
      <c r="M128" s="538">
        <v>12.487440843721838</v>
      </c>
      <c r="N128" s="530">
        <v>17.044108515781261</v>
      </c>
      <c r="O128" s="530">
        <v>17.209739183913481</v>
      </c>
      <c r="P128" s="530">
        <v>13.897790411696812</v>
      </c>
      <c r="Q128" s="542">
        <v>8.9530763411874599</v>
      </c>
      <c r="R128" s="538">
        <v>14.940516234378734</v>
      </c>
      <c r="S128" s="530">
        <v>34.446278702124232</v>
      </c>
      <c r="T128" s="530">
        <v>17.316630213781959</v>
      </c>
      <c r="U128" s="542">
        <v>12.153508924324322</v>
      </c>
      <c r="V128" s="72"/>
      <c r="W128" s="72"/>
      <c r="X128" s="72"/>
      <c r="Y128" s="72"/>
      <c r="Z128" s="72"/>
      <c r="AA128" s="72"/>
      <c r="AB128" s="72"/>
      <c r="AC128" s="72"/>
      <c r="AD128" s="72"/>
      <c r="AE128" s="72"/>
      <c r="AF128" s="72"/>
      <c r="AG128" s="72"/>
      <c r="AH128" s="72"/>
      <c r="AI128" s="72"/>
      <c r="AJ128" s="72"/>
      <c r="AK128" s="72"/>
      <c r="AL128" s="72"/>
      <c r="AM128" s="72"/>
      <c r="AN128" s="72"/>
      <c r="AO128" s="72"/>
      <c r="AP128" s="72"/>
      <c r="AQ128" s="72"/>
      <c r="AR128" s="72"/>
      <c r="AS128" s="72"/>
      <c r="AT128" s="72"/>
      <c r="AU128" s="72"/>
      <c r="AV128" s="72"/>
      <c r="AW128" s="72"/>
      <c r="AX128" s="72"/>
      <c r="AY128" s="72"/>
      <c r="AZ128" s="414"/>
      <c r="BA128" s="1035" t="s">
        <v>109</v>
      </c>
      <c r="BB128" s="682" t="s">
        <v>49</v>
      </c>
      <c r="BC128" s="554">
        <v>363.97492299999993</v>
      </c>
      <c r="BD128" s="550">
        <v>866.43859699999973</v>
      </c>
      <c r="BE128" s="550">
        <v>1794.8260969999994</v>
      </c>
      <c r="BF128" s="550">
        <v>2118.0474179999997</v>
      </c>
      <c r="BG128" s="563">
        <v>1859.7968840000008</v>
      </c>
      <c r="BH128" s="554">
        <v>1034.6267110000008</v>
      </c>
      <c r="BI128" s="550">
        <v>1252.9712490000006</v>
      </c>
      <c r="BJ128" s="550">
        <v>1280.129145000001</v>
      </c>
      <c r="BK128" s="550">
        <v>1141.0838700000002</v>
      </c>
      <c r="BL128" s="563">
        <v>690.01990399999988</v>
      </c>
      <c r="BM128" s="554">
        <v>164.40295799999998</v>
      </c>
      <c r="BN128" s="550">
        <v>311.11906199999993</v>
      </c>
      <c r="BO128" s="550">
        <v>429.21344899999974</v>
      </c>
      <c r="BP128" s="550">
        <v>407.80157100000008</v>
      </c>
      <c r="BQ128" s="563">
        <v>291.71600000000018</v>
      </c>
      <c r="BR128" s="554">
        <v>222.06514799999991</v>
      </c>
      <c r="BS128" s="550">
        <v>5978.0759610000014</v>
      </c>
      <c r="BT128" s="550">
        <v>592.53135899999984</v>
      </c>
      <c r="BU128" s="558">
        <v>210.41145100000014</v>
      </c>
      <c r="BV128" s="73"/>
      <c r="BW128" s="73"/>
      <c r="BX128" s="73"/>
      <c r="BY128" s="73"/>
      <c r="BZ128" s="73"/>
      <c r="CA128" s="73"/>
      <c r="CB128" s="73"/>
      <c r="CC128" s="73"/>
      <c r="CD128" s="73"/>
      <c r="CE128" s="73"/>
      <c r="CF128" s="73"/>
      <c r="CG128" s="73"/>
      <c r="CH128" s="73"/>
      <c r="CI128" s="73"/>
      <c r="CJ128" s="73"/>
      <c r="CK128" s="73"/>
      <c r="CL128" s="73"/>
      <c r="CM128" s="73"/>
      <c r="CN128" s="73"/>
      <c r="CO128" s="73"/>
      <c r="CP128" s="73"/>
      <c r="CQ128" s="73"/>
      <c r="CR128" s="73"/>
      <c r="CS128" s="73"/>
      <c r="CT128" s="73"/>
      <c r="CU128" s="73"/>
      <c r="CV128" s="73"/>
      <c r="CW128" s="73"/>
      <c r="CX128" s="73"/>
      <c r="CY128" s="73"/>
      <c r="CZ128" s="75"/>
    </row>
    <row r="129" s="377" customFormat="true" ht="15" customHeight="true" x14ac:dyDescent="0.2">
      <c r="A129" s="1048"/>
      <c r="B129" s="448" t="s">
        <v>48</v>
      </c>
      <c r="C129" s="536">
        <v>86.215289773703248</v>
      </c>
      <c r="D129" s="531">
        <v>79.785332349886914</v>
      </c>
      <c r="E129" s="531">
        <v>66.08262741385559</v>
      </c>
      <c r="F129" s="531">
        <v>62.098065594197017</v>
      </c>
      <c r="G129" s="547">
        <v>69.942843052647135</v>
      </c>
      <c r="H129" s="532">
        <v>47.243946670567098</v>
      </c>
      <c r="I129" s="531">
        <v>46.988582219656713</v>
      </c>
      <c r="J129" s="531">
        <v>48.012473075512951</v>
      </c>
      <c r="K129" s="531">
        <v>56.658777230848422</v>
      </c>
      <c r="L129" s="543">
        <v>74.869294170864194</v>
      </c>
      <c r="M129" s="536">
        <v>87.512559156278201</v>
      </c>
      <c r="N129" s="531">
        <v>82.955891484218753</v>
      </c>
      <c r="O129" s="531">
        <v>82.79026081608643</v>
      </c>
      <c r="P129" s="531">
        <v>86.102209588303182</v>
      </c>
      <c r="Q129" s="543">
        <v>91.046923658812631</v>
      </c>
      <c r="R129" s="536">
        <v>85.059483765621238</v>
      </c>
      <c r="S129" s="531">
        <v>65.553721297875995</v>
      </c>
      <c r="T129" s="531">
        <v>82.683369786217995</v>
      </c>
      <c r="U129" s="543">
        <v>87.846491075675786</v>
      </c>
      <c r="V129" s="72"/>
      <c r="W129" s="72"/>
      <c r="X129" s="72"/>
      <c r="Y129" s="72"/>
      <c r="Z129" s="72"/>
      <c r="AA129" s="72"/>
      <c r="AB129" s="72"/>
      <c r="AC129" s="72"/>
      <c r="AD129" s="72"/>
      <c r="AE129" s="72"/>
      <c r="AF129" s="72"/>
      <c r="AG129" s="72"/>
      <c r="AH129" s="72"/>
      <c r="AI129" s="72"/>
      <c r="AJ129" s="72"/>
      <c r="AK129" s="72"/>
      <c r="AL129" s="72"/>
      <c r="AM129" s="72"/>
      <c r="AN129" s="72"/>
      <c r="AO129" s="72"/>
      <c r="AP129" s="72"/>
      <c r="AQ129" s="72"/>
      <c r="AR129" s="72"/>
      <c r="AS129" s="72"/>
      <c r="AT129" s="72"/>
      <c r="AU129" s="72"/>
      <c r="AV129" s="72"/>
      <c r="AW129" s="72"/>
      <c r="AX129" s="72"/>
      <c r="AY129" s="72"/>
      <c r="AZ129" s="414"/>
      <c r="BA129" s="1037"/>
      <c r="BB129" s="684" t="s">
        <v>48</v>
      </c>
      <c r="BC129" s="555">
        <v>2276.4499900000019</v>
      </c>
      <c r="BD129" s="551">
        <v>3419.7490960000023</v>
      </c>
      <c r="BE129" s="551">
        <v>3496.934320000003</v>
      </c>
      <c r="BF129" s="551">
        <v>3470.182974999997</v>
      </c>
      <c r="BG129" s="564">
        <v>4327.7373770000031</v>
      </c>
      <c r="BH129" s="555">
        <v>926.52588800000058</v>
      </c>
      <c r="BI129" s="551">
        <v>1110.6162600000005</v>
      </c>
      <c r="BJ129" s="551">
        <v>1182.2483149999998</v>
      </c>
      <c r="BK129" s="551">
        <v>1491.7072629999991</v>
      </c>
      <c r="BL129" s="564">
        <v>2055.7044249999981</v>
      </c>
      <c r="BM129" s="555">
        <v>1152.1434829999985</v>
      </c>
      <c r="BN129" s="551">
        <v>1514.2569129999988</v>
      </c>
      <c r="BO129" s="551">
        <v>2064.8013899999983</v>
      </c>
      <c r="BP129" s="551">
        <v>2526.4891250000028</v>
      </c>
      <c r="BQ129" s="564">
        <v>2966.5606959999996</v>
      </c>
      <c r="BR129" s="555">
        <v>1264.2633330000001</v>
      </c>
      <c r="BS129" s="551">
        <v>11376.704253999997</v>
      </c>
      <c r="BT129" s="551">
        <v>2829.2161269999942</v>
      </c>
      <c r="BU129" s="559">
        <v>1520.8700439999984</v>
      </c>
      <c r="BV129" s="73"/>
      <c r="BW129" s="73"/>
      <c r="BX129" s="73"/>
      <c r="BY129" s="73"/>
      <c r="BZ129" s="73"/>
      <c r="CA129" s="73"/>
      <c r="CB129" s="73"/>
      <c r="CC129" s="73"/>
      <c r="CD129" s="73"/>
      <c r="CE129" s="73"/>
      <c r="CF129" s="73"/>
      <c r="CG129" s="73"/>
      <c r="CH129" s="73"/>
      <c r="CI129" s="73"/>
      <c r="CJ129" s="73"/>
      <c r="CK129" s="73"/>
      <c r="CL129" s="73"/>
      <c r="CM129" s="73"/>
      <c r="CN129" s="73"/>
      <c r="CO129" s="73"/>
      <c r="CP129" s="73"/>
      <c r="CQ129" s="73"/>
      <c r="CR129" s="73"/>
      <c r="CS129" s="73"/>
      <c r="CT129" s="73"/>
      <c r="CU129" s="73"/>
      <c r="CV129" s="73"/>
      <c r="CW129" s="73"/>
      <c r="CX129" s="73"/>
      <c r="CY129" s="73"/>
      <c r="CZ129" s="75"/>
    </row>
    <row r="130" s="378" customFormat="true" ht="15" hidden="true" customHeight="true" x14ac:dyDescent="0.2">
      <c r="A130" s="1084" t="s">
        <v>47</v>
      </c>
      <c r="B130" s="445" t="s">
        <v>42</v>
      </c>
      <c r="C130" s="451"/>
      <c r="D130" s="452"/>
      <c r="E130" s="452"/>
      <c r="F130" s="452"/>
      <c r="G130" s="453"/>
      <c r="H130" s="454"/>
      <c r="I130" s="452"/>
      <c r="J130" s="452"/>
      <c r="K130" s="452"/>
      <c r="L130" s="455"/>
      <c r="M130" s="451"/>
      <c r="N130" s="452"/>
      <c r="O130" s="452"/>
      <c r="P130" s="452"/>
      <c r="Q130" s="455"/>
      <c r="R130" s="451"/>
      <c r="S130" s="454"/>
      <c r="T130" s="454"/>
      <c r="U130" s="57"/>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415"/>
      <c r="BB130" s="380"/>
      <c r="BV130" s="415"/>
      <c r="BW130" s="415"/>
      <c r="BX130" s="415"/>
      <c r="BY130" s="415"/>
      <c r="BZ130" s="415"/>
      <c r="CA130" s="415"/>
      <c r="CB130" s="415"/>
      <c r="CC130" s="415"/>
      <c r="CD130" s="415"/>
      <c r="CE130" s="415"/>
      <c r="CF130" s="415"/>
      <c r="CG130" s="415"/>
      <c r="CH130" s="415"/>
      <c r="CI130" s="415"/>
      <c r="CJ130" s="415"/>
      <c r="CK130" s="415"/>
      <c r="CL130" s="415"/>
      <c r="CM130" s="415"/>
      <c r="CN130" s="415"/>
      <c r="CO130" s="415"/>
      <c r="CP130" s="415"/>
      <c r="CQ130" s="415"/>
      <c r="CR130" s="415"/>
      <c r="CS130" s="415"/>
      <c r="CT130" s="415"/>
      <c r="CU130" s="415"/>
      <c r="CV130" s="415"/>
      <c r="CW130" s="415"/>
      <c r="CX130" s="415"/>
      <c r="CY130" s="415"/>
      <c r="CZ130" s="415"/>
    </row>
    <row r="131" s="378" customFormat="true" ht="15" hidden="true" customHeight="true" x14ac:dyDescent="0.2">
      <c r="A131" s="1085"/>
      <c r="B131" s="442" t="s">
        <v>46</v>
      </c>
      <c r="C131" s="456"/>
      <c r="D131" s="457"/>
      <c r="E131" s="457"/>
      <c r="F131" s="457"/>
      <c r="G131" s="458"/>
      <c r="H131" s="459"/>
      <c r="I131" s="457"/>
      <c r="J131" s="457"/>
      <c r="K131" s="457"/>
      <c r="L131" s="460"/>
      <c r="M131" s="456"/>
      <c r="N131" s="457"/>
      <c r="O131" s="457"/>
      <c r="P131" s="457"/>
      <c r="Q131" s="460"/>
      <c r="R131" s="456"/>
      <c r="S131" s="459"/>
      <c r="T131" s="459"/>
      <c r="U131" s="56"/>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415"/>
      <c r="BB131" s="380"/>
      <c r="BV131" s="415"/>
      <c r="BW131" s="415"/>
      <c r="BX131" s="415"/>
      <c r="BY131" s="415"/>
      <c r="BZ131" s="415"/>
      <c r="CA131" s="415"/>
      <c r="CB131" s="415"/>
      <c r="CC131" s="415"/>
      <c r="CD131" s="415"/>
      <c r="CE131" s="415"/>
      <c r="CF131" s="415"/>
      <c r="CG131" s="415"/>
      <c r="CH131" s="415"/>
      <c r="CI131" s="415"/>
      <c r="CJ131" s="415"/>
      <c r="CK131" s="415"/>
      <c r="CL131" s="415"/>
      <c r="CM131" s="415"/>
      <c r="CN131" s="415"/>
      <c r="CO131" s="415"/>
      <c r="CP131" s="415"/>
      <c r="CQ131" s="415"/>
      <c r="CR131" s="415"/>
      <c r="CS131" s="415"/>
      <c r="CT131" s="415"/>
      <c r="CU131" s="415"/>
      <c r="CV131" s="415"/>
      <c r="CW131" s="415"/>
      <c r="CX131" s="415"/>
      <c r="CY131" s="415"/>
      <c r="CZ131" s="415"/>
    </row>
    <row r="132" s="378" customFormat="true" ht="15" hidden="true" customHeight="true" x14ac:dyDescent="0.2">
      <c r="A132" s="1086"/>
      <c r="B132" s="443" t="s">
        <v>46</v>
      </c>
      <c r="C132" s="461"/>
      <c r="D132" s="462"/>
      <c r="E132" s="462"/>
      <c r="F132" s="462"/>
      <c r="G132" s="463"/>
      <c r="H132" s="464"/>
      <c r="I132" s="462"/>
      <c r="J132" s="462"/>
      <c r="K132" s="462"/>
      <c r="L132" s="465"/>
      <c r="M132" s="461"/>
      <c r="N132" s="462"/>
      <c r="O132" s="462"/>
      <c r="P132" s="462"/>
      <c r="Q132" s="465"/>
      <c r="R132" s="511"/>
      <c r="S132" s="512"/>
      <c r="T132" s="512"/>
      <c r="U132" s="55"/>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415"/>
      <c r="BB132" s="380"/>
      <c r="BV132" s="415"/>
      <c r="BW132" s="415"/>
      <c r="BX132" s="415"/>
      <c r="BY132" s="415"/>
      <c r="BZ132" s="415"/>
      <c r="CA132" s="415"/>
      <c r="CB132" s="415"/>
      <c r="CC132" s="415"/>
      <c r="CD132" s="415"/>
      <c r="CE132" s="415"/>
      <c r="CF132" s="415"/>
      <c r="CG132" s="415"/>
      <c r="CH132" s="415"/>
      <c r="CI132" s="415"/>
      <c r="CJ132" s="415"/>
      <c r="CK132" s="415"/>
      <c r="CL132" s="415"/>
      <c r="CM132" s="415"/>
      <c r="CN132" s="415"/>
      <c r="CO132" s="415"/>
      <c r="CP132" s="415"/>
      <c r="CQ132" s="415"/>
      <c r="CR132" s="415"/>
      <c r="CS132" s="415"/>
      <c r="CT132" s="415"/>
      <c r="CU132" s="415"/>
      <c r="CV132" s="415"/>
      <c r="CW132" s="415"/>
      <c r="CX132" s="415"/>
      <c r="CY132" s="415"/>
      <c r="CZ132" s="415"/>
    </row>
    <row r="133" s="377" customFormat="true" ht="15" customHeight="true" x14ac:dyDescent="0.2">
      <c r="B133" s="444"/>
      <c r="C133" s="1054" t="s">
        <v>115</v>
      </c>
      <c r="D133" s="1055"/>
      <c r="E133" s="1055"/>
      <c r="F133" s="1055"/>
      <c r="G133" s="1056"/>
      <c r="H133" s="1052" t="s">
        <v>38</v>
      </c>
      <c r="I133" s="1044"/>
      <c r="J133" s="1044"/>
      <c r="K133" s="1044"/>
      <c r="L133" s="1046"/>
      <c r="M133" s="1039" t="s">
        <v>37</v>
      </c>
      <c r="N133" s="1040"/>
      <c r="O133" s="1040"/>
      <c r="P133" s="1040"/>
      <c r="Q133" s="1042"/>
      <c r="R133" s="572" t="s">
        <v>142</v>
      </c>
      <c r="S133" s="524"/>
      <c r="T133" s="524"/>
      <c r="U133" s="524"/>
      <c r="V133" s="53"/>
      <c r="W133" s="53"/>
      <c r="X133" s="53"/>
      <c r="Y133" s="53"/>
      <c r="Z133" s="54"/>
      <c r="AA133" s="54"/>
      <c r="AB133" s="54"/>
      <c r="AC133" s="54"/>
      <c r="AD133" s="54"/>
      <c r="AE133" s="54"/>
      <c r="AF133" s="54"/>
      <c r="AG133" s="54"/>
      <c r="AH133" s="54"/>
      <c r="AI133" s="54"/>
      <c r="AJ133" s="54"/>
      <c r="AK133" s="54"/>
      <c r="AL133" s="54"/>
      <c r="AM133" s="54"/>
      <c r="AN133" s="54"/>
      <c r="AO133" s="54"/>
      <c r="AP133" s="54"/>
      <c r="AQ133" s="54"/>
      <c r="AR133" s="54"/>
      <c r="AS133" s="54"/>
      <c r="AT133" s="54"/>
      <c r="AU133" s="54"/>
      <c r="AV133" s="54"/>
      <c r="AW133" s="54"/>
      <c r="AX133" s="54"/>
      <c r="AY133" s="54"/>
      <c r="AZ133" s="414"/>
      <c r="BA133" s="416" t="s">
        <v>131</v>
      </c>
      <c r="BB133" s="363" t="s">
        <v>99</v>
      </c>
      <c r="BC133" s="1039" t="s">
        <v>115</v>
      </c>
      <c r="BD133" s="1040"/>
      <c r="BE133" s="1040"/>
      <c r="BF133" s="1040"/>
      <c r="BG133" s="1041"/>
      <c r="BH133" s="1039" t="s">
        <v>38</v>
      </c>
      <c r="BI133" s="1040"/>
      <c r="BJ133" s="1040"/>
      <c r="BK133" s="1040"/>
      <c r="BL133" s="1041"/>
      <c r="BM133" s="1039" t="s">
        <v>37</v>
      </c>
      <c r="BN133" s="1040"/>
      <c r="BO133" s="1040"/>
      <c r="BP133" s="1040"/>
      <c r="BQ133" s="1041"/>
      <c r="BR133" s="572" t="s">
        <v>142</v>
      </c>
      <c r="BS133" s="524"/>
      <c r="BT133" s="524"/>
      <c r="BU133" s="524"/>
      <c r="BV133" s="53"/>
      <c r="BW133" s="53"/>
      <c r="BX133" s="53"/>
      <c r="BY133" s="53"/>
      <c r="BZ133" s="414"/>
      <c r="CA133" s="414"/>
      <c r="CB133" s="414"/>
      <c r="CC133" s="414"/>
      <c r="CD133" s="414"/>
      <c r="CE133" s="414"/>
      <c r="CF133" s="414"/>
      <c r="CG133" s="414"/>
      <c r="CH133" s="414"/>
      <c r="CI133" s="414"/>
      <c r="CJ133" s="414"/>
      <c r="CK133" s="414"/>
      <c r="CL133" s="414"/>
      <c r="CM133" s="414"/>
      <c r="CN133" s="414"/>
      <c r="CO133" s="414"/>
      <c r="CP133" s="414"/>
      <c r="CQ133" s="414"/>
      <c r="CR133" s="414"/>
      <c r="CS133" s="414"/>
      <c r="CT133" s="414"/>
      <c r="CU133" s="414"/>
      <c r="CV133" s="414"/>
      <c r="CW133" s="414"/>
      <c r="CX133" s="414"/>
      <c r="CY133" s="414"/>
      <c r="CZ133" s="414"/>
    </row>
    <row r="134" s="377" customFormat="true" ht="24" x14ac:dyDescent="0.2">
      <c r="A134" s="402" t="s">
        <v>69</v>
      </c>
      <c r="B134" s="444"/>
      <c r="C134" s="486" t="s">
        <v>0</v>
      </c>
      <c r="D134" s="673" t="s">
        <v>1</v>
      </c>
      <c r="E134" s="673" t="s">
        <v>2</v>
      </c>
      <c r="F134" s="673" t="s">
        <v>3</v>
      </c>
      <c r="G134" s="674" t="s">
        <v>4</v>
      </c>
      <c r="H134" s="449" t="s">
        <v>0</v>
      </c>
      <c r="I134" s="677" t="s">
        <v>1</v>
      </c>
      <c r="J134" s="677" t="s">
        <v>2</v>
      </c>
      <c r="K134" s="677" t="s">
        <v>3</v>
      </c>
      <c r="L134" s="678" t="s">
        <v>4</v>
      </c>
      <c r="M134" s="450" t="s">
        <v>0</v>
      </c>
      <c r="N134" s="677" t="s">
        <v>1</v>
      </c>
      <c r="O134" s="677" t="s">
        <v>2</v>
      </c>
      <c r="P134" s="677" t="s">
        <v>3</v>
      </c>
      <c r="Q134" s="678" t="s">
        <v>4</v>
      </c>
      <c r="R134" s="450" t="s">
        <v>546</v>
      </c>
      <c r="S134" s="677" t="s">
        <v>547</v>
      </c>
      <c r="T134" s="677" t="s">
        <v>548</v>
      </c>
      <c r="U134" s="678" t="s">
        <v>549</v>
      </c>
      <c r="V134" s="948"/>
      <c r="W134" s="948"/>
      <c r="X134" s="948"/>
      <c r="Y134" s="948"/>
      <c r="Z134" s="948"/>
      <c r="AA134" s="948"/>
      <c r="AB134" s="948"/>
      <c r="AC134" s="948"/>
      <c r="AD134" s="948"/>
      <c r="AE134" s="948"/>
      <c r="AF134" s="948"/>
      <c r="AG134" s="948"/>
      <c r="AH134" s="948"/>
      <c r="AI134" s="948"/>
      <c r="AJ134" s="948"/>
      <c r="AK134" s="948"/>
      <c r="AL134" s="948"/>
      <c r="AM134" s="948"/>
      <c r="AN134" s="948"/>
      <c r="AO134" s="948"/>
      <c r="AP134" s="948"/>
      <c r="AQ134" s="948"/>
      <c r="AR134" s="948"/>
      <c r="AS134" s="948"/>
      <c r="AT134" s="948"/>
      <c r="AU134" s="948"/>
      <c r="AV134" s="948"/>
      <c r="AW134" s="948"/>
      <c r="AX134" s="948"/>
      <c r="AY134" s="948"/>
      <c r="AZ134" s="414"/>
      <c r="BA134" s="402" t="s">
        <v>117</v>
      </c>
      <c r="BB134" s="401"/>
      <c r="BC134" s="525" t="s">
        <v>0</v>
      </c>
      <c r="BD134" s="647" t="s">
        <v>1</v>
      </c>
      <c r="BE134" s="647" t="s">
        <v>2</v>
      </c>
      <c r="BF134" s="647" t="s">
        <v>3</v>
      </c>
      <c r="BG134" s="526" t="s">
        <v>4</v>
      </c>
      <c r="BH134" s="525" t="s">
        <v>0</v>
      </c>
      <c r="BI134" s="647" t="s">
        <v>1</v>
      </c>
      <c r="BJ134" s="647" t="s">
        <v>2</v>
      </c>
      <c r="BK134" s="647" t="s">
        <v>3</v>
      </c>
      <c r="BL134" s="526" t="s">
        <v>4</v>
      </c>
      <c r="BM134" s="525" t="s">
        <v>0</v>
      </c>
      <c r="BN134" s="647" t="s">
        <v>1</v>
      </c>
      <c r="BO134" s="647" t="s">
        <v>2</v>
      </c>
      <c r="BP134" s="647" t="s">
        <v>3</v>
      </c>
      <c r="BQ134" s="526" t="s">
        <v>4</v>
      </c>
      <c r="BR134" s="525" t="s">
        <v>546</v>
      </c>
      <c r="BS134" s="647" t="s">
        <v>547</v>
      </c>
      <c r="BT134" s="647" t="s">
        <v>548</v>
      </c>
      <c r="BU134" s="648" t="s">
        <v>549</v>
      </c>
      <c r="BV134" s="948"/>
      <c r="BW134" s="948"/>
      <c r="BX134" s="948"/>
      <c r="BY134" s="948"/>
      <c r="BZ134" s="948"/>
      <c r="CA134" s="948"/>
      <c r="CB134" s="948"/>
      <c r="CC134" s="948"/>
      <c r="CD134" s="948"/>
      <c r="CE134" s="948"/>
      <c r="CF134" s="948"/>
      <c r="CG134" s="948"/>
      <c r="CH134" s="948"/>
      <c r="CI134" s="948"/>
      <c r="CJ134" s="948"/>
      <c r="CK134" s="948"/>
      <c r="CL134" s="948"/>
      <c r="CM134" s="948"/>
      <c r="CN134" s="948"/>
      <c r="CO134" s="948"/>
      <c r="CP134" s="948"/>
      <c r="CQ134" s="948"/>
      <c r="CR134" s="948"/>
      <c r="CS134" s="948"/>
      <c r="CT134" s="948"/>
      <c r="CU134" s="948"/>
      <c r="CV134" s="948"/>
      <c r="CW134" s="948"/>
      <c r="CX134" s="948"/>
      <c r="CY134" s="948"/>
      <c r="CZ134" s="948"/>
    </row>
    <row r="135" s="377" customFormat="true" ht="15" customHeight="true" x14ac:dyDescent="0.2">
      <c r="A135" s="1053" t="s">
        <v>45</v>
      </c>
      <c r="B135" s="446" t="s">
        <v>44</v>
      </c>
      <c r="C135" s="537">
        <v>3.3932383967627482E-2</v>
      </c>
      <c r="D135" s="527">
        <v>0</v>
      </c>
      <c r="E135" s="527">
        <v>0</v>
      </c>
      <c r="F135" s="527">
        <v>0.24640532625784006</v>
      </c>
      <c r="G135" s="544">
        <v>5.9616009494401165</v>
      </c>
      <c r="H135" s="533">
        <v>0</v>
      </c>
      <c r="I135" s="527">
        <v>0.14892291411289726</v>
      </c>
      <c r="J135" s="527">
        <v>0.41879277154600586</v>
      </c>
      <c r="K135" s="527">
        <v>0.38567047979961955</v>
      </c>
      <c r="L135" s="540">
        <v>13.310729850865311</v>
      </c>
      <c r="M135" s="537">
        <v>0</v>
      </c>
      <c r="N135" s="527">
        <v>5.9917782866555427E-2</v>
      </c>
      <c r="O135" s="527">
        <v>0</v>
      </c>
      <c r="P135" s="527">
        <v>0</v>
      </c>
      <c r="Q135" s="540">
        <v>4.8265192021575171E-2</v>
      </c>
      <c r="R135" s="537">
        <v>7.2245246214699393E-3</v>
      </c>
      <c r="S135" s="527">
        <v>1.8617426163551936</v>
      </c>
      <c r="T135" s="527">
        <v>0.29660214007862495</v>
      </c>
      <c r="U135" s="540">
        <v>0.10193420162564656</v>
      </c>
      <c r="V135" s="72"/>
      <c r="W135" s="72"/>
      <c r="X135" s="72"/>
      <c r="Y135" s="72"/>
      <c r="Z135" s="72"/>
      <c r="AA135" s="72"/>
      <c r="AB135" s="72"/>
      <c r="AC135" s="72"/>
      <c r="AD135" s="72"/>
      <c r="AE135" s="72"/>
      <c r="AF135" s="72"/>
      <c r="AG135" s="72"/>
      <c r="AH135" s="72"/>
      <c r="AI135" s="72"/>
      <c r="AJ135" s="72"/>
      <c r="AK135" s="72"/>
      <c r="AL135" s="72"/>
      <c r="AM135" s="72"/>
      <c r="AN135" s="72"/>
      <c r="AO135" s="72"/>
      <c r="AP135" s="72"/>
      <c r="AQ135" s="72"/>
      <c r="AR135" s="72"/>
      <c r="AS135" s="72"/>
      <c r="AT135" s="72"/>
      <c r="AU135" s="72"/>
      <c r="AV135" s="72"/>
      <c r="AW135" s="72"/>
      <c r="AX135" s="72"/>
      <c r="AY135" s="72"/>
      <c r="AZ135" s="414"/>
      <c r="BA135" s="1038" t="s">
        <v>45</v>
      </c>
      <c r="BB135" s="683" t="s">
        <v>44</v>
      </c>
      <c r="BC135" s="553">
        <v>2.237752</v>
      </c>
      <c r="BD135" s="549">
        <v>0</v>
      </c>
      <c r="BE135" s="549">
        <v>0</v>
      </c>
      <c r="BF135" s="549">
        <v>16.238839000000002</v>
      </c>
      <c r="BG135" s="562">
        <v>393.23232899999977</v>
      </c>
      <c r="BH135" s="553">
        <v>0</v>
      </c>
      <c r="BI135" s="549">
        <v>4.2619180000000005</v>
      </c>
      <c r="BJ135" s="549">
        <v>11.976921000000001</v>
      </c>
      <c r="BK135" s="549">
        <v>11.053324000000002</v>
      </c>
      <c r="BL135" s="562">
        <v>380.37987199999981</v>
      </c>
      <c r="BM135" s="553">
        <v>0</v>
      </c>
      <c r="BN135" s="549">
        <v>2.237752</v>
      </c>
      <c r="BO135" s="549">
        <v>0</v>
      </c>
      <c r="BP135" s="549">
        <v>0</v>
      </c>
      <c r="BQ135" s="562">
        <v>1.7991329999999999</v>
      </c>
      <c r="BR135" s="553">
        <v>0.20427000000000001</v>
      </c>
      <c r="BS135" s="549">
        <v>389.64624699999985</v>
      </c>
      <c r="BT135" s="549">
        <v>19.000435000000007</v>
      </c>
      <c r="BU135" s="557">
        <v>2.8579680000000001</v>
      </c>
      <c r="BV135" s="73"/>
      <c r="BW135" s="73"/>
      <c r="BX135" s="73"/>
      <c r="BY135" s="73"/>
      <c r="BZ135" s="73"/>
      <c r="CA135" s="73"/>
      <c r="CB135" s="73"/>
      <c r="CC135" s="73"/>
      <c r="CD135" s="73"/>
      <c r="CE135" s="73"/>
      <c r="CF135" s="73"/>
      <c r="CG135" s="73"/>
      <c r="CH135" s="73"/>
      <c r="CI135" s="73"/>
      <c r="CJ135" s="73"/>
      <c r="CK135" s="73"/>
      <c r="CL135" s="73"/>
      <c r="CM135" s="73"/>
      <c r="CN135" s="73"/>
      <c r="CO135" s="73"/>
      <c r="CP135" s="73"/>
      <c r="CQ135" s="73"/>
      <c r="CR135" s="73"/>
      <c r="CS135" s="73"/>
      <c r="CT135" s="73"/>
      <c r="CU135" s="73"/>
      <c r="CV135" s="73"/>
      <c r="CW135" s="73"/>
      <c r="CX135" s="73"/>
      <c r="CY135" s="73"/>
      <c r="CZ135" s="75"/>
    </row>
    <row r="136" s="377" customFormat="true" ht="15" customHeight="true" x14ac:dyDescent="0.2">
      <c r="A136" s="1047"/>
      <c r="B136" s="447" t="s">
        <v>43</v>
      </c>
      <c r="C136" s="538">
        <v>0</v>
      </c>
      <c r="D136" s="530">
        <v>0</v>
      </c>
      <c r="E136" s="530">
        <v>9.9914893092251419E-2</v>
      </c>
      <c r="F136" s="530">
        <v>0.43278777446397676</v>
      </c>
      <c r="G136" s="546">
        <v>6.6484165035204503</v>
      </c>
      <c r="H136" s="534">
        <v>0.10370857670102659</v>
      </c>
      <c r="I136" s="530">
        <v>8.1998212672604723E-2</v>
      </c>
      <c r="J136" s="530">
        <v>0.51621013047066966</v>
      </c>
      <c r="K136" s="530">
        <v>1.0339647041575939</v>
      </c>
      <c r="L136" s="542">
        <v>14.111208327078096</v>
      </c>
      <c r="M136" s="538">
        <v>0</v>
      </c>
      <c r="N136" s="530">
        <v>0</v>
      </c>
      <c r="O136" s="530">
        <v>0</v>
      </c>
      <c r="P136" s="530">
        <v>9.6926540937665825E-2</v>
      </c>
      <c r="Q136" s="542">
        <v>0.45764429723321504</v>
      </c>
      <c r="R136" s="538">
        <v>7.3831727347245912E-2</v>
      </c>
      <c r="S136" s="530">
        <v>2.0613421391380284</v>
      </c>
      <c r="T136" s="530">
        <v>0.35106700562594761</v>
      </c>
      <c r="U136" s="542">
        <v>0.62940430476798115</v>
      </c>
      <c r="V136" s="72"/>
      <c r="W136" s="72"/>
      <c r="X136" s="72"/>
      <c r="Y136" s="72"/>
      <c r="Z136" s="72"/>
      <c r="AA136" s="72"/>
      <c r="AB136" s="72"/>
      <c r="AC136" s="72"/>
      <c r="AD136" s="72"/>
      <c r="AE136" s="72"/>
      <c r="AF136" s="72"/>
      <c r="AG136" s="72"/>
      <c r="AH136" s="72"/>
      <c r="AI136" s="72"/>
      <c r="AJ136" s="72"/>
      <c r="AK136" s="72"/>
      <c r="AL136" s="72"/>
      <c r="AM136" s="72"/>
      <c r="AN136" s="72"/>
      <c r="AO136" s="72"/>
      <c r="AP136" s="72"/>
      <c r="AQ136" s="72"/>
      <c r="AR136" s="72"/>
      <c r="AS136" s="72"/>
      <c r="AT136" s="72"/>
      <c r="AU136" s="72"/>
      <c r="AV136" s="72"/>
      <c r="AW136" s="72"/>
      <c r="AX136" s="72"/>
      <c r="AY136" s="72"/>
      <c r="AZ136" s="414"/>
      <c r="BA136" s="1035"/>
      <c r="BB136" s="682" t="s">
        <v>43</v>
      </c>
      <c r="BC136" s="554">
        <v>0</v>
      </c>
      <c r="BD136" s="550">
        <v>0</v>
      </c>
      <c r="BE136" s="550">
        <v>6.5872709999999994</v>
      </c>
      <c r="BF136" s="550">
        <v>28.521993000000002</v>
      </c>
      <c r="BG136" s="563">
        <v>438.53527400000002</v>
      </c>
      <c r="BH136" s="554">
        <v>2.967222</v>
      </c>
      <c r="BI136" s="550">
        <v>2.3466480000000001</v>
      </c>
      <c r="BJ136" s="550">
        <v>14.762929</v>
      </c>
      <c r="BK136" s="550">
        <v>29.633449999999996</v>
      </c>
      <c r="BL136" s="563">
        <v>403.25509400000004</v>
      </c>
      <c r="BM136" s="554">
        <v>0</v>
      </c>
      <c r="BN136" s="550">
        <v>0</v>
      </c>
      <c r="BO136" s="550">
        <v>0</v>
      </c>
      <c r="BP136" s="550">
        <v>3.6200489999999999</v>
      </c>
      <c r="BQ136" s="563">
        <v>17.059145999999998</v>
      </c>
      <c r="BR136" s="554">
        <v>2.0875570000000003</v>
      </c>
      <c r="BS136" s="550">
        <v>431.42066</v>
      </c>
      <c r="BT136" s="550">
        <v>22.489473000000004</v>
      </c>
      <c r="BU136" s="558">
        <v>17.646847999999999</v>
      </c>
      <c r="BV136" s="73"/>
      <c r="BW136" s="73"/>
      <c r="BX136" s="73"/>
      <c r="BY136" s="73"/>
      <c r="BZ136" s="73"/>
      <c r="CA136" s="73"/>
      <c r="CB136" s="73"/>
      <c r="CC136" s="73"/>
      <c r="CD136" s="73"/>
      <c r="CE136" s="73"/>
      <c r="CF136" s="73"/>
      <c r="CG136" s="73"/>
      <c r="CH136" s="73"/>
      <c r="CI136" s="73"/>
      <c r="CJ136" s="73"/>
      <c r="CK136" s="73"/>
      <c r="CL136" s="73"/>
      <c r="CM136" s="73"/>
      <c r="CN136" s="73"/>
      <c r="CO136" s="73"/>
      <c r="CP136" s="73"/>
      <c r="CQ136" s="73"/>
      <c r="CR136" s="73"/>
      <c r="CS136" s="73"/>
      <c r="CT136" s="73"/>
      <c r="CU136" s="73"/>
      <c r="CV136" s="73"/>
      <c r="CW136" s="73"/>
      <c r="CX136" s="73"/>
      <c r="CY136" s="73"/>
      <c r="CZ136" s="75"/>
    </row>
    <row r="137" s="377" customFormat="true" ht="15" customHeight="true" x14ac:dyDescent="0.2">
      <c r="A137" s="1047"/>
      <c r="B137" s="447" t="s">
        <v>42</v>
      </c>
      <c r="C137" s="538">
        <v>40.004423960080054</v>
      </c>
      <c r="D137" s="530">
        <v>65.185975747121333</v>
      </c>
      <c r="E137" s="530">
        <v>80.17205788915129</v>
      </c>
      <c r="F137" s="530">
        <v>84.115645569157465</v>
      </c>
      <c r="G137" s="546">
        <v>81.205024824011261</v>
      </c>
      <c r="H137" s="534">
        <v>68.441329420391568</v>
      </c>
      <c r="I137" s="530">
        <v>82.359203695213324</v>
      </c>
      <c r="J137" s="530">
        <v>85.166081096601516</v>
      </c>
      <c r="K137" s="530">
        <v>90.46368224085667</v>
      </c>
      <c r="L137" s="542">
        <v>68.659893376664812</v>
      </c>
      <c r="M137" s="538">
        <v>35.297727574870891</v>
      </c>
      <c r="N137" s="530">
        <v>48.816133414887624</v>
      </c>
      <c r="O137" s="530">
        <v>67.109627271348771</v>
      </c>
      <c r="P137" s="530">
        <v>78.481232711169881</v>
      </c>
      <c r="Q137" s="542">
        <v>86.903609646830986</v>
      </c>
      <c r="R137" s="538">
        <v>52.503541428228949</v>
      </c>
      <c r="S137" s="530">
        <v>79.030779932081373</v>
      </c>
      <c r="T137" s="530">
        <v>52.844031827154872</v>
      </c>
      <c r="U137" s="542">
        <v>61.017707312901926</v>
      </c>
      <c r="V137" s="72"/>
      <c r="W137" s="72"/>
      <c r="X137" s="72"/>
      <c r="Y137" s="72"/>
      <c r="Z137" s="72"/>
      <c r="AA137" s="72"/>
      <c r="AB137" s="72"/>
      <c r="AC137" s="72"/>
      <c r="AD137" s="72"/>
      <c r="AE137" s="72"/>
      <c r="AF137" s="72"/>
      <c r="AG137" s="72"/>
      <c r="AH137" s="72"/>
      <c r="AI137" s="72"/>
      <c r="AJ137" s="72"/>
      <c r="AK137" s="72"/>
      <c r="AL137" s="72"/>
      <c r="AM137" s="72"/>
      <c r="AN137" s="72"/>
      <c r="AO137" s="72"/>
      <c r="AP137" s="72"/>
      <c r="AQ137" s="72"/>
      <c r="AR137" s="72"/>
      <c r="AS137" s="72"/>
      <c r="AT137" s="72"/>
      <c r="AU137" s="72"/>
      <c r="AV137" s="72"/>
      <c r="AW137" s="72"/>
      <c r="AX137" s="72"/>
      <c r="AY137" s="72"/>
      <c r="AZ137" s="414"/>
      <c r="BA137" s="1035"/>
      <c r="BB137" s="682" t="s">
        <v>42</v>
      </c>
      <c r="BC137" s="554">
        <v>2638.1871610000003</v>
      </c>
      <c r="BD137" s="550">
        <v>4297.2795350000024</v>
      </c>
      <c r="BE137" s="550">
        <v>5285.6491720000022</v>
      </c>
      <c r="BF137" s="550">
        <v>5543.4695610000044</v>
      </c>
      <c r="BG137" s="563">
        <v>5356.3533200000038</v>
      </c>
      <c r="BH137" s="554">
        <v>1958.1853769999996</v>
      </c>
      <c r="BI137" s="550">
        <v>2356.9789429999987</v>
      </c>
      <c r="BJ137" s="550">
        <v>2435.6376100000002</v>
      </c>
      <c r="BK137" s="550">
        <v>2592.6910209999987</v>
      </c>
      <c r="BL137" s="563">
        <v>1962.0893629999996</v>
      </c>
      <c r="BM137" s="554">
        <v>1316.5464409999979</v>
      </c>
      <c r="BN137" s="550">
        <v>1823.1382229999983</v>
      </c>
      <c r="BO137" s="550">
        <v>2505.1066809999998</v>
      </c>
      <c r="BP137" s="550">
        <v>2931.1466730000034</v>
      </c>
      <c r="BQ137" s="563">
        <v>3239.4184169999976</v>
      </c>
      <c r="BR137" s="554">
        <v>1484.5126800000005</v>
      </c>
      <c r="BS137" s="550">
        <v>16540.442554999961</v>
      </c>
      <c r="BT137" s="550">
        <v>3385.2068349999968</v>
      </c>
      <c r="BU137" s="558">
        <v>1710.7766789999966</v>
      </c>
      <c r="BV137" s="73"/>
      <c r="BW137" s="73"/>
      <c r="BX137" s="73"/>
      <c r="BY137" s="73"/>
      <c r="BZ137" s="73"/>
      <c r="CA137" s="73"/>
      <c r="CB137" s="73"/>
      <c r="CC137" s="73"/>
      <c r="CD137" s="73"/>
      <c r="CE137" s="73"/>
      <c r="CF137" s="73"/>
      <c r="CG137" s="73"/>
      <c r="CH137" s="73"/>
      <c r="CI137" s="73"/>
      <c r="CJ137" s="73"/>
      <c r="CK137" s="73"/>
      <c r="CL137" s="73"/>
      <c r="CM137" s="73"/>
      <c r="CN137" s="73"/>
      <c r="CO137" s="73"/>
      <c r="CP137" s="73"/>
      <c r="CQ137" s="73"/>
      <c r="CR137" s="73"/>
      <c r="CS137" s="73"/>
      <c r="CT137" s="73"/>
      <c r="CU137" s="73"/>
      <c r="CV137" s="73"/>
      <c r="CW137" s="73"/>
      <c r="CX137" s="73"/>
      <c r="CY137" s="73"/>
      <c r="CZ137" s="75"/>
    </row>
    <row r="138" s="377" customFormat="true" ht="15" customHeight="true" x14ac:dyDescent="0.2">
      <c r="A138" s="1047"/>
      <c r="B138" s="447" t="s">
        <v>41</v>
      </c>
      <c r="C138" s="538">
        <v>2.8978877949694954</v>
      </c>
      <c r="D138" s="530">
        <v>8.2569262055579262</v>
      </c>
      <c r="E138" s="530">
        <v>10.387420618293296</v>
      </c>
      <c r="F138" s="530">
        <v>12.150800587294079</v>
      </c>
      <c r="G138" s="546">
        <v>5.6336401282339938</v>
      </c>
      <c r="H138" s="534">
        <v>12.863317373779834</v>
      </c>
      <c r="I138" s="530">
        <v>13.621758484350597</v>
      </c>
      <c r="J138" s="530">
        <v>11.76987007151615</v>
      </c>
      <c r="K138" s="530">
        <v>7.7974420888828933</v>
      </c>
      <c r="L138" s="542">
        <v>3.3306094035427773</v>
      </c>
      <c r="M138" s="538">
        <v>1.4680317262340039</v>
      </c>
      <c r="N138" s="530">
        <v>4.2239419846242461</v>
      </c>
      <c r="O138" s="530">
        <v>8.2524469277943595</v>
      </c>
      <c r="P138" s="530">
        <v>8.6498022205360012</v>
      </c>
      <c r="Q138" s="542">
        <v>9.0111460886031676</v>
      </c>
      <c r="R138" s="538">
        <v>10.438267412899613</v>
      </c>
      <c r="S138" s="530">
        <v>9.929256960770406</v>
      </c>
      <c r="T138" s="530">
        <v>2.7401876760274471</v>
      </c>
      <c r="U138" s="542">
        <v>1.5642107133750829</v>
      </c>
      <c r="V138" s="72"/>
      <c r="W138" s="72"/>
      <c r="X138" s="72"/>
      <c r="Y138" s="72"/>
      <c r="Z138" s="72"/>
      <c r="AA138" s="72"/>
      <c r="AB138" s="72"/>
      <c r="AC138" s="72"/>
      <c r="AD138" s="72"/>
      <c r="AE138" s="72"/>
      <c r="AF138" s="72"/>
      <c r="AG138" s="72"/>
      <c r="AH138" s="72"/>
      <c r="AI138" s="72"/>
      <c r="AJ138" s="72"/>
      <c r="AK138" s="72"/>
      <c r="AL138" s="72"/>
      <c r="AM138" s="72"/>
      <c r="AN138" s="72"/>
      <c r="AO138" s="72"/>
      <c r="AP138" s="72"/>
      <c r="AQ138" s="72"/>
      <c r="AR138" s="72"/>
      <c r="AS138" s="72"/>
      <c r="AT138" s="72"/>
      <c r="AU138" s="72"/>
      <c r="AV138" s="72"/>
      <c r="AW138" s="72"/>
      <c r="AX138" s="72"/>
      <c r="AY138" s="72"/>
      <c r="AZ138" s="414"/>
      <c r="BA138" s="1035"/>
      <c r="BB138" s="682" t="s">
        <v>41</v>
      </c>
      <c r="BC138" s="554">
        <v>191.10812299999995</v>
      </c>
      <c r="BD138" s="550">
        <v>544.32444399999986</v>
      </c>
      <c r="BE138" s="550">
        <v>684.83038399999998</v>
      </c>
      <c r="BF138" s="550">
        <v>800.77365799999995</v>
      </c>
      <c r="BG138" s="563">
        <v>371.59975099999997</v>
      </c>
      <c r="BH138" s="554">
        <v>368.03434700000014</v>
      </c>
      <c r="BI138" s="550">
        <v>389.83133000000009</v>
      </c>
      <c r="BJ138" s="550">
        <v>336.60276299999987</v>
      </c>
      <c r="BK138" s="550">
        <v>223.47485299999994</v>
      </c>
      <c r="BL138" s="563">
        <v>95.178610999999989</v>
      </c>
      <c r="BM138" s="554">
        <v>54.755138000000002</v>
      </c>
      <c r="BN138" s="550">
        <v>157.75174200000004</v>
      </c>
      <c r="BO138" s="550">
        <v>308.05207499999995</v>
      </c>
      <c r="BP138" s="550">
        <v>323.05607499999991</v>
      </c>
      <c r="BQ138" s="563">
        <v>335.89942600000001</v>
      </c>
      <c r="BR138" s="554">
        <v>295.13704999999993</v>
      </c>
      <c r="BS138" s="550">
        <v>2078.1055749999996</v>
      </c>
      <c r="BT138" s="550">
        <v>175.53736400000003</v>
      </c>
      <c r="BU138" s="558">
        <v>43.856371000000003</v>
      </c>
      <c r="BV138" s="73"/>
      <c r="BW138" s="73"/>
      <c r="BX138" s="73"/>
      <c r="BY138" s="73"/>
      <c r="BZ138" s="73"/>
      <c r="CA138" s="73"/>
      <c r="CB138" s="73"/>
      <c r="CC138" s="73"/>
      <c r="CD138" s="73"/>
      <c r="CE138" s="73"/>
      <c r="CF138" s="73"/>
      <c r="CG138" s="73"/>
      <c r="CH138" s="73"/>
      <c r="CI138" s="73"/>
      <c r="CJ138" s="73"/>
      <c r="CK138" s="73"/>
      <c r="CL138" s="73"/>
      <c r="CM138" s="73"/>
      <c r="CN138" s="73"/>
      <c r="CO138" s="73"/>
      <c r="CP138" s="73"/>
      <c r="CQ138" s="73"/>
      <c r="CR138" s="73"/>
      <c r="CS138" s="73"/>
      <c r="CT138" s="73"/>
      <c r="CU138" s="73"/>
      <c r="CV138" s="73"/>
      <c r="CW138" s="73"/>
      <c r="CX138" s="73"/>
      <c r="CY138" s="73"/>
      <c r="CZ138" s="75"/>
    </row>
    <row r="139" s="377" customFormat="true" ht="15" customHeight="true" x14ac:dyDescent="0.2">
      <c r="A139" s="1047"/>
      <c r="B139" s="447" t="s">
        <v>19</v>
      </c>
      <c r="C139" s="538">
        <v>57.063755860982603</v>
      </c>
      <c r="D139" s="530">
        <v>26.557098047320725</v>
      </c>
      <c r="E139" s="530">
        <v>9.3406065994630421</v>
      </c>
      <c r="F139" s="530">
        <v>3.0543607428265904</v>
      </c>
      <c r="G139" s="546">
        <v>0.55131759479407805</v>
      </c>
      <c r="H139" s="534">
        <v>18.591644629127384</v>
      </c>
      <c r="I139" s="530">
        <v>3.7881166936506823</v>
      </c>
      <c r="J139" s="530">
        <v>2.1290459298656708</v>
      </c>
      <c r="K139" s="530">
        <v>0.31924048630324692</v>
      </c>
      <c r="L139" s="542">
        <v>0.58755904184894336</v>
      </c>
      <c r="M139" s="538">
        <v>63.234240698895064</v>
      </c>
      <c r="N139" s="530">
        <v>46.900006817621339</v>
      </c>
      <c r="O139" s="530">
        <v>24.637925800856781</v>
      </c>
      <c r="P139" s="530">
        <v>12.772038527356541</v>
      </c>
      <c r="Q139" s="542">
        <v>3.5793347753110756</v>
      </c>
      <c r="R139" s="538">
        <v>36.977134906902926</v>
      </c>
      <c r="S139" s="530">
        <v>7.1168783516553047</v>
      </c>
      <c r="T139" s="530">
        <v>43.768111351112957</v>
      </c>
      <c r="U139" s="542">
        <v>36.686743467329165</v>
      </c>
      <c r="V139" s="72"/>
      <c r="W139" s="72"/>
      <c r="X139" s="72"/>
      <c r="Y139" s="72"/>
      <c r="Z139" s="72"/>
      <c r="AA139" s="72"/>
      <c r="AB139" s="72"/>
      <c r="AC139" s="72"/>
      <c r="AD139" s="72"/>
      <c r="AE139" s="72"/>
      <c r="AF139" s="72"/>
      <c r="AG139" s="72"/>
      <c r="AH139" s="72"/>
      <c r="AI139" s="72"/>
      <c r="AJ139" s="72"/>
      <c r="AK139" s="72"/>
      <c r="AL139" s="72"/>
      <c r="AM139" s="72"/>
      <c r="AN139" s="72"/>
      <c r="AO139" s="72"/>
      <c r="AP139" s="72"/>
      <c r="AQ139" s="72"/>
      <c r="AR139" s="72"/>
      <c r="AS139" s="72"/>
      <c r="AT139" s="72"/>
      <c r="AU139" s="72"/>
      <c r="AV139" s="72"/>
      <c r="AW139" s="72"/>
      <c r="AX139" s="72"/>
      <c r="AY139" s="72"/>
      <c r="AZ139" s="414"/>
      <c r="BA139" s="1035"/>
      <c r="BB139" s="682" t="s">
        <v>19</v>
      </c>
      <c r="BC139" s="554">
        <v>3763.2054949999974</v>
      </c>
      <c r="BD139" s="550">
        <v>1750.7335379999995</v>
      </c>
      <c r="BE139" s="550">
        <v>615.81517099999974</v>
      </c>
      <c r="BF139" s="550">
        <v>201.29139700000002</v>
      </c>
      <c r="BG139" s="563">
        <v>36.365383000000001</v>
      </c>
      <c r="BH139" s="554">
        <v>531.9283969999999</v>
      </c>
      <c r="BI139" s="550">
        <v>108.40939300000002</v>
      </c>
      <c r="BJ139" s="550">
        <v>60.887906000000008</v>
      </c>
      <c r="BK139" s="550">
        <v>9.1494389999999992</v>
      </c>
      <c r="BL139" s="563">
        <v>16.790637</v>
      </c>
      <c r="BM139" s="554">
        <v>2358.5318449999972</v>
      </c>
      <c r="BN139" s="550">
        <v>1751.5765609999983</v>
      </c>
      <c r="BO139" s="550">
        <v>919.69863399999963</v>
      </c>
      <c r="BP139" s="550">
        <v>477.01491099999998</v>
      </c>
      <c r="BQ139" s="563">
        <v>133.423261</v>
      </c>
      <c r="BR139" s="554">
        <v>1045.5109149999994</v>
      </c>
      <c r="BS139" s="550">
        <v>1489.4996309999997</v>
      </c>
      <c r="BT139" s="550">
        <v>2803.8002509999947</v>
      </c>
      <c r="BU139" s="558">
        <v>1028.6001870000005</v>
      </c>
      <c r="BV139" s="73"/>
      <c r="BW139" s="73"/>
      <c r="BX139" s="73"/>
      <c r="BY139" s="73"/>
      <c r="BZ139" s="73"/>
      <c r="CA139" s="73"/>
      <c r="CB139" s="73"/>
      <c r="CC139" s="73"/>
      <c r="CD139" s="73"/>
      <c r="CE139" s="73"/>
      <c r="CF139" s="73"/>
      <c r="CG139" s="73"/>
      <c r="CH139" s="73"/>
      <c r="CI139" s="73"/>
      <c r="CJ139" s="73"/>
      <c r="CK139" s="73"/>
      <c r="CL139" s="73"/>
      <c r="CM139" s="73"/>
      <c r="CN139" s="73"/>
      <c r="CO139" s="73"/>
      <c r="CP139" s="73"/>
      <c r="CQ139" s="73"/>
      <c r="CR139" s="73"/>
      <c r="CS139" s="73"/>
      <c r="CT139" s="73"/>
      <c r="CU139" s="73"/>
      <c r="CV139" s="73"/>
      <c r="CW139" s="73"/>
      <c r="CX139" s="73"/>
      <c r="CY139" s="73"/>
      <c r="CZ139" s="75"/>
    </row>
    <row r="140" s="377" customFormat="true" ht="15" customHeight="true" x14ac:dyDescent="0.2">
      <c r="A140" s="1047" t="s">
        <v>107</v>
      </c>
      <c r="B140" s="447" t="s">
        <v>64</v>
      </c>
      <c r="C140" s="538">
        <v>0</v>
      </c>
      <c r="D140" s="530">
        <v>0</v>
      </c>
      <c r="E140" s="530">
        <v>100</v>
      </c>
      <c r="F140" s="530">
        <v>66.140823328860648</v>
      </c>
      <c r="G140" s="546">
        <v>43.579518075437676</v>
      </c>
      <c r="H140" s="534">
        <v>100</v>
      </c>
      <c r="I140" s="530">
        <v>100</v>
      </c>
      <c r="J140" s="530">
        <v>43.843487969087981</v>
      </c>
      <c r="K140" s="530">
        <v>50.064757900278231</v>
      </c>
      <c r="L140" s="542">
        <v>43.056484985159308</v>
      </c>
      <c r="M140" s="538">
        <v>0</v>
      </c>
      <c r="N140" s="530">
        <v>0</v>
      </c>
      <c r="O140" s="530">
        <v>0</v>
      </c>
      <c r="P140" s="530">
        <v>100</v>
      </c>
      <c r="Q140" s="542">
        <v>74.40949857630622</v>
      </c>
      <c r="R140" s="538">
        <v>100</v>
      </c>
      <c r="S140" s="530">
        <v>42.783943170454577</v>
      </c>
      <c r="T140" s="530">
        <v>68.316585275253004</v>
      </c>
      <c r="U140" s="542">
        <v>82.355466539973605</v>
      </c>
      <c r="V140" s="72"/>
      <c r="W140" s="72"/>
      <c r="X140" s="72"/>
      <c r="Y140" s="72"/>
      <c r="Z140" s="72"/>
      <c r="AA140" s="72"/>
      <c r="AB140" s="72"/>
      <c r="AC140" s="72"/>
      <c r="AD140" s="72"/>
      <c r="AE140" s="72"/>
      <c r="AF140" s="72"/>
      <c r="AG140" s="72"/>
      <c r="AH140" s="72"/>
      <c r="AI140" s="72"/>
      <c r="AJ140" s="72"/>
      <c r="AK140" s="72"/>
      <c r="AL140" s="72"/>
      <c r="AM140" s="72"/>
      <c r="AN140" s="72"/>
      <c r="AO140" s="72"/>
      <c r="AP140" s="72"/>
      <c r="AQ140" s="72"/>
      <c r="AR140" s="72"/>
      <c r="AS140" s="72"/>
      <c r="AT140" s="72"/>
      <c r="AU140" s="72"/>
      <c r="AV140" s="72"/>
      <c r="AW140" s="72"/>
      <c r="AX140" s="72"/>
      <c r="AY140" s="72"/>
      <c r="AZ140" s="414"/>
      <c r="BA140" s="1035" t="s">
        <v>107</v>
      </c>
      <c r="BB140" s="682" t="s">
        <v>64</v>
      </c>
      <c r="BC140" s="554">
        <v>0</v>
      </c>
      <c r="BD140" s="550">
        <v>0</v>
      </c>
      <c r="BE140" s="550">
        <v>6.5872709999999994</v>
      </c>
      <c r="BF140" s="550">
        <v>18.864681000000001</v>
      </c>
      <c r="BG140" s="563">
        <v>191.11155900000014</v>
      </c>
      <c r="BH140" s="554">
        <v>2.967222</v>
      </c>
      <c r="BI140" s="550">
        <v>2.3466480000000001</v>
      </c>
      <c r="BJ140" s="550">
        <v>6.4725830000000002</v>
      </c>
      <c r="BK140" s="550">
        <v>14.835915</v>
      </c>
      <c r="BL140" s="563">
        <v>173.62746900000008</v>
      </c>
      <c r="BM140" s="554">
        <v>0</v>
      </c>
      <c r="BN140" s="550">
        <v>0</v>
      </c>
      <c r="BO140" s="550">
        <v>0</v>
      </c>
      <c r="BP140" s="550">
        <v>3.6200489999999999</v>
      </c>
      <c r="BQ140" s="563">
        <v>12.693624999999999</v>
      </c>
      <c r="BR140" s="554">
        <v>2.0875570000000003</v>
      </c>
      <c r="BS140" s="550">
        <v>184.57877000000005</v>
      </c>
      <c r="BT140" s="550">
        <v>15.364040000000003</v>
      </c>
      <c r="BU140" s="558">
        <v>14.533144</v>
      </c>
      <c r="BV140" s="73"/>
      <c r="BW140" s="73"/>
      <c r="BX140" s="73"/>
      <c r="BY140" s="73"/>
      <c r="BZ140" s="73"/>
      <c r="CA140" s="73"/>
      <c r="CB140" s="73"/>
      <c r="CC140" s="73"/>
      <c r="CD140" s="73"/>
      <c r="CE140" s="73"/>
      <c r="CF140" s="73"/>
      <c r="CG140" s="73"/>
      <c r="CH140" s="73"/>
      <c r="CI140" s="73"/>
      <c r="CJ140" s="73"/>
      <c r="CK140" s="73"/>
      <c r="CL140" s="73"/>
      <c r="CM140" s="73"/>
      <c r="CN140" s="73"/>
      <c r="CO140" s="73"/>
      <c r="CP140" s="73"/>
      <c r="CQ140" s="73"/>
      <c r="CR140" s="73"/>
      <c r="CS140" s="73"/>
      <c r="CT140" s="73"/>
      <c r="CU140" s="73"/>
      <c r="CV140" s="73"/>
      <c r="CW140" s="73"/>
      <c r="CX140" s="73"/>
      <c r="CY140" s="73"/>
      <c r="CZ140" s="75"/>
    </row>
    <row r="141" s="377" customFormat="true" ht="15" customHeight="true" x14ac:dyDescent="0.2">
      <c r="A141" s="1047"/>
      <c r="B141" s="447" t="s">
        <v>65</v>
      </c>
      <c r="C141" s="70" t="s">
        <v>35</v>
      </c>
      <c r="D141" s="68" t="s">
        <v>35</v>
      </c>
      <c r="E141" s="68" t="s">
        <v>35</v>
      </c>
      <c r="F141" s="68" t="s">
        <v>35</v>
      </c>
      <c r="G141" s="65" t="s">
        <v>35</v>
      </c>
      <c r="H141" s="63" t="s">
        <v>35</v>
      </c>
      <c r="I141" s="68" t="s">
        <v>35</v>
      </c>
      <c r="J141" s="68" t="s">
        <v>35</v>
      </c>
      <c r="K141" s="68" t="s">
        <v>35</v>
      </c>
      <c r="L141" s="61" t="s">
        <v>35</v>
      </c>
      <c r="M141" s="70" t="s">
        <v>35</v>
      </c>
      <c r="N141" s="68" t="s">
        <v>35</v>
      </c>
      <c r="O141" s="68" t="s">
        <v>35</v>
      </c>
      <c r="P141" s="68" t="s">
        <v>35</v>
      </c>
      <c r="Q141" s="61" t="s">
        <v>35</v>
      </c>
      <c r="R141" s="70" t="s">
        <v>35</v>
      </c>
      <c r="S141" s="68" t="s">
        <v>35</v>
      </c>
      <c r="T141" s="68" t="s">
        <v>35</v>
      </c>
      <c r="U141" s="61" t="s">
        <v>35</v>
      </c>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414"/>
      <c r="BA141" s="1035"/>
      <c r="BB141" s="682" t="s">
        <v>65</v>
      </c>
      <c r="BC141" s="119" t="s">
        <v>35</v>
      </c>
      <c r="BD141" s="115" t="s">
        <v>35</v>
      </c>
      <c r="BE141" s="115" t="s">
        <v>35</v>
      </c>
      <c r="BF141" s="115" t="s">
        <v>35</v>
      </c>
      <c r="BG141" s="110" t="s">
        <v>35</v>
      </c>
      <c r="BH141" s="119" t="s">
        <v>35</v>
      </c>
      <c r="BI141" s="115" t="s">
        <v>35</v>
      </c>
      <c r="BJ141" s="115" t="s">
        <v>35</v>
      </c>
      <c r="BK141" s="115" t="s">
        <v>35</v>
      </c>
      <c r="BL141" s="110" t="s">
        <v>35</v>
      </c>
      <c r="BM141" s="119" t="s">
        <v>35</v>
      </c>
      <c r="BN141" s="115" t="s">
        <v>35</v>
      </c>
      <c r="BO141" s="115" t="s">
        <v>35</v>
      </c>
      <c r="BP141" s="115" t="s">
        <v>35</v>
      </c>
      <c r="BQ141" s="110" t="s">
        <v>35</v>
      </c>
      <c r="BR141" s="119" t="s">
        <v>35</v>
      </c>
      <c r="BS141" s="115" t="s">
        <v>35</v>
      </c>
      <c r="BT141" s="115" t="s">
        <v>35</v>
      </c>
      <c r="BU141" s="104" t="s">
        <v>35</v>
      </c>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row>
    <row r="142" s="377" customFormat="true" ht="15" customHeight="true" x14ac:dyDescent="0.2">
      <c r="A142" s="1047"/>
      <c r="B142" s="447" t="s">
        <v>66</v>
      </c>
      <c r="C142" s="538">
        <v>0</v>
      </c>
      <c r="D142" s="530">
        <v>0</v>
      </c>
      <c r="E142" s="530">
        <v>0</v>
      </c>
      <c r="F142" s="530">
        <v>0</v>
      </c>
      <c r="G142" s="546">
        <v>8.9407476033501467</v>
      </c>
      <c r="H142" s="534">
        <v>0</v>
      </c>
      <c r="I142" s="530">
        <v>0</v>
      </c>
      <c r="J142" s="530">
        <v>0</v>
      </c>
      <c r="K142" s="530">
        <v>19.382218405214381</v>
      </c>
      <c r="L142" s="542">
        <v>8.2986458194623562</v>
      </c>
      <c r="M142" s="538">
        <v>0</v>
      </c>
      <c r="N142" s="530">
        <v>0</v>
      </c>
      <c r="O142" s="530">
        <v>0</v>
      </c>
      <c r="P142" s="530">
        <v>0</v>
      </c>
      <c r="Q142" s="542">
        <v>0</v>
      </c>
      <c r="R142" s="538">
        <v>0</v>
      </c>
      <c r="S142" s="530">
        <v>8.667633117060273</v>
      </c>
      <c r="T142" s="530">
        <v>8.067650140134452</v>
      </c>
      <c r="U142" s="542">
        <v>0</v>
      </c>
      <c r="V142" s="72"/>
      <c r="W142" s="72"/>
      <c r="X142" s="72"/>
      <c r="Y142" s="72"/>
      <c r="Z142" s="72"/>
      <c r="AA142" s="72"/>
      <c r="AB142" s="72"/>
      <c r="AC142" s="72"/>
      <c r="AD142" s="72"/>
      <c r="AE142" s="72"/>
      <c r="AF142" s="72"/>
      <c r="AG142" s="72"/>
      <c r="AH142" s="72"/>
      <c r="AI142" s="72"/>
      <c r="AJ142" s="72"/>
      <c r="AK142" s="72"/>
      <c r="AL142" s="72"/>
      <c r="AM142" s="72"/>
      <c r="AN142" s="72"/>
      <c r="AO142" s="72"/>
      <c r="AP142" s="72"/>
      <c r="AQ142" s="72"/>
      <c r="AR142" s="72"/>
      <c r="AS142" s="72"/>
      <c r="AT142" s="72"/>
      <c r="AU142" s="72"/>
      <c r="AV142" s="72"/>
      <c r="AW142" s="72"/>
      <c r="AX142" s="72"/>
      <c r="AY142" s="72"/>
      <c r="AZ142" s="414"/>
      <c r="BA142" s="1035"/>
      <c r="BB142" s="682" t="s">
        <v>66</v>
      </c>
      <c r="BC142" s="554">
        <v>0</v>
      </c>
      <c r="BD142" s="550">
        <v>0</v>
      </c>
      <c r="BE142" s="550">
        <v>0</v>
      </c>
      <c r="BF142" s="550">
        <v>0</v>
      </c>
      <c r="BG142" s="563">
        <v>39.208331999999999</v>
      </c>
      <c r="BH142" s="554">
        <v>0</v>
      </c>
      <c r="BI142" s="550">
        <v>0</v>
      </c>
      <c r="BJ142" s="550">
        <v>0</v>
      </c>
      <c r="BK142" s="550">
        <v>5.7436199999999999</v>
      </c>
      <c r="BL142" s="563">
        <v>33.464711999999999</v>
      </c>
      <c r="BM142" s="554">
        <v>0</v>
      </c>
      <c r="BN142" s="550">
        <v>0</v>
      </c>
      <c r="BO142" s="550">
        <v>0</v>
      </c>
      <c r="BP142" s="550">
        <v>0</v>
      </c>
      <c r="BQ142" s="563">
        <v>0</v>
      </c>
      <c r="BR142" s="554">
        <v>0</v>
      </c>
      <c r="BS142" s="550">
        <v>37.39396</v>
      </c>
      <c r="BT142" s="550">
        <v>1.8143720000000001</v>
      </c>
      <c r="BU142" s="558">
        <v>0</v>
      </c>
      <c r="BV142" s="73"/>
      <c r="BW142" s="73"/>
      <c r="BX142" s="73"/>
      <c r="BY142" s="73"/>
      <c r="BZ142" s="73"/>
      <c r="CA142" s="73"/>
      <c r="CB142" s="73"/>
      <c r="CC142" s="73"/>
      <c r="CD142" s="73"/>
      <c r="CE142" s="73"/>
      <c r="CF142" s="73"/>
      <c r="CG142" s="73"/>
      <c r="CH142" s="73"/>
      <c r="CI142" s="73"/>
      <c r="CJ142" s="73"/>
      <c r="CK142" s="73"/>
      <c r="CL142" s="73"/>
      <c r="CM142" s="73"/>
      <c r="CN142" s="73"/>
      <c r="CO142" s="73"/>
      <c r="CP142" s="73"/>
      <c r="CQ142" s="73"/>
      <c r="CR142" s="73"/>
      <c r="CS142" s="73"/>
      <c r="CT142" s="73"/>
      <c r="CU142" s="73"/>
      <c r="CV142" s="73"/>
      <c r="CW142" s="73"/>
      <c r="CX142" s="73"/>
      <c r="CY142" s="73"/>
      <c r="CZ142" s="75"/>
    </row>
    <row r="143" s="377" customFormat="true" ht="15" customHeight="true" x14ac:dyDescent="0.2">
      <c r="A143" s="1047"/>
      <c r="B143" s="447" t="s">
        <v>67</v>
      </c>
      <c r="C143" s="538">
        <v>0</v>
      </c>
      <c r="D143" s="530">
        <v>0</v>
      </c>
      <c r="E143" s="530">
        <v>0</v>
      </c>
      <c r="F143" s="530">
        <v>33.859176671139352</v>
      </c>
      <c r="G143" s="546">
        <v>47.47973432121222</v>
      </c>
      <c r="H143" s="534">
        <v>0</v>
      </c>
      <c r="I143" s="530">
        <v>0</v>
      </c>
      <c r="J143" s="530">
        <v>56.156512030912019</v>
      </c>
      <c r="K143" s="530">
        <v>30.553023694507399</v>
      </c>
      <c r="L143" s="542">
        <v>48.644869195378348</v>
      </c>
      <c r="M143" s="538">
        <v>0</v>
      </c>
      <c r="N143" s="530">
        <v>0</v>
      </c>
      <c r="O143" s="530">
        <v>0</v>
      </c>
      <c r="P143" s="530">
        <v>0</v>
      </c>
      <c r="Q143" s="542">
        <v>25.59050142369378</v>
      </c>
      <c r="R143" s="538">
        <v>0</v>
      </c>
      <c r="S143" s="530">
        <v>48.548423712485175</v>
      </c>
      <c r="T143" s="530">
        <v>23.615764584612542</v>
      </c>
      <c r="U143" s="542">
        <v>17.644533460026405</v>
      </c>
      <c r="V143" s="72"/>
      <c r="W143" s="72"/>
      <c r="X143" s="72"/>
      <c r="Y143" s="72"/>
      <c r="Z143" s="72"/>
      <c r="AA143" s="72"/>
      <c r="AB143" s="72"/>
      <c r="AC143" s="72"/>
      <c r="AD143" s="72"/>
      <c r="AE143" s="72"/>
      <c r="AF143" s="72"/>
      <c r="AG143" s="72"/>
      <c r="AH143" s="72"/>
      <c r="AI143" s="72"/>
      <c r="AJ143" s="72"/>
      <c r="AK143" s="72"/>
      <c r="AL143" s="72"/>
      <c r="AM143" s="72"/>
      <c r="AN143" s="72"/>
      <c r="AO143" s="72"/>
      <c r="AP143" s="72"/>
      <c r="AQ143" s="72"/>
      <c r="AR143" s="72"/>
      <c r="AS143" s="72"/>
      <c r="AT143" s="72"/>
      <c r="AU143" s="72"/>
      <c r="AV143" s="72"/>
      <c r="AW143" s="72"/>
      <c r="AX143" s="72"/>
      <c r="AY143" s="72"/>
      <c r="AZ143" s="414"/>
      <c r="BA143" s="1035"/>
      <c r="BB143" s="682" t="s">
        <v>67</v>
      </c>
      <c r="BC143" s="554">
        <v>0</v>
      </c>
      <c r="BD143" s="550">
        <v>0</v>
      </c>
      <c r="BE143" s="550">
        <v>0</v>
      </c>
      <c r="BF143" s="550">
        <v>9.6573119999999992</v>
      </c>
      <c r="BG143" s="563">
        <v>208.21538300000006</v>
      </c>
      <c r="BH143" s="554">
        <v>0</v>
      </c>
      <c r="BI143" s="550">
        <v>0</v>
      </c>
      <c r="BJ143" s="550">
        <v>8.2903459999999995</v>
      </c>
      <c r="BK143" s="550">
        <v>9.0539150000000017</v>
      </c>
      <c r="BL143" s="563">
        <v>196.16291300000003</v>
      </c>
      <c r="BM143" s="554">
        <v>0</v>
      </c>
      <c r="BN143" s="550">
        <v>0</v>
      </c>
      <c r="BO143" s="550">
        <v>0</v>
      </c>
      <c r="BP143" s="550">
        <v>0</v>
      </c>
      <c r="BQ143" s="563">
        <v>4.3655210000000002</v>
      </c>
      <c r="BR143" s="554">
        <v>0</v>
      </c>
      <c r="BS143" s="550">
        <v>209.44793000000004</v>
      </c>
      <c r="BT143" s="550">
        <v>5.3110610000000005</v>
      </c>
      <c r="BU143" s="558">
        <v>3.1137040000000002</v>
      </c>
      <c r="BV143" s="73"/>
      <c r="BW143" s="73"/>
      <c r="BX143" s="73"/>
      <c r="BY143" s="73"/>
      <c r="BZ143" s="73"/>
      <c r="CA143" s="73"/>
      <c r="CB143" s="73"/>
      <c r="CC143" s="73"/>
      <c r="CD143" s="73"/>
      <c r="CE143" s="73"/>
      <c r="CF143" s="73"/>
      <c r="CG143" s="73"/>
      <c r="CH143" s="73"/>
      <c r="CI143" s="73"/>
      <c r="CJ143" s="73"/>
      <c r="CK143" s="73"/>
      <c r="CL143" s="73"/>
      <c r="CM143" s="73"/>
      <c r="CN143" s="73"/>
      <c r="CO143" s="73"/>
      <c r="CP143" s="73"/>
      <c r="CQ143" s="73"/>
      <c r="CR143" s="73"/>
      <c r="CS143" s="73"/>
      <c r="CT143" s="73"/>
      <c r="CU143" s="73"/>
      <c r="CV143" s="73"/>
      <c r="CW143" s="73"/>
      <c r="CX143" s="73"/>
      <c r="CY143" s="73"/>
      <c r="CZ143" s="75"/>
    </row>
    <row r="144" s="377" customFormat="true" ht="15" customHeight="true" x14ac:dyDescent="0.2">
      <c r="A144" s="1047" t="s">
        <v>108</v>
      </c>
      <c r="B144" s="447" t="s">
        <v>64</v>
      </c>
      <c r="C144" s="538">
        <v>99.612597158165855</v>
      </c>
      <c r="D144" s="530">
        <v>99.510371421408465</v>
      </c>
      <c r="E144" s="530">
        <v>96.0995604038294</v>
      </c>
      <c r="F144" s="530">
        <v>92.448749589317643</v>
      </c>
      <c r="G144" s="546">
        <v>85.672908199063826</v>
      </c>
      <c r="H144" s="534">
        <v>95.209830993848456</v>
      </c>
      <c r="I144" s="530">
        <v>93.503743957716054</v>
      </c>
      <c r="J144" s="530">
        <v>86.812309115711813</v>
      </c>
      <c r="K144" s="530">
        <v>87.882223272535271</v>
      </c>
      <c r="L144" s="542">
        <v>76.257625562421865</v>
      </c>
      <c r="M144" s="538">
        <v>100</v>
      </c>
      <c r="N144" s="530">
        <v>99.562246795151509</v>
      </c>
      <c r="O144" s="530">
        <v>99.954018451863917</v>
      </c>
      <c r="P144" s="530">
        <v>98.681929691343015</v>
      </c>
      <c r="Q144" s="542">
        <v>99.136954592934984</v>
      </c>
      <c r="R144" s="538">
        <v>99.332933889119758</v>
      </c>
      <c r="S144" s="530">
        <v>91.656432457720314</v>
      </c>
      <c r="T144" s="530">
        <v>99.592752830767523</v>
      </c>
      <c r="U144" s="542">
        <v>98.890760397609895</v>
      </c>
      <c r="V144" s="72"/>
      <c r="W144" s="72"/>
      <c r="X144" s="72"/>
      <c r="Y144" s="72"/>
      <c r="Z144" s="72"/>
      <c r="AA144" s="72"/>
      <c r="AB144" s="72"/>
      <c r="AC144" s="72"/>
      <c r="AD144" s="72"/>
      <c r="AE144" s="72"/>
      <c r="AF144" s="72"/>
      <c r="AG144" s="72"/>
      <c r="AH144" s="72"/>
      <c r="AI144" s="72"/>
      <c r="AJ144" s="72"/>
      <c r="AK144" s="72"/>
      <c r="AL144" s="72"/>
      <c r="AM144" s="72"/>
      <c r="AN144" s="72"/>
      <c r="AO144" s="72"/>
      <c r="AP144" s="72"/>
      <c r="AQ144" s="72"/>
      <c r="AR144" s="72"/>
      <c r="AS144" s="72"/>
      <c r="AT144" s="72"/>
      <c r="AU144" s="72"/>
      <c r="AV144" s="72"/>
      <c r="AW144" s="72"/>
      <c r="AX144" s="72"/>
      <c r="AY144" s="72"/>
      <c r="AZ144" s="414"/>
      <c r="BA144" s="1035" t="s">
        <v>108</v>
      </c>
      <c r="BB144" s="682" t="s">
        <v>64</v>
      </c>
      <c r="BC144" s="554">
        <v>2623.9575810000001</v>
      </c>
      <c r="BD144" s="550">
        <v>4272.943204000002</v>
      </c>
      <c r="BE144" s="550">
        <v>5076.8034319999988</v>
      </c>
      <c r="BF144" s="550">
        <v>5101.2292180000022</v>
      </c>
      <c r="BG144" s="563">
        <v>4573.7616240000025</v>
      </c>
      <c r="BH144" s="554">
        <v>1861.7276340000001</v>
      </c>
      <c r="BI144" s="550">
        <v>2203.8635560000012</v>
      </c>
      <c r="BJ144" s="550">
        <v>2110.7451220000021</v>
      </c>
      <c r="BK144" s="550">
        <v>2270.1534270000006</v>
      </c>
      <c r="BL144" s="563">
        <v>1486.4442610000001</v>
      </c>
      <c r="BM144" s="554">
        <v>1312.5216809999979</v>
      </c>
      <c r="BN144" s="550">
        <v>1815.157376999998</v>
      </c>
      <c r="BO144" s="550">
        <v>2500.6444789999996</v>
      </c>
      <c r="BP144" s="550">
        <v>2892.5120990000032</v>
      </c>
      <c r="BQ144" s="563">
        <v>3194.9254229999979</v>
      </c>
      <c r="BR144" s="554">
        <v>1474.6099990000005</v>
      </c>
      <c r="BS144" s="550">
        <v>15118.039535999987</v>
      </c>
      <c r="BT144" s="550">
        <v>3367.0055479999974</v>
      </c>
      <c r="BU144" s="558">
        <v>1689.0399759999966</v>
      </c>
      <c r="BV144" s="73"/>
      <c r="BW144" s="73"/>
      <c r="BX144" s="73"/>
      <c r="BY144" s="73"/>
      <c r="BZ144" s="73"/>
      <c r="CA144" s="73"/>
      <c r="CB144" s="73"/>
      <c r="CC144" s="73"/>
      <c r="CD144" s="73"/>
      <c r="CE144" s="73"/>
      <c r="CF144" s="73"/>
      <c r="CG144" s="73"/>
      <c r="CH144" s="73"/>
      <c r="CI144" s="73"/>
      <c r="CJ144" s="73"/>
      <c r="CK144" s="73"/>
      <c r="CL144" s="73"/>
      <c r="CM144" s="73"/>
      <c r="CN144" s="73"/>
      <c r="CO144" s="73"/>
      <c r="CP144" s="73"/>
      <c r="CQ144" s="73"/>
      <c r="CR144" s="73"/>
      <c r="CS144" s="73"/>
      <c r="CT144" s="73"/>
      <c r="CU144" s="73"/>
      <c r="CV144" s="73"/>
      <c r="CW144" s="73"/>
      <c r="CX144" s="73"/>
      <c r="CY144" s="73"/>
      <c r="CZ144" s="75"/>
    </row>
    <row r="145" s="377" customFormat="true" ht="15" customHeight="true" x14ac:dyDescent="0.2">
      <c r="A145" s="1047"/>
      <c r="B145" s="447" t="s">
        <v>65</v>
      </c>
      <c r="C145" s="538">
        <v>0.30297471397246623</v>
      </c>
      <c r="D145" s="530">
        <v>0.31596048124625631</v>
      </c>
      <c r="E145" s="530">
        <v>0.80589270082237485</v>
      </c>
      <c r="F145" s="530">
        <v>0.2237360556037962</v>
      </c>
      <c r="G145" s="546">
        <v>0.34631088375780295</v>
      </c>
      <c r="H145" s="534">
        <v>0.60049913400408472</v>
      </c>
      <c r="I145" s="530">
        <v>5.4267010055337635E-2</v>
      </c>
      <c r="J145" s="530">
        <v>0.28772180751500054</v>
      </c>
      <c r="K145" s="530">
        <v>0.58690034315127526</v>
      </c>
      <c r="L145" s="542">
        <v>0.17071216116408378</v>
      </c>
      <c r="M145" s="538">
        <v>0</v>
      </c>
      <c r="N145" s="530">
        <v>0.43775320484847335</v>
      </c>
      <c r="O145" s="530">
        <v>4.598154813607952E-2</v>
      </c>
      <c r="P145" s="530">
        <v>1.2846551947351137</v>
      </c>
      <c r="Q145" s="542">
        <v>0.2998884683227348</v>
      </c>
      <c r="R145" s="538">
        <v>0.66706611088023837</v>
      </c>
      <c r="S145" s="530">
        <v>0.44958384724283118</v>
      </c>
      <c r="T145" s="530">
        <v>8.6649101675308239E-3</v>
      </c>
      <c r="U145" s="542">
        <v>0.62090411183430527</v>
      </c>
      <c r="V145" s="72"/>
      <c r="W145" s="72"/>
      <c r="X145" s="72"/>
      <c r="Y145" s="72"/>
      <c r="Z145" s="72"/>
      <c r="AA145" s="72"/>
      <c r="AB145" s="72"/>
      <c r="AC145" s="72"/>
      <c r="AD145" s="72"/>
      <c r="AE145" s="72"/>
      <c r="AF145" s="72"/>
      <c r="AG145" s="72"/>
      <c r="AH145" s="72"/>
      <c r="AI145" s="72"/>
      <c r="AJ145" s="72"/>
      <c r="AK145" s="72"/>
      <c r="AL145" s="72"/>
      <c r="AM145" s="72"/>
      <c r="AN145" s="72"/>
      <c r="AO145" s="72"/>
      <c r="AP145" s="72"/>
      <c r="AQ145" s="72"/>
      <c r="AR145" s="72"/>
      <c r="AS145" s="72"/>
      <c r="AT145" s="72"/>
      <c r="AU145" s="72"/>
      <c r="AV145" s="72"/>
      <c r="AW145" s="72"/>
      <c r="AX145" s="72"/>
      <c r="AY145" s="72"/>
      <c r="AZ145" s="414"/>
      <c r="BA145" s="1035"/>
      <c r="BB145" s="682" t="s">
        <v>65</v>
      </c>
      <c r="BC145" s="554">
        <v>7.9808459999999997</v>
      </c>
      <c r="BD145" s="550">
        <v>13.567240999999999</v>
      </c>
      <c r="BE145" s="550">
        <v>42.574168</v>
      </c>
      <c r="BF145" s="550">
        <v>12.345531000000001</v>
      </c>
      <c r="BG145" s="563">
        <v>18.488265000000002</v>
      </c>
      <c r="BH145" s="554">
        <v>11.742125999999999</v>
      </c>
      <c r="BI145" s="550">
        <v>1.2790619999999999</v>
      </c>
      <c r="BJ145" s="550">
        <v>6.9956370000000003</v>
      </c>
      <c r="BK145" s="550">
        <v>15.160675000000003</v>
      </c>
      <c r="BL145" s="563">
        <v>3.3275900000000003</v>
      </c>
      <c r="BM145" s="554">
        <v>0</v>
      </c>
      <c r="BN145" s="550">
        <v>7.9808459999999997</v>
      </c>
      <c r="BO145" s="550">
        <v>1.1503639999999999</v>
      </c>
      <c r="BP145" s="550">
        <v>37.655128000000005</v>
      </c>
      <c r="BQ145" s="563">
        <v>9.6646229999999989</v>
      </c>
      <c r="BR145" s="554">
        <v>9.9026810000000012</v>
      </c>
      <c r="BS145" s="550">
        <v>74.155476000000007</v>
      </c>
      <c r="BT145" s="550">
        <v>0.29294100000000001</v>
      </c>
      <c r="BU145" s="558">
        <v>10.604953</v>
      </c>
      <c r="BV145" s="73"/>
      <c r="BW145" s="73"/>
      <c r="BX145" s="73"/>
      <c r="BY145" s="73"/>
      <c r="BZ145" s="73"/>
      <c r="CA145" s="73"/>
      <c r="CB145" s="73"/>
      <c r="CC145" s="73"/>
      <c r="CD145" s="73"/>
      <c r="CE145" s="73"/>
      <c r="CF145" s="73"/>
      <c r="CG145" s="73"/>
      <c r="CH145" s="73"/>
      <c r="CI145" s="73"/>
      <c r="CJ145" s="73"/>
      <c r="CK145" s="73"/>
      <c r="CL145" s="73"/>
      <c r="CM145" s="73"/>
      <c r="CN145" s="73"/>
      <c r="CO145" s="73"/>
      <c r="CP145" s="73"/>
      <c r="CQ145" s="73"/>
      <c r="CR145" s="73"/>
      <c r="CS145" s="73"/>
      <c r="CT145" s="73"/>
      <c r="CU145" s="73"/>
      <c r="CV145" s="73"/>
      <c r="CW145" s="73"/>
      <c r="CX145" s="73"/>
      <c r="CY145" s="73"/>
      <c r="CZ145" s="75"/>
    </row>
    <row r="146" s="377" customFormat="true" ht="15" customHeight="true" x14ac:dyDescent="0.2">
      <c r="A146" s="1047"/>
      <c r="B146" s="447" t="s">
        <v>66</v>
      </c>
      <c r="C146" s="538">
        <v>0</v>
      </c>
      <c r="D146" s="530">
        <v>0</v>
      </c>
      <c r="E146" s="530">
        <v>0.22190353648115627</v>
      </c>
      <c r="F146" s="530">
        <v>1.2342668855975774</v>
      </c>
      <c r="G146" s="546">
        <v>2.2607571612141402</v>
      </c>
      <c r="H146" s="534">
        <v>5.4107091617843286E-2</v>
      </c>
      <c r="I146" s="530">
        <v>1.034896899373785</v>
      </c>
      <c r="J146" s="530">
        <v>1.876265910031905</v>
      </c>
      <c r="K146" s="530">
        <v>2.6493474718479963</v>
      </c>
      <c r="L146" s="542">
        <v>3.0799464475223481</v>
      </c>
      <c r="M146" s="538">
        <v>0</v>
      </c>
      <c r="N146" s="530">
        <v>0</v>
      </c>
      <c r="O146" s="530">
        <v>0</v>
      </c>
      <c r="P146" s="530">
        <v>3.3415113921868175E-2</v>
      </c>
      <c r="Q146" s="542">
        <v>0</v>
      </c>
      <c r="R146" s="538">
        <v>0</v>
      </c>
      <c r="S146" s="530">
        <v>1.1841485205066742</v>
      </c>
      <c r="T146" s="530">
        <v>0.11771299733327648</v>
      </c>
      <c r="U146" s="542">
        <v>7.1778355694818483E-2</v>
      </c>
      <c r="V146" s="72"/>
      <c r="W146" s="72"/>
      <c r="X146" s="72"/>
      <c r="Y146" s="72"/>
      <c r="Z146" s="72"/>
      <c r="AA146" s="72"/>
      <c r="AB146" s="72"/>
      <c r="AC146" s="72"/>
      <c r="AD146" s="72"/>
      <c r="AE146" s="72"/>
      <c r="AF146" s="72"/>
      <c r="AG146" s="72"/>
      <c r="AH146" s="72"/>
      <c r="AI146" s="72"/>
      <c r="AJ146" s="72"/>
      <c r="AK146" s="72"/>
      <c r="AL146" s="72"/>
      <c r="AM146" s="72"/>
      <c r="AN146" s="72"/>
      <c r="AO146" s="72"/>
      <c r="AP146" s="72"/>
      <c r="AQ146" s="72"/>
      <c r="AR146" s="72"/>
      <c r="AS146" s="72"/>
      <c r="AT146" s="72"/>
      <c r="AU146" s="72"/>
      <c r="AV146" s="72"/>
      <c r="AW146" s="72"/>
      <c r="AX146" s="72"/>
      <c r="AY146" s="72"/>
      <c r="AZ146" s="414"/>
      <c r="BA146" s="1035"/>
      <c r="BB146" s="682" t="s">
        <v>66</v>
      </c>
      <c r="BC146" s="554">
        <v>0</v>
      </c>
      <c r="BD146" s="550">
        <v>0</v>
      </c>
      <c r="BE146" s="550">
        <v>11.722849</v>
      </c>
      <c r="BF146" s="550">
        <v>68.105607999999989</v>
      </c>
      <c r="BG146" s="563">
        <v>120.69351399999998</v>
      </c>
      <c r="BH146" s="554">
        <v>1.0580069999999999</v>
      </c>
      <c r="BI146" s="550">
        <v>24.392302000000001</v>
      </c>
      <c r="BJ146" s="550">
        <v>45.619326999999998</v>
      </c>
      <c r="BK146" s="550">
        <v>68.437336000000002</v>
      </c>
      <c r="BL146" s="563">
        <v>60.035552999999993</v>
      </c>
      <c r="BM146" s="554">
        <v>0</v>
      </c>
      <c r="BN146" s="550">
        <v>0</v>
      </c>
      <c r="BO146" s="550">
        <v>0</v>
      </c>
      <c r="BP146" s="550">
        <v>0.97944600000000004</v>
      </c>
      <c r="BQ146" s="563">
        <v>0</v>
      </c>
      <c r="BR146" s="554">
        <v>0</v>
      </c>
      <c r="BS146" s="550">
        <v>195.31639700000005</v>
      </c>
      <c r="BT146" s="550">
        <v>3.9796100000000001</v>
      </c>
      <c r="BU146" s="558">
        <v>1.2259640000000001</v>
      </c>
      <c r="BV146" s="73"/>
      <c r="BW146" s="73"/>
      <c r="BX146" s="73"/>
      <c r="BY146" s="73"/>
      <c r="BZ146" s="73"/>
      <c r="CA146" s="73"/>
      <c r="CB146" s="73"/>
      <c r="CC146" s="73"/>
      <c r="CD146" s="73"/>
      <c r="CE146" s="73"/>
      <c r="CF146" s="73"/>
      <c r="CG146" s="73"/>
      <c r="CH146" s="73"/>
      <c r="CI146" s="73"/>
      <c r="CJ146" s="73"/>
      <c r="CK146" s="73"/>
      <c r="CL146" s="73"/>
      <c r="CM146" s="73"/>
      <c r="CN146" s="73"/>
      <c r="CO146" s="73"/>
      <c r="CP146" s="73"/>
      <c r="CQ146" s="73"/>
      <c r="CR146" s="73"/>
      <c r="CS146" s="73"/>
      <c r="CT146" s="73"/>
      <c r="CU146" s="73"/>
      <c r="CV146" s="73"/>
      <c r="CW146" s="73"/>
      <c r="CX146" s="73"/>
      <c r="CY146" s="73"/>
      <c r="CZ146" s="75"/>
    </row>
    <row r="147" s="377" customFormat="true" ht="15" customHeight="true" x14ac:dyDescent="0.2">
      <c r="A147" s="1047"/>
      <c r="B147" s="447" t="s">
        <v>67</v>
      </c>
      <c r="C147" s="538">
        <v>8.4428127861657973E-2</v>
      </c>
      <c r="D147" s="530">
        <v>0.17366809734526037</v>
      </c>
      <c r="E147" s="530">
        <v>2.8726433588670197</v>
      </c>
      <c r="F147" s="530">
        <v>6.0932474694809207</v>
      </c>
      <c r="G147" s="546">
        <v>11.720023755964219</v>
      </c>
      <c r="H147" s="534">
        <v>4.1355627805296393</v>
      </c>
      <c r="I147" s="530">
        <v>5.4070921328549213</v>
      </c>
      <c r="J147" s="530">
        <v>11.023703166741361</v>
      </c>
      <c r="K147" s="530">
        <v>8.8815289124655106</v>
      </c>
      <c r="L147" s="542">
        <v>20.491715828891728</v>
      </c>
      <c r="M147" s="538">
        <v>0</v>
      </c>
      <c r="N147" s="530">
        <v>0</v>
      </c>
      <c r="O147" s="530">
        <v>0</v>
      </c>
      <c r="P147" s="530">
        <v>0</v>
      </c>
      <c r="Q147" s="542">
        <v>0.56315693874228845</v>
      </c>
      <c r="R147" s="538">
        <v>0</v>
      </c>
      <c r="S147" s="530">
        <v>6.7098351745303448</v>
      </c>
      <c r="T147" s="530">
        <v>0.28086926173167287</v>
      </c>
      <c r="U147" s="542">
        <v>0.41655713486099916</v>
      </c>
      <c r="V147" s="72"/>
      <c r="W147" s="72"/>
      <c r="X147" s="72"/>
      <c r="Y147" s="72"/>
      <c r="Z147" s="72"/>
      <c r="AA147" s="72"/>
      <c r="AB147" s="72"/>
      <c r="AC147" s="72"/>
      <c r="AD147" s="72"/>
      <c r="AE147" s="72"/>
      <c r="AF147" s="72"/>
      <c r="AG147" s="72"/>
      <c r="AH147" s="72"/>
      <c r="AI147" s="72"/>
      <c r="AJ147" s="72"/>
      <c r="AK147" s="72"/>
      <c r="AL147" s="72"/>
      <c r="AM147" s="72"/>
      <c r="AN147" s="72"/>
      <c r="AO147" s="72"/>
      <c r="AP147" s="72"/>
      <c r="AQ147" s="72"/>
      <c r="AR147" s="72"/>
      <c r="AS147" s="72"/>
      <c r="AT147" s="72"/>
      <c r="AU147" s="72"/>
      <c r="AV147" s="72"/>
      <c r="AW147" s="72"/>
      <c r="AX147" s="72"/>
      <c r="AY147" s="72"/>
      <c r="AZ147" s="414"/>
      <c r="BA147" s="1035"/>
      <c r="BB147" s="682" t="s">
        <v>67</v>
      </c>
      <c r="BC147" s="554">
        <v>2.2239740000000001</v>
      </c>
      <c r="BD147" s="550">
        <v>7.4572519999999995</v>
      </c>
      <c r="BE147" s="550">
        <v>151.75767300000001</v>
      </c>
      <c r="BF147" s="550">
        <v>336.21927999999974</v>
      </c>
      <c r="BG147" s="563">
        <v>625.688984</v>
      </c>
      <c r="BH147" s="554">
        <v>80.866560000000007</v>
      </c>
      <c r="BI147" s="550">
        <v>127.444023</v>
      </c>
      <c r="BJ147" s="550">
        <v>268.02912999999995</v>
      </c>
      <c r="BK147" s="550">
        <v>229.42561700000005</v>
      </c>
      <c r="BL147" s="563">
        <v>399.43275400000005</v>
      </c>
      <c r="BM147" s="554">
        <v>0</v>
      </c>
      <c r="BN147" s="550">
        <v>0</v>
      </c>
      <c r="BO147" s="550">
        <v>0</v>
      </c>
      <c r="BP147" s="550">
        <v>0</v>
      </c>
      <c r="BQ147" s="563">
        <v>18.149079</v>
      </c>
      <c r="BR147" s="554">
        <v>0</v>
      </c>
      <c r="BS147" s="550">
        <v>1106.7368730000003</v>
      </c>
      <c r="BT147" s="550">
        <v>9.4955540000000003</v>
      </c>
      <c r="BU147" s="558">
        <v>7.1147359999999997</v>
      </c>
      <c r="BV147" s="73"/>
      <c r="BW147" s="73"/>
      <c r="BX147" s="73"/>
      <c r="BY147" s="73"/>
      <c r="BZ147" s="73"/>
      <c r="CA147" s="73"/>
      <c r="CB147" s="73"/>
      <c r="CC147" s="73"/>
      <c r="CD147" s="73"/>
      <c r="CE147" s="73"/>
      <c r="CF147" s="73"/>
      <c r="CG147" s="73"/>
      <c r="CH147" s="73"/>
      <c r="CI147" s="73"/>
      <c r="CJ147" s="73"/>
      <c r="CK147" s="73"/>
      <c r="CL147" s="73"/>
      <c r="CM147" s="73"/>
      <c r="CN147" s="73"/>
      <c r="CO147" s="73"/>
      <c r="CP147" s="73"/>
      <c r="CQ147" s="73"/>
      <c r="CR147" s="73"/>
      <c r="CS147" s="73"/>
      <c r="CT147" s="73"/>
      <c r="CU147" s="73"/>
      <c r="CV147" s="73"/>
      <c r="CW147" s="73"/>
      <c r="CX147" s="73"/>
      <c r="CY147" s="73"/>
      <c r="CZ147" s="75"/>
    </row>
    <row r="148" s="377" customFormat="true" ht="15" customHeight="true" x14ac:dyDescent="0.2">
      <c r="A148" s="1047" t="s">
        <v>109</v>
      </c>
      <c r="B148" s="447" t="s">
        <v>49</v>
      </c>
      <c r="C148" s="538">
        <v>5.5191714013991025</v>
      </c>
      <c r="D148" s="530">
        <v>13.143116455516266</v>
      </c>
      <c r="E148" s="530">
        <v>27.223695154023243</v>
      </c>
      <c r="F148" s="530">
        <v>32.13888413216398</v>
      </c>
      <c r="G148" s="546">
        <v>28.195461186051624</v>
      </c>
      <c r="H148" s="534">
        <v>36.161656800426272</v>
      </c>
      <c r="I148" s="530">
        <v>43.78219611469688</v>
      </c>
      <c r="J148" s="530">
        <v>44.761824226056859</v>
      </c>
      <c r="K148" s="530">
        <v>39.814481474939726</v>
      </c>
      <c r="L148" s="542">
        <v>24.146042443234272</v>
      </c>
      <c r="M148" s="538">
        <v>4.4077828500900935</v>
      </c>
      <c r="N148" s="530">
        <v>8.3304872043740286</v>
      </c>
      <c r="O148" s="530">
        <v>11.498254665442751</v>
      </c>
      <c r="P148" s="530">
        <v>10.918856530940865</v>
      </c>
      <c r="Q148" s="542">
        <v>7.8258409777186193</v>
      </c>
      <c r="R148" s="538">
        <v>7.8538949884778244</v>
      </c>
      <c r="S148" s="530">
        <v>28.563444062640325</v>
      </c>
      <c r="T148" s="530">
        <v>9.2495813460637031</v>
      </c>
      <c r="U148" s="542">
        <v>7.5046757943331999</v>
      </c>
      <c r="V148" s="72"/>
      <c r="W148" s="72"/>
      <c r="X148" s="72"/>
      <c r="Y148" s="72"/>
      <c r="Z148" s="72"/>
      <c r="AA148" s="72"/>
      <c r="AB148" s="72"/>
      <c r="AC148" s="72"/>
      <c r="AD148" s="72"/>
      <c r="AE148" s="72"/>
      <c r="AF148" s="72"/>
      <c r="AG148" s="72"/>
      <c r="AH148" s="72"/>
      <c r="AI148" s="72"/>
      <c r="AJ148" s="72"/>
      <c r="AK148" s="72"/>
      <c r="AL148" s="72"/>
      <c r="AM148" s="72"/>
      <c r="AN148" s="72"/>
      <c r="AO148" s="72"/>
      <c r="AP148" s="72"/>
      <c r="AQ148" s="72"/>
      <c r="AR148" s="72"/>
      <c r="AS148" s="72"/>
      <c r="AT148" s="72"/>
      <c r="AU148" s="72"/>
      <c r="AV148" s="72"/>
      <c r="AW148" s="72"/>
      <c r="AX148" s="72"/>
      <c r="AY148" s="72"/>
      <c r="AZ148" s="414"/>
      <c r="BA148" s="1035" t="s">
        <v>109</v>
      </c>
      <c r="BB148" s="682" t="s">
        <v>49</v>
      </c>
      <c r="BC148" s="554">
        <v>363.97492299999993</v>
      </c>
      <c r="BD148" s="550">
        <v>866.43859699999973</v>
      </c>
      <c r="BE148" s="550">
        <v>1794.8260969999994</v>
      </c>
      <c r="BF148" s="550">
        <v>2118.0474179999997</v>
      </c>
      <c r="BG148" s="563">
        <v>1859.7968840000008</v>
      </c>
      <c r="BH148" s="554">
        <v>1034.6267110000008</v>
      </c>
      <c r="BI148" s="550">
        <v>1252.9712490000006</v>
      </c>
      <c r="BJ148" s="550">
        <v>1280.129145000001</v>
      </c>
      <c r="BK148" s="550">
        <v>1141.0838700000002</v>
      </c>
      <c r="BL148" s="563">
        <v>690.01990399999988</v>
      </c>
      <c r="BM148" s="554">
        <v>164.40295799999998</v>
      </c>
      <c r="BN148" s="550">
        <v>311.11906199999993</v>
      </c>
      <c r="BO148" s="550">
        <v>429.21344899999974</v>
      </c>
      <c r="BP148" s="550">
        <v>407.80157100000008</v>
      </c>
      <c r="BQ148" s="563">
        <v>291.71600000000018</v>
      </c>
      <c r="BR148" s="554">
        <v>222.06514799999991</v>
      </c>
      <c r="BS148" s="550">
        <v>5978.0759610000014</v>
      </c>
      <c r="BT148" s="550">
        <v>592.53135899999984</v>
      </c>
      <c r="BU148" s="558">
        <v>210.41145100000014</v>
      </c>
      <c r="BV148" s="73"/>
      <c r="BW148" s="73"/>
      <c r="BX148" s="73"/>
      <c r="BY148" s="73"/>
      <c r="BZ148" s="73"/>
      <c r="CA148" s="73"/>
      <c r="CB148" s="73"/>
      <c r="CC148" s="73"/>
      <c r="CD148" s="73"/>
      <c r="CE148" s="73"/>
      <c r="CF148" s="73"/>
      <c r="CG148" s="73"/>
      <c r="CH148" s="73"/>
      <c r="CI148" s="73"/>
      <c r="CJ148" s="73"/>
      <c r="CK148" s="73"/>
      <c r="CL148" s="73"/>
      <c r="CM148" s="73"/>
      <c r="CN148" s="73"/>
      <c r="CO148" s="73"/>
      <c r="CP148" s="73"/>
      <c r="CQ148" s="73"/>
      <c r="CR148" s="73"/>
      <c r="CS148" s="73"/>
      <c r="CT148" s="73"/>
      <c r="CU148" s="73"/>
      <c r="CV148" s="73"/>
      <c r="CW148" s="73"/>
      <c r="CX148" s="73"/>
      <c r="CY148" s="73"/>
      <c r="CZ148" s="75"/>
    </row>
    <row r="149" s="377" customFormat="true" ht="15" customHeight="true" x14ac:dyDescent="0.2">
      <c r="A149" s="1047"/>
      <c r="B149" s="447" t="s">
        <v>48</v>
      </c>
      <c r="C149" s="538">
        <v>34.519184942648607</v>
      </c>
      <c r="D149" s="530">
        <v>51.874605740093216</v>
      </c>
      <c r="E149" s="530">
        <v>53.041057326080143</v>
      </c>
      <c r="F149" s="530">
        <v>52.655954537715175</v>
      </c>
      <c r="G149" s="546">
        <v>65.610686998348783</v>
      </c>
      <c r="H149" s="534">
        <v>32.383381196666392</v>
      </c>
      <c r="I149" s="530">
        <v>38.807928707302032</v>
      </c>
      <c r="J149" s="530">
        <v>41.339259772561348</v>
      </c>
      <c r="K149" s="530">
        <v>52.04836625089311</v>
      </c>
      <c r="L149" s="542">
        <v>71.935789111373907</v>
      </c>
      <c r="M149" s="538">
        <v>30.889944724780811</v>
      </c>
      <c r="N149" s="530">
        <v>40.545563993380163</v>
      </c>
      <c r="O149" s="530">
        <v>55.314231814250938</v>
      </c>
      <c r="P149" s="530">
        <v>67.646557160657295</v>
      </c>
      <c r="Q149" s="542">
        <v>79.583678158367206</v>
      </c>
      <c r="R149" s="538">
        <v>44.713866829589023</v>
      </c>
      <c r="S149" s="530">
        <v>54.358268060878366</v>
      </c>
      <c r="T149" s="530">
        <v>44.164860331521709</v>
      </c>
      <c r="U149" s="542">
        <v>54.244370024962421</v>
      </c>
      <c r="V149" s="72"/>
      <c r="W149" s="72"/>
      <c r="X149" s="72"/>
      <c r="Y149" s="72"/>
      <c r="Z149" s="72"/>
      <c r="AA149" s="72"/>
      <c r="AB149" s="72"/>
      <c r="AC149" s="72"/>
      <c r="AD149" s="72"/>
      <c r="AE149" s="72"/>
      <c r="AF149" s="72"/>
      <c r="AG149" s="72"/>
      <c r="AH149" s="72"/>
      <c r="AI149" s="72"/>
      <c r="AJ149" s="72"/>
      <c r="AK149" s="72"/>
      <c r="AL149" s="72"/>
      <c r="AM149" s="72"/>
      <c r="AN149" s="72"/>
      <c r="AO149" s="72"/>
      <c r="AP149" s="72"/>
      <c r="AQ149" s="72"/>
      <c r="AR149" s="72"/>
      <c r="AS149" s="72"/>
      <c r="AT149" s="72"/>
      <c r="AU149" s="72"/>
      <c r="AV149" s="72"/>
      <c r="AW149" s="72"/>
      <c r="AX149" s="72"/>
      <c r="AY149" s="72"/>
      <c r="AZ149" s="414"/>
      <c r="BA149" s="1035"/>
      <c r="BB149" s="682" t="s">
        <v>48</v>
      </c>
      <c r="BC149" s="554">
        <v>2276.4499900000019</v>
      </c>
      <c r="BD149" s="550">
        <v>3419.7490960000023</v>
      </c>
      <c r="BE149" s="550">
        <v>3496.934320000003</v>
      </c>
      <c r="BF149" s="550">
        <v>3470.182974999997</v>
      </c>
      <c r="BG149" s="563">
        <v>4327.7373770000031</v>
      </c>
      <c r="BH149" s="554">
        <v>926.52588800000058</v>
      </c>
      <c r="BI149" s="550">
        <v>1110.6162600000005</v>
      </c>
      <c r="BJ149" s="550">
        <v>1182.2483149999998</v>
      </c>
      <c r="BK149" s="550">
        <v>1491.7072629999991</v>
      </c>
      <c r="BL149" s="563">
        <v>2055.7044249999981</v>
      </c>
      <c r="BM149" s="554">
        <v>1152.1434829999985</v>
      </c>
      <c r="BN149" s="550">
        <v>1514.2569129999988</v>
      </c>
      <c r="BO149" s="550">
        <v>2064.8013899999983</v>
      </c>
      <c r="BP149" s="550">
        <v>2526.4891250000028</v>
      </c>
      <c r="BQ149" s="563">
        <v>2966.5606959999996</v>
      </c>
      <c r="BR149" s="554">
        <v>1264.2633330000001</v>
      </c>
      <c r="BS149" s="550">
        <v>11376.704253999997</v>
      </c>
      <c r="BT149" s="550">
        <v>2829.2161269999942</v>
      </c>
      <c r="BU149" s="558">
        <v>1520.8700439999984</v>
      </c>
      <c r="BV149" s="73"/>
      <c r="BW149" s="73"/>
      <c r="BX149" s="73"/>
      <c r="BY149" s="73"/>
      <c r="BZ149" s="73"/>
      <c r="CA149" s="73"/>
      <c r="CB149" s="73"/>
      <c r="CC149" s="73"/>
      <c r="CD149" s="73"/>
      <c r="CE149" s="73"/>
      <c r="CF149" s="73"/>
      <c r="CG149" s="73"/>
      <c r="CH149" s="73"/>
      <c r="CI149" s="73"/>
      <c r="CJ149" s="73"/>
      <c r="CK149" s="73"/>
      <c r="CL149" s="73"/>
      <c r="CM149" s="73"/>
      <c r="CN149" s="73"/>
      <c r="CO149" s="73"/>
      <c r="CP149" s="73"/>
      <c r="CQ149" s="73"/>
      <c r="CR149" s="73"/>
      <c r="CS149" s="73"/>
      <c r="CT149" s="73"/>
      <c r="CU149" s="73"/>
      <c r="CV149" s="73"/>
      <c r="CW149" s="73"/>
      <c r="CX149" s="73"/>
      <c r="CY149" s="73"/>
      <c r="CZ149" s="75"/>
    </row>
    <row r="150" s="377" customFormat="true" ht="15" customHeight="true" x14ac:dyDescent="0.2">
      <c r="A150" s="1047"/>
      <c r="B150" s="447" t="s">
        <v>111</v>
      </c>
      <c r="C150" s="538">
        <v>59.961643655952088</v>
      </c>
      <c r="D150" s="530">
        <v>34.982277804390471</v>
      </c>
      <c r="E150" s="530">
        <v>19.735247519896511</v>
      </c>
      <c r="F150" s="530">
        <v>15.205161330120671</v>
      </c>
      <c r="G150" s="546">
        <v>6.1938518155994906</v>
      </c>
      <c r="H150" s="534">
        <v>31.454962002907212</v>
      </c>
      <c r="I150" s="530">
        <v>17.409875178001272</v>
      </c>
      <c r="J150" s="530">
        <v>13.898916001381826</v>
      </c>
      <c r="K150" s="530">
        <v>8.1371522741672067</v>
      </c>
      <c r="L150" s="542">
        <v>3.9181684453917209</v>
      </c>
      <c r="M150" s="538">
        <v>64.702272425129053</v>
      </c>
      <c r="N150" s="530">
        <v>51.123948802245586</v>
      </c>
      <c r="O150" s="530">
        <v>33.187513520306197</v>
      </c>
      <c r="P150" s="530">
        <v>21.434586308401908</v>
      </c>
      <c r="Q150" s="542">
        <v>12.590480863914241</v>
      </c>
      <c r="R150" s="538">
        <v>47.432238181933251</v>
      </c>
      <c r="S150" s="530">
        <v>17.078287876481795</v>
      </c>
      <c r="T150" s="530">
        <v>46.585558322414386</v>
      </c>
      <c r="U150" s="542">
        <v>38.250954180704234</v>
      </c>
      <c r="V150" s="72"/>
      <c r="W150" s="72"/>
      <c r="X150" s="72"/>
      <c r="Y150" s="72"/>
      <c r="Z150" s="72"/>
      <c r="AA150" s="72"/>
      <c r="AB150" s="72"/>
      <c r="AC150" s="72"/>
      <c r="AD150" s="72"/>
      <c r="AE150" s="72"/>
      <c r="AF150" s="72"/>
      <c r="AG150" s="72"/>
      <c r="AH150" s="72"/>
      <c r="AI150" s="72"/>
      <c r="AJ150" s="72"/>
      <c r="AK150" s="72"/>
      <c r="AL150" s="72"/>
      <c r="AM150" s="72"/>
      <c r="AN150" s="72"/>
      <c r="AO150" s="72"/>
      <c r="AP150" s="72"/>
      <c r="AQ150" s="72"/>
      <c r="AR150" s="72"/>
      <c r="AS150" s="72"/>
      <c r="AT150" s="72"/>
      <c r="AU150" s="72"/>
      <c r="AV150" s="72"/>
      <c r="AW150" s="72"/>
      <c r="AX150" s="72"/>
      <c r="AY150" s="72"/>
      <c r="AZ150" s="414"/>
      <c r="BA150" s="1035"/>
      <c r="BB150" s="682" t="s">
        <v>111</v>
      </c>
      <c r="BC150" s="554">
        <v>3954.3136179999965</v>
      </c>
      <c r="BD150" s="550">
        <v>2306.1498239999978</v>
      </c>
      <c r="BE150" s="550">
        <v>1301.1215810000003</v>
      </c>
      <c r="BF150" s="550">
        <v>1002.065055</v>
      </c>
      <c r="BG150" s="563">
        <v>408.55179599999997</v>
      </c>
      <c r="BH150" s="554">
        <v>899.96274399999982</v>
      </c>
      <c r="BI150" s="550">
        <v>498.24072299999995</v>
      </c>
      <c r="BJ150" s="550">
        <v>397.49066900000003</v>
      </c>
      <c r="BK150" s="550">
        <v>233.21095399999996</v>
      </c>
      <c r="BL150" s="563">
        <v>111.96924799999999</v>
      </c>
      <c r="BM150" s="554">
        <v>2413.2869829999963</v>
      </c>
      <c r="BN150" s="550">
        <v>1909.3283029999986</v>
      </c>
      <c r="BO150" s="550">
        <v>1238.8425509999997</v>
      </c>
      <c r="BP150" s="550">
        <v>800.54701199999965</v>
      </c>
      <c r="BQ150" s="563">
        <v>469.32268699999997</v>
      </c>
      <c r="BR150" s="554">
        <v>1341.1239909999967</v>
      </c>
      <c r="BS150" s="550">
        <v>3574.3344529999995</v>
      </c>
      <c r="BT150" s="550">
        <v>2984.2868719999947</v>
      </c>
      <c r="BU150" s="558">
        <v>1072.4565580000001</v>
      </c>
      <c r="BV150" s="73"/>
      <c r="BW150" s="73"/>
      <c r="BX150" s="73"/>
      <c r="BY150" s="73"/>
      <c r="BZ150" s="73"/>
      <c r="CA150" s="73"/>
      <c r="CB150" s="73"/>
      <c r="CC150" s="73"/>
      <c r="CD150" s="73"/>
      <c r="CE150" s="73"/>
      <c r="CF150" s="73"/>
      <c r="CG150" s="73"/>
      <c r="CH150" s="73"/>
      <c r="CI150" s="73"/>
      <c r="CJ150" s="73"/>
      <c r="CK150" s="73"/>
      <c r="CL150" s="73"/>
      <c r="CM150" s="73"/>
      <c r="CN150" s="73"/>
      <c r="CO150" s="73"/>
      <c r="CP150" s="73"/>
      <c r="CQ150" s="73"/>
      <c r="CR150" s="73"/>
      <c r="CS150" s="73"/>
      <c r="CT150" s="73"/>
      <c r="CU150" s="73"/>
      <c r="CV150" s="73"/>
      <c r="CW150" s="73"/>
      <c r="CX150" s="73"/>
      <c r="CY150" s="73"/>
      <c r="CZ150" s="75"/>
    </row>
    <row r="151" s="377" customFormat="true" ht="15" customHeight="true" x14ac:dyDescent="0.2">
      <c r="A151" s="1047" t="s">
        <v>110</v>
      </c>
      <c r="B151" s="447" t="s">
        <v>49</v>
      </c>
      <c r="C151" s="538">
        <v>14.183217779698889</v>
      </c>
      <c r="D151" s="530">
        <v>21.542895380163284</v>
      </c>
      <c r="E151" s="530">
        <v>34.289728430837513</v>
      </c>
      <c r="F151" s="530">
        <v>37.268420116705215</v>
      </c>
      <c r="G151" s="546">
        <v>29.388335098404717</v>
      </c>
      <c r="H151" s="534">
        <v>52.870871748394201</v>
      </c>
      <c r="I151" s="530">
        <v>52.289337826678917</v>
      </c>
      <c r="J151" s="530">
        <v>49.108049664129446</v>
      </c>
      <c r="K151" s="530">
        <v>41.468442218112131</v>
      </c>
      <c r="L151" s="542">
        <v>24.758353131205517</v>
      </c>
      <c r="M151" s="538">
        <v>12.681444742943757</v>
      </c>
      <c r="N151" s="530">
        <v>17.769848758560833</v>
      </c>
      <c r="O151" s="530">
        <v>17.285891767251332</v>
      </c>
      <c r="P151" s="530">
        <v>15.197730171295895</v>
      </c>
      <c r="Q151" s="542">
        <v>10.094452071483671</v>
      </c>
      <c r="R151" s="538">
        <v>15.967546834337268</v>
      </c>
      <c r="S151" s="530">
        <v>34.146880561775085</v>
      </c>
      <c r="T151" s="530">
        <v>18.290066020209668</v>
      </c>
      <c r="U151" s="542">
        <v>12.514642566922776</v>
      </c>
      <c r="V151" s="72"/>
      <c r="W151" s="72"/>
      <c r="X151" s="72"/>
      <c r="Y151" s="72"/>
      <c r="Z151" s="72"/>
      <c r="AA151" s="72"/>
      <c r="AB151" s="72"/>
      <c r="AC151" s="72"/>
      <c r="AD151" s="72"/>
      <c r="AE151" s="72"/>
      <c r="AF151" s="72"/>
      <c r="AG151" s="72"/>
      <c r="AH151" s="72"/>
      <c r="AI151" s="72"/>
      <c r="AJ151" s="72"/>
      <c r="AK151" s="72"/>
      <c r="AL151" s="72"/>
      <c r="AM151" s="72"/>
      <c r="AN151" s="72"/>
      <c r="AO151" s="72"/>
      <c r="AP151" s="72"/>
      <c r="AQ151" s="72"/>
      <c r="AR151" s="72"/>
      <c r="AS151" s="72"/>
      <c r="AT151" s="72"/>
      <c r="AU151" s="72"/>
      <c r="AV151" s="72"/>
      <c r="AW151" s="72"/>
      <c r="AX151" s="72"/>
      <c r="AY151" s="72"/>
      <c r="AZ151" s="414"/>
      <c r="BA151" s="1035" t="s">
        <v>110</v>
      </c>
      <c r="BB151" s="682" t="s">
        <v>49</v>
      </c>
      <c r="BC151" s="554">
        <v>401.60249699999986</v>
      </c>
      <c r="BD151" s="550">
        <v>1040.6321760000001</v>
      </c>
      <c r="BE151" s="550">
        <v>2045.9947829999994</v>
      </c>
      <c r="BF151" s="550">
        <v>2381.0808709999988</v>
      </c>
      <c r="BG151" s="563">
        <v>1927.6202830000002</v>
      </c>
      <c r="BH151" s="554">
        <v>1231.4614430000011</v>
      </c>
      <c r="BI151" s="550">
        <v>1434.6177160000011</v>
      </c>
      <c r="BJ151" s="550">
        <v>1374.5245980000007</v>
      </c>
      <c r="BK151" s="550">
        <v>1184.44901</v>
      </c>
      <c r="BL151" s="563">
        <v>703.36078199999997</v>
      </c>
      <c r="BM151" s="554">
        <v>173.90085199999996</v>
      </c>
      <c r="BN151" s="550">
        <v>352.39879599999995</v>
      </c>
      <c r="BO151" s="550">
        <v>484.36225399999972</v>
      </c>
      <c r="BP151" s="550">
        <v>495.0427729999999</v>
      </c>
      <c r="BQ151" s="563">
        <v>362.81238600000017</v>
      </c>
      <c r="BR151" s="554">
        <v>284.45634299999995</v>
      </c>
      <c r="BS151" s="550">
        <v>6632.3763339999959</v>
      </c>
      <c r="BT151" s="550">
        <v>657.94577399999969</v>
      </c>
      <c r="BU151" s="558">
        <v>222.15215900000013</v>
      </c>
      <c r="BV151" s="73"/>
      <c r="BW151" s="73"/>
      <c r="BX151" s="73"/>
      <c r="BY151" s="73"/>
      <c r="BZ151" s="73"/>
      <c r="CA151" s="73"/>
      <c r="CB151" s="73"/>
      <c r="CC151" s="73"/>
      <c r="CD151" s="73"/>
      <c r="CE151" s="73"/>
      <c r="CF151" s="73"/>
      <c r="CG151" s="73"/>
      <c r="CH151" s="73"/>
      <c r="CI151" s="73"/>
      <c r="CJ151" s="73"/>
      <c r="CK151" s="73"/>
      <c r="CL151" s="73"/>
      <c r="CM151" s="73"/>
      <c r="CN151" s="73"/>
      <c r="CO151" s="73"/>
      <c r="CP151" s="73"/>
      <c r="CQ151" s="73"/>
      <c r="CR151" s="73"/>
      <c r="CS151" s="73"/>
      <c r="CT151" s="73"/>
      <c r="CU151" s="73"/>
      <c r="CV151" s="73"/>
      <c r="CW151" s="73"/>
      <c r="CX151" s="73"/>
      <c r="CY151" s="73"/>
      <c r="CZ151" s="75"/>
    </row>
    <row r="152" s="377" customFormat="true" ht="15" customHeight="true" x14ac:dyDescent="0.2">
      <c r="A152" s="1047"/>
      <c r="B152" s="447" t="s">
        <v>48</v>
      </c>
      <c r="C152" s="538">
        <v>85.81678222030115</v>
      </c>
      <c r="D152" s="530">
        <v>78.457104619836713</v>
      </c>
      <c r="E152" s="530">
        <v>65.71027156916243</v>
      </c>
      <c r="F152" s="530">
        <v>62.731579883294543</v>
      </c>
      <c r="G152" s="546">
        <v>70.611664901595205</v>
      </c>
      <c r="H152" s="534">
        <v>47.129128251605742</v>
      </c>
      <c r="I152" s="530">
        <v>47.710662173321218</v>
      </c>
      <c r="J152" s="530">
        <v>50.891950335870639</v>
      </c>
      <c r="K152" s="530">
        <v>58.531557781887869</v>
      </c>
      <c r="L152" s="542">
        <v>75.241646868794348</v>
      </c>
      <c r="M152" s="538">
        <v>87.318555257056289</v>
      </c>
      <c r="N152" s="530">
        <v>82.230151241439202</v>
      </c>
      <c r="O152" s="530">
        <v>82.714108232748572</v>
      </c>
      <c r="P152" s="530">
        <v>84.802269828704084</v>
      </c>
      <c r="Q152" s="542">
        <v>89.905547928516398</v>
      </c>
      <c r="R152" s="538">
        <v>84.032453165662773</v>
      </c>
      <c r="S152" s="530">
        <v>65.85311943822532</v>
      </c>
      <c r="T152" s="530">
        <v>81.70993397979025</v>
      </c>
      <c r="U152" s="542">
        <v>87.485357433077297</v>
      </c>
      <c r="V152" s="72"/>
      <c r="W152" s="72"/>
      <c r="X152" s="72"/>
      <c r="Y152" s="72"/>
      <c r="Z152" s="72"/>
      <c r="AA152" s="72"/>
      <c r="AB152" s="72"/>
      <c r="AC152" s="72"/>
      <c r="AD152" s="72"/>
      <c r="AE152" s="72"/>
      <c r="AF152" s="72"/>
      <c r="AG152" s="72"/>
      <c r="AH152" s="72"/>
      <c r="AI152" s="72"/>
      <c r="AJ152" s="72"/>
      <c r="AK152" s="72"/>
      <c r="AL152" s="72"/>
      <c r="AM152" s="72"/>
      <c r="AN152" s="72"/>
      <c r="AO152" s="72"/>
      <c r="AP152" s="72"/>
      <c r="AQ152" s="72"/>
      <c r="AR152" s="72"/>
      <c r="AS152" s="72"/>
      <c r="AT152" s="72"/>
      <c r="AU152" s="72"/>
      <c r="AV152" s="72"/>
      <c r="AW152" s="72"/>
      <c r="AX152" s="72"/>
      <c r="AY152" s="72"/>
      <c r="AZ152" s="414"/>
      <c r="BA152" s="1035"/>
      <c r="BB152" s="682" t="s">
        <v>48</v>
      </c>
      <c r="BC152" s="554">
        <v>2429.9305390000018</v>
      </c>
      <c r="BD152" s="550">
        <v>3789.8799610000015</v>
      </c>
      <c r="BE152" s="550">
        <v>3920.791414000003</v>
      </c>
      <c r="BF152" s="550">
        <v>4007.9231799999957</v>
      </c>
      <c r="BG152" s="563">
        <v>4631.5137290000039</v>
      </c>
      <c r="BH152" s="554">
        <v>1097.7255030000001</v>
      </c>
      <c r="BI152" s="550">
        <v>1308.9965190000003</v>
      </c>
      <c r="BJ152" s="550">
        <v>1424.4556250000007</v>
      </c>
      <c r="BK152" s="550">
        <v>1671.8169759999982</v>
      </c>
      <c r="BL152" s="563">
        <v>2137.5421579999975</v>
      </c>
      <c r="BM152" s="554">
        <v>1197.4007269999986</v>
      </c>
      <c r="BN152" s="550">
        <v>1630.728920999999</v>
      </c>
      <c r="BO152" s="550">
        <v>2317.704659999999</v>
      </c>
      <c r="BP152" s="550">
        <v>2762.3039980000012</v>
      </c>
      <c r="BQ152" s="563">
        <v>3231.3637359999993</v>
      </c>
      <c r="BR152" s="554">
        <v>1497.009188</v>
      </c>
      <c r="BS152" s="550">
        <v>12790.70485199999</v>
      </c>
      <c r="BT152" s="550">
        <v>2939.3390759999943</v>
      </c>
      <c r="BU152" s="558">
        <v>1552.9857069999978</v>
      </c>
      <c r="BV152" s="73"/>
      <c r="BW152" s="73"/>
      <c r="BX152" s="73"/>
      <c r="BY152" s="73"/>
      <c r="BZ152" s="73"/>
      <c r="CA152" s="73"/>
      <c r="CB152" s="73"/>
      <c r="CC152" s="73"/>
      <c r="CD152" s="73"/>
      <c r="CE152" s="73"/>
      <c r="CF152" s="73"/>
      <c r="CG152" s="73"/>
      <c r="CH152" s="73"/>
      <c r="CI152" s="73"/>
      <c r="CJ152" s="73"/>
      <c r="CK152" s="73"/>
      <c r="CL152" s="73"/>
      <c r="CM152" s="73"/>
      <c r="CN152" s="73"/>
      <c r="CO152" s="73"/>
      <c r="CP152" s="73"/>
      <c r="CQ152" s="73"/>
      <c r="CR152" s="73"/>
      <c r="CS152" s="73"/>
      <c r="CT152" s="73"/>
      <c r="CU152" s="73"/>
      <c r="CV152" s="73"/>
      <c r="CW152" s="73"/>
      <c r="CX152" s="73"/>
      <c r="CY152" s="73"/>
      <c r="CZ152" s="75"/>
    </row>
    <row r="153" s="377" customFormat="true" ht="15" customHeight="true" x14ac:dyDescent="0.2">
      <c r="A153" s="1110" t="s">
        <v>62</v>
      </c>
      <c r="B153" s="447" t="s">
        <v>566</v>
      </c>
      <c r="C153" s="568">
        <v>3.3932383967627482E-2</v>
      </c>
      <c r="D153" s="566">
        <v>0</v>
      </c>
      <c r="E153" s="566">
        <v>0</v>
      </c>
      <c r="F153" s="566">
        <v>0.24640532625784006</v>
      </c>
      <c r="G153" s="570">
        <v>5.9616009494401165</v>
      </c>
      <c r="H153" s="567">
        <v>0</v>
      </c>
      <c r="I153" s="566">
        <v>0.14892291411289726</v>
      </c>
      <c r="J153" s="566">
        <v>0.41879277154600586</v>
      </c>
      <c r="K153" s="566">
        <v>0.38567047979961955</v>
      </c>
      <c r="L153" s="569">
        <v>13.310729850865311</v>
      </c>
      <c r="M153" s="568">
        <v>0</v>
      </c>
      <c r="N153" s="566">
        <v>5.9917782866555427E-2</v>
      </c>
      <c r="O153" s="566">
        <v>0</v>
      </c>
      <c r="P153" s="566">
        <v>0</v>
      </c>
      <c r="Q153" s="569">
        <v>4.8265192021575171E-2</v>
      </c>
      <c r="R153" s="568">
        <v>7.2245246214699393E-3</v>
      </c>
      <c r="S153" s="566">
        <v>1.8617426163551936</v>
      </c>
      <c r="T153" s="566">
        <v>0.29660214007862495</v>
      </c>
      <c r="U153" s="569">
        <v>0.10193420162564656</v>
      </c>
      <c r="V153" s="72"/>
      <c r="W153" s="72"/>
      <c r="X153" s="72"/>
      <c r="Y153" s="72"/>
      <c r="Z153" s="72"/>
      <c r="AA153" s="72"/>
      <c r="AB153" s="72"/>
      <c r="AC153" s="72"/>
      <c r="AD153" s="72"/>
      <c r="AE153" s="72"/>
      <c r="AF153" s="72"/>
      <c r="AG153" s="72"/>
      <c r="AH153" s="72"/>
      <c r="AI153" s="72"/>
      <c r="AJ153" s="72"/>
      <c r="AK153" s="72"/>
      <c r="AL153" s="72"/>
      <c r="AM153" s="72"/>
      <c r="AN153" s="72"/>
      <c r="AO153" s="72"/>
      <c r="AP153" s="72"/>
      <c r="AQ153" s="72"/>
      <c r="AR153" s="72"/>
      <c r="AS153" s="72"/>
      <c r="AT153" s="72"/>
      <c r="AU153" s="72"/>
      <c r="AV153" s="72"/>
      <c r="AW153" s="72"/>
      <c r="AX153" s="72"/>
      <c r="AY153" s="72"/>
      <c r="AZ153" s="414"/>
      <c r="BA153" s="1094" t="s">
        <v>62</v>
      </c>
      <c r="BB153" s="436" t="s">
        <v>566</v>
      </c>
      <c r="BC153" s="516">
        <v>2.237752</v>
      </c>
      <c r="BD153" s="501">
        <v>0</v>
      </c>
      <c r="BE153" s="501">
        <v>0</v>
      </c>
      <c r="BF153" s="501">
        <v>16.238839000000002</v>
      </c>
      <c r="BG153" s="518">
        <v>393.23232899999977</v>
      </c>
      <c r="BH153" s="516">
        <v>0</v>
      </c>
      <c r="BI153" s="501">
        <v>4.2619180000000005</v>
      </c>
      <c r="BJ153" s="501">
        <v>11.976921000000001</v>
      </c>
      <c r="BK153" s="501">
        <v>11.053324000000002</v>
      </c>
      <c r="BL153" s="518">
        <v>380.37987199999981</v>
      </c>
      <c r="BM153" s="516">
        <v>0</v>
      </c>
      <c r="BN153" s="501">
        <v>2.237752</v>
      </c>
      <c r="BO153" s="501">
        <v>0</v>
      </c>
      <c r="BP153" s="501">
        <v>0</v>
      </c>
      <c r="BQ153" s="518">
        <v>1.7991329999999999</v>
      </c>
      <c r="BR153" s="516">
        <v>0.20427000000000001</v>
      </c>
      <c r="BS153" s="501">
        <v>389.64624699999985</v>
      </c>
      <c r="BT153" s="501">
        <v>19.000435000000007</v>
      </c>
      <c r="BU153" s="502">
        <v>2.8579680000000001</v>
      </c>
      <c r="BV153" s="74"/>
      <c r="BW153" s="74"/>
      <c r="BX153" s="74"/>
      <c r="BY153" s="74"/>
      <c r="BZ153" s="74"/>
      <c r="CA153" s="74"/>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row>
    <row r="154" s="377" customFormat="true" ht="15" customHeight="true" x14ac:dyDescent="0.2">
      <c r="A154" s="1110"/>
      <c r="B154" s="447" t="s">
        <v>567</v>
      </c>
      <c r="C154" s="473">
        <v>0</v>
      </c>
      <c r="D154" s="471">
        <v>0</v>
      </c>
      <c r="E154" s="471">
        <v>9.9914893092251419E-2</v>
      </c>
      <c r="F154" s="471">
        <v>0.43278777446397676</v>
      </c>
      <c r="G154" s="475">
        <v>6.6484165035204503</v>
      </c>
      <c r="H154" s="472">
        <v>0.10370857670102659</v>
      </c>
      <c r="I154" s="471">
        <v>8.1998212672604723E-2</v>
      </c>
      <c r="J154" s="471">
        <v>0.51621013047066966</v>
      </c>
      <c r="K154" s="471">
        <v>1.0339647041575939</v>
      </c>
      <c r="L154" s="474">
        <v>14.111208327078096</v>
      </c>
      <c r="M154" s="473">
        <v>0</v>
      </c>
      <c r="N154" s="471">
        <v>0</v>
      </c>
      <c r="O154" s="471">
        <v>0</v>
      </c>
      <c r="P154" s="471">
        <v>9.6926540937665825E-2</v>
      </c>
      <c r="Q154" s="474">
        <v>0.45764429723321504</v>
      </c>
      <c r="R154" s="473">
        <v>7.3831727347245912E-2</v>
      </c>
      <c r="S154" s="471">
        <v>2.0613421391380284</v>
      </c>
      <c r="T154" s="471">
        <v>0.35106700562594761</v>
      </c>
      <c r="U154" s="474">
        <v>0.62940430476798115</v>
      </c>
      <c r="V154" s="51"/>
      <c r="W154" s="51"/>
      <c r="X154" s="51"/>
      <c r="Y154" s="51"/>
      <c r="Z154" s="51"/>
      <c r="AA154" s="51"/>
      <c r="AB154" s="51"/>
      <c r="AC154" s="51"/>
      <c r="AD154" s="51"/>
      <c r="AE154" s="51"/>
      <c r="AF154" s="51"/>
      <c r="AG154" s="51"/>
      <c r="AH154" s="51"/>
      <c r="AI154" s="51"/>
      <c r="AJ154" s="51"/>
      <c r="AK154" s="51"/>
      <c r="AL154" s="51"/>
      <c r="AM154" s="51"/>
      <c r="AN154" s="51"/>
      <c r="AO154" s="51"/>
      <c r="AP154" s="51"/>
      <c r="AQ154" s="51"/>
      <c r="AR154" s="51"/>
      <c r="AS154" s="51"/>
      <c r="AT154" s="51"/>
      <c r="AU154" s="51"/>
      <c r="AV154" s="51"/>
      <c r="AW154" s="51"/>
      <c r="AX154" s="51"/>
      <c r="AY154" s="51"/>
      <c r="AZ154" s="414"/>
      <c r="BA154" s="1094"/>
      <c r="BB154" s="682" t="s">
        <v>567</v>
      </c>
      <c r="BC154" s="517">
        <v>0</v>
      </c>
      <c r="BD154" s="503">
        <v>0</v>
      </c>
      <c r="BE154" s="503">
        <v>6.5872709999999994</v>
      </c>
      <c r="BF154" s="503">
        <v>28.521993000000002</v>
      </c>
      <c r="BG154" s="521">
        <v>438.53527400000002</v>
      </c>
      <c r="BH154" s="517">
        <v>2.967222</v>
      </c>
      <c r="BI154" s="503">
        <v>2.3466480000000001</v>
      </c>
      <c r="BJ154" s="503">
        <v>14.762929</v>
      </c>
      <c r="BK154" s="503">
        <v>29.633449999999996</v>
      </c>
      <c r="BL154" s="521">
        <v>403.25509400000004</v>
      </c>
      <c r="BM154" s="517">
        <v>0</v>
      </c>
      <c r="BN154" s="503">
        <v>0</v>
      </c>
      <c r="BO154" s="503">
        <v>0</v>
      </c>
      <c r="BP154" s="503">
        <v>3.6200489999999999</v>
      </c>
      <c r="BQ154" s="521">
        <v>17.059145999999998</v>
      </c>
      <c r="BR154" s="517">
        <v>2.0875570000000003</v>
      </c>
      <c r="BS154" s="503">
        <v>431.42066</v>
      </c>
      <c r="BT154" s="503">
        <v>22.489473000000004</v>
      </c>
      <c r="BU154" s="504">
        <v>17.646847999999999</v>
      </c>
      <c r="BV154" s="74"/>
      <c r="BW154" s="74"/>
      <c r="BX154" s="74"/>
      <c r="BY154" s="74"/>
      <c r="BZ154" s="74"/>
      <c r="CA154" s="74"/>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row>
    <row r="155" s="377" customFormat="true" ht="15" customHeight="true" x14ac:dyDescent="0.2">
      <c r="A155" s="1110"/>
      <c r="B155" s="447" t="s">
        <v>568</v>
      </c>
      <c r="C155" s="473">
        <v>5.6134901825116698E-2</v>
      </c>
      <c r="D155" s="471">
        <v>0</v>
      </c>
      <c r="E155" s="471">
        <v>8.1322887344661254E-2</v>
      </c>
      <c r="F155" s="471">
        <v>0.22127390365215663</v>
      </c>
      <c r="G155" s="475">
        <v>2.3317123468512047</v>
      </c>
      <c r="H155" s="472">
        <v>0</v>
      </c>
      <c r="I155" s="471">
        <v>0.17116582837596409</v>
      </c>
      <c r="J155" s="471">
        <v>0.17564687508009219</v>
      </c>
      <c r="K155" s="471">
        <v>0.68795309289668394</v>
      </c>
      <c r="L155" s="474">
        <v>4.2602254132441573</v>
      </c>
      <c r="M155" s="473">
        <v>9.9252421734960669E-2</v>
      </c>
      <c r="N155" s="471">
        <v>0</v>
      </c>
      <c r="O155" s="471">
        <v>0</v>
      </c>
      <c r="P155" s="471">
        <v>1.2398129080900882E-2</v>
      </c>
      <c r="Q155" s="474">
        <v>0.58751351070282165</v>
      </c>
      <c r="R155" s="473">
        <v>7.9238467213393518E-2</v>
      </c>
      <c r="S155" s="471">
        <v>0.75178718018384549</v>
      </c>
      <c r="T155" s="471">
        <v>0.19164822281460506</v>
      </c>
      <c r="U155" s="474">
        <v>0.19930346182022571</v>
      </c>
      <c r="V155" s="51"/>
      <c r="W155" s="51"/>
      <c r="X155" s="51"/>
      <c r="Y155" s="51"/>
      <c r="Z155" s="51"/>
      <c r="AA155" s="51"/>
      <c r="AB155" s="51"/>
      <c r="AC155" s="51"/>
      <c r="AD155" s="51"/>
      <c r="AE155" s="51"/>
      <c r="AF155" s="51"/>
      <c r="AG155" s="51"/>
      <c r="AH155" s="51"/>
      <c r="AI155" s="51"/>
      <c r="AJ155" s="51"/>
      <c r="AK155" s="51"/>
      <c r="AL155" s="51"/>
      <c r="AM155" s="51"/>
      <c r="AN155" s="51"/>
      <c r="AO155" s="51"/>
      <c r="AP155" s="51"/>
      <c r="AQ155" s="51"/>
      <c r="AR155" s="51"/>
      <c r="AS155" s="51"/>
      <c r="AT155" s="51"/>
      <c r="AU155" s="51"/>
      <c r="AV155" s="51"/>
      <c r="AW155" s="51"/>
      <c r="AX155" s="51"/>
      <c r="AY155" s="51"/>
      <c r="AZ155" s="414"/>
      <c r="BA155" s="1094"/>
      <c r="BB155" s="682" t="s">
        <v>568</v>
      </c>
      <c r="BC155" s="517">
        <v>3.7019500000000001</v>
      </c>
      <c r="BD155" s="503">
        <v>0</v>
      </c>
      <c r="BE155" s="503">
        <v>5.3615219999999999</v>
      </c>
      <c r="BF155" s="503">
        <v>14.582604</v>
      </c>
      <c r="BG155" s="521">
        <v>153.80175300000005</v>
      </c>
      <c r="BH155" s="517">
        <v>0</v>
      </c>
      <c r="BI155" s="503">
        <v>4.8984719999999999</v>
      </c>
      <c r="BJ155" s="503">
        <v>5.023269</v>
      </c>
      <c r="BK155" s="503">
        <v>19.716749999999998</v>
      </c>
      <c r="BL155" s="521">
        <v>121.74418800000002</v>
      </c>
      <c r="BM155" s="517">
        <v>3.7019500000000001</v>
      </c>
      <c r="BN155" s="503">
        <v>0</v>
      </c>
      <c r="BO155" s="503">
        <v>0</v>
      </c>
      <c r="BP155" s="503">
        <v>0.46305000000000002</v>
      </c>
      <c r="BQ155" s="521">
        <v>21.90015</v>
      </c>
      <c r="BR155" s="517">
        <v>2.2404299999999999</v>
      </c>
      <c r="BS155" s="503">
        <v>157.34240100000002</v>
      </c>
      <c r="BT155" s="503">
        <v>12.277050999999998</v>
      </c>
      <c r="BU155" s="504">
        <v>5.5879469999999998</v>
      </c>
      <c r="BV155" s="74"/>
      <c r="BW155" s="74"/>
      <c r="BX155" s="74"/>
      <c r="BY155" s="74"/>
      <c r="BZ155" s="74"/>
      <c r="CA155" s="74"/>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row>
    <row r="156" s="377" customFormat="true" ht="15" customHeight="true" x14ac:dyDescent="0.2">
      <c r="A156" s="1110"/>
      <c r="B156" s="447" t="s">
        <v>569</v>
      </c>
      <c r="C156" s="473">
        <v>1.4433142353191474E-2</v>
      </c>
      <c r="D156" s="471">
        <v>0</v>
      </c>
      <c r="E156" s="471">
        <v>0.18660570602859408</v>
      </c>
      <c r="F156" s="471">
        <v>8.9019074278079216E-3</v>
      </c>
      <c r="G156" s="475">
        <v>0</v>
      </c>
      <c r="H156" s="472">
        <v>0</v>
      </c>
      <c r="I156" s="471">
        <v>0</v>
      </c>
      <c r="J156" s="471">
        <v>2.0513603199079536E-2</v>
      </c>
      <c r="K156" s="471">
        <v>0</v>
      </c>
      <c r="L156" s="474">
        <v>0</v>
      </c>
      <c r="M156" s="473">
        <v>2.5519316596697452E-2</v>
      </c>
      <c r="N156" s="471">
        <v>0</v>
      </c>
      <c r="O156" s="471">
        <v>0</v>
      </c>
      <c r="P156" s="471">
        <v>0.32940371073280378</v>
      </c>
      <c r="Q156" s="474">
        <v>0</v>
      </c>
      <c r="R156" s="473">
        <v>0</v>
      </c>
      <c r="S156" s="471">
        <v>0</v>
      </c>
      <c r="T156" s="471">
        <v>0.20120647626410992</v>
      </c>
      <c r="U156" s="474">
        <v>3.3948535205760147E-2</v>
      </c>
      <c r="V156" s="51"/>
      <c r="W156" s="51"/>
      <c r="X156" s="51"/>
      <c r="Y156" s="51"/>
      <c r="Z156" s="51"/>
      <c r="AA156" s="51"/>
      <c r="AB156" s="51"/>
      <c r="AC156" s="51"/>
      <c r="AD156" s="51"/>
      <c r="AE156" s="51"/>
      <c r="AF156" s="51"/>
      <c r="AG156" s="51"/>
      <c r="AH156" s="51"/>
      <c r="AI156" s="51"/>
      <c r="AJ156" s="51"/>
      <c r="AK156" s="51"/>
      <c r="AL156" s="51"/>
      <c r="AM156" s="51"/>
      <c r="AN156" s="51"/>
      <c r="AO156" s="51"/>
      <c r="AP156" s="51"/>
      <c r="AQ156" s="51"/>
      <c r="AR156" s="51"/>
      <c r="AS156" s="51"/>
      <c r="AT156" s="51"/>
      <c r="AU156" s="51"/>
      <c r="AV156" s="51"/>
      <c r="AW156" s="51"/>
      <c r="AX156" s="51"/>
      <c r="AY156" s="51"/>
      <c r="AZ156" s="414"/>
      <c r="BA156" s="1094"/>
      <c r="BB156" s="682" t="s">
        <v>569</v>
      </c>
      <c r="BC156" s="517">
        <v>0.95182800000000001</v>
      </c>
      <c r="BD156" s="503">
        <v>0</v>
      </c>
      <c r="BE156" s="503">
        <v>12.302693999999999</v>
      </c>
      <c r="BF156" s="503">
        <v>0.58666200000000002</v>
      </c>
      <c r="BG156" s="521">
        <v>0</v>
      </c>
      <c r="BH156" s="517">
        <v>0</v>
      </c>
      <c r="BI156" s="503">
        <v>0</v>
      </c>
      <c r="BJ156" s="503">
        <v>0.58666200000000002</v>
      </c>
      <c r="BK156" s="503">
        <v>0</v>
      </c>
      <c r="BL156" s="521">
        <v>0</v>
      </c>
      <c r="BM156" s="517">
        <v>0.95182800000000001</v>
      </c>
      <c r="BN156" s="503">
        <v>0</v>
      </c>
      <c r="BO156" s="503">
        <v>0</v>
      </c>
      <c r="BP156" s="503">
        <v>12.302693999999999</v>
      </c>
      <c r="BQ156" s="521">
        <v>0</v>
      </c>
      <c r="BR156" s="517">
        <v>0</v>
      </c>
      <c r="BS156" s="503">
        <v>0</v>
      </c>
      <c r="BT156" s="503">
        <v>12.889355999999999</v>
      </c>
      <c r="BU156" s="504">
        <v>0.95182800000000001</v>
      </c>
      <c r="BV156" s="74"/>
      <c r="BW156" s="74"/>
      <c r="BX156" s="74"/>
      <c r="BY156" s="74"/>
      <c r="BZ156" s="74"/>
      <c r="CA156" s="74"/>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row>
    <row r="157" s="377" customFormat="true" ht="15" customHeight="true" x14ac:dyDescent="0.2">
      <c r="A157" s="1110"/>
      <c r="B157" s="447" t="s">
        <v>570</v>
      </c>
      <c r="C157" s="473">
        <v>0</v>
      </c>
      <c r="D157" s="471">
        <v>5.0237688702369866E-2</v>
      </c>
      <c r="E157" s="471">
        <v>4.2334293270328241E-2</v>
      </c>
      <c r="F157" s="471">
        <v>0.13490490783228978</v>
      </c>
      <c r="G157" s="475">
        <v>0.22661840477561215</v>
      </c>
      <c r="H157" s="472">
        <v>9.7551117847400795E-2</v>
      </c>
      <c r="I157" s="471">
        <v>0</v>
      </c>
      <c r="J157" s="471">
        <v>0.14855209430532451</v>
      </c>
      <c r="K157" s="471">
        <v>0.3319594930916045</v>
      </c>
      <c r="L157" s="474">
        <v>0.35259963073360673</v>
      </c>
      <c r="M157" s="473">
        <v>0</v>
      </c>
      <c r="N157" s="471">
        <v>0</v>
      </c>
      <c r="O157" s="471">
        <v>8.8721257042182325E-2</v>
      </c>
      <c r="P157" s="471">
        <v>0</v>
      </c>
      <c r="Q157" s="474">
        <v>0</v>
      </c>
      <c r="R157" s="473">
        <v>0</v>
      </c>
      <c r="S157" s="471">
        <v>0.12777412434405483</v>
      </c>
      <c r="T157" s="471">
        <v>6.3755824145706203E-3</v>
      </c>
      <c r="U157" s="474">
        <v>9.9547459400266505E-2</v>
      </c>
      <c r="V157" s="51"/>
      <c r="W157" s="51"/>
      <c r="X157" s="51"/>
      <c r="Y157" s="51"/>
      <c r="Z157" s="51"/>
      <c r="AA157" s="51"/>
      <c r="AB157" s="51"/>
      <c r="AC157" s="51"/>
      <c r="AD157" s="51"/>
      <c r="AE157" s="51"/>
      <c r="AF157" s="51"/>
      <c r="AG157" s="51"/>
      <c r="AH157" s="51"/>
      <c r="AI157" s="51"/>
      <c r="AJ157" s="51"/>
      <c r="AK157" s="51"/>
      <c r="AL157" s="51"/>
      <c r="AM157" s="51"/>
      <c r="AN157" s="51"/>
      <c r="AO157" s="51"/>
      <c r="AP157" s="51"/>
      <c r="AQ157" s="51"/>
      <c r="AR157" s="51"/>
      <c r="AS157" s="51"/>
      <c r="AT157" s="51"/>
      <c r="AU157" s="51"/>
      <c r="AV157" s="51"/>
      <c r="AW157" s="51"/>
      <c r="AX157" s="51"/>
      <c r="AY157" s="51"/>
      <c r="AZ157" s="414"/>
      <c r="BA157" s="1094"/>
      <c r="BB157" s="682" t="s">
        <v>570</v>
      </c>
      <c r="BC157" s="517">
        <v>0</v>
      </c>
      <c r="BD157" s="503">
        <v>3.3118380000000003</v>
      </c>
      <c r="BE157" s="503">
        <v>2.7910500000000003</v>
      </c>
      <c r="BF157" s="503">
        <v>8.8906320000000001</v>
      </c>
      <c r="BG157" s="521">
        <v>14.947944999999999</v>
      </c>
      <c r="BH157" s="517">
        <v>2.7910500000000003</v>
      </c>
      <c r="BI157" s="503">
        <v>0</v>
      </c>
      <c r="BJ157" s="503">
        <v>4.2483940000000002</v>
      </c>
      <c r="BK157" s="503">
        <v>9.5139659999999999</v>
      </c>
      <c r="BL157" s="521">
        <v>10.076217</v>
      </c>
      <c r="BM157" s="517">
        <v>0</v>
      </c>
      <c r="BN157" s="503">
        <v>0</v>
      </c>
      <c r="BO157" s="503">
        <v>3.3118380000000003</v>
      </c>
      <c r="BP157" s="503">
        <v>0</v>
      </c>
      <c r="BQ157" s="521">
        <v>0</v>
      </c>
      <c r="BR157" s="517">
        <v>0</v>
      </c>
      <c r="BS157" s="503">
        <v>26.741993000000004</v>
      </c>
      <c r="BT157" s="503">
        <v>0.40842200000000001</v>
      </c>
      <c r="BU157" s="504">
        <v>2.7910500000000003</v>
      </c>
      <c r="BV157" s="74"/>
      <c r="BW157" s="74"/>
      <c r="BX157" s="74"/>
      <c r="BY157" s="74"/>
      <c r="BZ157" s="74"/>
      <c r="CA157" s="74"/>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row>
    <row r="158" s="377" customFormat="true" ht="15" customHeight="true" x14ac:dyDescent="0.2">
      <c r="A158" s="1110"/>
      <c r="B158" s="447" t="s">
        <v>571</v>
      </c>
      <c r="C158" s="473">
        <v>16.067597889120879</v>
      </c>
      <c r="D158" s="471">
        <v>18.9035262952845</v>
      </c>
      <c r="E158" s="471">
        <v>16.013387139649488</v>
      </c>
      <c r="F158" s="471">
        <v>18.464160060825208</v>
      </c>
      <c r="G158" s="475">
        <v>19.373821035033814</v>
      </c>
      <c r="H158" s="472">
        <v>11.765130435008803</v>
      </c>
      <c r="I158" s="471">
        <v>11.220755543933723</v>
      </c>
      <c r="J158" s="471">
        <v>16.077632053642148</v>
      </c>
      <c r="K158" s="471">
        <v>17.504145488083882</v>
      </c>
      <c r="L158" s="474">
        <v>15.374475819805497</v>
      </c>
      <c r="M158" s="473">
        <v>16.853767515597248</v>
      </c>
      <c r="N158" s="471">
        <v>17.27556695186346</v>
      </c>
      <c r="O158" s="471">
        <v>18.494211641982929</v>
      </c>
      <c r="P158" s="471">
        <v>21.113101522750281</v>
      </c>
      <c r="Q158" s="474">
        <v>28.035010435025619</v>
      </c>
      <c r="R158" s="473">
        <v>11.84339179229891</v>
      </c>
      <c r="S158" s="471">
        <v>17.951617259494199</v>
      </c>
      <c r="T158" s="471">
        <v>20.439163105094281</v>
      </c>
      <c r="U158" s="474">
        <v>16.227621710707645</v>
      </c>
      <c r="V158" s="51"/>
      <c r="W158" s="51"/>
      <c r="X158" s="51"/>
      <c r="Y158" s="51"/>
      <c r="Z158" s="51"/>
      <c r="AA158" s="51"/>
      <c r="AB158" s="51"/>
      <c r="AC158" s="51"/>
      <c r="AD158" s="51"/>
      <c r="AE158" s="51"/>
      <c r="AF158" s="51"/>
      <c r="AG158" s="51"/>
      <c r="AH158" s="51"/>
      <c r="AI158" s="51"/>
      <c r="AJ158" s="51"/>
      <c r="AK158" s="51"/>
      <c r="AL158" s="51"/>
      <c r="AM158" s="51"/>
      <c r="AN158" s="51"/>
      <c r="AO158" s="51"/>
      <c r="AP158" s="51"/>
      <c r="AQ158" s="51"/>
      <c r="AR158" s="51"/>
      <c r="AS158" s="51"/>
      <c r="AT158" s="51"/>
      <c r="AU158" s="51"/>
      <c r="AV158" s="51"/>
      <c r="AW158" s="51"/>
      <c r="AX158" s="51"/>
      <c r="AY158" s="51"/>
      <c r="AZ158" s="414"/>
      <c r="BA158" s="1094"/>
      <c r="BB158" s="682" t="s">
        <v>571</v>
      </c>
      <c r="BC158" s="517">
        <v>1059.6160689999992</v>
      </c>
      <c r="BD158" s="503">
        <v>1246.1842560000009</v>
      </c>
      <c r="BE158" s="503">
        <v>1055.7437179999997</v>
      </c>
      <c r="BF158" s="503">
        <v>1216.8426999999992</v>
      </c>
      <c r="BG158" s="521">
        <v>1277.9139080000004</v>
      </c>
      <c r="BH158" s="517">
        <v>336.6139520000001</v>
      </c>
      <c r="BI158" s="503">
        <v>321.11874999999998</v>
      </c>
      <c r="BJ158" s="503">
        <v>459.79907500000002</v>
      </c>
      <c r="BK158" s="503">
        <v>501.669175</v>
      </c>
      <c r="BL158" s="521">
        <v>439.35540799999995</v>
      </c>
      <c r="BM158" s="517">
        <v>628.61745400000007</v>
      </c>
      <c r="BN158" s="503">
        <v>645.19133799999986</v>
      </c>
      <c r="BO158" s="503">
        <v>690.36254600000052</v>
      </c>
      <c r="BP158" s="503">
        <v>788.54007699999966</v>
      </c>
      <c r="BQ158" s="521">
        <v>1045.0328759999998</v>
      </c>
      <c r="BR158" s="517">
        <v>334.86627399999992</v>
      </c>
      <c r="BS158" s="503">
        <v>3757.1145610000012</v>
      </c>
      <c r="BT158" s="503">
        <v>1309.3398109999996</v>
      </c>
      <c r="BU158" s="504">
        <v>454.98000500000029</v>
      </c>
      <c r="BV158" s="74"/>
      <c r="BW158" s="74"/>
      <c r="BX158" s="74"/>
      <c r="BY158" s="74"/>
      <c r="BZ158" s="74"/>
      <c r="CA158" s="74"/>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row>
    <row r="159" s="377" customFormat="true" ht="15" customHeight="true" x14ac:dyDescent="0.2">
      <c r="A159" s="1110"/>
      <c r="B159" s="447" t="s">
        <v>572</v>
      </c>
      <c r="C159" s="473">
        <v>23.847762797678666</v>
      </c>
      <c r="D159" s="471">
        <v>46.152642839570177</v>
      </c>
      <c r="E159" s="471">
        <v>64.035013568886782</v>
      </c>
      <c r="F159" s="471">
        <v>65.022556072208303</v>
      </c>
      <c r="G159" s="475">
        <v>59.161926107053354</v>
      </c>
      <c r="H159" s="472">
        <v>56.395311952301043</v>
      </c>
      <c r="I159" s="471">
        <v>70.864995890501277</v>
      </c>
      <c r="J159" s="471">
        <v>68.238078609672897</v>
      </c>
      <c r="K159" s="471">
        <v>71.93962416678454</v>
      </c>
      <c r="L159" s="474">
        <v>48.41650644896977</v>
      </c>
      <c r="M159" s="473">
        <v>18.286486806923964</v>
      </c>
      <c r="N159" s="471">
        <v>31.540566463024188</v>
      </c>
      <c r="O159" s="471">
        <v>48.526694372323661</v>
      </c>
      <c r="P159" s="471">
        <v>57.355733059338668</v>
      </c>
      <c r="Q159" s="474">
        <v>58.281085701102555</v>
      </c>
      <c r="R159" s="473">
        <v>40.580911168716625</v>
      </c>
      <c r="S159" s="471">
        <v>60.043310863091158</v>
      </c>
      <c r="T159" s="471">
        <v>32.206844916831415</v>
      </c>
      <c r="U159" s="474">
        <v>44.491234680973882</v>
      </c>
      <c r="V159" s="51"/>
      <c r="W159" s="51"/>
      <c r="X159" s="51"/>
      <c r="Y159" s="51"/>
      <c r="Z159" s="51"/>
      <c r="AA159" s="51"/>
      <c r="AB159" s="51"/>
      <c r="AC159" s="51"/>
      <c r="AD159" s="51"/>
      <c r="AE159" s="51"/>
      <c r="AF159" s="51"/>
      <c r="AG159" s="51"/>
      <c r="AH159" s="51"/>
      <c r="AI159" s="51"/>
      <c r="AJ159" s="51"/>
      <c r="AK159" s="51"/>
      <c r="AL159" s="51"/>
      <c r="AM159" s="51"/>
      <c r="AN159" s="51"/>
      <c r="AO159" s="51"/>
      <c r="AP159" s="51"/>
      <c r="AQ159" s="51"/>
      <c r="AR159" s="51"/>
      <c r="AS159" s="51"/>
      <c r="AT159" s="51"/>
      <c r="AU159" s="51"/>
      <c r="AV159" s="51"/>
      <c r="AW159" s="51"/>
      <c r="AX159" s="51"/>
      <c r="AY159" s="51"/>
      <c r="AZ159" s="414"/>
      <c r="BA159" s="1094"/>
      <c r="BB159" s="682" t="s">
        <v>572</v>
      </c>
      <c r="BC159" s="517">
        <v>1572.6976020000013</v>
      </c>
      <c r="BD159" s="503">
        <v>3042.5379890000004</v>
      </c>
      <c r="BE159" s="503">
        <v>4221.7528819999998</v>
      </c>
      <c r="BF159" s="503">
        <v>4285.178552999997</v>
      </c>
      <c r="BG159" s="521">
        <v>3902.3715589999952</v>
      </c>
      <c r="BH159" s="517">
        <v>1613.5349230000008</v>
      </c>
      <c r="BI159" s="503">
        <v>2028.0344590000022</v>
      </c>
      <c r="BJ159" s="503">
        <v>1951.5190620000012</v>
      </c>
      <c r="BK159" s="503">
        <v>2061.7911300000001</v>
      </c>
      <c r="BL159" s="521">
        <v>1383.5953950000003</v>
      </c>
      <c r="BM159" s="517">
        <v>682.05549699999983</v>
      </c>
      <c r="BN159" s="503">
        <v>1177.9468849999994</v>
      </c>
      <c r="BO159" s="503">
        <v>1811.4322969999992</v>
      </c>
      <c r="BP159" s="503">
        <v>2142.1435460000025</v>
      </c>
      <c r="BQ159" s="521">
        <v>2172.4853909999983</v>
      </c>
      <c r="BR159" s="517">
        <v>1147.405976</v>
      </c>
      <c r="BS159" s="503">
        <v>12566.533380999987</v>
      </c>
      <c r="BT159" s="503">
        <v>2063.1815509999979</v>
      </c>
      <c r="BU159" s="504">
        <v>1247.4176769999992</v>
      </c>
      <c r="BV159" s="74"/>
      <c r="BW159" s="74"/>
      <c r="BX159" s="74"/>
      <c r="BY159" s="74"/>
      <c r="BZ159" s="74"/>
      <c r="CA159" s="74"/>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row>
    <row r="160" s="377" customFormat="true" ht="15" customHeight="true" x14ac:dyDescent="0.2">
      <c r="A160" s="1110"/>
      <c r="B160" s="447" t="s">
        <v>573</v>
      </c>
      <c r="C160" s="473">
        <v>2.7628073826358599</v>
      </c>
      <c r="D160" s="471">
        <v>8.021426612887419</v>
      </c>
      <c r="E160" s="471">
        <v>9.2210361445028095</v>
      </c>
      <c r="F160" s="471">
        <v>11.893332904185131</v>
      </c>
      <c r="G160" s="475">
        <v>5.4769304232562916</v>
      </c>
      <c r="H160" s="472">
        <v>11.274935412486776</v>
      </c>
      <c r="I160" s="471">
        <v>12.932898482916377</v>
      </c>
      <c r="J160" s="471">
        <v>11.243956906238175</v>
      </c>
      <c r="K160" s="471">
        <v>7.7974420888828933</v>
      </c>
      <c r="L160" s="474">
        <v>3.0752895519420473</v>
      </c>
      <c r="M160" s="473">
        <v>1.4425124096373063</v>
      </c>
      <c r="N160" s="471">
        <v>4.0109031090466374</v>
      </c>
      <c r="O160" s="471">
        <v>7.8867981345518219</v>
      </c>
      <c r="P160" s="471">
        <v>8.2336620501958357</v>
      </c>
      <c r="Q160" s="474">
        <v>8.929580241858309</v>
      </c>
      <c r="R160" s="473">
        <v>9.9252376752241478</v>
      </c>
      <c r="S160" s="471">
        <v>9.5241973185218072</v>
      </c>
      <c r="T160" s="471">
        <v>2.3473751559295013</v>
      </c>
      <c r="U160" s="474">
        <v>1.4147212132587896</v>
      </c>
      <c r="V160" s="51"/>
      <c r="W160" s="51"/>
      <c r="X160" s="51"/>
      <c r="Y160" s="51"/>
      <c r="Z160" s="51"/>
      <c r="AA160" s="51"/>
      <c r="AB160" s="51"/>
      <c r="AC160" s="51"/>
      <c r="AD160" s="51"/>
      <c r="AE160" s="51"/>
      <c r="AF160" s="51"/>
      <c r="AG160" s="51"/>
      <c r="AH160" s="51"/>
      <c r="AI160" s="51"/>
      <c r="AJ160" s="51"/>
      <c r="AK160" s="51"/>
      <c r="AL160" s="51"/>
      <c r="AM160" s="51"/>
      <c r="AN160" s="51"/>
      <c r="AO160" s="51"/>
      <c r="AP160" s="51"/>
      <c r="AQ160" s="51"/>
      <c r="AR160" s="51"/>
      <c r="AS160" s="51"/>
      <c r="AT160" s="51"/>
      <c r="AU160" s="51"/>
      <c r="AV160" s="51"/>
      <c r="AW160" s="51"/>
      <c r="AX160" s="51"/>
      <c r="AY160" s="51"/>
      <c r="AZ160" s="414"/>
      <c r="BA160" s="1094"/>
      <c r="BB160" s="682" t="s">
        <v>573</v>
      </c>
      <c r="BC160" s="517">
        <v>182.19992299999998</v>
      </c>
      <c r="BD160" s="503">
        <v>528.79951599999993</v>
      </c>
      <c r="BE160" s="503">
        <v>607.93203199999994</v>
      </c>
      <c r="BF160" s="503">
        <v>783.80577699999992</v>
      </c>
      <c r="BG160" s="521">
        <v>361.26304399999992</v>
      </c>
      <c r="BH160" s="517">
        <v>322.58890700000006</v>
      </c>
      <c r="BI160" s="503">
        <v>370.11734000000001</v>
      </c>
      <c r="BJ160" s="503">
        <v>321.56233999999995</v>
      </c>
      <c r="BK160" s="503">
        <v>223.47485299999994</v>
      </c>
      <c r="BL160" s="521">
        <v>87.882351999999997</v>
      </c>
      <c r="BM160" s="517">
        <v>53.803310000000003</v>
      </c>
      <c r="BN160" s="503">
        <v>149.79536999999999</v>
      </c>
      <c r="BO160" s="503">
        <v>294.40292699999998</v>
      </c>
      <c r="BP160" s="503">
        <v>307.51391499999994</v>
      </c>
      <c r="BQ160" s="521">
        <v>332.85897799999998</v>
      </c>
      <c r="BR160" s="517">
        <v>280.63137799999993</v>
      </c>
      <c r="BS160" s="503">
        <v>1993.3301780000004</v>
      </c>
      <c r="BT160" s="503">
        <v>150.37365899999998</v>
      </c>
      <c r="BU160" s="504">
        <v>39.665077000000004</v>
      </c>
      <c r="BV160" s="74"/>
      <c r="BW160" s="74"/>
      <c r="BX160" s="74"/>
      <c r="BY160" s="74"/>
      <c r="BZ160" s="74"/>
      <c r="CA160" s="74"/>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row>
    <row r="161" s="377" customFormat="true" ht="15" customHeight="true" x14ac:dyDescent="0.2">
      <c r="A161" s="1110"/>
      <c r="B161" s="447" t="s">
        <v>574</v>
      </c>
      <c r="C161" s="473">
        <v>3.292837145539889E-2</v>
      </c>
      <c r="D161" s="471">
        <v>7.9568923564263538E-2</v>
      </c>
      <c r="E161" s="471">
        <v>0</v>
      </c>
      <c r="F161" s="471">
        <v>0.27275062463937016</v>
      </c>
      <c r="G161" s="475">
        <v>0.11094693029715254</v>
      </c>
      <c r="H161" s="472">
        <v>0.18333591523436849</v>
      </c>
      <c r="I161" s="471">
        <v>0.10228643240248823</v>
      </c>
      <c r="J161" s="471">
        <v>0.52617146390108949</v>
      </c>
      <c r="K161" s="471">
        <v>0</v>
      </c>
      <c r="L161" s="474">
        <v>0.25608606391181304</v>
      </c>
      <c r="M161" s="473">
        <v>5.8220830614766947E-2</v>
      </c>
      <c r="N161" s="471">
        <v>0</v>
      </c>
      <c r="O161" s="471">
        <v>0</v>
      </c>
      <c r="P161" s="471">
        <v>0</v>
      </c>
      <c r="Q161" s="474">
        <v>0</v>
      </c>
      <c r="R161" s="473">
        <v>0</v>
      </c>
      <c r="S161" s="471">
        <v>0.15629050496824465</v>
      </c>
      <c r="T161" s="471">
        <v>0</v>
      </c>
      <c r="U161" s="474">
        <v>0</v>
      </c>
      <c r="V161" s="51"/>
      <c r="W161" s="51"/>
      <c r="X161" s="51"/>
      <c r="Y161" s="51"/>
      <c r="Z161" s="51"/>
      <c r="AA161" s="51"/>
      <c r="AB161" s="51"/>
      <c r="AC161" s="51"/>
      <c r="AD161" s="51"/>
      <c r="AE161" s="51"/>
      <c r="AF161" s="51"/>
      <c r="AG161" s="51"/>
      <c r="AH161" s="51"/>
      <c r="AI161" s="51"/>
      <c r="AJ161" s="51"/>
      <c r="AK161" s="51"/>
      <c r="AL161" s="51"/>
      <c r="AM161" s="51"/>
      <c r="AN161" s="51"/>
      <c r="AO161" s="51"/>
      <c r="AP161" s="51"/>
      <c r="AQ161" s="51"/>
      <c r="AR161" s="51"/>
      <c r="AS161" s="51"/>
      <c r="AT161" s="51"/>
      <c r="AU161" s="51"/>
      <c r="AV161" s="51"/>
      <c r="AW161" s="51"/>
      <c r="AX161" s="51"/>
      <c r="AY161" s="51"/>
      <c r="AZ161" s="414"/>
      <c r="BA161" s="1094"/>
      <c r="BB161" s="682" t="s">
        <v>574</v>
      </c>
      <c r="BC161" s="517">
        <v>2.1715400000000002</v>
      </c>
      <c r="BD161" s="503">
        <v>5.2454520000000002</v>
      </c>
      <c r="BE161" s="503">
        <v>0</v>
      </c>
      <c r="BF161" s="503">
        <v>17.975072000000001</v>
      </c>
      <c r="BG161" s="521">
        <v>7.3181549999999991</v>
      </c>
      <c r="BH161" s="517">
        <v>5.2454520000000002</v>
      </c>
      <c r="BI161" s="503">
        <v>2.9272619999999998</v>
      </c>
      <c r="BJ161" s="503">
        <v>15.04781</v>
      </c>
      <c r="BK161" s="503">
        <v>0</v>
      </c>
      <c r="BL161" s="521">
        <v>7.3181549999999991</v>
      </c>
      <c r="BM161" s="517">
        <v>2.1715400000000002</v>
      </c>
      <c r="BN161" s="503">
        <v>0</v>
      </c>
      <c r="BO161" s="503">
        <v>0</v>
      </c>
      <c r="BP161" s="503">
        <v>0</v>
      </c>
      <c r="BQ161" s="521">
        <v>0</v>
      </c>
      <c r="BR161" s="517">
        <v>0</v>
      </c>
      <c r="BS161" s="503">
        <v>32.710218999999995</v>
      </c>
      <c r="BT161" s="503">
        <v>0</v>
      </c>
      <c r="BU161" s="504">
        <v>0</v>
      </c>
      <c r="BV161" s="74"/>
      <c r="BW161" s="74"/>
      <c r="BX161" s="74"/>
      <c r="BY161" s="74"/>
      <c r="BZ161" s="74"/>
      <c r="CA161" s="74"/>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row>
    <row r="162" s="377" customFormat="true" ht="15" customHeight="true" x14ac:dyDescent="0.2">
      <c r="A162" s="1110"/>
      <c r="B162" s="447" t="s">
        <v>575</v>
      </c>
      <c r="C162" s="473">
        <v>57.063755860982603</v>
      </c>
      <c r="D162" s="471">
        <v>26.557098047320725</v>
      </c>
      <c r="E162" s="471">
        <v>9.3406065994630421</v>
      </c>
      <c r="F162" s="471">
        <v>3.0543607428265904</v>
      </c>
      <c r="G162" s="475">
        <v>0.55131759479407805</v>
      </c>
      <c r="H162" s="472">
        <v>18.591644629127384</v>
      </c>
      <c r="I162" s="471">
        <v>3.7881166936506823</v>
      </c>
      <c r="J162" s="471">
        <v>2.1290459298656708</v>
      </c>
      <c r="K162" s="471">
        <v>0.31924048630324692</v>
      </c>
      <c r="L162" s="474">
        <v>0.58755904184894336</v>
      </c>
      <c r="M162" s="473">
        <v>63.234240698895064</v>
      </c>
      <c r="N162" s="471">
        <v>46.900006817621339</v>
      </c>
      <c r="O162" s="471">
        <v>24.637925800856781</v>
      </c>
      <c r="P162" s="471">
        <v>12.772038527356541</v>
      </c>
      <c r="Q162" s="474">
        <v>3.5793347753110756</v>
      </c>
      <c r="R162" s="473">
        <v>36.977134906902926</v>
      </c>
      <c r="S162" s="471">
        <v>7.1168783516553047</v>
      </c>
      <c r="T162" s="471">
        <v>43.768111351112957</v>
      </c>
      <c r="U162" s="474">
        <v>36.686743467329165</v>
      </c>
      <c r="V162" s="51"/>
      <c r="W162" s="51"/>
      <c r="X162" s="51"/>
      <c r="Y162" s="51"/>
      <c r="Z162" s="51"/>
      <c r="AA162" s="51"/>
      <c r="AB162" s="51"/>
      <c r="AC162" s="51"/>
      <c r="AD162" s="51"/>
      <c r="AE162" s="51"/>
      <c r="AF162" s="51"/>
      <c r="AG162" s="51"/>
      <c r="AH162" s="51"/>
      <c r="AI162" s="51"/>
      <c r="AJ162" s="51"/>
      <c r="AK162" s="51"/>
      <c r="AL162" s="51"/>
      <c r="AM162" s="51"/>
      <c r="AN162" s="51"/>
      <c r="AO162" s="51"/>
      <c r="AP162" s="51"/>
      <c r="AQ162" s="51"/>
      <c r="AR162" s="51"/>
      <c r="AS162" s="51"/>
      <c r="AT162" s="51"/>
      <c r="AU162" s="51"/>
      <c r="AV162" s="51"/>
      <c r="AW162" s="51"/>
      <c r="AX162" s="51"/>
      <c r="AY162" s="51"/>
      <c r="AZ162" s="414"/>
      <c r="BA162" s="1094"/>
      <c r="BB162" s="682" t="s">
        <v>575</v>
      </c>
      <c r="BC162" s="517">
        <v>3763.2054949999974</v>
      </c>
      <c r="BD162" s="503">
        <v>1750.7335379999995</v>
      </c>
      <c r="BE162" s="503">
        <v>615.81517099999974</v>
      </c>
      <c r="BF162" s="503">
        <v>201.29139700000002</v>
      </c>
      <c r="BG162" s="521">
        <v>36.365383000000001</v>
      </c>
      <c r="BH162" s="517">
        <v>531.9283969999999</v>
      </c>
      <c r="BI162" s="503">
        <v>108.40939300000002</v>
      </c>
      <c r="BJ162" s="503">
        <v>60.887906000000008</v>
      </c>
      <c r="BK162" s="503">
        <v>9.1494389999999992</v>
      </c>
      <c r="BL162" s="521">
        <v>16.790637</v>
      </c>
      <c r="BM162" s="517">
        <v>2358.5318449999972</v>
      </c>
      <c r="BN162" s="503">
        <v>1751.5765609999983</v>
      </c>
      <c r="BO162" s="503">
        <v>919.69863399999963</v>
      </c>
      <c r="BP162" s="503">
        <v>477.01491099999998</v>
      </c>
      <c r="BQ162" s="521">
        <v>133.423261</v>
      </c>
      <c r="BR162" s="517">
        <v>1045.5109149999994</v>
      </c>
      <c r="BS162" s="503">
        <v>1489.4996309999997</v>
      </c>
      <c r="BT162" s="503">
        <v>2803.8002509999947</v>
      </c>
      <c r="BU162" s="504">
        <v>1028.6001870000005</v>
      </c>
      <c r="BV162" s="74"/>
      <c r="BW162" s="74"/>
      <c r="BX162" s="74"/>
      <c r="BY162" s="74"/>
      <c r="BZ162" s="74"/>
      <c r="CA162" s="7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row>
    <row r="163" s="377" customFormat="true" ht="15" customHeight="true" x14ac:dyDescent="0.2">
      <c r="A163" s="1110"/>
      <c r="B163" s="447" t="s">
        <v>425</v>
      </c>
      <c r="C163" s="473">
        <v>0.12064726998044474</v>
      </c>
      <c r="D163" s="471">
        <v>0.23549959267050669</v>
      </c>
      <c r="E163" s="471">
        <v>0.8310637747895564</v>
      </c>
      <c r="F163" s="471">
        <v>0.24856577568113875</v>
      </c>
      <c r="G163" s="475">
        <v>0.15670970497770118</v>
      </c>
      <c r="H163" s="472">
        <v>1.5883819612930554</v>
      </c>
      <c r="I163" s="471">
        <v>0.34626068361464168</v>
      </c>
      <c r="J163" s="471">
        <v>0.50539956207889891</v>
      </c>
      <c r="K163" s="471">
        <v>0</v>
      </c>
      <c r="L163" s="474">
        <v>0.25531985160073017</v>
      </c>
      <c r="M163" s="473">
        <v>0</v>
      </c>
      <c r="N163" s="471">
        <v>0.21303887557760706</v>
      </c>
      <c r="O163" s="471">
        <v>0.36564879324254052</v>
      </c>
      <c r="P163" s="471">
        <v>8.6736459607363481E-2</v>
      </c>
      <c r="Q163" s="474">
        <v>8.156584674485666E-2</v>
      </c>
      <c r="R163" s="473">
        <v>0.51302973767546434</v>
      </c>
      <c r="S163" s="471">
        <v>0.35821292103974423</v>
      </c>
      <c r="T163" s="471">
        <v>0.19160604383383475</v>
      </c>
      <c r="U163" s="474">
        <v>0.1155409649105332</v>
      </c>
      <c r="V163" s="51"/>
      <c r="W163" s="51"/>
      <c r="X163" s="51"/>
      <c r="Y163" s="51"/>
      <c r="Z163" s="51"/>
      <c r="AA163" s="51"/>
      <c r="AB163" s="51"/>
      <c r="AC163" s="51"/>
      <c r="AD163" s="51"/>
      <c r="AE163" s="51"/>
      <c r="AF163" s="51"/>
      <c r="AG163" s="51"/>
      <c r="AH163" s="51"/>
      <c r="AI163" s="51"/>
      <c r="AJ163" s="51"/>
      <c r="AK163" s="51"/>
      <c r="AL163" s="51"/>
      <c r="AM163" s="51"/>
      <c r="AN163" s="51"/>
      <c r="AO163" s="51"/>
      <c r="AP163" s="51"/>
      <c r="AQ163" s="51"/>
      <c r="AR163" s="51"/>
      <c r="AS163" s="51"/>
      <c r="AT163" s="51"/>
      <c r="AU163" s="51"/>
      <c r="AV163" s="51"/>
      <c r="AW163" s="51"/>
      <c r="AX163" s="51"/>
      <c r="AY163" s="51"/>
      <c r="AZ163" s="414"/>
      <c r="BA163" s="1094"/>
      <c r="BB163" s="682" t="s">
        <v>425</v>
      </c>
      <c r="BC163" s="517">
        <v>7.956372</v>
      </c>
      <c r="BD163" s="503">
        <v>15.524928000000001</v>
      </c>
      <c r="BE163" s="503">
        <v>54.79105400000001</v>
      </c>
      <c r="BF163" s="503">
        <v>16.381218999999998</v>
      </c>
      <c r="BG163" s="521">
        <v>10.336706999999999</v>
      </c>
      <c r="BH163" s="517">
        <v>45.445440000000012</v>
      </c>
      <c r="BI163" s="503">
        <v>9.9093859999999996</v>
      </c>
      <c r="BJ163" s="503">
        <v>14.453761</v>
      </c>
      <c r="BK163" s="503">
        <v>0</v>
      </c>
      <c r="BL163" s="521">
        <v>7.2962589999999992</v>
      </c>
      <c r="BM163" s="517">
        <v>0</v>
      </c>
      <c r="BN163" s="503">
        <v>7.956372</v>
      </c>
      <c r="BO163" s="503">
        <v>13.649148000000002</v>
      </c>
      <c r="BP163" s="503">
        <v>3.2394660000000002</v>
      </c>
      <c r="BQ163" s="521">
        <v>3.040448</v>
      </c>
      <c r="BR163" s="517">
        <v>14.505672000000001</v>
      </c>
      <c r="BS163" s="503">
        <v>74.970793</v>
      </c>
      <c r="BT163" s="503">
        <v>12.274348999999999</v>
      </c>
      <c r="BU163" s="504">
        <v>3.2394660000000002</v>
      </c>
      <c r="BV163" s="74"/>
      <c r="BW163" s="74"/>
      <c r="BX163" s="74"/>
      <c r="BY163" s="74"/>
      <c r="BZ163" s="74"/>
      <c r="CA163" s="7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row>
    <row r="164" s="377" customFormat="true" ht="15" customHeight="true" x14ac:dyDescent="0.2">
      <c r="A164" s="1111"/>
      <c r="B164" s="447" t="s">
        <v>565</v>
      </c>
      <c r="C164" s="473">
        <v>0</v>
      </c>
      <c r="D164" s="471">
        <v>0</v>
      </c>
      <c r="E164" s="471">
        <v>0.14871499297233418</v>
      </c>
      <c r="F164" s="471">
        <v>0</v>
      </c>
      <c r="G164" s="475">
        <v>0</v>
      </c>
      <c r="H164" s="472">
        <v>0</v>
      </c>
      <c r="I164" s="471">
        <v>0.34259931781957531</v>
      </c>
      <c r="J164" s="471">
        <v>0</v>
      </c>
      <c r="K164" s="471">
        <v>0</v>
      </c>
      <c r="L164" s="474">
        <v>0</v>
      </c>
      <c r="M164" s="473">
        <v>0</v>
      </c>
      <c r="N164" s="471">
        <v>0</v>
      </c>
      <c r="O164" s="471">
        <v>0</v>
      </c>
      <c r="P164" s="471">
        <v>0</v>
      </c>
      <c r="Q164" s="474">
        <v>0</v>
      </c>
      <c r="R164" s="473">
        <v>0</v>
      </c>
      <c r="S164" s="471">
        <v>4.6846721208857432E-2</v>
      </c>
      <c r="T164" s="471">
        <v>0</v>
      </c>
      <c r="U164" s="474">
        <v>0</v>
      </c>
      <c r="V164" s="51"/>
      <c r="W164" s="51"/>
      <c r="X164" s="51"/>
      <c r="Y164" s="51"/>
      <c r="Z164" s="51"/>
      <c r="AA164" s="51"/>
      <c r="AB164" s="51"/>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414"/>
      <c r="BA164" s="1095"/>
      <c r="BB164" s="682" t="s">
        <v>565</v>
      </c>
      <c r="BC164" s="517">
        <v>0</v>
      </c>
      <c r="BD164" s="503">
        <v>0</v>
      </c>
      <c r="BE164" s="503">
        <v>9.8046039999999994</v>
      </c>
      <c r="BF164" s="503">
        <v>0</v>
      </c>
      <c r="BG164" s="521">
        <v>0</v>
      </c>
      <c r="BH164" s="517">
        <v>0</v>
      </c>
      <c r="BI164" s="503">
        <v>9.8046039999999994</v>
      </c>
      <c r="BJ164" s="503">
        <v>0</v>
      </c>
      <c r="BK164" s="503">
        <v>0</v>
      </c>
      <c r="BL164" s="521">
        <v>0</v>
      </c>
      <c r="BM164" s="517">
        <v>0</v>
      </c>
      <c r="BN164" s="503">
        <v>0</v>
      </c>
      <c r="BO164" s="503">
        <v>0</v>
      </c>
      <c r="BP164" s="503">
        <v>0</v>
      </c>
      <c r="BQ164" s="521">
        <v>0</v>
      </c>
      <c r="BR164" s="517">
        <v>0</v>
      </c>
      <c r="BS164" s="503">
        <v>9.8046039999999994</v>
      </c>
      <c r="BT164" s="503">
        <v>0</v>
      </c>
      <c r="BU164" s="504">
        <v>0</v>
      </c>
      <c r="BV164" s="74"/>
      <c r="BW164" s="74"/>
      <c r="BX164" s="74"/>
      <c r="BY164" s="74"/>
      <c r="BZ164" s="74"/>
      <c r="CA164" s="7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row>
    <row r="165" s="377" customFormat="true" ht="15" customHeight="true" x14ac:dyDescent="0.2">
      <c r="A165" s="676"/>
      <c r="B165" s="447"/>
      <c r="C165" s="473"/>
      <c r="D165" s="471"/>
      <c r="E165" s="471"/>
      <c r="F165" s="471"/>
      <c r="G165" s="475"/>
      <c r="H165" s="472"/>
      <c r="I165" s="471"/>
      <c r="J165" s="471"/>
      <c r="K165" s="471"/>
      <c r="L165" s="474"/>
      <c r="M165" s="473"/>
      <c r="N165" s="471"/>
      <c r="O165" s="471"/>
      <c r="P165" s="471"/>
      <c r="Q165" s="474"/>
      <c r="R165" s="473"/>
      <c r="S165" s="471"/>
      <c r="T165" s="471"/>
      <c r="U165" s="474"/>
      <c r="V165" s="51"/>
      <c r="W165" s="51"/>
      <c r="X165" s="51"/>
      <c r="Y165" s="51"/>
      <c r="Z165" s="51"/>
      <c r="AA165" s="51"/>
      <c r="AB165" s="51"/>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414"/>
      <c r="BA165" s="947"/>
      <c r="BB165" s="682"/>
      <c r="BC165" s="517"/>
      <c r="BD165" s="503"/>
      <c r="BE165" s="503"/>
      <c r="BF165" s="503"/>
      <c r="BG165" s="521"/>
      <c r="BH165" s="517"/>
      <c r="BI165" s="503"/>
      <c r="BJ165" s="503"/>
      <c r="BK165" s="503"/>
      <c r="BL165" s="521"/>
      <c r="BM165" s="517"/>
      <c r="BN165" s="503"/>
      <c r="BO165" s="503"/>
      <c r="BP165" s="503"/>
      <c r="BQ165" s="521"/>
      <c r="BR165" s="517"/>
      <c r="BS165" s="503"/>
      <c r="BT165" s="503"/>
      <c r="BU165" s="504"/>
      <c r="BV165" s="74"/>
      <c r="BW165" s="74"/>
      <c r="BX165" s="74"/>
      <c r="BY165" s="74"/>
      <c r="BZ165" s="74"/>
      <c r="CA165" s="7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row>
    <row r="166" s="377" customFormat="true" ht="15" customHeight="true" x14ac:dyDescent="0.2">
      <c r="A166" s="676"/>
      <c r="B166" s="447"/>
      <c r="C166" s="473"/>
      <c r="D166" s="471"/>
      <c r="E166" s="471"/>
      <c r="F166" s="471"/>
      <c r="G166" s="475"/>
      <c r="H166" s="472"/>
      <c r="I166" s="471"/>
      <c r="J166" s="471"/>
      <c r="K166" s="471"/>
      <c r="L166" s="474"/>
      <c r="M166" s="473"/>
      <c r="N166" s="471"/>
      <c r="O166" s="471"/>
      <c r="P166" s="471"/>
      <c r="Q166" s="474"/>
      <c r="R166" s="473"/>
      <c r="S166" s="471"/>
      <c r="T166" s="471"/>
      <c r="U166" s="474"/>
      <c r="V166" s="51"/>
      <c r="W166" s="51"/>
      <c r="X166" s="51"/>
      <c r="Y166" s="51"/>
      <c r="Z166" s="51"/>
      <c r="AA166" s="51"/>
      <c r="AB166" s="51"/>
      <c r="AC166" s="51"/>
      <c r="AD166" s="51"/>
      <c r="AE166" s="51"/>
      <c r="AF166" s="51"/>
      <c r="AG166" s="51"/>
      <c r="AH166" s="51"/>
      <c r="AI166" s="51"/>
      <c r="AJ166" s="51"/>
      <c r="AK166" s="51"/>
      <c r="AL166" s="51"/>
      <c r="AM166" s="51"/>
      <c r="AN166" s="51"/>
      <c r="AO166" s="51"/>
      <c r="AP166" s="51"/>
      <c r="AQ166" s="51"/>
      <c r="AR166" s="51"/>
      <c r="AS166" s="51"/>
      <c r="AT166" s="51"/>
      <c r="AU166" s="51"/>
      <c r="AV166" s="51"/>
      <c r="AW166" s="51"/>
      <c r="AX166" s="51"/>
      <c r="AY166" s="51"/>
      <c r="AZ166" s="414"/>
      <c r="BA166" s="947"/>
      <c r="BB166" s="682"/>
      <c r="BC166" s="517"/>
      <c r="BD166" s="503"/>
      <c r="BE166" s="503"/>
      <c r="BF166" s="503"/>
      <c r="BG166" s="521"/>
      <c r="BH166" s="517"/>
      <c r="BI166" s="503"/>
      <c r="BJ166" s="503"/>
      <c r="BK166" s="503"/>
      <c r="BL166" s="521"/>
      <c r="BM166" s="517"/>
      <c r="BN166" s="503"/>
      <c r="BO166" s="503"/>
      <c r="BP166" s="503"/>
      <c r="BQ166" s="521"/>
      <c r="BR166" s="517"/>
      <c r="BS166" s="503"/>
      <c r="BT166" s="503"/>
      <c r="BU166" s="504"/>
      <c r="BV166" s="74"/>
      <c r="BW166" s="74"/>
      <c r="BX166" s="74"/>
      <c r="BY166" s="74"/>
      <c r="BZ166" s="74"/>
      <c r="CA166" s="7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row>
    <row r="167" s="377" customFormat="true" ht="15" customHeight="true" x14ac:dyDescent="0.2">
      <c r="A167" s="676"/>
      <c r="B167" s="447"/>
      <c r="C167" s="473"/>
      <c r="D167" s="471"/>
      <c r="E167" s="471"/>
      <c r="F167" s="471"/>
      <c r="G167" s="475"/>
      <c r="H167" s="472"/>
      <c r="I167" s="471"/>
      <c r="J167" s="471"/>
      <c r="K167" s="471"/>
      <c r="L167" s="474"/>
      <c r="M167" s="473"/>
      <c r="N167" s="471"/>
      <c r="O167" s="471"/>
      <c r="P167" s="471"/>
      <c r="Q167" s="474"/>
      <c r="R167" s="473"/>
      <c r="S167" s="471"/>
      <c r="T167" s="471"/>
      <c r="U167" s="474"/>
      <c r="V167" s="51"/>
      <c r="W167" s="51"/>
      <c r="X167" s="51"/>
      <c r="Y167" s="51"/>
      <c r="Z167" s="51"/>
      <c r="AA167" s="51"/>
      <c r="AB167" s="51"/>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414"/>
      <c r="BA167" s="947"/>
      <c r="BB167" s="682"/>
      <c r="BC167" s="517"/>
      <c r="BD167" s="503"/>
      <c r="BE167" s="503"/>
      <c r="BF167" s="503"/>
      <c r="BG167" s="521"/>
      <c r="BH167" s="517"/>
      <c r="BI167" s="503"/>
      <c r="BJ167" s="503"/>
      <c r="BK167" s="503"/>
      <c r="BL167" s="521"/>
      <c r="BM167" s="517"/>
      <c r="BN167" s="503"/>
      <c r="BO167" s="503"/>
      <c r="BP167" s="503"/>
      <c r="BQ167" s="521"/>
      <c r="BR167" s="517"/>
      <c r="BS167" s="503"/>
      <c r="BT167" s="503"/>
      <c r="BU167" s="504"/>
      <c r="BV167" s="74"/>
      <c r="BW167" s="74"/>
      <c r="BX167" s="74"/>
      <c r="BY167" s="74"/>
      <c r="BZ167" s="74"/>
      <c r="CA167" s="7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row>
    <row r="168" s="377" customFormat="true" ht="15" customHeight="true" x14ac:dyDescent="0.2">
      <c r="A168" s="676"/>
      <c r="B168" s="447"/>
      <c r="C168" s="473"/>
      <c r="D168" s="471"/>
      <c r="E168" s="471"/>
      <c r="F168" s="471"/>
      <c r="G168" s="475"/>
      <c r="H168" s="472"/>
      <c r="I168" s="471"/>
      <c r="J168" s="471"/>
      <c r="K168" s="471"/>
      <c r="L168" s="474"/>
      <c r="M168" s="473"/>
      <c r="N168" s="471"/>
      <c r="O168" s="471"/>
      <c r="P168" s="471"/>
      <c r="Q168" s="474"/>
      <c r="R168" s="473"/>
      <c r="S168" s="471"/>
      <c r="T168" s="471"/>
      <c r="U168" s="474"/>
      <c r="V168" s="51"/>
      <c r="W168" s="51"/>
      <c r="X168" s="51"/>
      <c r="Y168" s="51"/>
      <c r="Z168" s="51"/>
      <c r="AA168" s="51"/>
      <c r="AB168" s="51"/>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414"/>
      <c r="BA168" s="947"/>
      <c r="BB168" s="682"/>
      <c r="BC168" s="517"/>
      <c r="BD168" s="503"/>
      <c r="BE168" s="503"/>
      <c r="BF168" s="503"/>
      <c r="BG168" s="521"/>
      <c r="BH168" s="517"/>
      <c r="BI168" s="503"/>
      <c r="BJ168" s="503"/>
      <c r="BK168" s="503"/>
      <c r="BL168" s="521"/>
      <c r="BM168" s="517"/>
      <c r="BN168" s="503"/>
      <c r="BO168" s="503"/>
      <c r="BP168" s="503"/>
      <c r="BQ168" s="521"/>
      <c r="BR168" s="517"/>
      <c r="BS168" s="503"/>
      <c r="BT168" s="503"/>
      <c r="BU168" s="504"/>
      <c r="BV168" s="74"/>
      <c r="BW168" s="74"/>
      <c r="BX168" s="74"/>
      <c r="BY168" s="74"/>
      <c r="BZ168" s="74"/>
      <c r="CA168" s="7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row>
    <row r="169" s="377" customFormat="true" ht="15" customHeight="true" x14ac:dyDescent="0.2">
      <c r="A169" s="676"/>
      <c r="B169" s="447"/>
      <c r="C169" s="473"/>
      <c r="D169" s="471"/>
      <c r="E169" s="471"/>
      <c r="F169" s="471"/>
      <c r="G169" s="475"/>
      <c r="H169" s="472"/>
      <c r="I169" s="471"/>
      <c r="J169" s="471"/>
      <c r="K169" s="471"/>
      <c r="L169" s="474"/>
      <c r="M169" s="473"/>
      <c r="N169" s="471"/>
      <c r="O169" s="471"/>
      <c r="P169" s="471"/>
      <c r="Q169" s="474"/>
      <c r="R169" s="473"/>
      <c r="S169" s="471"/>
      <c r="T169" s="471"/>
      <c r="U169" s="474"/>
      <c r="V169" s="51"/>
      <c r="W169" s="51"/>
      <c r="X169" s="51"/>
      <c r="Y169" s="51"/>
      <c r="Z169" s="51"/>
      <c r="AA169" s="51"/>
      <c r="AB169" s="51"/>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414"/>
      <c r="BA169" s="947"/>
      <c r="BB169" s="682"/>
      <c r="BC169" s="517"/>
      <c r="BD169" s="503"/>
      <c r="BE169" s="503"/>
      <c r="BF169" s="503"/>
      <c r="BG169" s="521"/>
      <c r="BH169" s="517"/>
      <c r="BI169" s="503"/>
      <c r="BJ169" s="503"/>
      <c r="BK169" s="503"/>
      <c r="BL169" s="521"/>
      <c r="BM169" s="517"/>
      <c r="BN169" s="503"/>
      <c r="BO169" s="503"/>
      <c r="BP169" s="503"/>
      <c r="BQ169" s="521"/>
      <c r="BR169" s="517"/>
      <c r="BS169" s="503"/>
      <c r="BT169" s="503"/>
      <c r="BU169" s="504"/>
      <c r="BV169" s="74"/>
      <c r="BW169" s="74"/>
      <c r="BX169" s="74"/>
      <c r="BY169" s="74"/>
      <c r="BZ169" s="74"/>
      <c r="CA169" s="7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row>
    <row r="170" s="377" customFormat="true" ht="15" customHeight="true" x14ac:dyDescent="0.2">
      <c r="A170" s="676"/>
      <c r="B170" s="447"/>
      <c r="C170" s="473"/>
      <c r="D170" s="471"/>
      <c r="E170" s="471"/>
      <c r="F170" s="471"/>
      <c r="G170" s="475"/>
      <c r="H170" s="472"/>
      <c r="I170" s="471"/>
      <c r="J170" s="471"/>
      <c r="K170" s="471"/>
      <c r="L170" s="474"/>
      <c r="M170" s="473"/>
      <c r="N170" s="471"/>
      <c r="O170" s="471"/>
      <c r="P170" s="471"/>
      <c r="Q170" s="474"/>
      <c r="R170" s="473"/>
      <c r="S170" s="471"/>
      <c r="T170" s="471"/>
      <c r="U170" s="474"/>
      <c r="V170" s="51"/>
      <c r="W170" s="51"/>
      <c r="X170" s="51"/>
      <c r="Y170" s="51"/>
      <c r="Z170" s="51"/>
      <c r="AA170" s="51"/>
      <c r="AB170" s="51"/>
      <c r="AC170" s="51"/>
      <c r="AD170" s="51"/>
      <c r="AE170" s="51"/>
      <c r="AF170" s="51"/>
      <c r="AG170" s="51"/>
      <c r="AH170" s="51"/>
      <c r="AI170" s="51"/>
      <c r="AJ170" s="51"/>
      <c r="AK170" s="51"/>
      <c r="AL170" s="51"/>
      <c r="AM170" s="51"/>
      <c r="AN170" s="51"/>
      <c r="AO170" s="51"/>
      <c r="AP170" s="51"/>
      <c r="AQ170" s="51"/>
      <c r="AR170" s="51"/>
      <c r="AS170" s="51"/>
      <c r="AT170" s="51"/>
      <c r="AU170" s="51"/>
      <c r="AV170" s="51"/>
      <c r="AW170" s="51"/>
      <c r="AX170" s="51"/>
      <c r="AY170" s="51"/>
      <c r="AZ170" s="414"/>
      <c r="BA170" s="947"/>
      <c r="BB170" s="682"/>
      <c r="BC170" s="517"/>
      <c r="BD170" s="503"/>
      <c r="BE170" s="503"/>
      <c r="BF170" s="503"/>
      <c r="BG170" s="521"/>
      <c r="BH170" s="517"/>
      <c r="BI170" s="503"/>
      <c r="BJ170" s="503"/>
      <c r="BK170" s="503"/>
      <c r="BL170" s="521"/>
      <c r="BM170" s="517"/>
      <c r="BN170" s="503"/>
      <c r="BO170" s="503"/>
      <c r="BP170" s="503"/>
      <c r="BQ170" s="521"/>
      <c r="BR170" s="517"/>
      <c r="BS170" s="503"/>
      <c r="BT170" s="503"/>
      <c r="BU170" s="504"/>
      <c r="BV170" s="74"/>
      <c r="BW170" s="74"/>
      <c r="BX170" s="74"/>
      <c r="BY170" s="74"/>
      <c r="BZ170" s="74"/>
      <c r="CA170" s="7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row>
    <row r="171" s="377" customFormat="true" ht="15" customHeight="true" x14ac:dyDescent="0.2">
      <c r="A171" s="676"/>
      <c r="B171" s="447"/>
      <c r="C171" s="473"/>
      <c r="D171" s="471"/>
      <c r="E171" s="471"/>
      <c r="F171" s="471"/>
      <c r="G171" s="475"/>
      <c r="H171" s="472"/>
      <c r="I171" s="471"/>
      <c r="J171" s="471"/>
      <c r="K171" s="471"/>
      <c r="L171" s="474"/>
      <c r="M171" s="473"/>
      <c r="N171" s="471"/>
      <c r="O171" s="471"/>
      <c r="P171" s="471"/>
      <c r="Q171" s="474"/>
      <c r="R171" s="473"/>
      <c r="S171" s="471"/>
      <c r="T171" s="471"/>
      <c r="U171" s="474"/>
      <c r="V171" s="51"/>
      <c r="W171" s="51"/>
      <c r="X171" s="51"/>
      <c r="Y171" s="51"/>
      <c r="Z171" s="51"/>
      <c r="AA171" s="51"/>
      <c r="AB171" s="51"/>
      <c r="AC171" s="51"/>
      <c r="AD171" s="51"/>
      <c r="AE171" s="51"/>
      <c r="AF171" s="51"/>
      <c r="AG171" s="51"/>
      <c r="AH171" s="51"/>
      <c r="AI171" s="51"/>
      <c r="AJ171" s="51"/>
      <c r="AK171" s="51"/>
      <c r="AL171" s="51"/>
      <c r="AM171" s="51"/>
      <c r="AN171" s="51"/>
      <c r="AO171" s="51"/>
      <c r="AP171" s="51"/>
      <c r="AQ171" s="51"/>
      <c r="AR171" s="51"/>
      <c r="AS171" s="51"/>
      <c r="AT171" s="51"/>
      <c r="AU171" s="51"/>
      <c r="AV171" s="51"/>
      <c r="AW171" s="51"/>
      <c r="AX171" s="51"/>
      <c r="AY171" s="51"/>
      <c r="AZ171" s="414"/>
      <c r="BA171" s="947"/>
      <c r="BB171" s="682"/>
      <c r="BC171" s="517"/>
      <c r="BD171" s="503"/>
      <c r="BE171" s="503"/>
      <c r="BF171" s="503"/>
      <c r="BG171" s="521"/>
      <c r="BH171" s="517"/>
      <c r="BI171" s="503"/>
      <c r="BJ171" s="503"/>
      <c r="BK171" s="503"/>
      <c r="BL171" s="521"/>
      <c r="BM171" s="517"/>
      <c r="BN171" s="503"/>
      <c r="BO171" s="503"/>
      <c r="BP171" s="503"/>
      <c r="BQ171" s="521"/>
      <c r="BR171" s="517"/>
      <c r="BS171" s="503"/>
      <c r="BT171" s="503"/>
      <c r="BU171" s="504"/>
      <c r="BV171" s="74"/>
      <c r="BW171" s="74"/>
      <c r="BX171" s="74"/>
      <c r="BY171" s="74"/>
      <c r="BZ171" s="74"/>
      <c r="CA171" s="7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row>
    <row r="172" s="377" customFormat="true" ht="15" customHeight="true" x14ac:dyDescent="0.2">
      <c r="A172" s="676"/>
      <c r="B172" s="447"/>
      <c r="C172" s="473"/>
      <c r="D172" s="471"/>
      <c r="E172" s="471"/>
      <c r="F172" s="471"/>
      <c r="G172" s="475"/>
      <c r="H172" s="472"/>
      <c r="I172" s="471"/>
      <c r="J172" s="471"/>
      <c r="K172" s="471"/>
      <c r="L172" s="474"/>
      <c r="M172" s="473"/>
      <c r="N172" s="471"/>
      <c r="O172" s="471"/>
      <c r="P172" s="471"/>
      <c r="Q172" s="474"/>
      <c r="R172" s="473"/>
      <c r="S172" s="471"/>
      <c r="T172" s="471"/>
      <c r="U172" s="474"/>
      <c r="V172" s="51"/>
      <c r="W172" s="51"/>
      <c r="X172" s="51"/>
      <c r="Y172" s="51"/>
      <c r="Z172" s="51"/>
      <c r="AA172" s="51"/>
      <c r="AB172" s="51"/>
      <c r="AC172" s="51"/>
      <c r="AD172" s="51"/>
      <c r="AE172" s="51"/>
      <c r="AF172" s="51"/>
      <c r="AG172" s="51"/>
      <c r="AH172" s="51"/>
      <c r="AI172" s="51"/>
      <c r="AJ172" s="51"/>
      <c r="AK172" s="51"/>
      <c r="AL172" s="51"/>
      <c r="AM172" s="51"/>
      <c r="AN172" s="51"/>
      <c r="AO172" s="51"/>
      <c r="AP172" s="51"/>
      <c r="AQ172" s="51"/>
      <c r="AR172" s="51"/>
      <c r="AS172" s="51"/>
      <c r="AT172" s="51"/>
      <c r="AU172" s="51"/>
      <c r="AV172" s="51"/>
      <c r="AW172" s="51"/>
      <c r="AX172" s="51"/>
      <c r="AY172" s="51"/>
      <c r="AZ172" s="414"/>
      <c r="BA172" s="947"/>
      <c r="BB172" s="682"/>
      <c r="BC172" s="517"/>
      <c r="BD172" s="503"/>
      <c r="BE172" s="503"/>
      <c r="BF172" s="503"/>
      <c r="BG172" s="521"/>
      <c r="BH172" s="517"/>
      <c r="BI172" s="503"/>
      <c r="BJ172" s="503"/>
      <c r="BK172" s="503"/>
      <c r="BL172" s="521"/>
      <c r="BM172" s="517"/>
      <c r="BN172" s="503"/>
      <c r="BO172" s="503"/>
      <c r="BP172" s="503"/>
      <c r="BQ172" s="521"/>
      <c r="BR172" s="517"/>
      <c r="BS172" s="503"/>
      <c r="BT172" s="503"/>
      <c r="BU172" s="504"/>
      <c r="BV172" s="74"/>
      <c r="BW172" s="74"/>
      <c r="BX172" s="74"/>
      <c r="BY172" s="74"/>
      <c r="BZ172" s="74"/>
      <c r="CA172" s="7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row>
    <row r="173" s="377" customFormat="true" ht="15" customHeight="true" x14ac:dyDescent="0.2">
      <c r="A173" s="676"/>
      <c r="B173" s="447"/>
      <c r="C173" s="473"/>
      <c r="D173" s="471"/>
      <c r="E173" s="471"/>
      <c r="F173" s="471"/>
      <c r="G173" s="475"/>
      <c r="H173" s="472"/>
      <c r="I173" s="471"/>
      <c r="J173" s="471"/>
      <c r="K173" s="471"/>
      <c r="L173" s="474"/>
      <c r="M173" s="473"/>
      <c r="N173" s="471"/>
      <c r="O173" s="471"/>
      <c r="P173" s="471"/>
      <c r="Q173" s="474"/>
      <c r="R173" s="473"/>
      <c r="S173" s="471"/>
      <c r="T173" s="471"/>
      <c r="U173" s="474"/>
      <c r="V173" s="51"/>
      <c r="W173" s="51"/>
      <c r="X173" s="51"/>
      <c r="Y173" s="51"/>
      <c r="Z173" s="51"/>
      <c r="AA173" s="51"/>
      <c r="AB173" s="51"/>
      <c r="AC173" s="51"/>
      <c r="AD173" s="51"/>
      <c r="AE173" s="51"/>
      <c r="AF173" s="51"/>
      <c r="AG173" s="51"/>
      <c r="AH173" s="51"/>
      <c r="AI173" s="51"/>
      <c r="AJ173" s="51"/>
      <c r="AK173" s="51"/>
      <c r="AL173" s="51"/>
      <c r="AM173" s="51"/>
      <c r="AN173" s="51"/>
      <c r="AO173" s="51"/>
      <c r="AP173" s="51"/>
      <c r="AQ173" s="51"/>
      <c r="AR173" s="51"/>
      <c r="AS173" s="51"/>
      <c r="AT173" s="51"/>
      <c r="AU173" s="51"/>
      <c r="AV173" s="51"/>
      <c r="AW173" s="51"/>
      <c r="AX173" s="51"/>
      <c r="AY173" s="51"/>
      <c r="AZ173" s="414"/>
      <c r="BA173" s="947"/>
      <c r="BB173" s="682"/>
      <c r="BC173" s="517"/>
      <c r="BD173" s="503"/>
      <c r="BE173" s="503"/>
      <c r="BF173" s="503"/>
      <c r="BG173" s="521"/>
      <c r="BH173" s="517"/>
      <c r="BI173" s="503"/>
      <c r="BJ173" s="503"/>
      <c r="BK173" s="503"/>
      <c r="BL173" s="521"/>
      <c r="BM173" s="517"/>
      <c r="BN173" s="503"/>
      <c r="BO173" s="503"/>
      <c r="BP173" s="503"/>
      <c r="BQ173" s="521"/>
      <c r="BR173" s="517"/>
      <c r="BS173" s="503"/>
      <c r="BT173" s="503"/>
      <c r="BU173" s="504"/>
      <c r="BV173" s="74"/>
      <c r="BW173" s="74"/>
      <c r="BX173" s="74"/>
      <c r="BY173" s="74"/>
      <c r="BZ173" s="74"/>
      <c r="CA173" s="7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row>
    <row r="174" s="377" customFormat="true" ht="15" customHeight="true" x14ac:dyDescent="0.2">
      <c r="A174" s="676"/>
      <c r="B174" s="447"/>
      <c r="C174" s="473"/>
      <c r="D174" s="471"/>
      <c r="E174" s="471"/>
      <c r="F174" s="471"/>
      <c r="G174" s="475"/>
      <c r="H174" s="472"/>
      <c r="I174" s="471"/>
      <c r="J174" s="471"/>
      <c r="K174" s="471"/>
      <c r="L174" s="474"/>
      <c r="M174" s="473"/>
      <c r="N174" s="471"/>
      <c r="O174" s="471"/>
      <c r="P174" s="471"/>
      <c r="Q174" s="474"/>
      <c r="R174" s="473"/>
      <c r="S174" s="471"/>
      <c r="T174" s="471"/>
      <c r="U174" s="474"/>
      <c r="V174" s="51"/>
      <c r="W174" s="51"/>
      <c r="X174" s="51"/>
      <c r="Y174" s="51"/>
      <c r="Z174" s="51"/>
      <c r="AA174" s="51"/>
      <c r="AB174" s="51"/>
      <c r="AC174" s="51"/>
      <c r="AD174" s="51"/>
      <c r="AE174" s="51"/>
      <c r="AF174" s="51"/>
      <c r="AG174" s="51"/>
      <c r="AH174" s="51"/>
      <c r="AI174" s="51"/>
      <c r="AJ174" s="51"/>
      <c r="AK174" s="51"/>
      <c r="AL174" s="51"/>
      <c r="AM174" s="51"/>
      <c r="AN174" s="51"/>
      <c r="AO174" s="51"/>
      <c r="AP174" s="51"/>
      <c r="AQ174" s="51"/>
      <c r="AR174" s="51"/>
      <c r="AS174" s="51"/>
      <c r="AT174" s="51"/>
      <c r="AU174" s="51"/>
      <c r="AV174" s="51"/>
      <c r="AW174" s="51"/>
      <c r="AX174" s="51"/>
      <c r="AY174" s="51"/>
      <c r="AZ174" s="414"/>
      <c r="BA174" s="947"/>
      <c r="BB174" s="682"/>
      <c r="BC174" s="517"/>
      <c r="BD174" s="503"/>
      <c r="BE174" s="503"/>
      <c r="BF174" s="503"/>
      <c r="BG174" s="521"/>
      <c r="BH174" s="517"/>
      <c r="BI174" s="503"/>
      <c r="BJ174" s="503"/>
      <c r="BK174" s="503"/>
      <c r="BL174" s="521"/>
      <c r="BM174" s="517"/>
      <c r="BN174" s="503"/>
      <c r="BO174" s="503"/>
      <c r="BP174" s="503"/>
      <c r="BQ174" s="521"/>
      <c r="BR174" s="517"/>
      <c r="BS174" s="503"/>
      <c r="BT174" s="503"/>
      <c r="BU174" s="504"/>
      <c r="BV174" s="74"/>
      <c r="BW174" s="74"/>
      <c r="BX174" s="74"/>
      <c r="BY174" s="74"/>
      <c r="BZ174" s="74"/>
      <c r="CA174" s="7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row>
    <row r="175" s="377" customFormat="true" ht="15" customHeight="true" x14ac:dyDescent="0.2">
      <c r="A175" s="676"/>
      <c r="B175" s="447"/>
      <c r="C175" s="473"/>
      <c r="D175" s="471"/>
      <c r="E175" s="471"/>
      <c r="F175" s="471"/>
      <c r="G175" s="475"/>
      <c r="H175" s="472"/>
      <c r="I175" s="471"/>
      <c r="J175" s="471"/>
      <c r="K175" s="471"/>
      <c r="L175" s="474"/>
      <c r="M175" s="473"/>
      <c r="N175" s="471"/>
      <c r="O175" s="471"/>
      <c r="P175" s="471"/>
      <c r="Q175" s="474"/>
      <c r="R175" s="473"/>
      <c r="S175" s="471"/>
      <c r="T175" s="471"/>
      <c r="U175" s="474"/>
      <c r="V175" s="51"/>
      <c r="W175" s="51"/>
      <c r="X175" s="51"/>
      <c r="Y175" s="51"/>
      <c r="Z175" s="51"/>
      <c r="AA175" s="51"/>
      <c r="AB175" s="51"/>
      <c r="AC175" s="51"/>
      <c r="AD175" s="51"/>
      <c r="AE175" s="51"/>
      <c r="AF175" s="51"/>
      <c r="AG175" s="51"/>
      <c r="AH175" s="51"/>
      <c r="AI175" s="51"/>
      <c r="AJ175" s="51"/>
      <c r="AK175" s="51"/>
      <c r="AL175" s="51"/>
      <c r="AM175" s="51"/>
      <c r="AN175" s="51"/>
      <c r="AO175" s="51"/>
      <c r="AP175" s="51"/>
      <c r="AQ175" s="51"/>
      <c r="AR175" s="51"/>
      <c r="AS175" s="51"/>
      <c r="AT175" s="51"/>
      <c r="AU175" s="51"/>
      <c r="AV175" s="51"/>
      <c r="AW175" s="51"/>
      <c r="AX175" s="51"/>
      <c r="AY175" s="51"/>
      <c r="AZ175" s="414"/>
      <c r="BA175" s="947"/>
      <c r="BB175" s="682"/>
      <c r="BC175" s="517"/>
      <c r="BD175" s="503"/>
      <c r="BE175" s="503"/>
      <c r="BF175" s="503"/>
      <c r="BG175" s="521"/>
      <c r="BH175" s="517"/>
      <c r="BI175" s="503"/>
      <c r="BJ175" s="503"/>
      <c r="BK175" s="503"/>
      <c r="BL175" s="521"/>
      <c r="BM175" s="517"/>
      <c r="BN175" s="503"/>
      <c r="BO175" s="503"/>
      <c r="BP175" s="503"/>
      <c r="BQ175" s="521"/>
      <c r="BR175" s="517"/>
      <c r="BS175" s="503"/>
      <c r="BT175" s="503"/>
      <c r="BU175" s="504"/>
      <c r="BV175" s="74"/>
      <c r="BW175" s="74"/>
      <c r="BX175" s="74"/>
      <c r="BY175" s="74"/>
      <c r="BZ175" s="74"/>
      <c r="CA175" s="7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row>
    <row r="176" s="377" customFormat="true" ht="15" customHeight="true" x14ac:dyDescent="0.2">
      <c r="A176" s="676"/>
      <c r="B176" s="447"/>
      <c r="C176" s="473"/>
      <c r="D176" s="471"/>
      <c r="E176" s="471"/>
      <c r="F176" s="471"/>
      <c r="G176" s="475"/>
      <c r="H176" s="472"/>
      <c r="I176" s="471"/>
      <c r="J176" s="471"/>
      <c r="K176" s="471"/>
      <c r="L176" s="474"/>
      <c r="M176" s="473"/>
      <c r="N176" s="471"/>
      <c r="O176" s="471"/>
      <c r="P176" s="471"/>
      <c r="Q176" s="474"/>
      <c r="R176" s="473"/>
      <c r="S176" s="471"/>
      <c r="T176" s="471"/>
      <c r="U176" s="474"/>
      <c r="V176" s="51"/>
      <c r="W176" s="51"/>
      <c r="X176" s="51"/>
      <c r="Y176" s="51"/>
      <c r="Z176" s="51"/>
      <c r="AA176" s="51"/>
      <c r="AB176" s="51"/>
      <c r="AC176" s="51"/>
      <c r="AD176" s="51"/>
      <c r="AE176" s="51"/>
      <c r="AF176" s="51"/>
      <c r="AG176" s="51"/>
      <c r="AH176" s="51"/>
      <c r="AI176" s="51"/>
      <c r="AJ176" s="51"/>
      <c r="AK176" s="51"/>
      <c r="AL176" s="51"/>
      <c r="AM176" s="51"/>
      <c r="AN176" s="51"/>
      <c r="AO176" s="51"/>
      <c r="AP176" s="51"/>
      <c r="AQ176" s="51"/>
      <c r="AR176" s="51"/>
      <c r="AS176" s="51"/>
      <c r="AT176" s="51"/>
      <c r="AU176" s="51"/>
      <c r="AV176" s="51"/>
      <c r="AW176" s="51"/>
      <c r="AX176" s="51"/>
      <c r="AY176" s="51"/>
      <c r="AZ176" s="414"/>
      <c r="BA176" s="947"/>
      <c r="BB176" s="682"/>
      <c r="BC176" s="517"/>
      <c r="BD176" s="503"/>
      <c r="BE176" s="503"/>
      <c r="BF176" s="503"/>
      <c r="BG176" s="521"/>
      <c r="BH176" s="517"/>
      <c r="BI176" s="503"/>
      <c r="BJ176" s="503"/>
      <c r="BK176" s="503"/>
      <c r="BL176" s="521"/>
      <c r="BM176" s="517"/>
      <c r="BN176" s="503"/>
      <c r="BO176" s="503"/>
      <c r="BP176" s="503"/>
      <c r="BQ176" s="521"/>
      <c r="BR176" s="517"/>
      <c r="BS176" s="503"/>
      <c r="BT176" s="503"/>
      <c r="BU176" s="504"/>
      <c r="BV176" s="74"/>
      <c r="BW176" s="74"/>
      <c r="BX176" s="74"/>
      <c r="BY176" s="74"/>
      <c r="BZ176" s="74"/>
      <c r="CA176" s="7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row>
    <row r="177" s="377" customFormat="true" ht="15" customHeight="true" x14ac:dyDescent="0.2">
      <c r="A177" s="676"/>
      <c r="B177" s="447"/>
      <c r="C177" s="473"/>
      <c r="D177" s="471"/>
      <c r="E177" s="471"/>
      <c r="F177" s="471"/>
      <c r="G177" s="475"/>
      <c r="H177" s="472"/>
      <c r="I177" s="471"/>
      <c r="J177" s="471"/>
      <c r="K177" s="471"/>
      <c r="L177" s="474"/>
      <c r="M177" s="473"/>
      <c r="N177" s="471"/>
      <c r="O177" s="471"/>
      <c r="P177" s="471"/>
      <c r="Q177" s="474"/>
      <c r="R177" s="473"/>
      <c r="S177" s="471"/>
      <c r="T177" s="471"/>
      <c r="U177" s="474"/>
      <c r="V177" s="51"/>
      <c r="W177" s="51"/>
      <c r="X177" s="51"/>
      <c r="Y177" s="51"/>
      <c r="Z177" s="51"/>
      <c r="AA177" s="51"/>
      <c r="AB177" s="51"/>
      <c r="AC177" s="51"/>
      <c r="AD177" s="51"/>
      <c r="AE177" s="51"/>
      <c r="AF177" s="51"/>
      <c r="AG177" s="51"/>
      <c r="AH177" s="51"/>
      <c r="AI177" s="51"/>
      <c r="AJ177" s="51"/>
      <c r="AK177" s="51"/>
      <c r="AL177" s="51"/>
      <c r="AM177" s="51"/>
      <c r="AN177" s="51"/>
      <c r="AO177" s="51"/>
      <c r="AP177" s="51"/>
      <c r="AQ177" s="51"/>
      <c r="AR177" s="51"/>
      <c r="AS177" s="51"/>
      <c r="AT177" s="51"/>
      <c r="AU177" s="51"/>
      <c r="AV177" s="51"/>
      <c r="AW177" s="51"/>
      <c r="AX177" s="51"/>
      <c r="AY177" s="51"/>
      <c r="AZ177" s="414"/>
      <c r="BA177" s="947"/>
      <c r="BB177" s="682"/>
      <c r="BC177" s="517"/>
      <c r="BD177" s="503"/>
      <c r="BE177" s="503"/>
      <c r="BF177" s="503"/>
      <c r="BG177" s="521"/>
      <c r="BH177" s="517"/>
      <c r="BI177" s="503"/>
      <c r="BJ177" s="503"/>
      <c r="BK177" s="503"/>
      <c r="BL177" s="521"/>
      <c r="BM177" s="517"/>
      <c r="BN177" s="503"/>
      <c r="BO177" s="503"/>
      <c r="BP177" s="503"/>
      <c r="BQ177" s="521"/>
      <c r="BR177" s="517"/>
      <c r="BS177" s="503"/>
      <c r="BT177" s="503"/>
      <c r="BU177" s="504"/>
      <c r="BV177" s="74"/>
      <c r="BW177" s="74"/>
      <c r="BX177" s="74"/>
      <c r="BY177" s="74"/>
      <c r="BZ177" s="74"/>
      <c r="CA177" s="7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row>
    <row r="178" s="377" customFormat="true" ht="15" customHeight="true" x14ac:dyDescent="0.2">
      <c r="A178" s="676"/>
      <c r="B178" s="447"/>
      <c r="C178" s="473"/>
      <c r="D178" s="471"/>
      <c r="E178" s="471"/>
      <c r="F178" s="471"/>
      <c r="G178" s="475"/>
      <c r="H178" s="472"/>
      <c r="I178" s="471"/>
      <c r="J178" s="471"/>
      <c r="K178" s="471"/>
      <c r="L178" s="474"/>
      <c r="M178" s="473"/>
      <c r="N178" s="471"/>
      <c r="O178" s="471"/>
      <c r="P178" s="471"/>
      <c r="Q178" s="474"/>
      <c r="R178" s="473"/>
      <c r="S178" s="471"/>
      <c r="T178" s="471"/>
      <c r="U178" s="474"/>
      <c r="V178" s="51"/>
      <c r="W178" s="51"/>
      <c r="X178" s="51"/>
      <c r="Y178" s="51"/>
      <c r="Z178" s="51"/>
      <c r="AA178" s="51"/>
      <c r="AB178" s="51"/>
      <c r="AC178" s="51"/>
      <c r="AD178" s="51"/>
      <c r="AE178" s="51"/>
      <c r="AF178" s="51"/>
      <c r="AG178" s="51"/>
      <c r="AH178" s="51"/>
      <c r="AI178" s="51"/>
      <c r="AJ178" s="51"/>
      <c r="AK178" s="51"/>
      <c r="AL178" s="51"/>
      <c r="AM178" s="51"/>
      <c r="AN178" s="51"/>
      <c r="AO178" s="51"/>
      <c r="AP178" s="51"/>
      <c r="AQ178" s="51"/>
      <c r="AR178" s="51"/>
      <c r="AS178" s="51"/>
      <c r="AT178" s="51"/>
      <c r="AU178" s="51"/>
      <c r="AV178" s="51"/>
      <c r="AW178" s="51"/>
      <c r="AX178" s="51"/>
      <c r="AY178" s="51"/>
      <c r="AZ178" s="414"/>
      <c r="BA178" s="947"/>
      <c r="BB178" s="682"/>
      <c r="BC178" s="517"/>
      <c r="BD178" s="503"/>
      <c r="BE178" s="503"/>
      <c r="BF178" s="503"/>
      <c r="BG178" s="521"/>
      <c r="BH178" s="517"/>
      <c r="BI178" s="503"/>
      <c r="BJ178" s="503"/>
      <c r="BK178" s="503"/>
      <c r="BL178" s="521"/>
      <c r="BM178" s="517"/>
      <c r="BN178" s="503"/>
      <c r="BO178" s="503"/>
      <c r="BP178" s="503"/>
      <c r="BQ178" s="521"/>
      <c r="BR178" s="517"/>
      <c r="BS178" s="503"/>
      <c r="BT178" s="503"/>
      <c r="BU178" s="504"/>
      <c r="BV178" s="74"/>
      <c r="BW178" s="74"/>
      <c r="BX178" s="74"/>
      <c r="BY178" s="74"/>
      <c r="BZ178" s="74"/>
      <c r="CA178" s="7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row>
    <row r="179" s="377" customFormat="true" ht="15" customHeight="true" x14ac:dyDescent="0.2">
      <c r="A179" s="676"/>
      <c r="B179" s="447"/>
      <c r="C179" s="473"/>
      <c r="D179" s="471"/>
      <c r="E179" s="471"/>
      <c r="F179" s="471"/>
      <c r="G179" s="475"/>
      <c r="H179" s="472"/>
      <c r="I179" s="471"/>
      <c r="J179" s="471"/>
      <c r="K179" s="471"/>
      <c r="L179" s="474"/>
      <c r="M179" s="473"/>
      <c r="N179" s="471"/>
      <c r="O179" s="471"/>
      <c r="P179" s="471"/>
      <c r="Q179" s="474"/>
      <c r="R179" s="473"/>
      <c r="S179" s="471"/>
      <c r="T179" s="471"/>
      <c r="U179" s="474"/>
      <c r="V179" s="51"/>
      <c r="W179" s="51"/>
      <c r="X179" s="51"/>
      <c r="Y179" s="51"/>
      <c r="Z179" s="51"/>
      <c r="AA179" s="51"/>
      <c r="AB179" s="51"/>
      <c r="AC179" s="51"/>
      <c r="AD179" s="51"/>
      <c r="AE179" s="51"/>
      <c r="AF179" s="51"/>
      <c r="AG179" s="51"/>
      <c r="AH179" s="51"/>
      <c r="AI179" s="51"/>
      <c r="AJ179" s="51"/>
      <c r="AK179" s="51"/>
      <c r="AL179" s="51"/>
      <c r="AM179" s="51"/>
      <c r="AN179" s="51"/>
      <c r="AO179" s="51"/>
      <c r="AP179" s="51"/>
      <c r="AQ179" s="51"/>
      <c r="AR179" s="51"/>
      <c r="AS179" s="51"/>
      <c r="AT179" s="51"/>
      <c r="AU179" s="51"/>
      <c r="AV179" s="51"/>
      <c r="AW179" s="51"/>
      <c r="AX179" s="51"/>
      <c r="AY179" s="51"/>
      <c r="AZ179" s="414"/>
      <c r="BA179" s="947"/>
      <c r="BB179" s="682"/>
      <c r="BC179" s="517"/>
      <c r="BD179" s="503"/>
      <c r="BE179" s="503"/>
      <c r="BF179" s="503"/>
      <c r="BG179" s="521"/>
      <c r="BH179" s="517"/>
      <c r="BI179" s="503"/>
      <c r="BJ179" s="503"/>
      <c r="BK179" s="503"/>
      <c r="BL179" s="521"/>
      <c r="BM179" s="517"/>
      <c r="BN179" s="503"/>
      <c r="BO179" s="503"/>
      <c r="BP179" s="503"/>
      <c r="BQ179" s="521"/>
      <c r="BR179" s="517"/>
      <c r="BS179" s="503"/>
      <c r="BT179" s="503"/>
      <c r="BU179" s="504"/>
      <c r="BV179" s="74"/>
      <c r="BW179" s="74"/>
      <c r="BX179" s="74"/>
      <c r="BY179" s="74"/>
      <c r="BZ179" s="74"/>
      <c r="CA179" s="7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row>
    <row r="180" s="377" customFormat="true" ht="15" customHeight="true" x14ac:dyDescent="0.2">
      <c r="A180" s="676"/>
      <c r="B180" s="447"/>
      <c r="C180" s="473"/>
      <c r="D180" s="471"/>
      <c r="E180" s="471"/>
      <c r="F180" s="471"/>
      <c r="G180" s="475"/>
      <c r="H180" s="472"/>
      <c r="I180" s="471"/>
      <c r="J180" s="471"/>
      <c r="K180" s="471"/>
      <c r="L180" s="474"/>
      <c r="M180" s="473"/>
      <c r="N180" s="471"/>
      <c r="O180" s="471"/>
      <c r="P180" s="471"/>
      <c r="Q180" s="474"/>
      <c r="R180" s="473"/>
      <c r="S180" s="471"/>
      <c r="T180" s="471"/>
      <c r="U180" s="474"/>
      <c r="V180" s="51"/>
      <c r="W180" s="51"/>
      <c r="X180" s="51"/>
      <c r="Y180" s="51"/>
      <c r="Z180" s="51"/>
      <c r="AA180" s="51"/>
      <c r="AB180" s="51"/>
      <c r="AC180" s="51"/>
      <c r="AD180" s="51"/>
      <c r="AE180" s="51"/>
      <c r="AF180" s="51"/>
      <c r="AG180" s="51"/>
      <c r="AH180" s="51"/>
      <c r="AI180" s="51"/>
      <c r="AJ180" s="51"/>
      <c r="AK180" s="51"/>
      <c r="AL180" s="51"/>
      <c r="AM180" s="51"/>
      <c r="AN180" s="51"/>
      <c r="AO180" s="51"/>
      <c r="AP180" s="51"/>
      <c r="AQ180" s="51"/>
      <c r="AR180" s="51"/>
      <c r="AS180" s="51"/>
      <c r="AT180" s="51"/>
      <c r="AU180" s="51"/>
      <c r="AV180" s="51"/>
      <c r="AW180" s="51"/>
      <c r="AX180" s="51"/>
      <c r="AY180" s="51"/>
      <c r="AZ180" s="414"/>
      <c r="BA180" s="947"/>
      <c r="BB180" s="682"/>
      <c r="BC180" s="517"/>
      <c r="BD180" s="503"/>
      <c r="BE180" s="503"/>
      <c r="BF180" s="503"/>
      <c r="BG180" s="521"/>
      <c r="BH180" s="517"/>
      <c r="BI180" s="503"/>
      <c r="BJ180" s="503"/>
      <c r="BK180" s="503"/>
      <c r="BL180" s="521"/>
      <c r="BM180" s="517"/>
      <c r="BN180" s="503"/>
      <c r="BO180" s="503"/>
      <c r="BP180" s="503"/>
      <c r="BQ180" s="521"/>
      <c r="BR180" s="517"/>
      <c r="BS180" s="503"/>
      <c r="BT180" s="503"/>
      <c r="BU180" s="504"/>
      <c r="BV180" s="74"/>
      <c r="BW180" s="74"/>
      <c r="BX180" s="74"/>
      <c r="BY180" s="74"/>
      <c r="BZ180" s="74"/>
      <c r="CA180" s="7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row>
    <row r="181" s="377" customFormat="true" ht="15" customHeight="true" x14ac:dyDescent="0.2">
      <c r="A181" s="676"/>
      <c r="B181" s="447"/>
      <c r="C181" s="473"/>
      <c r="D181" s="471"/>
      <c r="E181" s="471"/>
      <c r="F181" s="471"/>
      <c r="G181" s="475"/>
      <c r="H181" s="472"/>
      <c r="I181" s="471"/>
      <c r="J181" s="471"/>
      <c r="K181" s="471"/>
      <c r="L181" s="474"/>
      <c r="M181" s="473"/>
      <c r="N181" s="471"/>
      <c r="O181" s="471"/>
      <c r="P181" s="471"/>
      <c r="Q181" s="474"/>
      <c r="R181" s="473"/>
      <c r="S181" s="471"/>
      <c r="T181" s="471"/>
      <c r="U181" s="474"/>
      <c r="V181" s="51"/>
      <c r="W181" s="51"/>
      <c r="X181" s="51"/>
      <c r="Y181" s="51"/>
      <c r="Z181" s="51"/>
      <c r="AA181" s="51"/>
      <c r="AB181" s="51"/>
      <c r="AC181" s="51"/>
      <c r="AD181" s="51"/>
      <c r="AE181" s="51"/>
      <c r="AF181" s="51"/>
      <c r="AG181" s="51"/>
      <c r="AH181" s="51"/>
      <c r="AI181" s="51"/>
      <c r="AJ181" s="51"/>
      <c r="AK181" s="51"/>
      <c r="AL181" s="51"/>
      <c r="AM181" s="51"/>
      <c r="AN181" s="51"/>
      <c r="AO181" s="51"/>
      <c r="AP181" s="51"/>
      <c r="AQ181" s="51"/>
      <c r="AR181" s="51"/>
      <c r="AS181" s="51"/>
      <c r="AT181" s="51"/>
      <c r="AU181" s="51"/>
      <c r="AV181" s="51"/>
      <c r="AW181" s="51"/>
      <c r="AX181" s="51"/>
      <c r="AY181" s="51"/>
      <c r="AZ181" s="414"/>
      <c r="BA181" s="947"/>
      <c r="BB181" s="682"/>
      <c r="BC181" s="517"/>
      <c r="BD181" s="503"/>
      <c r="BE181" s="503"/>
      <c r="BF181" s="503"/>
      <c r="BG181" s="521"/>
      <c r="BH181" s="517"/>
      <c r="BI181" s="503"/>
      <c r="BJ181" s="503"/>
      <c r="BK181" s="503"/>
      <c r="BL181" s="521"/>
      <c r="BM181" s="517"/>
      <c r="BN181" s="503"/>
      <c r="BO181" s="503"/>
      <c r="BP181" s="503"/>
      <c r="BQ181" s="521"/>
      <c r="BR181" s="517"/>
      <c r="BS181" s="503"/>
      <c r="BT181" s="503"/>
      <c r="BU181" s="504"/>
      <c r="BV181" s="74"/>
      <c r="BW181" s="74"/>
      <c r="BX181" s="74"/>
      <c r="BY181" s="74"/>
      <c r="BZ181" s="74"/>
      <c r="CA181" s="7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row>
    <row r="182" s="377" customFormat="true" ht="15" customHeight="true" x14ac:dyDescent="0.2">
      <c r="A182" s="676"/>
      <c r="B182" s="447"/>
      <c r="C182" s="473"/>
      <c r="D182" s="471"/>
      <c r="E182" s="471"/>
      <c r="F182" s="471"/>
      <c r="G182" s="475"/>
      <c r="H182" s="472"/>
      <c r="I182" s="471"/>
      <c r="J182" s="471"/>
      <c r="K182" s="471"/>
      <c r="L182" s="474"/>
      <c r="M182" s="473"/>
      <c r="N182" s="471"/>
      <c r="O182" s="471"/>
      <c r="P182" s="471"/>
      <c r="Q182" s="474"/>
      <c r="R182" s="473"/>
      <c r="S182" s="471"/>
      <c r="T182" s="471"/>
      <c r="U182" s="474"/>
      <c r="V182" s="51"/>
      <c r="W182" s="51"/>
      <c r="X182" s="51"/>
      <c r="Y182" s="51"/>
      <c r="Z182" s="51"/>
      <c r="AA182" s="51"/>
      <c r="AB182" s="51"/>
      <c r="AC182" s="51"/>
      <c r="AD182" s="51"/>
      <c r="AE182" s="51"/>
      <c r="AF182" s="51"/>
      <c r="AG182" s="51"/>
      <c r="AH182" s="51"/>
      <c r="AI182" s="51"/>
      <c r="AJ182" s="51"/>
      <c r="AK182" s="51"/>
      <c r="AL182" s="51"/>
      <c r="AM182" s="51"/>
      <c r="AN182" s="51"/>
      <c r="AO182" s="51"/>
      <c r="AP182" s="51"/>
      <c r="AQ182" s="51"/>
      <c r="AR182" s="51"/>
      <c r="AS182" s="51"/>
      <c r="AT182" s="51"/>
      <c r="AU182" s="51"/>
      <c r="AV182" s="51"/>
      <c r="AW182" s="51"/>
      <c r="AX182" s="51"/>
      <c r="AY182" s="51"/>
      <c r="AZ182" s="414"/>
      <c r="BA182" s="947"/>
      <c r="BB182" s="682"/>
      <c r="BC182" s="517"/>
      <c r="BD182" s="503"/>
      <c r="BE182" s="503"/>
      <c r="BF182" s="503"/>
      <c r="BG182" s="521"/>
      <c r="BH182" s="517"/>
      <c r="BI182" s="503"/>
      <c r="BJ182" s="503"/>
      <c r="BK182" s="503"/>
      <c r="BL182" s="521"/>
      <c r="BM182" s="517"/>
      <c r="BN182" s="503"/>
      <c r="BO182" s="503"/>
      <c r="BP182" s="503"/>
      <c r="BQ182" s="521"/>
      <c r="BR182" s="517"/>
      <c r="BS182" s="503"/>
      <c r="BT182" s="503"/>
      <c r="BU182" s="504"/>
      <c r="BV182" s="74"/>
      <c r="BW182" s="74"/>
      <c r="BX182" s="74"/>
      <c r="BY182" s="74"/>
      <c r="BZ182" s="74"/>
      <c r="CA182" s="7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row>
    <row r="183" s="377" customFormat="true" ht="15" customHeight="true" x14ac:dyDescent="0.2">
      <c r="A183" s="676"/>
      <c r="B183" s="447"/>
      <c r="C183" s="473"/>
      <c r="D183" s="471"/>
      <c r="E183" s="471"/>
      <c r="F183" s="471"/>
      <c r="G183" s="475"/>
      <c r="H183" s="472"/>
      <c r="I183" s="471"/>
      <c r="J183" s="471"/>
      <c r="K183" s="471"/>
      <c r="L183" s="474"/>
      <c r="M183" s="473"/>
      <c r="N183" s="471"/>
      <c r="O183" s="471"/>
      <c r="P183" s="471"/>
      <c r="Q183" s="474"/>
      <c r="R183" s="473"/>
      <c r="S183" s="471"/>
      <c r="T183" s="471"/>
      <c r="U183" s="474"/>
      <c r="V183" s="51"/>
      <c r="W183" s="51"/>
      <c r="X183" s="51"/>
      <c r="Y183" s="51"/>
      <c r="Z183" s="51"/>
      <c r="AA183" s="51"/>
      <c r="AB183" s="51"/>
      <c r="AC183" s="51"/>
      <c r="AD183" s="51"/>
      <c r="AE183" s="51"/>
      <c r="AF183" s="51"/>
      <c r="AG183" s="51"/>
      <c r="AH183" s="51"/>
      <c r="AI183" s="51"/>
      <c r="AJ183" s="51"/>
      <c r="AK183" s="51"/>
      <c r="AL183" s="51"/>
      <c r="AM183" s="51"/>
      <c r="AN183" s="51"/>
      <c r="AO183" s="51"/>
      <c r="AP183" s="51"/>
      <c r="AQ183" s="51"/>
      <c r="AR183" s="51"/>
      <c r="AS183" s="51"/>
      <c r="AT183" s="51"/>
      <c r="AU183" s="51"/>
      <c r="AV183" s="51"/>
      <c r="AW183" s="51"/>
      <c r="AX183" s="51"/>
      <c r="AY183" s="51"/>
      <c r="AZ183" s="414"/>
      <c r="BA183" s="947"/>
      <c r="BB183" s="682"/>
      <c r="BC183" s="517"/>
      <c r="BD183" s="503"/>
      <c r="BE183" s="503"/>
      <c r="BF183" s="503"/>
      <c r="BG183" s="521"/>
      <c r="BH183" s="517"/>
      <c r="BI183" s="503"/>
      <c r="BJ183" s="503"/>
      <c r="BK183" s="503"/>
      <c r="BL183" s="521"/>
      <c r="BM183" s="517"/>
      <c r="BN183" s="503"/>
      <c r="BO183" s="503"/>
      <c r="BP183" s="503"/>
      <c r="BQ183" s="521"/>
      <c r="BR183" s="517"/>
      <c r="BS183" s="503"/>
      <c r="BT183" s="503"/>
      <c r="BU183" s="504"/>
      <c r="BV183" s="74"/>
      <c r="BW183" s="74"/>
      <c r="BX183" s="74"/>
      <c r="BY183" s="74"/>
      <c r="BZ183" s="74"/>
      <c r="CA183" s="7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row>
    <row r="184" s="377" customFormat="true" ht="15" customHeight="true" x14ac:dyDescent="0.2">
      <c r="A184" s="676"/>
      <c r="B184" s="447"/>
      <c r="C184" s="473"/>
      <c r="D184" s="471"/>
      <c r="E184" s="471"/>
      <c r="F184" s="471"/>
      <c r="G184" s="475"/>
      <c r="H184" s="472"/>
      <c r="I184" s="471"/>
      <c r="J184" s="471"/>
      <c r="K184" s="471"/>
      <c r="L184" s="474"/>
      <c r="M184" s="473"/>
      <c r="N184" s="471"/>
      <c r="O184" s="471"/>
      <c r="P184" s="471"/>
      <c r="Q184" s="474"/>
      <c r="R184" s="473"/>
      <c r="S184" s="471"/>
      <c r="T184" s="471"/>
      <c r="U184" s="474"/>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414"/>
      <c r="BA184" s="947"/>
      <c r="BB184" s="682"/>
      <c r="BC184" s="517"/>
      <c r="BD184" s="503"/>
      <c r="BE184" s="503"/>
      <c r="BF184" s="503"/>
      <c r="BG184" s="521"/>
      <c r="BH184" s="517"/>
      <c r="BI184" s="503"/>
      <c r="BJ184" s="503"/>
      <c r="BK184" s="503"/>
      <c r="BL184" s="521"/>
      <c r="BM184" s="517"/>
      <c r="BN184" s="503"/>
      <c r="BO184" s="503"/>
      <c r="BP184" s="503"/>
      <c r="BQ184" s="521"/>
      <c r="BR184" s="517"/>
      <c r="BS184" s="503"/>
      <c r="BT184" s="503"/>
      <c r="BU184" s="504"/>
      <c r="BV184" s="74"/>
      <c r="BW184" s="74"/>
      <c r="BX184" s="74"/>
      <c r="BY184" s="74"/>
      <c r="BZ184" s="74"/>
      <c r="CA184" s="7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row>
    <row r="185" s="377" customFormat="true" ht="15" customHeight="true" x14ac:dyDescent="0.2">
      <c r="A185" s="676"/>
      <c r="B185" s="447"/>
      <c r="C185" s="473"/>
      <c r="D185" s="471"/>
      <c r="E185" s="471"/>
      <c r="F185" s="471"/>
      <c r="G185" s="475"/>
      <c r="H185" s="472"/>
      <c r="I185" s="471"/>
      <c r="J185" s="471"/>
      <c r="K185" s="471"/>
      <c r="L185" s="474"/>
      <c r="M185" s="473"/>
      <c r="N185" s="471"/>
      <c r="O185" s="471"/>
      <c r="P185" s="471"/>
      <c r="Q185" s="474"/>
      <c r="R185" s="473"/>
      <c r="S185" s="471"/>
      <c r="T185" s="471"/>
      <c r="U185" s="474"/>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414"/>
      <c r="BA185" s="947"/>
      <c r="BB185" s="682"/>
      <c r="BC185" s="517"/>
      <c r="BD185" s="503"/>
      <c r="BE185" s="503"/>
      <c r="BF185" s="503"/>
      <c r="BG185" s="521"/>
      <c r="BH185" s="517"/>
      <c r="BI185" s="503"/>
      <c r="BJ185" s="503"/>
      <c r="BK185" s="503"/>
      <c r="BL185" s="521"/>
      <c r="BM185" s="517"/>
      <c r="BN185" s="503"/>
      <c r="BO185" s="503"/>
      <c r="BP185" s="503"/>
      <c r="BQ185" s="521"/>
      <c r="BR185" s="517"/>
      <c r="BS185" s="503"/>
      <c r="BT185" s="503"/>
      <c r="BU185" s="504"/>
      <c r="BV185" s="74"/>
      <c r="BW185" s="74"/>
      <c r="BX185" s="74"/>
      <c r="BY185" s="74"/>
      <c r="BZ185" s="74"/>
      <c r="CA185" s="7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row>
    <row r="186" s="377" customFormat="true" ht="15" customHeight="true" x14ac:dyDescent="0.2">
      <c r="A186" s="676"/>
      <c r="B186" s="447"/>
      <c r="C186" s="473"/>
      <c r="D186" s="471"/>
      <c r="E186" s="471"/>
      <c r="F186" s="471"/>
      <c r="G186" s="475"/>
      <c r="H186" s="472"/>
      <c r="I186" s="471"/>
      <c r="J186" s="471"/>
      <c r="K186" s="471"/>
      <c r="L186" s="474"/>
      <c r="M186" s="473"/>
      <c r="N186" s="471"/>
      <c r="O186" s="471"/>
      <c r="P186" s="471"/>
      <c r="Q186" s="474"/>
      <c r="R186" s="473"/>
      <c r="S186" s="471"/>
      <c r="T186" s="471"/>
      <c r="U186" s="474"/>
      <c r="V186" s="51"/>
      <c r="W186" s="51"/>
      <c r="X186" s="51"/>
      <c r="Y186" s="51"/>
      <c r="Z186" s="51"/>
      <c r="AA186" s="51"/>
      <c r="AB186" s="51"/>
      <c r="AC186" s="51"/>
      <c r="AD186" s="51"/>
      <c r="AE186" s="51"/>
      <c r="AF186" s="51"/>
      <c r="AG186" s="51"/>
      <c r="AH186" s="51"/>
      <c r="AI186" s="51"/>
      <c r="AJ186" s="51"/>
      <c r="AK186" s="51"/>
      <c r="AL186" s="51"/>
      <c r="AM186" s="51"/>
      <c r="AN186" s="51"/>
      <c r="AO186" s="51"/>
      <c r="AP186" s="51"/>
      <c r="AQ186" s="51"/>
      <c r="AR186" s="51"/>
      <c r="AS186" s="51"/>
      <c r="AT186" s="51"/>
      <c r="AU186" s="51"/>
      <c r="AV186" s="51"/>
      <c r="AW186" s="51"/>
      <c r="AX186" s="51"/>
      <c r="AY186" s="51"/>
      <c r="AZ186" s="414"/>
      <c r="BA186" s="947"/>
      <c r="BB186" s="682"/>
      <c r="BC186" s="517"/>
      <c r="BD186" s="503"/>
      <c r="BE186" s="503"/>
      <c r="BF186" s="503"/>
      <c r="BG186" s="521"/>
      <c r="BH186" s="517"/>
      <c r="BI186" s="503"/>
      <c r="BJ186" s="503"/>
      <c r="BK186" s="503"/>
      <c r="BL186" s="521"/>
      <c r="BM186" s="517"/>
      <c r="BN186" s="503"/>
      <c r="BO186" s="503"/>
      <c r="BP186" s="503"/>
      <c r="BQ186" s="521"/>
      <c r="BR186" s="517"/>
      <c r="BS186" s="503"/>
      <c r="BT186" s="503"/>
      <c r="BU186" s="504"/>
      <c r="BV186" s="74"/>
      <c r="BW186" s="74"/>
      <c r="BX186" s="74"/>
      <c r="BY186" s="74"/>
      <c r="BZ186" s="74"/>
      <c r="CA186" s="7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row>
    <row r="187" s="377" customFormat="true" ht="15" customHeight="true" x14ac:dyDescent="0.2">
      <c r="A187" s="676"/>
      <c r="B187" s="447"/>
      <c r="C187" s="473"/>
      <c r="D187" s="471"/>
      <c r="E187" s="471"/>
      <c r="F187" s="471"/>
      <c r="G187" s="475"/>
      <c r="H187" s="472"/>
      <c r="I187" s="471"/>
      <c r="J187" s="471"/>
      <c r="K187" s="471"/>
      <c r="L187" s="474"/>
      <c r="M187" s="473"/>
      <c r="N187" s="471"/>
      <c r="O187" s="471"/>
      <c r="P187" s="471"/>
      <c r="Q187" s="474"/>
      <c r="R187" s="473"/>
      <c r="S187" s="471"/>
      <c r="T187" s="471"/>
      <c r="U187" s="474"/>
      <c r="V187" s="51"/>
      <c r="W187" s="51"/>
      <c r="X187" s="51"/>
      <c r="Y187" s="51"/>
      <c r="Z187" s="51"/>
      <c r="AA187" s="51"/>
      <c r="AB187" s="51"/>
      <c r="AC187" s="51"/>
      <c r="AD187" s="51"/>
      <c r="AE187" s="51"/>
      <c r="AF187" s="51"/>
      <c r="AG187" s="51"/>
      <c r="AH187" s="51"/>
      <c r="AI187" s="51"/>
      <c r="AJ187" s="51"/>
      <c r="AK187" s="51"/>
      <c r="AL187" s="51"/>
      <c r="AM187" s="51"/>
      <c r="AN187" s="51"/>
      <c r="AO187" s="51"/>
      <c r="AP187" s="51"/>
      <c r="AQ187" s="51"/>
      <c r="AR187" s="51"/>
      <c r="AS187" s="51"/>
      <c r="AT187" s="51"/>
      <c r="AU187" s="51"/>
      <c r="AV187" s="51"/>
      <c r="AW187" s="51"/>
      <c r="AX187" s="51"/>
      <c r="AY187" s="51"/>
      <c r="AZ187" s="414"/>
      <c r="BA187" s="947"/>
      <c r="BB187" s="682"/>
      <c r="BC187" s="517"/>
      <c r="BD187" s="503"/>
      <c r="BE187" s="503"/>
      <c r="BF187" s="503"/>
      <c r="BG187" s="521"/>
      <c r="BH187" s="517"/>
      <c r="BI187" s="503"/>
      <c r="BJ187" s="503"/>
      <c r="BK187" s="503"/>
      <c r="BL187" s="521"/>
      <c r="BM187" s="517"/>
      <c r="BN187" s="503"/>
      <c r="BO187" s="503"/>
      <c r="BP187" s="503"/>
      <c r="BQ187" s="521"/>
      <c r="BR187" s="517"/>
      <c r="BS187" s="503"/>
      <c r="BT187" s="503"/>
      <c r="BU187" s="504"/>
      <c r="BV187" s="74"/>
      <c r="BW187" s="74"/>
      <c r="BX187" s="74"/>
      <c r="BY187" s="74"/>
      <c r="BZ187" s="74"/>
      <c r="CA187" s="7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row>
    <row r="188" s="377" customFormat="true" ht="15" customHeight="true" x14ac:dyDescent="0.2">
      <c r="A188" s="676"/>
      <c r="B188" s="447"/>
      <c r="C188" s="473"/>
      <c r="D188" s="471"/>
      <c r="E188" s="471"/>
      <c r="F188" s="471"/>
      <c r="G188" s="475"/>
      <c r="H188" s="472"/>
      <c r="I188" s="471"/>
      <c r="J188" s="471"/>
      <c r="K188" s="471"/>
      <c r="L188" s="474"/>
      <c r="M188" s="473"/>
      <c r="N188" s="471"/>
      <c r="O188" s="471"/>
      <c r="P188" s="471"/>
      <c r="Q188" s="474"/>
      <c r="R188" s="473"/>
      <c r="S188" s="471"/>
      <c r="T188" s="471"/>
      <c r="U188" s="474"/>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414"/>
      <c r="BA188" s="947"/>
      <c r="BB188" s="682"/>
      <c r="BC188" s="517"/>
      <c r="BD188" s="503"/>
      <c r="BE188" s="503"/>
      <c r="BF188" s="503"/>
      <c r="BG188" s="521"/>
      <c r="BH188" s="517"/>
      <c r="BI188" s="503"/>
      <c r="BJ188" s="503"/>
      <c r="BK188" s="503"/>
      <c r="BL188" s="521"/>
      <c r="BM188" s="517"/>
      <c r="BN188" s="503"/>
      <c r="BO188" s="503"/>
      <c r="BP188" s="503"/>
      <c r="BQ188" s="521"/>
      <c r="BR188" s="517"/>
      <c r="BS188" s="503"/>
      <c r="BT188" s="503"/>
      <c r="BU188" s="504"/>
      <c r="BV188" s="74"/>
      <c r="BW188" s="74"/>
      <c r="BX188" s="74"/>
      <c r="BY188" s="74"/>
      <c r="BZ188" s="74"/>
      <c r="CA188" s="7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row>
    <row r="189" s="377" customFormat="true" ht="15" customHeight="true" x14ac:dyDescent="0.2">
      <c r="A189" s="676"/>
      <c r="B189" s="447"/>
      <c r="C189" s="473"/>
      <c r="D189" s="471"/>
      <c r="E189" s="471"/>
      <c r="F189" s="471"/>
      <c r="G189" s="475"/>
      <c r="H189" s="472"/>
      <c r="I189" s="471"/>
      <c r="J189" s="471"/>
      <c r="K189" s="471"/>
      <c r="L189" s="474"/>
      <c r="M189" s="473"/>
      <c r="N189" s="471"/>
      <c r="O189" s="471"/>
      <c r="P189" s="471"/>
      <c r="Q189" s="474"/>
      <c r="R189" s="473"/>
      <c r="S189" s="471"/>
      <c r="T189" s="471"/>
      <c r="U189" s="474"/>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414"/>
      <c r="BA189" s="947"/>
      <c r="BB189" s="682"/>
      <c r="BC189" s="517"/>
      <c r="BD189" s="503"/>
      <c r="BE189" s="503"/>
      <c r="BF189" s="503"/>
      <c r="BG189" s="521"/>
      <c r="BH189" s="517"/>
      <c r="BI189" s="503"/>
      <c r="BJ189" s="503"/>
      <c r="BK189" s="503"/>
      <c r="BL189" s="521"/>
      <c r="BM189" s="517"/>
      <c r="BN189" s="503"/>
      <c r="BO189" s="503"/>
      <c r="BP189" s="503"/>
      <c r="BQ189" s="521"/>
      <c r="BR189" s="517"/>
      <c r="BS189" s="503"/>
      <c r="BT189" s="503"/>
      <c r="BU189" s="504"/>
      <c r="BV189" s="74"/>
      <c r="BW189" s="74"/>
      <c r="BX189" s="74"/>
      <c r="BY189" s="74"/>
      <c r="BZ189" s="74"/>
      <c r="CA189" s="7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row>
    <row r="190" s="377" customFormat="true" ht="15" customHeight="true" x14ac:dyDescent="0.2">
      <c r="A190" s="676"/>
      <c r="B190" s="447"/>
      <c r="C190" s="473"/>
      <c r="D190" s="471"/>
      <c r="E190" s="471"/>
      <c r="F190" s="471"/>
      <c r="G190" s="475"/>
      <c r="H190" s="472"/>
      <c r="I190" s="471"/>
      <c r="J190" s="471"/>
      <c r="K190" s="471"/>
      <c r="L190" s="474"/>
      <c r="M190" s="473"/>
      <c r="N190" s="471"/>
      <c r="O190" s="471"/>
      <c r="P190" s="471"/>
      <c r="Q190" s="474"/>
      <c r="R190" s="473"/>
      <c r="S190" s="471"/>
      <c r="T190" s="471"/>
      <c r="U190" s="474"/>
      <c r="V190" s="51"/>
      <c r="W190" s="51"/>
      <c r="X190" s="51"/>
      <c r="Y190" s="51"/>
      <c r="Z190" s="51"/>
      <c r="AA190" s="51"/>
      <c r="AB190" s="51"/>
      <c r="AC190" s="51"/>
      <c r="AD190" s="51"/>
      <c r="AE190" s="51"/>
      <c r="AF190" s="51"/>
      <c r="AG190" s="51"/>
      <c r="AH190" s="51"/>
      <c r="AI190" s="51"/>
      <c r="AJ190" s="51"/>
      <c r="AK190" s="51"/>
      <c r="AL190" s="51"/>
      <c r="AM190" s="51"/>
      <c r="AN190" s="51"/>
      <c r="AO190" s="51"/>
      <c r="AP190" s="51"/>
      <c r="AQ190" s="51"/>
      <c r="AR190" s="51"/>
      <c r="AS190" s="51"/>
      <c r="AT190" s="51"/>
      <c r="AU190" s="51"/>
      <c r="AV190" s="51"/>
      <c r="AW190" s="51"/>
      <c r="AX190" s="51"/>
      <c r="AY190" s="51"/>
      <c r="AZ190" s="414"/>
      <c r="BA190" s="947"/>
      <c r="BB190" s="682"/>
      <c r="BC190" s="517"/>
      <c r="BD190" s="503"/>
      <c r="BE190" s="503"/>
      <c r="BF190" s="503"/>
      <c r="BG190" s="521"/>
      <c r="BH190" s="517"/>
      <c r="BI190" s="503"/>
      <c r="BJ190" s="503"/>
      <c r="BK190" s="503"/>
      <c r="BL190" s="521"/>
      <c r="BM190" s="517"/>
      <c r="BN190" s="503"/>
      <c r="BO190" s="503"/>
      <c r="BP190" s="503"/>
      <c r="BQ190" s="521"/>
      <c r="BR190" s="517"/>
      <c r="BS190" s="503"/>
      <c r="BT190" s="503"/>
      <c r="BU190" s="504"/>
      <c r="BV190" s="74"/>
      <c r="BW190" s="74"/>
      <c r="BX190" s="74"/>
      <c r="BY190" s="74"/>
      <c r="BZ190" s="74"/>
      <c r="CA190" s="7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row>
    <row r="191" s="377" customFormat="true" ht="15" customHeight="true" x14ac:dyDescent="0.2">
      <c r="A191" s="676"/>
      <c r="B191" s="447"/>
      <c r="C191" s="473"/>
      <c r="D191" s="471"/>
      <c r="E191" s="471"/>
      <c r="F191" s="471"/>
      <c r="G191" s="475"/>
      <c r="H191" s="472"/>
      <c r="I191" s="471"/>
      <c r="J191" s="471"/>
      <c r="K191" s="471"/>
      <c r="L191" s="474"/>
      <c r="M191" s="473"/>
      <c r="N191" s="471"/>
      <c r="O191" s="471"/>
      <c r="P191" s="471"/>
      <c r="Q191" s="474"/>
      <c r="R191" s="473"/>
      <c r="S191" s="471"/>
      <c r="T191" s="471"/>
      <c r="U191" s="474"/>
      <c r="V191" s="51"/>
      <c r="W191" s="51"/>
      <c r="X191" s="51"/>
      <c r="Y191" s="51"/>
      <c r="Z191" s="51"/>
      <c r="AA191" s="51"/>
      <c r="AB191" s="51"/>
      <c r="AC191" s="51"/>
      <c r="AD191" s="51"/>
      <c r="AE191" s="51"/>
      <c r="AF191" s="51"/>
      <c r="AG191" s="51"/>
      <c r="AH191" s="51"/>
      <c r="AI191" s="51"/>
      <c r="AJ191" s="51"/>
      <c r="AK191" s="51"/>
      <c r="AL191" s="51"/>
      <c r="AM191" s="51"/>
      <c r="AN191" s="51"/>
      <c r="AO191" s="51"/>
      <c r="AP191" s="51"/>
      <c r="AQ191" s="51"/>
      <c r="AR191" s="51"/>
      <c r="AS191" s="51"/>
      <c r="AT191" s="51"/>
      <c r="AU191" s="51"/>
      <c r="AV191" s="51"/>
      <c r="AW191" s="51"/>
      <c r="AX191" s="51"/>
      <c r="AY191" s="51"/>
      <c r="AZ191" s="414"/>
      <c r="BA191" s="947"/>
      <c r="BB191" s="682"/>
      <c r="BC191" s="517"/>
      <c r="BD191" s="503"/>
      <c r="BE191" s="503"/>
      <c r="BF191" s="503"/>
      <c r="BG191" s="521"/>
      <c r="BH191" s="517"/>
      <c r="BI191" s="503"/>
      <c r="BJ191" s="503"/>
      <c r="BK191" s="503"/>
      <c r="BL191" s="521"/>
      <c r="BM191" s="517"/>
      <c r="BN191" s="503"/>
      <c r="BO191" s="503"/>
      <c r="BP191" s="503"/>
      <c r="BQ191" s="521"/>
      <c r="BR191" s="517"/>
      <c r="BS191" s="503"/>
      <c r="BT191" s="503"/>
      <c r="BU191" s="504"/>
      <c r="BV191" s="74"/>
      <c r="BW191" s="74"/>
      <c r="BX191" s="74"/>
      <c r="BY191" s="74"/>
      <c r="BZ191" s="74"/>
      <c r="CA191" s="7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row>
    <row r="192" s="377" customFormat="true" ht="15" customHeight="true" x14ac:dyDescent="0.2">
      <c r="A192" s="676"/>
      <c r="B192" s="447"/>
      <c r="C192" s="473"/>
      <c r="D192" s="471"/>
      <c r="E192" s="471"/>
      <c r="F192" s="471"/>
      <c r="G192" s="475"/>
      <c r="H192" s="472"/>
      <c r="I192" s="471"/>
      <c r="J192" s="471"/>
      <c r="K192" s="471"/>
      <c r="L192" s="474"/>
      <c r="M192" s="473"/>
      <c r="N192" s="471"/>
      <c r="O192" s="471"/>
      <c r="P192" s="471"/>
      <c r="Q192" s="474"/>
      <c r="R192" s="473"/>
      <c r="S192" s="471"/>
      <c r="T192" s="471"/>
      <c r="U192" s="474"/>
      <c r="V192" s="51"/>
      <c r="W192" s="51"/>
      <c r="X192" s="51"/>
      <c r="Y192" s="51"/>
      <c r="Z192" s="51"/>
      <c r="AA192" s="51"/>
      <c r="AB192" s="51"/>
      <c r="AC192" s="51"/>
      <c r="AD192" s="51"/>
      <c r="AE192" s="51"/>
      <c r="AF192" s="51"/>
      <c r="AG192" s="51"/>
      <c r="AH192" s="51"/>
      <c r="AI192" s="51"/>
      <c r="AJ192" s="51"/>
      <c r="AK192" s="51"/>
      <c r="AL192" s="51"/>
      <c r="AM192" s="51"/>
      <c r="AN192" s="51"/>
      <c r="AO192" s="51"/>
      <c r="AP192" s="51"/>
      <c r="AQ192" s="51"/>
      <c r="AR192" s="51"/>
      <c r="AS192" s="51"/>
      <c r="AT192" s="51"/>
      <c r="AU192" s="51"/>
      <c r="AV192" s="51"/>
      <c r="AW192" s="51"/>
      <c r="AX192" s="51"/>
      <c r="AY192" s="51"/>
      <c r="AZ192" s="414"/>
      <c r="BA192" s="947"/>
      <c r="BB192" s="682"/>
      <c r="BC192" s="517"/>
      <c r="BD192" s="503"/>
      <c r="BE192" s="503"/>
      <c r="BF192" s="503"/>
      <c r="BG192" s="521"/>
      <c r="BH192" s="517"/>
      <c r="BI192" s="503"/>
      <c r="BJ192" s="503"/>
      <c r="BK192" s="503"/>
      <c r="BL192" s="521"/>
      <c r="BM192" s="517"/>
      <c r="BN192" s="503"/>
      <c r="BO192" s="503"/>
      <c r="BP192" s="503"/>
      <c r="BQ192" s="521"/>
      <c r="BR192" s="517"/>
      <c r="BS192" s="503"/>
      <c r="BT192" s="503"/>
      <c r="BU192" s="504"/>
      <c r="BV192" s="74"/>
      <c r="BW192" s="74"/>
      <c r="BX192" s="74"/>
      <c r="BY192" s="74"/>
      <c r="BZ192" s="74"/>
      <c r="CA192" s="7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row>
    <row r="193" s="377" customFormat="true" ht="15" customHeight="true" x14ac:dyDescent="0.2">
      <c r="A193" s="676"/>
      <c r="B193" s="447"/>
      <c r="C193" s="473"/>
      <c r="D193" s="471"/>
      <c r="E193" s="471"/>
      <c r="F193" s="471"/>
      <c r="G193" s="475"/>
      <c r="H193" s="472"/>
      <c r="I193" s="471"/>
      <c r="J193" s="471"/>
      <c r="K193" s="471"/>
      <c r="L193" s="474"/>
      <c r="M193" s="473"/>
      <c r="N193" s="471"/>
      <c r="O193" s="471"/>
      <c r="P193" s="471"/>
      <c r="Q193" s="474"/>
      <c r="R193" s="473"/>
      <c r="S193" s="471"/>
      <c r="T193" s="471"/>
      <c r="U193" s="474"/>
      <c r="V193" s="51"/>
      <c r="W193" s="51"/>
      <c r="X193" s="51"/>
      <c r="Y193" s="51"/>
      <c r="Z193" s="51"/>
      <c r="AA193" s="51"/>
      <c r="AB193" s="51"/>
      <c r="AC193" s="51"/>
      <c r="AD193" s="51"/>
      <c r="AE193" s="51"/>
      <c r="AF193" s="51"/>
      <c r="AG193" s="51"/>
      <c r="AH193" s="51"/>
      <c r="AI193" s="51"/>
      <c r="AJ193" s="51"/>
      <c r="AK193" s="51"/>
      <c r="AL193" s="51"/>
      <c r="AM193" s="51"/>
      <c r="AN193" s="51"/>
      <c r="AO193" s="51"/>
      <c r="AP193" s="51"/>
      <c r="AQ193" s="51"/>
      <c r="AR193" s="51"/>
      <c r="AS193" s="51"/>
      <c r="AT193" s="51"/>
      <c r="AU193" s="51"/>
      <c r="AV193" s="51"/>
      <c r="AW193" s="51"/>
      <c r="AX193" s="51"/>
      <c r="AY193" s="51"/>
      <c r="AZ193" s="414"/>
      <c r="BA193" s="947"/>
      <c r="BB193" s="682"/>
      <c r="BC193" s="517"/>
      <c r="BD193" s="503"/>
      <c r="BE193" s="503"/>
      <c r="BF193" s="503"/>
      <c r="BG193" s="521"/>
      <c r="BH193" s="517"/>
      <c r="BI193" s="503"/>
      <c r="BJ193" s="503"/>
      <c r="BK193" s="503"/>
      <c r="BL193" s="521"/>
      <c r="BM193" s="517"/>
      <c r="BN193" s="503"/>
      <c r="BO193" s="503"/>
      <c r="BP193" s="503"/>
      <c r="BQ193" s="521"/>
      <c r="BR193" s="517"/>
      <c r="BS193" s="503"/>
      <c r="BT193" s="503"/>
      <c r="BU193" s="504"/>
      <c r="BV193" s="74"/>
      <c r="BW193" s="74"/>
      <c r="BX193" s="74"/>
      <c r="BY193" s="74"/>
      <c r="BZ193" s="74"/>
      <c r="CA193" s="7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row>
    <row r="194" s="377" customFormat="true" ht="15" customHeight="true" x14ac:dyDescent="0.2">
      <c r="A194" s="676"/>
      <c r="B194" s="447"/>
      <c r="C194" s="473"/>
      <c r="D194" s="471"/>
      <c r="E194" s="471"/>
      <c r="F194" s="471"/>
      <c r="G194" s="475"/>
      <c r="H194" s="472"/>
      <c r="I194" s="471"/>
      <c r="J194" s="471"/>
      <c r="K194" s="471"/>
      <c r="L194" s="474"/>
      <c r="M194" s="473"/>
      <c r="N194" s="471"/>
      <c r="O194" s="471"/>
      <c r="P194" s="471"/>
      <c r="Q194" s="474"/>
      <c r="R194" s="473"/>
      <c r="S194" s="471"/>
      <c r="T194" s="471"/>
      <c r="U194" s="474"/>
      <c r="V194" s="51"/>
      <c r="W194" s="51"/>
      <c r="X194" s="51"/>
      <c r="Y194" s="51"/>
      <c r="Z194" s="51"/>
      <c r="AA194" s="51"/>
      <c r="AB194" s="51"/>
      <c r="AC194" s="51"/>
      <c r="AD194" s="51"/>
      <c r="AE194" s="51"/>
      <c r="AF194" s="51"/>
      <c r="AG194" s="51"/>
      <c r="AH194" s="51"/>
      <c r="AI194" s="51"/>
      <c r="AJ194" s="51"/>
      <c r="AK194" s="51"/>
      <c r="AL194" s="51"/>
      <c r="AM194" s="51"/>
      <c r="AN194" s="51"/>
      <c r="AO194" s="51"/>
      <c r="AP194" s="51"/>
      <c r="AQ194" s="51"/>
      <c r="AR194" s="51"/>
      <c r="AS194" s="51"/>
      <c r="AT194" s="51"/>
      <c r="AU194" s="51"/>
      <c r="AV194" s="51"/>
      <c r="AW194" s="51"/>
      <c r="AX194" s="51"/>
      <c r="AY194" s="51"/>
      <c r="AZ194" s="414"/>
      <c r="BA194" s="947"/>
      <c r="BB194" s="682"/>
      <c r="BC194" s="517"/>
      <c r="BD194" s="503"/>
      <c r="BE194" s="503"/>
      <c r="BF194" s="503"/>
      <c r="BG194" s="521"/>
      <c r="BH194" s="517"/>
      <c r="BI194" s="503"/>
      <c r="BJ194" s="503"/>
      <c r="BK194" s="503"/>
      <c r="BL194" s="521"/>
      <c r="BM194" s="517"/>
      <c r="BN194" s="503"/>
      <c r="BO194" s="503"/>
      <c r="BP194" s="503"/>
      <c r="BQ194" s="521"/>
      <c r="BR194" s="517"/>
      <c r="BS194" s="503"/>
      <c r="BT194" s="503"/>
      <c r="BU194" s="504"/>
      <c r="BV194" s="74"/>
      <c r="BW194" s="74"/>
      <c r="BX194" s="74"/>
      <c r="BY194" s="74"/>
      <c r="BZ194" s="74"/>
      <c r="CA194" s="7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row>
    <row r="195" s="377" customFormat="true" ht="15" customHeight="true" x14ac:dyDescent="0.2">
      <c r="A195" s="676"/>
      <c r="B195" s="447"/>
      <c r="C195" s="473"/>
      <c r="D195" s="471"/>
      <c r="E195" s="471"/>
      <c r="F195" s="471"/>
      <c r="G195" s="475"/>
      <c r="H195" s="472"/>
      <c r="I195" s="471"/>
      <c r="J195" s="471"/>
      <c r="K195" s="471"/>
      <c r="L195" s="474"/>
      <c r="M195" s="473"/>
      <c r="N195" s="471"/>
      <c r="O195" s="471"/>
      <c r="P195" s="471"/>
      <c r="Q195" s="474"/>
      <c r="R195" s="473"/>
      <c r="S195" s="471"/>
      <c r="T195" s="471"/>
      <c r="U195" s="474"/>
      <c r="V195" s="51"/>
      <c r="W195" s="51"/>
      <c r="X195" s="51"/>
      <c r="Y195" s="51"/>
      <c r="Z195" s="51"/>
      <c r="AA195" s="51"/>
      <c r="AB195" s="51"/>
      <c r="AC195" s="51"/>
      <c r="AD195" s="51"/>
      <c r="AE195" s="51"/>
      <c r="AF195" s="51"/>
      <c r="AG195" s="51"/>
      <c r="AH195" s="51"/>
      <c r="AI195" s="51"/>
      <c r="AJ195" s="51"/>
      <c r="AK195" s="51"/>
      <c r="AL195" s="51"/>
      <c r="AM195" s="51"/>
      <c r="AN195" s="51"/>
      <c r="AO195" s="51"/>
      <c r="AP195" s="51"/>
      <c r="AQ195" s="51"/>
      <c r="AR195" s="51"/>
      <c r="AS195" s="51"/>
      <c r="AT195" s="51"/>
      <c r="AU195" s="51"/>
      <c r="AV195" s="51"/>
      <c r="AW195" s="51"/>
      <c r="AX195" s="51"/>
      <c r="AY195" s="51"/>
      <c r="AZ195" s="414"/>
      <c r="BA195" s="947"/>
      <c r="BB195" s="682"/>
      <c r="BC195" s="517"/>
      <c r="BD195" s="503"/>
      <c r="BE195" s="503"/>
      <c r="BF195" s="503"/>
      <c r="BG195" s="521"/>
      <c r="BH195" s="517"/>
      <c r="BI195" s="503"/>
      <c r="BJ195" s="503"/>
      <c r="BK195" s="503"/>
      <c r="BL195" s="521"/>
      <c r="BM195" s="517"/>
      <c r="BN195" s="503"/>
      <c r="BO195" s="503"/>
      <c r="BP195" s="503"/>
      <c r="BQ195" s="521"/>
      <c r="BR195" s="517"/>
      <c r="BS195" s="503"/>
      <c r="BT195" s="503"/>
      <c r="BU195" s="504"/>
      <c r="BV195" s="74"/>
      <c r="BW195" s="74"/>
      <c r="BX195" s="74"/>
      <c r="BY195" s="74"/>
      <c r="BZ195" s="74"/>
      <c r="CA195" s="7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row>
    <row r="196" s="377" customFormat="true" ht="15" customHeight="true" x14ac:dyDescent="0.2">
      <c r="A196" s="676"/>
      <c r="B196" s="447"/>
      <c r="C196" s="473"/>
      <c r="D196" s="471"/>
      <c r="E196" s="471"/>
      <c r="F196" s="471"/>
      <c r="G196" s="475"/>
      <c r="H196" s="472"/>
      <c r="I196" s="471"/>
      <c r="J196" s="471"/>
      <c r="K196" s="471"/>
      <c r="L196" s="474"/>
      <c r="M196" s="473"/>
      <c r="N196" s="471"/>
      <c r="O196" s="471"/>
      <c r="P196" s="471"/>
      <c r="Q196" s="474"/>
      <c r="R196" s="473"/>
      <c r="S196" s="471"/>
      <c r="T196" s="471"/>
      <c r="U196" s="474"/>
      <c r="V196" s="51"/>
      <c r="W196" s="51"/>
      <c r="X196" s="51"/>
      <c r="Y196" s="51"/>
      <c r="Z196" s="51"/>
      <c r="AA196" s="51"/>
      <c r="AB196" s="51"/>
      <c r="AC196" s="51"/>
      <c r="AD196" s="51"/>
      <c r="AE196" s="51"/>
      <c r="AF196" s="51"/>
      <c r="AG196" s="51"/>
      <c r="AH196" s="51"/>
      <c r="AI196" s="51"/>
      <c r="AJ196" s="51"/>
      <c r="AK196" s="51"/>
      <c r="AL196" s="51"/>
      <c r="AM196" s="51"/>
      <c r="AN196" s="51"/>
      <c r="AO196" s="51"/>
      <c r="AP196" s="51"/>
      <c r="AQ196" s="51"/>
      <c r="AR196" s="51"/>
      <c r="AS196" s="51"/>
      <c r="AT196" s="51"/>
      <c r="AU196" s="51"/>
      <c r="AV196" s="51"/>
      <c r="AW196" s="51"/>
      <c r="AX196" s="51"/>
      <c r="AY196" s="51"/>
      <c r="AZ196" s="414"/>
      <c r="BA196" s="947"/>
      <c r="BB196" s="682"/>
      <c r="BC196" s="517"/>
      <c r="BD196" s="503"/>
      <c r="BE196" s="503"/>
      <c r="BF196" s="503"/>
      <c r="BG196" s="521"/>
      <c r="BH196" s="517"/>
      <c r="BI196" s="503"/>
      <c r="BJ196" s="503"/>
      <c r="BK196" s="503"/>
      <c r="BL196" s="521"/>
      <c r="BM196" s="517"/>
      <c r="BN196" s="503"/>
      <c r="BO196" s="503"/>
      <c r="BP196" s="503"/>
      <c r="BQ196" s="521"/>
      <c r="BR196" s="517"/>
      <c r="BS196" s="503"/>
      <c r="BT196" s="503"/>
      <c r="BU196" s="504"/>
      <c r="BV196" s="74"/>
      <c r="BW196" s="74"/>
      <c r="BX196" s="74"/>
      <c r="BY196" s="74"/>
      <c r="BZ196" s="74"/>
      <c r="CA196" s="7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row>
    <row r="197" s="377" customFormat="true" ht="15" customHeight="true" x14ac:dyDescent="0.2">
      <c r="A197" s="676"/>
      <c r="B197" s="447"/>
      <c r="C197" s="473"/>
      <c r="D197" s="471"/>
      <c r="E197" s="471"/>
      <c r="F197" s="471"/>
      <c r="G197" s="475"/>
      <c r="H197" s="472"/>
      <c r="I197" s="471"/>
      <c r="J197" s="471"/>
      <c r="K197" s="471"/>
      <c r="L197" s="474"/>
      <c r="M197" s="473"/>
      <c r="N197" s="471"/>
      <c r="O197" s="471"/>
      <c r="P197" s="471"/>
      <c r="Q197" s="474"/>
      <c r="R197" s="473"/>
      <c r="S197" s="471"/>
      <c r="T197" s="471"/>
      <c r="U197" s="474"/>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1"/>
      <c r="AU197" s="51"/>
      <c r="AV197" s="51"/>
      <c r="AW197" s="51"/>
      <c r="AX197" s="51"/>
      <c r="AY197" s="51"/>
      <c r="AZ197" s="414"/>
      <c r="BA197" s="947"/>
      <c r="BB197" s="682"/>
      <c r="BC197" s="517"/>
      <c r="BD197" s="503"/>
      <c r="BE197" s="503"/>
      <c r="BF197" s="503"/>
      <c r="BG197" s="521"/>
      <c r="BH197" s="517"/>
      <c r="BI197" s="503"/>
      <c r="BJ197" s="503"/>
      <c r="BK197" s="503"/>
      <c r="BL197" s="521"/>
      <c r="BM197" s="517"/>
      <c r="BN197" s="503"/>
      <c r="BO197" s="503"/>
      <c r="BP197" s="503"/>
      <c r="BQ197" s="521"/>
      <c r="BR197" s="517"/>
      <c r="BS197" s="503"/>
      <c r="BT197" s="503"/>
      <c r="BU197" s="504"/>
      <c r="BV197" s="74"/>
      <c r="BW197" s="74"/>
      <c r="BX197" s="74"/>
      <c r="BY197" s="74"/>
      <c r="BZ197" s="74"/>
      <c r="CA197" s="7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row>
    <row r="198" s="377" customFormat="true" ht="15" customHeight="true" x14ac:dyDescent="0.2">
      <c r="A198" s="676"/>
      <c r="B198" s="447"/>
      <c r="C198" s="473"/>
      <c r="D198" s="471"/>
      <c r="E198" s="471"/>
      <c r="F198" s="471"/>
      <c r="G198" s="475"/>
      <c r="H198" s="472"/>
      <c r="I198" s="471"/>
      <c r="J198" s="471"/>
      <c r="K198" s="471"/>
      <c r="L198" s="474"/>
      <c r="M198" s="473"/>
      <c r="N198" s="471"/>
      <c r="O198" s="471"/>
      <c r="P198" s="471"/>
      <c r="Q198" s="474"/>
      <c r="R198" s="473"/>
      <c r="S198" s="471"/>
      <c r="T198" s="471"/>
      <c r="U198" s="474"/>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1"/>
      <c r="AU198" s="51"/>
      <c r="AV198" s="51"/>
      <c r="AW198" s="51"/>
      <c r="AX198" s="51"/>
      <c r="AY198" s="51"/>
      <c r="AZ198" s="414"/>
      <c r="BA198" s="947"/>
      <c r="BB198" s="682"/>
      <c r="BC198" s="517"/>
      <c r="BD198" s="503"/>
      <c r="BE198" s="503"/>
      <c r="BF198" s="503"/>
      <c r="BG198" s="521"/>
      <c r="BH198" s="517"/>
      <c r="BI198" s="503"/>
      <c r="BJ198" s="503"/>
      <c r="BK198" s="503"/>
      <c r="BL198" s="521"/>
      <c r="BM198" s="517"/>
      <c r="BN198" s="503"/>
      <c r="BO198" s="503"/>
      <c r="BP198" s="503"/>
      <c r="BQ198" s="521"/>
      <c r="BR198" s="517"/>
      <c r="BS198" s="503"/>
      <c r="BT198" s="503"/>
      <c r="BU198" s="504"/>
      <c r="BV198" s="74"/>
      <c r="BW198" s="74"/>
      <c r="BX198" s="74"/>
      <c r="BY198" s="74"/>
      <c r="BZ198" s="74"/>
      <c r="CA198" s="7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row>
    <row r="199" s="377" customFormat="true" ht="15" customHeight="true" x14ac:dyDescent="0.2">
      <c r="A199" s="676"/>
      <c r="B199" s="447"/>
      <c r="C199" s="473"/>
      <c r="D199" s="471"/>
      <c r="E199" s="471"/>
      <c r="F199" s="471"/>
      <c r="G199" s="475"/>
      <c r="H199" s="472"/>
      <c r="I199" s="471"/>
      <c r="J199" s="471"/>
      <c r="K199" s="471"/>
      <c r="L199" s="474"/>
      <c r="M199" s="473"/>
      <c r="N199" s="471"/>
      <c r="O199" s="471"/>
      <c r="P199" s="471"/>
      <c r="Q199" s="474"/>
      <c r="R199" s="473"/>
      <c r="S199" s="471"/>
      <c r="T199" s="471"/>
      <c r="U199" s="474"/>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1"/>
      <c r="AU199" s="51"/>
      <c r="AV199" s="51"/>
      <c r="AW199" s="51"/>
      <c r="AX199" s="51"/>
      <c r="AY199" s="51"/>
      <c r="AZ199" s="414"/>
      <c r="BA199" s="947"/>
      <c r="BB199" s="682"/>
      <c r="BC199" s="517"/>
      <c r="BD199" s="503"/>
      <c r="BE199" s="503"/>
      <c r="BF199" s="503"/>
      <c r="BG199" s="521"/>
      <c r="BH199" s="517"/>
      <c r="BI199" s="503"/>
      <c r="BJ199" s="503"/>
      <c r="BK199" s="503"/>
      <c r="BL199" s="521"/>
      <c r="BM199" s="517"/>
      <c r="BN199" s="503"/>
      <c r="BO199" s="503"/>
      <c r="BP199" s="503"/>
      <c r="BQ199" s="521"/>
      <c r="BR199" s="517"/>
      <c r="BS199" s="503"/>
      <c r="BT199" s="503"/>
      <c r="BU199" s="504"/>
      <c r="BV199" s="74"/>
      <c r="BW199" s="74"/>
      <c r="BX199" s="74"/>
      <c r="BY199" s="74"/>
      <c r="BZ199" s="74"/>
      <c r="CA199" s="7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row>
    <row r="200" s="377" customFormat="true" ht="15" customHeight="true" x14ac:dyDescent="0.2">
      <c r="A200" s="676"/>
      <c r="B200" s="447"/>
      <c r="C200" s="473"/>
      <c r="D200" s="471"/>
      <c r="E200" s="471"/>
      <c r="F200" s="471"/>
      <c r="G200" s="475"/>
      <c r="H200" s="472"/>
      <c r="I200" s="471"/>
      <c r="J200" s="471"/>
      <c r="K200" s="471"/>
      <c r="L200" s="474"/>
      <c r="M200" s="473"/>
      <c r="N200" s="471"/>
      <c r="O200" s="471"/>
      <c r="P200" s="471"/>
      <c r="Q200" s="474"/>
      <c r="R200" s="473"/>
      <c r="S200" s="471"/>
      <c r="T200" s="471"/>
      <c r="U200" s="474"/>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1"/>
      <c r="AU200" s="51"/>
      <c r="AV200" s="51"/>
      <c r="AW200" s="51"/>
      <c r="AX200" s="51"/>
      <c r="AY200" s="51"/>
      <c r="AZ200" s="414"/>
      <c r="BA200" s="947"/>
      <c r="BB200" s="682"/>
      <c r="BC200" s="517"/>
      <c r="BD200" s="503"/>
      <c r="BE200" s="503"/>
      <c r="BF200" s="503"/>
      <c r="BG200" s="521"/>
      <c r="BH200" s="517"/>
      <c r="BI200" s="503"/>
      <c r="BJ200" s="503"/>
      <c r="BK200" s="503"/>
      <c r="BL200" s="521"/>
      <c r="BM200" s="517"/>
      <c r="BN200" s="503"/>
      <c r="BO200" s="503"/>
      <c r="BP200" s="503"/>
      <c r="BQ200" s="521"/>
      <c r="BR200" s="517"/>
      <c r="BS200" s="503"/>
      <c r="BT200" s="503"/>
      <c r="BU200" s="504"/>
      <c r="BV200" s="74"/>
      <c r="BW200" s="74"/>
      <c r="BX200" s="74"/>
      <c r="BY200" s="74"/>
      <c r="BZ200" s="74"/>
      <c r="CA200" s="7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row>
    <row r="201" s="377" customFormat="true" ht="15" customHeight="true" x14ac:dyDescent="0.2">
      <c r="A201" s="676"/>
      <c r="B201" s="447"/>
      <c r="C201" s="473"/>
      <c r="D201" s="471"/>
      <c r="E201" s="471"/>
      <c r="F201" s="471"/>
      <c r="G201" s="475"/>
      <c r="H201" s="472"/>
      <c r="I201" s="471"/>
      <c r="J201" s="471"/>
      <c r="K201" s="471"/>
      <c r="L201" s="474"/>
      <c r="M201" s="473"/>
      <c r="N201" s="471"/>
      <c r="O201" s="471"/>
      <c r="P201" s="471"/>
      <c r="Q201" s="474"/>
      <c r="R201" s="473"/>
      <c r="S201" s="471"/>
      <c r="T201" s="471"/>
      <c r="U201" s="474"/>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1"/>
      <c r="AU201" s="51"/>
      <c r="AV201" s="51"/>
      <c r="AW201" s="51"/>
      <c r="AX201" s="51"/>
      <c r="AY201" s="51"/>
      <c r="AZ201" s="414"/>
      <c r="BA201" s="947"/>
      <c r="BB201" s="682"/>
      <c r="BC201" s="517"/>
      <c r="BD201" s="503"/>
      <c r="BE201" s="503"/>
      <c r="BF201" s="503"/>
      <c r="BG201" s="521"/>
      <c r="BH201" s="517"/>
      <c r="BI201" s="503"/>
      <c r="BJ201" s="503"/>
      <c r="BK201" s="503"/>
      <c r="BL201" s="521"/>
      <c r="BM201" s="517"/>
      <c r="BN201" s="503"/>
      <c r="BO201" s="503"/>
      <c r="BP201" s="503"/>
      <c r="BQ201" s="521"/>
      <c r="BR201" s="517"/>
      <c r="BS201" s="503"/>
      <c r="BT201" s="503"/>
      <c r="BU201" s="504"/>
      <c r="BV201" s="74"/>
      <c r="BW201" s="74"/>
      <c r="BX201" s="74"/>
      <c r="BY201" s="74"/>
      <c r="BZ201" s="74"/>
      <c r="CA201" s="7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row>
    <row r="202" s="377" customFormat="true" ht="15" customHeight="true" x14ac:dyDescent="0.2">
      <c r="A202" s="676"/>
      <c r="B202" s="447"/>
      <c r="C202" s="473"/>
      <c r="D202" s="471"/>
      <c r="E202" s="471"/>
      <c r="F202" s="471"/>
      <c r="G202" s="475"/>
      <c r="H202" s="472"/>
      <c r="I202" s="471"/>
      <c r="J202" s="471"/>
      <c r="K202" s="471"/>
      <c r="L202" s="474"/>
      <c r="M202" s="473"/>
      <c r="N202" s="471"/>
      <c r="O202" s="471"/>
      <c r="P202" s="471"/>
      <c r="Q202" s="474"/>
      <c r="R202" s="473"/>
      <c r="S202" s="471"/>
      <c r="T202" s="471"/>
      <c r="U202" s="474"/>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1"/>
      <c r="AU202" s="51"/>
      <c r="AV202" s="51"/>
      <c r="AW202" s="51"/>
      <c r="AX202" s="51"/>
      <c r="AY202" s="51"/>
      <c r="AZ202" s="414"/>
      <c r="BA202" s="947"/>
      <c r="BB202" s="682"/>
      <c r="BC202" s="517"/>
      <c r="BD202" s="503"/>
      <c r="BE202" s="503"/>
      <c r="BF202" s="503"/>
      <c r="BG202" s="521"/>
      <c r="BH202" s="517"/>
      <c r="BI202" s="503"/>
      <c r="BJ202" s="503"/>
      <c r="BK202" s="503"/>
      <c r="BL202" s="521"/>
      <c r="BM202" s="517"/>
      <c r="BN202" s="503"/>
      <c r="BO202" s="503"/>
      <c r="BP202" s="503"/>
      <c r="BQ202" s="521"/>
      <c r="BR202" s="517"/>
      <c r="BS202" s="503"/>
      <c r="BT202" s="503"/>
      <c r="BU202" s="504"/>
      <c r="BV202" s="74"/>
      <c r="BW202" s="74"/>
      <c r="BX202" s="74"/>
      <c r="BY202" s="74"/>
      <c r="BZ202" s="74"/>
      <c r="CA202" s="7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row>
    <row r="203" s="377" customFormat="true" ht="15" customHeight="true" x14ac:dyDescent="0.2">
      <c r="A203" s="676"/>
      <c r="B203" s="447"/>
      <c r="C203" s="473"/>
      <c r="D203" s="471"/>
      <c r="E203" s="471"/>
      <c r="F203" s="471"/>
      <c r="G203" s="475"/>
      <c r="H203" s="472"/>
      <c r="I203" s="471"/>
      <c r="J203" s="471"/>
      <c r="K203" s="471"/>
      <c r="L203" s="474"/>
      <c r="M203" s="473"/>
      <c r="N203" s="471"/>
      <c r="O203" s="471"/>
      <c r="P203" s="471"/>
      <c r="Q203" s="474"/>
      <c r="R203" s="473"/>
      <c r="S203" s="471"/>
      <c r="T203" s="471"/>
      <c r="U203" s="474"/>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1"/>
      <c r="AU203" s="51"/>
      <c r="AV203" s="51"/>
      <c r="AW203" s="51"/>
      <c r="AX203" s="51"/>
      <c r="AY203" s="51"/>
      <c r="AZ203" s="414"/>
      <c r="BA203" s="947"/>
      <c r="BB203" s="682"/>
      <c r="BC203" s="517"/>
      <c r="BD203" s="503"/>
      <c r="BE203" s="503"/>
      <c r="BF203" s="503"/>
      <c r="BG203" s="521"/>
      <c r="BH203" s="517"/>
      <c r="BI203" s="503"/>
      <c r="BJ203" s="503"/>
      <c r="BK203" s="503"/>
      <c r="BL203" s="521"/>
      <c r="BM203" s="517"/>
      <c r="BN203" s="503"/>
      <c r="BO203" s="503"/>
      <c r="BP203" s="503"/>
      <c r="BQ203" s="521"/>
      <c r="BR203" s="517"/>
      <c r="BS203" s="503"/>
      <c r="BT203" s="503"/>
      <c r="BU203" s="504"/>
      <c r="BV203" s="74"/>
      <c r="BW203" s="74"/>
      <c r="BX203" s="74"/>
      <c r="BY203" s="74"/>
      <c r="BZ203" s="74"/>
      <c r="CA203" s="7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row>
    <row r="204" s="377" customFormat="true" ht="15" customHeight="true" x14ac:dyDescent="0.2">
      <c r="A204" s="676"/>
      <c r="B204" s="447"/>
      <c r="C204" s="473"/>
      <c r="D204" s="471"/>
      <c r="E204" s="471"/>
      <c r="F204" s="471"/>
      <c r="G204" s="475"/>
      <c r="H204" s="472"/>
      <c r="I204" s="471"/>
      <c r="J204" s="471"/>
      <c r="K204" s="471"/>
      <c r="L204" s="474"/>
      <c r="M204" s="473"/>
      <c r="N204" s="471"/>
      <c r="O204" s="471"/>
      <c r="P204" s="471"/>
      <c r="Q204" s="474"/>
      <c r="R204" s="473"/>
      <c r="S204" s="471"/>
      <c r="T204" s="471"/>
      <c r="U204" s="474"/>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1"/>
      <c r="AU204" s="51"/>
      <c r="AV204" s="51"/>
      <c r="AW204" s="51"/>
      <c r="AX204" s="51"/>
      <c r="AY204" s="51"/>
      <c r="AZ204" s="414"/>
      <c r="BA204" s="947"/>
      <c r="BB204" s="682"/>
      <c r="BC204" s="517"/>
      <c r="BD204" s="503"/>
      <c r="BE204" s="503"/>
      <c r="BF204" s="503"/>
      <c r="BG204" s="521"/>
      <c r="BH204" s="517"/>
      <c r="BI204" s="503"/>
      <c r="BJ204" s="503"/>
      <c r="BK204" s="503"/>
      <c r="BL204" s="521"/>
      <c r="BM204" s="517"/>
      <c r="BN204" s="503"/>
      <c r="BO204" s="503"/>
      <c r="BP204" s="503"/>
      <c r="BQ204" s="521"/>
      <c r="BR204" s="517"/>
      <c r="BS204" s="503"/>
      <c r="BT204" s="503"/>
      <c r="BU204" s="504"/>
      <c r="BV204" s="74"/>
      <c r="BW204" s="74"/>
      <c r="BX204" s="74"/>
      <c r="BY204" s="74"/>
      <c r="BZ204" s="74"/>
      <c r="CA204" s="7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row>
    <row r="205" s="377" customFormat="true" ht="15" customHeight="true" x14ac:dyDescent="0.2">
      <c r="A205" s="672"/>
      <c r="B205" s="448"/>
      <c r="C205" s="478"/>
      <c r="D205" s="476"/>
      <c r="E205" s="476"/>
      <c r="F205" s="476"/>
      <c r="G205" s="480"/>
      <c r="H205" s="477"/>
      <c r="I205" s="476"/>
      <c r="J205" s="476"/>
      <c r="K205" s="476"/>
      <c r="L205" s="479"/>
      <c r="M205" s="478"/>
      <c r="N205" s="476"/>
      <c r="O205" s="476"/>
      <c r="P205" s="476"/>
      <c r="Q205" s="479"/>
      <c r="R205" s="478"/>
      <c r="S205" s="476"/>
      <c r="T205" s="476"/>
      <c r="U205" s="479"/>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1"/>
      <c r="AU205" s="51"/>
      <c r="AV205" s="51"/>
      <c r="AW205" s="51"/>
      <c r="AX205" s="51"/>
      <c r="AY205" s="51"/>
      <c r="AZ205" s="414"/>
      <c r="BA205" s="947"/>
      <c r="BB205" s="682"/>
      <c r="BC205" s="520"/>
      <c r="BD205" s="519"/>
      <c r="BE205" s="519"/>
      <c r="BF205" s="519"/>
      <c r="BG205" s="523"/>
      <c r="BH205" s="520"/>
      <c r="BI205" s="519"/>
      <c r="BJ205" s="519"/>
      <c r="BK205" s="519"/>
      <c r="BL205" s="523"/>
      <c r="BM205" s="520"/>
      <c r="BN205" s="519"/>
      <c r="BO205" s="519"/>
      <c r="BP205" s="519"/>
      <c r="BQ205" s="523"/>
      <c r="BR205" s="520"/>
      <c r="BS205" s="519"/>
      <c r="BT205" s="519"/>
      <c r="BU205" s="522"/>
      <c r="BV205" s="74"/>
      <c r="BW205" s="74"/>
      <c r="BX205" s="74"/>
      <c r="BY205" s="74"/>
      <c r="BZ205" s="74"/>
      <c r="CA205" s="74"/>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row>
    <row r="206" s="377" customFormat="true" ht="250.15" customHeight="true" x14ac:dyDescent="0.2">
      <c r="A206" s="379"/>
      <c r="B206" s="379"/>
      <c r="C206" s="379"/>
      <c r="D206" s="379"/>
      <c r="E206" s="379"/>
      <c r="F206" s="379"/>
      <c r="G206" s="379"/>
      <c r="H206" s="379"/>
      <c r="I206" s="379"/>
      <c r="J206" s="379"/>
      <c r="K206" s="379"/>
      <c r="L206" s="379"/>
      <c r="M206" s="379"/>
      <c r="N206" s="379"/>
      <c r="O206" s="379"/>
      <c r="P206" s="379"/>
      <c r="Q206" s="379"/>
      <c r="R206" s="565"/>
      <c r="S206" s="379"/>
      <c r="T206" s="379"/>
      <c r="U206" s="379"/>
      <c r="V206" s="414"/>
      <c r="W206" s="414"/>
      <c r="X206" s="414"/>
      <c r="Y206" s="414"/>
      <c r="Z206" s="414"/>
      <c r="AA206" s="414"/>
      <c r="AB206" s="414"/>
      <c r="AC206" s="414"/>
      <c r="AD206" s="414"/>
      <c r="AE206" s="414"/>
      <c r="AF206" s="414"/>
      <c r="AG206" s="414"/>
      <c r="AH206" s="414"/>
      <c r="AI206" s="414"/>
      <c r="AJ206" s="414"/>
      <c r="AK206" s="414"/>
      <c r="AL206" s="414"/>
      <c r="AM206" s="414"/>
      <c r="AN206" s="414"/>
      <c r="AO206" s="414"/>
      <c r="AP206" s="414"/>
      <c r="AQ206" s="414"/>
      <c r="AR206" s="414"/>
      <c r="AS206" s="414"/>
      <c r="AT206" s="414"/>
      <c r="AU206" s="414"/>
      <c r="AV206" s="414"/>
      <c r="AW206" s="414"/>
      <c r="AX206" s="414"/>
      <c r="AY206" s="414"/>
      <c r="AZ206" s="414"/>
      <c r="BA206" s="379"/>
      <c r="BU206" s="379"/>
      <c r="BV206" s="414"/>
      <c r="BW206" s="414"/>
      <c r="BX206" s="414"/>
      <c r="BY206" s="414"/>
      <c r="BZ206" s="414"/>
      <c r="CA206" s="414"/>
      <c r="CB206" s="414"/>
      <c r="CC206" s="414"/>
      <c r="CD206" s="414"/>
      <c r="CE206" s="414"/>
      <c r="CF206" s="414"/>
      <c r="CG206" s="414"/>
      <c r="CH206" s="414"/>
      <c r="CI206" s="414"/>
      <c r="CJ206" s="414"/>
      <c r="CK206" s="414"/>
      <c r="CL206" s="414"/>
      <c r="CM206" s="414"/>
      <c r="CN206" s="414"/>
      <c r="CO206" s="414"/>
      <c r="CP206" s="414"/>
      <c r="CQ206" s="414"/>
      <c r="CR206" s="414"/>
      <c r="CS206" s="414"/>
      <c r="CT206" s="414"/>
      <c r="CU206" s="414"/>
      <c r="CV206" s="414"/>
      <c r="CW206" s="414"/>
      <c r="CX206" s="414"/>
      <c r="CY206" s="414"/>
      <c r="CZ206" s="414"/>
    </row>
    <row r="207" s="370" customFormat="true" ht="18" customHeight="true" x14ac:dyDescent="0.2">
      <c r="A207" s="381"/>
      <c r="B207" s="381"/>
      <c r="C207" s="381"/>
      <c r="D207" s="381"/>
      <c r="E207" s="381"/>
      <c r="F207" s="381"/>
      <c r="G207" s="381"/>
      <c r="V207" s="410"/>
      <c r="W207" s="410"/>
      <c r="X207" s="410"/>
      <c r="Y207" s="410"/>
      <c r="Z207" s="410"/>
      <c r="AA207" s="410"/>
      <c r="AB207" s="410"/>
      <c r="AC207" s="410"/>
      <c r="AD207" s="410"/>
      <c r="AE207" s="410"/>
      <c r="AF207" s="410"/>
      <c r="AG207" s="410"/>
      <c r="AH207" s="410"/>
      <c r="AI207" s="410"/>
      <c r="AJ207" s="410"/>
      <c r="AK207" s="410"/>
      <c r="AL207" s="410"/>
      <c r="AM207" s="410"/>
      <c r="AN207" s="410"/>
      <c r="AO207" s="410"/>
      <c r="AP207" s="410"/>
      <c r="AQ207" s="410"/>
      <c r="AR207" s="410"/>
      <c r="AS207" s="410"/>
      <c r="AT207" s="410"/>
      <c r="AU207" s="410"/>
      <c r="AV207" s="410"/>
      <c r="AW207" s="410"/>
      <c r="AX207" s="410"/>
      <c r="AY207" s="410"/>
      <c r="AZ207" s="410"/>
      <c r="BB207" s="381"/>
      <c r="BV207" s="410"/>
      <c r="BW207" s="410"/>
      <c r="BX207" s="410"/>
      <c r="BY207" s="410"/>
      <c r="BZ207" s="410"/>
      <c r="CA207" s="410"/>
      <c r="CB207" s="410"/>
      <c r="CC207" s="410"/>
      <c r="CD207" s="410"/>
      <c r="CE207" s="410"/>
      <c r="CF207" s="410"/>
      <c r="CG207" s="410"/>
      <c r="CH207" s="410"/>
      <c r="CI207" s="410"/>
      <c r="CJ207" s="410"/>
      <c r="CK207" s="410"/>
      <c r="CL207" s="410"/>
      <c r="CM207" s="410"/>
      <c r="CN207" s="410"/>
      <c r="CO207" s="410"/>
      <c r="CP207" s="410"/>
      <c r="CQ207" s="410"/>
      <c r="CR207" s="410"/>
      <c r="CS207" s="410"/>
      <c r="CT207" s="410"/>
      <c r="CU207" s="410"/>
      <c r="CV207" s="410"/>
      <c r="CW207" s="410"/>
      <c r="CX207" s="410"/>
      <c r="CY207" s="410"/>
      <c r="CZ207" s="410"/>
    </row>
    <row r="208" s="370" customFormat="true" ht="22.5" customHeight="true" x14ac:dyDescent="0.35">
      <c r="A208" s="1060" t="str">
        <f>A1026</f>
        <v>Lesotho</v>
      </c>
      <c r="B208" s="1061"/>
      <c r="C208" s="381"/>
      <c r="D208" s="381"/>
      <c r="E208" s="381"/>
      <c r="F208" s="381"/>
      <c r="G208" s="381"/>
      <c r="R208" s="510"/>
      <c r="V208" s="410"/>
      <c r="W208" s="410"/>
      <c r="X208" s="410"/>
      <c r="Y208" s="410"/>
      <c r="Z208" s="410"/>
      <c r="AA208" s="410"/>
      <c r="AB208" s="410"/>
      <c r="AC208" s="410"/>
      <c r="AD208" s="410"/>
      <c r="AE208" s="410"/>
      <c r="AF208" s="410"/>
      <c r="AG208" s="410"/>
      <c r="AH208" s="410"/>
      <c r="AI208" s="410"/>
      <c r="AJ208" s="410"/>
      <c r="AK208" s="410"/>
      <c r="AL208" s="410"/>
      <c r="AM208" s="410"/>
      <c r="AN208" s="410"/>
      <c r="AO208" s="410"/>
      <c r="AP208" s="410"/>
      <c r="AQ208" s="410"/>
      <c r="AR208" s="410"/>
      <c r="AS208" s="410"/>
      <c r="AT208" s="410"/>
      <c r="AU208" s="410"/>
      <c r="AV208" s="410"/>
      <c r="AW208" s="410"/>
      <c r="AX208" s="410"/>
      <c r="AY208" s="410"/>
      <c r="AZ208" s="410"/>
      <c r="BB208" s="381"/>
      <c r="BV208" s="410"/>
      <c r="BW208" s="410"/>
      <c r="BX208" s="410"/>
      <c r="BY208" s="410"/>
      <c r="BZ208" s="410"/>
      <c r="CA208" s="410"/>
      <c r="CB208" s="410"/>
      <c r="CC208" s="410"/>
      <c r="CD208" s="410"/>
      <c r="CE208" s="410"/>
      <c r="CF208" s="410"/>
      <c r="CG208" s="410"/>
      <c r="CH208" s="410"/>
      <c r="CI208" s="410"/>
      <c r="CJ208" s="410"/>
      <c r="CK208" s="410"/>
      <c r="CL208" s="410"/>
      <c r="CM208" s="410"/>
      <c r="CN208" s="410"/>
      <c r="CO208" s="410"/>
      <c r="CP208" s="410"/>
      <c r="CQ208" s="410"/>
      <c r="CR208" s="410"/>
      <c r="CS208" s="410"/>
      <c r="CT208" s="410"/>
      <c r="CU208" s="410"/>
      <c r="CV208" s="410"/>
      <c r="CW208" s="410"/>
      <c r="CX208" s="410"/>
      <c r="CY208" s="410"/>
      <c r="CZ208" s="410"/>
    </row>
    <row r="209" s="370" customFormat="true" ht="22.5" customHeight="true" x14ac:dyDescent="0.35">
      <c r="A209" s="385" t="str">
        <f>A1034</f>
        <v>2018</v>
      </c>
      <c r="B209" s="386"/>
      <c r="C209" s="381"/>
      <c r="D209" s="381"/>
      <c r="E209" s="381"/>
      <c r="F209" s="381"/>
      <c r="G209" s="381"/>
      <c r="R209" s="510"/>
      <c r="V209" s="410"/>
      <c r="W209" s="410"/>
      <c r="X209" s="410"/>
      <c r="Y209" s="410"/>
      <c r="Z209" s="410"/>
      <c r="AA209" s="410"/>
      <c r="AB209" s="410"/>
      <c r="AC209" s="410"/>
      <c r="AD209" s="410"/>
      <c r="AE209" s="410"/>
      <c r="AF209" s="410"/>
      <c r="AG209" s="410"/>
      <c r="AH209" s="410"/>
      <c r="AI209" s="410"/>
      <c r="AJ209" s="410"/>
      <c r="AK209" s="410"/>
      <c r="AL209" s="410"/>
      <c r="AM209" s="410"/>
      <c r="AN209" s="410"/>
      <c r="AO209" s="410"/>
      <c r="AP209" s="410"/>
      <c r="AQ209" s="410"/>
      <c r="AR209" s="410"/>
      <c r="AS209" s="410"/>
      <c r="AT209" s="410"/>
      <c r="AU209" s="410"/>
      <c r="AV209" s="410"/>
      <c r="AW209" s="410"/>
      <c r="AX209" s="410"/>
      <c r="AY209" s="410"/>
      <c r="AZ209" s="410"/>
      <c r="BB209" s="381"/>
      <c r="BV209" s="410"/>
      <c r="BW209" s="410"/>
      <c r="BX209" s="410"/>
      <c r="BY209" s="410"/>
      <c r="BZ209" s="410"/>
      <c r="CA209" s="410"/>
      <c r="CB209" s="410"/>
      <c r="CC209" s="410"/>
      <c r="CD209" s="410"/>
      <c r="CE209" s="410"/>
      <c r="CF209" s="410"/>
      <c r="CG209" s="410"/>
      <c r="CH209" s="410"/>
      <c r="CI209" s="410"/>
      <c r="CJ209" s="410"/>
      <c r="CK209" s="410"/>
      <c r="CL209" s="410"/>
      <c r="CM209" s="410"/>
      <c r="CN209" s="410"/>
      <c r="CO209" s="410"/>
      <c r="CP209" s="410"/>
      <c r="CQ209" s="410"/>
      <c r="CR209" s="410"/>
      <c r="CS209" s="410"/>
      <c r="CT209" s="410"/>
      <c r="CU209" s="410"/>
      <c r="CV209" s="410"/>
      <c r="CW209" s="410"/>
      <c r="CX209" s="410"/>
      <c r="CY209" s="410"/>
      <c r="CZ209" s="410"/>
    </row>
    <row r="210" s="370" customFormat="true" ht="22.5" customHeight="true" x14ac:dyDescent="0.35">
      <c r="A210" s="675" t="s">
        <v>112</v>
      </c>
      <c r="B210" s="388"/>
      <c r="C210" s="381"/>
      <c r="D210" s="381"/>
      <c r="E210" s="381"/>
      <c r="F210" s="381"/>
      <c r="G210" s="381"/>
      <c r="R210" s="510"/>
      <c r="V210" s="410"/>
      <c r="W210" s="410"/>
      <c r="X210" s="410"/>
      <c r="Y210" s="410"/>
      <c r="Z210" s="410"/>
      <c r="AA210" s="410"/>
      <c r="AB210" s="410"/>
      <c r="AC210" s="410"/>
      <c r="AD210" s="410"/>
      <c r="AE210" s="410"/>
      <c r="AF210" s="410"/>
      <c r="AG210" s="410"/>
      <c r="AH210" s="410"/>
      <c r="AI210" s="410"/>
      <c r="AJ210" s="410"/>
      <c r="AK210" s="410"/>
      <c r="AL210" s="410"/>
      <c r="AM210" s="410"/>
      <c r="AN210" s="410"/>
      <c r="AO210" s="410"/>
      <c r="AP210" s="410"/>
      <c r="AQ210" s="410"/>
      <c r="AR210" s="410"/>
      <c r="AS210" s="410"/>
      <c r="AT210" s="410"/>
      <c r="AU210" s="410"/>
      <c r="AV210" s="410"/>
      <c r="AW210" s="410"/>
      <c r="AX210" s="410"/>
      <c r="AY210" s="410"/>
      <c r="AZ210" s="410"/>
      <c r="BB210" s="381"/>
      <c r="BV210" s="410"/>
      <c r="BW210" s="410"/>
      <c r="BX210" s="410"/>
      <c r="BY210" s="410"/>
      <c r="BZ210" s="410"/>
      <c r="CA210" s="410"/>
      <c r="CB210" s="410"/>
      <c r="CC210" s="410"/>
      <c r="CD210" s="410"/>
      <c r="CE210" s="410"/>
      <c r="CF210" s="410"/>
      <c r="CG210" s="410"/>
      <c r="CH210" s="410"/>
      <c r="CI210" s="410"/>
      <c r="CJ210" s="410"/>
      <c r="CK210" s="410"/>
      <c r="CL210" s="410"/>
      <c r="CM210" s="410"/>
      <c r="CN210" s="410"/>
      <c r="CO210" s="410"/>
      <c r="CP210" s="410"/>
      <c r="CQ210" s="410"/>
      <c r="CR210" s="410"/>
      <c r="CS210" s="410"/>
      <c r="CT210" s="410"/>
      <c r="CU210" s="410"/>
      <c r="CV210" s="410"/>
      <c r="CW210" s="410"/>
      <c r="CX210" s="410"/>
      <c r="CY210" s="410"/>
      <c r="CZ210" s="410"/>
    </row>
    <row r="211" s="370" customFormat="true" ht="20.1" customHeight="true" x14ac:dyDescent="0.35">
      <c r="A211" s="390" t="s">
        <v>97</v>
      </c>
      <c r="B211" s="386"/>
      <c r="C211" s="381"/>
      <c r="D211" s="381"/>
      <c r="E211" s="381"/>
      <c r="F211" s="381"/>
      <c r="G211" s="381"/>
      <c r="R211" s="510"/>
      <c r="V211" s="410"/>
      <c r="W211" s="410"/>
      <c r="X211" s="410"/>
      <c r="Y211" s="410"/>
      <c r="Z211" s="410"/>
      <c r="AA211" s="410"/>
      <c r="AB211" s="410"/>
      <c r="AC211" s="410"/>
      <c r="AD211" s="410"/>
      <c r="AE211" s="410"/>
      <c r="AF211" s="410"/>
      <c r="AG211" s="410"/>
      <c r="AH211" s="410"/>
      <c r="AI211" s="410"/>
      <c r="AJ211" s="410"/>
      <c r="AK211" s="410"/>
      <c r="AL211" s="410"/>
      <c r="AM211" s="410"/>
      <c r="AN211" s="410"/>
      <c r="AO211" s="410"/>
      <c r="AP211" s="410"/>
      <c r="AQ211" s="410"/>
      <c r="AR211" s="410"/>
      <c r="AS211" s="410"/>
      <c r="AT211" s="410"/>
      <c r="AU211" s="410"/>
      <c r="AV211" s="410"/>
      <c r="AW211" s="410"/>
      <c r="AX211" s="410"/>
      <c r="AY211" s="410"/>
      <c r="AZ211" s="410"/>
      <c r="BB211" s="381"/>
      <c r="BV211" s="410"/>
      <c r="BW211" s="410"/>
      <c r="BX211" s="410"/>
      <c r="BY211" s="410"/>
      <c r="BZ211" s="410"/>
      <c r="CA211" s="410"/>
      <c r="CB211" s="410"/>
      <c r="CC211" s="410"/>
      <c r="CD211" s="410"/>
      <c r="CE211" s="410"/>
      <c r="CF211" s="410"/>
      <c r="CG211" s="410"/>
      <c r="CH211" s="410"/>
      <c r="CI211" s="410"/>
      <c r="CJ211" s="410"/>
      <c r="CK211" s="410"/>
      <c r="CL211" s="410"/>
      <c r="CM211" s="410"/>
      <c r="CN211" s="410"/>
      <c r="CO211" s="410"/>
      <c r="CP211" s="410"/>
      <c r="CQ211" s="410"/>
      <c r="CR211" s="410"/>
      <c r="CS211" s="410"/>
      <c r="CT211" s="410"/>
      <c r="CU211" s="410"/>
      <c r="CV211" s="410"/>
      <c r="CW211" s="410"/>
      <c r="CX211" s="410"/>
      <c r="CY211" s="410"/>
      <c r="CZ211" s="410"/>
    </row>
    <row r="212" s="370" customFormat="true" ht="15" customHeight="true" x14ac:dyDescent="0.2">
      <c r="A212" s="679" t="s">
        <v>98</v>
      </c>
      <c r="B212" s="423"/>
      <c r="C212" s="381"/>
      <c r="D212" s="381"/>
      <c r="E212" s="381"/>
      <c r="F212" s="381"/>
      <c r="G212" s="381"/>
      <c r="R212" s="510"/>
      <c r="V212" s="410"/>
      <c r="W212" s="410"/>
      <c r="X212" s="410"/>
      <c r="Y212" s="410"/>
      <c r="Z212" s="410"/>
      <c r="AA212" s="410"/>
      <c r="AB212" s="410"/>
      <c r="AC212" s="410"/>
      <c r="AD212" s="410"/>
      <c r="AE212" s="410"/>
      <c r="AF212" s="410"/>
      <c r="AG212" s="410"/>
      <c r="AH212" s="410"/>
      <c r="AI212" s="410"/>
      <c r="AJ212" s="410"/>
      <c r="AK212" s="410"/>
      <c r="AL212" s="410"/>
      <c r="AM212" s="410"/>
      <c r="AN212" s="410"/>
      <c r="AO212" s="410"/>
      <c r="AP212" s="410"/>
      <c r="AQ212" s="410"/>
      <c r="AR212" s="410"/>
      <c r="AS212" s="410"/>
      <c r="AT212" s="410"/>
      <c r="AU212" s="410"/>
      <c r="AV212" s="410"/>
      <c r="AW212" s="410"/>
      <c r="AX212" s="410"/>
      <c r="AY212" s="410"/>
      <c r="AZ212" s="410"/>
      <c r="BB212" s="381"/>
      <c r="BV212" s="410"/>
      <c r="BW212" s="410"/>
      <c r="BX212" s="410"/>
      <c r="BY212" s="410"/>
      <c r="BZ212" s="410"/>
      <c r="CA212" s="410"/>
      <c r="CB212" s="410"/>
      <c r="CC212" s="410"/>
      <c r="CD212" s="410"/>
      <c r="CE212" s="410"/>
      <c r="CF212" s="410"/>
      <c r="CG212" s="410"/>
      <c r="CH212" s="410"/>
      <c r="CI212" s="410"/>
      <c r="CJ212" s="410"/>
      <c r="CK212" s="410"/>
      <c r="CL212" s="410"/>
      <c r="CM212" s="410"/>
      <c r="CN212" s="410"/>
      <c r="CO212" s="410"/>
      <c r="CP212" s="410"/>
      <c r="CQ212" s="410"/>
      <c r="CR212" s="410"/>
      <c r="CS212" s="410"/>
      <c r="CT212" s="410"/>
      <c r="CU212" s="410"/>
      <c r="CV212" s="410"/>
      <c r="CW212" s="410"/>
      <c r="CX212" s="410"/>
      <c r="CY212" s="410"/>
      <c r="CZ212" s="410"/>
    </row>
    <row r="213" s="370" customFormat="true" ht="15" customHeight="true" x14ac:dyDescent="0.2">
      <c r="A213" s="399" t="s">
        <v>40</v>
      </c>
      <c r="B213" s="398"/>
      <c r="C213" s="381"/>
      <c r="D213" s="381"/>
      <c r="E213" s="381"/>
      <c r="F213" s="381"/>
      <c r="G213" s="381"/>
      <c r="R213" s="510"/>
      <c r="V213" s="410"/>
      <c r="W213" s="410"/>
      <c r="X213" s="410"/>
      <c r="Y213" s="410"/>
      <c r="Z213" s="410"/>
      <c r="AA213" s="410"/>
      <c r="AB213" s="410"/>
      <c r="AC213" s="410"/>
      <c r="AD213" s="410"/>
      <c r="AE213" s="410"/>
      <c r="AF213" s="410"/>
      <c r="AG213" s="410"/>
      <c r="AH213" s="410"/>
      <c r="AI213" s="410"/>
      <c r="AJ213" s="410"/>
      <c r="AK213" s="410"/>
      <c r="AL213" s="410"/>
      <c r="AM213" s="410"/>
      <c r="AN213" s="410"/>
      <c r="AO213" s="410"/>
      <c r="AP213" s="410"/>
      <c r="AQ213" s="410"/>
      <c r="AR213" s="410"/>
      <c r="AS213" s="410"/>
      <c r="AT213" s="410"/>
      <c r="AU213" s="410"/>
      <c r="AV213" s="410"/>
      <c r="AW213" s="410"/>
      <c r="AX213" s="410"/>
      <c r="AY213" s="410"/>
      <c r="AZ213" s="410"/>
      <c r="BB213" s="381"/>
      <c r="BV213" s="410"/>
      <c r="BW213" s="410"/>
      <c r="BX213" s="410"/>
      <c r="BY213" s="410"/>
      <c r="BZ213" s="410"/>
      <c r="CA213" s="410"/>
      <c r="CB213" s="410"/>
      <c r="CC213" s="410"/>
      <c r="CD213" s="410"/>
      <c r="CE213" s="410"/>
      <c r="CF213" s="410"/>
      <c r="CG213" s="410"/>
      <c r="CH213" s="410"/>
      <c r="CI213" s="410"/>
      <c r="CJ213" s="410"/>
      <c r="CK213" s="410"/>
      <c r="CL213" s="410"/>
      <c r="CM213" s="410"/>
      <c r="CN213" s="410"/>
      <c r="CO213" s="410"/>
      <c r="CP213" s="410"/>
      <c r="CQ213" s="410"/>
      <c r="CR213" s="410"/>
      <c r="CS213" s="410"/>
      <c r="CT213" s="410"/>
      <c r="CU213" s="410"/>
      <c r="CV213" s="410"/>
      <c r="CW213" s="410"/>
      <c r="CX213" s="410"/>
      <c r="CY213" s="410"/>
      <c r="CZ213" s="410"/>
    </row>
    <row r="214" s="370" customFormat="true" ht="15" customHeight="true" x14ac:dyDescent="0.2">
      <c r="A214" s="397" t="s">
        <v>39</v>
      </c>
      <c r="B214" s="398"/>
      <c r="C214" s="381"/>
      <c r="D214" s="381"/>
      <c r="E214" s="381"/>
      <c r="F214" s="381"/>
      <c r="G214" s="381"/>
      <c r="R214" s="510"/>
      <c r="V214" s="410"/>
      <c r="W214" s="410"/>
      <c r="X214" s="410"/>
      <c r="Y214" s="410"/>
      <c r="Z214" s="410"/>
      <c r="AA214" s="410"/>
      <c r="AB214" s="410"/>
      <c r="AC214" s="410"/>
      <c r="AD214" s="410"/>
      <c r="AE214" s="410"/>
      <c r="AF214" s="410"/>
      <c r="AG214" s="410"/>
      <c r="AH214" s="410"/>
      <c r="AI214" s="410"/>
      <c r="AJ214" s="410"/>
      <c r="AK214" s="410"/>
      <c r="AL214" s="410"/>
      <c r="AM214" s="410"/>
      <c r="AN214" s="410"/>
      <c r="AO214" s="410"/>
      <c r="AP214" s="410"/>
      <c r="AQ214" s="410"/>
      <c r="AR214" s="410"/>
      <c r="AS214" s="410"/>
      <c r="AT214" s="410"/>
      <c r="AU214" s="410"/>
      <c r="AV214" s="410"/>
      <c r="AW214" s="410"/>
      <c r="AX214" s="410"/>
      <c r="AY214" s="410"/>
      <c r="AZ214" s="410"/>
      <c r="BB214" s="381"/>
      <c r="BV214" s="410"/>
      <c r="BW214" s="410"/>
      <c r="BX214" s="410"/>
      <c r="BY214" s="410"/>
      <c r="BZ214" s="410"/>
      <c r="CA214" s="410"/>
      <c r="CB214" s="410"/>
      <c r="CC214" s="410"/>
      <c r="CD214" s="410"/>
      <c r="CE214" s="410"/>
      <c r="CF214" s="410"/>
      <c r="CG214" s="410"/>
      <c r="CH214" s="410"/>
      <c r="CI214" s="410"/>
      <c r="CJ214" s="410"/>
      <c r="CK214" s="410"/>
      <c r="CL214" s="410"/>
      <c r="CM214" s="410"/>
      <c r="CN214" s="410"/>
      <c r="CO214" s="410"/>
      <c r="CP214" s="410"/>
      <c r="CQ214" s="410"/>
      <c r="CR214" s="410"/>
      <c r="CS214" s="410"/>
      <c r="CT214" s="410"/>
      <c r="CU214" s="410"/>
      <c r="CV214" s="410"/>
      <c r="CW214" s="410"/>
      <c r="CX214" s="410"/>
      <c r="CY214" s="410"/>
      <c r="CZ214" s="410"/>
    </row>
    <row r="215" s="370" customFormat="true" ht="15" customHeight="true" x14ac:dyDescent="0.2">
      <c r="A215" s="397" t="s">
        <v>136</v>
      </c>
      <c r="B215" s="422" t="str">
        <f>A1025</f>
        <v>MICS18</v>
      </c>
      <c r="C215" s="381"/>
      <c r="D215" s="381"/>
      <c r="E215" s="381"/>
      <c r="F215" s="381"/>
      <c r="G215" s="381"/>
      <c r="R215" s="510"/>
      <c r="V215" s="410"/>
      <c r="W215" s="410"/>
      <c r="X215" s="410"/>
      <c r="Y215" s="410"/>
      <c r="Z215" s="410"/>
      <c r="AA215" s="410"/>
      <c r="AB215" s="410"/>
      <c r="AC215" s="410"/>
      <c r="AD215" s="410"/>
      <c r="AE215" s="410"/>
      <c r="AF215" s="410"/>
      <c r="AG215" s="410"/>
      <c r="AH215" s="410"/>
      <c r="AI215" s="410"/>
      <c r="AJ215" s="410"/>
      <c r="AK215" s="410"/>
      <c r="AL215" s="410"/>
      <c r="AM215" s="410"/>
      <c r="AN215" s="410"/>
      <c r="AO215" s="410"/>
      <c r="AP215" s="410"/>
      <c r="AQ215" s="410"/>
      <c r="AR215" s="410"/>
      <c r="AS215" s="410"/>
      <c r="AT215" s="410"/>
      <c r="AU215" s="410"/>
      <c r="AV215" s="410"/>
      <c r="AW215" s="410"/>
      <c r="AX215" s="410"/>
      <c r="AY215" s="410"/>
      <c r="AZ215" s="410"/>
      <c r="BB215" s="381"/>
      <c r="BV215" s="410"/>
      <c r="BW215" s="410"/>
      <c r="BX215" s="410"/>
      <c r="BY215" s="410"/>
      <c r="BZ215" s="410"/>
      <c r="CA215" s="410"/>
      <c r="CB215" s="410"/>
      <c r="CC215" s="410"/>
      <c r="CD215" s="410"/>
      <c r="CE215" s="410"/>
      <c r="CF215" s="410"/>
      <c r="CG215" s="410"/>
      <c r="CH215" s="410"/>
      <c r="CI215" s="410"/>
      <c r="CJ215" s="410"/>
      <c r="CK215" s="410"/>
      <c r="CL215" s="410"/>
      <c r="CM215" s="410"/>
      <c r="CN215" s="410"/>
      <c r="CO215" s="410"/>
      <c r="CP215" s="410"/>
      <c r="CQ215" s="410"/>
      <c r="CR215" s="410"/>
      <c r="CS215" s="410"/>
      <c r="CT215" s="410"/>
      <c r="CU215" s="410"/>
      <c r="CV215" s="410"/>
      <c r="CW215" s="410"/>
      <c r="CX215" s="410"/>
      <c r="CY215" s="410"/>
      <c r="CZ215" s="410"/>
    </row>
    <row r="216" s="370" customFormat="true" ht="15" customHeight="true" x14ac:dyDescent="0.2">
      <c r="A216" s="484"/>
      <c r="B216" s="438"/>
      <c r="C216" s="381"/>
      <c r="D216" s="381"/>
      <c r="E216" s="381"/>
      <c r="F216" s="381"/>
      <c r="G216" s="381"/>
      <c r="R216" s="510"/>
      <c r="V216" s="410"/>
      <c r="W216" s="410"/>
      <c r="X216" s="410"/>
      <c r="Y216" s="410"/>
      <c r="Z216" s="410"/>
      <c r="AA216" s="410"/>
      <c r="AB216" s="410"/>
      <c r="AC216" s="410"/>
      <c r="AD216" s="410"/>
      <c r="AE216" s="410"/>
      <c r="AF216" s="410"/>
      <c r="AG216" s="410"/>
      <c r="AH216" s="410"/>
      <c r="AI216" s="410"/>
      <c r="AJ216" s="410"/>
      <c r="AK216" s="410"/>
      <c r="AL216" s="410"/>
      <c r="AM216" s="410"/>
      <c r="AN216" s="410"/>
      <c r="AO216" s="410"/>
      <c r="AP216" s="410"/>
      <c r="AQ216" s="410"/>
      <c r="AR216" s="410"/>
      <c r="AS216" s="410"/>
      <c r="AT216" s="410"/>
      <c r="AU216" s="410"/>
      <c r="AV216" s="410"/>
      <c r="AW216" s="410"/>
      <c r="AX216" s="410"/>
      <c r="AY216" s="410"/>
      <c r="AZ216" s="410"/>
      <c r="BB216" s="381"/>
      <c r="BV216" s="410"/>
      <c r="BW216" s="410"/>
      <c r="BX216" s="410"/>
      <c r="BY216" s="410"/>
      <c r="BZ216" s="410"/>
      <c r="CA216" s="410"/>
      <c r="CB216" s="410"/>
      <c r="CC216" s="410"/>
      <c r="CD216" s="410"/>
      <c r="CE216" s="410"/>
      <c r="CF216" s="410"/>
      <c r="CG216" s="410"/>
      <c r="CH216" s="410"/>
      <c r="CI216" s="410"/>
      <c r="CJ216" s="410"/>
      <c r="CK216" s="410"/>
      <c r="CL216" s="410"/>
      <c r="CM216" s="410"/>
      <c r="CN216" s="410"/>
      <c r="CO216" s="410"/>
      <c r="CP216" s="410"/>
      <c r="CQ216" s="410"/>
      <c r="CR216" s="410"/>
      <c r="CS216" s="410"/>
      <c r="CT216" s="410"/>
      <c r="CU216" s="410"/>
      <c r="CV216" s="410"/>
      <c r="CW216" s="410"/>
      <c r="CX216" s="410"/>
      <c r="CY216" s="410"/>
      <c r="CZ216" s="410"/>
    </row>
    <row r="217" s="370" customFormat="true" ht="15" customHeight="true" x14ac:dyDescent="0.2">
      <c r="A217" s="484"/>
      <c r="B217" s="439"/>
      <c r="C217" s="381"/>
      <c r="D217" s="381"/>
      <c r="E217" s="381"/>
      <c r="F217" s="381"/>
      <c r="G217" s="381"/>
      <c r="R217" s="510"/>
      <c r="V217" s="410"/>
      <c r="W217" s="410"/>
      <c r="X217" s="410"/>
      <c r="Y217" s="410"/>
      <c r="Z217" s="410"/>
      <c r="AA217" s="410"/>
      <c r="AB217" s="410"/>
      <c r="AC217" s="410"/>
      <c r="AD217" s="410"/>
      <c r="AE217" s="410"/>
      <c r="AF217" s="410"/>
      <c r="AG217" s="410"/>
      <c r="AH217" s="410"/>
      <c r="AI217" s="410"/>
      <c r="AJ217" s="410"/>
      <c r="AK217" s="410"/>
      <c r="AL217" s="410"/>
      <c r="AM217" s="410"/>
      <c r="AN217" s="410"/>
      <c r="AO217" s="410"/>
      <c r="AP217" s="410"/>
      <c r="AQ217" s="410"/>
      <c r="AR217" s="410"/>
      <c r="AS217" s="410"/>
      <c r="AT217" s="410"/>
      <c r="AU217" s="410"/>
      <c r="AV217" s="410"/>
      <c r="AW217" s="410"/>
      <c r="AX217" s="410"/>
      <c r="AY217" s="410"/>
      <c r="AZ217" s="410"/>
      <c r="BB217" s="381"/>
      <c r="BV217" s="410"/>
      <c r="BW217" s="410"/>
      <c r="BX217" s="410"/>
      <c r="BY217" s="410"/>
      <c r="BZ217" s="410"/>
      <c r="CA217" s="410"/>
      <c r="CB217" s="410"/>
      <c r="CC217" s="410"/>
      <c r="CD217" s="410"/>
      <c r="CE217" s="410"/>
      <c r="CF217" s="410"/>
      <c r="CG217" s="410"/>
      <c r="CH217" s="410"/>
      <c r="CI217" s="410"/>
      <c r="CJ217" s="410"/>
      <c r="CK217" s="410"/>
      <c r="CL217" s="410"/>
      <c r="CM217" s="410"/>
      <c r="CN217" s="410"/>
      <c r="CO217" s="410"/>
      <c r="CP217" s="410"/>
      <c r="CQ217" s="410"/>
      <c r="CR217" s="410"/>
      <c r="CS217" s="410"/>
      <c r="CT217" s="410"/>
      <c r="CU217" s="410"/>
      <c r="CV217" s="410"/>
      <c r="CW217" s="410"/>
      <c r="CX217" s="410"/>
      <c r="CY217" s="410"/>
      <c r="CZ217" s="410"/>
    </row>
    <row r="218" s="370" customFormat="true" ht="18" customHeight="true" x14ac:dyDescent="0.2">
      <c r="A218" s="484"/>
      <c r="B218" s="438"/>
      <c r="C218" s="381"/>
      <c r="D218" s="381"/>
      <c r="E218" s="381"/>
      <c r="F218" s="381"/>
      <c r="G218" s="381"/>
      <c r="R218" s="510"/>
      <c r="V218" s="410"/>
      <c r="W218" s="410"/>
      <c r="X218" s="410"/>
      <c r="Y218" s="410"/>
      <c r="Z218" s="410"/>
      <c r="AA218" s="410"/>
      <c r="AB218" s="410"/>
      <c r="AC218" s="410"/>
      <c r="AD218" s="410"/>
      <c r="AE218" s="410"/>
      <c r="AF218" s="410"/>
      <c r="AG218" s="410"/>
      <c r="AH218" s="410"/>
      <c r="AI218" s="410"/>
      <c r="AJ218" s="410"/>
      <c r="AK218" s="410"/>
      <c r="AL218" s="410"/>
      <c r="AM218" s="410"/>
      <c r="AN218" s="410"/>
      <c r="AO218" s="410"/>
      <c r="AP218" s="410"/>
      <c r="AQ218" s="410"/>
      <c r="AR218" s="410"/>
      <c r="AS218" s="410"/>
      <c r="AT218" s="410"/>
      <c r="AU218" s="410"/>
      <c r="AV218" s="410"/>
      <c r="AW218" s="410"/>
      <c r="AX218" s="410"/>
      <c r="AY218" s="410"/>
      <c r="AZ218" s="410"/>
      <c r="BB218" s="381"/>
      <c r="BV218" s="410"/>
      <c r="BW218" s="410"/>
      <c r="BX218" s="410"/>
      <c r="BY218" s="410"/>
      <c r="BZ218" s="410"/>
      <c r="CA218" s="410"/>
      <c r="CB218" s="410"/>
      <c r="CC218" s="410"/>
      <c r="CD218" s="410"/>
      <c r="CE218" s="410"/>
      <c r="CF218" s="410"/>
      <c r="CG218" s="410"/>
      <c r="CH218" s="410"/>
      <c r="CI218" s="410"/>
      <c r="CJ218" s="410"/>
      <c r="CK218" s="410"/>
      <c r="CL218" s="410"/>
      <c r="CM218" s="410"/>
      <c r="CN218" s="410"/>
      <c r="CO218" s="410"/>
      <c r="CP218" s="410"/>
      <c r="CQ218" s="410"/>
      <c r="CR218" s="410"/>
      <c r="CS218" s="410"/>
      <c r="CT218" s="410"/>
      <c r="CU218" s="410"/>
      <c r="CV218" s="410"/>
      <c r="CW218" s="410"/>
      <c r="CX218" s="410"/>
      <c r="CY218" s="410"/>
      <c r="CZ218" s="410"/>
    </row>
    <row r="219" s="370" customFormat="true" ht="18" customHeight="true" x14ac:dyDescent="0.2">
      <c r="A219" s="485"/>
      <c r="B219" s="440"/>
      <c r="C219" s="381"/>
      <c r="D219" s="381"/>
      <c r="E219" s="381"/>
      <c r="F219" s="381"/>
      <c r="G219" s="381"/>
      <c r="R219" s="510"/>
      <c r="V219" s="410"/>
      <c r="W219" s="410"/>
      <c r="X219" s="410"/>
      <c r="Y219" s="410"/>
      <c r="Z219" s="410"/>
      <c r="AA219" s="410"/>
      <c r="AB219" s="410"/>
      <c r="AC219" s="410"/>
      <c r="AD219" s="410"/>
      <c r="AE219" s="410"/>
      <c r="AF219" s="410"/>
      <c r="AG219" s="410"/>
      <c r="AH219" s="410"/>
      <c r="AI219" s="410"/>
      <c r="AJ219" s="410"/>
      <c r="AK219" s="410"/>
      <c r="AL219" s="410"/>
      <c r="AM219" s="410"/>
      <c r="AN219" s="410"/>
      <c r="AO219" s="410"/>
      <c r="AP219" s="410"/>
      <c r="AQ219" s="410"/>
      <c r="AR219" s="410"/>
      <c r="AS219" s="410"/>
      <c r="AT219" s="410"/>
      <c r="AU219" s="410"/>
      <c r="AV219" s="410"/>
      <c r="AW219" s="410"/>
      <c r="AX219" s="410"/>
      <c r="AY219" s="410"/>
      <c r="AZ219" s="410"/>
      <c r="BB219" s="381"/>
      <c r="BV219" s="410"/>
      <c r="BW219" s="410"/>
      <c r="BX219" s="410"/>
      <c r="BY219" s="410"/>
      <c r="BZ219" s="410"/>
      <c r="CA219" s="410"/>
      <c r="CB219" s="410"/>
      <c r="CC219" s="410"/>
      <c r="CD219" s="410"/>
      <c r="CE219" s="410"/>
      <c r="CF219" s="410"/>
      <c r="CG219" s="410"/>
      <c r="CH219" s="410"/>
      <c r="CI219" s="410"/>
      <c r="CJ219" s="410"/>
      <c r="CK219" s="410"/>
      <c r="CL219" s="410"/>
      <c r="CM219" s="410"/>
      <c r="CN219" s="410"/>
      <c r="CO219" s="410"/>
      <c r="CP219" s="410"/>
      <c r="CQ219" s="410"/>
      <c r="CR219" s="410"/>
      <c r="CS219" s="410"/>
      <c r="CT219" s="410"/>
      <c r="CU219" s="410"/>
      <c r="CV219" s="410"/>
      <c r="CW219" s="410"/>
      <c r="CX219" s="410"/>
      <c r="CY219" s="410"/>
      <c r="CZ219" s="410"/>
    </row>
    <row r="220" s="377" customFormat="true" ht="15" customHeight="true" x14ac:dyDescent="0.2">
      <c r="A220" s="361" t="s">
        <v>86</v>
      </c>
      <c r="B220" s="405"/>
      <c r="C220" s="1049" t="s">
        <v>115</v>
      </c>
      <c r="D220" s="1050"/>
      <c r="E220" s="1050"/>
      <c r="F220" s="1050"/>
      <c r="G220" s="1051"/>
      <c r="H220" s="1052" t="s">
        <v>38</v>
      </c>
      <c r="I220" s="1044"/>
      <c r="J220" s="1044"/>
      <c r="K220" s="1044"/>
      <c r="L220" s="1046"/>
      <c r="M220" s="1039" t="s">
        <v>37</v>
      </c>
      <c r="N220" s="1040"/>
      <c r="O220" s="1040"/>
      <c r="P220" s="1040"/>
      <c r="Q220" s="1042"/>
      <c r="R220" s="572" t="s">
        <v>142</v>
      </c>
      <c r="S220" s="524"/>
      <c r="T220" s="524"/>
      <c r="U220" s="524"/>
      <c r="V220" s="53"/>
      <c r="W220" s="53"/>
      <c r="X220" s="53"/>
      <c r="Y220" s="53"/>
      <c r="Z220" s="54"/>
      <c r="AA220" s="54"/>
      <c r="AB220" s="54"/>
      <c r="AC220" s="54"/>
      <c r="AD220" s="54"/>
      <c r="AE220" s="54"/>
      <c r="AF220" s="54"/>
      <c r="AG220" s="54"/>
      <c r="AH220" s="54"/>
      <c r="AI220" s="54"/>
      <c r="AJ220" s="54"/>
      <c r="AK220" s="54"/>
      <c r="AL220" s="54"/>
      <c r="AM220" s="54"/>
      <c r="AN220" s="54"/>
      <c r="AO220" s="54"/>
      <c r="AP220" s="54"/>
      <c r="AQ220" s="54"/>
      <c r="AR220" s="54"/>
      <c r="AS220" s="54"/>
      <c r="AT220" s="54"/>
      <c r="AU220" s="54"/>
      <c r="AV220" s="54"/>
      <c r="AW220" s="54"/>
      <c r="AX220" s="54"/>
      <c r="AY220" s="54"/>
      <c r="AZ220" s="414"/>
      <c r="BA220" s="416" t="s">
        <v>131</v>
      </c>
      <c r="BB220" s="361" t="s">
        <v>86</v>
      </c>
      <c r="BC220" s="1039" t="s">
        <v>115</v>
      </c>
      <c r="BD220" s="1040"/>
      <c r="BE220" s="1040"/>
      <c r="BF220" s="1040"/>
      <c r="BG220" s="1041"/>
      <c r="BH220" s="1039" t="s">
        <v>38</v>
      </c>
      <c r="BI220" s="1040"/>
      <c r="BJ220" s="1040"/>
      <c r="BK220" s="1040"/>
      <c r="BL220" s="1041"/>
      <c r="BM220" s="1039" t="s">
        <v>37</v>
      </c>
      <c r="BN220" s="1040"/>
      <c r="BO220" s="1040"/>
      <c r="BP220" s="1040"/>
      <c r="BQ220" s="1041"/>
      <c r="BR220" s="572" t="s">
        <v>142</v>
      </c>
      <c r="BS220" s="524"/>
      <c r="BT220" s="524"/>
      <c r="BU220" s="524"/>
      <c r="BV220" s="53"/>
      <c r="BW220" s="53"/>
      <c r="BX220" s="53"/>
      <c r="BY220" s="53"/>
      <c r="BZ220" s="414"/>
      <c r="CA220" s="414"/>
      <c r="CB220" s="414"/>
      <c r="CC220" s="414"/>
      <c r="CD220" s="414"/>
      <c r="CE220" s="414"/>
      <c r="CF220" s="414"/>
      <c r="CG220" s="414"/>
      <c r="CH220" s="414"/>
      <c r="CI220" s="414"/>
      <c r="CJ220" s="414"/>
      <c r="CK220" s="414"/>
      <c r="CL220" s="414"/>
      <c r="CM220" s="414"/>
      <c r="CN220" s="414"/>
      <c r="CO220" s="414"/>
      <c r="CP220" s="414"/>
      <c r="CQ220" s="414"/>
      <c r="CR220" s="414"/>
      <c r="CS220" s="414"/>
      <c r="CT220" s="414"/>
      <c r="CU220" s="414"/>
      <c r="CV220" s="414"/>
      <c r="CW220" s="414"/>
      <c r="CX220" s="414"/>
      <c r="CY220" s="414"/>
      <c r="CZ220" s="414"/>
    </row>
    <row r="221" s="377" customFormat="true" ht="24" x14ac:dyDescent="0.2">
      <c r="A221" s="402" t="s">
        <v>87</v>
      </c>
      <c r="B221" s="444"/>
      <c r="C221" s="486" t="s">
        <v>0</v>
      </c>
      <c r="D221" s="673" t="s">
        <v>1</v>
      </c>
      <c r="E221" s="673" t="s">
        <v>2</v>
      </c>
      <c r="F221" s="673" t="s">
        <v>3</v>
      </c>
      <c r="G221" s="674" t="s">
        <v>4</v>
      </c>
      <c r="H221" s="449" t="s">
        <v>0</v>
      </c>
      <c r="I221" s="677" t="s">
        <v>1</v>
      </c>
      <c r="J221" s="677" t="s">
        <v>2</v>
      </c>
      <c r="K221" s="677" t="s">
        <v>3</v>
      </c>
      <c r="L221" s="678" t="s">
        <v>4</v>
      </c>
      <c r="M221" s="450" t="s">
        <v>0</v>
      </c>
      <c r="N221" s="677" t="s">
        <v>1</v>
      </c>
      <c r="O221" s="677" t="s">
        <v>2</v>
      </c>
      <c r="P221" s="677" t="s">
        <v>3</v>
      </c>
      <c r="Q221" s="678" t="s">
        <v>4</v>
      </c>
      <c r="R221" s="450" t="s">
        <v>546</v>
      </c>
      <c r="S221" s="677" t="s">
        <v>547</v>
      </c>
      <c r="T221" s="677" t="s">
        <v>548</v>
      </c>
      <c r="U221" s="678" t="s">
        <v>549</v>
      </c>
      <c r="V221" s="948"/>
      <c r="W221" s="948"/>
      <c r="X221" s="948"/>
      <c r="Y221" s="948"/>
      <c r="Z221" s="948"/>
      <c r="AA221" s="948"/>
      <c r="AB221" s="948"/>
      <c r="AC221" s="948"/>
      <c r="AD221" s="948"/>
      <c r="AE221" s="948"/>
      <c r="AF221" s="948"/>
      <c r="AG221" s="948"/>
      <c r="AH221" s="948"/>
      <c r="AI221" s="948"/>
      <c r="AJ221" s="948"/>
      <c r="AK221" s="948"/>
      <c r="AL221" s="948"/>
      <c r="AM221" s="948"/>
      <c r="AN221" s="948"/>
      <c r="AO221" s="948"/>
      <c r="AP221" s="948"/>
      <c r="AQ221" s="948"/>
      <c r="AR221" s="948"/>
      <c r="AS221" s="948"/>
      <c r="AT221" s="948"/>
      <c r="AU221" s="948"/>
      <c r="AV221" s="948"/>
      <c r="AW221" s="948"/>
      <c r="AX221" s="948"/>
      <c r="AY221" s="948"/>
      <c r="AZ221" s="414"/>
      <c r="BA221" s="402" t="s">
        <v>118</v>
      </c>
      <c r="BB221" s="401"/>
      <c r="BC221" s="525" t="s">
        <v>0</v>
      </c>
      <c r="BD221" s="647" t="s">
        <v>1</v>
      </c>
      <c r="BE221" s="647" t="s">
        <v>2</v>
      </c>
      <c r="BF221" s="647" t="s">
        <v>3</v>
      </c>
      <c r="BG221" s="526" t="s">
        <v>4</v>
      </c>
      <c r="BH221" s="525" t="s">
        <v>0</v>
      </c>
      <c r="BI221" s="647" t="s">
        <v>1</v>
      </c>
      <c r="BJ221" s="647" t="s">
        <v>2</v>
      </c>
      <c r="BK221" s="647" t="s">
        <v>3</v>
      </c>
      <c r="BL221" s="526" t="s">
        <v>4</v>
      </c>
      <c r="BM221" s="525" t="s">
        <v>0</v>
      </c>
      <c r="BN221" s="647" t="s">
        <v>1</v>
      </c>
      <c r="BO221" s="647" t="s">
        <v>2</v>
      </c>
      <c r="BP221" s="647" t="s">
        <v>3</v>
      </c>
      <c r="BQ221" s="526" t="s">
        <v>4</v>
      </c>
      <c r="BR221" s="525" t="s">
        <v>546</v>
      </c>
      <c r="BS221" s="647" t="s">
        <v>547</v>
      </c>
      <c r="BT221" s="647" t="s">
        <v>548</v>
      </c>
      <c r="BU221" s="648" t="s">
        <v>549</v>
      </c>
      <c r="BV221" s="948"/>
      <c r="BW221" s="948"/>
      <c r="BX221" s="948"/>
      <c r="BY221" s="948"/>
      <c r="BZ221" s="948"/>
      <c r="CA221" s="948"/>
      <c r="CB221" s="948"/>
      <c r="CC221" s="948"/>
      <c r="CD221" s="948"/>
      <c r="CE221" s="948"/>
      <c r="CF221" s="948"/>
      <c r="CG221" s="948"/>
      <c r="CH221" s="948"/>
      <c r="CI221" s="948"/>
      <c r="CJ221" s="948"/>
      <c r="CK221" s="948"/>
      <c r="CL221" s="948"/>
      <c r="CM221" s="948"/>
      <c r="CN221" s="948"/>
      <c r="CO221" s="948"/>
      <c r="CP221" s="948"/>
      <c r="CQ221" s="948"/>
      <c r="CR221" s="948"/>
      <c r="CS221" s="948"/>
      <c r="CT221" s="948"/>
      <c r="CU221" s="948"/>
      <c r="CV221" s="948"/>
      <c r="CW221" s="948"/>
      <c r="CX221" s="948"/>
      <c r="CY221" s="948"/>
      <c r="CZ221" s="948"/>
    </row>
    <row r="222" s="377" customFormat="true" ht="15" customHeight="true" x14ac:dyDescent="0.2">
      <c r="A222" s="1053" t="s">
        <v>36</v>
      </c>
      <c r="B222" s="446" t="s">
        <v>15</v>
      </c>
      <c r="C222" s="537">
        <v>3.1998414028818791</v>
      </c>
      <c r="D222" s="527">
        <v>5.1851548965559529</v>
      </c>
      <c r="E222" s="527">
        <v>7.265646981503969</v>
      </c>
      <c r="F222" s="527">
        <v>7.9280381438788874</v>
      </c>
      <c r="G222" s="544">
        <v>23.70897890794209</v>
      </c>
      <c r="H222" s="533">
        <v>5.7700367148408338</v>
      </c>
      <c r="I222" s="527">
        <v>9.6914882159682811</v>
      </c>
      <c r="J222" s="527">
        <v>6.9132687658965493</v>
      </c>
      <c r="K222" s="527">
        <v>13.02609372078952</v>
      </c>
      <c r="L222" s="540">
        <v>36.493918865113393</v>
      </c>
      <c r="M222" s="537">
        <v>3.1433142376893675</v>
      </c>
      <c r="N222" s="527">
        <v>3.2721543944459786</v>
      </c>
      <c r="O222" s="527">
        <v>5.190711981451253</v>
      </c>
      <c r="P222" s="527">
        <v>5.9227001176966425</v>
      </c>
      <c r="Q222" s="540">
        <v>10.36037870344903</v>
      </c>
      <c r="R222" s="537">
        <v>3.244636087141537</v>
      </c>
      <c r="S222" s="527">
        <v>12.077333311383242</v>
      </c>
      <c r="T222" s="527">
        <v>5.3150983219903303</v>
      </c>
      <c r="U222" s="540">
        <v>5.5568776097052801</v>
      </c>
      <c r="V222" s="72"/>
      <c r="W222" s="72"/>
      <c r="X222" s="72"/>
      <c r="Y222" s="72"/>
      <c r="Z222" s="72"/>
      <c r="AA222" s="72"/>
      <c r="AB222" s="72"/>
      <c r="AC222" s="72"/>
      <c r="AD222" s="72"/>
      <c r="AE222" s="72"/>
      <c r="AF222" s="72"/>
      <c r="AG222" s="72"/>
      <c r="AH222" s="72"/>
      <c r="AI222" s="72"/>
      <c r="AJ222" s="72"/>
      <c r="AK222" s="72"/>
      <c r="AL222" s="72"/>
      <c r="AM222" s="72"/>
      <c r="AN222" s="72"/>
      <c r="AO222" s="72"/>
      <c r="AP222" s="72"/>
      <c r="AQ222" s="72"/>
      <c r="AR222" s="72"/>
      <c r="AS222" s="72"/>
      <c r="AT222" s="72"/>
      <c r="AU222" s="72"/>
      <c r="AV222" s="72"/>
      <c r="AW222" s="72"/>
      <c r="AX222" s="72"/>
      <c r="AY222" s="72"/>
      <c r="AZ222" s="414"/>
      <c r="BA222" s="1038" t="s">
        <v>36</v>
      </c>
      <c r="BB222" s="683" t="s">
        <v>15</v>
      </c>
      <c r="BC222" s="553">
        <v>184.32454400000003</v>
      </c>
      <c r="BD222" s="549">
        <v>299.66369000000009</v>
      </c>
      <c r="BE222" s="549">
        <v>428.89391199999989</v>
      </c>
      <c r="BF222" s="549">
        <v>466.98745499999984</v>
      </c>
      <c r="BG222" s="562">
        <v>1390.9050039999975</v>
      </c>
      <c r="BH222" s="553">
        <v>146.82052900000002</v>
      </c>
      <c r="BI222" s="549">
        <v>250.77705199999997</v>
      </c>
      <c r="BJ222" s="549">
        <v>183.63779100000005</v>
      </c>
      <c r="BK222" s="549">
        <v>330.88880000000006</v>
      </c>
      <c r="BL222" s="562">
        <v>955.11354999999946</v>
      </c>
      <c r="BM222" s="553">
        <v>100.404606</v>
      </c>
      <c r="BN222" s="549">
        <v>109.34032400000001</v>
      </c>
      <c r="BO222" s="549">
        <v>168.26831999999996</v>
      </c>
      <c r="BP222" s="549">
        <v>194.11949200000001</v>
      </c>
      <c r="BQ222" s="562">
        <v>331.40414100000004</v>
      </c>
      <c r="BR222" s="553">
        <v>80.573228</v>
      </c>
      <c r="BS222" s="549">
        <v>2257.1829219999963</v>
      </c>
      <c r="BT222" s="549">
        <v>286.41639300000014</v>
      </c>
      <c r="BU222" s="557">
        <v>146.60206199999996</v>
      </c>
      <c r="BV222" s="73"/>
      <c r="BW222" s="73"/>
      <c r="BX222" s="73"/>
      <c r="BY222" s="73"/>
      <c r="BZ222" s="73"/>
      <c r="CA222" s="73"/>
      <c r="CB222" s="73"/>
      <c r="CC222" s="73"/>
      <c r="CD222" s="73"/>
      <c r="CE222" s="73"/>
      <c r="CF222" s="73"/>
      <c r="CG222" s="73"/>
      <c r="CH222" s="73"/>
      <c r="CI222" s="73"/>
      <c r="CJ222" s="73"/>
      <c r="CK222" s="73"/>
      <c r="CL222" s="73"/>
      <c r="CM222" s="73"/>
      <c r="CN222" s="73"/>
      <c r="CO222" s="73"/>
      <c r="CP222" s="73"/>
      <c r="CQ222" s="73"/>
      <c r="CR222" s="73"/>
      <c r="CS222" s="73"/>
      <c r="CT222" s="73"/>
      <c r="CU222" s="73"/>
      <c r="CV222" s="73"/>
      <c r="CW222" s="73"/>
      <c r="CX222" s="73"/>
      <c r="CY222" s="73"/>
      <c r="CZ222" s="75"/>
    </row>
    <row r="223" s="377" customFormat="true" ht="15" customHeight="true" x14ac:dyDescent="0.2">
      <c r="A223" s="1047"/>
      <c r="B223" s="447" t="s">
        <v>16</v>
      </c>
      <c r="C223" s="538">
        <v>24.407507619465722</v>
      </c>
      <c r="D223" s="530">
        <v>22.409661133370005</v>
      </c>
      <c r="E223" s="530">
        <v>28.387969871786677</v>
      </c>
      <c r="F223" s="530">
        <v>33.696459780625872</v>
      </c>
      <c r="G223" s="546">
        <v>36.671374136329405</v>
      </c>
      <c r="H223" s="534">
        <v>24.966996261501606</v>
      </c>
      <c r="I223" s="530">
        <v>33.32351724007755</v>
      </c>
      <c r="J223" s="530">
        <v>38.697949703597644</v>
      </c>
      <c r="K223" s="530">
        <v>38.021465059203081</v>
      </c>
      <c r="L223" s="542">
        <v>37.385290534080305</v>
      </c>
      <c r="M223" s="538">
        <v>23.997239165914955</v>
      </c>
      <c r="N223" s="530">
        <v>25.403654331677867</v>
      </c>
      <c r="O223" s="530">
        <v>21.783627468574643</v>
      </c>
      <c r="P223" s="530">
        <v>25.67626591003707</v>
      </c>
      <c r="Q223" s="542">
        <v>27.514931520873649</v>
      </c>
      <c r="R223" s="538">
        <v>25.40419888435154</v>
      </c>
      <c r="S223" s="530">
        <v>29.862200882985078</v>
      </c>
      <c r="T223" s="530">
        <v>29.159046635505504</v>
      </c>
      <c r="U223" s="542">
        <v>27.662653544839944</v>
      </c>
      <c r="V223" s="72"/>
      <c r="W223" s="72"/>
      <c r="X223" s="72"/>
      <c r="Y223" s="72"/>
      <c r="Z223" s="72"/>
      <c r="AA223" s="72"/>
      <c r="AB223" s="72"/>
      <c r="AC223" s="72"/>
      <c r="AD223" s="72"/>
      <c r="AE223" s="72"/>
      <c r="AF223" s="72"/>
      <c r="AG223" s="72"/>
      <c r="AH223" s="72"/>
      <c r="AI223" s="72"/>
      <c r="AJ223" s="72"/>
      <c r="AK223" s="72"/>
      <c r="AL223" s="72"/>
      <c r="AM223" s="72"/>
      <c r="AN223" s="72"/>
      <c r="AO223" s="72"/>
      <c r="AP223" s="72"/>
      <c r="AQ223" s="72"/>
      <c r="AR223" s="72"/>
      <c r="AS223" s="72"/>
      <c r="AT223" s="72"/>
      <c r="AU223" s="72"/>
      <c r="AV223" s="72"/>
      <c r="AW223" s="72"/>
      <c r="AX223" s="72"/>
      <c r="AY223" s="72"/>
      <c r="AZ223" s="414"/>
      <c r="BA223" s="1035"/>
      <c r="BB223" s="682" t="s">
        <v>16</v>
      </c>
      <c r="BC223" s="554">
        <v>1405.9767799999997</v>
      </c>
      <c r="BD223" s="550">
        <v>1295.1130450000001</v>
      </c>
      <c r="BE223" s="550">
        <v>1675.7526870000013</v>
      </c>
      <c r="BF223" s="550">
        <v>1984.8320239999989</v>
      </c>
      <c r="BG223" s="563">
        <v>2151.3536279999985</v>
      </c>
      <c r="BH223" s="554">
        <v>635.29363499999954</v>
      </c>
      <c r="BI223" s="550">
        <v>862.2796859999994</v>
      </c>
      <c r="BJ223" s="550">
        <v>1027.9371799999999</v>
      </c>
      <c r="BK223" s="550">
        <v>965.82115999999917</v>
      </c>
      <c r="BL223" s="563">
        <v>978.44239999999979</v>
      </c>
      <c r="BM223" s="554">
        <v>766.52639899999963</v>
      </c>
      <c r="BN223" s="550">
        <v>848.87308499999915</v>
      </c>
      <c r="BO223" s="550">
        <v>706.16408899999965</v>
      </c>
      <c r="BP223" s="550">
        <v>841.55260199999964</v>
      </c>
      <c r="BQ223" s="563">
        <v>880.1379280000001</v>
      </c>
      <c r="BR223" s="554">
        <v>630.85605100000009</v>
      </c>
      <c r="BS223" s="550">
        <v>5581.0705980000121</v>
      </c>
      <c r="BT223" s="550">
        <v>1571.3028159999992</v>
      </c>
      <c r="BU223" s="558">
        <v>729.79869900000017</v>
      </c>
      <c r="BV223" s="73"/>
      <c r="BW223" s="73"/>
      <c r="BX223" s="73"/>
      <c r="BY223" s="73"/>
      <c r="BZ223" s="73"/>
      <c r="CA223" s="73"/>
      <c r="CB223" s="73"/>
      <c r="CC223" s="73"/>
      <c r="CD223" s="73"/>
      <c r="CE223" s="73"/>
      <c r="CF223" s="73"/>
      <c r="CG223" s="73"/>
      <c r="CH223" s="73"/>
      <c r="CI223" s="73"/>
      <c r="CJ223" s="73"/>
      <c r="CK223" s="73"/>
      <c r="CL223" s="73"/>
      <c r="CM223" s="73"/>
      <c r="CN223" s="73"/>
      <c r="CO223" s="73"/>
      <c r="CP223" s="73"/>
      <c r="CQ223" s="73"/>
      <c r="CR223" s="73"/>
      <c r="CS223" s="73"/>
      <c r="CT223" s="73"/>
      <c r="CU223" s="73"/>
      <c r="CV223" s="73"/>
      <c r="CW223" s="73"/>
      <c r="CX223" s="73"/>
      <c r="CY223" s="73"/>
      <c r="CZ223" s="75"/>
    </row>
    <row r="224" s="377" customFormat="true" ht="15" customHeight="true" x14ac:dyDescent="0.2">
      <c r="A224" s="1083"/>
      <c r="B224" s="494" t="s">
        <v>20</v>
      </c>
      <c r="C224" s="538">
        <v>72.392650977652295</v>
      </c>
      <c r="D224" s="530">
        <v>72.405183970073921</v>
      </c>
      <c r="E224" s="530">
        <v>64.346383146709101</v>
      </c>
      <c r="F224" s="530">
        <v>58.375502075495099</v>
      </c>
      <c r="G224" s="546">
        <v>39.619646955728328</v>
      </c>
      <c r="H224" s="534">
        <v>69.262967023657282</v>
      </c>
      <c r="I224" s="530">
        <v>56.984994543954201</v>
      </c>
      <c r="J224" s="530">
        <v>54.388781530505867</v>
      </c>
      <c r="K224" s="530">
        <v>48.952441220007401</v>
      </c>
      <c r="L224" s="542">
        <v>26.120790600806199</v>
      </c>
      <c r="M224" s="538">
        <v>72.859446596395571</v>
      </c>
      <c r="N224" s="530">
        <v>71.324191273875996</v>
      </c>
      <c r="O224" s="530">
        <v>73.025660549974106</v>
      </c>
      <c r="P224" s="530">
        <v>68.401033972266248</v>
      </c>
      <c r="Q224" s="542">
        <v>62.124689775677446</v>
      </c>
      <c r="R224" s="538">
        <v>71.351165028507097</v>
      </c>
      <c r="S224" s="530">
        <v>58.060465805632013</v>
      </c>
      <c r="T224" s="530">
        <v>65.525855042504091</v>
      </c>
      <c r="U224" s="542">
        <v>66.780468845454735</v>
      </c>
      <c r="V224" s="72"/>
      <c r="W224" s="72"/>
      <c r="X224" s="72"/>
      <c r="Y224" s="72"/>
      <c r="Z224" s="72"/>
      <c r="AA224" s="72"/>
      <c r="AB224" s="72"/>
      <c r="AC224" s="72"/>
      <c r="AD224" s="72"/>
      <c r="AE224" s="72"/>
      <c r="AF224" s="72"/>
      <c r="AG224" s="72"/>
      <c r="AH224" s="72"/>
      <c r="AI224" s="72"/>
      <c r="AJ224" s="72"/>
      <c r="AK224" s="72"/>
      <c r="AL224" s="72"/>
      <c r="AM224" s="72"/>
      <c r="AN224" s="72"/>
      <c r="AO224" s="72"/>
      <c r="AP224" s="72"/>
      <c r="AQ224" s="72"/>
      <c r="AR224" s="72"/>
      <c r="AS224" s="72"/>
      <c r="AT224" s="72"/>
      <c r="AU224" s="72"/>
      <c r="AV224" s="72"/>
      <c r="AW224" s="72"/>
      <c r="AX224" s="72"/>
      <c r="AY224" s="72"/>
      <c r="AZ224" s="414"/>
      <c r="BA224" s="1035"/>
      <c r="BB224" s="682" t="s">
        <v>20</v>
      </c>
      <c r="BC224" s="554">
        <v>4170.1261719999993</v>
      </c>
      <c r="BD224" s="550">
        <v>4184.4853309999999</v>
      </c>
      <c r="BE224" s="550">
        <v>3798.3915349999938</v>
      </c>
      <c r="BF224" s="550">
        <v>3438.5085759999984</v>
      </c>
      <c r="BG224" s="563">
        <v>2324.316260999999</v>
      </c>
      <c r="BH224" s="554">
        <v>1762.4195409999982</v>
      </c>
      <c r="BI224" s="550">
        <v>1474.5443240000004</v>
      </c>
      <c r="BJ224" s="550">
        <v>1444.7341819999999</v>
      </c>
      <c r="BK224" s="550">
        <v>1243.4897890000002</v>
      </c>
      <c r="BL224" s="563">
        <v>683.6295419999999</v>
      </c>
      <c r="BM224" s="554">
        <v>2327.2964379999962</v>
      </c>
      <c r="BN224" s="550">
        <v>2383.3258589999969</v>
      </c>
      <c r="BO224" s="550">
        <v>2367.2870430000016</v>
      </c>
      <c r="BP224" s="550">
        <v>2241.8784849999993</v>
      </c>
      <c r="BQ224" s="563">
        <v>1987.2226719999996</v>
      </c>
      <c r="BR224" s="554">
        <v>1771.8454499999975</v>
      </c>
      <c r="BS224" s="550">
        <v>10851.161301999999</v>
      </c>
      <c r="BT224" s="550">
        <v>3531.0125819999903</v>
      </c>
      <c r="BU224" s="558">
        <v>1761.808540999999</v>
      </c>
      <c r="BV224" s="73"/>
      <c r="BW224" s="73"/>
      <c r="BX224" s="73"/>
      <c r="BY224" s="73"/>
      <c r="BZ224" s="73"/>
      <c r="CA224" s="73"/>
      <c r="CB224" s="73"/>
      <c r="CC224" s="73"/>
      <c r="CD224" s="73"/>
      <c r="CE224" s="73"/>
      <c r="CF224" s="73"/>
      <c r="CG224" s="73"/>
      <c r="CH224" s="73"/>
      <c r="CI224" s="73"/>
      <c r="CJ224" s="73"/>
      <c r="CK224" s="73"/>
      <c r="CL224" s="73"/>
      <c r="CM224" s="73"/>
      <c r="CN224" s="73"/>
      <c r="CO224" s="73"/>
      <c r="CP224" s="73"/>
      <c r="CQ224" s="73"/>
      <c r="CR224" s="73"/>
      <c r="CS224" s="73"/>
      <c r="CT224" s="73"/>
      <c r="CU224" s="73"/>
      <c r="CV224" s="73"/>
      <c r="CW224" s="73"/>
      <c r="CX224" s="73"/>
      <c r="CY224" s="73"/>
      <c r="CZ224" s="75"/>
    </row>
    <row r="225" s="377" customFormat="true" ht="15" customHeight="true" x14ac:dyDescent="0.2">
      <c r="A225" s="1047" t="s">
        <v>70</v>
      </c>
      <c r="B225" s="494" t="s">
        <v>71</v>
      </c>
      <c r="C225" s="538">
        <v>1.5018297464827193</v>
      </c>
      <c r="D225" s="530">
        <v>3.7843289361436607</v>
      </c>
      <c r="E225" s="530">
        <v>9.8449423214990652</v>
      </c>
      <c r="F225" s="530">
        <v>19.575526641193711</v>
      </c>
      <c r="G225" s="546">
        <v>46.501960004718207</v>
      </c>
      <c r="H225" s="534">
        <v>9.2994669681674065</v>
      </c>
      <c r="I225" s="530">
        <v>19.437419010600664</v>
      </c>
      <c r="J225" s="530">
        <v>23.140232745369385</v>
      </c>
      <c r="K225" s="530">
        <v>33.78078623017587</v>
      </c>
      <c r="L225" s="542">
        <v>64.989992557728016</v>
      </c>
      <c r="M225" s="538">
        <v>0.92404512475580802</v>
      </c>
      <c r="N225" s="530">
        <v>1.7731324293534332</v>
      </c>
      <c r="O225" s="530">
        <v>2.8106575229005379</v>
      </c>
      <c r="P225" s="530">
        <v>6.7470551758974375</v>
      </c>
      <c r="Q225" s="542">
        <v>14.109926219043425</v>
      </c>
      <c r="R225" s="538">
        <v>3.7620212437299267</v>
      </c>
      <c r="S225" s="530">
        <v>22.370904492349336</v>
      </c>
      <c r="T225" s="530">
        <v>5.7869204547546831</v>
      </c>
      <c r="U225" s="542">
        <v>7.6993324768552727</v>
      </c>
      <c r="V225" s="72"/>
      <c r="W225" s="72"/>
      <c r="X225" s="72"/>
      <c r="Y225" s="72"/>
      <c r="Z225" s="72"/>
      <c r="AA225" s="72"/>
      <c r="AB225" s="72"/>
      <c r="AC225" s="72"/>
      <c r="AD225" s="72"/>
      <c r="AE225" s="72"/>
      <c r="AF225" s="72"/>
      <c r="AG225" s="72"/>
      <c r="AH225" s="72"/>
      <c r="AI225" s="72"/>
      <c r="AJ225" s="72"/>
      <c r="AK225" s="72"/>
      <c r="AL225" s="72"/>
      <c r="AM225" s="72"/>
      <c r="AN225" s="72"/>
      <c r="AO225" s="72"/>
      <c r="AP225" s="72"/>
      <c r="AQ225" s="72"/>
      <c r="AR225" s="72"/>
      <c r="AS225" s="72"/>
      <c r="AT225" s="72"/>
      <c r="AU225" s="72"/>
      <c r="AV225" s="72"/>
      <c r="AW225" s="72"/>
      <c r="AX225" s="72"/>
      <c r="AY225" s="72"/>
      <c r="AZ225" s="414"/>
      <c r="BA225" s="1035" t="s">
        <v>70</v>
      </c>
      <c r="BB225" s="682" t="s">
        <v>71</v>
      </c>
      <c r="BC225" s="554">
        <v>78.458589000000032</v>
      </c>
      <c r="BD225" s="550">
        <v>205.32279500000007</v>
      </c>
      <c r="BE225" s="550">
        <v>538.74301099999991</v>
      </c>
      <c r="BF225" s="550">
        <v>1085.7194309999995</v>
      </c>
      <c r="BG225" s="563">
        <v>2558.3784139999966</v>
      </c>
      <c r="BH225" s="554">
        <v>213.09673699999996</v>
      </c>
      <c r="BI225" s="550">
        <v>479.17334200000005</v>
      </c>
      <c r="BJ225" s="550">
        <v>578.01721099999975</v>
      </c>
      <c r="BK225" s="550">
        <v>800.67293299999983</v>
      </c>
      <c r="BL225" s="563">
        <v>1594.5622879999983</v>
      </c>
      <c r="BM225" s="554">
        <v>26.685048999999999</v>
      </c>
      <c r="BN225" s="550">
        <v>54.464948</v>
      </c>
      <c r="BO225" s="550">
        <v>85.119018000000011</v>
      </c>
      <c r="BP225" s="550">
        <v>207.46676600000001</v>
      </c>
      <c r="BQ225" s="563">
        <v>427.36394799999994</v>
      </c>
      <c r="BR225" s="554">
        <v>86.532068999999993</v>
      </c>
      <c r="BS225" s="550">
        <v>3905.4035980000008</v>
      </c>
      <c r="BT225" s="550">
        <v>290.54948199999995</v>
      </c>
      <c r="BU225" s="558">
        <v>184.13709100000005</v>
      </c>
      <c r="BV225" s="73"/>
      <c r="BW225" s="73"/>
      <c r="BX225" s="73"/>
      <c r="BY225" s="73"/>
      <c r="BZ225" s="73"/>
      <c r="CA225" s="73"/>
      <c r="CB225" s="73"/>
      <c r="CC225" s="73"/>
      <c r="CD225" s="73"/>
      <c r="CE225" s="73"/>
      <c r="CF225" s="73"/>
      <c r="CG225" s="73"/>
      <c r="CH225" s="73"/>
      <c r="CI225" s="73"/>
      <c r="CJ225" s="73"/>
      <c r="CK225" s="73"/>
      <c r="CL225" s="73"/>
      <c r="CM225" s="73"/>
      <c r="CN225" s="73"/>
      <c r="CO225" s="73"/>
      <c r="CP225" s="73"/>
      <c r="CQ225" s="73"/>
      <c r="CR225" s="73"/>
      <c r="CS225" s="73"/>
      <c r="CT225" s="73"/>
      <c r="CU225" s="73"/>
      <c r="CV225" s="73"/>
      <c r="CW225" s="73"/>
      <c r="CX225" s="73"/>
      <c r="CY225" s="73"/>
      <c r="CZ225" s="75"/>
    </row>
    <row r="226" s="377" customFormat="true" ht="15" customHeight="true" x14ac:dyDescent="0.2">
      <c r="A226" s="1047"/>
      <c r="B226" s="494" t="s">
        <v>72</v>
      </c>
      <c r="C226" s="538">
        <v>98.498170253517273</v>
      </c>
      <c r="D226" s="530">
        <v>96.215671063856291</v>
      </c>
      <c r="E226" s="530">
        <v>90.155057678500867</v>
      </c>
      <c r="F226" s="530">
        <v>80.424473358806239</v>
      </c>
      <c r="G226" s="546">
        <v>53.498039995281609</v>
      </c>
      <c r="H226" s="534">
        <v>90.700533031832393</v>
      </c>
      <c r="I226" s="530">
        <v>80.56258098939945</v>
      </c>
      <c r="J226" s="530">
        <v>76.859767254630654</v>
      </c>
      <c r="K226" s="530">
        <v>66.219213769824123</v>
      </c>
      <c r="L226" s="542">
        <v>35.010007442271927</v>
      </c>
      <c r="M226" s="538">
        <v>99.075954875244193</v>
      </c>
      <c r="N226" s="530">
        <v>98.22686757064659</v>
      </c>
      <c r="O226" s="530">
        <v>97.189342477099501</v>
      </c>
      <c r="P226" s="530">
        <v>93.252944824102542</v>
      </c>
      <c r="Q226" s="542">
        <v>85.890073780956683</v>
      </c>
      <c r="R226" s="538">
        <v>96.23797875627011</v>
      </c>
      <c r="S226" s="530">
        <v>77.629095507650845</v>
      </c>
      <c r="T226" s="530">
        <v>94.213079545245307</v>
      </c>
      <c r="U226" s="542">
        <v>92.300667523144782</v>
      </c>
      <c r="V226" s="72"/>
      <c r="W226" s="72"/>
      <c r="X226" s="72"/>
      <c r="Y226" s="72"/>
      <c r="Z226" s="72"/>
      <c r="AA226" s="72"/>
      <c r="AB226" s="72"/>
      <c r="AC226" s="72"/>
      <c r="AD226" s="72"/>
      <c r="AE226" s="72"/>
      <c r="AF226" s="72"/>
      <c r="AG226" s="72"/>
      <c r="AH226" s="72"/>
      <c r="AI226" s="72"/>
      <c r="AJ226" s="72"/>
      <c r="AK226" s="72"/>
      <c r="AL226" s="72"/>
      <c r="AM226" s="72"/>
      <c r="AN226" s="72"/>
      <c r="AO226" s="72"/>
      <c r="AP226" s="72"/>
      <c r="AQ226" s="72"/>
      <c r="AR226" s="72"/>
      <c r="AS226" s="72"/>
      <c r="AT226" s="72"/>
      <c r="AU226" s="72"/>
      <c r="AV226" s="72"/>
      <c r="AW226" s="72"/>
      <c r="AX226" s="72"/>
      <c r="AY226" s="72"/>
      <c r="AZ226" s="414"/>
      <c r="BA226" s="1035"/>
      <c r="BB226" s="682" t="s">
        <v>72</v>
      </c>
      <c r="BC226" s="554">
        <v>5145.7413699999997</v>
      </c>
      <c r="BD226" s="550">
        <v>5220.2836589999997</v>
      </c>
      <c r="BE226" s="550">
        <v>4933.5390340000004</v>
      </c>
      <c r="BF226" s="550">
        <v>4460.590769999998</v>
      </c>
      <c r="BG226" s="563">
        <v>2943.278749999999</v>
      </c>
      <c r="BH226" s="554">
        <v>2078.3973639999986</v>
      </c>
      <c r="BI226" s="550">
        <v>1986.0374030000016</v>
      </c>
      <c r="BJ226" s="550">
        <v>1919.8712820000005</v>
      </c>
      <c r="BK226" s="550">
        <v>1569.5292510000004</v>
      </c>
      <c r="BL226" s="563">
        <v>858.98821300000009</v>
      </c>
      <c r="BM226" s="554">
        <v>2861.1662349999997</v>
      </c>
      <c r="BN226" s="550">
        <v>3017.2147019999989</v>
      </c>
      <c r="BO226" s="550">
        <v>2943.3188940000023</v>
      </c>
      <c r="BP226" s="550">
        <v>2867.4564500000001</v>
      </c>
      <c r="BQ226" s="563">
        <v>2601.4537889999974</v>
      </c>
      <c r="BR226" s="554">
        <v>2213.6162659999954</v>
      </c>
      <c r="BS226" s="550">
        <v>13552.109572000005</v>
      </c>
      <c r="BT226" s="550">
        <v>4730.2467130000014</v>
      </c>
      <c r="BU226" s="558">
        <v>2207.4610320000006</v>
      </c>
      <c r="BV226" s="73"/>
      <c r="BW226" s="73"/>
      <c r="BX226" s="73"/>
      <c r="BY226" s="73"/>
      <c r="BZ226" s="73"/>
      <c r="CA226" s="73"/>
      <c r="CB226" s="73"/>
      <c r="CC226" s="73"/>
      <c r="CD226" s="73"/>
      <c r="CE226" s="73"/>
      <c r="CF226" s="73"/>
      <c r="CG226" s="73"/>
      <c r="CH226" s="73"/>
      <c r="CI226" s="73"/>
      <c r="CJ226" s="73"/>
      <c r="CK226" s="73"/>
      <c r="CL226" s="73"/>
      <c r="CM226" s="73"/>
      <c r="CN226" s="73"/>
      <c r="CO226" s="73"/>
      <c r="CP226" s="73"/>
      <c r="CQ226" s="73"/>
      <c r="CR226" s="73"/>
      <c r="CS226" s="73"/>
      <c r="CT226" s="73"/>
      <c r="CU226" s="73"/>
      <c r="CV226" s="73"/>
      <c r="CW226" s="73"/>
      <c r="CX226" s="73"/>
      <c r="CY226" s="73"/>
      <c r="CZ226" s="75"/>
    </row>
    <row r="227" s="377" customFormat="true" ht="15" customHeight="true" x14ac:dyDescent="0.2">
      <c r="A227" s="1047" t="s">
        <v>95</v>
      </c>
      <c r="B227" s="447" t="s">
        <v>61</v>
      </c>
      <c r="C227" s="538">
        <v>3.5363227879640413</v>
      </c>
      <c r="D227" s="530">
        <v>5.5316724231326129</v>
      </c>
      <c r="E227" s="530">
        <v>7.8486863537363645</v>
      </c>
      <c r="F227" s="530">
        <v>8.4197860933887529</v>
      </c>
      <c r="G227" s="546">
        <v>25.281564491174755</v>
      </c>
      <c r="H227" s="534">
        <v>6.4268746844880722</v>
      </c>
      <c r="I227" s="530">
        <v>10.204726244670759</v>
      </c>
      <c r="J227" s="530">
        <v>7.3517209240772985</v>
      </c>
      <c r="K227" s="530">
        <v>13.960361788275192</v>
      </c>
      <c r="L227" s="542">
        <v>38.927812963732414</v>
      </c>
      <c r="M227" s="538">
        <v>3.4872622753839106</v>
      </c>
      <c r="N227" s="530">
        <v>3.5633476496066114</v>
      </c>
      <c r="O227" s="530">
        <v>5.5587620532141235</v>
      </c>
      <c r="P227" s="530">
        <v>6.3129866459728845</v>
      </c>
      <c r="Q227" s="542">
        <v>10.94169969198119</v>
      </c>
      <c r="R227" s="538">
        <v>3.5045674216864229</v>
      </c>
      <c r="S227" s="530">
        <v>12.94290521831709</v>
      </c>
      <c r="T227" s="530">
        <v>5.7133628828810474</v>
      </c>
      <c r="U227" s="542">
        <v>6.1331331726596927</v>
      </c>
      <c r="V227" s="72"/>
      <c r="W227" s="72"/>
      <c r="X227" s="72"/>
      <c r="Y227" s="72"/>
      <c r="Z227" s="72"/>
      <c r="AA227" s="72"/>
      <c r="AB227" s="72"/>
      <c r="AC227" s="72"/>
      <c r="AD227" s="72"/>
      <c r="AE227" s="72"/>
      <c r="AF227" s="72"/>
      <c r="AG227" s="72"/>
      <c r="AH227" s="72"/>
      <c r="AI227" s="72"/>
      <c r="AJ227" s="72"/>
      <c r="AK227" s="72"/>
      <c r="AL227" s="72"/>
      <c r="AM227" s="72"/>
      <c r="AN227" s="72"/>
      <c r="AO227" s="72"/>
      <c r="AP227" s="72"/>
      <c r="AQ227" s="72"/>
      <c r="AR227" s="72"/>
      <c r="AS227" s="72"/>
      <c r="AT227" s="72"/>
      <c r="AU227" s="72"/>
      <c r="AV227" s="72"/>
      <c r="AW227" s="72"/>
      <c r="AX227" s="72"/>
      <c r="AY227" s="72"/>
      <c r="AZ227" s="414"/>
      <c r="BA227" s="1035" t="s">
        <v>95</v>
      </c>
      <c r="BB227" s="682" t="s">
        <v>61</v>
      </c>
      <c r="BC227" s="554">
        <v>184.32454400000003</v>
      </c>
      <c r="BD227" s="550">
        <v>299.66369000000009</v>
      </c>
      <c r="BE227" s="550">
        <v>428.89391199999989</v>
      </c>
      <c r="BF227" s="550">
        <v>466.98745499999984</v>
      </c>
      <c r="BG227" s="563">
        <v>1390.9050039999975</v>
      </c>
      <c r="BH227" s="554">
        <v>146.82052900000002</v>
      </c>
      <c r="BI227" s="550">
        <v>250.77705199999997</v>
      </c>
      <c r="BJ227" s="550">
        <v>183.63779100000005</v>
      </c>
      <c r="BK227" s="550">
        <v>330.88880000000006</v>
      </c>
      <c r="BL227" s="563">
        <v>955.11354999999946</v>
      </c>
      <c r="BM227" s="554">
        <v>100.404606</v>
      </c>
      <c r="BN227" s="550">
        <v>109.34032400000001</v>
      </c>
      <c r="BO227" s="550">
        <v>168.26831999999996</v>
      </c>
      <c r="BP227" s="550">
        <v>194.11949200000001</v>
      </c>
      <c r="BQ227" s="563">
        <v>331.40414100000004</v>
      </c>
      <c r="BR227" s="554">
        <v>80.573228</v>
      </c>
      <c r="BS227" s="550">
        <v>2257.1829219999963</v>
      </c>
      <c r="BT227" s="550">
        <v>286.41639300000014</v>
      </c>
      <c r="BU227" s="558">
        <v>146.60206199999996</v>
      </c>
      <c r="BV227" s="73"/>
      <c r="BW227" s="73"/>
      <c r="BX227" s="73"/>
      <c r="BY227" s="73"/>
      <c r="BZ227" s="73"/>
      <c r="CA227" s="73"/>
      <c r="CB227" s="73"/>
      <c r="CC227" s="73"/>
      <c r="CD227" s="73"/>
      <c r="CE227" s="73"/>
      <c r="CF227" s="73"/>
      <c r="CG227" s="73"/>
      <c r="CH227" s="73"/>
      <c r="CI227" s="73"/>
      <c r="CJ227" s="73"/>
      <c r="CK227" s="73"/>
      <c r="CL227" s="73"/>
      <c r="CM227" s="73"/>
      <c r="CN227" s="73"/>
      <c r="CO227" s="73"/>
      <c r="CP227" s="73"/>
      <c r="CQ227" s="73"/>
      <c r="CR227" s="73"/>
      <c r="CS227" s="73"/>
      <c r="CT227" s="73"/>
      <c r="CU227" s="73"/>
      <c r="CV227" s="73"/>
      <c r="CW227" s="73"/>
      <c r="CX227" s="73"/>
      <c r="CY227" s="73"/>
      <c r="CZ227" s="75"/>
    </row>
    <row r="228" s="377" customFormat="true" ht="15" customHeight="true" x14ac:dyDescent="0.2">
      <c r="A228" s="1047"/>
      <c r="B228" s="447" t="s">
        <v>92</v>
      </c>
      <c r="C228" s="538">
        <v>2.2041968567977537</v>
      </c>
      <c r="D228" s="530">
        <v>5.2195207579549745</v>
      </c>
      <c r="E228" s="530">
        <v>9.4687317390498382</v>
      </c>
      <c r="F228" s="530">
        <v>18.456289585379423</v>
      </c>
      <c r="G228" s="546">
        <v>25.219063377464916</v>
      </c>
      <c r="H228" s="534">
        <v>7.9729266590010592</v>
      </c>
      <c r="I228" s="530">
        <v>18.006717340218533</v>
      </c>
      <c r="J228" s="530">
        <v>22.385940427966091</v>
      </c>
      <c r="K228" s="530">
        <v>24.371248659688181</v>
      </c>
      <c r="L228" s="542">
        <v>27.191977655568138</v>
      </c>
      <c r="M228" s="538">
        <v>1.2762963213623206</v>
      </c>
      <c r="N228" s="530">
        <v>4.6722522860910312</v>
      </c>
      <c r="O228" s="530">
        <v>3.2360289525232711</v>
      </c>
      <c r="P228" s="530">
        <v>6.8045664005939841</v>
      </c>
      <c r="Q228" s="542">
        <v>13.544179961331249</v>
      </c>
      <c r="R228" s="538">
        <v>4.3526298870780602</v>
      </c>
      <c r="S228" s="530">
        <v>16.073677279787571</v>
      </c>
      <c r="T228" s="530">
        <v>5.3954760020806072</v>
      </c>
      <c r="U228" s="542">
        <v>6.3777130172555569</v>
      </c>
      <c r="V228" s="72"/>
      <c r="W228" s="72"/>
      <c r="X228" s="72"/>
      <c r="Y228" s="72"/>
      <c r="Z228" s="72"/>
      <c r="AA228" s="72"/>
      <c r="AB228" s="72"/>
      <c r="AC228" s="72"/>
      <c r="AD228" s="72"/>
      <c r="AE228" s="72"/>
      <c r="AF228" s="72"/>
      <c r="AG228" s="72"/>
      <c r="AH228" s="72"/>
      <c r="AI228" s="72"/>
      <c r="AJ228" s="72"/>
      <c r="AK228" s="72"/>
      <c r="AL228" s="72"/>
      <c r="AM228" s="72"/>
      <c r="AN228" s="72"/>
      <c r="AO228" s="72"/>
      <c r="AP228" s="72"/>
      <c r="AQ228" s="72"/>
      <c r="AR228" s="72"/>
      <c r="AS228" s="72"/>
      <c r="AT228" s="72"/>
      <c r="AU228" s="72"/>
      <c r="AV228" s="72"/>
      <c r="AW228" s="72"/>
      <c r="AX228" s="72"/>
      <c r="AY228" s="72"/>
      <c r="AZ228" s="414"/>
      <c r="BA228" s="1035"/>
      <c r="BB228" s="682" t="s">
        <v>92</v>
      </c>
      <c r="BC228" s="554">
        <v>114.88984600000001</v>
      </c>
      <c r="BD228" s="550">
        <v>282.75370100000009</v>
      </c>
      <c r="BE228" s="550">
        <v>517.42179699999997</v>
      </c>
      <c r="BF228" s="550">
        <v>1023.6430719999996</v>
      </c>
      <c r="BG228" s="563">
        <v>1387.4664070000003</v>
      </c>
      <c r="BH228" s="554">
        <v>182.13974400000001</v>
      </c>
      <c r="BI228" s="550">
        <v>442.50785200000007</v>
      </c>
      <c r="BJ228" s="550">
        <v>559.17582999999979</v>
      </c>
      <c r="BK228" s="550">
        <v>577.64786800000002</v>
      </c>
      <c r="BL228" s="563">
        <v>667.168904</v>
      </c>
      <c r="BM228" s="554">
        <v>36.746886000000003</v>
      </c>
      <c r="BN228" s="550">
        <v>143.36675200000002</v>
      </c>
      <c r="BO228" s="550">
        <v>97.957270000000022</v>
      </c>
      <c r="BP228" s="550">
        <v>209.23519200000004</v>
      </c>
      <c r="BQ228" s="563">
        <v>410.22852499999988</v>
      </c>
      <c r="BR228" s="554">
        <v>100.070964</v>
      </c>
      <c r="BS228" s="550">
        <v>2803.1751169999957</v>
      </c>
      <c r="BT228" s="550">
        <v>270.48041700000016</v>
      </c>
      <c r="BU228" s="558">
        <v>152.44832500000001</v>
      </c>
      <c r="BV228" s="73"/>
      <c r="BW228" s="73"/>
      <c r="BX228" s="73"/>
      <c r="BY228" s="73"/>
      <c r="BZ228" s="73"/>
      <c r="CA228" s="73"/>
      <c r="CB228" s="73"/>
      <c r="CC228" s="73"/>
      <c r="CD228" s="73"/>
      <c r="CE228" s="73"/>
      <c r="CF228" s="73"/>
      <c r="CG228" s="73"/>
      <c r="CH228" s="73"/>
      <c r="CI228" s="73"/>
      <c r="CJ228" s="73"/>
      <c r="CK228" s="73"/>
      <c r="CL228" s="73"/>
      <c r="CM228" s="73"/>
      <c r="CN228" s="73"/>
      <c r="CO228" s="73"/>
      <c r="CP228" s="73"/>
      <c r="CQ228" s="73"/>
      <c r="CR228" s="73"/>
      <c r="CS228" s="73"/>
      <c r="CT228" s="73"/>
      <c r="CU228" s="73"/>
      <c r="CV228" s="73"/>
      <c r="CW228" s="73"/>
      <c r="CX228" s="73"/>
      <c r="CY228" s="73"/>
      <c r="CZ228" s="75"/>
    </row>
    <row r="229" s="377" customFormat="true" ht="15" customHeight="true" x14ac:dyDescent="0.2">
      <c r="A229" s="1047"/>
      <c r="B229" s="447" t="s">
        <v>93</v>
      </c>
      <c r="C229" s="538">
        <v>24.769897957522261</v>
      </c>
      <c r="D229" s="530">
        <v>18.687750476226935</v>
      </c>
      <c r="E229" s="530">
        <v>21.197260196722745</v>
      </c>
      <c r="F229" s="530">
        <v>17.330241496890999</v>
      </c>
      <c r="G229" s="546">
        <v>13.884675075693236</v>
      </c>
      <c r="H229" s="534">
        <v>19.836212892579663</v>
      </c>
      <c r="I229" s="530">
        <v>17.081533645245088</v>
      </c>
      <c r="J229" s="530">
        <v>18.766304072965674</v>
      </c>
      <c r="K229" s="530">
        <v>16.377222779573643</v>
      </c>
      <c r="L229" s="542">
        <v>12.686655354072945</v>
      </c>
      <c r="M229" s="538">
        <v>25.346771093678129</v>
      </c>
      <c r="N229" s="530">
        <v>22.992106128002028</v>
      </c>
      <c r="O229" s="530">
        <v>20.092177695500077</v>
      </c>
      <c r="P229" s="530">
        <v>20.563681288359025</v>
      </c>
      <c r="Q229" s="542">
        <v>15.514614737611756</v>
      </c>
      <c r="R229" s="538">
        <v>23.086727067918808</v>
      </c>
      <c r="S229" s="530">
        <v>15.928721401594236</v>
      </c>
      <c r="T229" s="530">
        <v>25.948481278677615</v>
      </c>
      <c r="U229" s="542">
        <v>24.15359431320196</v>
      </c>
      <c r="V229" s="72"/>
      <c r="W229" s="72"/>
      <c r="X229" s="72"/>
      <c r="Y229" s="72"/>
      <c r="Z229" s="72"/>
      <c r="AA229" s="72"/>
      <c r="AB229" s="72"/>
      <c r="AC229" s="72"/>
      <c r="AD229" s="72"/>
      <c r="AE229" s="72"/>
      <c r="AF229" s="72"/>
      <c r="AG229" s="72"/>
      <c r="AH229" s="72"/>
      <c r="AI229" s="72"/>
      <c r="AJ229" s="72"/>
      <c r="AK229" s="72"/>
      <c r="AL229" s="72"/>
      <c r="AM229" s="72"/>
      <c r="AN229" s="72"/>
      <c r="AO229" s="72"/>
      <c r="AP229" s="72"/>
      <c r="AQ229" s="72"/>
      <c r="AR229" s="72"/>
      <c r="AS229" s="72"/>
      <c r="AT229" s="72"/>
      <c r="AU229" s="72"/>
      <c r="AV229" s="72"/>
      <c r="AW229" s="72"/>
      <c r="AX229" s="72"/>
      <c r="AY229" s="72"/>
      <c r="AZ229" s="414"/>
      <c r="BA229" s="1035"/>
      <c r="BB229" s="682" t="s">
        <v>93</v>
      </c>
      <c r="BC229" s="554">
        <v>1291.086933999999</v>
      </c>
      <c r="BD229" s="550">
        <v>1012.3593439999999</v>
      </c>
      <c r="BE229" s="550">
        <v>1158.3308900000009</v>
      </c>
      <c r="BF229" s="550">
        <v>961.18895200000043</v>
      </c>
      <c r="BG229" s="563">
        <v>763.88722100000018</v>
      </c>
      <c r="BH229" s="554">
        <v>453.15389099999993</v>
      </c>
      <c r="BI229" s="550">
        <v>419.77183400000001</v>
      </c>
      <c r="BJ229" s="550">
        <v>468.76134999999982</v>
      </c>
      <c r="BK229" s="550">
        <v>388.17329200000006</v>
      </c>
      <c r="BL229" s="563">
        <v>311.27349600000002</v>
      </c>
      <c r="BM229" s="554">
        <v>729.77951299999972</v>
      </c>
      <c r="BN229" s="550">
        <v>705.50633299999936</v>
      </c>
      <c r="BO229" s="550">
        <v>608.20681899999954</v>
      </c>
      <c r="BP229" s="550">
        <v>632.31740999999977</v>
      </c>
      <c r="BQ229" s="563">
        <v>469.909403</v>
      </c>
      <c r="BR229" s="554">
        <v>530.78508700000009</v>
      </c>
      <c r="BS229" s="550">
        <v>2777.8954809999996</v>
      </c>
      <c r="BT229" s="550">
        <v>1300.822398999999</v>
      </c>
      <c r="BU229" s="558">
        <v>577.35037399999999</v>
      </c>
      <c r="BV229" s="73"/>
      <c r="BW229" s="73"/>
      <c r="BX229" s="73"/>
      <c r="BY229" s="73"/>
      <c r="BZ229" s="73"/>
      <c r="CA229" s="73"/>
      <c r="CB229" s="73"/>
      <c r="CC229" s="73"/>
      <c r="CD229" s="73"/>
      <c r="CE229" s="73"/>
      <c r="CF229" s="73"/>
      <c r="CG229" s="73"/>
      <c r="CH229" s="73"/>
      <c r="CI229" s="73"/>
      <c r="CJ229" s="73"/>
      <c r="CK229" s="73"/>
      <c r="CL229" s="73"/>
      <c r="CM229" s="73"/>
      <c r="CN229" s="73"/>
      <c r="CO229" s="73"/>
      <c r="CP229" s="73"/>
      <c r="CQ229" s="73"/>
      <c r="CR229" s="73"/>
      <c r="CS229" s="73"/>
      <c r="CT229" s="73"/>
      <c r="CU229" s="73"/>
      <c r="CV229" s="73"/>
      <c r="CW229" s="73"/>
      <c r="CX229" s="73"/>
      <c r="CY229" s="73"/>
      <c r="CZ229" s="75"/>
    </row>
    <row r="230" s="377" customFormat="true" ht="15" customHeight="true" x14ac:dyDescent="0.2">
      <c r="A230" s="1047"/>
      <c r="B230" s="447" t="s">
        <v>94</v>
      </c>
      <c r="C230" s="538">
        <v>69.489582397715893</v>
      </c>
      <c r="D230" s="530">
        <v>70.561056342685418</v>
      </c>
      <c r="E230" s="530">
        <v>61.485321710490915</v>
      </c>
      <c r="F230" s="530">
        <v>55.793682824340785</v>
      </c>
      <c r="G230" s="546">
        <v>35.614697055666959</v>
      </c>
      <c r="H230" s="534">
        <v>65.763985763931061</v>
      </c>
      <c r="I230" s="530">
        <v>54.707022769865723</v>
      </c>
      <c r="J230" s="530">
        <v>51.496034574990958</v>
      </c>
      <c r="K230" s="530">
        <v>45.291166772462987</v>
      </c>
      <c r="L230" s="542">
        <v>21.193554026626497</v>
      </c>
      <c r="M230" s="538">
        <v>69.889670309575578</v>
      </c>
      <c r="N230" s="530">
        <v>68.772293936300301</v>
      </c>
      <c r="O230" s="530">
        <v>71.113031298762465</v>
      </c>
      <c r="P230" s="530">
        <v>66.318765665074096</v>
      </c>
      <c r="Q230" s="542">
        <v>59.999505609075989</v>
      </c>
      <c r="R230" s="538">
        <v>69.056075623316886</v>
      </c>
      <c r="S230" s="530">
        <v>55.054696100301179</v>
      </c>
      <c r="T230" s="530">
        <v>62.94267983636049</v>
      </c>
      <c r="U230" s="542">
        <v>63.335559496882766</v>
      </c>
      <c r="V230" s="72"/>
      <c r="W230" s="72"/>
      <c r="X230" s="72"/>
      <c r="Y230" s="72"/>
      <c r="Z230" s="72"/>
      <c r="AA230" s="72"/>
      <c r="AB230" s="72"/>
      <c r="AC230" s="72"/>
      <c r="AD230" s="72"/>
      <c r="AE230" s="72"/>
      <c r="AF230" s="72"/>
      <c r="AG230" s="72"/>
      <c r="AH230" s="72"/>
      <c r="AI230" s="72"/>
      <c r="AJ230" s="72"/>
      <c r="AK230" s="72"/>
      <c r="AL230" s="72"/>
      <c r="AM230" s="72"/>
      <c r="AN230" s="72"/>
      <c r="AO230" s="72"/>
      <c r="AP230" s="72"/>
      <c r="AQ230" s="72"/>
      <c r="AR230" s="72"/>
      <c r="AS230" s="72"/>
      <c r="AT230" s="72"/>
      <c r="AU230" s="72"/>
      <c r="AV230" s="72"/>
      <c r="AW230" s="72"/>
      <c r="AX230" s="72"/>
      <c r="AY230" s="72"/>
      <c r="AZ230" s="414"/>
      <c r="BA230" s="1035"/>
      <c r="BB230" s="682" t="s">
        <v>94</v>
      </c>
      <c r="BC230" s="554">
        <v>3622.021052999999</v>
      </c>
      <c r="BD230" s="550">
        <v>3822.4581819999999</v>
      </c>
      <c r="BE230" s="550">
        <v>3359.8845679999963</v>
      </c>
      <c r="BF230" s="550">
        <v>3094.4907219999977</v>
      </c>
      <c r="BG230" s="563">
        <v>1959.3985320000004</v>
      </c>
      <c r="BH230" s="554">
        <v>1502.363691999999</v>
      </c>
      <c r="BI230" s="550">
        <v>1344.4031290000012</v>
      </c>
      <c r="BJ230" s="550">
        <v>1286.3135220000001</v>
      </c>
      <c r="BK230" s="550">
        <v>1073.4922240000001</v>
      </c>
      <c r="BL230" s="563">
        <v>519.994551</v>
      </c>
      <c r="BM230" s="554">
        <v>2012.2503719999979</v>
      </c>
      <c r="BN230" s="550">
        <v>2110.2585659999977</v>
      </c>
      <c r="BO230" s="550">
        <v>2152.6502109999997</v>
      </c>
      <c r="BP230" s="550">
        <v>2039.251122000001</v>
      </c>
      <c r="BQ230" s="563">
        <v>1817.275668</v>
      </c>
      <c r="BR230" s="554">
        <v>1587.6626859999981</v>
      </c>
      <c r="BS230" s="550">
        <v>9601.2848519999989</v>
      </c>
      <c r="BT230" s="550">
        <v>3155.377260999991</v>
      </c>
      <c r="BU230" s="558">
        <v>1513.9282579999988</v>
      </c>
      <c r="BV230" s="73"/>
      <c r="BW230" s="73"/>
      <c r="BX230" s="73"/>
      <c r="BY230" s="73"/>
      <c r="BZ230" s="73"/>
      <c r="CA230" s="73"/>
      <c r="CB230" s="73"/>
      <c r="CC230" s="73"/>
      <c r="CD230" s="73"/>
      <c r="CE230" s="73"/>
      <c r="CF230" s="73"/>
      <c r="CG230" s="73"/>
      <c r="CH230" s="73"/>
      <c r="CI230" s="73"/>
      <c r="CJ230" s="73"/>
      <c r="CK230" s="73"/>
      <c r="CL230" s="73"/>
      <c r="CM230" s="73"/>
      <c r="CN230" s="73"/>
      <c r="CO230" s="73"/>
      <c r="CP230" s="73"/>
      <c r="CQ230" s="73"/>
      <c r="CR230" s="73"/>
      <c r="CS230" s="73"/>
      <c r="CT230" s="73"/>
      <c r="CU230" s="73"/>
      <c r="CV230" s="73"/>
      <c r="CW230" s="73"/>
      <c r="CX230" s="73"/>
      <c r="CY230" s="73"/>
      <c r="CZ230" s="75"/>
    </row>
    <row r="231" s="377" customFormat="true" ht="15" customHeight="true" x14ac:dyDescent="0.2">
      <c r="A231" s="1112" t="s">
        <v>576</v>
      </c>
      <c r="B231" s="447" t="s">
        <v>577</v>
      </c>
      <c r="C231" s="473">
        <v>0.1022454486755449</v>
      </c>
      <c r="D231" s="471">
        <v>0.2793077562020706</v>
      </c>
      <c r="E231" s="471">
        <v>0.22561333578414181</v>
      </c>
      <c r="F231" s="471">
        <v>0.88617159064884354</v>
      </c>
      <c r="G231" s="475">
        <v>13.278091953796324</v>
      </c>
      <c r="H231" s="472">
        <v>1.6258519641233465E-2</v>
      </c>
      <c r="I231" s="471">
        <v>9.9622960180511783E-2</v>
      </c>
      <c r="J231" s="471">
        <v>0.93598056947331376</v>
      </c>
      <c r="K231" s="471">
        <v>1.7794721166230623</v>
      </c>
      <c r="L231" s="474">
        <v>28.542909028626053</v>
      </c>
      <c r="M231" s="473">
        <v>8.8844396607026671E-2</v>
      </c>
      <c r="N231" s="471">
        <v>9.1816426275022872E-2</v>
      </c>
      <c r="O231" s="471">
        <v>0.48080419702291355</v>
      </c>
      <c r="P231" s="471">
        <v>0.39826150860957305</v>
      </c>
      <c r="Q231" s="474">
        <v>1.0180349361861678</v>
      </c>
      <c r="R231" s="473">
        <v>5.3453772078118349E-2</v>
      </c>
      <c r="S231" s="471">
        <v>4.249319004208937</v>
      </c>
      <c r="T231" s="471">
        <v>0.97071836529166478</v>
      </c>
      <c r="U231" s="474">
        <v>0.75702756815277916</v>
      </c>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1"/>
      <c r="AU231" s="51"/>
      <c r="AV231" s="51"/>
      <c r="AW231" s="51"/>
      <c r="AX231" s="51"/>
      <c r="AY231" s="51"/>
      <c r="AZ231" s="414"/>
      <c r="BA231" s="1096" t="s">
        <v>576</v>
      </c>
      <c r="BB231" s="682" t="s">
        <v>577</v>
      </c>
      <c r="BC231" s="517">
        <v>6.74282</v>
      </c>
      <c r="BD231" s="503">
        <v>18.41291</v>
      </c>
      <c r="BE231" s="503">
        <v>14.874421</v>
      </c>
      <c r="BF231" s="503">
        <v>58.401326000000005</v>
      </c>
      <c r="BG231" s="521">
        <v>875.83437199999958</v>
      </c>
      <c r="BH231" s="517">
        <v>0.46517500000000001</v>
      </c>
      <c r="BI231" s="503">
        <v>2.8510380000000004</v>
      </c>
      <c r="BJ231" s="503">
        <v>26.767810000000004</v>
      </c>
      <c r="BK231" s="503">
        <v>50.999707999999998</v>
      </c>
      <c r="BL231" s="521">
        <v>815.66887799999995</v>
      </c>
      <c r="BM231" s="517">
        <v>3.3137479999999999</v>
      </c>
      <c r="BN231" s="503">
        <v>3.4290720000000001</v>
      </c>
      <c r="BO231" s="503">
        <v>17.947735000000002</v>
      </c>
      <c r="BP231" s="503">
        <v>14.874421</v>
      </c>
      <c r="BQ231" s="521">
        <v>37.948264000000002</v>
      </c>
      <c r="BR231" s="517">
        <v>1.5113799999999999</v>
      </c>
      <c r="BS231" s="503">
        <v>889.34484699999973</v>
      </c>
      <c r="BT231" s="503">
        <v>62.184552000000011</v>
      </c>
      <c r="BU231" s="504">
        <v>21.225069999999999</v>
      </c>
      <c r="BV231" s="74"/>
      <c r="BW231" s="74"/>
      <c r="BX231" s="74"/>
      <c r="BY231" s="74"/>
      <c r="BZ231" s="74"/>
      <c r="CA231" s="7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row>
    <row r="232" s="377" customFormat="true" ht="15" customHeight="true" x14ac:dyDescent="0.2">
      <c r="A232" s="1112"/>
      <c r="B232" s="447" t="s">
        <v>578</v>
      </c>
      <c r="C232" s="473">
        <v>1.0874694828746332</v>
      </c>
      <c r="D232" s="471">
        <v>2.8352596407269171</v>
      </c>
      <c r="E232" s="471">
        <v>7.9459724921349801</v>
      </c>
      <c r="F232" s="471">
        <v>15.588346730521247</v>
      </c>
      <c r="G232" s="475">
        <v>25.508218471686284</v>
      </c>
      <c r="H232" s="472">
        <v>7.431771757130436</v>
      </c>
      <c r="I232" s="471">
        <v>16.643986479479274</v>
      </c>
      <c r="J232" s="471">
        <v>19.275343342238418</v>
      </c>
      <c r="K232" s="471">
        <v>26.157455655753694</v>
      </c>
      <c r="L232" s="474">
        <v>27.256015699824609</v>
      </c>
      <c r="M232" s="473">
        <v>0.62660441749529505</v>
      </c>
      <c r="N232" s="471">
        <v>1.3665305791582121</v>
      </c>
      <c r="O232" s="471">
        <v>1.7994601985049301</v>
      </c>
      <c r="P232" s="471">
        <v>5.1566456177591951</v>
      </c>
      <c r="Q232" s="474">
        <v>10.446822310786937</v>
      </c>
      <c r="R232" s="473">
        <v>3.0069714643111491</v>
      </c>
      <c r="S232" s="471">
        <v>14.410828163751606</v>
      </c>
      <c r="T232" s="471">
        <v>3.5648408553228061</v>
      </c>
      <c r="U232" s="474">
        <v>5.8105292976882765</v>
      </c>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1"/>
      <c r="AU232" s="51"/>
      <c r="AV232" s="51"/>
      <c r="AW232" s="51"/>
      <c r="AX232" s="51"/>
      <c r="AY232" s="51"/>
      <c r="AZ232" s="414"/>
      <c r="BA232" s="1096"/>
      <c r="BB232" s="682" t="s">
        <v>578</v>
      </c>
      <c r="BC232" s="517">
        <v>71.715769000000009</v>
      </c>
      <c r="BD232" s="503">
        <v>186.90988500000003</v>
      </c>
      <c r="BE232" s="503">
        <v>523.86858999999981</v>
      </c>
      <c r="BF232" s="503">
        <v>1027.3181049999998</v>
      </c>
      <c r="BG232" s="521">
        <v>1682.544042</v>
      </c>
      <c r="BH232" s="517">
        <v>212.63156199999997</v>
      </c>
      <c r="BI232" s="503">
        <v>476.32230400000003</v>
      </c>
      <c r="BJ232" s="503">
        <v>551.24940099999992</v>
      </c>
      <c r="BK232" s="503">
        <v>749.67322499999977</v>
      </c>
      <c r="BL232" s="521">
        <v>778.89340999999979</v>
      </c>
      <c r="BM232" s="517">
        <v>23.371300999999999</v>
      </c>
      <c r="BN232" s="503">
        <v>51.035876000000002</v>
      </c>
      <c r="BO232" s="503">
        <v>67.171283000000003</v>
      </c>
      <c r="BP232" s="503">
        <v>192.59234499999997</v>
      </c>
      <c r="BQ232" s="521">
        <v>389.41568399999989</v>
      </c>
      <c r="BR232" s="517">
        <v>85.020689000000004</v>
      </c>
      <c r="BS232" s="503">
        <v>3016.0587509999978</v>
      </c>
      <c r="BT232" s="503">
        <v>228.36493000000007</v>
      </c>
      <c r="BU232" s="504">
        <v>162.91202100000001</v>
      </c>
      <c r="BV232" s="74"/>
      <c r="BW232" s="74"/>
      <c r="BX232" s="74"/>
      <c r="BY232" s="74"/>
      <c r="BZ232" s="74"/>
      <c r="CA232" s="7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row>
    <row r="233" s="377" customFormat="true" ht="15" customHeight="true" x14ac:dyDescent="0.2">
      <c r="A233" s="1112"/>
      <c r="B233" s="447" t="s">
        <v>579</v>
      </c>
      <c r="C233" s="473">
        <v>78.02798163735099</v>
      </c>
      <c r="D233" s="471">
        <v>79.187141822429197</v>
      </c>
      <c r="E233" s="471">
        <v>74.831295865702117</v>
      </c>
      <c r="F233" s="471">
        <v>67.684230626620504</v>
      </c>
      <c r="G233" s="475">
        <v>44.621594147888395</v>
      </c>
      <c r="H233" s="472">
        <v>72.642907217459737</v>
      </c>
      <c r="I233" s="471">
        <v>69.397505440501391</v>
      </c>
      <c r="J233" s="471">
        <v>67.131461850701314</v>
      </c>
      <c r="K233" s="471">
        <v>54.763716262429973</v>
      </c>
      <c r="L233" s="474">
        <v>30.058793563925899</v>
      </c>
      <c r="M233" s="473">
        <v>76.710295333553802</v>
      </c>
      <c r="N233" s="471">
        <v>80.788583979017631</v>
      </c>
      <c r="O233" s="471">
        <v>78.84895099086549</v>
      </c>
      <c r="P233" s="471">
        <v>76.775931758906836</v>
      </c>
      <c r="Q233" s="474">
        <v>69.788985395376102</v>
      </c>
      <c r="R233" s="473">
        <v>78.290131767774596</v>
      </c>
      <c r="S233" s="471">
        <v>64.752426402063008</v>
      </c>
      <c r="T233" s="471">
        <v>73.840483029766474</v>
      </c>
      <c r="U233" s="474">
        <v>78.73278424273677</v>
      </c>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1"/>
      <c r="AU233" s="51"/>
      <c r="AV233" s="51"/>
      <c r="AW233" s="51"/>
      <c r="AX233" s="51"/>
      <c r="AY233" s="51"/>
      <c r="AZ233" s="414"/>
      <c r="BA233" s="1096"/>
      <c r="BB233" s="682" t="s">
        <v>579</v>
      </c>
      <c r="BC233" s="517">
        <v>5145.7413699999997</v>
      </c>
      <c r="BD233" s="503">
        <v>5220.2836589999997</v>
      </c>
      <c r="BE233" s="503">
        <v>4933.5390340000004</v>
      </c>
      <c r="BF233" s="503">
        <v>4460.590769999998</v>
      </c>
      <c r="BG233" s="521">
        <v>2943.278749999999</v>
      </c>
      <c r="BH233" s="517">
        <v>2078.3973639999986</v>
      </c>
      <c r="BI233" s="503">
        <v>1986.0374030000016</v>
      </c>
      <c r="BJ233" s="503">
        <v>1919.8712820000005</v>
      </c>
      <c r="BK233" s="503">
        <v>1569.5292510000004</v>
      </c>
      <c r="BL233" s="521">
        <v>858.98821300000009</v>
      </c>
      <c r="BM233" s="517">
        <v>2861.1662349999997</v>
      </c>
      <c r="BN233" s="503">
        <v>3017.2147019999989</v>
      </c>
      <c r="BO233" s="503">
        <v>2943.3188940000023</v>
      </c>
      <c r="BP233" s="503">
        <v>2867.4564500000001</v>
      </c>
      <c r="BQ233" s="521">
        <v>2601.4537889999974</v>
      </c>
      <c r="BR233" s="517">
        <v>2213.6162659999954</v>
      </c>
      <c r="BS233" s="503">
        <v>13552.109572000005</v>
      </c>
      <c r="BT233" s="503">
        <v>4730.2467130000014</v>
      </c>
      <c r="BU233" s="504">
        <v>2207.4610320000006</v>
      </c>
      <c r="BV233" s="74"/>
      <c r="BW233" s="74"/>
      <c r="BX233" s="74"/>
      <c r="BY233" s="74"/>
      <c r="BZ233" s="74"/>
      <c r="CA233" s="7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row>
    <row r="234" s="377" customFormat="true" ht="15" customHeight="true" x14ac:dyDescent="0.2">
      <c r="A234" s="1112"/>
      <c r="B234" s="447" t="s">
        <v>580</v>
      </c>
      <c r="C234" s="473">
        <v>8.3112486783746142</v>
      </c>
      <c r="D234" s="471">
        <v>5.4916355248259334</v>
      </c>
      <c r="E234" s="471">
        <v>6.6512181946078179</v>
      </c>
      <c r="F234" s="471">
        <v>5.2200672445482068</v>
      </c>
      <c r="G234" s="475">
        <v>5.5323372958837576</v>
      </c>
      <c r="H234" s="472">
        <v>9.0893172005893366</v>
      </c>
      <c r="I234" s="471">
        <v>4.5474844906764558</v>
      </c>
      <c r="J234" s="471">
        <v>5.5394393326588247</v>
      </c>
      <c r="K234" s="471">
        <v>5.9315227218814002</v>
      </c>
      <c r="L234" s="474">
        <v>5.7261209640182482</v>
      </c>
      <c r="M234" s="473">
        <v>8.4466524422459166</v>
      </c>
      <c r="N234" s="471">
        <v>7.3116175384636355</v>
      </c>
      <c r="O234" s="471">
        <v>5.7499338864375913</v>
      </c>
      <c r="P234" s="471">
        <v>5.4253324733755752</v>
      </c>
      <c r="Q234" s="474">
        <v>4.5591542045815432</v>
      </c>
      <c r="R234" s="473">
        <v>6.5140887715689377</v>
      </c>
      <c r="S234" s="471">
        <v>5.9719508915063209</v>
      </c>
      <c r="T234" s="471">
        <v>5.8637731240216988</v>
      </c>
      <c r="U234" s="474">
        <v>8.8410642618616908</v>
      </c>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1"/>
      <c r="AU234" s="51"/>
      <c r="AV234" s="51"/>
      <c r="AW234" s="51"/>
      <c r="AX234" s="51"/>
      <c r="AY234" s="51"/>
      <c r="AZ234" s="414"/>
      <c r="BA234" s="1096"/>
      <c r="BB234" s="682" t="s">
        <v>580</v>
      </c>
      <c r="BC234" s="517">
        <v>548.10511899999995</v>
      </c>
      <c r="BD234" s="503">
        <v>362.02714900000001</v>
      </c>
      <c r="BE234" s="503">
        <v>438.50696700000009</v>
      </c>
      <c r="BF234" s="503">
        <v>344.01785399999989</v>
      </c>
      <c r="BG234" s="521">
        <v>364.91772899999995</v>
      </c>
      <c r="BH234" s="517">
        <v>260.05584900000002</v>
      </c>
      <c r="BI234" s="503">
        <v>130.14119500000004</v>
      </c>
      <c r="BJ234" s="503">
        <v>158.42066</v>
      </c>
      <c r="BK234" s="503">
        <v>169.99756500000001</v>
      </c>
      <c r="BL234" s="521">
        <v>163.63499100000001</v>
      </c>
      <c r="BM234" s="517">
        <v>315.04606600000022</v>
      </c>
      <c r="BN234" s="503">
        <v>273.06729300000012</v>
      </c>
      <c r="BO234" s="503">
        <v>214.63683199999997</v>
      </c>
      <c r="BP234" s="503">
        <v>202.62736300000003</v>
      </c>
      <c r="BQ234" s="521">
        <v>169.94700400000002</v>
      </c>
      <c r="BR234" s="517">
        <v>184.18276399999999</v>
      </c>
      <c r="BS234" s="503">
        <v>1249.87645</v>
      </c>
      <c r="BT234" s="503">
        <v>375.63532100000009</v>
      </c>
      <c r="BU234" s="504">
        <v>247.88028300000002</v>
      </c>
      <c r="BV234" s="74"/>
      <c r="BW234" s="74"/>
      <c r="BX234" s="74"/>
      <c r="BY234" s="74"/>
      <c r="BZ234" s="74"/>
      <c r="CA234" s="7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row>
    <row r="235" s="377" customFormat="true" ht="15" customHeight="true" x14ac:dyDescent="0.2">
      <c r="A235" s="1112"/>
      <c r="B235" s="447" t="s">
        <v>581</v>
      </c>
      <c r="C235" s="473">
        <v>11.774203834617476</v>
      </c>
      <c r="D235" s="471">
        <v>11.817799149254332</v>
      </c>
      <c r="E235" s="471">
        <v>10.175127420807794</v>
      </c>
      <c r="F235" s="471">
        <v>9.9436813746927317</v>
      </c>
      <c r="G235" s="475">
        <v>10.615221814107976</v>
      </c>
      <c r="H235" s="472">
        <v>10.636192970847299</v>
      </c>
      <c r="I235" s="471">
        <v>8.3314545343404944</v>
      </c>
      <c r="J235" s="471">
        <v>7.1019142785097298</v>
      </c>
      <c r="K235" s="471">
        <v>11.367833243311946</v>
      </c>
      <c r="L235" s="474">
        <v>7.6493979536281094</v>
      </c>
      <c r="M235" s="473">
        <v>13.53440506891657</v>
      </c>
      <c r="N235" s="471">
        <v>9.7274800347659429</v>
      </c>
      <c r="O235" s="471">
        <v>12.746967946718154</v>
      </c>
      <c r="P235" s="471">
        <v>11.846198030300064</v>
      </c>
      <c r="Q235" s="474">
        <v>13.554915056170897</v>
      </c>
      <c r="R235" s="473">
        <v>11.447325399993519</v>
      </c>
      <c r="S235" s="471">
        <v>10.187741511398423</v>
      </c>
      <c r="T235" s="471">
        <v>15.335528848251609</v>
      </c>
      <c r="U235" s="474">
        <v>5.1223551303706563</v>
      </c>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1"/>
      <c r="AU235" s="51"/>
      <c r="AV235" s="51"/>
      <c r="AW235" s="51"/>
      <c r="AX235" s="51"/>
      <c r="AY235" s="51"/>
      <c r="AZ235" s="414"/>
      <c r="BA235" s="1096"/>
      <c r="BB235" s="682" t="s">
        <v>581</v>
      </c>
      <c r="BC235" s="517">
        <v>776.47795699999961</v>
      </c>
      <c r="BD235" s="503">
        <v>779.06920700000046</v>
      </c>
      <c r="BE235" s="503">
        <v>670.83414399999981</v>
      </c>
      <c r="BF235" s="503">
        <v>655.31798099999969</v>
      </c>
      <c r="BG235" s="521">
        <v>700.18916599999977</v>
      </c>
      <c r="BH235" s="517">
        <v>304.31374900000009</v>
      </c>
      <c r="BI235" s="503">
        <v>238.43191800000005</v>
      </c>
      <c r="BJ235" s="503">
        <v>203.10538300000007</v>
      </c>
      <c r="BK235" s="503">
        <v>325.80233799999996</v>
      </c>
      <c r="BL235" s="521">
        <v>218.59635399999999</v>
      </c>
      <c r="BM235" s="517">
        <v>504.81076400000001</v>
      </c>
      <c r="BN235" s="503">
        <v>363.29261300000013</v>
      </c>
      <c r="BO235" s="503">
        <v>475.82613500000025</v>
      </c>
      <c r="BP235" s="503">
        <v>442.43627100000003</v>
      </c>
      <c r="BQ235" s="521">
        <v>505.27293000000003</v>
      </c>
      <c r="BR235" s="517">
        <v>323.66768499999995</v>
      </c>
      <c r="BS235" s="503">
        <v>2132.2041030000019</v>
      </c>
      <c r="BT235" s="503">
        <v>982.39924700000006</v>
      </c>
      <c r="BU235" s="504">
        <v>143.61742000000001</v>
      </c>
      <c r="BV235" s="74"/>
      <c r="BW235" s="74"/>
      <c r="BX235" s="74"/>
      <c r="BY235" s="74"/>
      <c r="BZ235" s="74"/>
      <c r="CA235" s="7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row>
    <row r="236" s="377" customFormat="true" ht="15" customHeight="true" x14ac:dyDescent="0.2">
      <c r="A236" s="1113"/>
      <c r="B236" s="447" t="s">
        <v>582</v>
      </c>
      <c r="C236" s="473">
        <v>0.69685091810655009</v>
      </c>
      <c r="D236" s="471">
        <v>0.38885610656151104</v>
      </c>
      <c r="E236" s="471">
        <v>0.17077269096300277</v>
      </c>
      <c r="F236" s="471">
        <v>0.67750243296831236</v>
      </c>
      <c r="G236" s="475">
        <v>0.44453631663708226</v>
      </c>
      <c r="H236" s="472">
        <v>0.18355233433173726</v>
      </c>
      <c r="I236" s="471">
        <v>0.97994609482208916</v>
      </c>
      <c r="J236" s="471">
        <v>1.5860626418414833E-2</v>
      </c>
      <c r="K236" s="471">
        <v>0</v>
      </c>
      <c r="L236" s="474">
        <v>0.76676278997704417</v>
      </c>
      <c r="M236" s="473">
        <v>0.59319834118146986</v>
      </c>
      <c r="N236" s="471">
        <v>0.71397144231937393</v>
      </c>
      <c r="O236" s="471">
        <v>0.37388278045092938</v>
      </c>
      <c r="P236" s="471">
        <v>0.39763061104876257</v>
      </c>
      <c r="Q236" s="474">
        <v>0.63208809689836831</v>
      </c>
      <c r="R236" s="473">
        <v>0.68802882427372736</v>
      </c>
      <c r="S236" s="471">
        <v>0.42773402707222652</v>
      </c>
      <c r="T236" s="471">
        <v>0.42465577734573856</v>
      </c>
      <c r="U236" s="474">
        <v>0.73623949918976184</v>
      </c>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1"/>
      <c r="AU236" s="51"/>
      <c r="AV236" s="51"/>
      <c r="AW236" s="51"/>
      <c r="AX236" s="51"/>
      <c r="AY236" s="51"/>
      <c r="AZ236" s="414"/>
      <c r="BA236" s="1097"/>
      <c r="BB236" s="682" t="s">
        <v>582</v>
      </c>
      <c r="BC236" s="517">
        <v>45.955495999999997</v>
      </c>
      <c r="BD236" s="503">
        <v>25.634707000000002</v>
      </c>
      <c r="BE236" s="503">
        <v>11.258842</v>
      </c>
      <c r="BF236" s="503">
        <v>44.649411999999998</v>
      </c>
      <c r="BG236" s="521">
        <v>29.321998000000001</v>
      </c>
      <c r="BH236" s="517">
        <v>5.2516439999999998</v>
      </c>
      <c r="BI236" s="503">
        <v>28.044373999999998</v>
      </c>
      <c r="BJ236" s="503">
        <v>0.45359300000000002</v>
      </c>
      <c r="BK236" s="503">
        <v>0</v>
      </c>
      <c r="BL236" s="521">
        <v>21.911731</v>
      </c>
      <c r="BM236" s="517">
        <v>22.125309999999999</v>
      </c>
      <c r="BN236" s="503">
        <v>26.664722000000001</v>
      </c>
      <c r="BO236" s="503">
        <v>13.956511000000001</v>
      </c>
      <c r="BP236" s="503">
        <v>14.850857999999999</v>
      </c>
      <c r="BQ236" s="521">
        <v>23.561712</v>
      </c>
      <c r="BR236" s="517">
        <v>19.453688</v>
      </c>
      <c r="BS236" s="503">
        <v>89.520945000000012</v>
      </c>
      <c r="BT236" s="503">
        <v>27.203595</v>
      </c>
      <c r="BU236" s="504">
        <v>20.642226999999998</v>
      </c>
      <c r="BV236" s="74"/>
      <c r="BW236" s="74"/>
      <c r="BX236" s="74"/>
      <c r="BY236" s="74"/>
      <c r="BZ236" s="74"/>
      <c r="CA236" s="7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row>
    <row r="237" s="377" customFormat="true" ht="15" customHeight="true" x14ac:dyDescent="0.2">
      <c r="A237" s="676"/>
      <c r="B237" s="447"/>
      <c r="C237" s="473"/>
      <c r="D237" s="471"/>
      <c r="E237" s="471"/>
      <c r="F237" s="471"/>
      <c r="G237" s="475"/>
      <c r="H237" s="472"/>
      <c r="I237" s="471"/>
      <c r="J237" s="471"/>
      <c r="K237" s="471"/>
      <c r="L237" s="474"/>
      <c r="M237" s="473"/>
      <c r="N237" s="471"/>
      <c r="O237" s="471"/>
      <c r="P237" s="471"/>
      <c r="Q237" s="474"/>
      <c r="R237" s="473"/>
      <c r="S237" s="471"/>
      <c r="T237" s="471"/>
      <c r="U237" s="474"/>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1"/>
      <c r="AU237" s="51"/>
      <c r="AV237" s="51"/>
      <c r="AW237" s="51"/>
      <c r="AX237" s="51"/>
      <c r="AY237" s="51"/>
      <c r="AZ237" s="414"/>
      <c r="BA237" s="947"/>
      <c r="BB237" s="682"/>
      <c r="BC237" s="517"/>
      <c r="BD237" s="503"/>
      <c r="BE237" s="503"/>
      <c r="BF237" s="503"/>
      <c r="BG237" s="521"/>
      <c r="BH237" s="517"/>
      <c r="BI237" s="503"/>
      <c r="BJ237" s="503"/>
      <c r="BK237" s="503"/>
      <c r="BL237" s="521"/>
      <c r="BM237" s="517"/>
      <c r="BN237" s="503"/>
      <c r="BO237" s="503"/>
      <c r="BP237" s="503"/>
      <c r="BQ237" s="521"/>
      <c r="BR237" s="517"/>
      <c r="BS237" s="503"/>
      <c r="BT237" s="503"/>
      <c r="BU237" s="504"/>
      <c r="BV237" s="74"/>
      <c r="BW237" s="74"/>
      <c r="BX237" s="74"/>
      <c r="BY237" s="74"/>
      <c r="BZ237" s="74"/>
      <c r="CA237" s="7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row>
    <row r="238" s="377" customFormat="true" ht="15" customHeight="true" x14ac:dyDescent="0.2">
      <c r="A238" s="676"/>
      <c r="B238" s="447"/>
      <c r="C238" s="473"/>
      <c r="D238" s="471"/>
      <c r="E238" s="471"/>
      <c r="F238" s="471"/>
      <c r="G238" s="475"/>
      <c r="H238" s="472"/>
      <c r="I238" s="471"/>
      <c r="J238" s="471"/>
      <c r="K238" s="471"/>
      <c r="L238" s="474"/>
      <c r="M238" s="473"/>
      <c r="N238" s="471"/>
      <c r="O238" s="471"/>
      <c r="P238" s="471"/>
      <c r="Q238" s="474"/>
      <c r="R238" s="473"/>
      <c r="S238" s="471"/>
      <c r="T238" s="471"/>
      <c r="U238" s="474"/>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1"/>
      <c r="AU238" s="51"/>
      <c r="AV238" s="51"/>
      <c r="AW238" s="51"/>
      <c r="AX238" s="51"/>
      <c r="AY238" s="51"/>
      <c r="AZ238" s="414"/>
      <c r="BA238" s="947"/>
      <c r="BB238" s="682"/>
      <c r="BC238" s="517"/>
      <c r="BD238" s="503"/>
      <c r="BE238" s="503"/>
      <c r="BF238" s="503"/>
      <c r="BG238" s="521"/>
      <c r="BH238" s="517"/>
      <c r="BI238" s="503"/>
      <c r="BJ238" s="503"/>
      <c r="BK238" s="503"/>
      <c r="BL238" s="521"/>
      <c r="BM238" s="517"/>
      <c r="BN238" s="503"/>
      <c r="BO238" s="503"/>
      <c r="BP238" s="503"/>
      <c r="BQ238" s="521"/>
      <c r="BR238" s="517"/>
      <c r="BS238" s="503"/>
      <c r="BT238" s="503"/>
      <c r="BU238" s="504"/>
      <c r="BV238" s="74"/>
      <c r="BW238" s="74"/>
      <c r="BX238" s="74"/>
      <c r="BY238" s="74"/>
      <c r="BZ238" s="74"/>
      <c r="CA238" s="7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row>
    <row r="239" s="377" customFormat="true" ht="15" customHeight="true" x14ac:dyDescent="0.2">
      <c r="A239" s="676"/>
      <c r="B239" s="447"/>
      <c r="C239" s="473"/>
      <c r="D239" s="471"/>
      <c r="E239" s="471"/>
      <c r="F239" s="471"/>
      <c r="G239" s="475"/>
      <c r="H239" s="472"/>
      <c r="I239" s="471"/>
      <c r="J239" s="471"/>
      <c r="K239" s="471"/>
      <c r="L239" s="474"/>
      <c r="M239" s="473"/>
      <c r="N239" s="471"/>
      <c r="O239" s="471"/>
      <c r="P239" s="471"/>
      <c r="Q239" s="474"/>
      <c r="R239" s="473"/>
      <c r="S239" s="471"/>
      <c r="T239" s="471"/>
      <c r="U239" s="474"/>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1"/>
      <c r="AU239" s="51"/>
      <c r="AV239" s="51"/>
      <c r="AW239" s="51"/>
      <c r="AX239" s="51"/>
      <c r="AY239" s="51"/>
      <c r="AZ239" s="414"/>
      <c r="BA239" s="947"/>
      <c r="BB239" s="682"/>
      <c r="BC239" s="517"/>
      <c r="BD239" s="503"/>
      <c r="BE239" s="503"/>
      <c r="BF239" s="503"/>
      <c r="BG239" s="521"/>
      <c r="BH239" s="517"/>
      <c r="BI239" s="503"/>
      <c r="BJ239" s="503"/>
      <c r="BK239" s="503"/>
      <c r="BL239" s="521"/>
      <c r="BM239" s="517"/>
      <c r="BN239" s="503"/>
      <c r="BO239" s="503"/>
      <c r="BP239" s="503"/>
      <c r="BQ239" s="521"/>
      <c r="BR239" s="517"/>
      <c r="BS239" s="503"/>
      <c r="BT239" s="503"/>
      <c r="BU239" s="504"/>
      <c r="BV239" s="74"/>
      <c r="BW239" s="74"/>
      <c r="BX239" s="74"/>
      <c r="BY239" s="74"/>
      <c r="BZ239" s="74"/>
      <c r="CA239" s="7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row>
    <row r="240" s="377" customFormat="true" ht="15" customHeight="true" x14ac:dyDescent="0.2">
      <c r="A240" s="676"/>
      <c r="B240" s="447"/>
      <c r="C240" s="473"/>
      <c r="D240" s="471"/>
      <c r="E240" s="471"/>
      <c r="F240" s="471"/>
      <c r="G240" s="475"/>
      <c r="H240" s="472"/>
      <c r="I240" s="471"/>
      <c r="J240" s="471"/>
      <c r="K240" s="471"/>
      <c r="L240" s="474"/>
      <c r="M240" s="473"/>
      <c r="N240" s="471"/>
      <c r="O240" s="471"/>
      <c r="P240" s="471"/>
      <c r="Q240" s="474"/>
      <c r="R240" s="473"/>
      <c r="S240" s="471"/>
      <c r="T240" s="471"/>
      <c r="U240" s="474"/>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1"/>
      <c r="AU240" s="51"/>
      <c r="AV240" s="51"/>
      <c r="AW240" s="51"/>
      <c r="AX240" s="51"/>
      <c r="AY240" s="51"/>
      <c r="AZ240" s="414"/>
      <c r="BA240" s="947"/>
      <c r="BB240" s="682"/>
      <c r="BC240" s="517"/>
      <c r="BD240" s="503"/>
      <c r="BE240" s="503"/>
      <c r="BF240" s="503"/>
      <c r="BG240" s="521"/>
      <c r="BH240" s="517"/>
      <c r="BI240" s="503"/>
      <c r="BJ240" s="503"/>
      <c r="BK240" s="503"/>
      <c r="BL240" s="521"/>
      <c r="BM240" s="517"/>
      <c r="BN240" s="503"/>
      <c r="BO240" s="503"/>
      <c r="BP240" s="503"/>
      <c r="BQ240" s="521"/>
      <c r="BR240" s="517"/>
      <c r="BS240" s="503"/>
      <c r="BT240" s="503"/>
      <c r="BU240" s="504"/>
      <c r="BV240" s="74"/>
      <c r="BW240" s="74"/>
      <c r="BX240" s="74"/>
      <c r="BY240" s="74"/>
      <c r="BZ240" s="74"/>
      <c r="CA240" s="7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row>
    <row r="241" s="377" customFormat="true" ht="15" customHeight="true" x14ac:dyDescent="0.2">
      <c r="A241" s="676"/>
      <c r="B241" s="447"/>
      <c r="C241" s="473"/>
      <c r="D241" s="471"/>
      <c r="E241" s="471"/>
      <c r="F241" s="471"/>
      <c r="G241" s="475"/>
      <c r="H241" s="472"/>
      <c r="I241" s="471"/>
      <c r="J241" s="471"/>
      <c r="K241" s="471"/>
      <c r="L241" s="474"/>
      <c r="M241" s="473"/>
      <c r="N241" s="471"/>
      <c r="O241" s="471"/>
      <c r="P241" s="471"/>
      <c r="Q241" s="474"/>
      <c r="R241" s="473"/>
      <c r="S241" s="471"/>
      <c r="T241" s="471"/>
      <c r="U241" s="474"/>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1"/>
      <c r="AU241" s="51"/>
      <c r="AV241" s="51"/>
      <c r="AW241" s="51"/>
      <c r="AX241" s="51"/>
      <c r="AY241" s="51"/>
      <c r="AZ241" s="414"/>
      <c r="BA241" s="947"/>
      <c r="BB241" s="682"/>
      <c r="BC241" s="517"/>
      <c r="BD241" s="503"/>
      <c r="BE241" s="503"/>
      <c r="BF241" s="503"/>
      <c r="BG241" s="521"/>
      <c r="BH241" s="517"/>
      <c r="BI241" s="503"/>
      <c r="BJ241" s="503"/>
      <c r="BK241" s="503"/>
      <c r="BL241" s="521"/>
      <c r="BM241" s="517"/>
      <c r="BN241" s="503"/>
      <c r="BO241" s="503"/>
      <c r="BP241" s="503"/>
      <c r="BQ241" s="521"/>
      <c r="BR241" s="517"/>
      <c r="BS241" s="503"/>
      <c r="BT241" s="503"/>
      <c r="BU241" s="504"/>
      <c r="BV241" s="74"/>
      <c r="BW241" s="74"/>
      <c r="BX241" s="74"/>
      <c r="BY241" s="74"/>
      <c r="BZ241" s="74"/>
      <c r="CA241" s="7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row>
    <row r="242" s="377" customFormat="true" ht="15" customHeight="true" x14ac:dyDescent="0.2">
      <c r="A242" s="676"/>
      <c r="B242" s="447"/>
      <c r="C242" s="473"/>
      <c r="D242" s="471"/>
      <c r="E242" s="471"/>
      <c r="F242" s="471"/>
      <c r="G242" s="475"/>
      <c r="H242" s="472"/>
      <c r="I242" s="471"/>
      <c r="J242" s="471"/>
      <c r="K242" s="471"/>
      <c r="L242" s="474"/>
      <c r="M242" s="473"/>
      <c r="N242" s="471"/>
      <c r="O242" s="471"/>
      <c r="P242" s="471"/>
      <c r="Q242" s="474"/>
      <c r="R242" s="473"/>
      <c r="S242" s="471"/>
      <c r="T242" s="471"/>
      <c r="U242" s="474"/>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1"/>
      <c r="AU242" s="51"/>
      <c r="AV242" s="51"/>
      <c r="AW242" s="51"/>
      <c r="AX242" s="51"/>
      <c r="AY242" s="51"/>
      <c r="AZ242" s="414"/>
      <c r="BA242" s="947"/>
      <c r="BB242" s="682"/>
      <c r="BC242" s="517"/>
      <c r="BD242" s="503"/>
      <c r="BE242" s="503"/>
      <c r="BF242" s="503"/>
      <c r="BG242" s="521"/>
      <c r="BH242" s="517"/>
      <c r="BI242" s="503"/>
      <c r="BJ242" s="503"/>
      <c r="BK242" s="503"/>
      <c r="BL242" s="521"/>
      <c r="BM242" s="517"/>
      <c r="BN242" s="503"/>
      <c r="BO242" s="503"/>
      <c r="BP242" s="503"/>
      <c r="BQ242" s="521"/>
      <c r="BR242" s="517"/>
      <c r="BS242" s="503"/>
      <c r="BT242" s="503"/>
      <c r="BU242" s="504"/>
      <c r="BV242" s="74"/>
      <c r="BW242" s="74"/>
      <c r="BX242" s="74"/>
      <c r="BY242" s="74"/>
      <c r="BZ242" s="74"/>
      <c r="CA242" s="7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row>
    <row r="243" s="377" customFormat="true" ht="15" customHeight="true" x14ac:dyDescent="0.2">
      <c r="A243" s="676"/>
      <c r="B243" s="447"/>
      <c r="C243" s="473"/>
      <c r="D243" s="471"/>
      <c r="E243" s="471"/>
      <c r="F243" s="471"/>
      <c r="G243" s="475"/>
      <c r="H243" s="472"/>
      <c r="I243" s="471"/>
      <c r="J243" s="471"/>
      <c r="K243" s="471"/>
      <c r="L243" s="474"/>
      <c r="M243" s="473"/>
      <c r="N243" s="471"/>
      <c r="O243" s="471"/>
      <c r="P243" s="471"/>
      <c r="Q243" s="474"/>
      <c r="R243" s="473"/>
      <c r="S243" s="471"/>
      <c r="T243" s="471"/>
      <c r="U243" s="474"/>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1"/>
      <c r="AU243" s="51"/>
      <c r="AV243" s="51"/>
      <c r="AW243" s="51"/>
      <c r="AX243" s="51"/>
      <c r="AY243" s="51"/>
      <c r="AZ243" s="414"/>
      <c r="BA243" s="947"/>
      <c r="BB243" s="682"/>
      <c r="BC243" s="517"/>
      <c r="BD243" s="503"/>
      <c r="BE243" s="503"/>
      <c r="BF243" s="503"/>
      <c r="BG243" s="521"/>
      <c r="BH243" s="517"/>
      <c r="BI243" s="503"/>
      <c r="BJ243" s="503"/>
      <c r="BK243" s="503"/>
      <c r="BL243" s="521"/>
      <c r="BM243" s="517"/>
      <c r="BN243" s="503"/>
      <c r="BO243" s="503"/>
      <c r="BP243" s="503"/>
      <c r="BQ243" s="521"/>
      <c r="BR243" s="517"/>
      <c r="BS243" s="503"/>
      <c r="BT243" s="503"/>
      <c r="BU243" s="504"/>
      <c r="BV243" s="74"/>
      <c r="BW243" s="74"/>
      <c r="BX243" s="74"/>
      <c r="BY243" s="74"/>
      <c r="BZ243" s="74"/>
      <c r="CA243" s="7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row>
    <row r="244" s="377" customFormat="true" ht="15" customHeight="true" x14ac:dyDescent="0.2">
      <c r="A244" s="676"/>
      <c r="B244" s="447"/>
      <c r="C244" s="473"/>
      <c r="D244" s="471"/>
      <c r="E244" s="471"/>
      <c r="F244" s="471"/>
      <c r="G244" s="475"/>
      <c r="H244" s="472"/>
      <c r="I244" s="471"/>
      <c r="J244" s="471"/>
      <c r="K244" s="471"/>
      <c r="L244" s="474"/>
      <c r="M244" s="473"/>
      <c r="N244" s="471"/>
      <c r="O244" s="471"/>
      <c r="P244" s="471"/>
      <c r="Q244" s="474"/>
      <c r="R244" s="473"/>
      <c r="S244" s="471"/>
      <c r="T244" s="471"/>
      <c r="U244" s="474"/>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1"/>
      <c r="AU244" s="51"/>
      <c r="AV244" s="51"/>
      <c r="AW244" s="51"/>
      <c r="AX244" s="51"/>
      <c r="AY244" s="51"/>
      <c r="AZ244" s="414"/>
      <c r="BA244" s="947"/>
      <c r="BB244" s="682"/>
      <c r="BC244" s="517"/>
      <c r="BD244" s="503"/>
      <c r="BE244" s="503"/>
      <c r="BF244" s="503"/>
      <c r="BG244" s="521"/>
      <c r="BH244" s="517"/>
      <c r="BI244" s="503"/>
      <c r="BJ244" s="503"/>
      <c r="BK244" s="503"/>
      <c r="BL244" s="521"/>
      <c r="BM244" s="517"/>
      <c r="BN244" s="503"/>
      <c r="BO244" s="503"/>
      <c r="BP244" s="503"/>
      <c r="BQ244" s="521"/>
      <c r="BR244" s="517"/>
      <c r="BS244" s="503"/>
      <c r="BT244" s="503"/>
      <c r="BU244" s="504"/>
      <c r="BV244" s="74"/>
      <c r="BW244" s="74"/>
      <c r="BX244" s="74"/>
      <c r="BY244" s="74"/>
      <c r="BZ244" s="74"/>
      <c r="CA244" s="7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row>
    <row r="245" s="377" customFormat="true" ht="15" customHeight="true" x14ac:dyDescent="0.2">
      <c r="A245" s="676"/>
      <c r="B245" s="447"/>
      <c r="C245" s="473"/>
      <c r="D245" s="471"/>
      <c r="E245" s="471"/>
      <c r="F245" s="471"/>
      <c r="G245" s="475"/>
      <c r="H245" s="472"/>
      <c r="I245" s="471"/>
      <c r="J245" s="471"/>
      <c r="K245" s="471"/>
      <c r="L245" s="474"/>
      <c r="M245" s="473"/>
      <c r="N245" s="471"/>
      <c r="O245" s="471"/>
      <c r="P245" s="471"/>
      <c r="Q245" s="474"/>
      <c r="R245" s="473"/>
      <c r="S245" s="471"/>
      <c r="T245" s="471"/>
      <c r="U245" s="474"/>
      <c r="V245" s="51"/>
      <c r="W245" s="51"/>
      <c r="X245" s="51"/>
      <c r="Y245" s="51"/>
      <c r="Z245" s="51"/>
      <c r="AA245" s="51"/>
      <c r="AB245" s="51"/>
      <c r="AC245" s="51"/>
      <c r="AD245" s="51"/>
      <c r="AE245" s="51"/>
      <c r="AF245" s="51"/>
      <c r="AG245" s="51"/>
      <c r="AH245" s="51"/>
      <c r="AI245" s="51"/>
      <c r="AJ245" s="51"/>
      <c r="AK245" s="51"/>
      <c r="AL245" s="51"/>
      <c r="AM245" s="51"/>
      <c r="AN245" s="51"/>
      <c r="AO245" s="51"/>
      <c r="AP245" s="51"/>
      <c r="AQ245" s="51"/>
      <c r="AR245" s="51"/>
      <c r="AS245" s="51"/>
      <c r="AT245" s="51"/>
      <c r="AU245" s="51"/>
      <c r="AV245" s="51"/>
      <c r="AW245" s="51"/>
      <c r="AX245" s="51"/>
      <c r="AY245" s="51"/>
      <c r="AZ245" s="414"/>
      <c r="BA245" s="947"/>
      <c r="BB245" s="682"/>
      <c r="BC245" s="517"/>
      <c r="BD245" s="503"/>
      <c r="BE245" s="503"/>
      <c r="BF245" s="503"/>
      <c r="BG245" s="521"/>
      <c r="BH245" s="517"/>
      <c r="BI245" s="503"/>
      <c r="BJ245" s="503"/>
      <c r="BK245" s="503"/>
      <c r="BL245" s="521"/>
      <c r="BM245" s="517"/>
      <c r="BN245" s="503"/>
      <c r="BO245" s="503"/>
      <c r="BP245" s="503"/>
      <c r="BQ245" s="521"/>
      <c r="BR245" s="517"/>
      <c r="BS245" s="503"/>
      <c r="BT245" s="503"/>
      <c r="BU245" s="504"/>
      <c r="BV245" s="74"/>
      <c r="BW245" s="74"/>
      <c r="BX245" s="74"/>
      <c r="BY245" s="74"/>
      <c r="BZ245" s="74"/>
      <c r="CA245" s="7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row>
    <row r="246" s="377" customFormat="true" ht="15" customHeight="true" x14ac:dyDescent="0.2">
      <c r="A246" s="676"/>
      <c r="B246" s="447"/>
      <c r="C246" s="473"/>
      <c r="D246" s="471"/>
      <c r="E246" s="471"/>
      <c r="F246" s="471"/>
      <c r="G246" s="475"/>
      <c r="H246" s="472"/>
      <c r="I246" s="471"/>
      <c r="J246" s="471"/>
      <c r="K246" s="471"/>
      <c r="L246" s="474"/>
      <c r="M246" s="473"/>
      <c r="N246" s="471"/>
      <c r="O246" s="471"/>
      <c r="P246" s="471"/>
      <c r="Q246" s="474"/>
      <c r="R246" s="473"/>
      <c r="S246" s="471"/>
      <c r="T246" s="471"/>
      <c r="U246" s="474"/>
      <c r="V246" s="51"/>
      <c r="W246" s="51"/>
      <c r="X246" s="51"/>
      <c r="Y246" s="51"/>
      <c r="Z246" s="51"/>
      <c r="AA246" s="51"/>
      <c r="AB246" s="51"/>
      <c r="AC246" s="51"/>
      <c r="AD246" s="51"/>
      <c r="AE246" s="51"/>
      <c r="AF246" s="51"/>
      <c r="AG246" s="51"/>
      <c r="AH246" s="51"/>
      <c r="AI246" s="51"/>
      <c r="AJ246" s="51"/>
      <c r="AK246" s="51"/>
      <c r="AL246" s="51"/>
      <c r="AM246" s="51"/>
      <c r="AN246" s="51"/>
      <c r="AO246" s="51"/>
      <c r="AP246" s="51"/>
      <c r="AQ246" s="51"/>
      <c r="AR246" s="51"/>
      <c r="AS246" s="51"/>
      <c r="AT246" s="51"/>
      <c r="AU246" s="51"/>
      <c r="AV246" s="51"/>
      <c r="AW246" s="51"/>
      <c r="AX246" s="51"/>
      <c r="AY246" s="51"/>
      <c r="AZ246" s="414"/>
      <c r="BA246" s="947"/>
      <c r="BB246" s="682"/>
      <c r="BC246" s="517"/>
      <c r="BD246" s="503"/>
      <c r="BE246" s="503"/>
      <c r="BF246" s="503"/>
      <c r="BG246" s="521"/>
      <c r="BH246" s="517"/>
      <c r="BI246" s="503"/>
      <c r="BJ246" s="503"/>
      <c r="BK246" s="503"/>
      <c r="BL246" s="521"/>
      <c r="BM246" s="517"/>
      <c r="BN246" s="503"/>
      <c r="BO246" s="503"/>
      <c r="BP246" s="503"/>
      <c r="BQ246" s="521"/>
      <c r="BR246" s="517"/>
      <c r="BS246" s="503"/>
      <c r="BT246" s="503"/>
      <c r="BU246" s="504"/>
      <c r="BV246" s="74"/>
      <c r="BW246" s="74"/>
      <c r="BX246" s="74"/>
      <c r="BY246" s="74"/>
      <c r="BZ246" s="74"/>
      <c r="CA246" s="7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row>
    <row r="247" s="377" customFormat="true" ht="15" customHeight="true" x14ac:dyDescent="0.2">
      <c r="A247" s="676"/>
      <c r="B247" s="447"/>
      <c r="C247" s="473"/>
      <c r="D247" s="471"/>
      <c r="E247" s="471"/>
      <c r="F247" s="471"/>
      <c r="G247" s="475"/>
      <c r="H247" s="472"/>
      <c r="I247" s="471"/>
      <c r="J247" s="471"/>
      <c r="K247" s="471"/>
      <c r="L247" s="474"/>
      <c r="M247" s="473"/>
      <c r="N247" s="471"/>
      <c r="O247" s="471"/>
      <c r="P247" s="471"/>
      <c r="Q247" s="474"/>
      <c r="R247" s="473"/>
      <c r="S247" s="471"/>
      <c r="T247" s="471"/>
      <c r="U247" s="474"/>
      <c r="V247" s="51"/>
      <c r="W247" s="51"/>
      <c r="X247" s="51"/>
      <c r="Y247" s="51"/>
      <c r="Z247" s="51"/>
      <c r="AA247" s="51"/>
      <c r="AB247" s="51"/>
      <c r="AC247" s="51"/>
      <c r="AD247" s="51"/>
      <c r="AE247" s="51"/>
      <c r="AF247" s="51"/>
      <c r="AG247" s="51"/>
      <c r="AH247" s="51"/>
      <c r="AI247" s="51"/>
      <c r="AJ247" s="51"/>
      <c r="AK247" s="51"/>
      <c r="AL247" s="51"/>
      <c r="AM247" s="51"/>
      <c r="AN247" s="51"/>
      <c r="AO247" s="51"/>
      <c r="AP247" s="51"/>
      <c r="AQ247" s="51"/>
      <c r="AR247" s="51"/>
      <c r="AS247" s="51"/>
      <c r="AT247" s="51"/>
      <c r="AU247" s="51"/>
      <c r="AV247" s="51"/>
      <c r="AW247" s="51"/>
      <c r="AX247" s="51"/>
      <c r="AY247" s="51"/>
      <c r="AZ247" s="414"/>
      <c r="BA247" s="947"/>
      <c r="BB247" s="682"/>
      <c r="BC247" s="517"/>
      <c r="BD247" s="503"/>
      <c r="BE247" s="503"/>
      <c r="BF247" s="503"/>
      <c r="BG247" s="521"/>
      <c r="BH247" s="517"/>
      <c r="BI247" s="503"/>
      <c r="BJ247" s="503"/>
      <c r="BK247" s="503"/>
      <c r="BL247" s="521"/>
      <c r="BM247" s="517"/>
      <c r="BN247" s="503"/>
      <c r="BO247" s="503"/>
      <c r="BP247" s="503"/>
      <c r="BQ247" s="521"/>
      <c r="BR247" s="517"/>
      <c r="BS247" s="503"/>
      <c r="BT247" s="503"/>
      <c r="BU247" s="504"/>
      <c r="BV247" s="74"/>
      <c r="BW247" s="74"/>
      <c r="BX247" s="74"/>
      <c r="BY247" s="74"/>
      <c r="BZ247" s="74"/>
      <c r="CA247" s="7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row>
    <row r="248" s="377" customFormat="true" ht="15" customHeight="true" x14ac:dyDescent="0.2">
      <c r="A248" s="672"/>
      <c r="B248" s="448"/>
      <c r="C248" s="478"/>
      <c r="D248" s="476"/>
      <c r="E248" s="476"/>
      <c r="F248" s="476"/>
      <c r="G248" s="480"/>
      <c r="H248" s="477"/>
      <c r="I248" s="476"/>
      <c r="J248" s="476"/>
      <c r="K248" s="476"/>
      <c r="L248" s="479"/>
      <c r="M248" s="478"/>
      <c r="N248" s="476"/>
      <c r="O248" s="476"/>
      <c r="P248" s="476"/>
      <c r="Q248" s="479"/>
      <c r="R248" s="478"/>
      <c r="S248" s="476"/>
      <c r="T248" s="476"/>
      <c r="U248" s="479"/>
      <c r="V248" s="51"/>
      <c r="W248" s="51"/>
      <c r="X248" s="51"/>
      <c r="Y248" s="51"/>
      <c r="Z248" s="51"/>
      <c r="AA248" s="51"/>
      <c r="AB248" s="51"/>
      <c r="AC248" s="51"/>
      <c r="AD248" s="51"/>
      <c r="AE248" s="51"/>
      <c r="AF248" s="51"/>
      <c r="AG248" s="51"/>
      <c r="AH248" s="51"/>
      <c r="AI248" s="51"/>
      <c r="AJ248" s="51"/>
      <c r="AK248" s="51"/>
      <c r="AL248" s="51"/>
      <c r="AM248" s="51"/>
      <c r="AN248" s="51"/>
      <c r="AO248" s="51"/>
      <c r="AP248" s="51"/>
      <c r="AQ248" s="51"/>
      <c r="AR248" s="51"/>
      <c r="AS248" s="51"/>
      <c r="AT248" s="51"/>
      <c r="AU248" s="51"/>
      <c r="AV248" s="51"/>
      <c r="AW248" s="51"/>
      <c r="AX248" s="51"/>
      <c r="AY248" s="51"/>
      <c r="AZ248" s="414"/>
      <c r="BA248" s="947"/>
      <c r="BB248" s="682"/>
      <c r="BC248" s="520"/>
      <c r="BD248" s="519"/>
      <c r="BE248" s="519"/>
      <c r="BF248" s="519"/>
      <c r="BG248" s="523"/>
      <c r="BH248" s="520"/>
      <c r="BI248" s="519"/>
      <c r="BJ248" s="519"/>
      <c r="BK248" s="519"/>
      <c r="BL248" s="523"/>
      <c r="BM248" s="520"/>
      <c r="BN248" s="519"/>
      <c r="BO248" s="519"/>
      <c r="BP248" s="519"/>
      <c r="BQ248" s="523"/>
      <c r="BR248" s="520"/>
      <c r="BS248" s="519"/>
      <c r="BT248" s="519"/>
      <c r="BU248" s="522"/>
      <c r="BV248" s="74"/>
      <c r="BW248" s="74"/>
      <c r="BX248" s="74"/>
      <c r="BY248" s="74"/>
      <c r="BZ248" s="74"/>
      <c r="CA248" s="74"/>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row>
    <row r="249" s="377" customFormat="true" ht="250.15" customHeight="true" x14ac:dyDescent="0.2">
      <c r="A249" s="379"/>
      <c r="B249" s="379"/>
      <c r="C249" s="379"/>
      <c r="D249" s="379"/>
      <c r="E249" s="379"/>
      <c r="F249" s="379"/>
      <c r="G249" s="379"/>
      <c r="H249" s="379"/>
      <c r="I249" s="379"/>
      <c r="J249" s="379"/>
      <c r="K249" s="379"/>
      <c r="L249" s="379"/>
      <c r="M249" s="379"/>
      <c r="N249" s="379"/>
      <c r="O249" s="379"/>
      <c r="P249" s="379"/>
      <c r="Q249" s="379"/>
      <c r="R249" s="565"/>
      <c r="S249" s="379"/>
      <c r="T249" s="379"/>
      <c r="U249" s="379"/>
      <c r="V249" s="414"/>
      <c r="W249" s="414"/>
      <c r="X249" s="414"/>
      <c r="Y249" s="414"/>
      <c r="Z249" s="414"/>
      <c r="AA249" s="414"/>
      <c r="AB249" s="414"/>
      <c r="AC249" s="414"/>
      <c r="AD249" s="414"/>
      <c r="AE249" s="414"/>
      <c r="AF249" s="414"/>
      <c r="AG249" s="414"/>
      <c r="AH249" s="414"/>
      <c r="AI249" s="414"/>
      <c r="AJ249" s="414"/>
      <c r="AK249" s="414"/>
      <c r="AL249" s="414"/>
      <c r="AM249" s="414"/>
      <c r="AN249" s="414"/>
      <c r="AO249" s="414"/>
      <c r="AP249" s="414"/>
      <c r="AQ249" s="414"/>
      <c r="AR249" s="414"/>
      <c r="AS249" s="414"/>
      <c r="AT249" s="414"/>
      <c r="AU249" s="414"/>
      <c r="AV249" s="414"/>
      <c r="AW249" s="414"/>
      <c r="AX249" s="414"/>
      <c r="AY249" s="414"/>
      <c r="AZ249" s="414"/>
      <c r="BA249" s="379"/>
      <c r="BU249" s="379"/>
      <c r="BV249" s="414"/>
      <c r="BW249" s="414"/>
      <c r="BX249" s="414"/>
      <c r="BY249" s="414"/>
      <c r="BZ249" s="414"/>
      <c r="CA249" s="414"/>
      <c r="CB249" s="414"/>
      <c r="CC249" s="414"/>
      <c r="CD249" s="414"/>
      <c r="CE249" s="414"/>
      <c r="CF249" s="414"/>
      <c r="CG249" s="414"/>
      <c r="CH249" s="414"/>
      <c r="CI249" s="414"/>
      <c r="CJ249" s="414"/>
      <c r="CK249" s="414"/>
      <c r="CL249" s="414"/>
      <c r="CM249" s="414"/>
      <c r="CN249" s="414"/>
      <c r="CO249" s="414"/>
      <c r="CP249" s="414"/>
      <c r="CQ249" s="414"/>
      <c r="CR249" s="414"/>
      <c r="CS249" s="414"/>
      <c r="CT249" s="414"/>
      <c r="CU249" s="414"/>
      <c r="CV249" s="414"/>
      <c r="CW249" s="414"/>
      <c r="CX249" s="414"/>
      <c r="CY249" s="414"/>
      <c r="CZ249" s="414"/>
    </row>
    <row r="250" ht="19.15" customHeight="true" x14ac:dyDescent="0.2"/>
    <row r="251" ht="22.5" customHeight="true" x14ac:dyDescent="0.35">
      <c r="A251" s="1060" t="str">
        <f>A1026</f>
        <v>Lesotho</v>
      </c>
      <c r="B251" s="1061"/>
    </row>
    <row r="252" ht="22.5" customHeight="true" x14ac:dyDescent="0.35">
      <c r="A252" s="429" t="str">
        <f>A1034</f>
        <v>2018</v>
      </c>
      <c r="B252" s="386"/>
    </row>
    <row r="253" ht="22.5" customHeight="true" x14ac:dyDescent="0.35">
      <c r="A253" s="1087" t="s">
        <v>129</v>
      </c>
      <c r="B253" s="1088"/>
    </row>
    <row r="254" ht="22.5" customHeight="true" x14ac:dyDescent="0.35">
      <c r="A254" s="1087" t="s">
        <v>97</v>
      </c>
      <c r="B254" s="1088"/>
    </row>
    <row r="255" ht="15" customHeight="true" x14ac:dyDescent="0.2">
      <c r="A255" s="1089" t="s">
        <v>98</v>
      </c>
      <c r="B255" s="1090"/>
    </row>
    <row r="256" ht="15" customHeight="true" x14ac:dyDescent="0.2">
      <c r="A256" s="399" t="s">
        <v>40</v>
      </c>
      <c r="B256" s="398"/>
    </row>
    <row r="257" ht="18" customHeight="true" x14ac:dyDescent="0.2">
      <c r="A257" s="397" t="s">
        <v>39</v>
      </c>
      <c r="B257" s="400"/>
    </row>
    <row r="258" ht="18" customHeight="true" x14ac:dyDescent="0.2">
      <c r="A258" s="420" t="s">
        <v>136</v>
      </c>
      <c r="B258" s="421" t="str">
        <f>A1025</f>
        <v>MICS18</v>
      </c>
    </row>
    <row r="259" s="377" customFormat="true" ht="15" customHeight="true" x14ac:dyDescent="0.2">
      <c r="A259" s="384" t="s">
        <v>85</v>
      </c>
      <c r="B259" s="404"/>
      <c r="C259" s="1049" t="s">
        <v>115</v>
      </c>
      <c r="D259" s="1050"/>
      <c r="E259" s="1050"/>
      <c r="F259" s="1050"/>
      <c r="G259" s="1051"/>
      <c r="H259" s="1039" t="s">
        <v>38</v>
      </c>
      <c r="I259" s="1040"/>
      <c r="J259" s="1040"/>
      <c r="K259" s="1040"/>
      <c r="L259" s="1041"/>
      <c r="M259" s="1039" t="s">
        <v>37</v>
      </c>
      <c r="N259" s="1040"/>
      <c r="O259" s="1040"/>
      <c r="P259" s="1040"/>
      <c r="Q259" s="1042"/>
      <c r="R259" s="571" t="s">
        <v>142</v>
      </c>
      <c r="S259" s="524"/>
      <c r="T259" s="524"/>
      <c r="U259" s="524"/>
      <c r="V259" s="53"/>
      <c r="W259" s="53"/>
      <c r="X259" s="53"/>
      <c r="Y259" s="53"/>
      <c r="Z259" s="414"/>
      <c r="AA259" s="414"/>
      <c r="AB259" s="414"/>
      <c r="AC259" s="414"/>
      <c r="AD259" s="414"/>
      <c r="AE259" s="414"/>
      <c r="AF259" s="414"/>
      <c r="AG259" s="414"/>
      <c r="AH259" s="414"/>
      <c r="AI259" s="414"/>
      <c r="AJ259" s="414"/>
      <c r="AK259" s="414"/>
      <c r="AL259" s="414"/>
      <c r="AM259" s="414"/>
      <c r="AN259" s="414"/>
      <c r="AO259" s="414"/>
      <c r="AP259" s="414"/>
      <c r="AQ259" s="414"/>
      <c r="AR259" s="414"/>
      <c r="AS259" s="414"/>
      <c r="AT259" s="414"/>
      <c r="AU259" s="414"/>
      <c r="AV259" s="414"/>
      <c r="AW259" s="414"/>
      <c r="AX259" s="414"/>
      <c r="AY259" s="414"/>
      <c r="AZ259" s="414"/>
      <c r="BA259" s="416" t="s">
        <v>131</v>
      </c>
      <c r="BB259" s="384" t="s">
        <v>85</v>
      </c>
      <c r="BC259" s="1039" t="s">
        <v>115</v>
      </c>
      <c r="BD259" s="1040"/>
      <c r="BE259" s="1040"/>
      <c r="BF259" s="1040"/>
      <c r="BG259" s="1041"/>
      <c r="BH259" s="1039" t="s">
        <v>38</v>
      </c>
      <c r="BI259" s="1040"/>
      <c r="BJ259" s="1040"/>
      <c r="BK259" s="1040"/>
      <c r="BL259" s="1041"/>
      <c r="BM259" s="1039" t="s">
        <v>37</v>
      </c>
      <c r="BN259" s="1040"/>
      <c r="BO259" s="1040"/>
      <c r="BP259" s="1040"/>
      <c r="BQ259" s="1041"/>
      <c r="BR259" s="572" t="s">
        <v>142</v>
      </c>
      <c r="BS259" s="524"/>
      <c r="BT259" s="524"/>
      <c r="BU259" s="524"/>
      <c r="BV259" s="53"/>
      <c r="BW259" s="53"/>
      <c r="BX259" s="53"/>
      <c r="BY259" s="53"/>
      <c r="BZ259" s="414"/>
      <c r="CA259" s="414"/>
      <c r="CB259" s="414"/>
      <c r="CC259" s="414"/>
      <c r="CD259" s="414"/>
      <c r="CE259" s="414"/>
      <c r="CF259" s="414"/>
      <c r="CG259" s="414"/>
      <c r="CH259" s="414"/>
      <c r="CI259" s="414"/>
      <c r="CJ259" s="414"/>
      <c r="CK259" s="414"/>
      <c r="CL259" s="414"/>
      <c r="CM259" s="414"/>
      <c r="CN259" s="414"/>
      <c r="CO259" s="414"/>
      <c r="CP259" s="414"/>
      <c r="CQ259" s="414"/>
      <c r="CR259" s="414"/>
      <c r="CS259" s="414"/>
      <c r="CT259" s="414"/>
      <c r="CU259" s="414"/>
      <c r="CV259" s="414"/>
      <c r="CW259" s="414"/>
      <c r="CX259" s="414"/>
      <c r="CY259" s="414"/>
      <c r="CZ259" s="414"/>
    </row>
    <row r="260" s="377" customFormat="true" ht="24" x14ac:dyDescent="0.2">
      <c r="A260" s="402" t="s">
        <v>88</v>
      </c>
      <c r="B260" s="401"/>
      <c r="C260" s="507" t="s">
        <v>0</v>
      </c>
      <c r="D260" s="487" t="s">
        <v>1</v>
      </c>
      <c r="E260" s="487" t="s">
        <v>2</v>
      </c>
      <c r="F260" s="487" t="s">
        <v>3</v>
      </c>
      <c r="G260" s="508" t="s">
        <v>4</v>
      </c>
      <c r="H260" s="525" t="s">
        <v>0</v>
      </c>
      <c r="I260" s="647" t="s">
        <v>1</v>
      </c>
      <c r="J260" s="647" t="s">
        <v>2</v>
      </c>
      <c r="K260" s="647" t="s">
        <v>3</v>
      </c>
      <c r="L260" s="526" t="s">
        <v>4</v>
      </c>
      <c r="M260" s="525" t="s">
        <v>0</v>
      </c>
      <c r="N260" s="647" t="s">
        <v>1</v>
      </c>
      <c r="O260" s="647" t="s">
        <v>2</v>
      </c>
      <c r="P260" s="647" t="s">
        <v>3</v>
      </c>
      <c r="Q260" s="648" t="s">
        <v>4</v>
      </c>
      <c r="R260" s="525" t="s">
        <v>546</v>
      </c>
      <c r="S260" s="647" t="s">
        <v>547</v>
      </c>
      <c r="T260" s="647" t="s">
        <v>548</v>
      </c>
      <c r="U260" s="648" t="s">
        <v>549</v>
      </c>
      <c r="V260" s="948"/>
      <c r="W260" s="948"/>
      <c r="X260" s="948"/>
      <c r="Y260" s="948"/>
      <c r="Z260" s="948"/>
      <c r="AA260" s="948"/>
      <c r="AB260" s="948"/>
      <c r="AC260" s="948"/>
      <c r="AD260" s="948"/>
      <c r="AE260" s="948"/>
      <c r="AF260" s="948"/>
      <c r="AG260" s="948"/>
      <c r="AH260" s="948"/>
      <c r="AI260" s="948"/>
      <c r="AJ260" s="948"/>
      <c r="AK260" s="948"/>
      <c r="AL260" s="948"/>
      <c r="AM260" s="948"/>
      <c r="AN260" s="948"/>
      <c r="AO260" s="948"/>
      <c r="AP260" s="948"/>
      <c r="AQ260" s="948"/>
      <c r="AR260" s="948"/>
      <c r="AS260" s="948"/>
      <c r="AT260" s="948"/>
      <c r="AU260" s="948"/>
      <c r="AV260" s="948"/>
      <c r="AW260" s="948"/>
      <c r="AX260" s="948"/>
      <c r="AY260" s="948"/>
      <c r="AZ260" s="414"/>
      <c r="BA260" s="402" t="s">
        <v>119</v>
      </c>
      <c r="BB260" s="401"/>
      <c r="BC260" s="525" t="s">
        <v>0</v>
      </c>
      <c r="BD260" s="647" t="s">
        <v>1</v>
      </c>
      <c r="BE260" s="647" t="s">
        <v>2</v>
      </c>
      <c r="BF260" s="647" t="s">
        <v>3</v>
      </c>
      <c r="BG260" s="526" t="s">
        <v>4</v>
      </c>
      <c r="BH260" s="525" t="s">
        <v>0</v>
      </c>
      <c r="BI260" s="647" t="s">
        <v>1</v>
      </c>
      <c r="BJ260" s="647" t="s">
        <v>2</v>
      </c>
      <c r="BK260" s="647" t="s">
        <v>3</v>
      </c>
      <c r="BL260" s="526" t="s">
        <v>4</v>
      </c>
      <c r="BM260" s="525" t="s">
        <v>0</v>
      </c>
      <c r="BN260" s="647" t="s">
        <v>1</v>
      </c>
      <c r="BO260" s="647" t="s">
        <v>2</v>
      </c>
      <c r="BP260" s="647" t="s">
        <v>3</v>
      </c>
      <c r="BQ260" s="526" t="s">
        <v>4</v>
      </c>
      <c r="BR260" s="525" t="s">
        <v>546</v>
      </c>
      <c r="BS260" s="647" t="s">
        <v>547</v>
      </c>
      <c r="BT260" s="647" t="s">
        <v>548</v>
      </c>
      <c r="BU260" s="648" t="s">
        <v>549</v>
      </c>
      <c r="BV260" s="948"/>
      <c r="BW260" s="948"/>
      <c r="BX260" s="948"/>
      <c r="BY260" s="948"/>
      <c r="BZ260" s="948"/>
      <c r="CA260" s="948"/>
      <c r="CB260" s="948"/>
      <c r="CC260" s="948"/>
      <c r="CD260" s="948"/>
      <c r="CE260" s="948"/>
      <c r="CF260" s="948"/>
      <c r="CG260" s="948"/>
      <c r="CH260" s="948"/>
      <c r="CI260" s="948"/>
      <c r="CJ260" s="948"/>
      <c r="CK260" s="948"/>
      <c r="CL260" s="948"/>
      <c r="CM260" s="948"/>
      <c r="CN260" s="948"/>
      <c r="CO260" s="948"/>
      <c r="CP260" s="948"/>
      <c r="CQ260" s="948"/>
      <c r="CR260" s="948"/>
      <c r="CS260" s="948"/>
      <c r="CT260" s="948"/>
      <c r="CU260" s="948"/>
      <c r="CV260" s="948"/>
      <c r="CW260" s="948"/>
      <c r="CX260" s="948"/>
      <c r="CY260" s="948"/>
      <c r="CZ260" s="948"/>
    </row>
    <row r="261" s="377" customFormat="true" ht="15" customHeight="true" x14ac:dyDescent="0.2">
      <c r="A261" s="1038" t="s">
        <v>73</v>
      </c>
      <c r="B261" s="683" t="s">
        <v>49</v>
      </c>
      <c r="C261" s="535">
        <v>92.310774635721586</v>
      </c>
      <c r="D261" s="529">
        <v>94.07281237926658</v>
      </c>
      <c r="E261" s="529">
        <v>93.903122425492967</v>
      </c>
      <c r="F261" s="529">
        <v>95.034301025282574</v>
      </c>
      <c r="G261" s="545">
        <v>96.321153673281728</v>
      </c>
      <c r="H261" s="535">
        <v>91.271928415905691</v>
      </c>
      <c r="I261" s="529">
        <v>93.603737891047729</v>
      </c>
      <c r="J261" s="529">
        <v>95.917872217726412</v>
      </c>
      <c r="K261" s="529">
        <v>96.38996017323791</v>
      </c>
      <c r="L261" s="545">
        <v>96.086880849028105</v>
      </c>
      <c r="M261" s="535">
        <v>92.644538368661557</v>
      </c>
      <c r="N261" s="529">
        <v>93.080193019579781</v>
      </c>
      <c r="O261" s="529">
        <v>94.46661800434093</v>
      </c>
      <c r="P261" s="529">
        <v>95.839196144180733</v>
      </c>
      <c r="Q261" s="541">
        <v>94.721975038196078</v>
      </c>
      <c r="R261" s="535">
        <v>93.45467324030696</v>
      </c>
      <c r="S261" s="529">
        <v>95.691854453561504</v>
      </c>
      <c r="T261" s="529">
        <v>93.079201099919487</v>
      </c>
      <c r="U261" s="541">
        <v>89.598919712916356</v>
      </c>
      <c r="V261" s="72"/>
      <c r="W261" s="72"/>
      <c r="X261" s="72"/>
      <c r="Y261" s="72"/>
      <c r="Z261" s="72"/>
      <c r="AA261" s="72"/>
      <c r="AB261" s="72"/>
      <c r="AC261" s="72"/>
      <c r="AD261" s="72"/>
      <c r="AE261" s="72"/>
      <c r="AF261" s="72"/>
      <c r="AG261" s="72"/>
      <c r="AH261" s="72"/>
      <c r="AI261" s="72"/>
      <c r="AJ261" s="72"/>
      <c r="AK261" s="72"/>
      <c r="AL261" s="72"/>
      <c r="AM261" s="72"/>
      <c r="AN261" s="72"/>
      <c r="AO261" s="72"/>
      <c r="AP261" s="72"/>
      <c r="AQ261" s="72"/>
      <c r="AR261" s="72"/>
      <c r="AS261" s="72"/>
      <c r="AT261" s="72"/>
      <c r="AU261" s="72"/>
      <c r="AV261" s="72"/>
      <c r="AW261" s="72"/>
      <c r="AX261" s="72"/>
      <c r="AY261" s="72"/>
      <c r="AZ261" s="414"/>
      <c r="BA261" s="1038" t="s">
        <v>73</v>
      </c>
      <c r="BB261" s="683" t="s">
        <v>49</v>
      </c>
      <c r="BC261" s="553">
        <v>608.19889899999953</v>
      </c>
      <c r="BD261" s="549">
        <v>729.49553700000081</v>
      </c>
      <c r="BE261" s="549">
        <v>1058.024614000002</v>
      </c>
      <c r="BF261" s="549">
        <v>1257.3018229999984</v>
      </c>
      <c r="BG261" s="562">
        <v>1695.8033309999958</v>
      </c>
      <c r="BH261" s="553">
        <v>329.11188000000033</v>
      </c>
      <c r="BI261" s="549">
        <v>585.70021700000177</v>
      </c>
      <c r="BJ261" s="549">
        <v>583.12572900000123</v>
      </c>
      <c r="BK261" s="549">
        <v>760.16911199999981</v>
      </c>
      <c r="BL261" s="562">
        <v>770.91003100000216</v>
      </c>
      <c r="BM261" s="553">
        <v>373.796167999999</v>
      </c>
      <c r="BN261" s="549">
        <v>362.91883300000029</v>
      </c>
      <c r="BO261" s="549">
        <v>450.08817300000049</v>
      </c>
      <c r="BP261" s="549">
        <v>532.02373500000033</v>
      </c>
      <c r="BQ261" s="562">
        <v>600.98032599999931</v>
      </c>
      <c r="BR261" s="553">
        <v>335.26161900000062</v>
      </c>
      <c r="BS261" s="549">
        <v>3865.3807179999749</v>
      </c>
      <c r="BT261" s="549">
        <v>838.87702499999841</v>
      </c>
      <c r="BU261" s="557">
        <v>309.30484199999864</v>
      </c>
      <c r="BV261" s="73"/>
      <c r="BW261" s="73"/>
      <c r="BX261" s="73"/>
      <c r="BY261" s="73"/>
      <c r="BZ261" s="73"/>
      <c r="CA261" s="73"/>
      <c r="CB261" s="73"/>
      <c r="CC261" s="73"/>
      <c r="CD261" s="73"/>
      <c r="CE261" s="73"/>
      <c r="CF261" s="73"/>
      <c r="CG261" s="73"/>
      <c r="CH261" s="73"/>
      <c r="CI261" s="73"/>
      <c r="CJ261" s="73"/>
      <c r="CK261" s="73"/>
      <c r="CL261" s="73"/>
      <c r="CM261" s="73"/>
      <c r="CN261" s="73"/>
      <c r="CO261" s="73"/>
      <c r="CP261" s="73"/>
      <c r="CQ261" s="73"/>
      <c r="CR261" s="73"/>
      <c r="CS261" s="73"/>
      <c r="CT261" s="73"/>
      <c r="CU261" s="73"/>
      <c r="CV261" s="73"/>
      <c r="CW261" s="73"/>
      <c r="CX261" s="73"/>
      <c r="CY261" s="73"/>
      <c r="CZ261" s="75"/>
    </row>
    <row r="262" s="377" customFormat="true" ht="15" customHeight="true" x14ac:dyDescent="0.2">
      <c r="A262" s="1035"/>
      <c r="B262" s="682" t="s">
        <v>48</v>
      </c>
      <c r="C262" s="538">
        <v>7.6892253642783706</v>
      </c>
      <c r="D262" s="530">
        <v>5.9271876207334184</v>
      </c>
      <c r="E262" s="530">
        <v>6.0968775745071007</v>
      </c>
      <c r="F262" s="530">
        <v>4.9656989747172826</v>
      </c>
      <c r="G262" s="546">
        <v>3.6788463267182951</v>
      </c>
      <c r="H262" s="538">
        <v>8.7280715840943746</v>
      </c>
      <c r="I262" s="530">
        <v>6.3962621089522749</v>
      </c>
      <c r="J262" s="530">
        <v>4.082127782273588</v>
      </c>
      <c r="K262" s="530">
        <v>3.6100398267621228</v>
      </c>
      <c r="L262" s="546">
        <v>3.9131191509718506</v>
      </c>
      <c r="M262" s="538">
        <v>7.3554616313382972</v>
      </c>
      <c r="N262" s="530">
        <v>6.9198069804203595</v>
      </c>
      <c r="O262" s="530">
        <v>5.5333819956590871</v>
      </c>
      <c r="P262" s="530">
        <v>4.1608038558193092</v>
      </c>
      <c r="Q262" s="542">
        <v>5.2780249618038493</v>
      </c>
      <c r="R262" s="538">
        <v>6.5453267596932294</v>
      </c>
      <c r="S262" s="530">
        <v>4.3081455464384391</v>
      </c>
      <c r="T262" s="530">
        <v>6.9207989000806363</v>
      </c>
      <c r="U262" s="542">
        <v>10.401080287083705</v>
      </c>
      <c r="V262" s="72"/>
      <c r="W262" s="72"/>
      <c r="X262" s="72"/>
      <c r="Y262" s="72"/>
      <c r="Z262" s="72"/>
      <c r="AA262" s="72"/>
      <c r="AB262" s="72"/>
      <c r="AC262" s="72"/>
      <c r="AD262" s="72"/>
      <c r="AE262" s="72"/>
      <c r="AF262" s="72"/>
      <c r="AG262" s="72"/>
      <c r="AH262" s="72"/>
      <c r="AI262" s="72"/>
      <c r="AJ262" s="72"/>
      <c r="AK262" s="72"/>
      <c r="AL262" s="72"/>
      <c r="AM262" s="72"/>
      <c r="AN262" s="72"/>
      <c r="AO262" s="72"/>
      <c r="AP262" s="72"/>
      <c r="AQ262" s="72"/>
      <c r="AR262" s="72"/>
      <c r="AS262" s="72"/>
      <c r="AT262" s="72"/>
      <c r="AU262" s="72"/>
      <c r="AV262" s="72"/>
      <c r="AW262" s="72"/>
      <c r="AX262" s="72"/>
      <c r="AY262" s="72"/>
      <c r="AZ262" s="414"/>
      <c r="BA262" s="1035"/>
      <c r="BB262" s="682" t="s">
        <v>48</v>
      </c>
      <c r="BC262" s="554">
        <v>50.661240999999968</v>
      </c>
      <c r="BD262" s="550">
        <v>45.962875000000004</v>
      </c>
      <c r="BE262" s="550">
        <v>68.694696999999991</v>
      </c>
      <c r="BF262" s="550">
        <v>65.696094000000016</v>
      </c>
      <c r="BG262" s="563">
        <v>64.768741000000006</v>
      </c>
      <c r="BH262" s="554">
        <v>31.472021000000002</v>
      </c>
      <c r="BI262" s="550">
        <v>40.022890000000011</v>
      </c>
      <c r="BJ262" s="550">
        <v>24.816999000000003</v>
      </c>
      <c r="BK262" s="550">
        <v>28.470192999999995</v>
      </c>
      <c r="BL262" s="563">
        <v>31.395157999999999</v>
      </c>
      <c r="BM262" s="554">
        <v>29.677339000000011</v>
      </c>
      <c r="BN262" s="550">
        <v>26.980265000000003</v>
      </c>
      <c r="BO262" s="550">
        <v>26.363913999999991</v>
      </c>
      <c r="BP262" s="550">
        <v>23.097506000000003</v>
      </c>
      <c r="BQ262" s="563">
        <v>33.487363000000002</v>
      </c>
      <c r="BR262" s="554">
        <v>23.480867999999997</v>
      </c>
      <c r="BS262" s="550">
        <v>174.02340900000004</v>
      </c>
      <c r="BT262" s="550">
        <v>62.373753999999984</v>
      </c>
      <c r="BU262" s="558">
        <v>35.905617000000007</v>
      </c>
      <c r="BV262" s="73"/>
      <c r="BW262" s="73"/>
      <c r="BX262" s="73"/>
      <c r="BY262" s="73"/>
      <c r="BZ262" s="73"/>
      <c r="CA262" s="73"/>
      <c r="CB262" s="73"/>
      <c r="CC262" s="73"/>
      <c r="CD262" s="73"/>
      <c r="CE262" s="73"/>
      <c r="CF262" s="73"/>
      <c r="CG262" s="73"/>
      <c r="CH262" s="73"/>
      <c r="CI262" s="73"/>
      <c r="CJ262" s="73"/>
      <c r="CK262" s="73"/>
      <c r="CL262" s="73"/>
      <c r="CM262" s="73"/>
      <c r="CN262" s="73"/>
      <c r="CO262" s="73"/>
      <c r="CP262" s="73"/>
      <c r="CQ262" s="73"/>
      <c r="CR262" s="73"/>
      <c r="CS262" s="73"/>
      <c r="CT262" s="73"/>
      <c r="CU262" s="73"/>
      <c r="CV262" s="73"/>
      <c r="CW262" s="73"/>
      <c r="CX262" s="73"/>
      <c r="CY262" s="73"/>
      <c r="CZ262" s="75"/>
    </row>
    <row r="263" s="377" customFormat="true" ht="15" customHeight="true" x14ac:dyDescent="0.2">
      <c r="A263" s="1035"/>
      <c r="B263" s="682" t="s">
        <v>113</v>
      </c>
      <c r="C263" s="70" t="s">
        <v>35</v>
      </c>
      <c r="D263" s="68" t="s">
        <v>35</v>
      </c>
      <c r="E263" s="68" t="s">
        <v>35</v>
      </c>
      <c r="F263" s="66" t="s">
        <v>35</v>
      </c>
      <c r="G263" s="65" t="s">
        <v>35</v>
      </c>
      <c r="H263" s="62" t="s">
        <v>35</v>
      </c>
      <c r="I263" s="66" t="s">
        <v>35</v>
      </c>
      <c r="J263" s="66" t="s">
        <v>35</v>
      </c>
      <c r="K263" s="66" t="s">
        <v>35</v>
      </c>
      <c r="L263" s="60" t="s">
        <v>35</v>
      </c>
      <c r="M263" s="70" t="s">
        <v>35</v>
      </c>
      <c r="N263" s="68" t="s">
        <v>35</v>
      </c>
      <c r="O263" s="68" t="s">
        <v>35</v>
      </c>
      <c r="P263" s="66" t="s">
        <v>35</v>
      </c>
      <c r="Q263" s="61" t="s">
        <v>35</v>
      </c>
      <c r="R263" s="70" t="s">
        <v>35</v>
      </c>
      <c r="S263" s="66" t="s">
        <v>35</v>
      </c>
      <c r="T263" s="68" t="s">
        <v>35</v>
      </c>
      <c r="U263" s="61" t="s">
        <v>35</v>
      </c>
      <c r="V263" s="77"/>
      <c r="W263" s="50"/>
      <c r="X263" s="77"/>
      <c r="Y263" s="77"/>
      <c r="Z263" s="77"/>
      <c r="AA263" s="77"/>
      <c r="AB263" s="77"/>
      <c r="AC263" s="77"/>
      <c r="AD263" s="77"/>
      <c r="AE263" s="77"/>
      <c r="AF263" s="77"/>
      <c r="AG263" s="77"/>
      <c r="AH263" s="77"/>
      <c r="AI263" s="77"/>
      <c r="AJ263" s="77"/>
      <c r="AK263" s="77"/>
      <c r="AL263" s="77"/>
      <c r="AM263" s="77"/>
      <c r="AN263" s="77"/>
      <c r="AO263" s="77"/>
      <c r="AP263" s="77"/>
      <c r="AQ263" s="77"/>
      <c r="AR263" s="77"/>
      <c r="AS263" s="77"/>
      <c r="AT263" s="77"/>
      <c r="AU263" s="77"/>
      <c r="AV263" s="77"/>
      <c r="AW263" s="77"/>
      <c r="AX263" s="77"/>
      <c r="AY263" s="77"/>
      <c r="AZ263" s="414"/>
      <c r="BA263" s="1035"/>
      <c r="BB263" s="682" t="s">
        <v>113</v>
      </c>
      <c r="BC263" s="119" t="s">
        <v>35</v>
      </c>
      <c r="BD263" s="115" t="s">
        <v>35</v>
      </c>
      <c r="BE263" s="115" t="s">
        <v>35</v>
      </c>
      <c r="BF263" s="115" t="s">
        <v>35</v>
      </c>
      <c r="BG263" s="110" t="s">
        <v>35</v>
      </c>
      <c r="BH263" s="119" t="s">
        <v>35</v>
      </c>
      <c r="BI263" s="115" t="s">
        <v>35</v>
      </c>
      <c r="BJ263" s="115" t="s">
        <v>35</v>
      </c>
      <c r="BK263" s="115" t="s">
        <v>35</v>
      </c>
      <c r="BL263" s="110" t="s">
        <v>35</v>
      </c>
      <c r="BM263" s="119" t="s">
        <v>35</v>
      </c>
      <c r="BN263" s="115" t="s">
        <v>35</v>
      </c>
      <c r="BO263" s="115" t="s">
        <v>35</v>
      </c>
      <c r="BP263" s="115" t="s">
        <v>35</v>
      </c>
      <c r="BQ263" s="110" t="s">
        <v>35</v>
      </c>
      <c r="BR263" s="119" t="s">
        <v>35</v>
      </c>
      <c r="BS263" s="115" t="s">
        <v>35</v>
      </c>
      <c r="BT263" s="115" t="s">
        <v>35</v>
      </c>
      <c r="BU263" s="104" t="s">
        <v>35</v>
      </c>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row>
    <row r="264" s="377" customFormat="true" ht="15" customHeight="true" x14ac:dyDescent="0.2">
      <c r="A264" s="1035" t="s">
        <v>74</v>
      </c>
      <c r="B264" s="682" t="s">
        <v>89</v>
      </c>
      <c r="C264" s="538">
        <v>27.612145159091906</v>
      </c>
      <c r="D264" s="530">
        <v>13.869028349646676</v>
      </c>
      <c r="E264" s="530">
        <v>4.6133842291090303</v>
      </c>
      <c r="F264" s="530">
        <v>4.013888103498803</v>
      </c>
      <c r="G264" s="546">
        <v>1.8417527227667838</v>
      </c>
      <c r="H264" s="538">
        <v>6.4964042862246361</v>
      </c>
      <c r="I264" s="530">
        <v>2.7349918531936139</v>
      </c>
      <c r="J264" s="530">
        <v>3.1376241743613651</v>
      </c>
      <c r="K264" s="530">
        <v>1.4891683594187592</v>
      </c>
      <c r="L264" s="546">
        <v>2.1396273094552511</v>
      </c>
      <c r="M264" s="538">
        <v>33.144371484098521</v>
      </c>
      <c r="N264" s="530">
        <v>18.858887849584864</v>
      </c>
      <c r="O264" s="530">
        <v>13.346277146226452</v>
      </c>
      <c r="P264" s="530">
        <v>6.8979354728024163</v>
      </c>
      <c r="Q264" s="542">
        <v>4.6278206926940939</v>
      </c>
      <c r="R264" s="538">
        <v>14.509009942742246</v>
      </c>
      <c r="S264" s="530">
        <v>3.3569604973730618</v>
      </c>
      <c r="T264" s="530">
        <v>20.448992699289597</v>
      </c>
      <c r="U264" s="542">
        <v>15.953645541197311</v>
      </c>
      <c r="V264" s="72"/>
      <c r="W264" s="72"/>
      <c r="X264" s="72"/>
      <c r="Y264" s="72"/>
      <c r="Z264" s="72"/>
      <c r="AA264" s="72"/>
      <c r="AB264" s="72"/>
      <c r="AC264" s="72"/>
      <c r="AD264" s="72"/>
      <c r="AE264" s="72"/>
      <c r="AF264" s="72"/>
      <c r="AG264" s="72"/>
      <c r="AH264" s="72"/>
      <c r="AI264" s="72"/>
      <c r="AJ264" s="72"/>
      <c r="AK264" s="72"/>
      <c r="AL264" s="72"/>
      <c r="AM264" s="72"/>
      <c r="AN264" s="72"/>
      <c r="AO264" s="72"/>
      <c r="AP264" s="72"/>
      <c r="AQ264" s="72"/>
      <c r="AR264" s="72"/>
      <c r="AS264" s="72"/>
      <c r="AT264" s="72"/>
      <c r="AU264" s="72"/>
      <c r="AV264" s="72"/>
      <c r="AW264" s="72"/>
      <c r="AX264" s="72"/>
      <c r="AY264" s="72"/>
      <c r="AZ264" s="414"/>
      <c r="BA264" s="1035" t="s">
        <v>74</v>
      </c>
      <c r="BB264" s="682" t="s">
        <v>89</v>
      </c>
      <c r="BC264" s="554">
        <v>182.08354500000007</v>
      </c>
      <c r="BD264" s="550">
        <v>107.54854700000003</v>
      </c>
      <c r="BE264" s="550">
        <v>51.979890999999988</v>
      </c>
      <c r="BF264" s="550">
        <v>53.10365599999998</v>
      </c>
      <c r="BG264" s="563">
        <v>32.469618000000004</v>
      </c>
      <c r="BH264" s="554">
        <v>23.424988000000003</v>
      </c>
      <c r="BI264" s="550">
        <v>17.113476000000006</v>
      </c>
      <c r="BJ264" s="550">
        <v>19.074957999999995</v>
      </c>
      <c r="BK264" s="550">
        <v>11.744166999999999</v>
      </c>
      <c r="BL264" s="563">
        <v>17.217729000000002</v>
      </c>
      <c r="BM264" s="554">
        <v>133.72875800000011</v>
      </c>
      <c r="BN264" s="550">
        <v>73.638633000000013</v>
      </c>
      <c r="BO264" s="550">
        <v>63.588616000000016</v>
      </c>
      <c r="BP264" s="550">
        <v>38.291904999999993</v>
      </c>
      <c r="BQ264" s="563">
        <v>29.362027000000001</v>
      </c>
      <c r="BR264" s="554">
        <v>52.133071999999999</v>
      </c>
      <c r="BS264" s="550">
        <v>135.681826</v>
      </c>
      <c r="BT264" s="550">
        <v>184.29670600000009</v>
      </c>
      <c r="BU264" s="558">
        <v>55.073653000000022</v>
      </c>
      <c r="BV264" s="73"/>
      <c r="BW264" s="73"/>
      <c r="BX264" s="73"/>
      <c r="BY264" s="73"/>
      <c r="BZ264" s="73"/>
      <c r="CA264" s="73"/>
      <c r="CB264" s="73"/>
      <c r="CC264" s="73"/>
      <c r="CD264" s="73"/>
      <c r="CE264" s="73"/>
      <c r="CF264" s="73"/>
      <c r="CG264" s="73"/>
      <c r="CH264" s="73"/>
      <c r="CI264" s="73"/>
      <c r="CJ264" s="73"/>
      <c r="CK264" s="73"/>
      <c r="CL264" s="73"/>
      <c r="CM264" s="73"/>
      <c r="CN264" s="73"/>
      <c r="CO264" s="73"/>
      <c r="CP264" s="73"/>
      <c r="CQ264" s="73"/>
      <c r="CR264" s="73"/>
      <c r="CS264" s="73"/>
      <c r="CT264" s="73"/>
      <c r="CU264" s="73"/>
      <c r="CV264" s="73"/>
      <c r="CW264" s="73"/>
      <c r="CX264" s="73"/>
      <c r="CY264" s="73"/>
      <c r="CZ264" s="75"/>
    </row>
    <row r="265" s="377" customFormat="true" ht="15" customHeight="true" x14ac:dyDescent="0.2">
      <c r="A265" s="1035"/>
      <c r="B265" s="682" t="s">
        <v>90</v>
      </c>
      <c r="C265" s="538">
        <v>68.446215212666957</v>
      </c>
      <c r="D265" s="530">
        <v>83.951393772487606</v>
      </c>
      <c r="E265" s="530">
        <v>92.848013678892272</v>
      </c>
      <c r="F265" s="530">
        <v>94.612451910610034</v>
      </c>
      <c r="G265" s="546">
        <v>96.737691170750622</v>
      </c>
      <c r="H265" s="538">
        <v>89.669583168661802</v>
      </c>
      <c r="I265" s="530">
        <v>94.993384989376764</v>
      </c>
      <c r="J265" s="530">
        <v>95.997776619510788</v>
      </c>
      <c r="K265" s="530">
        <v>97.181622465545274</v>
      </c>
      <c r="L265" s="546">
        <v>96.234028404072873</v>
      </c>
      <c r="M265" s="538">
        <v>63.519056035567743</v>
      </c>
      <c r="N265" s="530">
        <v>76.94887796100825</v>
      </c>
      <c r="O265" s="530">
        <v>84.642509709481089</v>
      </c>
      <c r="P265" s="530">
        <v>90.533901764353587</v>
      </c>
      <c r="Q265" s="542">
        <v>94.713528429971731</v>
      </c>
      <c r="R265" s="538">
        <v>80.915037823146946</v>
      </c>
      <c r="S265" s="530">
        <v>94.948945465888045</v>
      </c>
      <c r="T265" s="530">
        <v>77.248642688829605</v>
      </c>
      <c r="U265" s="542">
        <v>81.424629431636248</v>
      </c>
      <c r="V265" s="72"/>
      <c r="W265" s="72"/>
      <c r="X265" s="72"/>
      <c r="Y265" s="72"/>
      <c r="Z265" s="72"/>
      <c r="AA265" s="72"/>
      <c r="AB265" s="72"/>
      <c r="AC265" s="72"/>
      <c r="AD265" s="72"/>
      <c r="AE265" s="72"/>
      <c r="AF265" s="72"/>
      <c r="AG265" s="72"/>
      <c r="AH265" s="72"/>
      <c r="AI265" s="72"/>
      <c r="AJ265" s="72"/>
      <c r="AK265" s="72"/>
      <c r="AL265" s="72"/>
      <c r="AM265" s="72"/>
      <c r="AN265" s="72"/>
      <c r="AO265" s="72"/>
      <c r="AP265" s="72"/>
      <c r="AQ265" s="72"/>
      <c r="AR265" s="72"/>
      <c r="AS265" s="72"/>
      <c r="AT265" s="72"/>
      <c r="AU265" s="72"/>
      <c r="AV265" s="72"/>
      <c r="AW265" s="72"/>
      <c r="AX265" s="72"/>
      <c r="AY265" s="72"/>
      <c r="AZ265" s="414"/>
      <c r="BA265" s="1035"/>
      <c r="BB265" s="682" t="s">
        <v>90</v>
      </c>
      <c r="BC265" s="554">
        <v>451.35680099999905</v>
      </c>
      <c r="BD265" s="550">
        <v>651.00814500000001</v>
      </c>
      <c r="BE265" s="550">
        <v>1046.1365000000019</v>
      </c>
      <c r="BF265" s="550">
        <v>1251.7207679999979</v>
      </c>
      <c r="BG265" s="563">
        <v>1705.4601519999962</v>
      </c>
      <c r="BH265" s="554">
        <v>323.3340810000002</v>
      </c>
      <c r="BI265" s="550">
        <v>594.39556000000152</v>
      </c>
      <c r="BJ265" s="550">
        <v>583.61150200000122</v>
      </c>
      <c r="BK265" s="550">
        <v>766.41247199999964</v>
      </c>
      <c r="BL265" s="563">
        <v>774.40188500000215</v>
      </c>
      <c r="BM265" s="554">
        <v>256.2825630000001</v>
      </c>
      <c r="BN265" s="550">
        <v>300.46364499999981</v>
      </c>
      <c r="BO265" s="550">
        <v>403.28100400000062</v>
      </c>
      <c r="BP265" s="550">
        <v>502.57291900000058</v>
      </c>
      <c r="BQ265" s="563">
        <v>600.92673499999933</v>
      </c>
      <c r="BR265" s="554">
        <v>290.73999600000013</v>
      </c>
      <c r="BS265" s="550">
        <v>3837.6520389999778</v>
      </c>
      <c r="BT265" s="550">
        <v>696.20399400000133</v>
      </c>
      <c r="BU265" s="558">
        <v>281.08633699999928</v>
      </c>
      <c r="BV265" s="73"/>
      <c r="BW265" s="73"/>
      <c r="BX265" s="73"/>
      <c r="BY265" s="73"/>
      <c r="BZ265" s="73"/>
      <c r="CA265" s="73"/>
      <c r="CB265" s="73"/>
      <c r="CC265" s="73"/>
      <c r="CD265" s="73"/>
      <c r="CE265" s="73"/>
      <c r="CF265" s="73"/>
      <c r="CG265" s="73"/>
      <c r="CH265" s="73"/>
      <c r="CI265" s="73"/>
      <c r="CJ265" s="73"/>
      <c r="CK265" s="73"/>
      <c r="CL265" s="73"/>
      <c r="CM265" s="73"/>
      <c r="CN265" s="73"/>
      <c r="CO265" s="73"/>
      <c r="CP265" s="73"/>
      <c r="CQ265" s="73"/>
      <c r="CR265" s="73"/>
      <c r="CS265" s="73"/>
      <c r="CT265" s="73"/>
      <c r="CU265" s="73"/>
      <c r="CV265" s="73"/>
      <c r="CW265" s="73"/>
      <c r="CX265" s="73"/>
      <c r="CY265" s="73"/>
      <c r="CZ265" s="75"/>
    </row>
    <row r="266" s="377" customFormat="true" ht="15" customHeight="true" x14ac:dyDescent="0.2">
      <c r="A266" s="1035"/>
      <c r="B266" s="682" t="s">
        <v>91</v>
      </c>
      <c r="C266" s="538">
        <v>3.8919206887932689</v>
      </c>
      <c r="D266" s="530">
        <v>2.1795778778656123</v>
      </c>
      <c r="E266" s="530">
        <v>2.4323911672088108</v>
      </c>
      <c r="F266" s="530">
        <v>1.2635146877559289</v>
      </c>
      <c r="G266" s="546">
        <v>1.2192540226981801</v>
      </c>
      <c r="H266" s="538">
        <v>3.8340125451135978</v>
      </c>
      <c r="I266" s="530">
        <v>2.2716231574295942</v>
      </c>
      <c r="J266" s="530">
        <v>0.70867481451311831</v>
      </c>
      <c r="K266" s="530">
        <v>0.87920586205122042</v>
      </c>
      <c r="L266" s="546">
        <v>1.6263442864718252</v>
      </c>
      <c r="M266" s="538">
        <v>3.2553123742025547</v>
      </c>
      <c r="N266" s="530">
        <v>4.1922341894069204</v>
      </c>
      <c r="O266" s="530">
        <v>2.011213144292511</v>
      </c>
      <c r="P266" s="530">
        <v>2.3525884141046585</v>
      </c>
      <c r="Q266" s="542">
        <v>0.57838059583204426</v>
      </c>
      <c r="R266" s="538">
        <v>4.4342134322092823</v>
      </c>
      <c r="S266" s="530">
        <v>1.5863147629656265</v>
      </c>
      <c r="T266" s="530">
        <v>2.1820377255951371</v>
      </c>
      <c r="U266" s="542">
        <v>2.4535030093048369</v>
      </c>
      <c r="V266" s="72"/>
      <c r="W266" s="72"/>
      <c r="X266" s="72"/>
      <c r="Y266" s="72"/>
      <c r="Z266" s="72"/>
      <c r="AA266" s="72"/>
      <c r="AB266" s="72"/>
      <c r="AC266" s="72"/>
      <c r="AD266" s="72"/>
      <c r="AE266" s="72"/>
      <c r="AF266" s="72"/>
      <c r="AG266" s="72"/>
      <c r="AH266" s="72"/>
      <c r="AI266" s="72"/>
      <c r="AJ266" s="72"/>
      <c r="AK266" s="72"/>
      <c r="AL266" s="72"/>
      <c r="AM266" s="72"/>
      <c r="AN266" s="72"/>
      <c r="AO266" s="72"/>
      <c r="AP266" s="72"/>
      <c r="AQ266" s="72"/>
      <c r="AR266" s="72"/>
      <c r="AS266" s="72"/>
      <c r="AT266" s="72"/>
      <c r="AU266" s="72"/>
      <c r="AV266" s="72"/>
      <c r="AW266" s="72"/>
      <c r="AX266" s="72"/>
      <c r="AY266" s="72"/>
      <c r="AZ266" s="414"/>
      <c r="BA266" s="1035"/>
      <c r="BB266" s="682" t="s">
        <v>91</v>
      </c>
      <c r="BC266" s="554">
        <v>25.664602000000002</v>
      </c>
      <c r="BD266" s="550">
        <v>16.901719999999997</v>
      </c>
      <c r="BE266" s="550">
        <v>27.406220999999999</v>
      </c>
      <c r="BF266" s="550">
        <v>16.716272999999997</v>
      </c>
      <c r="BG266" s="563">
        <v>21.495128999999995</v>
      </c>
      <c r="BH266" s="554">
        <v>13.824831999999999</v>
      </c>
      <c r="BI266" s="550">
        <v>14.214070999999999</v>
      </c>
      <c r="BJ266" s="550">
        <v>4.3083369999999999</v>
      </c>
      <c r="BK266" s="550">
        <v>6.9337629999999999</v>
      </c>
      <c r="BL266" s="563">
        <v>13.087305000000001</v>
      </c>
      <c r="BM266" s="554">
        <v>13.134322999999998</v>
      </c>
      <c r="BN266" s="550">
        <v>16.369491</v>
      </c>
      <c r="BO266" s="550">
        <v>9.5824669999999994</v>
      </c>
      <c r="BP266" s="550">
        <v>13.059718</v>
      </c>
      <c r="BQ266" s="563">
        <v>3.669638</v>
      </c>
      <c r="BR266" s="554">
        <v>15.932801000000003</v>
      </c>
      <c r="BS266" s="550">
        <v>64.115763000000001</v>
      </c>
      <c r="BT266" s="550">
        <v>19.665631999999999</v>
      </c>
      <c r="BU266" s="558">
        <v>8.469749000000002</v>
      </c>
      <c r="BV266" s="73"/>
      <c r="BW266" s="73"/>
      <c r="BX266" s="73"/>
      <c r="BY266" s="73"/>
      <c r="BZ266" s="73"/>
      <c r="CA266" s="73"/>
      <c r="CB266" s="73"/>
      <c r="CC266" s="73"/>
      <c r="CD266" s="73"/>
      <c r="CE266" s="73"/>
      <c r="CF266" s="73"/>
      <c r="CG266" s="73"/>
      <c r="CH266" s="73"/>
      <c r="CI266" s="73"/>
      <c r="CJ266" s="73"/>
      <c r="CK266" s="73"/>
      <c r="CL266" s="73"/>
      <c r="CM266" s="73"/>
      <c r="CN266" s="73"/>
      <c r="CO266" s="73"/>
      <c r="CP266" s="73"/>
      <c r="CQ266" s="73"/>
      <c r="CR266" s="73"/>
      <c r="CS266" s="73"/>
      <c r="CT266" s="73"/>
      <c r="CU266" s="73"/>
      <c r="CV266" s="73"/>
      <c r="CW266" s="73"/>
      <c r="CX266" s="73"/>
      <c r="CY266" s="73"/>
      <c r="CZ266" s="75"/>
    </row>
    <row r="267" s="377" customFormat="true" ht="15" customHeight="true" x14ac:dyDescent="0.2">
      <c r="A267" s="1035"/>
      <c r="B267" s="682" t="s">
        <v>113</v>
      </c>
      <c r="C267" s="538">
        <v>4.9718939447797685E-2</v>
      </c>
      <c r="D267" s="530">
        <v>0</v>
      </c>
      <c r="E267" s="530">
        <v>0.10621092478994519</v>
      </c>
      <c r="F267" s="530">
        <v>0.11014529813503852</v>
      </c>
      <c r="G267" s="546">
        <v>0.20130208378445372</v>
      </c>
      <c r="H267" s="538">
        <v>0</v>
      </c>
      <c r="I267" s="530">
        <v>0</v>
      </c>
      <c r="J267" s="530">
        <v>0.15592439161473087</v>
      </c>
      <c r="K267" s="530">
        <v>0.45000331298476204</v>
      </c>
      <c r="L267" s="546">
        <v>0</v>
      </c>
      <c r="M267" s="538">
        <v>8.1260106131330292E-2</v>
      </c>
      <c r="N267" s="530">
        <v>0</v>
      </c>
      <c r="O267" s="530">
        <v>0</v>
      </c>
      <c r="P267" s="530">
        <v>0.21557434873943149</v>
      </c>
      <c r="Q267" s="542">
        <v>8.0270281502073507E-2</v>
      </c>
      <c r="R267" s="538">
        <v>0.14173880190158861</v>
      </c>
      <c r="S267" s="530">
        <v>0.10777927377326832</v>
      </c>
      <c r="T267" s="530">
        <v>0.12032688628610917</v>
      </c>
      <c r="U267" s="542">
        <v>0.168222017861864</v>
      </c>
      <c r="V267" s="72"/>
      <c r="W267" s="72"/>
      <c r="X267" s="72"/>
      <c r="Y267" s="72"/>
      <c r="Z267" s="72"/>
      <c r="AA267" s="72"/>
      <c r="AB267" s="72"/>
      <c r="AC267" s="72"/>
      <c r="AD267" s="72"/>
      <c r="AE267" s="72"/>
      <c r="AF267" s="72"/>
      <c r="AG267" s="72"/>
      <c r="AH267" s="72"/>
      <c r="AI267" s="72"/>
      <c r="AJ267" s="72"/>
      <c r="AK267" s="72"/>
      <c r="AL267" s="72"/>
      <c r="AM267" s="72"/>
      <c r="AN267" s="72"/>
      <c r="AO267" s="72"/>
      <c r="AP267" s="72"/>
      <c r="AQ267" s="72"/>
      <c r="AR267" s="72"/>
      <c r="AS267" s="72"/>
      <c r="AT267" s="72"/>
      <c r="AU267" s="72"/>
      <c r="AV267" s="72"/>
      <c r="AW267" s="72"/>
      <c r="AX267" s="72"/>
      <c r="AY267" s="72"/>
      <c r="AZ267" s="414"/>
      <c r="BA267" s="1035"/>
      <c r="BB267" s="682" t="s">
        <v>113</v>
      </c>
      <c r="BC267" s="554">
        <v>0.32786300000000002</v>
      </c>
      <c r="BD267" s="550">
        <v>0</v>
      </c>
      <c r="BE267" s="550">
        <v>1.196699</v>
      </c>
      <c r="BF267" s="550">
        <v>1.45722</v>
      </c>
      <c r="BG267" s="563">
        <v>3.5489030000000001</v>
      </c>
      <c r="BH267" s="554">
        <v>0</v>
      </c>
      <c r="BI267" s="550">
        <v>0</v>
      </c>
      <c r="BJ267" s="550">
        <v>0.94793100000000008</v>
      </c>
      <c r="BK267" s="550">
        <v>3.5489030000000001</v>
      </c>
      <c r="BL267" s="563">
        <v>0</v>
      </c>
      <c r="BM267" s="554">
        <v>0.32786300000000002</v>
      </c>
      <c r="BN267" s="550">
        <v>0</v>
      </c>
      <c r="BO267" s="550">
        <v>0</v>
      </c>
      <c r="BP267" s="550">
        <v>1.196699</v>
      </c>
      <c r="BQ267" s="563">
        <v>0.50928899999999999</v>
      </c>
      <c r="BR267" s="554">
        <v>0.50928899999999999</v>
      </c>
      <c r="BS267" s="550">
        <v>4.3562289999999999</v>
      </c>
      <c r="BT267" s="550">
        <v>1.0844469999999999</v>
      </c>
      <c r="BU267" s="558">
        <v>0.58072000000000001</v>
      </c>
      <c r="BV267" s="73"/>
      <c r="BW267" s="73"/>
      <c r="BX267" s="73"/>
      <c r="BY267" s="73"/>
      <c r="BZ267" s="73"/>
      <c r="CA267" s="73"/>
      <c r="CB267" s="73"/>
      <c r="CC267" s="73"/>
      <c r="CD267" s="73"/>
      <c r="CE267" s="73"/>
      <c r="CF267" s="73"/>
      <c r="CG267" s="73"/>
      <c r="CH267" s="73"/>
      <c r="CI267" s="73"/>
      <c r="CJ267" s="73"/>
      <c r="CK267" s="73"/>
      <c r="CL267" s="73"/>
      <c r="CM267" s="73"/>
      <c r="CN267" s="73"/>
      <c r="CO267" s="73"/>
      <c r="CP267" s="73"/>
      <c r="CQ267" s="73"/>
      <c r="CR267" s="73"/>
      <c r="CS267" s="73"/>
      <c r="CT267" s="73"/>
      <c r="CU267" s="73"/>
      <c r="CV267" s="73"/>
      <c r="CW267" s="73"/>
      <c r="CX267" s="73"/>
      <c r="CY267" s="73"/>
      <c r="CZ267" s="75"/>
    </row>
    <row r="268" s="377" customFormat="true" ht="15" customHeight="true" x14ac:dyDescent="0.2">
      <c r="A268" s="1035" t="s">
        <v>116</v>
      </c>
      <c r="B268" s="682" t="s">
        <v>89</v>
      </c>
      <c r="C268" s="538">
        <v>26.957693868473818</v>
      </c>
      <c r="D268" s="530">
        <v>13.452029796311137</v>
      </c>
      <c r="E268" s="530">
        <v>4.7047532804808538</v>
      </c>
      <c r="F268" s="530">
        <v>3.9854284423755284</v>
      </c>
      <c r="G268" s="546">
        <v>1.9187196359340879</v>
      </c>
      <c r="H268" s="538">
        <v>6.5667541384406976</v>
      </c>
      <c r="I268" s="530">
        <v>2.9218831585305618</v>
      </c>
      <c r="J268" s="530">
        <v>2.7520956750741576</v>
      </c>
      <c r="K268" s="530">
        <v>1.552187855981521</v>
      </c>
      <c r="L268" s="546">
        <v>2.2334291042582057</v>
      </c>
      <c r="M268" s="538">
        <v>32.708446303094036</v>
      </c>
      <c r="N268" s="530">
        <v>17.926297310671661</v>
      </c>
      <c r="O268" s="530">
        <v>13.035333856684108</v>
      </c>
      <c r="P268" s="530">
        <v>6.6473592351087394</v>
      </c>
      <c r="Q268" s="542">
        <v>4.889832346734825</v>
      </c>
      <c r="R268" s="538">
        <v>14.015104241395395</v>
      </c>
      <c r="S268" s="530">
        <v>3.3105365522586001</v>
      </c>
      <c r="T268" s="530">
        <v>20.538938935312508</v>
      </c>
      <c r="U268" s="542">
        <v>15.363652406791919</v>
      </c>
      <c r="V268" s="72"/>
      <c r="W268" s="72"/>
      <c r="X268" s="72"/>
      <c r="Y268" s="72"/>
      <c r="Z268" s="72"/>
      <c r="AA268" s="72"/>
      <c r="AB268" s="72"/>
      <c r="AC268" s="72"/>
      <c r="AD268" s="72"/>
      <c r="AE268" s="72"/>
      <c r="AF268" s="72"/>
      <c r="AG268" s="72"/>
      <c r="AH268" s="72"/>
      <c r="AI268" s="72"/>
      <c r="AJ268" s="72"/>
      <c r="AK268" s="72"/>
      <c r="AL268" s="72"/>
      <c r="AM268" s="72"/>
      <c r="AN268" s="72"/>
      <c r="AO268" s="72"/>
      <c r="AP268" s="72"/>
      <c r="AQ268" s="72"/>
      <c r="AR268" s="72"/>
      <c r="AS268" s="72"/>
      <c r="AT268" s="72"/>
      <c r="AU268" s="72"/>
      <c r="AV268" s="72"/>
      <c r="AW268" s="72"/>
      <c r="AX268" s="72"/>
      <c r="AY268" s="72"/>
      <c r="AZ268" s="414"/>
      <c r="BA268" s="1035" t="s">
        <v>116</v>
      </c>
      <c r="BB268" s="682" t="s">
        <v>89</v>
      </c>
      <c r="BC268" s="554">
        <v>163.86801300000016</v>
      </c>
      <c r="BD268" s="550">
        <v>98.131957000000043</v>
      </c>
      <c r="BE268" s="550">
        <v>49.721145999999997</v>
      </c>
      <c r="BF268" s="550">
        <v>50.050787999999976</v>
      </c>
      <c r="BG268" s="563">
        <v>32.469618000000004</v>
      </c>
      <c r="BH268" s="554">
        <v>21.611968000000005</v>
      </c>
      <c r="BI268" s="550">
        <v>17.113476000000006</v>
      </c>
      <c r="BJ268" s="550">
        <v>16.022089999999999</v>
      </c>
      <c r="BK268" s="550">
        <v>11.744166999999999</v>
      </c>
      <c r="BL268" s="563">
        <v>17.217729000000002</v>
      </c>
      <c r="BM268" s="554">
        <v>122.15568000000013</v>
      </c>
      <c r="BN268" s="550">
        <v>65.057909000000024</v>
      </c>
      <c r="BO268" s="550">
        <v>58.670496000000007</v>
      </c>
      <c r="BP268" s="550">
        <v>35.285980000000002</v>
      </c>
      <c r="BQ268" s="563">
        <v>29.362027000000001</v>
      </c>
      <c r="BR268" s="554">
        <v>46.915887999999995</v>
      </c>
      <c r="BS268" s="550">
        <v>127.820627</v>
      </c>
      <c r="BT268" s="550">
        <v>172.0737060000001</v>
      </c>
      <c r="BU268" s="558">
        <v>47.431301000000005</v>
      </c>
      <c r="BV268" s="73"/>
      <c r="BW268" s="73"/>
      <c r="BX268" s="73"/>
      <c r="BY268" s="73"/>
      <c r="BZ268" s="73"/>
      <c r="CA268" s="73"/>
      <c r="CB268" s="73"/>
      <c r="CC268" s="73"/>
      <c r="CD268" s="73"/>
      <c r="CE268" s="73"/>
      <c r="CF268" s="73"/>
      <c r="CG268" s="73"/>
      <c r="CH268" s="73"/>
      <c r="CI268" s="73"/>
      <c r="CJ268" s="73"/>
      <c r="CK268" s="73"/>
      <c r="CL268" s="73"/>
      <c r="CM268" s="73"/>
      <c r="CN268" s="73"/>
      <c r="CO268" s="73"/>
      <c r="CP268" s="73"/>
      <c r="CQ268" s="73"/>
      <c r="CR268" s="73"/>
      <c r="CS268" s="73"/>
      <c r="CT268" s="73"/>
      <c r="CU268" s="73"/>
      <c r="CV268" s="73"/>
      <c r="CW268" s="73"/>
      <c r="CX268" s="73"/>
      <c r="CY268" s="73"/>
      <c r="CZ268" s="75"/>
    </row>
    <row r="269" s="377" customFormat="true" ht="15" customHeight="true" x14ac:dyDescent="0.2">
      <c r="A269" s="1035"/>
      <c r="B269" s="682" t="s">
        <v>90</v>
      </c>
      <c r="C269" s="538">
        <v>69.753447670436358</v>
      </c>
      <c r="D269" s="530">
        <v>84.732053542364554</v>
      </c>
      <c r="E269" s="530">
        <v>93.452390590950685</v>
      </c>
      <c r="F269" s="530">
        <v>94.939363289997587</v>
      </c>
      <c r="G269" s="546">
        <v>96.932838813053493</v>
      </c>
      <c r="H269" s="538">
        <v>91.286823192161719</v>
      </c>
      <c r="I269" s="530">
        <v>95.161543879024904</v>
      </c>
      <c r="J269" s="530">
        <v>96.736010018712477</v>
      </c>
      <c r="K269" s="530">
        <v>97.660737740088607</v>
      </c>
      <c r="L269" s="546">
        <v>96.209277889134043</v>
      </c>
      <c r="M269" s="538">
        <v>64.824772479688946</v>
      </c>
      <c r="N269" s="530">
        <v>78.299230340575733</v>
      </c>
      <c r="O269" s="530">
        <v>85.167426738849244</v>
      </c>
      <c r="P269" s="530">
        <v>91.138639554900209</v>
      </c>
      <c r="Q269" s="542">
        <v>94.499041091968635</v>
      </c>
      <c r="R269" s="538">
        <v>81.931730243669818</v>
      </c>
      <c r="S269" s="530">
        <v>95.377446568689734</v>
      </c>
      <c r="T269" s="530">
        <v>77.86456673527627</v>
      </c>
      <c r="U269" s="542">
        <v>82.028292560825705</v>
      </c>
      <c r="V269" s="72"/>
      <c r="W269" s="72"/>
      <c r="X269" s="72"/>
      <c r="Y269" s="72"/>
      <c r="Z269" s="72"/>
      <c r="AA269" s="72"/>
      <c r="AB269" s="72"/>
      <c r="AC269" s="72"/>
      <c r="AD269" s="72"/>
      <c r="AE269" s="72"/>
      <c r="AF269" s="72"/>
      <c r="AG269" s="72"/>
      <c r="AH269" s="72"/>
      <c r="AI269" s="72"/>
      <c r="AJ269" s="72"/>
      <c r="AK269" s="72"/>
      <c r="AL269" s="72"/>
      <c r="AM269" s="72"/>
      <c r="AN269" s="72"/>
      <c r="AO269" s="72"/>
      <c r="AP269" s="72"/>
      <c r="AQ269" s="72"/>
      <c r="AR269" s="72"/>
      <c r="AS269" s="72"/>
      <c r="AT269" s="72"/>
      <c r="AU269" s="72"/>
      <c r="AV269" s="72"/>
      <c r="AW269" s="72"/>
      <c r="AX269" s="72"/>
      <c r="AY269" s="72"/>
      <c r="AZ269" s="414"/>
      <c r="BA269" s="1035"/>
      <c r="BB269" s="682" t="s">
        <v>90</v>
      </c>
      <c r="BC269" s="554">
        <v>424.0110049999991</v>
      </c>
      <c r="BD269" s="550">
        <v>618.11654900000053</v>
      </c>
      <c r="BE269" s="550">
        <v>987.63095100000203</v>
      </c>
      <c r="BF269" s="550">
        <v>1192.2908699999964</v>
      </c>
      <c r="BG269" s="563">
        <v>1640.3502569999964</v>
      </c>
      <c r="BH269" s="554">
        <v>300.43577999999974</v>
      </c>
      <c r="BI269" s="550">
        <v>557.36136900000076</v>
      </c>
      <c r="BJ269" s="550">
        <v>563.17557300000078</v>
      </c>
      <c r="BK269" s="550">
        <v>738.92087800000013</v>
      </c>
      <c r="BL269" s="563">
        <v>741.68697400000156</v>
      </c>
      <c r="BM269" s="554">
        <v>242.0999790000001</v>
      </c>
      <c r="BN269" s="550">
        <v>284.16265299999958</v>
      </c>
      <c r="BO269" s="550">
        <v>383.32851500000044</v>
      </c>
      <c r="BP269" s="550">
        <v>483.78853900000053</v>
      </c>
      <c r="BQ269" s="563">
        <v>567.43937199999948</v>
      </c>
      <c r="BR269" s="554">
        <v>274.26837599999988</v>
      </c>
      <c r="BS269" s="550">
        <v>3682.5465689999764</v>
      </c>
      <c r="BT269" s="550">
        <v>652.34356100000025</v>
      </c>
      <c r="BU269" s="558">
        <v>253.2411259999993</v>
      </c>
      <c r="BV269" s="73"/>
      <c r="BW269" s="73"/>
      <c r="BX269" s="73"/>
      <c r="BY269" s="73"/>
      <c r="BZ269" s="73"/>
      <c r="CA269" s="73"/>
      <c r="CB269" s="73"/>
      <c r="CC269" s="73"/>
      <c r="CD269" s="73"/>
      <c r="CE269" s="73"/>
      <c r="CF269" s="73"/>
      <c r="CG269" s="73"/>
      <c r="CH269" s="73"/>
      <c r="CI269" s="73"/>
      <c r="CJ269" s="73"/>
      <c r="CK269" s="73"/>
      <c r="CL269" s="73"/>
      <c r="CM269" s="73"/>
      <c r="CN269" s="73"/>
      <c r="CO269" s="73"/>
      <c r="CP269" s="73"/>
      <c r="CQ269" s="73"/>
      <c r="CR269" s="73"/>
      <c r="CS269" s="73"/>
      <c r="CT269" s="73"/>
      <c r="CU269" s="73"/>
      <c r="CV269" s="73"/>
      <c r="CW269" s="73"/>
      <c r="CX269" s="73"/>
      <c r="CY269" s="73"/>
      <c r="CZ269" s="75"/>
    </row>
    <row r="270" s="377" customFormat="true" ht="15" customHeight="true" x14ac:dyDescent="0.2">
      <c r="A270" s="1035"/>
      <c r="B270" s="682" t="s">
        <v>91</v>
      </c>
      <c r="C270" s="538">
        <v>3.2888584610897666</v>
      </c>
      <c r="D270" s="530">
        <v>1.8159166613242745</v>
      </c>
      <c r="E270" s="530">
        <v>1.8428561285684777</v>
      </c>
      <c r="F270" s="530">
        <v>1.0752082676267245</v>
      </c>
      <c r="G270" s="546">
        <v>1.148441551012449</v>
      </c>
      <c r="H270" s="538">
        <v>2.1464226693974084</v>
      </c>
      <c r="I270" s="530">
        <v>1.9165729624443633</v>
      </c>
      <c r="J270" s="530">
        <v>0.51189430621330456</v>
      </c>
      <c r="K270" s="530">
        <v>0.78707440392991168</v>
      </c>
      <c r="L270" s="546">
        <v>1.5572930066076633</v>
      </c>
      <c r="M270" s="538">
        <v>2.4667812172173553</v>
      </c>
      <c r="N270" s="530">
        <v>3.774472348752425</v>
      </c>
      <c r="O270" s="530">
        <v>1.7972394044666422</v>
      </c>
      <c r="P270" s="530">
        <v>2.2140012099911202</v>
      </c>
      <c r="Q270" s="542">
        <v>0.61112656129657839</v>
      </c>
      <c r="R270" s="538">
        <v>4.0531655149345713</v>
      </c>
      <c r="S270" s="530">
        <v>1.3120168790517173</v>
      </c>
      <c r="T270" s="530">
        <v>1.5964943294114531</v>
      </c>
      <c r="U270" s="542">
        <v>2.6080550323826133</v>
      </c>
      <c r="V270" s="72"/>
      <c r="W270" s="72"/>
      <c r="X270" s="72"/>
      <c r="Y270" s="72"/>
      <c r="Z270" s="72"/>
      <c r="AA270" s="72"/>
      <c r="AB270" s="72"/>
      <c r="AC270" s="72"/>
      <c r="AD270" s="72"/>
      <c r="AE270" s="72"/>
      <c r="AF270" s="72"/>
      <c r="AG270" s="72"/>
      <c r="AH270" s="72"/>
      <c r="AI270" s="72"/>
      <c r="AJ270" s="72"/>
      <c r="AK270" s="72"/>
      <c r="AL270" s="72"/>
      <c r="AM270" s="72"/>
      <c r="AN270" s="72"/>
      <c r="AO270" s="72"/>
      <c r="AP270" s="72"/>
      <c r="AQ270" s="72"/>
      <c r="AR270" s="72"/>
      <c r="AS270" s="72"/>
      <c r="AT270" s="72"/>
      <c r="AU270" s="72"/>
      <c r="AV270" s="72"/>
      <c r="AW270" s="72"/>
      <c r="AX270" s="72"/>
      <c r="AY270" s="72"/>
      <c r="AZ270" s="414"/>
      <c r="BA270" s="1035"/>
      <c r="BB270" s="682" t="s">
        <v>91</v>
      </c>
      <c r="BC270" s="554">
        <v>19.992018000000005</v>
      </c>
      <c r="BD270" s="550">
        <v>13.247031000000002</v>
      </c>
      <c r="BE270" s="550">
        <v>19.475817999999997</v>
      </c>
      <c r="BF270" s="550">
        <v>13.502944999999999</v>
      </c>
      <c r="BG270" s="563">
        <v>19.434553000000001</v>
      </c>
      <c r="BH270" s="554">
        <v>7.0641320000000016</v>
      </c>
      <c r="BI270" s="550">
        <v>11.225371999999998</v>
      </c>
      <c r="BJ270" s="550">
        <v>2.9801349999999998</v>
      </c>
      <c r="BK270" s="550">
        <v>5.9551639999999999</v>
      </c>
      <c r="BL270" s="563">
        <v>12.005328000000002</v>
      </c>
      <c r="BM270" s="554">
        <v>9.2126460000000012</v>
      </c>
      <c r="BN270" s="550">
        <v>13.698271000000002</v>
      </c>
      <c r="BO270" s="550">
        <v>8.089162</v>
      </c>
      <c r="BP270" s="550">
        <v>11.752517000000001</v>
      </c>
      <c r="BQ270" s="563">
        <v>3.669638</v>
      </c>
      <c r="BR270" s="554">
        <v>13.568066</v>
      </c>
      <c r="BS270" s="550">
        <v>50.657292999999981</v>
      </c>
      <c r="BT270" s="550">
        <v>13.375311</v>
      </c>
      <c r="BU270" s="558">
        <v>8.0516950000000023</v>
      </c>
      <c r="BV270" s="73"/>
      <c r="BW270" s="73"/>
      <c r="BX270" s="73"/>
      <c r="BY270" s="73"/>
      <c r="BZ270" s="73"/>
      <c r="CA270" s="73"/>
      <c r="CB270" s="73"/>
      <c r="CC270" s="73"/>
      <c r="CD270" s="73"/>
      <c r="CE270" s="73"/>
      <c r="CF270" s="73"/>
      <c r="CG270" s="73"/>
      <c r="CH270" s="73"/>
      <c r="CI270" s="73"/>
      <c r="CJ270" s="73"/>
      <c r="CK270" s="73"/>
      <c r="CL270" s="73"/>
      <c r="CM270" s="73"/>
      <c r="CN270" s="73"/>
      <c r="CO270" s="73"/>
      <c r="CP270" s="73"/>
      <c r="CQ270" s="73"/>
      <c r="CR270" s="73"/>
      <c r="CS270" s="73"/>
      <c r="CT270" s="73"/>
      <c r="CU270" s="73"/>
      <c r="CV270" s="73"/>
      <c r="CW270" s="73"/>
      <c r="CX270" s="73"/>
      <c r="CY270" s="73"/>
      <c r="CZ270" s="75"/>
    </row>
    <row r="271" s="377" customFormat="true" ht="15" customHeight="true" x14ac:dyDescent="0.2">
      <c r="A271" s="1035" t="s">
        <v>75</v>
      </c>
      <c r="B271" s="682" t="s">
        <v>49</v>
      </c>
      <c r="C271" s="119" t="s">
        <v>35</v>
      </c>
      <c r="D271" s="112" t="s">
        <v>35</v>
      </c>
      <c r="E271" s="112" t="s">
        <v>35</v>
      </c>
      <c r="F271" s="112" t="s">
        <v>35</v>
      </c>
      <c r="G271" s="107" t="s">
        <v>35</v>
      </c>
      <c r="H271" s="119" t="s">
        <v>35</v>
      </c>
      <c r="I271" s="112" t="s">
        <v>35</v>
      </c>
      <c r="J271" s="112" t="s">
        <v>35</v>
      </c>
      <c r="K271" s="112" t="s">
        <v>35</v>
      </c>
      <c r="L271" s="107" t="s">
        <v>35</v>
      </c>
      <c r="M271" s="119" t="s">
        <v>35</v>
      </c>
      <c r="N271" s="112" t="s">
        <v>35</v>
      </c>
      <c r="O271" s="112" t="s">
        <v>35</v>
      </c>
      <c r="P271" s="112" t="s">
        <v>35</v>
      </c>
      <c r="Q271" s="102" t="s">
        <v>35</v>
      </c>
      <c r="R271" s="119" t="s">
        <v>35</v>
      </c>
      <c r="S271" s="112" t="s">
        <v>35</v>
      </c>
      <c r="T271" s="112" t="s">
        <v>35</v>
      </c>
      <c r="U271" s="102" t="s">
        <v>35</v>
      </c>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414"/>
      <c r="BA271" s="1035" t="s">
        <v>75</v>
      </c>
      <c r="BB271" s="682" t="s">
        <v>49</v>
      </c>
      <c r="BC271" s="119" t="s">
        <v>35</v>
      </c>
      <c r="BD271" s="112" t="s">
        <v>35</v>
      </c>
      <c r="BE271" s="112" t="s">
        <v>35</v>
      </c>
      <c r="BF271" s="112" t="s">
        <v>35</v>
      </c>
      <c r="BG271" s="107" t="s">
        <v>35</v>
      </c>
      <c r="BH271" s="119" t="s">
        <v>35</v>
      </c>
      <c r="BI271" s="112" t="s">
        <v>35</v>
      </c>
      <c r="BJ271" s="112" t="s">
        <v>35</v>
      </c>
      <c r="BK271" s="112" t="s">
        <v>35</v>
      </c>
      <c r="BL271" s="107" t="s">
        <v>35</v>
      </c>
      <c r="BM271" s="119" t="s">
        <v>35</v>
      </c>
      <c r="BN271" s="112" t="s">
        <v>35</v>
      </c>
      <c r="BO271" s="112" t="s">
        <v>35</v>
      </c>
      <c r="BP271" s="112" t="s">
        <v>35</v>
      </c>
      <c r="BQ271" s="107" t="s">
        <v>35</v>
      </c>
      <c r="BR271" s="119" t="s">
        <v>35</v>
      </c>
      <c r="BS271" s="112" t="s">
        <v>35</v>
      </c>
      <c r="BT271" s="112" t="s">
        <v>35</v>
      </c>
      <c r="BU271" s="102" t="s">
        <v>35</v>
      </c>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row>
    <row r="272" s="377" customFormat="true" ht="15" customHeight="true" x14ac:dyDescent="0.2">
      <c r="A272" s="1035"/>
      <c r="B272" s="682" t="s">
        <v>48</v>
      </c>
      <c r="C272" s="119" t="s">
        <v>35</v>
      </c>
      <c r="D272" s="112" t="s">
        <v>35</v>
      </c>
      <c r="E272" s="112" t="s">
        <v>35</v>
      </c>
      <c r="F272" s="112" t="s">
        <v>35</v>
      </c>
      <c r="G272" s="107" t="s">
        <v>35</v>
      </c>
      <c r="H272" s="119" t="s">
        <v>35</v>
      </c>
      <c r="I272" s="112" t="s">
        <v>35</v>
      </c>
      <c r="J272" s="112" t="s">
        <v>35</v>
      </c>
      <c r="K272" s="112" t="s">
        <v>35</v>
      </c>
      <c r="L272" s="107" t="s">
        <v>35</v>
      </c>
      <c r="M272" s="119" t="s">
        <v>35</v>
      </c>
      <c r="N272" s="112" t="s">
        <v>35</v>
      </c>
      <c r="O272" s="112" t="s">
        <v>35</v>
      </c>
      <c r="P272" s="112" t="s">
        <v>35</v>
      </c>
      <c r="Q272" s="102" t="s">
        <v>35</v>
      </c>
      <c r="R272" s="119" t="s">
        <v>35</v>
      </c>
      <c r="S272" s="112" t="s">
        <v>35</v>
      </c>
      <c r="T272" s="112" t="s">
        <v>35</v>
      </c>
      <c r="U272" s="102" t="s">
        <v>35</v>
      </c>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414"/>
      <c r="BA272" s="1035"/>
      <c r="BB272" s="682" t="s">
        <v>48</v>
      </c>
      <c r="BC272" s="119" t="s">
        <v>35</v>
      </c>
      <c r="BD272" s="112" t="s">
        <v>35</v>
      </c>
      <c r="BE272" s="112" t="s">
        <v>35</v>
      </c>
      <c r="BF272" s="112" t="s">
        <v>35</v>
      </c>
      <c r="BG272" s="107" t="s">
        <v>35</v>
      </c>
      <c r="BH272" s="119" t="s">
        <v>35</v>
      </c>
      <c r="BI272" s="112" t="s">
        <v>35</v>
      </c>
      <c r="BJ272" s="112" t="s">
        <v>35</v>
      </c>
      <c r="BK272" s="112" t="s">
        <v>35</v>
      </c>
      <c r="BL272" s="107" t="s">
        <v>35</v>
      </c>
      <c r="BM272" s="119" t="s">
        <v>35</v>
      </c>
      <c r="BN272" s="112" t="s">
        <v>35</v>
      </c>
      <c r="BO272" s="112" t="s">
        <v>35</v>
      </c>
      <c r="BP272" s="112" t="s">
        <v>35</v>
      </c>
      <c r="BQ272" s="107" t="s">
        <v>35</v>
      </c>
      <c r="BR272" s="119" t="s">
        <v>35</v>
      </c>
      <c r="BS272" s="112" t="s">
        <v>35</v>
      </c>
      <c r="BT272" s="112" t="s">
        <v>35</v>
      </c>
      <c r="BU272" s="102" t="s">
        <v>35</v>
      </c>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row>
    <row r="273" s="377" customFormat="true" ht="15" customHeight="true" x14ac:dyDescent="0.2">
      <c r="A273" s="1035"/>
      <c r="B273" s="682" t="s">
        <v>113</v>
      </c>
      <c r="C273" s="119" t="s">
        <v>35</v>
      </c>
      <c r="D273" s="112" t="s">
        <v>35</v>
      </c>
      <c r="E273" s="112" t="s">
        <v>35</v>
      </c>
      <c r="F273" s="112" t="s">
        <v>35</v>
      </c>
      <c r="G273" s="107" t="s">
        <v>35</v>
      </c>
      <c r="H273" s="119" t="s">
        <v>35</v>
      </c>
      <c r="I273" s="112" t="s">
        <v>35</v>
      </c>
      <c r="J273" s="112" t="s">
        <v>35</v>
      </c>
      <c r="K273" s="112" t="s">
        <v>35</v>
      </c>
      <c r="L273" s="107" t="s">
        <v>35</v>
      </c>
      <c r="M273" s="119" t="s">
        <v>35</v>
      </c>
      <c r="N273" s="112" t="s">
        <v>35</v>
      </c>
      <c r="O273" s="112" t="s">
        <v>35</v>
      </c>
      <c r="P273" s="112" t="s">
        <v>35</v>
      </c>
      <c r="Q273" s="102" t="s">
        <v>35</v>
      </c>
      <c r="R273" s="119" t="s">
        <v>35</v>
      </c>
      <c r="S273" s="112" t="s">
        <v>35</v>
      </c>
      <c r="T273" s="112" t="s">
        <v>35</v>
      </c>
      <c r="U273" s="102" t="s">
        <v>35</v>
      </c>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414"/>
      <c r="BA273" s="1035"/>
      <c r="BB273" s="682" t="s">
        <v>113</v>
      </c>
      <c r="BC273" s="119" t="s">
        <v>35</v>
      </c>
      <c r="BD273" s="112" t="s">
        <v>35</v>
      </c>
      <c r="BE273" s="112" t="s">
        <v>35</v>
      </c>
      <c r="BF273" s="112" t="s">
        <v>35</v>
      </c>
      <c r="BG273" s="107" t="s">
        <v>35</v>
      </c>
      <c r="BH273" s="119" t="s">
        <v>35</v>
      </c>
      <c r="BI273" s="112" t="s">
        <v>35</v>
      </c>
      <c r="BJ273" s="112" t="s">
        <v>35</v>
      </c>
      <c r="BK273" s="112" t="s">
        <v>35</v>
      </c>
      <c r="BL273" s="107" t="s">
        <v>35</v>
      </c>
      <c r="BM273" s="119" t="s">
        <v>35</v>
      </c>
      <c r="BN273" s="112" t="s">
        <v>35</v>
      </c>
      <c r="BO273" s="112" t="s">
        <v>35</v>
      </c>
      <c r="BP273" s="112" t="s">
        <v>35</v>
      </c>
      <c r="BQ273" s="107" t="s">
        <v>35</v>
      </c>
      <c r="BR273" s="119" t="s">
        <v>35</v>
      </c>
      <c r="BS273" s="112" t="s">
        <v>35</v>
      </c>
      <c r="BT273" s="112" t="s">
        <v>35</v>
      </c>
      <c r="BU273" s="102" t="s">
        <v>35</v>
      </c>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row>
    <row r="274" s="377" customFormat="true" ht="15" customHeight="true" x14ac:dyDescent="0.2">
      <c r="A274" s="1035" t="s">
        <v>76</v>
      </c>
      <c r="B274" s="682" t="s">
        <v>49</v>
      </c>
      <c r="C274" s="538">
        <v>86.341345699281518</v>
      </c>
      <c r="D274" s="530">
        <v>87.282551910727022</v>
      </c>
      <c r="E274" s="530">
        <v>86.98200771318821</v>
      </c>
      <c r="F274" s="530">
        <v>86.780094529808665</v>
      </c>
      <c r="G274" s="546">
        <v>86.584555240268344</v>
      </c>
      <c r="H274" s="538">
        <v>87.039189528320009</v>
      </c>
      <c r="I274" s="530">
        <v>89.501095570056876</v>
      </c>
      <c r="J274" s="530">
        <v>86.88579016936589</v>
      </c>
      <c r="K274" s="530">
        <v>85.992485794353385</v>
      </c>
      <c r="L274" s="546">
        <v>86.214129221374208</v>
      </c>
      <c r="M274" s="538">
        <v>88.465427049711948</v>
      </c>
      <c r="N274" s="530">
        <v>85.054478291873664</v>
      </c>
      <c r="O274" s="530">
        <v>86.986238555399581</v>
      </c>
      <c r="P274" s="530">
        <v>85.080301764205174</v>
      </c>
      <c r="Q274" s="542">
        <v>86.840000767950869</v>
      </c>
      <c r="R274" s="538">
        <v>81.641992125475653</v>
      </c>
      <c r="S274" s="530">
        <v>86.816728423575256</v>
      </c>
      <c r="T274" s="530">
        <v>88.456492529700526</v>
      </c>
      <c r="U274" s="542">
        <v>87.274210310064831</v>
      </c>
      <c r="V274" s="72"/>
      <c r="W274" s="72"/>
      <c r="X274" s="72"/>
      <c r="Y274" s="72"/>
      <c r="Z274" s="72"/>
      <c r="AA274" s="72"/>
      <c r="AB274" s="72"/>
      <c r="AC274" s="72"/>
      <c r="AD274" s="72"/>
      <c r="AE274" s="72"/>
      <c r="AF274" s="72"/>
      <c r="AG274" s="72"/>
      <c r="AH274" s="72"/>
      <c r="AI274" s="72"/>
      <c r="AJ274" s="72"/>
      <c r="AK274" s="72"/>
      <c r="AL274" s="72"/>
      <c r="AM274" s="72"/>
      <c r="AN274" s="72"/>
      <c r="AO274" s="72"/>
      <c r="AP274" s="72"/>
      <c r="AQ274" s="72"/>
      <c r="AR274" s="72"/>
      <c r="AS274" s="72"/>
      <c r="AT274" s="72"/>
      <c r="AU274" s="72"/>
      <c r="AV274" s="72"/>
      <c r="AW274" s="72"/>
      <c r="AX274" s="72"/>
      <c r="AY274" s="72"/>
      <c r="AZ274" s="414"/>
      <c r="BA274" s="1035" t="s">
        <v>76</v>
      </c>
      <c r="BB274" s="682" t="s">
        <v>49</v>
      </c>
      <c r="BC274" s="554">
        <v>569.36316299999942</v>
      </c>
      <c r="BD274" s="550">
        <v>676.83989100000019</v>
      </c>
      <c r="BE274" s="550">
        <v>980.04307800000197</v>
      </c>
      <c r="BF274" s="550">
        <v>1148.098843</v>
      </c>
      <c r="BG274" s="563">
        <v>1525.6437649999984</v>
      </c>
      <c r="BH274" s="554">
        <v>313.8493049999999</v>
      </c>
      <c r="BI274" s="550">
        <v>560.02903600000081</v>
      </c>
      <c r="BJ274" s="550">
        <v>528.21584299999995</v>
      </c>
      <c r="BK274" s="550">
        <v>677.35688400000026</v>
      </c>
      <c r="BL274" s="563">
        <v>693.77106300000139</v>
      </c>
      <c r="BM274" s="554">
        <v>356.93456099999906</v>
      </c>
      <c r="BN274" s="550">
        <v>332.11372599999982</v>
      </c>
      <c r="BO274" s="550">
        <v>414.44774900000033</v>
      </c>
      <c r="BP274" s="550">
        <v>472.29882700000076</v>
      </c>
      <c r="BQ274" s="563">
        <v>550.97174599999994</v>
      </c>
      <c r="BR274" s="554">
        <v>293.35205300000035</v>
      </c>
      <c r="BS274" s="550">
        <v>3508.1421569999866</v>
      </c>
      <c r="BT274" s="550">
        <v>797.21482800000047</v>
      </c>
      <c r="BU274" s="558">
        <v>301.27970199999874</v>
      </c>
      <c r="BV274" s="73"/>
      <c r="BW274" s="73"/>
      <c r="BX274" s="73"/>
      <c r="BY274" s="73"/>
      <c r="BZ274" s="73"/>
      <c r="CA274" s="73"/>
      <c r="CB274" s="73"/>
      <c r="CC274" s="73"/>
      <c r="CD274" s="73"/>
      <c r="CE274" s="73"/>
      <c r="CF274" s="73"/>
      <c r="CG274" s="73"/>
      <c r="CH274" s="73"/>
      <c r="CI274" s="73"/>
      <c r="CJ274" s="73"/>
      <c r="CK274" s="73"/>
      <c r="CL274" s="73"/>
      <c r="CM274" s="73"/>
      <c r="CN274" s="73"/>
      <c r="CO274" s="73"/>
      <c r="CP274" s="73"/>
      <c r="CQ274" s="73"/>
      <c r="CR274" s="73"/>
      <c r="CS274" s="73"/>
      <c r="CT274" s="73"/>
      <c r="CU274" s="73"/>
      <c r="CV274" s="73"/>
      <c r="CW274" s="73"/>
      <c r="CX274" s="73"/>
      <c r="CY274" s="73"/>
      <c r="CZ274" s="75"/>
    </row>
    <row r="275" s="377" customFormat="true" ht="15" customHeight="true" x14ac:dyDescent="0.2">
      <c r="A275" s="1035"/>
      <c r="B275" s="682" t="s">
        <v>48</v>
      </c>
      <c r="C275" s="538">
        <v>13.658654300718437</v>
      </c>
      <c r="D275" s="530">
        <v>12.641830236538839</v>
      </c>
      <c r="E275" s="530">
        <v>12.993205101816161</v>
      </c>
      <c r="F275" s="530">
        <v>13.139547596128212</v>
      </c>
      <c r="G275" s="546">
        <v>13.27249081321861</v>
      </c>
      <c r="H275" s="538">
        <v>12.883357762553024</v>
      </c>
      <c r="I275" s="530">
        <v>10.498904429942977</v>
      </c>
      <c r="J275" s="530">
        <v>12.93933595665937</v>
      </c>
      <c r="K275" s="530">
        <v>14.007514205646704</v>
      </c>
      <c r="L275" s="546">
        <v>13.472851474264463</v>
      </c>
      <c r="M275" s="538">
        <v>11.534572950287924</v>
      </c>
      <c r="N275" s="530">
        <v>14.94552170812636</v>
      </c>
      <c r="O275" s="530">
        <v>12.890688208906917</v>
      </c>
      <c r="P275" s="530">
        <v>14.919698235794939</v>
      </c>
      <c r="Q275" s="542">
        <v>13.159999232049161</v>
      </c>
      <c r="R275" s="538">
        <v>18.358007874524461</v>
      </c>
      <c r="S275" s="530">
        <v>13.103714000302674</v>
      </c>
      <c r="T275" s="530">
        <v>11.406711139164555</v>
      </c>
      <c r="U275" s="542">
        <v>12.725789689935255</v>
      </c>
      <c r="V275" s="72"/>
      <c r="W275" s="72"/>
      <c r="X275" s="72"/>
      <c r="Y275" s="72"/>
      <c r="Z275" s="72"/>
      <c r="AA275" s="72"/>
      <c r="AB275" s="72"/>
      <c r="AC275" s="72"/>
      <c r="AD275" s="72"/>
      <c r="AE275" s="72"/>
      <c r="AF275" s="72"/>
      <c r="AG275" s="72"/>
      <c r="AH275" s="72"/>
      <c r="AI275" s="72"/>
      <c r="AJ275" s="72"/>
      <c r="AK275" s="72"/>
      <c r="AL275" s="72"/>
      <c r="AM275" s="72"/>
      <c r="AN275" s="72"/>
      <c r="AO275" s="72"/>
      <c r="AP275" s="72"/>
      <c r="AQ275" s="72"/>
      <c r="AR275" s="72"/>
      <c r="AS275" s="72"/>
      <c r="AT275" s="72"/>
      <c r="AU275" s="72"/>
      <c r="AV275" s="72"/>
      <c r="AW275" s="72"/>
      <c r="AX275" s="72"/>
      <c r="AY275" s="72"/>
      <c r="AZ275" s="414"/>
      <c r="BA275" s="1035"/>
      <c r="BB275" s="682" t="s">
        <v>48</v>
      </c>
      <c r="BC275" s="554">
        <v>90.069647999999944</v>
      </c>
      <c r="BD275" s="550">
        <v>98.032136000000037</v>
      </c>
      <c r="BE275" s="550">
        <v>146.39695100000006</v>
      </c>
      <c r="BF275" s="550">
        <v>173.83594099999988</v>
      </c>
      <c r="BG275" s="563">
        <v>233.8649520000003</v>
      </c>
      <c r="BH275" s="554">
        <v>46.455314000000023</v>
      </c>
      <c r="BI275" s="550">
        <v>65.694071000000008</v>
      </c>
      <c r="BJ275" s="550">
        <v>78.663752000000031</v>
      </c>
      <c r="BK275" s="550">
        <v>110.33622399999997</v>
      </c>
      <c r="BL275" s="563">
        <v>108.41696799999998</v>
      </c>
      <c r="BM275" s="554">
        <v>46.538946000000003</v>
      </c>
      <c r="BN275" s="550">
        <v>58.358042999999974</v>
      </c>
      <c r="BO275" s="550">
        <v>61.417952999999976</v>
      </c>
      <c r="BP275" s="550">
        <v>82.822413999999981</v>
      </c>
      <c r="BQ275" s="563">
        <v>83.495943000000011</v>
      </c>
      <c r="BR275" s="554">
        <v>65.963104999999999</v>
      </c>
      <c r="BS275" s="550">
        <v>529.50269300000002</v>
      </c>
      <c r="BT275" s="550">
        <v>102.80307300000003</v>
      </c>
      <c r="BU275" s="558">
        <v>43.930756999999964</v>
      </c>
      <c r="BV275" s="73"/>
      <c r="BW275" s="73"/>
      <c r="BX275" s="73"/>
      <c r="BY275" s="73"/>
      <c r="BZ275" s="73"/>
      <c r="CA275" s="73"/>
      <c r="CB275" s="73"/>
      <c r="CC275" s="73"/>
      <c r="CD275" s="73"/>
      <c r="CE275" s="73"/>
      <c r="CF275" s="73"/>
      <c r="CG275" s="73"/>
      <c r="CH275" s="73"/>
      <c r="CI275" s="73"/>
      <c r="CJ275" s="73"/>
      <c r="CK275" s="73"/>
      <c r="CL275" s="73"/>
      <c r="CM275" s="73"/>
      <c r="CN275" s="73"/>
      <c r="CO275" s="73"/>
      <c r="CP275" s="73"/>
      <c r="CQ275" s="73"/>
      <c r="CR275" s="73"/>
      <c r="CS275" s="73"/>
      <c r="CT275" s="73"/>
      <c r="CU275" s="73"/>
      <c r="CV275" s="73"/>
      <c r="CW275" s="73"/>
      <c r="CX275" s="73"/>
      <c r="CY275" s="73"/>
      <c r="CZ275" s="75"/>
    </row>
    <row r="276" s="377" customFormat="true" ht="15" customHeight="true" x14ac:dyDescent="0.2">
      <c r="A276" s="1035"/>
      <c r="B276" s="682" t="s">
        <v>114</v>
      </c>
      <c r="C276" s="554">
        <v>0</v>
      </c>
      <c r="D276" s="528">
        <v>7.5617852734054733E-2</v>
      </c>
      <c r="E276" s="528">
        <v>2.4787184995713602E-2</v>
      </c>
      <c r="F276" s="528">
        <v>8.0357874063077595E-2</v>
      </c>
      <c r="G276" s="546">
        <v>0.14295394651322768</v>
      </c>
      <c r="H276" s="538">
        <v>7.7452709126911323E-2</v>
      </c>
      <c r="I276" s="530">
        <v>0</v>
      </c>
      <c r="J276" s="530">
        <v>0.17487387397452314</v>
      </c>
      <c r="K276" s="530">
        <v>0</v>
      </c>
      <c r="L276" s="546">
        <v>0.31301930436116859</v>
      </c>
      <c r="M276" s="538">
        <v>0</v>
      </c>
      <c r="N276" s="530">
        <v>0</v>
      </c>
      <c r="O276" s="530">
        <v>0.12307323569347689</v>
      </c>
      <c r="P276" s="530">
        <v>0</v>
      </c>
      <c r="Q276" s="542">
        <v>0</v>
      </c>
      <c r="R276" s="538">
        <v>0</v>
      </c>
      <c r="S276" s="530">
        <v>7.9557576122305074E-2</v>
      </c>
      <c r="T276" s="530">
        <v>0.13679633113526593</v>
      </c>
      <c r="U276" s="542">
        <v>0</v>
      </c>
      <c r="V276" s="72"/>
      <c r="W276" s="72"/>
      <c r="X276" s="72"/>
      <c r="Y276" s="72"/>
      <c r="Z276" s="72"/>
      <c r="AA276" s="72"/>
      <c r="AB276" s="72"/>
      <c r="AC276" s="72"/>
      <c r="AD276" s="72"/>
      <c r="AE276" s="72"/>
      <c r="AF276" s="72"/>
      <c r="AG276" s="72"/>
      <c r="AH276" s="72"/>
      <c r="AI276" s="72"/>
      <c r="AJ276" s="72"/>
      <c r="AK276" s="72"/>
      <c r="AL276" s="72"/>
      <c r="AM276" s="72"/>
      <c r="AN276" s="72"/>
      <c r="AO276" s="72"/>
      <c r="AP276" s="72"/>
      <c r="AQ276" s="72"/>
      <c r="AR276" s="72"/>
      <c r="AS276" s="72"/>
      <c r="AT276" s="72"/>
      <c r="AU276" s="72"/>
      <c r="AV276" s="72"/>
      <c r="AW276" s="72"/>
      <c r="AX276" s="72"/>
      <c r="AY276" s="72"/>
      <c r="AZ276" s="414"/>
      <c r="BA276" s="1035"/>
      <c r="BB276" s="682" t="s">
        <v>114</v>
      </c>
      <c r="BC276" s="554">
        <v>0</v>
      </c>
      <c r="BD276" s="550">
        <v>0.58638500000000005</v>
      </c>
      <c r="BE276" s="550">
        <v>0.27928199999999997</v>
      </c>
      <c r="BF276" s="550">
        <v>1.0631330000000001</v>
      </c>
      <c r="BG276" s="563">
        <v>2.5188880000000005</v>
      </c>
      <c r="BH276" s="554">
        <v>0.27928199999999997</v>
      </c>
      <c r="BI276" s="550">
        <v>0</v>
      </c>
      <c r="BJ276" s="550">
        <v>1.0631330000000001</v>
      </c>
      <c r="BK276" s="550">
        <v>0</v>
      </c>
      <c r="BL276" s="563">
        <v>2.5188880000000005</v>
      </c>
      <c r="BM276" s="554">
        <v>0</v>
      </c>
      <c r="BN276" s="550">
        <v>0</v>
      </c>
      <c r="BO276" s="550">
        <v>0.58638500000000005</v>
      </c>
      <c r="BP276" s="550">
        <v>0</v>
      </c>
      <c r="BQ276" s="563">
        <v>0</v>
      </c>
      <c r="BR276" s="554">
        <v>0</v>
      </c>
      <c r="BS276" s="550">
        <v>3.2148099999999999</v>
      </c>
      <c r="BT276" s="550">
        <v>1.2328779999999999</v>
      </c>
      <c r="BU276" s="558">
        <v>0</v>
      </c>
      <c r="BV276" s="73"/>
      <c r="BW276" s="73"/>
      <c r="BX276" s="73"/>
      <c r="BY276" s="73"/>
      <c r="BZ276" s="73"/>
      <c r="CA276" s="73"/>
      <c r="CB276" s="73"/>
      <c r="CC276" s="73"/>
      <c r="CD276" s="73"/>
      <c r="CE276" s="73"/>
      <c r="CF276" s="73"/>
      <c r="CG276" s="73"/>
      <c r="CH276" s="73"/>
      <c r="CI276" s="73"/>
      <c r="CJ276" s="73"/>
      <c r="CK276" s="73"/>
      <c r="CL276" s="73"/>
      <c r="CM276" s="73"/>
      <c r="CN276" s="73"/>
      <c r="CO276" s="73"/>
      <c r="CP276" s="73"/>
      <c r="CQ276" s="73"/>
      <c r="CR276" s="73"/>
      <c r="CS276" s="73"/>
      <c r="CT276" s="73"/>
      <c r="CU276" s="73"/>
      <c r="CV276" s="73"/>
      <c r="CW276" s="73"/>
      <c r="CX276" s="73"/>
      <c r="CY276" s="73"/>
      <c r="CZ276" s="75"/>
    </row>
    <row r="277" s="377" customFormat="true" ht="15" customHeight="true" x14ac:dyDescent="0.2">
      <c r="A277" s="1035" t="s">
        <v>77</v>
      </c>
      <c r="B277" s="682" t="s">
        <v>78</v>
      </c>
      <c r="C277" s="119" t="s">
        <v>35</v>
      </c>
      <c r="D277" s="68" t="s">
        <v>35</v>
      </c>
      <c r="E277" s="68" t="s">
        <v>35</v>
      </c>
      <c r="F277" s="68" t="s">
        <v>35</v>
      </c>
      <c r="G277" s="65" t="s">
        <v>35</v>
      </c>
      <c r="H277" s="70" t="s">
        <v>35</v>
      </c>
      <c r="I277" s="68" t="s">
        <v>35</v>
      </c>
      <c r="J277" s="68" t="s">
        <v>35</v>
      </c>
      <c r="K277" s="68" t="s">
        <v>35</v>
      </c>
      <c r="L277" s="65" t="s">
        <v>35</v>
      </c>
      <c r="M277" s="70" t="s">
        <v>35</v>
      </c>
      <c r="N277" s="68" t="s">
        <v>35</v>
      </c>
      <c r="O277" s="68" t="s">
        <v>35</v>
      </c>
      <c r="P277" s="68" t="s">
        <v>35</v>
      </c>
      <c r="Q277" s="61" t="s">
        <v>35</v>
      </c>
      <c r="R277" s="70" t="s">
        <v>35</v>
      </c>
      <c r="S277" s="68" t="s">
        <v>35</v>
      </c>
      <c r="T277" s="68" t="s">
        <v>35</v>
      </c>
      <c r="U277" s="61" t="s">
        <v>35</v>
      </c>
      <c r="V277" s="77"/>
      <c r="W277" s="77"/>
      <c r="X277" s="77"/>
      <c r="Y277" s="77"/>
      <c r="Z277" s="77"/>
      <c r="AA277" s="77"/>
      <c r="AB277" s="77"/>
      <c r="AC277" s="77"/>
      <c r="AD277" s="77"/>
      <c r="AE277" s="77"/>
      <c r="AF277" s="77"/>
      <c r="AG277" s="77"/>
      <c r="AH277" s="77"/>
      <c r="AI277" s="77"/>
      <c r="AJ277" s="77"/>
      <c r="AK277" s="77"/>
      <c r="AL277" s="77"/>
      <c r="AM277" s="77"/>
      <c r="AN277" s="77"/>
      <c r="AO277" s="77"/>
      <c r="AP277" s="77"/>
      <c r="AQ277" s="77"/>
      <c r="AR277" s="77"/>
      <c r="AS277" s="77"/>
      <c r="AT277" s="77"/>
      <c r="AU277" s="77"/>
      <c r="AV277" s="77"/>
      <c r="AW277" s="77"/>
      <c r="AX277" s="77"/>
      <c r="AY277" s="77"/>
      <c r="AZ277" s="414"/>
      <c r="BA277" s="1035" t="s">
        <v>77</v>
      </c>
      <c r="BB277" s="682" t="s">
        <v>78</v>
      </c>
      <c r="BC277" s="119" t="s">
        <v>35</v>
      </c>
      <c r="BD277" s="115" t="s">
        <v>35</v>
      </c>
      <c r="BE277" s="115" t="s">
        <v>35</v>
      </c>
      <c r="BF277" s="115" t="s">
        <v>35</v>
      </c>
      <c r="BG277" s="110" t="s">
        <v>35</v>
      </c>
      <c r="BH277" s="119" t="s">
        <v>35</v>
      </c>
      <c r="BI277" s="115" t="s">
        <v>35</v>
      </c>
      <c r="BJ277" s="115" t="s">
        <v>35</v>
      </c>
      <c r="BK277" s="115" t="s">
        <v>35</v>
      </c>
      <c r="BL277" s="110" t="s">
        <v>35</v>
      </c>
      <c r="BM277" s="119" t="s">
        <v>35</v>
      </c>
      <c r="BN277" s="115" t="s">
        <v>35</v>
      </c>
      <c r="BO277" s="115" t="s">
        <v>35</v>
      </c>
      <c r="BP277" s="115" t="s">
        <v>35</v>
      </c>
      <c r="BQ277" s="110" t="s">
        <v>35</v>
      </c>
      <c r="BR277" s="119" t="s">
        <v>35</v>
      </c>
      <c r="BS277" s="115" t="s">
        <v>35</v>
      </c>
      <c r="BT277" s="115" t="s">
        <v>35</v>
      </c>
      <c r="BU277" s="104" t="s">
        <v>35</v>
      </c>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row>
    <row r="278" s="377" customFormat="true" ht="15" customHeight="true" x14ac:dyDescent="0.2">
      <c r="A278" s="1035"/>
      <c r="B278" s="682" t="s">
        <v>79</v>
      </c>
      <c r="C278" s="119" t="s">
        <v>35</v>
      </c>
      <c r="D278" s="68" t="s">
        <v>35</v>
      </c>
      <c r="E278" s="68" t="s">
        <v>35</v>
      </c>
      <c r="F278" s="68" t="s">
        <v>35</v>
      </c>
      <c r="G278" s="65" t="s">
        <v>35</v>
      </c>
      <c r="H278" s="70" t="s">
        <v>35</v>
      </c>
      <c r="I278" s="68" t="s">
        <v>35</v>
      </c>
      <c r="J278" s="68" t="s">
        <v>35</v>
      </c>
      <c r="K278" s="68" t="s">
        <v>35</v>
      </c>
      <c r="L278" s="65" t="s">
        <v>35</v>
      </c>
      <c r="M278" s="70" t="s">
        <v>35</v>
      </c>
      <c r="N278" s="68" t="s">
        <v>35</v>
      </c>
      <c r="O278" s="68" t="s">
        <v>35</v>
      </c>
      <c r="P278" s="68" t="s">
        <v>35</v>
      </c>
      <c r="Q278" s="61" t="s">
        <v>35</v>
      </c>
      <c r="R278" s="70" t="s">
        <v>35</v>
      </c>
      <c r="S278" s="68" t="s">
        <v>35</v>
      </c>
      <c r="T278" s="68" t="s">
        <v>35</v>
      </c>
      <c r="U278" s="61" t="s">
        <v>35</v>
      </c>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414"/>
      <c r="BA278" s="1035"/>
      <c r="BB278" s="682" t="s">
        <v>79</v>
      </c>
      <c r="BC278" s="119" t="s">
        <v>35</v>
      </c>
      <c r="BD278" s="115" t="s">
        <v>35</v>
      </c>
      <c r="BE278" s="115" t="s">
        <v>35</v>
      </c>
      <c r="BF278" s="115" t="s">
        <v>35</v>
      </c>
      <c r="BG278" s="110" t="s">
        <v>35</v>
      </c>
      <c r="BH278" s="119" t="s">
        <v>35</v>
      </c>
      <c r="BI278" s="115" t="s">
        <v>35</v>
      </c>
      <c r="BJ278" s="115" t="s">
        <v>35</v>
      </c>
      <c r="BK278" s="115" t="s">
        <v>35</v>
      </c>
      <c r="BL278" s="110" t="s">
        <v>35</v>
      </c>
      <c r="BM278" s="119" t="s">
        <v>35</v>
      </c>
      <c r="BN278" s="115" t="s">
        <v>35</v>
      </c>
      <c r="BO278" s="115" t="s">
        <v>35</v>
      </c>
      <c r="BP278" s="115" t="s">
        <v>35</v>
      </c>
      <c r="BQ278" s="110" t="s">
        <v>35</v>
      </c>
      <c r="BR278" s="119" t="s">
        <v>35</v>
      </c>
      <c r="BS278" s="115" t="s">
        <v>35</v>
      </c>
      <c r="BT278" s="115" t="s">
        <v>35</v>
      </c>
      <c r="BU278" s="104" t="s">
        <v>35</v>
      </c>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row>
    <row r="279" s="377" customFormat="true" ht="15" customHeight="true" x14ac:dyDescent="0.2">
      <c r="A279" s="1035"/>
      <c r="B279" s="682" t="s">
        <v>80</v>
      </c>
      <c r="C279" s="119" t="s">
        <v>35</v>
      </c>
      <c r="D279" s="112" t="s">
        <v>35</v>
      </c>
      <c r="E279" s="112" t="s">
        <v>35</v>
      </c>
      <c r="F279" s="112" t="s">
        <v>35</v>
      </c>
      <c r="G279" s="107" t="s">
        <v>35</v>
      </c>
      <c r="H279" s="119" t="s">
        <v>35</v>
      </c>
      <c r="I279" s="112" t="s">
        <v>35</v>
      </c>
      <c r="J279" s="112" t="s">
        <v>35</v>
      </c>
      <c r="K279" s="112" t="s">
        <v>35</v>
      </c>
      <c r="L279" s="107" t="s">
        <v>35</v>
      </c>
      <c r="M279" s="119" t="s">
        <v>35</v>
      </c>
      <c r="N279" s="112" t="s">
        <v>35</v>
      </c>
      <c r="O279" s="112" t="s">
        <v>35</v>
      </c>
      <c r="P279" s="112" t="s">
        <v>35</v>
      </c>
      <c r="Q279" s="102" t="s">
        <v>35</v>
      </c>
      <c r="R279" s="119" t="s">
        <v>35</v>
      </c>
      <c r="S279" s="112" t="s">
        <v>35</v>
      </c>
      <c r="T279" s="112" t="s">
        <v>35</v>
      </c>
      <c r="U279" s="102" t="s">
        <v>35</v>
      </c>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414"/>
      <c r="BA279" s="1035"/>
      <c r="BB279" s="682" t="s">
        <v>80</v>
      </c>
      <c r="BC279" s="119" t="s">
        <v>35</v>
      </c>
      <c r="BD279" s="112" t="s">
        <v>35</v>
      </c>
      <c r="BE279" s="112" t="s">
        <v>35</v>
      </c>
      <c r="BF279" s="112" t="s">
        <v>35</v>
      </c>
      <c r="BG279" s="107" t="s">
        <v>35</v>
      </c>
      <c r="BH279" s="119" t="s">
        <v>35</v>
      </c>
      <c r="BI279" s="112" t="s">
        <v>35</v>
      </c>
      <c r="BJ279" s="112" t="s">
        <v>35</v>
      </c>
      <c r="BK279" s="112" t="s">
        <v>35</v>
      </c>
      <c r="BL279" s="107" t="s">
        <v>35</v>
      </c>
      <c r="BM279" s="119" t="s">
        <v>35</v>
      </c>
      <c r="BN279" s="112" t="s">
        <v>35</v>
      </c>
      <c r="BO279" s="112" t="s">
        <v>35</v>
      </c>
      <c r="BP279" s="112" t="s">
        <v>35</v>
      </c>
      <c r="BQ279" s="107" t="s">
        <v>35</v>
      </c>
      <c r="BR279" s="119" t="s">
        <v>35</v>
      </c>
      <c r="BS279" s="112" t="s">
        <v>35</v>
      </c>
      <c r="BT279" s="112" t="s">
        <v>35</v>
      </c>
      <c r="BU279" s="102" t="s">
        <v>35</v>
      </c>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row>
    <row r="280" s="377" customFormat="true" ht="15" customHeight="true" x14ac:dyDescent="0.2">
      <c r="A280" s="1035"/>
      <c r="B280" s="682" t="s">
        <v>81</v>
      </c>
      <c r="C280" s="119" t="s">
        <v>35</v>
      </c>
      <c r="D280" s="112" t="s">
        <v>35</v>
      </c>
      <c r="E280" s="112" t="s">
        <v>35</v>
      </c>
      <c r="F280" s="112" t="s">
        <v>35</v>
      </c>
      <c r="G280" s="107" t="s">
        <v>35</v>
      </c>
      <c r="H280" s="119" t="s">
        <v>35</v>
      </c>
      <c r="I280" s="112" t="s">
        <v>35</v>
      </c>
      <c r="J280" s="112" t="s">
        <v>35</v>
      </c>
      <c r="K280" s="112" t="s">
        <v>35</v>
      </c>
      <c r="L280" s="107" t="s">
        <v>35</v>
      </c>
      <c r="M280" s="119" t="s">
        <v>35</v>
      </c>
      <c r="N280" s="112" t="s">
        <v>35</v>
      </c>
      <c r="O280" s="112" t="s">
        <v>35</v>
      </c>
      <c r="P280" s="112" t="s">
        <v>35</v>
      </c>
      <c r="Q280" s="102" t="s">
        <v>35</v>
      </c>
      <c r="R280" s="119" t="s">
        <v>35</v>
      </c>
      <c r="S280" s="112" t="s">
        <v>35</v>
      </c>
      <c r="T280" s="112" t="s">
        <v>35</v>
      </c>
      <c r="U280" s="102" t="s">
        <v>35</v>
      </c>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414"/>
      <c r="BA280" s="1035"/>
      <c r="BB280" s="682" t="s">
        <v>81</v>
      </c>
      <c r="BC280" s="119" t="s">
        <v>35</v>
      </c>
      <c r="BD280" s="112" t="s">
        <v>35</v>
      </c>
      <c r="BE280" s="112" t="s">
        <v>35</v>
      </c>
      <c r="BF280" s="112" t="s">
        <v>35</v>
      </c>
      <c r="BG280" s="107" t="s">
        <v>35</v>
      </c>
      <c r="BH280" s="119" t="s">
        <v>35</v>
      </c>
      <c r="BI280" s="112" t="s">
        <v>35</v>
      </c>
      <c r="BJ280" s="112" t="s">
        <v>35</v>
      </c>
      <c r="BK280" s="112" t="s">
        <v>35</v>
      </c>
      <c r="BL280" s="107" t="s">
        <v>35</v>
      </c>
      <c r="BM280" s="119" t="s">
        <v>35</v>
      </c>
      <c r="BN280" s="112" t="s">
        <v>35</v>
      </c>
      <c r="BO280" s="112" t="s">
        <v>35</v>
      </c>
      <c r="BP280" s="112" t="s">
        <v>35</v>
      </c>
      <c r="BQ280" s="107" t="s">
        <v>35</v>
      </c>
      <c r="BR280" s="119" t="s">
        <v>35</v>
      </c>
      <c r="BS280" s="112" t="s">
        <v>35</v>
      </c>
      <c r="BT280" s="112" t="s">
        <v>35</v>
      </c>
      <c r="BU280" s="102" t="s">
        <v>35</v>
      </c>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row>
    <row r="281" s="377" customFormat="true" ht="15" customHeight="true" x14ac:dyDescent="0.2">
      <c r="A281" s="1035"/>
      <c r="B281" s="682" t="s">
        <v>82</v>
      </c>
      <c r="C281" s="119" t="s">
        <v>35</v>
      </c>
      <c r="D281" s="112" t="s">
        <v>35</v>
      </c>
      <c r="E281" s="112" t="s">
        <v>35</v>
      </c>
      <c r="F281" s="112" t="s">
        <v>35</v>
      </c>
      <c r="G281" s="107" t="s">
        <v>35</v>
      </c>
      <c r="H281" s="119" t="s">
        <v>35</v>
      </c>
      <c r="I281" s="112" t="s">
        <v>35</v>
      </c>
      <c r="J281" s="112" t="s">
        <v>35</v>
      </c>
      <c r="K281" s="112" t="s">
        <v>35</v>
      </c>
      <c r="L281" s="107" t="s">
        <v>35</v>
      </c>
      <c r="M281" s="119" t="s">
        <v>35</v>
      </c>
      <c r="N281" s="112" t="s">
        <v>35</v>
      </c>
      <c r="O281" s="112" t="s">
        <v>35</v>
      </c>
      <c r="P281" s="112" t="s">
        <v>35</v>
      </c>
      <c r="Q281" s="102" t="s">
        <v>35</v>
      </c>
      <c r="R281" s="119" t="s">
        <v>35</v>
      </c>
      <c r="S281" s="112" t="s">
        <v>35</v>
      </c>
      <c r="T281" s="112" t="s">
        <v>35</v>
      </c>
      <c r="U281" s="102" t="s">
        <v>35</v>
      </c>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414"/>
      <c r="BA281" s="1035"/>
      <c r="BB281" s="682" t="s">
        <v>82</v>
      </c>
      <c r="BC281" s="119" t="s">
        <v>35</v>
      </c>
      <c r="BD281" s="112" t="s">
        <v>35</v>
      </c>
      <c r="BE281" s="112" t="s">
        <v>35</v>
      </c>
      <c r="BF281" s="112" t="s">
        <v>35</v>
      </c>
      <c r="BG281" s="107" t="s">
        <v>35</v>
      </c>
      <c r="BH281" s="119" t="s">
        <v>35</v>
      </c>
      <c r="BI281" s="112" t="s">
        <v>35</v>
      </c>
      <c r="BJ281" s="112" t="s">
        <v>35</v>
      </c>
      <c r="BK281" s="112" t="s">
        <v>35</v>
      </c>
      <c r="BL281" s="107" t="s">
        <v>35</v>
      </c>
      <c r="BM281" s="119" t="s">
        <v>35</v>
      </c>
      <c r="BN281" s="112" t="s">
        <v>35</v>
      </c>
      <c r="BO281" s="112" t="s">
        <v>35</v>
      </c>
      <c r="BP281" s="112" t="s">
        <v>35</v>
      </c>
      <c r="BQ281" s="107" t="s">
        <v>35</v>
      </c>
      <c r="BR281" s="119" t="s">
        <v>35</v>
      </c>
      <c r="BS281" s="112" t="s">
        <v>35</v>
      </c>
      <c r="BT281" s="112" t="s">
        <v>35</v>
      </c>
      <c r="BU281" s="102" t="s">
        <v>35</v>
      </c>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row>
    <row r="282" s="377" customFormat="true" ht="15" customHeight="true" x14ac:dyDescent="0.2">
      <c r="A282" s="1035"/>
      <c r="B282" s="682" t="s">
        <v>83</v>
      </c>
      <c r="C282" s="119" t="s">
        <v>35</v>
      </c>
      <c r="D282" s="112" t="s">
        <v>35</v>
      </c>
      <c r="E282" s="112" t="s">
        <v>35</v>
      </c>
      <c r="F282" s="112" t="s">
        <v>35</v>
      </c>
      <c r="G282" s="107" t="s">
        <v>35</v>
      </c>
      <c r="H282" s="119" t="s">
        <v>35</v>
      </c>
      <c r="I282" s="112" t="s">
        <v>35</v>
      </c>
      <c r="J282" s="112" t="s">
        <v>35</v>
      </c>
      <c r="K282" s="112" t="s">
        <v>35</v>
      </c>
      <c r="L282" s="107" t="s">
        <v>35</v>
      </c>
      <c r="M282" s="119" t="s">
        <v>35</v>
      </c>
      <c r="N282" s="112" t="s">
        <v>35</v>
      </c>
      <c r="O282" s="112" t="s">
        <v>35</v>
      </c>
      <c r="P282" s="112" t="s">
        <v>35</v>
      </c>
      <c r="Q282" s="102" t="s">
        <v>35</v>
      </c>
      <c r="R282" s="119" t="s">
        <v>35</v>
      </c>
      <c r="S282" s="112" t="s">
        <v>35</v>
      </c>
      <c r="T282" s="112" t="s">
        <v>35</v>
      </c>
      <c r="U282" s="102" t="s">
        <v>35</v>
      </c>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414"/>
      <c r="BA282" s="1035"/>
      <c r="BB282" s="682" t="s">
        <v>83</v>
      </c>
      <c r="BC282" s="119" t="s">
        <v>35</v>
      </c>
      <c r="BD282" s="112" t="s">
        <v>35</v>
      </c>
      <c r="BE282" s="112" t="s">
        <v>35</v>
      </c>
      <c r="BF282" s="112" t="s">
        <v>35</v>
      </c>
      <c r="BG282" s="107" t="s">
        <v>35</v>
      </c>
      <c r="BH282" s="119" t="s">
        <v>35</v>
      </c>
      <c r="BI282" s="112" t="s">
        <v>35</v>
      </c>
      <c r="BJ282" s="112" t="s">
        <v>35</v>
      </c>
      <c r="BK282" s="112" t="s">
        <v>35</v>
      </c>
      <c r="BL282" s="107" t="s">
        <v>35</v>
      </c>
      <c r="BM282" s="119" t="s">
        <v>35</v>
      </c>
      <c r="BN282" s="112" t="s">
        <v>35</v>
      </c>
      <c r="BO282" s="112" t="s">
        <v>35</v>
      </c>
      <c r="BP282" s="112" t="s">
        <v>35</v>
      </c>
      <c r="BQ282" s="107" t="s">
        <v>35</v>
      </c>
      <c r="BR282" s="119" t="s">
        <v>35</v>
      </c>
      <c r="BS282" s="112" t="s">
        <v>35</v>
      </c>
      <c r="BT282" s="112" t="s">
        <v>35</v>
      </c>
      <c r="BU282" s="102" t="s">
        <v>35</v>
      </c>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row>
    <row r="283" s="377" customFormat="true" ht="15" customHeight="true" x14ac:dyDescent="0.2">
      <c r="A283" s="1035"/>
      <c r="B283" s="682" t="s">
        <v>84</v>
      </c>
      <c r="C283" s="119" t="s">
        <v>35</v>
      </c>
      <c r="D283" s="112" t="s">
        <v>35</v>
      </c>
      <c r="E283" s="112" t="s">
        <v>35</v>
      </c>
      <c r="F283" s="112" t="s">
        <v>35</v>
      </c>
      <c r="G283" s="107" t="s">
        <v>35</v>
      </c>
      <c r="H283" s="119" t="s">
        <v>35</v>
      </c>
      <c r="I283" s="112" t="s">
        <v>35</v>
      </c>
      <c r="J283" s="112" t="s">
        <v>35</v>
      </c>
      <c r="K283" s="112" t="s">
        <v>35</v>
      </c>
      <c r="L283" s="107" t="s">
        <v>35</v>
      </c>
      <c r="M283" s="119" t="s">
        <v>35</v>
      </c>
      <c r="N283" s="112" t="s">
        <v>35</v>
      </c>
      <c r="O283" s="112" t="s">
        <v>35</v>
      </c>
      <c r="P283" s="112" t="s">
        <v>35</v>
      </c>
      <c r="Q283" s="102" t="s">
        <v>35</v>
      </c>
      <c r="R283" s="119" t="s">
        <v>35</v>
      </c>
      <c r="S283" s="112" t="s">
        <v>35</v>
      </c>
      <c r="T283" s="112" t="s">
        <v>35</v>
      </c>
      <c r="U283" s="102" t="s">
        <v>35</v>
      </c>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414"/>
      <c r="BA283" s="1035"/>
      <c r="BB283" s="682" t="s">
        <v>84</v>
      </c>
      <c r="BC283" s="119" t="s">
        <v>35</v>
      </c>
      <c r="BD283" s="112" t="s">
        <v>35</v>
      </c>
      <c r="BE283" s="112" t="s">
        <v>35</v>
      </c>
      <c r="BF283" s="112" t="s">
        <v>35</v>
      </c>
      <c r="BG283" s="107" t="s">
        <v>35</v>
      </c>
      <c r="BH283" s="119" t="s">
        <v>35</v>
      </c>
      <c r="BI283" s="112" t="s">
        <v>35</v>
      </c>
      <c r="BJ283" s="112" t="s">
        <v>35</v>
      </c>
      <c r="BK283" s="112" t="s">
        <v>35</v>
      </c>
      <c r="BL283" s="107" t="s">
        <v>35</v>
      </c>
      <c r="BM283" s="119" t="s">
        <v>35</v>
      </c>
      <c r="BN283" s="112" t="s">
        <v>35</v>
      </c>
      <c r="BO283" s="112" t="s">
        <v>35</v>
      </c>
      <c r="BP283" s="112" t="s">
        <v>35</v>
      </c>
      <c r="BQ283" s="107" t="s">
        <v>35</v>
      </c>
      <c r="BR283" s="119" t="s">
        <v>35</v>
      </c>
      <c r="BS283" s="112" t="s">
        <v>35</v>
      </c>
      <c r="BT283" s="112" t="s">
        <v>35</v>
      </c>
      <c r="BU283" s="102" t="s">
        <v>35</v>
      </c>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row>
    <row r="284" s="377" customFormat="true" ht="15" customHeight="true" x14ac:dyDescent="0.2">
      <c r="A284" s="1037"/>
      <c r="B284" s="684" t="s">
        <v>114</v>
      </c>
      <c r="C284" s="69" t="s">
        <v>35</v>
      </c>
      <c r="D284" s="67" t="s">
        <v>35</v>
      </c>
      <c r="E284" s="67" t="s">
        <v>35</v>
      </c>
      <c r="F284" s="67" t="s">
        <v>35</v>
      </c>
      <c r="G284" s="64" t="s">
        <v>35</v>
      </c>
      <c r="H284" s="69" t="s">
        <v>35</v>
      </c>
      <c r="I284" s="67" t="s">
        <v>35</v>
      </c>
      <c r="J284" s="67" t="s">
        <v>35</v>
      </c>
      <c r="K284" s="67" t="s">
        <v>35</v>
      </c>
      <c r="L284" s="64" t="s">
        <v>35</v>
      </c>
      <c r="M284" s="69" t="s">
        <v>35</v>
      </c>
      <c r="N284" s="67" t="s">
        <v>35</v>
      </c>
      <c r="O284" s="67" t="s">
        <v>35</v>
      </c>
      <c r="P284" s="67" t="s">
        <v>35</v>
      </c>
      <c r="Q284" s="59" t="s">
        <v>35</v>
      </c>
      <c r="R284" s="69" t="s">
        <v>35</v>
      </c>
      <c r="S284" s="67" t="s">
        <v>35</v>
      </c>
      <c r="T284" s="67" t="s">
        <v>35</v>
      </c>
      <c r="U284" s="59" t="s">
        <v>35</v>
      </c>
      <c r="V284" s="77"/>
      <c r="W284" s="77"/>
      <c r="X284" s="77"/>
      <c r="Y284" s="77"/>
      <c r="Z284" s="77"/>
      <c r="AA284" s="77"/>
      <c r="AB284" s="77"/>
      <c r="AC284" s="77"/>
      <c r="AD284" s="77"/>
      <c r="AE284" s="77"/>
      <c r="AF284" s="77"/>
      <c r="AG284" s="77"/>
      <c r="AH284" s="77"/>
      <c r="AI284" s="77"/>
      <c r="AJ284" s="77"/>
      <c r="AK284" s="77"/>
      <c r="AL284" s="77"/>
      <c r="AM284" s="77"/>
      <c r="AN284" s="77"/>
      <c r="AO284" s="77"/>
      <c r="AP284" s="77"/>
      <c r="AQ284" s="77"/>
      <c r="AR284" s="77"/>
      <c r="AS284" s="77"/>
      <c r="AT284" s="77"/>
      <c r="AU284" s="77"/>
      <c r="AV284" s="77"/>
      <c r="AW284" s="77"/>
      <c r="AX284" s="77"/>
      <c r="AY284" s="77"/>
      <c r="AZ284" s="414"/>
      <c r="BA284" s="1037"/>
      <c r="BB284" s="684" t="s">
        <v>114</v>
      </c>
      <c r="BC284" s="118" t="s">
        <v>35</v>
      </c>
      <c r="BD284" s="114" t="s">
        <v>35</v>
      </c>
      <c r="BE284" s="114" t="s">
        <v>35</v>
      </c>
      <c r="BF284" s="114" t="s">
        <v>35</v>
      </c>
      <c r="BG284" s="109" t="s">
        <v>35</v>
      </c>
      <c r="BH284" s="118" t="s">
        <v>35</v>
      </c>
      <c r="BI284" s="114" t="s">
        <v>35</v>
      </c>
      <c r="BJ284" s="114" t="s">
        <v>35</v>
      </c>
      <c r="BK284" s="114" t="s">
        <v>35</v>
      </c>
      <c r="BL284" s="109" t="s">
        <v>35</v>
      </c>
      <c r="BM284" s="118" t="s">
        <v>35</v>
      </c>
      <c r="BN284" s="114" t="s">
        <v>35</v>
      </c>
      <c r="BO284" s="114" t="s">
        <v>35</v>
      </c>
      <c r="BP284" s="114" t="s">
        <v>35</v>
      </c>
      <c r="BQ284" s="109" t="s">
        <v>35</v>
      </c>
      <c r="BR284" s="118" t="s">
        <v>35</v>
      </c>
      <c r="BS284" s="114" t="s">
        <v>35</v>
      </c>
      <c r="BT284" s="114" t="s">
        <v>35</v>
      </c>
      <c r="BU284" s="103" t="s">
        <v>35</v>
      </c>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row>
    <row r="285" s="377" customFormat="true" ht="15" customHeight="true" x14ac:dyDescent="0.2">
      <c r="U285" s="379"/>
      <c r="V285" s="414"/>
      <c r="W285" s="414"/>
      <c r="X285" s="414"/>
      <c r="Y285" s="414"/>
      <c r="Z285" s="414"/>
      <c r="AA285" s="414"/>
      <c r="AB285" s="414"/>
      <c r="AC285" s="414"/>
      <c r="AD285" s="414"/>
      <c r="AE285" s="414"/>
      <c r="AF285" s="414"/>
      <c r="AG285" s="414"/>
      <c r="AH285" s="414"/>
      <c r="AI285" s="414"/>
      <c r="AJ285" s="414"/>
      <c r="AK285" s="414"/>
      <c r="AL285" s="414"/>
      <c r="AM285" s="414"/>
      <c r="AN285" s="414"/>
      <c r="AO285" s="414"/>
      <c r="AP285" s="414"/>
      <c r="AQ285" s="414"/>
      <c r="AR285" s="414"/>
      <c r="AS285" s="414"/>
      <c r="AT285" s="414"/>
      <c r="AU285" s="414"/>
      <c r="AV285" s="414"/>
      <c r="AW285" s="414"/>
      <c r="AX285" s="414"/>
      <c r="AY285" s="414"/>
      <c r="AZ285" s="414"/>
      <c r="BA285" s="379"/>
      <c r="BU285" s="379"/>
      <c r="BV285" s="414"/>
      <c r="BW285" s="414"/>
      <c r="BX285" s="414"/>
      <c r="BY285" s="414"/>
      <c r="BZ285" s="414"/>
      <c r="CA285" s="414"/>
      <c r="CB285" s="414"/>
      <c r="CC285" s="414"/>
      <c r="CD285" s="414"/>
      <c r="CE285" s="414"/>
      <c r="CF285" s="414"/>
      <c r="CG285" s="414"/>
      <c r="CH285" s="414"/>
      <c r="CI285" s="414"/>
      <c r="CJ285" s="414"/>
      <c r="CK285" s="414"/>
      <c r="CL285" s="414"/>
      <c r="CM285" s="414"/>
      <c r="CN285" s="414"/>
      <c r="CO285" s="414"/>
      <c r="CP285" s="414"/>
      <c r="CQ285" s="414"/>
      <c r="CR285" s="414"/>
      <c r="CS285" s="414"/>
      <c r="CT285" s="414"/>
      <c r="CU285" s="414"/>
      <c r="CV285" s="414"/>
      <c r="CW285" s="414"/>
      <c r="CX285" s="414"/>
      <c r="CY285" s="414"/>
      <c r="CZ285" s="414"/>
    </row>
    <row r="286" s="377" customFormat="true" ht="15" customHeight="true" x14ac:dyDescent="0.2">
      <c r="U286" s="379"/>
      <c r="V286" s="414"/>
      <c r="W286" s="414"/>
      <c r="X286" s="414"/>
      <c r="Y286" s="414"/>
      <c r="Z286" s="414"/>
      <c r="AA286" s="414"/>
      <c r="AB286" s="414"/>
      <c r="AC286" s="414"/>
      <c r="AD286" s="414"/>
      <c r="AE286" s="414"/>
      <c r="AF286" s="414"/>
      <c r="AG286" s="414"/>
      <c r="AH286" s="414"/>
      <c r="AI286" s="414"/>
      <c r="AJ286" s="414"/>
      <c r="AK286" s="414"/>
      <c r="AL286" s="414"/>
      <c r="AM286" s="414"/>
      <c r="AN286" s="414"/>
      <c r="AO286" s="414"/>
      <c r="AP286" s="414"/>
      <c r="AQ286" s="414"/>
      <c r="AR286" s="414"/>
      <c r="AS286" s="414"/>
      <c r="AT286" s="414"/>
      <c r="AU286" s="414"/>
      <c r="AV286" s="414"/>
      <c r="AW286" s="414"/>
      <c r="AX286" s="414"/>
      <c r="AY286" s="414"/>
      <c r="AZ286" s="414"/>
      <c r="BA286" s="379"/>
      <c r="BU286" s="379"/>
      <c r="BV286" s="414"/>
      <c r="BW286" s="414"/>
      <c r="BX286" s="414"/>
      <c r="BY286" s="414"/>
      <c r="BZ286" s="414"/>
      <c r="CA286" s="414"/>
      <c r="CB286" s="414"/>
      <c r="CC286" s="414"/>
      <c r="CD286" s="414"/>
      <c r="CE286" s="414"/>
      <c r="CF286" s="414"/>
      <c r="CG286" s="414"/>
      <c r="CH286" s="414"/>
      <c r="CI286" s="414"/>
      <c r="CJ286" s="414"/>
      <c r="CK286" s="414"/>
      <c r="CL286" s="414"/>
      <c r="CM286" s="414"/>
      <c r="CN286" s="414"/>
      <c r="CO286" s="414"/>
      <c r="CP286" s="414"/>
      <c r="CQ286" s="414"/>
      <c r="CR286" s="414"/>
      <c r="CS286" s="414"/>
      <c r="CT286" s="414"/>
      <c r="CU286" s="414"/>
      <c r="CV286" s="414"/>
      <c r="CW286" s="414"/>
      <c r="CX286" s="414"/>
      <c r="CY286" s="414"/>
      <c r="CZ286" s="414"/>
    </row>
    <row r="287" s="377" customFormat="true" ht="15" customHeight="true" x14ac:dyDescent="0.2">
      <c r="U287" s="379"/>
      <c r="V287" s="414"/>
      <c r="W287" s="414"/>
      <c r="X287" s="414"/>
      <c r="Y287" s="414"/>
      <c r="Z287" s="414"/>
      <c r="AA287" s="414"/>
      <c r="AB287" s="414"/>
      <c r="AC287" s="414"/>
      <c r="AD287" s="414"/>
      <c r="AE287" s="414"/>
      <c r="AF287" s="414"/>
      <c r="AG287" s="414"/>
      <c r="AH287" s="414"/>
      <c r="AI287" s="414"/>
      <c r="AJ287" s="414"/>
      <c r="AK287" s="414"/>
      <c r="AL287" s="414"/>
      <c r="AM287" s="414"/>
      <c r="AN287" s="414"/>
      <c r="AO287" s="414"/>
      <c r="AP287" s="414"/>
      <c r="AQ287" s="414"/>
      <c r="AR287" s="414"/>
      <c r="AS287" s="414"/>
      <c r="AT287" s="414"/>
      <c r="AU287" s="414"/>
      <c r="AV287" s="414"/>
      <c r="AW287" s="414"/>
      <c r="AX287" s="414"/>
      <c r="AY287" s="414"/>
      <c r="AZ287" s="414"/>
      <c r="BA287" s="379"/>
      <c r="BU287" s="379"/>
      <c r="BV287" s="414"/>
      <c r="BW287" s="414"/>
      <c r="BX287" s="414"/>
      <c r="BY287" s="414"/>
      <c r="BZ287" s="414"/>
      <c r="CA287" s="414"/>
      <c r="CB287" s="414"/>
      <c r="CC287" s="414"/>
      <c r="CD287" s="414"/>
      <c r="CE287" s="414"/>
      <c r="CF287" s="414"/>
      <c r="CG287" s="414"/>
      <c r="CH287" s="414"/>
      <c r="CI287" s="414"/>
      <c r="CJ287" s="414"/>
      <c r="CK287" s="414"/>
      <c r="CL287" s="414"/>
      <c r="CM287" s="414"/>
      <c r="CN287" s="414"/>
      <c r="CO287" s="414"/>
      <c r="CP287" s="414"/>
      <c r="CQ287" s="414"/>
      <c r="CR287" s="414"/>
      <c r="CS287" s="414"/>
      <c r="CT287" s="414"/>
      <c r="CU287" s="414"/>
      <c r="CV287" s="414"/>
      <c r="CW287" s="414"/>
      <c r="CX287" s="414"/>
      <c r="CY287" s="414"/>
      <c r="CZ287" s="414"/>
    </row>
    <row r="288" s="377" customFormat="true" ht="15" customHeight="true" x14ac:dyDescent="0.2">
      <c r="U288" s="379"/>
      <c r="V288" s="414"/>
      <c r="W288" s="414"/>
      <c r="X288" s="414"/>
      <c r="Y288" s="414"/>
      <c r="Z288" s="414"/>
      <c r="AA288" s="414"/>
      <c r="AB288" s="414"/>
      <c r="AC288" s="414"/>
      <c r="AD288" s="414"/>
      <c r="AE288" s="414"/>
      <c r="AF288" s="414"/>
      <c r="AG288" s="414"/>
      <c r="AH288" s="414"/>
      <c r="AI288" s="414"/>
      <c r="AJ288" s="414"/>
      <c r="AK288" s="414"/>
      <c r="AL288" s="414"/>
      <c r="AM288" s="414"/>
      <c r="AN288" s="414"/>
      <c r="AO288" s="414"/>
      <c r="AP288" s="414"/>
      <c r="AQ288" s="414"/>
      <c r="AR288" s="414"/>
      <c r="AS288" s="414"/>
      <c r="AT288" s="414"/>
      <c r="AU288" s="414"/>
      <c r="AV288" s="414"/>
      <c r="AW288" s="414"/>
      <c r="AX288" s="414"/>
      <c r="AY288" s="414"/>
      <c r="AZ288" s="414"/>
      <c r="BA288" s="379"/>
      <c r="BU288" s="379"/>
      <c r="BV288" s="414"/>
      <c r="BW288" s="414"/>
      <c r="BX288" s="414"/>
      <c r="BY288" s="414"/>
      <c r="BZ288" s="414"/>
      <c r="CA288" s="414"/>
      <c r="CB288" s="414"/>
      <c r="CC288" s="414"/>
      <c r="CD288" s="414"/>
      <c r="CE288" s="414"/>
      <c r="CF288" s="414"/>
      <c r="CG288" s="414"/>
      <c r="CH288" s="414"/>
      <c r="CI288" s="414"/>
      <c r="CJ288" s="414"/>
      <c r="CK288" s="414"/>
      <c r="CL288" s="414"/>
      <c r="CM288" s="414"/>
      <c r="CN288" s="414"/>
      <c r="CO288" s="414"/>
      <c r="CP288" s="414"/>
      <c r="CQ288" s="414"/>
      <c r="CR288" s="414"/>
      <c r="CS288" s="414"/>
      <c r="CT288" s="414"/>
      <c r="CU288" s="414"/>
      <c r="CV288" s="414"/>
      <c r="CW288" s="414"/>
      <c r="CX288" s="414"/>
      <c r="CY288" s="414"/>
      <c r="CZ288" s="414"/>
    </row>
    <row r="289" s="377" customFormat="true" ht="15" customHeight="true" x14ac:dyDescent="0.2">
      <c r="U289" s="379"/>
      <c r="V289" s="414"/>
      <c r="W289" s="414"/>
      <c r="X289" s="414"/>
      <c r="Y289" s="414"/>
      <c r="Z289" s="414"/>
      <c r="AA289" s="414"/>
      <c r="AB289" s="414"/>
      <c r="AC289" s="414"/>
      <c r="AD289" s="414"/>
      <c r="AE289" s="414"/>
      <c r="AF289" s="414"/>
      <c r="AG289" s="414"/>
      <c r="AH289" s="414"/>
      <c r="AI289" s="414"/>
      <c r="AJ289" s="414"/>
      <c r="AK289" s="414"/>
      <c r="AL289" s="414"/>
      <c r="AM289" s="414"/>
      <c r="AN289" s="414"/>
      <c r="AO289" s="414"/>
      <c r="AP289" s="414"/>
      <c r="AQ289" s="414"/>
      <c r="AR289" s="414"/>
      <c r="AS289" s="414"/>
      <c r="AT289" s="414"/>
      <c r="AU289" s="414"/>
      <c r="AV289" s="414"/>
      <c r="AW289" s="414"/>
      <c r="AX289" s="414"/>
      <c r="AY289" s="414"/>
      <c r="AZ289" s="414"/>
      <c r="BA289" s="379"/>
      <c r="BU289" s="379"/>
      <c r="BV289" s="414"/>
      <c r="BW289" s="414"/>
      <c r="BX289" s="414"/>
      <c r="BY289" s="414"/>
      <c r="BZ289" s="414"/>
      <c r="CA289" s="414"/>
      <c r="CB289" s="414"/>
      <c r="CC289" s="414"/>
      <c r="CD289" s="414"/>
      <c r="CE289" s="414"/>
      <c r="CF289" s="414"/>
      <c r="CG289" s="414"/>
      <c r="CH289" s="414"/>
      <c r="CI289" s="414"/>
      <c r="CJ289" s="414"/>
      <c r="CK289" s="414"/>
      <c r="CL289" s="414"/>
      <c r="CM289" s="414"/>
      <c r="CN289" s="414"/>
      <c r="CO289" s="414"/>
      <c r="CP289" s="414"/>
      <c r="CQ289" s="414"/>
      <c r="CR289" s="414"/>
      <c r="CS289" s="414"/>
      <c r="CT289" s="414"/>
      <c r="CU289" s="414"/>
      <c r="CV289" s="414"/>
      <c r="CW289" s="414"/>
      <c r="CX289" s="414"/>
      <c r="CY289" s="414"/>
      <c r="CZ289" s="414"/>
    </row>
    <row r="290" s="377" customFormat="true" ht="15" customHeight="true" x14ac:dyDescent="0.2">
      <c r="U290" s="379"/>
      <c r="V290" s="414"/>
      <c r="W290" s="414"/>
      <c r="X290" s="414"/>
      <c r="Y290" s="414"/>
      <c r="Z290" s="414"/>
      <c r="AA290" s="414"/>
      <c r="AB290" s="414"/>
      <c r="AC290" s="414"/>
      <c r="AD290" s="414"/>
      <c r="AE290" s="414"/>
      <c r="AF290" s="414"/>
      <c r="AG290" s="414"/>
      <c r="AH290" s="414"/>
      <c r="AI290" s="414"/>
      <c r="AJ290" s="414"/>
      <c r="AK290" s="414"/>
      <c r="AL290" s="414"/>
      <c r="AM290" s="414"/>
      <c r="AN290" s="414"/>
      <c r="AO290" s="414"/>
      <c r="AP290" s="414"/>
      <c r="AQ290" s="414"/>
      <c r="AR290" s="414"/>
      <c r="AS290" s="414"/>
      <c r="AT290" s="414"/>
      <c r="AU290" s="414"/>
      <c r="AV290" s="414"/>
      <c r="AW290" s="414"/>
      <c r="AX290" s="414"/>
      <c r="AY290" s="414"/>
      <c r="AZ290" s="414"/>
      <c r="BA290" s="379"/>
      <c r="BU290" s="379"/>
      <c r="BV290" s="414"/>
      <c r="BW290" s="414"/>
      <c r="BX290" s="414"/>
      <c r="BY290" s="414"/>
      <c r="BZ290" s="414"/>
      <c r="CA290" s="414"/>
      <c r="CB290" s="414"/>
      <c r="CC290" s="414"/>
      <c r="CD290" s="414"/>
      <c r="CE290" s="414"/>
      <c r="CF290" s="414"/>
      <c r="CG290" s="414"/>
      <c r="CH290" s="414"/>
      <c r="CI290" s="414"/>
      <c r="CJ290" s="414"/>
      <c r="CK290" s="414"/>
      <c r="CL290" s="414"/>
      <c r="CM290" s="414"/>
      <c r="CN290" s="414"/>
      <c r="CO290" s="414"/>
      <c r="CP290" s="414"/>
      <c r="CQ290" s="414"/>
      <c r="CR290" s="414"/>
      <c r="CS290" s="414"/>
      <c r="CT290" s="414"/>
      <c r="CU290" s="414"/>
      <c r="CV290" s="414"/>
      <c r="CW290" s="414"/>
      <c r="CX290" s="414"/>
      <c r="CY290" s="414"/>
      <c r="CZ290" s="414"/>
    </row>
    <row r="291" s="377" customFormat="true" ht="15" customHeight="true" x14ac:dyDescent="0.2">
      <c r="U291" s="379"/>
      <c r="V291" s="414"/>
      <c r="W291" s="414"/>
      <c r="X291" s="414"/>
      <c r="Y291" s="414"/>
      <c r="Z291" s="414"/>
      <c r="AA291" s="414"/>
      <c r="AB291" s="414"/>
      <c r="AC291" s="414"/>
      <c r="AD291" s="414"/>
      <c r="AE291" s="414"/>
      <c r="AF291" s="414"/>
      <c r="AG291" s="414"/>
      <c r="AH291" s="414"/>
      <c r="AI291" s="414"/>
      <c r="AJ291" s="414"/>
      <c r="AK291" s="414"/>
      <c r="AL291" s="414"/>
      <c r="AM291" s="414"/>
      <c r="AN291" s="414"/>
      <c r="AO291" s="414"/>
      <c r="AP291" s="414"/>
      <c r="AQ291" s="414"/>
      <c r="AR291" s="414"/>
      <c r="AS291" s="414"/>
      <c r="AT291" s="414"/>
      <c r="AU291" s="414"/>
      <c r="AV291" s="414"/>
      <c r="AW291" s="414"/>
      <c r="AX291" s="414"/>
      <c r="AY291" s="414"/>
      <c r="AZ291" s="414"/>
      <c r="BA291" s="379"/>
      <c r="BU291" s="379"/>
      <c r="BV291" s="414"/>
      <c r="BW291" s="414"/>
      <c r="BX291" s="414"/>
      <c r="BY291" s="414"/>
      <c r="BZ291" s="414"/>
      <c r="CA291" s="414"/>
      <c r="CB291" s="414"/>
      <c r="CC291" s="414"/>
      <c r="CD291" s="414"/>
      <c r="CE291" s="414"/>
      <c r="CF291" s="414"/>
      <c r="CG291" s="414"/>
      <c r="CH291" s="414"/>
      <c r="CI291" s="414"/>
      <c r="CJ291" s="414"/>
      <c r="CK291" s="414"/>
      <c r="CL291" s="414"/>
      <c r="CM291" s="414"/>
      <c r="CN291" s="414"/>
      <c r="CO291" s="414"/>
      <c r="CP291" s="414"/>
      <c r="CQ291" s="414"/>
      <c r="CR291" s="414"/>
      <c r="CS291" s="414"/>
      <c r="CT291" s="414"/>
      <c r="CU291" s="414"/>
      <c r="CV291" s="414"/>
      <c r="CW291" s="414"/>
      <c r="CX291" s="414"/>
      <c r="CY291" s="414"/>
      <c r="CZ291" s="414"/>
    </row>
    <row r="292" s="377" customFormat="true" ht="15" customHeight="true" x14ac:dyDescent="0.2">
      <c r="U292" s="379"/>
      <c r="V292" s="414"/>
      <c r="W292" s="414"/>
      <c r="X292" s="414"/>
      <c r="Y292" s="414"/>
      <c r="Z292" s="414"/>
      <c r="AA292" s="414"/>
      <c r="AB292" s="414"/>
      <c r="AC292" s="414"/>
      <c r="AD292" s="414"/>
      <c r="AE292" s="414"/>
      <c r="AF292" s="414"/>
      <c r="AG292" s="414"/>
      <c r="AH292" s="414"/>
      <c r="AI292" s="414"/>
      <c r="AJ292" s="414"/>
      <c r="AK292" s="414"/>
      <c r="AL292" s="414"/>
      <c r="AM292" s="414"/>
      <c r="AN292" s="414"/>
      <c r="AO292" s="414"/>
      <c r="AP292" s="414"/>
      <c r="AQ292" s="414"/>
      <c r="AR292" s="414"/>
      <c r="AS292" s="414"/>
      <c r="AT292" s="414"/>
      <c r="AU292" s="414"/>
      <c r="AV292" s="414"/>
      <c r="AW292" s="414"/>
      <c r="AX292" s="414"/>
      <c r="AY292" s="414"/>
      <c r="AZ292" s="414"/>
      <c r="BA292" s="379"/>
      <c r="BU292" s="379"/>
      <c r="BV292" s="414"/>
      <c r="BW292" s="414"/>
      <c r="BX292" s="414"/>
      <c r="BY292" s="414"/>
      <c r="BZ292" s="414"/>
      <c r="CA292" s="414"/>
      <c r="CB292" s="414"/>
      <c r="CC292" s="414"/>
      <c r="CD292" s="414"/>
      <c r="CE292" s="414"/>
      <c r="CF292" s="414"/>
      <c r="CG292" s="414"/>
      <c r="CH292" s="414"/>
      <c r="CI292" s="414"/>
      <c r="CJ292" s="414"/>
      <c r="CK292" s="414"/>
      <c r="CL292" s="414"/>
      <c r="CM292" s="414"/>
      <c r="CN292" s="414"/>
      <c r="CO292" s="414"/>
      <c r="CP292" s="414"/>
      <c r="CQ292" s="414"/>
      <c r="CR292" s="414"/>
      <c r="CS292" s="414"/>
      <c r="CT292" s="414"/>
      <c r="CU292" s="414"/>
      <c r="CV292" s="414"/>
      <c r="CW292" s="414"/>
      <c r="CX292" s="414"/>
      <c r="CY292" s="414"/>
      <c r="CZ292" s="414"/>
    </row>
    <row r="293" s="377" customFormat="true" ht="15" customHeight="true" x14ac:dyDescent="0.2">
      <c r="U293" s="379"/>
      <c r="V293" s="414"/>
      <c r="W293" s="414"/>
      <c r="X293" s="414"/>
      <c r="Y293" s="414"/>
      <c r="Z293" s="414"/>
      <c r="AA293" s="414"/>
      <c r="AB293" s="414"/>
      <c r="AC293" s="414"/>
      <c r="AD293" s="414"/>
      <c r="AE293" s="414"/>
      <c r="AF293" s="414"/>
      <c r="AG293" s="414"/>
      <c r="AH293" s="414"/>
      <c r="AI293" s="414"/>
      <c r="AJ293" s="414"/>
      <c r="AK293" s="414"/>
      <c r="AL293" s="414"/>
      <c r="AM293" s="414"/>
      <c r="AN293" s="414"/>
      <c r="AO293" s="414"/>
      <c r="AP293" s="414"/>
      <c r="AQ293" s="414"/>
      <c r="AR293" s="414"/>
      <c r="AS293" s="414"/>
      <c r="AT293" s="414"/>
      <c r="AU293" s="414"/>
      <c r="AV293" s="414"/>
      <c r="AW293" s="414"/>
      <c r="AX293" s="414"/>
      <c r="AY293" s="414"/>
      <c r="AZ293" s="414"/>
      <c r="BA293" s="379"/>
      <c r="BU293" s="379"/>
      <c r="BV293" s="414"/>
      <c r="BW293" s="414"/>
      <c r="BX293" s="414"/>
      <c r="BY293" s="414"/>
      <c r="BZ293" s="414"/>
      <c r="CA293" s="414"/>
      <c r="CB293" s="414"/>
      <c r="CC293" s="414"/>
      <c r="CD293" s="414"/>
      <c r="CE293" s="414"/>
      <c r="CF293" s="414"/>
      <c r="CG293" s="414"/>
      <c r="CH293" s="414"/>
      <c r="CI293" s="414"/>
      <c r="CJ293" s="414"/>
      <c r="CK293" s="414"/>
      <c r="CL293" s="414"/>
      <c r="CM293" s="414"/>
      <c r="CN293" s="414"/>
      <c r="CO293" s="414"/>
      <c r="CP293" s="414"/>
      <c r="CQ293" s="414"/>
      <c r="CR293" s="414"/>
      <c r="CS293" s="414"/>
      <c r="CT293" s="414"/>
      <c r="CU293" s="414"/>
      <c r="CV293" s="414"/>
      <c r="CW293" s="414"/>
      <c r="CX293" s="414"/>
      <c r="CY293" s="414"/>
      <c r="CZ293" s="414"/>
    </row>
    <row r="294" s="377" customFormat="true" ht="15" customHeight="true" x14ac:dyDescent="0.2">
      <c r="U294" s="379"/>
      <c r="V294" s="414"/>
      <c r="W294" s="414"/>
      <c r="X294" s="414"/>
      <c r="Y294" s="414"/>
      <c r="Z294" s="414"/>
      <c r="AA294" s="414"/>
      <c r="AB294" s="414"/>
      <c r="AC294" s="414"/>
      <c r="AD294" s="414"/>
      <c r="AE294" s="414"/>
      <c r="AF294" s="414"/>
      <c r="AG294" s="414"/>
      <c r="AH294" s="414"/>
      <c r="AI294" s="414"/>
      <c r="AJ294" s="414"/>
      <c r="AK294" s="414"/>
      <c r="AL294" s="414"/>
      <c r="AM294" s="414"/>
      <c r="AN294" s="414"/>
      <c r="AO294" s="414"/>
      <c r="AP294" s="414"/>
      <c r="AQ294" s="414"/>
      <c r="AR294" s="414"/>
      <c r="AS294" s="414"/>
      <c r="AT294" s="414"/>
      <c r="AU294" s="414"/>
      <c r="AV294" s="414"/>
      <c r="AW294" s="414"/>
      <c r="AX294" s="414"/>
      <c r="AY294" s="414"/>
      <c r="AZ294" s="414"/>
      <c r="BA294" s="379"/>
      <c r="BU294" s="379"/>
      <c r="BV294" s="414"/>
      <c r="BW294" s="414"/>
      <c r="BX294" s="414"/>
      <c r="BY294" s="414"/>
      <c r="BZ294" s="414"/>
      <c r="CA294" s="414"/>
      <c r="CB294" s="414"/>
      <c r="CC294" s="414"/>
      <c r="CD294" s="414"/>
      <c r="CE294" s="414"/>
      <c r="CF294" s="414"/>
      <c r="CG294" s="414"/>
      <c r="CH294" s="414"/>
      <c r="CI294" s="414"/>
      <c r="CJ294" s="414"/>
      <c r="CK294" s="414"/>
      <c r="CL294" s="414"/>
      <c r="CM294" s="414"/>
      <c r="CN294" s="414"/>
      <c r="CO294" s="414"/>
      <c r="CP294" s="414"/>
      <c r="CQ294" s="414"/>
      <c r="CR294" s="414"/>
      <c r="CS294" s="414"/>
      <c r="CT294" s="414"/>
      <c r="CU294" s="414"/>
      <c r="CV294" s="414"/>
      <c r="CW294" s="414"/>
      <c r="CX294" s="414"/>
      <c r="CY294" s="414"/>
      <c r="CZ294" s="414"/>
    </row>
    <row r="295" s="377" customFormat="true" ht="15" customHeight="true" x14ac:dyDescent="0.2">
      <c r="U295" s="379"/>
      <c r="V295" s="414"/>
      <c r="W295" s="414"/>
      <c r="X295" s="414"/>
      <c r="Y295" s="414"/>
      <c r="Z295" s="414"/>
      <c r="AA295" s="414"/>
      <c r="AB295" s="414"/>
      <c r="AC295" s="414"/>
      <c r="AD295" s="414"/>
      <c r="AE295" s="414"/>
      <c r="AF295" s="414"/>
      <c r="AG295" s="414"/>
      <c r="AH295" s="414"/>
      <c r="AI295" s="414"/>
      <c r="AJ295" s="414"/>
      <c r="AK295" s="414"/>
      <c r="AL295" s="414"/>
      <c r="AM295" s="414"/>
      <c r="AN295" s="414"/>
      <c r="AO295" s="414"/>
      <c r="AP295" s="414"/>
      <c r="AQ295" s="414"/>
      <c r="AR295" s="414"/>
      <c r="AS295" s="414"/>
      <c r="AT295" s="414"/>
      <c r="AU295" s="414"/>
      <c r="AV295" s="414"/>
      <c r="AW295" s="414"/>
      <c r="AX295" s="414"/>
      <c r="AY295" s="414"/>
      <c r="AZ295" s="414"/>
      <c r="BA295" s="379"/>
      <c r="BU295" s="379"/>
      <c r="BV295" s="414"/>
      <c r="BW295" s="414"/>
      <c r="BX295" s="414"/>
      <c r="BY295" s="414"/>
      <c r="BZ295" s="414"/>
      <c r="CA295" s="414"/>
      <c r="CB295" s="414"/>
      <c r="CC295" s="414"/>
      <c r="CD295" s="414"/>
      <c r="CE295" s="414"/>
      <c r="CF295" s="414"/>
      <c r="CG295" s="414"/>
      <c r="CH295" s="414"/>
      <c r="CI295" s="414"/>
      <c r="CJ295" s="414"/>
      <c r="CK295" s="414"/>
      <c r="CL295" s="414"/>
      <c r="CM295" s="414"/>
      <c r="CN295" s="414"/>
      <c r="CO295" s="414"/>
      <c r="CP295" s="414"/>
      <c r="CQ295" s="414"/>
      <c r="CR295" s="414"/>
      <c r="CS295" s="414"/>
      <c r="CT295" s="414"/>
      <c r="CU295" s="414"/>
      <c r="CV295" s="414"/>
      <c r="CW295" s="414"/>
      <c r="CX295" s="414"/>
      <c r="CY295" s="414"/>
      <c r="CZ295" s="414"/>
    </row>
    <row r="296" s="377" customFormat="true" ht="15" customHeight="true" x14ac:dyDescent="0.2">
      <c r="U296" s="379"/>
      <c r="V296" s="414"/>
      <c r="W296" s="414"/>
      <c r="X296" s="414"/>
      <c r="Y296" s="414"/>
      <c r="Z296" s="414"/>
      <c r="AA296" s="414"/>
      <c r="AB296" s="414"/>
      <c r="AC296" s="414"/>
      <c r="AD296" s="414"/>
      <c r="AE296" s="414"/>
      <c r="AF296" s="414"/>
      <c r="AG296" s="414"/>
      <c r="AH296" s="414"/>
      <c r="AI296" s="414"/>
      <c r="AJ296" s="414"/>
      <c r="AK296" s="414"/>
      <c r="AL296" s="414"/>
      <c r="AM296" s="414"/>
      <c r="AN296" s="414"/>
      <c r="AO296" s="414"/>
      <c r="AP296" s="414"/>
      <c r="AQ296" s="414"/>
      <c r="AR296" s="414"/>
      <c r="AS296" s="414"/>
      <c r="AT296" s="414"/>
      <c r="AU296" s="414"/>
      <c r="AV296" s="414"/>
      <c r="AW296" s="414"/>
      <c r="AX296" s="414"/>
      <c r="AY296" s="414"/>
      <c r="AZ296" s="414"/>
      <c r="BA296" s="379"/>
      <c r="BU296" s="379"/>
      <c r="BV296" s="414"/>
      <c r="BW296" s="414"/>
      <c r="BX296" s="414"/>
      <c r="BY296" s="414"/>
      <c r="BZ296" s="414"/>
      <c r="CA296" s="414"/>
      <c r="CB296" s="414"/>
      <c r="CC296" s="414"/>
      <c r="CD296" s="414"/>
      <c r="CE296" s="414"/>
      <c r="CF296" s="414"/>
      <c r="CG296" s="414"/>
      <c r="CH296" s="414"/>
      <c r="CI296" s="414"/>
      <c r="CJ296" s="414"/>
      <c r="CK296" s="414"/>
      <c r="CL296" s="414"/>
      <c r="CM296" s="414"/>
      <c r="CN296" s="414"/>
      <c r="CO296" s="414"/>
      <c r="CP296" s="414"/>
      <c r="CQ296" s="414"/>
      <c r="CR296" s="414"/>
      <c r="CS296" s="414"/>
      <c r="CT296" s="414"/>
      <c r="CU296" s="414"/>
      <c r="CV296" s="414"/>
      <c r="CW296" s="414"/>
      <c r="CX296" s="414"/>
      <c r="CY296" s="414"/>
      <c r="CZ296" s="414"/>
    </row>
    <row r="297" s="377" customFormat="true" ht="15" customHeight="true" x14ac:dyDescent="0.2">
      <c r="U297" s="379"/>
      <c r="V297" s="414"/>
      <c r="W297" s="414"/>
      <c r="X297" s="414"/>
      <c r="Y297" s="414"/>
      <c r="Z297" s="414"/>
      <c r="AA297" s="414"/>
      <c r="AB297" s="414"/>
      <c r="AC297" s="414"/>
      <c r="AD297" s="414"/>
      <c r="AE297" s="414"/>
      <c r="AF297" s="414"/>
      <c r="AG297" s="414"/>
      <c r="AH297" s="414"/>
      <c r="AI297" s="414"/>
      <c r="AJ297" s="414"/>
      <c r="AK297" s="414"/>
      <c r="AL297" s="414"/>
      <c r="AM297" s="414"/>
      <c r="AN297" s="414"/>
      <c r="AO297" s="414"/>
      <c r="AP297" s="414"/>
      <c r="AQ297" s="414"/>
      <c r="AR297" s="414"/>
      <c r="AS297" s="414"/>
      <c r="AT297" s="414"/>
      <c r="AU297" s="414"/>
      <c r="AV297" s="414"/>
      <c r="AW297" s="414"/>
      <c r="AX297" s="414"/>
      <c r="AY297" s="414"/>
      <c r="AZ297" s="414"/>
      <c r="BA297" s="379"/>
      <c r="BU297" s="379"/>
      <c r="BV297" s="414"/>
      <c r="BW297" s="414"/>
      <c r="BX297" s="414"/>
      <c r="BY297" s="414"/>
      <c r="BZ297" s="414"/>
      <c r="CA297" s="414"/>
      <c r="CB297" s="414"/>
      <c r="CC297" s="414"/>
      <c r="CD297" s="414"/>
      <c r="CE297" s="414"/>
      <c r="CF297" s="414"/>
      <c r="CG297" s="414"/>
      <c r="CH297" s="414"/>
      <c r="CI297" s="414"/>
      <c r="CJ297" s="414"/>
      <c r="CK297" s="414"/>
      <c r="CL297" s="414"/>
      <c r="CM297" s="414"/>
      <c r="CN297" s="414"/>
      <c r="CO297" s="414"/>
      <c r="CP297" s="414"/>
      <c r="CQ297" s="414"/>
      <c r="CR297" s="414"/>
      <c r="CS297" s="414"/>
      <c r="CT297" s="414"/>
      <c r="CU297" s="414"/>
      <c r="CV297" s="414"/>
      <c r="CW297" s="414"/>
      <c r="CX297" s="414"/>
      <c r="CY297" s="414"/>
      <c r="CZ297" s="414"/>
    </row>
    <row r="298" s="377" customFormat="true" ht="15" customHeight="true" x14ac:dyDescent="0.2">
      <c r="U298" s="379"/>
      <c r="V298" s="414"/>
      <c r="W298" s="414"/>
      <c r="X298" s="414"/>
      <c r="Y298" s="414"/>
      <c r="Z298" s="414"/>
      <c r="AA298" s="414"/>
      <c r="AB298" s="414"/>
      <c r="AC298" s="414"/>
      <c r="AD298" s="414"/>
      <c r="AE298" s="414"/>
      <c r="AF298" s="414"/>
      <c r="AG298" s="414"/>
      <c r="AH298" s="414"/>
      <c r="AI298" s="414"/>
      <c r="AJ298" s="414"/>
      <c r="AK298" s="414"/>
      <c r="AL298" s="414"/>
      <c r="AM298" s="414"/>
      <c r="AN298" s="414"/>
      <c r="AO298" s="414"/>
      <c r="AP298" s="414"/>
      <c r="AQ298" s="414"/>
      <c r="AR298" s="414"/>
      <c r="AS298" s="414"/>
      <c r="AT298" s="414"/>
      <c r="AU298" s="414"/>
      <c r="AV298" s="414"/>
      <c r="AW298" s="414"/>
      <c r="AX298" s="414"/>
      <c r="AY298" s="414"/>
      <c r="AZ298" s="414"/>
      <c r="BA298" s="379"/>
      <c r="BU298" s="379"/>
      <c r="BV298" s="414"/>
      <c r="BW298" s="414"/>
      <c r="BX298" s="414"/>
      <c r="BY298" s="414"/>
      <c r="BZ298" s="414"/>
      <c r="CA298" s="414"/>
      <c r="CB298" s="414"/>
      <c r="CC298" s="414"/>
      <c r="CD298" s="414"/>
      <c r="CE298" s="414"/>
      <c r="CF298" s="414"/>
      <c r="CG298" s="414"/>
      <c r="CH298" s="414"/>
      <c r="CI298" s="414"/>
      <c r="CJ298" s="414"/>
      <c r="CK298" s="414"/>
      <c r="CL298" s="414"/>
      <c r="CM298" s="414"/>
      <c r="CN298" s="414"/>
      <c r="CO298" s="414"/>
      <c r="CP298" s="414"/>
      <c r="CQ298" s="414"/>
      <c r="CR298" s="414"/>
      <c r="CS298" s="414"/>
      <c r="CT298" s="414"/>
      <c r="CU298" s="414"/>
      <c r="CV298" s="414"/>
      <c r="CW298" s="414"/>
      <c r="CX298" s="414"/>
      <c r="CY298" s="414"/>
      <c r="CZ298" s="414"/>
    </row>
    <row r="299" s="377" customFormat="true" ht="15" customHeight="true" x14ac:dyDescent="0.2">
      <c r="U299" s="379"/>
      <c r="V299" s="414"/>
      <c r="W299" s="414"/>
      <c r="X299" s="414"/>
      <c r="Y299" s="414"/>
      <c r="Z299" s="414"/>
      <c r="AA299" s="414"/>
      <c r="AB299" s="414"/>
      <c r="AC299" s="414"/>
      <c r="AD299" s="414"/>
      <c r="AE299" s="414"/>
      <c r="AF299" s="414"/>
      <c r="AG299" s="414"/>
      <c r="AH299" s="414"/>
      <c r="AI299" s="414"/>
      <c r="AJ299" s="414"/>
      <c r="AK299" s="414"/>
      <c r="AL299" s="414"/>
      <c r="AM299" s="414"/>
      <c r="AN299" s="414"/>
      <c r="AO299" s="414"/>
      <c r="AP299" s="414"/>
      <c r="AQ299" s="414"/>
      <c r="AR299" s="414"/>
      <c r="AS299" s="414"/>
      <c r="AT299" s="414"/>
      <c r="AU299" s="414"/>
      <c r="AV299" s="414"/>
      <c r="AW299" s="414"/>
      <c r="AX299" s="414"/>
      <c r="AY299" s="414"/>
      <c r="AZ299" s="414"/>
      <c r="BA299" s="379"/>
      <c r="BU299" s="379"/>
      <c r="BV299" s="414"/>
      <c r="BW299" s="414"/>
      <c r="BX299" s="414"/>
      <c r="BY299" s="414"/>
      <c r="BZ299" s="414"/>
      <c r="CA299" s="414"/>
      <c r="CB299" s="414"/>
      <c r="CC299" s="414"/>
      <c r="CD299" s="414"/>
      <c r="CE299" s="414"/>
      <c r="CF299" s="414"/>
      <c r="CG299" s="414"/>
      <c r="CH299" s="414"/>
      <c r="CI299" s="414"/>
      <c r="CJ299" s="414"/>
      <c r="CK299" s="414"/>
      <c r="CL299" s="414"/>
      <c r="CM299" s="414"/>
      <c r="CN299" s="414"/>
      <c r="CO299" s="414"/>
      <c r="CP299" s="414"/>
      <c r="CQ299" s="414"/>
      <c r="CR299" s="414"/>
      <c r="CS299" s="414"/>
      <c r="CT299" s="414"/>
      <c r="CU299" s="414"/>
      <c r="CV299" s="414"/>
      <c r="CW299" s="414"/>
      <c r="CX299" s="414"/>
      <c r="CY299" s="414"/>
      <c r="CZ299" s="414"/>
    </row>
    <row r="300" s="377" customFormat="true" ht="15" customHeight="true" x14ac:dyDescent="0.2">
      <c r="U300" s="379"/>
      <c r="V300" s="414"/>
      <c r="W300" s="414"/>
      <c r="X300" s="414"/>
      <c r="Y300" s="414"/>
      <c r="Z300" s="414"/>
      <c r="AA300" s="414"/>
      <c r="AB300" s="414"/>
      <c r="AC300" s="414"/>
      <c r="AD300" s="414"/>
      <c r="AE300" s="414"/>
      <c r="AF300" s="414"/>
      <c r="AG300" s="414"/>
      <c r="AH300" s="414"/>
      <c r="AI300" s="414"/>
      <c r="AJ300" s="414"/>
      <c r="AK300" s="414"/>
      <c r="AL300" s="414"/>
      <c r="AM300" s="414"/>
      <c r="AN300" s="414"/>
      <c r="AO300" s="414"/>
      <c r="AP300" s="414"/>
      <c r="AQ300" s="414"/>
      <c r="AR300" s="414"/>
      <c r="AS300" s="414"/>
      <c r="AT300" s="414"/>
      <c r="AU300" s="414"/>
      <c r="AV300" s="414"/>
      <c r="AW300" s="414"/>
      <c r="AX300" s="414"/>
      <c r="AY300" s="414"/>
      <c r="AZ300" s="414"/>
      <c r="BA300" s="379"/>
      <c r="BU300" s="379"/>
      <c r="BV300" s="414"/>
      <c r="BW300" s="414"/>
      <c r="BX300" s="414"/>
      <c r="BY300" s="414"/>
      <c r="BZ300" s="414"/>
      <c r="CA300" s="414"/>
      <c r="CB300" s="414"/>
      <c r="CC300" s="414"/>
      <c r="CD300" s="414"/>
      <c r="CE300" s="414"/>
      <c r="CF300" s="414"/>
      <c r="CG300" s="414"/>
      <c r="CH300" s="414"/>
      <c r="CI300" s="414"/>
      <c r="CJ300" s="414"/>
      <c r="CK300" s="414"/>
      <c r="CL300" s="414"/>
      <c r="CM300" s="414"/>
      <c r="CN300" s="414"/>
      <c r="CO300" s="414"/>
      <c r="CP300" s="414"/>
      <c r="CQ300" s="414"/>
      <c r="CR300" s="414"/>
      <c r="CS300" s="414"/>
      <c r="CT300" s="414"/>
      <c r="CU300" s="414"/>
      <c r="CV300" s="414"/>
      <c r="CW300" s="414"/>
      <c r="CX300" s="414"/>
      <c r="CY300" s="414"/>
      <c r="CZ300" s="414"/>
    </row>
    <row r="301" s="377" customFormat="true" ht="15" customHeight="true" x14ac:dyDescent="0.2">
      <c r="U301" s="379"/>
      <c r="V301" s="414"/>
      <c r="W301" s="414"/>
      <c r="X301" s="414"/>
      <c r="Y301" s="414"/>
      <c r="Z301" s="414"/>
      <c r="AA301" s="414"/>
      <c r="AB301" s="414"/>
      <c r="AC301" s="414"/>
      <c r="AD301" s="414"/>
      <c r="AE301" s="414"/>
      <c r="AF301" s="414"/>
      <c r="AG301" s="414"/>
      <c r="AH301" s="414"/>
      <c r="AI301" s="414"/>
      <c r="AJ301" s="414"/>
      <c r="AK301" s="414"/>
      <c r="AL301" s="414"/>
      <c r="AM301" s="414"/>
      <c r="AN301" s="414"/>
      <c r="AO301" s="414"/>
      <c r="AP301" s="414"/>
      <c r="AQ301" s="414"/>
      <c r="AR301" s="414"/>
      <c r="AS301" s="414"/>
      <c r="AT301" s="414"/>
      <c r="AU301" s="414"/>
      <c r="AV301" s="414"/>
      <c r="AW301" s="414"/>
      <c r="AX301" s="414"/>
      <c r="AY301" s="414"/>
      <c r="AZ301" s="414"/>
      <c r="BA301" s="379"/>
      <c r="BU301" s="379"/>
      <c r="BV301" s="414"/>
      <c r="BW301" s="414"/>
      <c r="BX301" s="414"/>
      <c r="BY301" s="414"/>
      <c r="BZ301" s="414"/>
      <c r="CA301" s="414"/>
      <c r="CB301" s="414"/>
      <c r="CC301" s="414"/>
      <c r="CD301" s="414"/>
      <c r="CE301" s="414"/>
      <c r="CF301" s="414"/>
      <c r="CG301" s="414"/>
      <c r="CH301" s="414"/>
      <c r="CI301" s="414"/>
      <c r="CJ301" s="414"/>
      <c r="CK301" s="414"/>
      <c r="CL301" s="414"/>
      <c r="CM301" s="414"/>
      <c r="CN301" s="414"/>
      <c r="CO301" s="414"/>
      <c r="CP301" s="414"/>
      <c r="CQ301" s="414"/>
      <c r="CR301" s="414"/>
      <c r="CS301" s="414"/>
      <c r="CT301" s="414"/>
      <c r="CU301" s="414"/>
      <c r="CV301" s="414"/>
      <c r="CW301" s="414"/>
      <c r="CX301" s="414"/>
      <c r="CY301" s="414"/>
      <c r="CZ301" s="414"/>
    </row>
    <row r="302" s="377" customFormat="true" ht="15" customHeight="true" x14ac:dyDescent="0.2">
      <c r="U302" s="379"/>
      <c r="V302" s="414"/>
      <c r="W302" s="414"/>
      <c r="X302" s="414"/>
      <c r="Y302" s="414"/>
      <c r="Z302" s="414"/>
      <c r="AA302" s="414"/>
      <c r="AB302" s="414"/>
      <c r="AC302" s="414"/>
      <c r="AD302" s="414"/>
      <c r="AE302" s="414"/>
      <c r="AF302" s="414"/>
      <c r="AG302" s="414"/>
      <c r="AH302" s="414"/>
      <c r="AI302" s="414"/>
      <c r="AJ302" s="414"/>
      <c r="AK302" s="414"/>
      <c r="AL302" s="414"/>
      <c r="AM302" s="414"/>
      <c r="AN302" s="414"/>
      <c r="AO302" s="414"/>
      <c r="AP302" s="414"/>
      <c r="AQ302" s="414"/>
      <c r="AR302" s="414"/>
      <c r="AS302" s="414"/>
      <c r="AT302" s="414"/>
      <c r="AU302" s="414"/>
      <c r="AV302" s="414"/>
      <c r="AW302" s="414"/>
      <c r="AX302" s="414"/>
      <c r="AY302" s="414"/>
      <c r="AZ302" s="414"/>
      <c r="BA302" s="379"/>
      <c r="BU302" s="379"/>
      <c r="BV302" s="414"/>
      <c r="BW302" s="414"/>
      <c r="BX302" s="414"/>
      <c r="BY302" s="414"/>
      <c r="BZ302" s="414"/>
      <c r="CA302" s="414"/>
      <c r="CB302" s="414"/>
      <c r="CC302" s="414"/>
      <c r="CD302" s="414"/>
      <c r="CE302" s="414"/>
      <c r="CF302" s="414"/>
      <c r="CG302" s="414"/>
      <c r="CH302" s="414"/>
      <c r="CI302" s="414"/>
      <c r="CJ302" s="414"/>
      <c r="CK302" s="414"/>
      <c r="CL302" s="414"/>
      <c r="CM302" s="414"/>
      <c r="CN302" s="414"/>
      <c r="CO302" s="414"/>
      <c r="CP302" s="414"/>
      <c r="CQ302" s="414"/>
      <c r="CR302" s="414"/>
      <c r="CS302" s="414"/>
      <c r="CT302" s="414"/>
      <c r="CU302" s="414"/>
      <c r="CV302" s="414"/>
      <c r="CW302" s="414"/>
      <c r="CX302" s="414"/>
      <c r="CY302" s="414"/>
      <c r="CZ302" s="414"/>
    </row>
    <row r="303" s="377" customFormat="true" ht="15" customHeight="true" x14ac:dyDescent="0.2">
      <c r="U303" s="379"/>
      <c r="V303" s="414"/>
      <c r="W303" s="414"/>
      <c r="X303" s="414"/>
      <c r="Y303" s="414"/>
      <c r="Z303" s="414"/>
      <c r="AA303" s="414"/>
      <c r="AB303" s="414"/>
      <c r="AC303" s="414"/>
      <c r="AD303" s="414"/>
      <c r="AE303" s="414"/>
      <c r="AF303" s="414"/>
      <c r="AG303" s="414"/>
      <c r="AH303" s="414"/>
      <c r="AI303" s="414"/>
      <c r="AJ303" s="414"/>
      <c r="AK303" s="414"/>
      <c r="AL303" s="414"/>
      <c r="AM303" s="414"/>
      <c r="AN303" s="414"/>
      <c r="AO303" s="414"/>
      <c r="AP303" s="414"/>
      <c r="AQ303" s="414"/>
      <c r="AR303" s="414"/>
      <c r="AS303" s="414"/>
      <c r="AT303" s="414"/>
      <c r="AU303" s="414"/>
      <c r="AV303" s="414"/>
      <c r="AW303" s="414"/>
      <c r="AX303" s="414"/>
      <c r="AY303" s="414"/>
      <c r="AZ303" s="414"/>
      <c r="BA303" s="379"/>
      <c r="BU303" s="379"/>
      <c r="BV303" s="414"/>
      <c r="BW303" s="414"/>
      <c r="BX303" s="414"/>
      <c r="BY303" s="414"/>
      <c r="BZ303" s="414"/>
      <c r="CA303" s="414"/>
      <c r="CB303" s="414"/>
      <c r="CC303" s="414"/>
      <c r="CD303" s="414"/>
      <c r="CE303" s="414"/>
      <c r="CF303" s="414"/>
      <c r="CG303" s="414"/>
      <c r="CH303" s="414"/>
      <c r="CI303" s="414"/>
      <c r="CJ303" s="414"/>
      <c r="CK303" s="414"/>
      <c r="CL303" s="414"/>
      <c r="CM303" s="414"/>
      <c r="CN303" s="414"/>
      <c r="CO303" s="414"/>
      <c r="CP303" s="414"/>
      <c r="CQ303" s="414"/>
      <c r="CR303" s="414"/>
      <c r="CS303" s="414"/>
      <c r="CT303" s="414"/>
      <c r="CU303" s="414"/>
      <c r="CV303" s="414"/>
      <c r="CW303" s="414"/>
      <c r="CX303" s="414"/>
      <c r="CY303" s="414"/>
      <c r="CZ303" s="414"/>
    </row>
    <row r="304" s="377" customFormat="true" ht="15" customHeight="true" x14ac:dyDescent="0.2">
      <c r="U304" s="379"/>
      <c r="V304" s="414"/>
      <c r="W304" s="414"/>
      <c r="X304" s="414"/>
      <c r="Y304" s="414"/>
      <c r="Z304" s="414"/>
      <c r="AA304" s="414"/>
      <c r="AB304" s="414"/>
      <c r="AC304" s="414"/>
      <c r="AD304" s="414"/>
      <c r="AE304" s="414"/>
      <c r="AF304" s="414"/>
      <c r="AG304" s="414"/>
      <c r="AH304" s="414"/>
      <c r="AI304" s="414"/>
      <c r="AJ304" s="414"/>
      <c r="AK304" s="414"/>
      <c r="AL304" s="414"/>
      <c r="AM304" s="414"/>
      <c r="AN304" s="414"/>
      <c r="AO304" s="414"/>
      <c r="AP304" s="414"/>
      <c r="AQ304" s="414"/>
      <c r="AR304" s="414"/>
      <c r="AS304" s="414"/>
      <c r="AT304" s="414"/>
      <c r="AU304" s="414"/>
      <c r="AV304" s="414"/>
      <c r="AW304" s="414"/>
      <c r="AX304" s="414"/>
      <c r="AY304" s="414"/>
      <c r="AZ304" s="414"/>
      <c r="BA304" s="379"/>
      <c r="BU304" s="379"/>
      <c r="BV304" s="414"/>
      <c r="BW304" s="414"/>
      <c r="BX304" s="414"/>
      <c r="BY304" s="414"/>
      <c r="BZ304" s="414"/>
      <c r="CA304" s="414"/>
      <c r="CB304" s="414"/>
      <c r="CC304" s="414"/>
      <c r="CD304" s="414"/>
      <c r="CE304" s="414"/>
      <c r="CF304" s="414"/>
      <c r="CG304" s="414"/>
      <c r="CH304" s="414"/>
      <c r="CI304" s="414"/>
      <c r="CJ304" s="414"/>
      <c r="CK304" s="414"/>
      <c r="CL304" s="414"/>
      <c r="CM304" s="414"/>
      <c r="CN304" s="414"/>
      <c r="CO304" s="414"/>
      <c r="CP304" s="414"/>
      <c r="CQ304" s="414"/>
      <c r="CR304" s="414"/>
      <c r="CS304" s="414"/>
      <c r="CT304" s="414"/>
      <c r="CU304" s="414"/>
      <c r="CV304" s="414"/>
      <c r="CW304" s="414"/>
      <c r="CX304" s="414"/>
      <c r="CY304" s="414"/>
      <c r="CZ304" s="414"/>
    </row>
    <row r="305" s="377" customFormat="true" ht="15" customHeight="true" x14ac:dyDescent="0.2">
      <c r="U305" s="379"/>
      <c r="V305" s="414"/>
      <c r="W305" s="414"/>
      <c r="X305" s="414"/>
      <c r="Y305" s="414"/>
      <c r="Z305" s="414"/>
      <c r="AA305" s="414"/>
      <c r="AB305" s="414"/>
      <c r="AC305" s="414"/>
      <c r="AD305" s="414"/>
      <c r="AE305" s="414"/>
      <c r="AF305" s="414"/>
      <c r="AG305" s="414"/>
      <c r="AH305" s="414"/>
      <c r="AI305" s="414"/>
      <c r="AJ305" s="414"/>
      <c r="AK305" s="414"/>
      <c r="AL305" s="414"/>
      <c r="AM305" s="414"/>
      <c r="AN305" s="414"/>
      <c r="AO305" s="414"/>
      <c r="AP305" s="414"/>
      <c r="AQ305" s="414"/>
      <c r="AR305" s="414"/>
      <c r="AS305" s="414"/>
      <c r="AT305" s="414"/>
      <c r="AU305" s="414"/>
      <c r="AV305" s="414"/>
      <c r="AW305" s="414"/>
      <c r="AX305" s="414"/>
      <c r="AY305" s="414"/>
      <c r="AZ305" s="414"/>
      <c r="BA305" s="379"/>
      <c r="BU305" s="379"/>
      <c r="BV305" s="414"/>
      <c r="BW305" s="414"/>
      <c r="BX305" s="414"/>
      <c r="BY305" s="414"/>
      <c r="BZ305" s="414"/>
      <c r="CA305" s="414"/>
      <c r="CB305" s="414"/>
      <c r="CC305" s="414"/>
      <c r="CD305" s="414"/>
      <c r="CE305" s="414"/>
      <c r="CF305" s="414"/>
      <c r="CG305" s="414"/>
      <c r="CH305" s="414"/>
      <c r="CI305" s="414"/>
      <c r="CJ305" s="414"/>
      <c r="CK305" s="414"/>
      <c r="CL305" s="414"/>
      <c r="CM305" s="414"/>
      <c r="CN305" s="414"/>
      <c r="CO305" s="414"/>
      <c r="CP305" s="414"/>
      <c r="CQ305" s="414"/>
      <c r="CR305" s="414"/>
      <c r="CS305" s="414"/>
      <c r="CT305" s="414"/>
      <c r="CU305" s="414"/>
      <c r="CV305" s="414"/>
      <c r="CW305" s="414"/>
      <c r="CX305" s="414"/>
      <c r="CY305" s="414"/>
      <c r="CZ305" s="414"/>
    </row>
    <row r="306" s="377" customFormat="true" ht="15" customHeight="true" x14ac:dyDescent="0.2">
      <c r="U306" s="379"/>
      <c r="V306" s="414"/>
      <c r="W306" s="414"/>
      <c r="X306" s="414"/>
      <c r="Y306" s="414"/>
      <c r="Z306" s="414"/>
      <c r="AA306" s="414"/>
      <c r="AB306" s="414"/>
      <c r="AC306" s="414"/>
      <c r="AD306" s="414"/>
      <c r="AE306" s="414"/>
      <c r="AF306" s="414"/>
      <c r="AG306" s="414"/>
      <c r="AH306" s="414"/>
      <c r="AI306" s="414"/>
      <c r="AJ306" s="414"/>
      <c r="AK306" s="414"/>
      <c r="AL306" s="414"/>
      <c r="AM306" s="414"/>
      <c r="AN306" s="414"/>
      <c r="AO306" s="414"/>
      <c r="AP306" s="414"/>
      <c r="AQ306" s="414"/>
      <c r="AR306" s="414"/>
      <c r="AS306" s="414"/>
      <c r="AT306" s="414"/>
      <c r="AU306" s="414"/>
      <c r="AV306" s="414"/>
      <c r="AW306" s="414"/>
      <c r="AX306" s="414"/>
      <c r="AY306" s="414"/>
      <c r="AZ306" s="414"/>
      <c r="BA306" s="379"/>
      <c r="BU306" s="379"/>
      <c r="BV306" s="414"/>
      <c r="BW306" s="414"/>
      <c r="BX306" s="414"/>
      <c r="BY306" s="414"/>
      <c r="BZ306" s="414"/>
      <c r="CA306" s="414"/>
      <c r="CB306" s="414"/>
      <c r="CC306" s="414"/>
      <c r="CD306" s="414"/>
      <c r="CE306" s="414"/>
      <c r="CF306" s="414"/>
      <c r="CG306" s="414"/>
      <c r="CH306" s="414"/>
      <c r="CI306" s="414"/>
      <c r="CJ306" s="414"/>
      <c r="CK306" s="414"/>
      <c r="CL306" s="414"/>
      <c r="CM306" s="414"/>
      <c r="CN306" s="414"/>
      <c r="CO306" s="414"/>
      <c r="CP306" s="414"/>
      <c r="CQ306" s="414"/>
      <c r="CR306" s="414"/>
      <c r="CS306" s="414"/>
      <c r="CT306" s="414"/>
      <c r="CU306" s="414"/>
      <c r="CV306" s="414"/>
      <c r="CW306" s="414"/>
      <c r="CX306" s="414"/>
      <c r="CY306" s="414"/>
      <c r="CZ306" s="414"/>
    </row>
    <row r="307" s="377" customFormat="true" ht="15" customHeight="true" x14ac:dyDescent="0.2">
      <c r="U307" s="379"/>
      <c r="V307" s="414"/>
      <c r="W307" s="414"/>
      <c r="X307" s="414"/>
      <c r="Y307" s="414"/>
      <c r="Z307" s="414"/>
      <c r="AA307" s="414"/>
      <c r="AB307" s="414"/>
      <c r="AC307" s="414"/>
      <c r="AD307" s="414"/>
      <c r="AE307" s="414"/>
      <c r="AF307" s="414"/>
      <c r="AG307" s="414"/>
      <c r="AH307" s="414"/>
      <c r="AI307" s="414"/>
      <c r="AJ307" s="414"/>
      <c r="AK307" s="414"/>
      <c r="AL307" s="414"/>
      <c r="AM307" s="414"/>
      <c r="AN307" s="414"/>
      <c r="AO307" s="414"/>
      <c r="AP307" s="414"/>
      <c r="AQ307" s="414"/>
      <c r="AR307" s="414"/>
      <c r="AS307" s="414"/>
      <c r="AT307" s="414"/>
      <c r="AU307" s="414"/>
      <c r="AV307" s="414"/>
      <c r="AW307" s="414"/>
      <c r="AX307" s="414"/>
      <c r="AY307" s="414"/>
      <c r="AZ307" s="414"/>
      <c r="BA307" s="379"/>
      <c r="BU307" s="379"/>
      <c r="BV307" s="414"/>
      <c r="BW307" s="414"/>
      <c r="BX307" s="414"/>
      <c r="BY307" s="414"/>
      <c r="BZ307" s="414"/>
      <c r="CA307" s="414"/>
      <c r="CB307" s="414"/>
      <c r="CC307" s="414"/>
      <c r="CD307" s="414"/>
      <c r="CE307" s="414"/>
      <c r="CF307" s="414"/>
      <c r="CG307" s="414"/>
      <c r="CH307" s="414"/>
      <c r="CI307" s="414"/>
      <c r="CJ307" s="414"/>
      <c r="CK307" s="414"/>
      <c r="CL307" s="414"/>
      <c r="CM307" s="414"/>
      <c r="CN307" s="414"/>
      <c r="CO307" s="414"/>
      <c r="CP307" s="414"/>
      <c r="CQ307" s="414"/>
      <c r="CR307" s="414"/>
      <c r="CS307" s="414"/>
      <c r="CT307" s="414"/>
      <c r="CU307" s="414"/>
      <c r="CV307" s="414"/>
      <c r="CW307" s="414"/>
      <c r="CX307" s="414"/>
      <c r="CY307" s="414"/>
      <c r="CZ307" s="414"/>
    </row>
    <row r="308" s="377" customFormat="true" ht="15" customHeight="true" x14ac:dyDescent="0.2">
      <c r="U308" s="379"/>
      <c r="V308" s="414"/>
      <c r="W308" s="414"/>
      <c r="X308" s="414"/>
      <c r="Y308" s="414"/>
      <c r="Z308" s="414"/>
      <c r="AA308" s="414"/>
      <c r="AB308" s="414"/>
      <c r="AC308" s="414"/>
      <c r="AD308" s="414"/>
      <c r="AE308" s="414"/>
      <c r="AF308" s="414"/>
      <c r="AG308" s="414"/>
      <c r="AH308" s="414"/>
      <c r="AI308" s="414"/>
      <c r="AJ308" s="414"/>
      <c r="AK308" s="414"/>
      <c r="AL308" s="414"/>
      <c r="AM308" s="414"/>
      <c r="AN308" s="414"/>
      <c r="AO308" s="414"/>
      <c r="AP308" s="414"/>
      <c r="AQ308" s="414"/>
      <c r="AR308" s="414"/>
      <c r="AS308" s="414"/>
      <c r="AT308" s="414"/>
      <c r="AU308" s="414"/>
      <c r="AV308" s="414"/>
      <c r="AW308" s="414"/>
      <c r="AX308" s="414"/>
      <c r="AY308" s="414"/>
      <c r="AZ308" s="414"/>
      <c r="BA308" s="379"/>
      <c r="BU308" s="379"/>
      <c r="BV308" s="414"/>
      <c r="BW308" s="414"/>
      <c r="BX308" s="414"/>
      <c r="BY308" s="414"/>
      <c r="BZ308" s="414"/>
      <c r="CA308" s="414"/>
      <c r="CB308" s="414"/>
      <c r="CC308" s="414"/>
      <c r="CD308" s="414"/>
      <c r="CE308" s="414"/>
      <c r="CF308" s="414"/>
      <c r="CG308" s="414"/>
      <c r="CH308" s="414"/>
      <c r="CI308" s="414"/>
      <c r="CJ308" s="414"/>
      <c r="CK308" s="414"/>
      <c r="CL308" s="414"/>
      <c r="CM308" s="414"/>
      <c r="CN308" s="414"/>
      <c r="CO308" s="414"/>
      <c r="CP308" s="414"/>
      <c r="CQ308" s="414"/>
      <c r="CR308" s="414"/>
      <c r="CS308" s="414"/>
      <c r="CT308" s="414"/>
      <c r="CU308" s="414"/>
      <c r="CV308" s="414"/>
      <c r="CW308" s="414"/>
      <c r="CX308" s="414"/>
      <c r="CY308" s="414"/>
      <c r="CZ308" s="414"/>
    </row>
    <row r="309" s="377" customFormat="true" ht="15" customHeight="true" x14ac:dyDescent="0.2">
      <c r="U309" s="379"/>
      <c r="V309" s="414"/>
      <c r="W309" s="414"/>
      <c r="X309" s="414"/>
      <c r="Y309" s="414"/>
      <c r="Z309" s="414"/>
      <c r="AA309" s="414"/>
      <c r="AB309" s="414"/>
      <c r="AC309" s="414"/>
      <c r="AD309" s="414"/>
      <c r="AE309" s="414"/>
      <c r="AF309" s="414"/>
      <c r="AG309" s="414"/>
      <c r="AH309" s="414"/>
      <c r="AI309" s="414"/>
      <c r="AJ309" s="414"/>
      <c r="AK309" s="414"/>
      <c r="AL309" s="414"/>
      <c r="AM309" s="414"/>
      <c r="AN309" s="414"/>
      <c r="AO309" s="414"/>
      <c r="AP309" s="414"/>
      <c r="AQ309" s="414"/>
      <c r="AR309" s="414"/>
      <c r="AS309" s="414"/>
      <c r="AT309" s="414"/>
      <c r="AU309" s="414"/>
      <c r="AV309" s="414"/>
      <c r="AW309" s="414"/>
      <c r="AX309" s="414"/>
      <c r="AY309" s="414"/>
      <c r="AZ309" s="414"/>
      <c r="BA309" s="379"/>
      <c r="BU309" s="379"/>
      <c r="BV309" s="414"/>
      <c r="BW309" s="414"/>
      <c r="BX309" s="414"/>
      <c r="BY309" s="414"/>
      <c r="BZ309" s="414"/>
      <c r="CA309" s="414"/>
      <c r="CB309" s="414"/>
      <c r="CC309" s="414"/>
      <c r="CD309" s="414"/>
      <c r="CE309" s="414"/>
      <c r="CF309" s="414"/>
      <c r="CG309" s="414"/>
      <c r="CH309" s="414"/>
      <c r="CI309" s="414"/>
      <c r="CJ309" s="414"/>
      <c r="CK309" s="414"/>
      <c r="CL309" s="414"/>
      <c r="CM309" s="414"/>
      <c r="CN309" s="414"/>
      <c r="CO309" s="414"/>
      <c r="CP309" s="414"/>
      <c r="CQ309" s="414"/>
      <c r="CR309" s="414"/>
      <c r="CS309" s="414"/>
      <c r="CT309" s="414"/>
      <c r="CU309" s="414"/>
      <c r="CV309" s="414"/>
      <c r="CW309" s="414"/>
      <c r="CX309" s="414"/>
      <c r="CY309" s="414"/>
      <c r="CZ309" s="414"/>
    </row>
    <row r="310" s="377" customFormat="true" ht="15" customHeight="true" x14ac:dyDescent="0.2">
      <c r="U310" s="379"/>
      <c r="V310" s="414"/>
      <c r="W310" s="414"/>
      <c r="X310" s="414"/>
      <c r="Y310" s="414"/>
      <c r="Z310" s="414"/>
      <c r="AA310" s="414"/>
      <c r="AB310" s="414"/>
      <c r="AC310" s="414"/>
      <c r="AD310" s="414"/>
      <c r="AE310" s="414"/>
      <c r="AF310" s="414"/>
      <c r="AG310" s="414"/>
      <c r="AH310" s="414"/>
      <c r="AI310" s="414"/>
      <c r="AJ310" s="414"/>
      <c r="AK310" s="414"/>
      <c r="AL310" s="414"/>
      <c r="AM310" s="414"/>
      <c r="AN310" s="414"/>
      <c r="AO310" s="414"/>
      <c r="AP310" s="414"/>
      <c r="AQ310" s="414"/>
      <c r="AR310" s="414"/>
      <c r="AS310" s="414"/>
      <c r="AT310" s="414"/>
      <c r="AU310" s="414"/>
      <c r="AV310" s="414"/>
      <c r="AW310" s="414"/>
      <c r="AX310" s="414"/>
      <c r="AY310" s="414"/>
      <c r="AZ310" s="414"/>
      <c r="BA310" s="379"/>
      <c r="BU310" s="379"/>
      <c r="BV310" s="414"/>
      <c r="BW310" s="414"/>
      <c r="BX310" s="414"/>
      <c r="BY310" s="414"/>
      <c r="BZ310" s="414"/>
      <c r="CA310" s="414"/>
      <c r="CB310" s="414"/>
      <c r="CC310" s="414"/>
      <c r="CD310" s="414"/>
      <c r="CE310" s="414"/>
      <c r="CF310" s="414"/>
      <c r="CG310" s="414"/>
      <c r="CH310" s="414"/>
      <c r="CI310" s="414"/>
      <c r="CJ310" s="414"/>
      <c r="CK310" s="414"/>
      <c r="CL310" s="414"/>
      <c r="CM310" s="414"/>
      <c r="CN310" s="414"/>
      <c r="CO310" s="414"/>
      <c r="CP310" s="414"/>
      <c r="CQ310" s="414"/>
      <c r="CR310" s="414"/>
      <c r="CS310" s="414"/>
      <c r="CT310" s="414"/>
      <c r="CU310" s="414"/>
      <c r="CV310" s="414"/>
      <c r="CW310" s="414"/>
      <c r="CX310" s="414"/>
      <c r="CY310" s="414"/>
      <c r="CZ310" s="414"/>
    </row>
    <row r="311" s="377" customFormat="true" ht="15" customHeight="true" x14ac:dyDescent="0.2">
      <c r="U311" s="379"/>
      <c r="V311" s="414"/>
      <c r="W311" s="414"/>
      <c r="X311" s="414"/>
      <c r="Y311" s="414"/>
      <c r="Z311" s="414"/>
      <c r="AA311" s="414"/>
      <c r="AB311" s="414"/>
      <c r="AC311" s="414"/>
      <c r="AD311" s="414"/>
      <c r="AE311" s="414"/>
      <c r="AF311" s="414"/>
      <c r="AG311" s="414"/>
      <c r="AH311" s="414"/>
      <c r="AI311" s="414"/>
      <c r="AJ311" s="414"/>
      <c r="AK311" s="414"/>
      <c r="AL311" s="414"/>
      <c r="AM311" s="414"/>
      <c r="AN311" s="414"/>
      <c r="AO311" s="414"/>
      <c r="AP311" s="414"/>
      <c r="AQ311" s="414"/>
      <c r="AR311" s="414"/>
      <c r="AS311" s="414"/>
      <c r="AT311" s="414"/>
      <c r="AU311" s="414"/>
      <c r="AV311" s="414"/>
      <c r="AW311" s="414"/>
      <c r="AX311" s="414"/>
      <c r="AY311" s="414"/>
      <c r="AZ311" s="414"/>
      <c r="BA311" s="379"/>
      <c r="BU311" s="379"/>
      <c r="BV311" s="414"/>
      <c r="BW311" s="414"/>
      <c r="BX311" s="414"/>
      <c r="BY311" s="414"/>
      <c r="BZ311" s="414"/>
      <c r="CA311" s="414"/>
      <c r="CB311" s="414"/>
      <c r="CC311" s="414"/>
      <c r="CD311" s="414"/>
      <c r="CE311" s="414"/>
      <c r="CF311" s="414"/>
      <c r="CG311" s="414"/>
      <c r="CH311" s="414"/>
      <c r="CI311" s="414"/>
      <c r="CJ311" s="414"/>
      <c r="CK311" s="414"/>
      <c r="CL311" s="414"/>
      <c r="CM311" s="414"/>
      <c r="CN311" s="414"/>
      <c r="CO311" s="414"/>
      <c r="CP311" s="414"/>
      <c r="CQ311" s="414"/>
      <c r="CR311" s="414"/>
      <c r="CS311" s="414"/>
      <c r="CT311" s="414"/>
      <c r="CU311" s="414"/>
      <c r="CV311" s="414"/>
      <c r="CW311" s="414"/>
      <c r="CX311" s="414"/>
      <c r="CY311" s="414"/>
      <c r="CZ311" s="414"/>
    </row>
    <row r="312" s="377" customFormat="true" ht="15" customHeight="true" x14ac:dyDescent="0.2">
      <c r="U312" s="379"/>
      <c r="V312" s="414"/>
      <c r="W312" s="414"/>
      <c r="X312" s="414"/>
      <c r="Y312" s="414"/>
      <c r="Z312" s="414"/>
      <c r="AA312" s="414"/>
      <c r="AB312" s="414"/>
      <c r="AC312" s="414"/>
      <c r="AD312" s="414"/>
      <c r="AE312" s="414"/>
      <c r="AF312" s="414"/>
      <c r="AG312" s="414"/>
      <c r="AH312" s="414"/>
      <c r="AI312" s="414"/>
      <c r="AJ312" s="414"/>
      <c r="AK312" s="414"/>
      <c r="AL312" s="414"/>
      <c r="AM312" s="414"/>
      <c r="AN312" s="414"/>
      <c r="AO312" s="414"/>
      <c r="AP312" s="414"/>
      <c r="AQ312" s="414"/>
      <c r="AR312" s="414"/>
      <c r="AS312" s="414"/>
      <c r="AT312" s="414"/>
      <c r="AU312" s="414"/>
      <c r="AV312" s="414"/>
      <c r="AW312" s="414"/>
      <c r="AX312" s="414"/>
      <c r="AY312" s="414"/>
      <c r="AZ312" s="414"/>
      <c r="BA312" s="379"/>
      <c r="BU312" s="379"/>
      <c r="BV312" s="414"/>
      <c r="BW312" s="414"/>
      <c r="BX312" s="414"/>
      <c r="BY312" s="414"/>
      <c r="BZ312" s="414"/>
      <c r="CA312" s="414"/>
      <c r="CB312" s="414"/>
      <c r="CC312" s="414"/>
      <c r="CD312" s="414"/>
      <c r="CE312" s="414"/>
      <c r="CF312" s="414"/>
      <c r="CG312" s="414"/>
      <c r="CH312" s="414"/>
      <c r="CI312" s="414"/>
      <c r="CJ312" s="414"/>
      <c r="CK312" s="414"/>
      <c r="CL312" s="414"/>
      <c r="CM312" s="414"/>
      <c r="CN312" s="414"/>
      <c r="CO312" s="414"/>
      <c r="CP312" s="414"/>
      <c r="CQ312" s="414"/>
      <c r="CR312" s="414"/>
      <c r="CS312" s="414"/>
      <c r="CT312" s="414"/>
      <c r="CU312" s="414"/>
      <c r="CV312" s="414"/>
      <c r="CW312" s="414"/>
      <c r="CX312" s="414"/>
      <c r="CY312" s="414"/>
      <c r="CZ312" s="414"/>
    </row>
    <row r="313" s="377" customFormat="true" ht="15" customHeight="true" x14ac:dyDescent="0.2">
      <c r="U313" s="379"/>
      <c r="V313" s="414"/>
      <c r="W313" s="414"/>
      <c r="X313" s="414"/>
      <c r="Y313" s="414"/>
      <c r="Z313" s="414"/>
      <c r="AA313" s="414"/>
      <c r="AB313" s="414"/>
      <c r="AC313" s="414"/>
      <c r="AD313" s="414"/>
      <c r="AE313" s="414"/>
      <c r="AF313" s="414"/>
      <c r="AG313" s="414"/>
      <c r="AH313" s="414"/>
      <c r="AI313" s="414"/>
      <c r="AJ313" s="414"/>
      <c r="AK313" s="414"/>
      <c r="AL313" s="414"/>
      <c r="AM313" s="414"/>
      <c r="AN313" s="414"/>
      <c r="AO313" s="414"/>
      <c r="AP313" s="414"/>
      <c r="AQ313" s="414"/>
      <c r="AR313" s="414"/>
      <c r="AS313" s="414"/>
      <c r="AT313" s="414"/>
      <c r="AU313" s="414"/>
      <c r="AV313" s="414"/>
      <c r="AW313" s="414"/>
      <c r="AX313" s="414"/>
      <c r="AY313" s="414"/>
      <c r="AZ313" s="414"/>
      <c r="BA313" s="379"/>
      <c r="BU313" s="379"/>
      <c r="BV313" s="414"/>
      <c r="BW313" s="414"/>
      <c r="BX313" s="414"/>
      <c r="BY313" s="414"/>
      <c r="BZ313" s="414"/>
      <c r="CA313" s="414"/>
      <c r="CB313" s="414"/>
      <c r="CC313" s="414"/>
      <c r="CD313" s="414"/>
      <c r="CE313" s="414"/>
      <c r="CF313" s="414"/>
      <c r="CG313" s="414"/>
      <c r="CH313" s="414"/>
      <c r="CI313" s="414"/>
      <c r="CJ313" s="414"/>
      <c r="CK313" s="414"/>
      <c r="CL313" s="414"/>
      <c r="CM313" s="414"/>
      <c r="CN313" s="414"/>
      <c r="CO313" s="414"/>
      <c r="CP313" s="414"/>
      <c r="CQ313" s="414"/>
      <c r="CR313" s="414"/>
      <c r="CS313" s="414"/>
      <c r="CT313" s="414"/>
      <c r="CU313" s="414"/>
      <c r="CV313" s="414"/>
      <c r="CW313" s="414"/>
      <c r="CX313" s="414"/>
      <c r="CY313" s="414"/>
      <c r="CZ313" s="414"/>
    </row>
    <row r="314" s="377" customFormat="true" ht="15" customHeight="true" x14ac:dyDescent="0.2">
      <c r="U314" s="379"/>
      <c r="V314" s="414"/>
      <c r="W314" s="414"/>
      <c r="X314" s="414"/>
      <c r="Y314" s="414"/>
      <c r="Z314" s="414"/>
      <c r="AA314" s="414"/>
      <c r="AB314" s="414"/>
      <c r="AC314" s="414"/>
      <c r="AD314" s="414"/>
      <c r="AE314" s="414"/>
      <c r="AF314" s="414"/>
      <c r="AG314" s="414"/>
      <c r="AH314" s="414"/>
      <c r="AI314" s="414"/>
      <c r="AJ314" s="414"/>
      <c r="AK314" s="414"/>
      <c r="AL314" s="414"/>
      <c r="AM314" s="414"/>
      <c r="AN314" s="414"/>
      <c r="AO314" s="414"/>
      <c r="AP314" s="414"/>
      <c r="AQ314" s="414"/>
      <c r="AR314" s="414"/>
      <c r="AS314" s="414"/>
      <c r="AT314" s="414"/>
      <c r="AU314" s="414"/>
      <c r="AV314" s="414"/>
      <c r="AW314" s="414"/>
      <c r="AX314" s="414"/>
      <c r="AY314" s="414"/>
      <c r="AZ314" s="414"/>
      <c r="BA314" s="379"/>
      <c r="BU314" s="379"/>
      <c r="BV314" s="414"/>
      <c r="BW314" s="414"/>
      <c r="BX314" s="414"/>
      <c r="BY314" s="414"/>
      <c r="BZ314" s="414"/>
      <c r="CA314" s="414"/>
      <c r="CB314" s="414"/>
      <c r="CC314" s="414"/>
      <c r="CD314" s="414"/>
      <c r="CE314" s="414"/>
      <c r="CF314" s="414"/>
      <c r="CG314" s="414"/>
      <c r="CH314" s="414"/>
      <c r="CI314" s="414"/>
      <c r="CJ314" s="414"/>
      <c r="CK314" s="414"/>
      <c r="CL314" s="414"/>
      <c r="CM314" s="414"/>
      <c r="CN314" s="414"/>
      <c r="CO314" s="414"/>
      <c r="CP314" s="414"/>
      <c r="CQ314" s="414"/>
      <c r="CR314" s="414"/>
      <c r="CS314" s="414"/>
      <c r="CT314" s="414"/>
      <c r="CU314" s="414"/>
      <c r="CV314" s="414"/>
      <c r="CW314" s="414"/>
      <c r="CX314" s="414"/>
      <c r="CY314" s="414"/>
      <c r="CZ314" s="414"/>
    </row>
    <row r="315" s="377" customFormat="true" ht="15" customHeight="true" x14ac:dyDescent="0.2">
      <c r="U315" s="379"/>
      <c r="V315" s="414"/>
      <c r="W315" s="414"/>
      <c r="X315" s="414"/>
      <c r="Y315" s="414"/>
      <c r="Z315" s="414"/>
      <c r="AA315" s="414"/>
      <c r="AB315" s="414"/>
      <c r="AC315" s="414"/>
      <c r="AD315" s="414"/>
      <c r="AE315" s="414"/>
      <c r="AF315" s="414"/>
      <c r="AG315" s="414"/>
      <c r="AH315" s="414"/>
      <c r="AI315" s="414"/>
      <c r="AJ315" s="414"/>
      <c r="AK315" s="414"/>
      <c r="AL315" s="414"/>
      <c r="AM315" s="414"/>
      <c r="AN315" s="414"/>
      <c r="AO315" s="414"/>
      <c r="AP315" s="414"/>
      <c r="AQ315" s="414"/>
      <c r="AR315" s="414"/>
      <c r="AS315" s="414"/>
      <c r="AT315" s="414"/>
      <c r="AU315" s="414"/>
      <c r="AV315" s="414"/>
      <c r="AW315" s="414"/>
      <c r="AX315" s="414"/>
      <c r="AY315" s="414"/>
      <c r="AZ315" s="414"/>
      <c r="BA315" s="379"/>
      <c r="BU315" s="379"/>
      <c r="BV315" s="414"/>
      <c r="BW315" s="414"/>
      <c r="BX315" s="414"/>
      <c r="BY315" s="414"/>
      <c r="BZ315" s="414"/>
      <c r="CA315" s="414"/>
      <c r="CB315" s="414"/>
      <c r="CC315" s="414"/>
      <c r="CD315" s="414"/>
      <c r="CE315" s="414"/>
      <c r="CF315" s="414"/>
      <c r="CG315" s="414"/>
      <c r="CH315" s="414"/>
      <c r="CI315" s="414"/>
      <c r="CJ315" s="414"/>
      <c r="CK315" s="414"/>
      <c r="CL315" s="414"/>
      <c r="CM315" s="414"/>
      <c r="CN315" s="414"/>
      <c r="CO315" s="414"/>
      <c r="CP315" s="414"/>
      <c r="CQ315" s="414"/>
      <c r="CR315" s="414"/>
      <c r="CS315" s="414"/>
      <c r="CT315" s="414"/>
      <c r="CU315" s="414"/>
      <c r="CV315" s="414"/>
      <c r="CW315" s="414"/>
      <c r="CX315" s="414"/>
      <c r="CY315" s="414"/>
      <c r="CZ315" s="414"/>
    </row>
    <row r="316" s="377" customFormat="true" ht="15" customHeight="true" x14ac:dyDescent="0.2">
      <c r="U316" s="379"/>
      <c r="V316" s="414"/>
      <c r="W316" s="414"/>
      <c r="X316" s="414"/>
      <c r="Y316" s="414"/>
      <c r="Z316" s="414"/>
      <c r="AA316" s="414"/>
      <c r="AB316" s="414"/>
      <c r="AC316" s="414"/>
      <c r="AD316" s="414"/>
      <c r="AE316" s="414"/>
      <c r="AF316" s="414"/>
      <c r="AG316" s="414"/>
      <c r="AH316" s="414"/>
      <c r="AI316" s="414"/>
      <c r="AJ316" s="414"/>
      <c r="AK316" s="414"/>
      <c r="AL316" s="414"/>
      <c r="AM316" s="414"/>
      <c r="AN316" s="414"/>
      <c r="AO316" s="414"/>
      <c r="AP316" s="414"/>
      <c r="AQ316" s="414"/>
      <c r="AR316" s="414"/>
      <c r="AS316" s="414"/>
      <c r="AT316" s="414"/>
      <c r="AU316" s="414"/>
      <c r="AV316" s="414"/>
      <c r="AW316" s="414"/>
      <c r="AX316" s="414"/>
      <c r="AY316" s="414"/>
      <c r="AZ316" s="414"/>
      <c r="BA316" s="379"/>
      <c r="BU316" s="379"/>
      <c r="BV316" s="414"/>
      <c r="BW316" s="414"/>
      <c r="BX316" s="414"/>
      <c r="BY316" s="414"/>
      <c r="BZ316" s="414"/>
      <c r="CA316" s="414"/>
      <c r="CB316" s="414"/>
      <c r="CC316" s="414"/>
      <c r="CD316" s="414"/>
      <c r="CE316" s="414"/>
      <c r="CF316" s="414"/>
      <c r="CG316" s="414"/>
      <c r="CH316" s="414"/>
      <c r="CI316" s="414"/>
      <c r="CJ316" s="414"/>
      <c r="CK316" s="414"/>
      <c r="CL316" s="414"/>
      <c r="CM316" s="414"/>
      <c r="CN316" s="414"/>
      <c r="CO316" s="414"/>
      <c r="CP316" s="414"/>
      <c r="CQ316" s="414"/>
      <c r="CR316" s="414"/>
      <c r="CS316" s="414"/>
      <c r="CT316" s="414"/>
      <c r="CU316" s="414"/>
      <c r="CV316" s="414"/>
      <c r="CW316" s="414"/>
      <c r="CX316" s="414"/>
      <c r="CY316" s="414"/>
      <c r="CZ316" s="414"/>
    </row>
    <row r="317" s="377" customFormat="true" ht="15" customHeight="true" x14ac:dyDescent="0.2">
      <c r="U317" s="379"/>
      <c r="V317" s="414"/>
      <c r="W317" s="414"/>
      <c r="X317" s="414"/>
      <c r="Y317" s="414"/>
      <c r="Z317" s="414"/>
      <c r="AA317" s="414"/>
      <c r="AB317" s="414"/>
      <c r="AC317" s="414"/>
      <c r="AD317" s="414"/>
      <c r="AE317" s="414"/>
      <c r="AF317" s="414"/>
      <c r="AG317" s="414"/>
      <c r="AH317" s="414"/>
      <c r="AI317" s="414"/>
      <c r="AJ317" s="414"/>
      <c r="AK317" s="414"/>
      <c r="AL317" s="414"/>
      <c r="AM317" s="414"/>
      <c r="AN317" s="414"/>
      <c r="AO317" s="414"/>
      <c r="AP317" s="414"/>
      <c r="AQ317" s="414"/>
      <c r="AR317" s="414"/>
      <c r="AS317" s="414"/>
      <c r="AT317" s="414"/>
      <c r="AU317" s="414"/>
      <c r="AV317" s="414"/>
      <c r="AW317" s="414"/>
      <c r="AX317" s="414"/>
      <c r="AY317" s="414"/>
      <c r="AZ317" s="414"/>
      <c r="BA317" s="379"/>
      <c r="BU317" s="379"/>
      <c r="BV317" s="414"/>
      <c r="BW317" s="414"/>
      <c r="BX317" s="414"/>
      <c r="BY317" s="414"/>
      <c r="BZ317" s="414"/>
      <c r="CA317" s="414"/>
      <c r="CB317" s="414"/>
      <c r="CC317" s="414"/>
      <c r="CD317" s="414"/>
      <c r="CE317" s="414"/>
      <c r="CF317" s="414"/>
      <c r="CG317" s="414"/>
      <c r="CH317" s="414"/>
      <c r="CI317" s="414"/>
      <c r="CJ317" s="414"/>
      <c r="CK317" s="414"/>
      <c r="CL317" s="414"/>
      <c r="CM317" s="414"/>
      <c r="CN317" s="414"/>
      <c r="CO317" s="414"/>
      <c r="CP317" s="414"/>
      <c r="CQ317" s="414"/>
      <c r="CR317" s="414"/>
      <c r="CS317" s="414"/>
      <c r="CT317" s="414"/>
      <c r="CU317" s="414"/>
      <c r="CV317" s="414"/>
      <c r="CW317" s="414"/>
      <c r="CX317" s="414"/>
      <c r="CY317" s="414"/>
      <c r="CZ317" s="414"/>
    </row>
    <row r="318" s="377" customFormat="true" ht="15" customHeight="true" x14ac:dyDescent="0.2">
      <c r="U318" s="379"/>
      <c r="V318" s="414"/>
      <c r="W318" s="414"/>
      <c r="X318" s="414"/>
      <c r="Y318" s="414"/>
      <c r="Z318" s="414"/>
      <c r="AA318" s="414"/>
      <c r="AB318" s="414"/>
      <c r="AC318" s="414"/>
      <c r="AD318" s="414"/>
      <c r="AE318" s="414"/>
      <c r="AF318" s="414"/>
      <c r="AG318" s="414"/>
      <c r="AH318" s="414"/>
      <c r="AI318" s="414"/>
      <c r="AJ318" s="414"/>
      <c r="AK318" s="414"/>
      <c r="AL318" s="414"/>
      <c r="AM318" s="414"/>
      <c r="AN318" s="414"/>
      <c r="AO318" s="414"/>
      <c r="AP318" s="414"/>
      <c r="AQ318" s="414"/>
      <c r="AR318" s="414"/>
      <c r="AS318" s="414"/>
      <c r="AT318" s="414"/>
      <c r="AU318" s="414"/>
      <c r="AV318" s="414"/>
      <c r="AW318" s="414"/>
      <c r="AX318" s="414"/>
      <c r="AY318" s="414"/>
      <c r="AZ318" s="414"/>
      <c r="BA318" s="379"/>
      <c r="BU318" s="379"/>
      <c r="BV318" s="414"/>
      <c r="BW318" s="414"/>
      <c r="BX318" s="414"/>
      <c r="BY318" s="414"/>
      <c r="BZ318" s="414"/>
      <c r="CA318" s="414"/>
      <c r="CB318" s="414"/>
      <c r="CC318" s="414"/>
      <c r="CD318" s="414"/>
      <c r="CE318" s="414"/>
      <c r="CF318" s="414"/>
      <c r="CG318" s="414"/>
      <c r="CH318" s="414"/>
      <c r="CI318" s="414"/>
      <c r="CJ318" s="414"/>
      <c r="CK318" s="414"/>
      <c r="CL318" s="414"/>
      <c r="CM318" s="414"/>
      <c r="CN318" s="414"/>
      <c r="CO318" s="414"/>
      <c r="CP318" s="414"/>
      <c r="CQ318" s="414"/>
      <c r="CR318" s="414"/>
      <c r="CS318" s="414"/>
      <c r="CT318" s="414"/>
      <c r="CU318" s="414"/>
      <c r="CV318" s="414"/>
      <c r="CW318" s="414"/>
      <c r="CX318" s="414"/>
      <c r="CY318" s="414"/>
      <c r="CZ318" s="414"/>
    </row>
    <row r="319" s="377" customFormat="true" ht="15" customHeight="true" x14ac:dyDescent="0.2">
      <c r="U319" s="379"/>
      <c r="V319" s="414"/>
      <c r="W319" s="414"/>
      <c r="X319" s="414"/>
      <c r="Y319" s="414"/>
      <c r="Z319" s="414"/>
      <c r="AA319" s="414"/>
      <c r="AB319" s="414"/>
      <c r="AC319" s="414"/>
      <c r="AD319" s="414"/>
      <c r="AE319" s="414"/>
      <c r="AF319" s="414"/>
      <c r="AG319" s="414"/>
      <c r="AH319" s="414"/>
      <c r="AI319" s="414"/>
      <c r="AJ319" s="414"/>
      <c r="AK319" s="414"/>
      <c r="AL319" s="414"/>
      <c r="AM319" s="414"/>
      <c r="AN319" s="414"/>
      <c r="AO319" s="414"/>
      <c r="AP319" s="414"/>
      <c r="AQ319" s="414"/>
      <c r="AR319" s="414"/>
      <c r="AS319" s="414"/>
      <c r="AT319" s="414"/>
      <c r="AU319" s="414"/>
      <c r="AV319" s="414"/>
      <c r="AW319" s="414"/>
      <c r="AX319" s="414"/>
      <c r="AY319" s="414"/>
      <c r="AZ319" s="414"/>
      <c r="BA319" s="379"/>
      <c r="BU319" s="379"/>
      <c r="BV319" s="414"/>
      <c r="BW319" s="414"/>
      <c r="BX319" s="414"/>
      <c r="BY319" s="414"/>
      <c r="BZ319" s="414"/>
      <c r="CA319" s="414"/>
      <c r="CB319" s="414"/>
      <c r="CC319" s="414"/>
      <c r="CD319" s="414"/>
      <c r="CE319" s="414"/>
      <c r="CF319" s="414"/>
      <c r="CG319" s="414"/>
      <c r="CH319" s="414"/>
      <c r="CI319" s="414"/>
      <c r="CJ319" s="414"/>
      <c r="CK319" s="414"/>
      <c r="CL319" s="414"/>
      <c r="CM319" s="414"/>
      <c r="CN319" s="414"/>
      <c r="CO319" s="414"/>
      <c r="CP319" s="414"/>
      <c r="CQ319" s="414"/>
      <c r="CR319" s="414"/>
      <c r="CS319" s="414"/>
      <c r="CT319" s="414"/>
      <c r="CU319" s="414"/>
      <c r="CV319" s="414"/>
      <c r="CW319" s="414"/>
      <c r="CX319" s="414"/>
      <c r="CY319" s="414"/>
      <c r="CZ319" s="414"/>
    </row>
    <row r="320" s="377" customFormat="true" ht="15" customHeight="true" x14ac:dyDescent="0.2">
      <c r="U320" s="379"/>
      <c r="V320" s="414"/>
      <c r="W320" s="414"/>
      <c r="X320" s="414"/>
      <c r="Y320" s="414"/>
      <c r="Z320" s="414"/>
      <c r="AA320" s="414"/>
      <c r="AB320" s="414"/>
      <c r="AC320" s="414"/>
      <c r="AD320" s="414"/>
      <c r="AE320" s="414"/>
      <c r="AF320" s="414"/>
      <c r="AG320" s="414"/>
      <c r="AH320" s="414"/>
      <c r="AI320" s="414"/>
      <c r="AJ320" s="414"/>
      <c r="AK320" s="414"/>
      <c r="AL320" s="414"/>
      <c r="AM320" s="414"/>
      <c r="AN320" s="414"/>
      <c r="AO320" s="414"/>
      <c r="AP320" s="414"/>
      <c r="AQ320" s="414"/>
      <c r="AR320" s="414"/>
      <c r="AS320" s="414"/>
      <c r="AT320" s="414"/>
      <c r="AU320" s="414"/>
      <c r="AV320" s="414"/>
      <c r="AW320" s="414"/>
      <c r="AX320" s="414"/>
      <c r="AY320" s="414"/>
      <c r="AZ320" s="414"/>
      <c r="BA320" s="379"/>
      <c r="BU320" s="379"/>
      <c r="BV320" s="414"/>
      <c r="BW320" s="414"/>
      <c r="BX320" s="414"/>
      <c r="BY320" s="414"/>
      <c r="BZ320" s="414"/>
      <c r="CA320" s="414"/>
      <c r="CB320" s="414"/>
      <c r="CC320" s="414"/>
      <c r="CD320" s="414"/>
      <c r="CE320" s="414"/>
      <c r="CF320" s="414"/>
      <c r="CG320" s="414"/>
      <c r="CH320" s="414"/>
      <c r="CI320" s="414"/>
      <c r="CJ320" s="414"/>
      <c r="CK320" s="414"/>
      <c r="CL320" s="414"/>
      <c r="CM320" s="414"/>
      <c r="CN320" s="414"/>
      <c r="CO320" s="414"/>
      <c r="CP320" s="414"/>
      <c r="CQ320" s="414"/>
      <c r="CR320" s="414"/>
      <c r="CS320" s="414"/>
      <c r="CT320" s="414"/>
      <c r="CU320" s="414"/>
      <c r="CV320" s="414"/>
      <c r="CW320" s="414"/>
      <c r="CX320" s="414"/>
      <c r="CY320" s="414"/>
      <c r="CZ320" s="414"/>
    </row>
    <row r="321" s="377" customFormat="true" ht="15" customHeight="true" x14ac:dyDescent="0.2">
      <c r="U321" s="379"/>
      <c r="V321" s="414"/>
      <c r="W321" s="414"/>
      <c r="X321" s="414"/>
      <c r="Y321" s="414"/>
      <c r="Z321" s="414"/>
      <c r="AA321" s="414"/>
      <c r="AB321" s="414"/>
      <c r="AC321" s="414"/>
      <c r="AD321" s="414"/>
      <c r="AE321" s="414"/>
      <c r="AF321" s="414"/>
      <c r="AG321" s="414"/>
      <c r="AH321" s="414"/>
      <c r="AI321" s="414"/>
      <c r="AJ321" s="414"/>
      <c r="AK321" s="414"/>
      <c r="AL321" s="414"/>
      <c r="AM321" s="414"/>
      <c r="AN321" s="414"/>
      <c r="AO321" s="414"/>
      <c r="AP321" s="414"/>
      <c r="AQ321" s="414"/>
      <c r="AR321" s="414"/>
      <c r="AS321" s="414"/>
      <c r="AT321" s="414"/>
      <c r="AU321" s="414"/>
      <c r="AV321" s="414"/>
      <c r="AW321" s="414"/>
      <c r="AX321" s="414"/>
      <c r="AY321" s="414"/>
      <c r="AZ321" s="414"/>
      <c r="BA321" s="379"/>
      <c r="BU321" s="379"/>
      <c r="BV321" s="414"/>
      <c r="BW321" s="414"/>
      <c r="BX321" s="414"/>
      <c r="BY321" s="414"/>
      <c r="BZ321" s="414"/>
      <c r="CA321" s="414"/>
      <c r="CB321" s="414"/>
      <c r="CC321" s="414"/>
      <c r="CD321" s="414"/>
      <c r="CE321" s="414"/>
      <c r="CF321" s="414"/>
      <c r="CG321" s="414"/>
      <c r="CH321" s="414"/>
      <c r="CI321" s="414"/>
      <c r="CJ321" s="414"/>
      <c r="CK321" s="414"/>
      <c r="CL321" s="414"/>
      <c r="CM321" s="414"/>
      <c r="CN321" s="414"/>
      <c r="CO321" s="414"/>
      <c r="CP321" s="414"/>
      <c r="CQ321" s="414"/>
      <c r="CR321" s="414"/>
      <c r="CS321" s="414"/>
      <c r="CT321" s="414"/>
      <c r="CU321" s="414"/>
      <c r="CV321" s="414"/>
      <c r="CW321" s="414"/>
      <c r="CX321" s="414"/>
      <c r="CY321" s="414"/>
      <c r="CZ321" s="414"/>
    </row>
    <row r="322" s="377" customFormat="true" ht="15" customHeight="true" x14ac:dyDescent="0.2">
      <c r="U322" s="379"/>
      <c r="V322" s="414"/>
      <c r="W322" s="414"/>
      <c r="X322" s="414"/>
      <c r="Y322" s="414"/>
      <c r="Z322" s="414"/>
      <c r="AA322" s="414"/>
      <c r="AB322" s="414"/>
      <c r="AC322" s="414"/>
      <c r="AD322" s="414"/>
      <c r="AE322" s="414"/>
      <c r="AF322" s="414"/>
      <c r="AG322" s="414"/>
      <c r="AH322" s="414"/>
      <c r="AI322" s="414"/>
      <c r="AJ322" s="414"/>
      <c r="AK322" s="414"/>
      <c r="AL322" s="414"/>
      <c r="AM322" s="414"/>
      <c r="AN322" s="414"/>
      <c r="AO322" s="414"/>
      <c r="AP322" s="414"/>
      <c r="AQ322" s="414"/>
      <c r="AR322" s="414"/>
      <c r="AS322" s="414"/>
      <c r="AT322" s="414"/>
      <c r="AU322" s="414"/>
      <c r="AV322" s="414"/>
      <c r="AW322" s="414"/>
      <c r="AX322" s="414"/>
      <c r="AY322" s="414"/>
      <c r="AZ322" s="414"/>
      <c r="BA322" s="379"/>
      <c r="BU322" s="379"/>
      <c r="BV322" s="414"/>
      <c r="BW322" s="414"/>
      <c r="BX322" s="414"/>
      <c r="BY322" s="414"/>
      <c r="BZ322" s="414"/>
      <c r="CA322" s="414"/>
      <c r="CB322" s="414"/>
      <c r="CC322" s="414"/>
      <c r="CD322" s="414"/>
      <c r="CE322" s="414"/>
      <c r="CF322" s="414"/>
      <c r="CG322" s="414"/>
      <c r="CH322" s="414"/>
      <c r="CI322" s="414"/>
      <c r="CJ322" s="414"/>
      <c r="CK322" s="414"/>
      <c r="CL322" s="414"/>
      <c r="CM322" s="414"/>
      <c r="CN322" s="414"/>
      <c r="CO322" s="414"/>
      <c r="CP322" s="414"/>
      <c r="CQ322" s="414"/>
      <c r="CR322" s="414"/>
      <c r="CS322" s="414"/>
      <c r="CT322" s="414"/>
      <c r="CU322" s="414"/>
      <c r="CV322" s="414"/>
      <c r="CW322" s="414"/>
      <c r="CX322" s="414"/>
      <c r="CY322" s="414"/>
      <c r="CZ322" s="414"/>
    </row>
    <row r="323" s="377" customFormat="true" ht="15" customHeight="true" x14ac:dyDescent="0.2">
      <c r="U323" s="379"/>
      <c r="V323" s="414"/>
      <c r="W323" s="414"/>
      <c r="X323" s="414"/>
      <c r="Y323" s="414"/>
      <c r="Z323" s="414"/>
      <c r="AA323" s="414"/>
      <c r="AB323" s="414"/>
      <c r="AC323" s="414"/>
      <c r="AD323" s="414"/>
      <c r="AE323" s="414"/>
      <c r="AF323" s="414"/>
      <c r="AG323" s="414"/>
      <c r="AH323" s="414"/>
      <c r="AI323" s="414"/>
      <c r="AJ323" s="414"/>
      <c r="AK323" s="414"/>
      <c r="AL323" s="414"/>
      <c r="AM323" s="414"/>
      <c r="AN323" s="414"/>
      <c r="AO323" s="414"/>
      <c r="AP323" s="414"/>
      <c r="AQ323" s="414"/>
      <c r="AR323" s="414"/>
      <c r="AS323" s="414"/>
      <c r="AT323" s="414"/>
      <c r="AU323" s="414"/>
      <c r="AV323" s="414"/>
      <c r="AW323" s="414"/>
      <c r="AX323" s="414"/>
      <c r="AY323" s="414"/>
      <c r="AZ323" s="414"/>
      <c r="BA323" s="379"/>
      <c r="BU323" s="379"/>
      <c r="BV323" s="414"/>
      <c r="BW323" s="414"/>
      <c r="BX323" s="414"/>
      <c r="BY323" s="414"/>
      <c r="BZ323" s="414"/>
      <c r="CA323" s="414"/>
      <c r="CB323" s="414"/>
      <c r="CC323" s="414"/>
      <c r="CD323" s="414"/>
      <c r="CE323" s="414"/>
      <c r="CF323" s="414"/>
      <c r="CG323" s="414"/>
      <c r="CH323" s="414"/>
      <c r="CI323" s="414"/>
      <c r="CJ323" s="414"/>
      <c r="CK323" s="414"/>
      <c r="CL323" s="414"/>
      <c r="CM323" s="414"/>
      <c r="CN323" s="414"/>
      <c r="CO323" s="414"/>
      <c r="CP323" s="414"/>
      <c r="CQ323" s="414"/>
      <c r="CR323" s="414"/>
      <c r="CS323" s="414"/>
      <c r="CT323" s="414"/>
      <c r="CU323" s="414"/>
      <c r="CV323" s="414"/>
      <c r="CW323" s="414"/>
      <c r="CX323" s="414"/>
      <c r="CY323" s="414"/>
      <c r="CZ323" s="414"/>
    </row>
    <row r="324" s="377" customFormat="true" ht="15" customHeight="true" x14ac:dyDescent="0.2">
      <c r="U324" s="379"/>
      <c r="V324" s="414"/>
      <c r="W324" s="414"/>
      <c r="X324" s="414"/>
      <c r="Y324" s="414"/>
      <c r="Z324" s="414"/>
      <c r="AA324" s="414"/>
      <c r="AB324" s="414"/>
      <c r="AC324" s="414"/>
      <c r="AD324" s="414"/>
      <c r="AE324" s="414"/>
      <c r="AF324" s="414"/>
      <c r="AG324" s="414"/>
      <c r="AH324" s="414"/>
      <c r="AI324" s="414"/>
      <c r="AJ324" s="414"/>
      <c r="AK324" s="414"/>
      <c r="AL324" s="414"/>
      <c r="AM324" s="414"/>
      <c r="AN324" s="414"/>
      <c r="AO324" s="414"/>
      <c r="AP324" s="414"/>
      <c r="AQ324" s="414"/>
      <c r="AR324" s="414"/>
      <c r="AS324" s="414"/>
      <c r="AT324" s="414"/>
      <c r="AU324" s="414"/>
      <c r="AV324" s="414"/>
      <c r="AW324" s="414"/>
      <c r="AX324" s="414"/>
      <c r="AY324" s="414"/>
      <c r="AZ324" s="414"/>
      <c r="BA324" s="379"/>
      <c r="BU324" s="379"/>
      <c r="BV324" s="414"/>
      <c r="BW324" s="414"/>
      <c r="BX324" s="414"/>
      <c r="BY324" s="414"/>
      <c r="BZ324" s="414"/>
      <c r="CA324" s="414"/>
      <c r="CB324" s="414"/>
      <c r="CC324" s="414"/>
      <c r="CD324" s="414"/>
      <c r="CE324" s="414"/>
      <c r="CF324" s="414"/>
      <c r="CG324" s="414"/>
      <c r="CH324" s="414"/>
      <c r="CI324" s="414"/>
      <c r="CJ324" s="414"/>
      <c r="CK324" s="414"/>
      <c r="CL324" s="414"/>
      <c r="CM324" s="414"/>
      <c r="CN324" s="414"/>
      <c r="CO324" s="414"/>
      <c r="CP324" s="414"/>
      <c r="CQ324" s="414"/>
      <c r="CR324" s="414"/>
      <c r="CS324" s="414"/>
      <c r="CT324" s="414"/>
      <c r="CU324" s="414"/>
      <c r="CV324" s="414"/>
      <c r="CW324" s="414"/>
      <c r="CX324" s="414"/>
      <c r="CY324" s="414"/>
      <c r="CZ324" s="414"/>
    </row>
    <row r="325" s="377" customFormat="true" ht="15" customHeight="true" x14ac:dyDescent="0.2">
      <c r="U325" s="379"/>
      <c r="V325" s="414"/>
      <c r="W325" s="414"/>
      <c r="X325" s="414"/>
      <c r="Y325" s="414"/>
      <c r="Z325" s="414"/>
      <c r="AA325" s="414"/>
      <c r="AB325" s="414"/>
      <c r="AC325" s="414"/>
      <c r="AD325" s="414"/>
      <c r="AE325" s="414"/>
      <c r="AF325" s="414"/>
      <c r="AG325" s="414"/>
      <c r="AH325" s="414"/>
      <c r="AI325" s="414"/>
      <c r="AJ325" s="414"/>
      <c r="AK325" s="414"/>
      <c r="AL325" s="414"/>
      <c r="AM325" s="414"/>
      <c r="AN325" s="414"/>
      <c r="AO325" s="414"/>
      <c r="AP325" s="414"/>
      <c r="AQ325" s="414"/>
      <c r="AR325" s="414"/>
      <c r="AS325" s="414"/>
      <c r="AT325" s="414"/>
      <c r="AU325" s="414"/>
      <c r="AV325" s="414"/>
      <c r="AW325" s="414"/>
      <c r="AX325" s="414"/>
      <c r="AY325" s="414"/>
      <c r="AZ325" s="414"/>
      <c r="BA325" s="379"/>
      <c r="BU325" s="379"/>
      <c r="BV325" s="414"/>
      <c r="BW325" s="414"/>
      <c r="BX325" s="414"/>
      <c r="BY325" s="414"/>
      <c r="BZ325" s="414"/>
      <c r="CA325" s="414"/>
      <c r="CB325" s="414"/>
      <c r="CC325" s="414"/>
      <c r="CD325" s="414"/>
      <c r="CE325" s="414"/>
      <c r="CF325" s="414"/>
      <c r="CG325" s="414"/>
      <c r="CH325" s="414"/>
      <c r="CI325" s="414"/>
      <c r="CJ325" s="414"/>
      <c r="CK325" s="414"/>
      <c r="CL325" s="414"/>
      <c r="CM325" s="414"/>
      <c r="CN325" s="414"/>
      <c r="CO325" s="414"/>
      <c r="CP325" s="414"/>
      <c r="CQ325" s="414"/>
      <c r="CR325" s="414"/>
      <c r="CS325" s="414"/>
      <c r="CT325" s="414"/>
      <c r="CU325" s="414"/>
      <c r="CV325" s="414"/>
      <c r="CW325" s="414"/>
      <c r="CX325" s="414"/>
      <c r="CY325" s="414"/>
      <c r="CZ325" s="414"/>
    </row>
    <row r="326" s="377" customFormat="true" ht="15" customHeight="true" x14ac:dyDescent="0.2">
      <c r="U326" s="379"/>
      <c r="V326" s="414"/>
      <c r="W326" s="414"/>
      <c r="X326" s="414"/>
      <c r="Y326" s="414"/>
      <c r="Z326" s="414"/>
      <c r="AA326" s="414"/>
      <c r="AB326" s="414"/>
      <c r="AC326" s="414"/>
      <c r="AD326" s="414"/>
      <c r="AE326" s="414"/>
      <c r="AF326" s="414"/>
      <c r="AG326" s="414"/>
      <c r="AH326" s="414"/>
      <c r="AI326" s="414"/>
      <c r="AJ326" s="414"/>
      <c r="AK326" s="414"/>
      <c r="AL326" s="414"/>
      <c r="AM326" s="414"/>
      <c r="AN326" s="414"/>
      <c r="AO326" s="414"/>
      <c r="AP326" s="414"/>
      <c r="AQ326" s="414"/>
      <c r="AR326" s="414"/>
      <c r="AS326" s="414"/>
      <c r="AT326" s="414"/>
      <c r="AU326" s="414"/>
      <c r="AV326" s="414"/>
      <c r="AW326" s="414"/>
      <c r="AX326" s="414"/>
      <c r="AY326" s="414"/>
      <c r="AZ326" s="414"/>
      <c r="BA326" s="379"/>
      <c r="BU326" s="379"/>
      <c r="BV326" s="414"/>
      <c r="BW326" s="414"/>
      <c r="BX326" s="414"/>
      <c r="BY326" s="414"/>
      <c r="BZ326" s="414"/>
      <c r="CA326" s="414"/>
      <c r="CB326" s="414"/>
      <c r="CC326" s="414"/>
      <c r="CD326" s="414"/>
      <c r="CE326" s="414"/>
      <c r="CF326" s="414"/>
      <c r="CG326" s="414"/>
      <c r="CH326" s="414"/>
      <c r="CI326" s="414"/>
      <c r="CJ326" s="414"/>
      <c r="CK326" s="414"/>
      <c r="CL326" s="414"/>
      <c r="CM326" s="414"/>
      <c r="CN326" s="414"/>
      <c r="CO326" s="414"/>
      <c r="CP326" s="414"/>
      <c r="CQ326" s="414"/>
      <c r="CR326" s="414"/>
      <c r="CS326" s="414"/>
      <c r="CT326" s="414"/>
      <c r="CU326" s="414"/>
      <c r="CV326" s="414"/>
      <c r="CW326" s="414"/>
      <c r="CX326" s="414"/>
      <c r="CY326" s="414"/>
      <c r="CZ326" s="414"/>
    </row>
    <row r="327" s="377" customFormat="true" ht="15" customHeight="true" x14ac:dyDescent="0.2">
      <c r="U327" s="379"/>
      <c r="V327" s="414"/>
      <c r="W327" s="414"/>
      <c r="X327" s="414"/>
      <c r="Y327" s="414"/>
      <c r="Z327" s="414"/>
      <c r="AA327" s="414"/>
      <c r="AB327" s="414"/>
      <c r="AC327" s="414"/>
      <c r="AD327" s="414"/>
      <c r="AE327" s="414"/>
      <c r="AF327" s="414"/>
      <c r="AG327" s="414"/>
      <c r="AH327" s="414"/>
      <c r="AI327" s="414"/>
      <c r="AJ327" s="414"/>
      <c r="AK327" s="414"/>
      <c r="AL327" s="414"/>
      <c r="AM327" s="414"/>
      <c r="AN327" s="414"/>
      <c r="AO327" s="414"/>
      <c r="AP327" s="414"/>
      <c r="AQ327" s="414"/>
      <c r="AR327" s="414"/>
      <c r="AS327" s="414"/>
      <c r="AT327" s="414"/>
      <c r="AU327" s="414"/>
      <c r="AV327" s="414"/>
      <c r="AW327" s="414"/>
      <c r="AX327" s="414"/>
      <c r="AY327" s="414"/>
      <c r="AZ327" s="414"/>
      <c r="BA327" s="379"/>
      <c r="BU327" s="379"/>
      <c r="BV327" s="414"/>
      <c r="BW327" s="414"/>
      <c r="BX327" s="414"/>
      <c r="BY327" s="414"/>
      <c r="BZ327" s="414"/>
      <c r="CA327" s="414"/>
      <c r="CB327" s="414"/>
      <c r="CC327" s="414"/>
      <c r="CD327" s="414"/>
      <c r="CE327" s="414"/>
      <c r="CF327" s="414"/>
      <c r="CG327" s="414"/>
      <c r="CH327" s="414"/>
      <c r="CI327" s="414"/>
      <c r="CJ327" s="414"/>
      <c r="CK327" s="414"/>
      <c r="CL327" s="414"/>
      <c r="CM327" s="414"/>
      <c r="CN327" s="414"/>
      <c r="CO327" s="414"/>
      <c r="CP327" s="414"/>
      <c r="CQ327" s="414"/>
      <c r="CR327" s="414"/>
      <c r="CS327" s="414"/>
      <c r="CT327" s="414"/>
      <c r="CU327" s="414"/>
      <c r="CV327" s="414"/>
      <c r="CW327" s="414"/>
      <c r="CX327" s="414"/>
      <c r="CY327" s="414"/>
      <c r="CZ327" s="414"/>
    </row>
    <row r="328" s="377" customFormat="true" ht="15" customHeight="true" x14ac:dyDescent="0.2">
      <c r="U328" s="379"/>
      <c r="V328" s="414"/>
      <c r="W328" s="414"/>
      <c r="X328" s="414"/>
      <c r="Y328" s="414"/>
      <c r="Z328" s="414"/>
      <c r="AA328" s="414"/>
      <c r="AB328" s="414"/>
      <c r="AC328" s="414"/>
      <c r="AD328" s="414"/>
      <c r="AE328" s="414"/>
      <c r="AF328" s="414"/>
      <c r="AG328" s="414"/>
      <c r="AH328" s="414"/>
      <c r="AI328" s="414"/>
      <c r="AJ328" s="414"/>
      <c r="AK328" s="414"/>
      <c r="AL328" s="414"/>
      <c r="AM328" s="414"/>
      <c r="AN328" s="414"/>
      <c r="AO328" s="414"/>
      <c r="AP328" s="414"/>
      <c r="AQ328" s="414"/>
      <c r="AR328" s="414"/>
      <c r="AS328" s="414"/>
      <c r="AT328" s="414"/>
      <c r="AU328" s="414"/>
      <c r="AV328" s="414"/>
      <c r="AW328" s="414"/>
      <c r="AX328" s="414"/>
      <c r="AY328" s="414"/>
      <c r="AZ328" s="414"/>
      <c r="BA328" s="379"/>
      <c r="BU328" s="379"/>
      <c r="BV328" s="414"/>
      <c r="BW328" s="414"/>
      <c r="BX328" s="414"/>
      <c r="BY328" s="414"/>
      <c r="BZ328" s="414"/>
      <c r="CA328" s="414"/>
      <c r="CB328" s="414"/>
      <c r="CC328" s="414"/>
      <c r="CD328" s="414"/>
      <c r="CE328" s="414"/>
      <c r="CF328" s="414"/>
      <c r="CG328" s="414"/>
      <c r="CH328" s="414"/>
      <c r="CI328" s="414"/>
      <c r="CJ328" s="414"/>
      <c r="CK328" s="414"/>
      <c r="CL328" s="414"/>
      <c r="CM328" s="414"/>
      <c r="CN328" s="414"/>
      <c r="CO328" s="414"/>
      <c r="CP328" s="414"/>
      <c r="CQ328" s="414"/>
      <c r="CR328" s="414"/>
      <c r="CS328" s="414"/>
      <c r="CT328" s="414"/>
      <c r="CU328" s="414"/>
      <c r="CV328" s="414"/>
      <c r="CW328" s="414"/>
      <c r="CX328" s="414"/>
      <c r="CY328" s="414"/>
      <c r="CZ328" s="414"/>
    </row>
    <row r="329" s="377" customFormat="true" ht="250.15" customHeight="true" x14ac:dyDescent="0.2">
      <c r="U329" s="379"/>
      <c r="V329" s="414"/>
      <c r="W329" s="414"/>
      <c r="X329" s="414"/>
      <c r="Y329" s="414"/>
      <c r="Z329" s="414"/>
      <c r="AA329" s="414"/>
      <c r="AB329" s="414"/>
      <c r="AC329" s="414"/>
      <c r="AD329" s="414"/>
      <c r="AE329" s="414"/>
      <c r="AF329" s="414"/>
      <c r="AG329" s="414"/>
      <c r="AH329" s="414"/>
      <c r="AI329" s="414"/>
      <c r="AJ329" s="414"/>
      <c r="AK329" s="414"/>
      <c r="AL329" s="414"/>
      <c r="AM329" s="414"/>
      <c r="AN329" s="414"/>
      <c r="AO329" s="414"/>
      <c r="AP329" s="414"/>
      <c r="AQ329" s="414"/>
      <c r="AR329" s="414"/>
      <c r="AS329" s="414"/>
      <c r="AT329" s="414"/>
      <c r="AU329" s="414"/>
      <c r="AV329" s="414"/>
      <c r="AW329" s="414"/>
      <c r="AX329" s="414"/>
      <c r="AY329" s="414"/>
      <c r="AZ329" s="414"/>
      <c r="BA329" s="379"/>
      <c r="BU329" s="379"/>
      <c r="BV329" s="414"/>
      <c r="BW329" s="414"/>
      <c r="BX329" s="414"/>
      <c r="BY329" s="414"/>
      <c r="BZ329" s="414"/>
      <c r="CA329" s="414"/>
      <c r="CB329" s="414"/>
      <c r="CC329" s="414"/>
      <c r="CD329" s="414"/>
      <c r="CE329" s="414"/>
      <c r="CF329" s="414"/>
      <c r="CG329" s="414"/>
      <c r="CH329" s="414"/>
      <c r="CI329" s="414"/>
      <c r="CJ329" s="414"/>
      <c r="CK329" s="414"/>
      <c r="CL329" s="414"/>
      <c r="CM329" s="414"/>
      <c r="CN329" s="414"/>
      <c r="CO329" s="414"/>
      <c r="CP329" s="414"/>
      <c r="CQ329" s="414"/>
      <c r="CR329" s="414"/>
      <c r="CS329" s="414"/>
      <c r="CT329" s="414"/>
      <c r="CU329" s="414"/>
      <c r="CV329" s="414"/>
      <c r="CW329" s="414"/>
      <c r="CX329" s="414"/>
      <c r="CY329" s="414"/>
      <c r="CZ329" s="414"/>
    </row>
    <row r="330" ht="19.15" customHeight="true" x14ac:dyDescent="0.2">
      <c r="A330" s="382"/>
      <c r="B330" s="382"/>
      <c r="BA330" s="382"/>
      <c r="BB330" s="382"/>
    </row>
    <row r="331" ht="22.5" customHeight="true" x14ac:dyDescent="0.2">
      <c r="A331" s="393" t="str">
        <f>A1026</f>
        <v>Lesotho</v>
      </c>
      <c r="B331" s="394"/>
      <c r="BA331" s="382"/>
      <c r="BB331" s="382"/>
    </row>
    <row r="332" ht="22.5" customHeight="true" x14ac:dyDescent="0.2">
      <c r="A332" s="391" t="str">
        <f>A1034</f>
        <v>2018</v>
      </c>
      <c r="B332" s="392"/>
      <c r="BA332" s="382"/>
      <c r="BB332" s="382"/>
    </row>
    <row r="333" ht="22.5" customHeight="true" x14ac:dyDescent="0.2">
      <c r="A333" s="395" t="s">
        <v>128</v>
      </c>
      <c r="B333" s="396"/>
      <c r="BA333" s="382"/>
      <c r="BB333" s="382"/>
    </row>
    <row r="334" ht="22.5" customHeight="true" x14ac:dyDescent="0.2">
      <c r="A334" s="395" t="s">
        <v>97</v>
      </c>
      <c r="B334" s="396"/>
      <c r="BA334" s="382"/>
      <c r="BB334" s="382"/>
    </row>
    <row r="335" ht="15" customHeight="true" x14ac:dyDescent="0.2">
      <c r="A335" s="397" t="s">
        <v>98</v>
      </c>
      <c r="B335" s="398"/>
      <c r="BA335" s="382"/>
      <c r="BB335" s="382"/>
    </row>
    <row r="336" ht="15" customHeight="true" x14ac:dyDescent="0.2">
      <c r="A336" s="399" t="s">
        <v>40</v>
      </c>
      <c r="B336" s="398"/>
      <c r="BA336" s="382"/>
      <c r="BB336" s="382"/>
    </row>
    <row r="337" ht="18" customHeight="true" x14ac:dyDescent="0.2">
      <c r="A337" s="397" t="s">
        <v>39</v>
      </c>
      <c r="B337" s="400"/>
      <c r="BA337" s="382"/>
      <c r="BB337" s="382"/>
    </row>
    <row r="338" ht="18" customHeight="true" x14ac:dyDescent="0.2">
      <c r="A338" s="420" t="s">
        <v>136</v>
      </c>
      <c r="B338" s="421" t="str">
        <f>A1025</f>
        <v>MICS18</v>
      </c>
      <c r="BA338" s="382"/>
      <c r="BB338" s="382"/>
    </row>
    <row r="339" s="377" customFormat="true" ht="15" customHeight="true" x14ac:dyDescent="0.2">
      <c r="A339" s="364" t="s">
        <v>130</v>
      </c>
      <c r="B339" s="403"/>
      <c r="C339" s="1049" t="s">
        <v>115</v>
      </c>
      <c r="D339" s="1050"/>
      <c r="E339" s="1050"/>
      <c r="F339" s="1050"/>
      <c r="G339" s="1051"/>
      <c r="H339" s="1039" t="s">
        <v>38</v>
      </c>
      <c r="I339" s="1040"/>
      <c r="J339" s="1040"/>
      <c r="K339" s="1040"/>
      <c r="L339" s="1041"/>
      <c r="M339" s="1039" t="s">
        <v>37</v>
      </c>
      <c r="N339" s="1040"/>
      <c r="O339" s="1040"/>
      <c r="P339" s="1040"/>
      <c r="Q339" s="1041"/>
      <c r="R339" s="572" t="s">
        <v>142</v>
      </c>
      <c r="S339" s="524"/>
      <c r="T339" s="524"/>
      <c r="U339" s="524"/>
      <c r="V339" s="53"/>
      <c r="W339" s="53"/>
      <c r="X339" s="53"/>
      <c r="Y339" s="53"/>
      <c r="Z339" s="414"/>
      <c r="AA339" s="414"/>
      <c r="AB339" s="414"/>
      <c r="AC339" s="414"/>
      <c r="AD339" s="414"/>
      <c r="AE339" s="414"/>
      <c r="AF339" s="414"/>
      <c r="AG339" s="414"/>
      <c r="AH339" s="414"/>
      <c r="AI339" s="414"/>
      <c r="AJ339" s="414"/>
      <c r="AK339" s="414"/>
      <c r="AL339" s="414"/>
      <c r="AM339" s="414"/>
      <c r="AN339" s="414"/>
      <c r="AO339" s="414"/>
      <c r="AP339" s="414"/>
      <c r="AQ339" s="414"/>
      <c r="AR339" s="414"/>
      <c r="AS339" s="414"/>
      <c r="AT339" s="414"/>
      <c r="AU339" s="414"/>
      <c r="AV339" s="414"/>
      <c r="AW339" s="414"/>
      <c r="AX339" s="414"/>
      <c r="AY339" s="414"/>
      <c r="AZ339" s="414"/>
      <c r="BA339" s="416" t="s">
        <v>131</v>
      </c>
      <c r="BB339" s="364" t="s">
        <v>130</v>
      </c>
      <c r="BC339" s="1039" t="s">
        <v>115</v>
      </c>
      <c r="BD339" s="1040"/>
      <c r="BE339" s="1040"/>
      <c r="BF339" s="1040"/>
      <c r="BG339" s="1041"/>
      <c r="BH339" s="1039" t="s">
        <v>38</v>
      </c>
      <c r="BI339" s="1040"/>
      <c r="BJ339" s="1040"/>
      <c r="BK339" s="1040"/>
      <c r="BL339" s="1041"/>
      <c r="BM339" s="1039" t="s">
        <v>37</v>
      </c>
      <c r="BN339" s="1040"/>
      <c r="BO339" s="1040"/>
      <c r="BP339" s="1040"/>
      <c r="BQ339" s="1041"/>
      <c r="BR339" s="572" t="s">
        <v>142</v>
      </c>
      <c r="BS339" s="524"/>
      <c r="BT339" s="524"/>
      <c r="BU339" s="524"/>
      <c r="BV339" s="53"/>
      <c r="BW339" s="53"/>
      <c r="BX339" s="53"/>
      <c r="BY339" s="53"/>
      <c r="BZ339" s="414"/>
      <c r="CA339" s="414"/>
      <c r="CB339" s="414"/>
      <c r="CC339" s="414"/>
      <c r="CD339" s="414"/>
      <c r="CE339" s="414"/>
      <c r="CF339" s="414"/>
      <c r="CG339" s="414"/>
      <c r="CH339" s="414"/>
      <c r="CI339" s="414"/>
      <c r="CJ339" s="414"/>
      <c r="CK339" s="414"/>
      <c r="CL339" s="414"/>
      <c r="CM339" s="414"/>
      <c r="CN339" s="414"/>
      <c r="CO339" s="414"/>
      <c r="CP339" s="414"/>
      <c r="CQ339" s="414"/>
      <c r="CR339" s="414"/>
      <c r="CS339" s="414"/>
      <c r="CT339" s="414"/>
      <c r="CU339" s="414"/>
      <c r="CV339" s="414"/>
      <c r="CW339" s="414"/>
      <c r="CX339" s="414"/>
      <c r="CY339" s="414"/>
      <c r="CZ339" s="414"/>
    </row>
    <row r="340" s="377" customFormat="true" ht="24" x14ac:dyDescent="0.2">
      <c r="A340" s="402" t="s">
        <v>69</v>
      </c>
      <c r="B340" s="401"/>
      <c r="C340" s="507" t="s">
        <v>0</v>
      </c>
      <c r="D340" s="487" t="s">
        <v>1</v>
      </c>
      <c r="E340" s="487" t="s">
        <v>2</v>
      </c>
      <c r="F340" s="487" t="s">
        <v>3</v>
      </c>
      <c r="G340" s="508" t="s">
        <v>4</v>
      </c>
      <c r="H340" s="525" t="s">
        <v>0</v>
      </c>
      <c r="I340" s="647" t="s">
        <v>1</v>
      </c>
      <c r="J340" s="647" t="s">
        <v>2</v>
      </c>
      <c r="K340" s="647" t="s">
        <v>3</v>
      </c>
      <c r="L340" s="526" t="s">
        <v>4</v>
      </c>
      <c r="M340" s="525" t="s">
        <v>0</v>
      </c>
      <c r="N340" s="647" t="s">
        <v>1</v>
      </c>
      <c r="O340" s="647" t="s">
        <v>2</v>
      </c>
      <c r="P340" s="647" t="s">
        <v>3</v>
      </c>
      <c r="Q340" s="526" t="s">
        <v>4</v>
      </c>
      <c r="R340" s="525" t="s">
        <v>546</v>
      </c>
      <c r="S340" s="647" t="s">
        <v>547</v>
      </c>
      <c r="T340" s="647" t="s">
        <v>548</v>
      </c>
      <c r="U340" s="648" t="s">
        <v>549</v>
      </c>
      <c r="V340" s="948"/>
      <c r="W340" s="948"/>
      <c r="X340" s="948"/>
      <c r="Y340" s="948"/>
      <c r="Z340" s="948"/>
      <c r="AA340" s="948"/>
      <c r="AB340" s="948"/>
      <c r="AC340" s="948"/>
      <c r="AD340" s="948"/>
      <c r="AE340" s="948"/>
      <c r="AF340" s="948"/>
      <c r="AG340" s="948"/>
      <c r="AH340" s="948"/>
      <c r="AI340" s="948"/>
      <c r="AJ340" s="948"/>
      <c r="AK340" s="948"/>
      <c r="AL340" s="948"/>
      <c r="AM340" s="948"/>
      <c r="AN340" s="948"/>
      <c r="AO340" s="948"/>
      <c r="AP340" s="948"/>
      <c r="AQ340" s="948"/>
      <c r="AR340" s="948"/>
      <c r="AS340" s="948"/>
      <c r="AT340" s="948"/>
      <c r="AU340" s="948"/>
      <c r="AV340" s="948"/>
      <c r="AW340" s="948"/>
      <c r="AX340" s="948"/>
      <c r="AY340" s="948"/>
      <c r="AZ340" s="414"/>
      <c r="BA340" s="402" t="s">
        <v>127</v>
      </c>
      <c r="BB340" s="401"/>
      <c r="BC340" s="525" t="s">
        <v>0</v>
      </c>
      <c r="BD340" s="647" t="s">
        <v>1</v>
      </c>
      <c r="BE340" s="647" t="s">
        <v>2</v>
      </c>
      <c r="BF340" s="647" t="s">
        <v>3</v>
      </c>
      <c r="BG340" s="526" t="s">
        <v>4</v>
      </c>
      <c r="BH340" s="525" t="s">
        <v>0</v>
      </c>
      <c r="BI340" s="647" t="s">
        <v>1</v>
      </c>
      <c r="BJ340" s="647" t="s">
        <v>2</v>
      </c>
      <c r="BK340" s="647" t="s">
        <v>3</v>
      </c>
      <c r="BL340" s="526" t="s">
        <v>4</v>
      </c>
      <c r="BM340" s="525" t="s">
        <v>0</v>
      </c>
      <c r="BN340" s="647" t="s">
        <v>1</v>
      </c>
      <c r="BO340" s="647" t="s">
        <v>2</v>
      </c>
      <c r="BP340" s="647" t="s">
        <v>3</v>
      </c>
      <c r="BQ340" s="526" t="s">
        <v>4</v>
      </c>
      <c r="BR340" s="525" t="s">
        <v>546</v>
      </c>
      <c r="BS340" s="647" t="s">
        <v>547</v>
      </c>
      <c r="BT340" s="647" t="s">
        <v>548</v>
      </c>
      <c r="BU340" s="648" t="s">
        <v>549</v>
      </c>
      <c r="BV340" s="948"/>
      <c r="BW340" s="948"/>
      <c r="BX340" s="948"/>
      <c r="BY340" s="948"/>
      <c r="BZ340" s="948"/>
      <c r="CA340" s="948"/>
      <c r="CB340" s="948"/>
      <c r="CC340" s="948"/>
      <c r="CD340" s="948"/>
      <c r="CE340" s="948"/>
      <c r="CF340" s="948"/>
      <c r="CG340" s="948"/>
      <c r="CH340" s="948"/>
      <c r="CI340" s="948"/>
      <c r="CJ340" s="948"/>
      <c r="CK340" s="948"/>
      <c r="CL340" s="948"/>
      <c r="CM340" s="948"/>
      <c r="CN340" s="948"/>
      <c r="CO340" s="948"/>
      <c r="CP340" s="948"/>
      <c r="CQ340" s="948"/>
      <c r="CR340" s="948"/>
      <c r="CS340" s="948"/>
      <c r="CT340" s="948"/>
      <c r="CU340" s="948"/>
      <c r="CV340" s="948"/>
      <c r="CW340" s="948"/>
      <c r="CX340" s="948"/>
      <c r="CY340" s="948"/>
      <c r="CZ340" s="948"/>
    </row>
    <row r="341" s="377" customFormat="true" ht="15" customHeight="true" x14ac:dyDescent="0.2">
      <c r="A341" s="1120" t="s">
        <v>149</v>
      </c>
      <c r="B341" s="683" t="s">
        <v>49</v>
      </c>
      <c r="C341" s="535">
        <v>0.63237774030354132</v>
      </c>
      <c r="D341" s="529">
        <v>1.6454352441613589</v>
      </c>
      <c r="E341" s="529">
        <v>2.670807453416149</v>
      </c>
      <c r="F341" s="529">
        <v>3.198031980319803</v>
      </c>
      <c r="G341" s="545">
        <v>16.383763837638377</v>
      </c>
      <c r="H341" s="535">
        <v>1.3513513513513513</v>
      </c>
      <c r="I341" s="529">
        <v>2.7851458885941645</v>
      </c>
      <c r="J341" s="529">
        <v>2.4523160762942782</v>
      </c>
      <c r="K341" s="529">
        <v>7.0063694267515926</v>
      </c>
      <c r="L341" s="545">
        <v>28.546099290780141</v>
      </c>
      <c r="M341" s="535">
        <v>0.50179211469534046</v>
      </c>
      <c r="N341" s="529">
        <v>0.95155709342560557</v>
      </c>
      <c r="O341" s="529">
        <v>1.4462809917355373</v>
      </c>
      <c r="P341" s="529">
        <v>3.0048076923076925</v>
      </c>
      <c r="Q341" s="545">
        <v>6.1538461538461542</v>
      </c>
      <c r="R341" s="535">
        <v>1.331719128329298</v>
      </c>
      <c r="S341" s="529">
        <v>6.107055961070559</v>
      </c>
      <c r="T341" s="529">
        <v>2.197392923649907</v>
      </c>
      <c r="U341" s="541">
        <v>3.4257748776508974</v>
      </c>
      <c r="V341" s="72"/>
      <c r="W341" s="72"/>
      <c r="X341" s="72"/>
      <c r="Y341" s="72"/>
      <c r="Z341" s="72"/>
      <c r="AA341" s="72"/>
      <c r="AB341" s="72"/>
      <c r="AC341" s="72"/>
      <c r="AD341" s="72"/>
      <c r="AE341" s="72"/>
      <c r="AF341" s="72"/>
      <c r="AG341" s="72"/>
      <c r="AH341" s="72"/>
      <c r="AI341" s="72"/>
      <c r="AJ341" s="72"/>
      <c r="AK341" s="72"/>
      <c r="AL341" s="72"/>
      <c r="AM341" s="72"/>
      <c r="AN341" s="72"/>
      <c r="AO341" s="72"/>
      <c r="AP341" s="72"/>
      <c r="AQ341" s="72"/>
      <c r="AR341" s="72"/>
      <c r="AS341" s="72"/>
      <c r="AT341" s="72"/>
      <c r="AU341" s="72"/>
      <c r="AV341" s="72"/>
      <c r="AW341" s="72"/>
      <c r="AX341" s="72"/>
      <c r="AY341" s="72"/>
      <c r="AZ341" s="414"/>
      <c r="BA341" s="1034" t="s">
        <v>155</v>
      </c>
      <c r="BB341" s="683" t="s">
        <v>49</v>
      </c>
      <c r="BC341" s="553">
        <v>15</v>
      </c>
      <c r="BD341" s="549">
        <v>31</v>
      </c>
      <c r="BE341" s="549">
        <v>43</v>
      </c>
      <c r="BF341" s="549">
        <v>52</v>
      </c>
      <c r="BG341" s="562">
        <v>222</v>
      </c>
      <c r="BH341" s="553">
        <v>14</v>
      </c>
      <c r="BI341" s="549">
        <v>21</v>
      </c>
      <c r="BJ341" s="549">
        <v>18</v>
      </c>
      <c r="BK341" s="549">
        <v>44</v>
      </c>
      <c r="BL341" s="562">
        <v>161</v>
      </c>
      <c r="BM341" s="553">
        <v>7</v>
      </c>
      <c r="BN341" s="549">
        <v>11</v>
      </c>
      <c r="BO341" s="549">
        <v>14</v>
      </c>
      <c r="BP341" s="549">
        <v>25</v>
      </c>
      <c r="BQ341" s="562">
        <v>48</v>
      </c>
      <c r="BR341" s="553">
        <v>11</v>
      </c>
      <c r="BS341" s="549">
        <v>251</v>
      </c>
      <c r="BT341" s="549">
        <v>59</v>
      </c>
      <c r="BU341" s="557">
        <v>42</v>
      </c>
      <c r="BV341" s="73"/>
      <c r="BW341" s="73"/>
      <c r="BX341" s="73"/>
      <c r="BY341" s="73"/>
      <c r="BZ341" s="73"/>
      <c r="CA341" s="73"/>
      <c r="CB341" s="73"/>
      <c r="CC341" s="73"/>
      <c r="CD341" s="73"/>
      <c r="CE341" s="73"/>
      <c r="CF341" s="73"/>
      <c r="CG341" s="73"/>
      <c r="CH341" s="73"/>
      <c r="CI341" s="73"/>
      <c r="CJ341" s="73"/>
      <c r="CK341" s="73"/>
      <c r="CL341" s="73"/>
      <c r="CM341" s="73"/>
      <c r="CN341" s="73"/>
      <c r="CO341" s="73"/>
      <c r="CP341" s="73"/>
      <c r="CQ341" s="73"/>
      <c r="CR341" s="73"/>
      <c r="CS341" s="73"/>
      <c r="CT341" s="73"/>
      <c r="CU341" s="73"/>
      <c r="CV341" s="73"/>
      <c r="CW341" s="73"/>
      <c r="CX341" s="73"/>
      <c r="CY341" s="73"/>
      <c r="CZ341" s="75"/>
    </row>
    <row r="342" s="377" customFormat="true" ht="15" customHeight="true" x14ac:dyDescent="0.2">
      <c r="A342" s="1118"/>
      <c r="B342" s="682" t="s">
        <v>48</v>
      </c>
      <c r="C342" s="538">
        <v>99.367622259696461</v>
      </c>
      <c r="D342" s="530">
        <v>98.354564755838638</v>
      </c>
      <c r="E342" s="530">
        <v>97.329192546583855</v>
      </c>
      <c r="F342" s="530">
        <v>96.801968019680203</v>
      </c>
      <c r="G342" s="546">
        <v>83.616236162361616</v>
      </c>
      <c r="H342" s="538">
        <v>98.648648648648646</v>
      </c>
      <c r="I342" s="530">
        <v>97.214854111405842</v>
      </c>
      <c r="J342" s="530">
        <v>97.547683923705719</v>
      </c>
      <c r="K342" s="530">
        <v>92.99363057324841</v>
      </c>
      <c r="L342" s="546">
        <v>71.453900709219852</v>
      </c>
      <c r="M342" s="538">
        <v>99.498207885304652</v>
      </c>
      <c r="N342" s="530">
        <v>99.048442906574394</v>
      </c>
      <c r="O342" s="530">
        <v>98.553719008264466</v>
      </c>
      <c r="P342" s="530">
        <v>96.995192307692307</v>
      </c>
      <c r="Q342" s="546">
        <v>93.84615384615384</v>
      </c>
      <c r="R342" s="538">
        <v>98.668280871670703</v>
      </c>
      <c r="S342" s="530">
        <v>93.892944038929443</v>
      </c>
      <c r="T342" s="530">
        <v>97.802607076350085</v>
      </c>
      <c r="U342" s="542">
        <v>96.574225122349105</v>
      </c>
      <c r="V342" s="72"/>
      <c r="W342" s="72"/>
      <c r="X342" s="72"/>
      <c r="Y342" s="72"/>
      <c r="Z342" s="72"/>
      <c r="AA342" s="72"/>
      <c r="AB342" s="72"/>
      <c r="AC342" s="72"/>
      <c r="AD342" s="72"/>
      <c r="AE342" s="72"/>
      <c r="AF342" s="72"/>
      <c r="AG342" s="72"/>
      <c r="AH342" s="72"/>
      <c r="AI342" s="72"/>
      <c r="AJ342" s="72"/>
      <c r="AK342" s="72"/>
      <c r="AL342" s="72"/>
      <c r="AM342" s="72"/>
      <c r="AN342" s="72"/>
      <c r="AO342" s="72"/>
      <c r="AP342" s="72"/>
      <c r="AQ342" s="72"/>
      <c r="AR342" s="72"/>
      <c r="AS342" s="72"/>
      <c r="AT342" s="72"/>
      <c r="AU342" s="72"/>
      <c r="AV342" s="72"/>
      <c r="AW342" s="72"/>
      <c r="AX342" s="72"/>
      <c r="AY342" s="72"/>
      <c r="AZ342" s="414"/>
      <c r="BA342" s="1035"/>
      <c r="BB342" s="682" t="s">
        <v>48</v>
      </c>
      <c r="BC342" s="554">
        <v>2357</v>
      </c>
      <c r="BD342" s="550">
        <v>1853</v>
      </c>
      <c r="BE342" s="550">
        <v>1567</v>
      </c>
      <c r="BF342" s="550">
        <v>1574</v>
      </c>
      <c r="BG342" s="563">
        <v>1133</v>
      </c>
      <c r="BH342" s="554">
        <v>1022</v>
      </c>
      <c r="BI342" s="550">
        <v>733</v>
      </c>
      <c r="BJ342" s="550">
        <v>716</v>
      </c>
      <c r="BK342" s="550">
        <v>584</v>
      </c>
      <c r="BL342" s="563">
        <v>403</v>
      </c>
      <c r="BM342" s="554">
        <v>1388</v>
      </c>
      <c r="BN342" s="550">
        <v>1145</v>
      </c>
      <c r="BO342" s="550">
        <v>954</v>
      </c>
      <c r="BP342" s="550">
        <v>807</v>
      </c>
      <c r="BQ342" s="563">
        <v>732</v>
      </c>
      <c r="BR342" s="554">
        <v>815</v>
      </c>
      <c r="BS342" s="550">
        <v>3859</v>
      </c>
      <c r="BT342" s="550">
        <v>2626</v>
      </c>
      <c r="BU342" s="558">
        <v>1184</v>
      </c>
      <c r="BV342" s="73"/>
      <c r="BW342" s="73"/>
      <c r="BX342" s="73"/>
      <c r="BY342" s="73"/>
      <c r="BZ342" s="73"/>
      <c r="CA342" s="73"/>
      <c r="CB342" s="73"/>
      <c r="CC342" s="73"/>
      <c r="CD342" s="73"/>
      <c r="CE342" s="73"/>
      <c r="CF342" s="73"/>
      <c r="CG342" s="73"/>
      <c r="CH342" s="73"/>
      <c r="CI342" s="73"/>
      <c r="CJ342" s="73"/>
      <c r="CK342" s="73"/>
      <c r="CL342" s="73"/>
      <c r="CM342" s="73"/>
      <c r="CN342" s="73"/>
      <c r="CO342" s="73"/>
      <c r="CP342" s="73"/>
      <c r="CQ342" s="73"/>
      <c r="CR342" s="73"/>
      <c r="CS342" s="73"/>
      <c r="CT342" s="73"/>
      <c r="CU342" s="73"/>
      <c r="CV342" s="73"/>
      <c r="CW342" s="73"/>
      <c r="CX342" s="73"/>
      <c r="CY342" s="73"/>
      <c r="CZ342" s="75"/>
    </row>
    <row r="343" s="377" customFormat="true" ht="15" customHeight="true" x14ac:dyDescent="0.2">
      <c r="A343" s="1118" t="s">
        <v>144</v>
      </c>
      <c r="B343" s="682" t="s">
        <v>49</v>
      </c>
      <c r="C343" s="538">
        <v>24.283305227655987</v>
      </c>
      <c r="D343" s="530">
        <v>36.730360934182585</v>
      </c>
      <c r="E343" s="530">
        <v>39.813664596273291</v>
      </c>
      <c r="F343" s="530">
        <v>43.665436654366545</v>
      </c>
      <c r="G343" s="546">
        <v>58.597785977859772</v>
      </c>
      <c r="H343" s="538">
        <v>23.455598455598455</v>
      </c>
      <c r="I343" s="530">
        <v>31.697612732095493</v>
      </c>
      <c r="J343" s="530">
        <v>38.283378746594003</v>
      </c>
      <c r="K343" s="530">
        <v>45.222929936305732</v>
      </c>
      <c r="L343" s="546">
        <v>67.907801418439718</v>
      </c>
      <c r="M343" s="538">
        <v>23.154121863799283</v>
      </c>
      <c r="N343" s="530">
        <v>28.719723183391004</v>
      </c>
      <c r="O343" s="530">
        <v>40.392561983471076</v>
      </c>
      <c r="P343" s="530">
        <v>52.043269230769226</v>
      </c>
      <c r="Q343" s="546">
        <v>64.615384615384613</v>
      </c>
      <c r="R343" s="538">
        <v>31.719128329297817</v>
      </c>
      <c r="S343" s="530">
        <v>41.532846715328468</v>
      </c>
      <c r="T343" s="530">
        <v>33.333333333333329</v>
      </c>
      <c r="U343" s="542">
        <v>44.779771615008158</v>
      </c>
      <c r="V343" s="72"/>
      <c r="W343" s="72"/>
      <c r="X343" s="72"/>
      <c r="Y343" s="72"/>
      <c r="Z343" s="72"/>
      <c r="AA343" s="72"/>
      <c r="AB343" s="72"/>
      <c r="AC343" s="72"/>
      <c r="AD343" s="72"/>
      <c r="AE343" s="72"/>
      <c r="AF343" s="72"/>
      <c r="AG343" s="72"/>
      <c r="AH343" s="72"/>
      <c r="AI343" s="72"/>
      <c r="AJ343" s="72"/>
      <c r="AK343" s="72"/>
      <c r="AL343" s="72"/>
      <c r="AM343" s="72"/>
      <c r="AN343" s="72"/>
      <c r="AO343" s="72"/>
      <c r="AP343" s="72"/>
      <c r="AQ343" s="72"/>
      <c r="AR343" s="72"/>
      <c r="AS343" s="72"/>
      <c r="AT343" s="72"/>
      <c r="AU343" s="72"/>
      <c r="AV343" s="72"/>
      <c r="AW343" s="72"/>
      <c r="AX343" s="72"/>
      <c r="AY343" s="72"/>
      <c r="AZ343" s="414"/>
      <c r="BA343" s="1036" t="s">
        <v>150</v>
      </c>
      <c r="BB343" s="682" t="s">
        <v>49</v>
      </c>
      <c r="BC343" s="554">
        <v>576</v>
      </c>
      <c r="BD343" s="550">
        <v>692</v>
      </c>
      <c r="BE343" s="550">
        <v>641</v>
      </c>
      <c r="BF343" s="550">
        <v>710</v>
      </c>
      <c r="BG343" s="563">
        <v>794</v>
      </c>
      <c r="BH343" s="554">
        <v>243</v>
      </c>
      <c r="BI343" s="550">
        <v>239</v>
      </c>
      <c r="BJ343" s="550">
        <v>281</v>
      </c>
      <c r="BK343" s="550">
        <v>284</v>
      </c>
      <c r="BL343" s="563">
        <v>383</v>
      </c>
      <c r="BM343" s="554">
        <v>323</v>
      </c>
      <c r="BN343" s="550">
        <v>332</v>
      </c>
      <c r="BO343" s="550">
        <v>391</v>
      </c>
      <c r="BP343" s="550">
        <v>433</v>
      </c>
      <c r="BQ343" s="563">
        <v>504</v>
      </c>
      <c r="BR343" s="554">
        <v>262</v>
      </c>
      <c r="BS343" s="550">
        <v>1707</v>
      </c>
      <c r="BT343" s="550">
        <v>895</v>
      </c>
      <c r="BU343" s="558">
        <v>549</v>
      </c>
      <c r="BV343" s="73"/>
      <c r="BW343" s="73"/>
      <c r="BX343" s="73"/>
      <c r="BY343" s="73"/>
      <c r="BZ343" s="73"/>
      <c r="CA343" s="73"/>
      <c r="CB343" s="73"/>
      <c r="CC343" s="73"/>
      <c r="CD343" s="73"/>
      <c r="CE343" s="73"/>
      <c r="CF343" s="73"/>
      <c r="CG343" s="73"/>
      <c r="CH343" s="73"/>
      <c r="CI343" s="73"/>
      <c r="CJ343" s="73"/>
      <c r="CK343" s="73"/>
      <c r="CL343" s="73"/>
      <c r="CM343" s="73"/>
      <c r="CN343" s="73"/>
      <c r="CO343" s="73"/>
      <c r="CP343" s="73"/>
      <c r="CQ343" s="73"/>
      <c r="CR343" s="73"/>
      <c r="CS343" s="73"/>
      <c r="CT343" s="73"/>
      <c r="CU343" s="73"/>
      <c r="CV343" s="73"/>
      <c r="CW343" s="73"/>
      <c r="CX343" s="73"/>
      <c r="CY343" s="73"/>
      <c r="CZ343" s="75"/>
    </row>
    <row r="344" s="377" customFormat="true" ht="15" customHeight="true" x14ac:dyDescent="0.2">
      <c r="A344" s="1118"/>
      <c r="B344" s="682" t="s">
        <v>48</v>
      </c>
      <c r="C344" s="538">
        <v>75.716694772344013</v>
      </c>
      <c r="D344" s="530">
        <v>63.269639065817408</v>
      </c>
      <c r="E344" s="530">
        <v>60.186335403726709</v>
      </c>
      <c r="F344" s="530">
        <v>56.334563345633462</v>
      </c>
      <c r="G344" s="546">
        <v>41.402214022140221</v>
      </c>
      <c r="H344" s="538">
        <v>76.544401544401538</v>
      </c>
      <c r="I344" s="530">
        <v>68.302387267904507</v>
      </c>
      <c r="J344" s="530">
        <v>61.716621253405989</v>
      </c>
      <c r="K344" s="530">
        <v>54.777070063694268</v>
      </c>
      <c r="L344" s="546">
        <v>32.092198581560282</v>
      </c>
      <c r="M344" s="538">
        <v>76.845878136200724</v>
      </c>
      <c r="N344" s="530">
        <v>71.280276816609003</v>
      </c>
      <c r="O344" s="530">
        <v>59.607438016528924</v>
      </c>
      <c r="P344" s="530">
        <v>47.956730769230774</v>
      </c>
      <c r="Q344" s="546">
        <v>35.384615384615387</v>
      </c>
      <c r="R344" s="538">
        <v>68.280871670702183</v>
      </c>
      <c r="S344" s="530">
        <v>58.467153284671539</v>
      </c>
      <c r="T344" s="530">
        <v>66.666666666666657</v>
      </c>
      <c r="U344" s="542">
        <v>55.220228384991842</v>
      </c>
      <c r="V344" s="72"/>
      <c r="W344" s="72"/>
      <c r="X344" s="72"/>
      <c r="Y344" s="72"/>
      <c r="Z344" s="72"/>
      <c r="AA344" s="72"/>
      <c r="AB344" s="72"/>
      <c r="AC344" s="72"/>
      <c r="AD344" s="72"/>
      <c r="AE344" s="72"/>
      <c r="AF344" s="72"/>
      <c r="AG344" s="72"/>
      <c r="AH344" s="72"/>
      <c r="AI344" s="72"/>
      <c r="AJ344" s="72"/>
      <c r="AK344" s="72"/>
      <c r="AL344" s="72"/>
      <c r="AM344" s="72"/>
      <c r="AN344" s="72"/>
      <c r="AO344" s="72"/>
      <c r="AP344" s="72"/>
      <c r="AQ344" s="72"/>
      <c r="AR344" s="72"/>
      <c r="AS344" s="72"/>
      <c r="AT344" s="72"/>
      <c r="AU344" s="72"/>
      <c r="AV344" s="72"/>
      <c r="AW344" s="72"/>
      <c r="AX344" s="72"/>
      <c r="AY344" s="72"/>
      <c r="AZ344" s="414"/>
      <c r="BA344" s="1035"/>
      <c r="BB344" s="682" t="s">
        <v>48</v>
      </c>
      <c r="BC344" s="554">
        <v>1796</v>
      </c>
      <c r="BD344" s="550">
        <v>1192</v>
      </c>
      <c r="BE344" s="550">
        <v>969</v>
      </c>
      <c r="BF344" s="550">
        <v>916</v>
      </c>
      <c r="BG344" s="563">
        <v>561</v>
      </c>
      <c r="BH344" s="554">
        <v>793</v>
      </c>
      <c r="BI344" s="550">
        <v>515</v>
      </c>
      <c r="BJ344" s="550">
        <v>453</v>
      </c>
      <c r="BK344" s="550">
        <v>344</v>
      </c>
      <c r="BL344" s="563">
        <v>181</v>
      </c>
      <c r="BM344" s="554">
        <v>1072</v>
      </c>
      <c r="BN344" s="550">
        <v>824</v>
      </c>
      <c r="BO344" s="550">
        <v>577</v>
      </c>
      <c r="BP344" s="550">
        <v>399</v>
      </c>
      <c r="BQ344" s="563">
        <v>276</v>
      </c>
      <c r="BR344" s="554">
        <v>564</v>
      </c>
      <c r="BS344" s="550">
        <v>2403</v>
      </c>
      <c r="BT344" s="550">
        <v>1790</v>
      </c>
      <c r="BU344" s="558">
        <v>677</v>
      </c>
      <c r="BV344" s="73"/>
      <c r="BW344" s="73"/>
      <c r="BX344" s="73"/>
      <c r="BY344" s="73"/>
      <c r="BZ344" s="73"/>
      <c r="CA344" s="73"/>
      <c r="CB344" s="73"/>
      <c r="CC344" s="73"/>
      <c r="CD344" s="73"/>
      <c r="CE344" s="73"/>
      <c r="CF344" s="73"/>
      <c r="CG344" s="73"/>
      <c r="CH344" s="73"/>
      <c r="CI344" s="73"/>
      <c r="CJ344" s="73"/>
      <c r="CK344" s="73"/>
      <c r="CL344" s="73"/>
      <c r="CM344" s="73"/>
      <c r="CN344" s="73"/>
      <c r="CO344" s="73"/>
      <c r="CP344" s="73"/>
      <c r="CQ344" s="73"/>
      <c r="CR344" s="73"/>
      <c r="CS344" s="73"/>
      <c r="CT344" s="73"/>
      <c r="CU344" s="73"/>
      <c r="CV344" s="73"/>
      <c r="CW344" s="73"/>
      <c r="CX344" s="73"/>
      <c r="CY344" s="73"/>
      <c r="CZ344" s="75"/>
    </row>
    <row r="345" s="377" customFormat="true" ht="15" customHeight="true" x14ac:dyDescent="0.2">
      <c r="A345" s="1118" t="s">
        <v>145</v>
      </c>
      <c r="B345" s="682" t="s">
        <v>49</v>
      </c>
      <c r="C345" s="538">
        <v>1.7284991568296795</v>
      </c>
      <c r="D345" s="530">
        <v>3.0254777070063694</v>
      </c>
      <c r="E345" s="530">
        <v>5.0931677018633543</v>
      </c>
      <c r="F345" s="530">
        <v>6.3345633456334562</v>
      </c>
      <c r="G345" s="546">
        <v>19.70479704797048</v>
      </c>
      <c r="H345" s="538">
        <v>4.5366795366795367</v>
      </c>
      <c r="I345" s="530">
        <v>6.7639257294429713</v>
      </c>
      <c r="J345" s="530">
        <v>6.2670299727520433</v>
      </c>
      <c r="K345" s="530">
        <v>10.509554140127388</v>
      </c>
      <c r="L345" s="546">
        <v>32.092198581560282</v>
      </c>
      <c r="M345" s="538">
        <v>1.5770609318996418</v>
      </c>
      <c r="N345" s="530">
        <v>1.9031141868512111</v>
      </c>
      <c r="O345" s="530">
        <v>2.6859504132231407</v>
      </c>
      <c r="P345" s="530">
        <v>3.7259615384615383</v>
      </c>
      <c r="Q345" s="546">
        <v>7.4358974358974361</v>
      </c>
      <c r="R345" s="538">
        <v>3.3898305084745761</v>
      </c>
      <c r="S345" s="530">
        <v>9.0510948905109494</v>
      </c>
      <c r="T345" s="530">
        <v>3.4264432029795158</v>
      </c>
      <c r="U345" s="542">
        <v>4.7308319738988578</v>
      </c>
      <c r="V345" s="72"/>
      <c r="W345" s="72"/>
      <c r="X345" s="72"/>
      <c r="Y345" s="72"/>
      <c r="Z345" s="72"/>
      <c r="AA345" s="72"/>
      <c r="AB345" s="72"/>
      <c r="AC345" s="72"/>
      <c r="AD345" s="72"/>
      <c r="AE345" s="72"/>
      <c r="AF345" s="72"/>
      <c r="AG345" s="72"/>
      <c r="AH345" s="72"/>
      <c r="AI345" s="72"/>
      <c r="AJ345" s="72"/>
      <c r="AK345" s="72"/>
      <c r="AL345" s="72"/>
      <c r="AM345" s="72"/>
      <c r="AN345" s="72"/>
      <c r="AO345" s="72"/>
      <c r="AP345" s="72"/>
      <c r="AQ345" s="72"/>
      <c r="AR345" s="72"/>
      <c r="AS345" s="72"/>
      <c r="AT345" s="72"/>
      <c r="AU345" s="72"/>
      <c r="AV345" s="72"/>
      <c r="AW345" s="72"/>
      <c r="AX345" s="72"/>
      <c r="AY345" s="72"/>
      <c r="AZ345" s="414"/>
      <c r="BA345" s="1036" t="s">
        <v>151</v>
      </c>
      <c r="BB345" s="682" t="s">
        <v>49</v>
      </c>
      <c r="BC345" s="554">
        <v>41</v>
      </c>
      <c r="BD345" s="550">
        <v>57</v>
      </c>
      <c r="BE345" s="550">
        <v>82</v>
      </c>
      <c r="BF345" s="550">
        <v>103</v>
      </c>
      <c r="BG345" s="563">
        <v>267</v>
      </c>
      <c r="BH345" s="554">
        <v>47</v>
      </c>
      <c r="BI345" s="550">
        <v>51</v>
      </c>
      <c r="BJ345" s="550">
        <v>46</v>
      </c>
      <c r="BK345" s="550">
        <v>66</v>
      </c>
      <c r="BL345" s="563">
        <v>181</v>
      </c>
      <c r="BM345" s="554">
        <v>22</v>
      </c>
      <c r="BN345" s="550">
        <v>22</v>
      </c>
      <c r="BO345" s="550">
        <v>26</v>
      </c>
      <c r="BP345" s="550">
        <v>31</v>
      </c>
      <c r="BQ345" s="563">
        <v>58</v>
      </c>
      <c r="BR345" s="554">
        <v>28</v>
      </c>
      <c r="BS345" s="550">
        <v>372</v>
      </c>
      <c r="BT345" s="550">
        <v>92</v>
      </c>
      <c r="BU345" s="558">
        <v>58</v>
      </c>
      <c r="BV345" s="73"/>
      <c r="BW345" s="73"/>
      <c r="BX345" s="73"/>
      <c r="BY345" s="73"/>
      <c r="BZ345" s="73"/>
      <c r="CA345" s="73"/>
      <c r="CB345" s="73"/>
      <c r="CC345" s="73"/>
      <c r="CD345" s="73"/>
      <c r="CE345" s="73"/>
      <c r="CF345" s="73"/>
      <c r="CG345" s="73"/>
      <c r="CH345" s="73"/>
      <c r="CI345" s="73"/>
      <c r="CJ345" s="73"/>
      <c r="CK345" s="73"/>
      <c r="CL345" s="73"/>
      <c r="CM345" s="73"/>
      <c r="CN345" s="73"/>
      <c r="CO345" s="73"/>
      <c r="CP345" s="73"/>
      <c r="CQ345" s="73"/>
      <c r="CR345" s="73"/>
      <c r="CS345" s="73"/>
      <c r="CT345" s="73"/>
      <c r="CU345" s="73"/>
      <c r="CV345" s="73"/>
      <c r="CW345" s="73"/>
      <c r="CX345" s="73"/>
      <c r="CY345" s="73"/>
      <c r="CZ345" s="75"/>
    </row>
    <row r="346" s="377" customFormat="true" ht="15" customHeight="true" x14ac:dyDescent="0.2">
      <c r="A346" s="1118"/>
      <c r="B346" s="682" t="s">
        <v>48</v>
      </c>
      <c r="C346" s="538">
        <v>98.27150084317033</v>
      </c>
      <c r="D346" s="530">
        <v>96.974522292993626</v>
      </c>
      <c r="E346" s="530">
        <v>94.906832298136649</v>
      </c>
      <c r="F346" s="530">
        <v>93.665436654366545</v>
      </c>
      <c r="G346" s="546">
        <v>80.295202952029527</v>
      </c>
      <c r="H346" s="538">
        <v>95.463320463320471</v>
      </c>
      <c r="I346" s="530">
        <v>93.23607427055704</v>
      </c>
      <c r="J346" s="530">
        <v>93.732970027247958</v>
      </c>
      <c r="K346" s="530">
        <v>89.490445859872608</v>
      </c>
      <c r="L346" s="546">
        <v>67.907801418439718</v>
      </c>
      <c r="M346" s="538">
        <v>98.422939068100362</v>
      </c>
      <c r="N346" s="530">
        <v>98.096885813148788</v>
      </c>
      <c r="O346" s="530">
        <v>97.314049586776861</v>
      </c>
      <c r="P346" s="530">
        <v>96.274038461538453</v>
      </c>
      <c r="Q346" s="546">
        <v>92.564102564102569</v>
      </c>
      <c r="R346" s="538">
        <v>96.610169491525426</v>
      </c>
      <c r="S346" s="530">
        <v>90.948905109489047</v>
      </c>
      <c r="T346" s="530">
        <v>96.573556797020487</v>
      </c>
      <c r="U346" s="542">
        <v>95.269168026101141</v>
      </c>
      <c r="V346" s="72"/>
      <c r="W346" s="72"/>
      <c r="X346" s="72"/>
      <c r="Y346" s="72"/>
      <c r="Z346" s="72"/>
      <c r="AA346" s="72"/>
      <c r="AB346" s="72"/>
      <c r="AC346" s="72"/>
      <c r="AD346" s="72"/>
      <c r="AE346" s="72"/>
      <c r="AF346" s="72"/>
      <c r="AG346" s="72"/>
      <c r="AH346" s="72"/>
      <c r="AI346" s="72"/>
      <c r="AJ346" s="72"/>
      <c r="AK346" s="72"/>
      <c r="AL346" s="72"/>
      <c r="AM346" s="72"/>
      <c r="AN346" s="72"/>
      <c r="AO346" s="72"/>
      <c r="AP346" s="72"/>
      <c r="AQ346" s="72"/>
      <c r="AR346" s="72"/>
      <c r="AS346" s="72"/>
      <c r="AT346" s="72"/>
      <c r="AU346" s="72"/>
      <c r="AV346" s="72"/>
      <c r="AW346" s="72"/>
      <c r="AX346" s="72"/>
      <c r="AY346" s="72"/>
      <c r="AZ346" s="414"/>
      <c r="BA346" s="1035"/>
      <c r="BB346" s="682" t="s">
        <v>48</v>
      </c>
      <c r="BC346" s="554">
        <v>2331</v>
      </c>
      <c r="BD346" s="550">
        <v>1827</v>
      </c>
      <c r="BE346" s="550">
        <v>1528</v>
      </c>
      <c r="BF346" s="550">
        <v>1523</v>
      </c>
      <c r="BG346" s="563">
        <v>1088</v>
      </c>
      <c r="BH346" s="554">
        <v>989</v>
      </c>
      <c r="BI346" s="550">
        <v>703</v>
      </c>
      <c r="BJ346" s="550">
        <v>688</v>
      </c>
      <c r="BK346" s="550">
        <v>562</v>
      </c>
      <c r="BL346" s="563">
        <v>383</v>
      </c>
      <c r="BM346" s="554">
        <v>1373</v>
      </c>
      <c r="BN346" s="550">
        <v>1134</v>
      </c>
      <c r="BO346" s="550">
        <v>942</v>
      </c>
      <c r="BP346" s="550">
        <v>801</v>
      </c>
      <c r="BQ346" s="563">
        <v>722</v>
      </c>
      <c r="BR346" s="554">
        <v>798</v>
      </c>
      <c r="BS346" s="550">
        <v>3738</v>
      </c>
      <c r="BT346" s="550">
        <v>2593</v>
      </c>
      <c r="BU346" s="558">
        <v>1168</v>
      </c>
      <c r="BV346" s="73"/>
      <c r="BW346" s="73"/>
      <c r="BX346" s="73"/>
      <c r="BY346" s="73"/>
      <c r="BZ346" s="73"/>
      <c r="CA346" s="73"/>
      <c r="CB346" s="73"/>
      <c r="CC346" s="73"/>
      <c r="CD346" s="73"/>
      <c r="CE346" s="73"/>
      <c r="CF346" s="73"/>
      <c r="CG346" s="73"/>
      <c r="CH346" s="73"/>
      <c r="CI346" s="73"/>
      <c r="CJ346" s="73"/>
      <c r="CK346" s="73"/>
      <c r="CL346" s="73"/>
      <c r="CM346" s="73"/>
      <c r="CN346" s="73"/>
      <c r="CO346" s="73"/>
      <c r="CP346" s="73"/>
      <c r="CQ346" s="73"/>
      <c r="CR346" s="73"/>
      <c r="CS346" s="73"/>
      <c r="CT346" s="73"/>
      <c r="CU346" s="73"/>
      <c r="CV346" s="73"/>
      <c r="CW346" s="73"/>
      <c r="CX346" s="73"/>
      <c r="CY346" s="73"/>
      <c r="CZ346" s="75"/>
    </row>
    <row r="347" s="377" customFormat="true" ht="15" customHeight="true" x14ac:dyDescent="0.2">
      <c r="A347" s="1118" t="s">
        <v>146</v>
      </c>
      <c r="B347" s="682" t="s">
        <v>49</v>
      </c>
      <c r="C347" s="538">
        <v>0.84317032040472173</v>
      </c>
      <c r="D347" s="530">
        <v>2.1231422505307855</v>
      </c>
      <c r="E347" s="530">
        <v>3.4161490683229814</v>
      </c>
      <c r="F347" s="530">
        <v>3.6285362853628538</v>
      </c>
      <c r="G347" s="546">
        <v>16.900369003690034</v>
      </c>
      <c r="H347" s="538">
        <v>1.4478764478764479</v>
      </c>
      <c r="I347" s="530">
        <v>3.3156498673740056</v>
      </c>
      <c r="J347" s="530">
        <v>2.8610354223433241</v>
      </c>
      <c r="K347" s="530">
        <v>7.1656050955414008</v>
      </c>
      <c r="L347" s="546">
        <v>28.900709219858157</v>
      </c>
      <c r="M347" s="538">
        <v>0.71684587813620071</v>
      </c>
      <c r="N347" s="530">
        <v>1.124567474048443</v>
      </c>
      <c r="O347" s="530">
        <v>2.0661157024793391</v>
      </c>
      <c r="P347" s="530">
        <v>3.9663461538461537</v>
      </c>
      <c r="Q347" s="546">
        <v>7.4358974358974361</v>
      </c>
      <c r="R347" s="538">
        <v>2.0581113801452786</v>
      </c>
      <c r="S347" s="530">
        <v>6.4963503649635035</v>
      </c>
      <c r="T347" s="530">
        <v>2.6070763500931098</v>
      </c>
      <c r="U347" s="542">
        <v>3.9967373572593798</v>
      </c>
      <c r="V347" s="72"/>
      <c r="W347" s="72"/>
      <c r="X347" s="72"/>
      <c r="Y347" s="72"/>
      <c r="Z347" s="72"/>
      <c r="AA347" s="72"/>
      <c r="AB347" s="72"/>
      <c r="AC347" s="72"/>
      <c r="AD347" s="72"/>
      <c r="AE347" s="72"/>
      <c r="AF347" s="72"/>
      <c r="AG347" s="72"/>
      <c r="AH347" s="72"/>
      <c r="AI347" s="72"/>
      <c r="AJ347" s="72"/>
      <c r="AK347" s="72"/>
      <c r="AL347" s="72"/>
      <c r="AM347" s="72"/>
      <c r="AN347" s="72"/>
      <c r="AO347" s="72"/>
      <c r="AP347" s="72"/>
      <c r="AQ347" s="72"/>
      <c r="AR347" s="72"/>
      <c r="AS347" s="72"/>
      <c r="AT347" s="72"/>
      <c r="AU347" s="72"/>
      <c r="AV347" s="72"/>
      <c r="AW347" s="72"/>
      <c r="AX347" s="72"/>
      <c r="AY347" s="72"/>
      <c r="AZ347" s="414"/>
      <c r="BA347" s="1036" t="s">
        <v>152</v>
      </c>
      <c r="BB347" s="682" t="s">
        <v>49</v>
      </c>
      <c r="BC347" s="554">
        <v>20</v>
      </c>
      <c r="BD347" s="550">
        <v>40</v>
      </c>
      <c r="BE347" s="550">
        <v>55</v>
      </c>
      <c r="BF347" s="550">
        <v>59</v>
      </c>
      <c r="BG347" s="563">
        <v>229</v>
      </c>
      <c r="BH347" s="554">
        <v>15</v>
      </c>
      <c r="BI347" s="550">
        <v>25</v>
      </c>
      <c r="BJ347" s="550">
        <v>21</v>
      </c>
      <c r="BK347" s="550">
        <v>45</v>
      </c>
      <c r="BL347" s="563">
        <v>163</v>
      </c>
      <c r="BM347" s="554">
        <v>10</v>
      </c>
      <c r="BN347" s="550">
        <v>13</v>
      </c>
      <c r="BO347" s="550">
        <v>20</v>
      </c>
      <c r="BP347" s="550">
        <v>33</v>
      </c>
      <c r="BQ347" s="563">
        <v>58</v>
      </c>
      <c r="BR347" s="554">
        <v>17</v>
      </c>
      <c r="BS347" s="550">
        <v>267</v>
      </c>
      <c r="BT347" s="550">
        <v>70</v>
      </c>
      <c r="BU347" s="558">
        <v>49</v>
      </c>
      <c r="BV347" s="73"/>
      <c r="BW347" s="73"/>
      <c r="BX347" s="73"/>
      <c r="BY347" s="73"/>
      <c r="BZ347" s="73"/>
      <c r="CA347" s="73"/>
      <c r="CB347" s="73"/>
      <c r="CC347" s="73"/>
      <c r="CD347" s="73"/>
      <c r="CE347" s="73"/>
      <c r="CF347" s="73"/>
      <c r="CG347" s="73"/>
      <c r="CH347" s="73"/>
      <c r="CI347" s="73"/>
      <c r="CJ347" s="73"/>
      <c r="CK347" s="73"/>
      <c r="CL347" s="73"/>
      <c r="CM347" s="73"/>
      <c r="CN347" s="73"/>
      <c r="CO347" s="73"/>
      <c r="CP347" s="73"/>
      <c r="CQ347" s="73"/>
      <c r="CR347" s="73"/>
      <c r="CS347" s="73"/>
      <c r="CT347" s="73"/>
      <c r="CU347" s="73"/>
      <c r="CV347" s="73"/>
      <c r="CW347" s="73"/>
      <c r="CX347" s="73"/>
      <c r="CY347" s="73"/>
      <c r="CZ347" s="75"/>
    </row>
    <row r="348" s="377" customFormat="true" ht="15" customHeight="true" x14ac:dyDescent="0.2">
      <c r="A348" s="1118"/>
      <c r="B348" s="682" t="s">
        <v>48</v>
      </c>
      <c r="C348" s="538">
        <v>99.156829679595276</v>
      </c>
      <c r="D348" s="530">
        <v>97.87685774946921</v>
      </c>
      <c r="E348" s="530">
        <v>96.58385093167702</v>
      </c>
      <c r="F348" s="530">
        <v>96.371463714637144</v>
      </c>
      <c r="G348" s="546">
        <v>83.099630996309955</v>
      </c>
      <c r="H348" s="538">
        <v>98.552123552123547</v>
      </c>
      <c r="I348" s="530">
        <v>96.684350132625994</v>
      </c>
      <c r="J348" s="530">
        <v>97.138964577656679</v>
      </c>
      <c r="K348" s="530">
        <v>92.834394904458591</v>
      </c>
      <c r="L348" s="546">
        <v>71.099290780141843</v>
      </c>
      <c r="M348" s="538">
        <v>99.283154121863802</v>
      </c>
      <c r="N348" s="530">
        <v>98.875432525951553</v>
      </c>
      <c r="O348" s="530">
        <v>97.933884297520663</v>
      </c>
      <c r="P348" s="530">
        <v>96.03365384615384</v>
      </c>
      <c r="Q348" s="546">
        <v>92.564102564102569</v>
      </c>
      <c r="R348" s="538">
        <v>97.941888619854723</v>
      </c>
      <c r="S348" s="530">
        <v>93.503649635036496</v>
      </c>
      <c r="T348" s="530">
        <v>97.392923649906891</v>
      </c>
      <c r="U348" s="542">
        <v>96.003262642740623</v>
      </c>
      <c r="V348" s="72"/>
      <c r="W348" s="72"/>
      <c r="X348" s="72"/>
      <c r="Y348" s="72"/>
      <c r="Z348" s="72"/>
      <c r="AA348" s="72"/>
      <c r="AB348" s="72"/>
      <c r="AC348" s="72"/>
      <c r="AD348" s="72"/>
      <c r="AE348" s="72"/>
      <c r="AF348" s="72"/>
      <c r="AG348" s="72"/>
      <c r="AH348" s="72"/>
      <c r="AI348" s="72"/>
      <c r="AJ348" s="72"/>
      <c r="AK348" s="72"/>
      <c r="AL348" s="72"/>
      <c r="AM348" s="72"/>
      <c r="AN348" s="72"/>
      <c r="AO348" s="72"/>
      <c r="AP348" s="72"/>
      <c r="AQ348" s="72"/>
      <c r="AR348" s="72"/>
      <c r="AS348" s="72"/>
      <c r="AT348" s="72"/>
      <c r="AU348" s="72"/>
      <c r="AV348" s="72"/>
      <c r="AW348" s="72"/>
      <c r="AX348" s="72"/>
      <c r="AY348" s="72"/>
      <c r="AZ348" s="414"/>
      <c r="BA348" s="1035"/>
      <c r="BB348" s="682" t="s">
        <v>48</v>
      </c>
      <c r="BC348" s="554">
        <v>2352</v>
      </c>
      <c r="BD348" s="550">
        <v>1844</v>
      </c>
      <c r="BE348" s="550">
        <v>1555</v>
      </c>
      <c r="BF348" s="550">
        <v>1567</v>
      </c>
      <c r="BG348" s="563">
        <v>1126</v>
      </c>
      <c r="BH348" s="554">
        <v>1021</v>
      </c>
      <c r="BI348" s="550">
        <v>729</v>
      </c>
      <c r="BJ348" s="550">
        <v>713</v>
      </c>
      <c r="BK348" s="550">
        <v>583</v>
      </c>
      <c r="BL348" s="563">
        <v>401</v>
      </c>
      <c r="BM348" s="554">
        <v>1385</v>
      </c>
      <c r="BN348" s="550">
        <v>1143</v>
      </c>
      <c r="BO348" s="550">
        <v>948</v>
      </c>
      <c r="BP348" s="550">
        <v>799</v>
      </c>
      <c r="BQ348" s="563">
        <v>722</v>
      </c>
      <c r="BR348" s="554">
        <v>809</v>
      </c>
      <c r="BS348" s="550">
        <v>3843</v>
      </c>
      <c r="BT348" s="550">
        <v>2615</v>
      </c>
      <c r="BU348" s="558">
        <v>1177</v>
      </c>
      <c r="BV348" s="73"/>
      <c r="BW348" s="73"/>
      <c r="BX348" s="73"/>
      <c r="BY348" s="73"/>
      <c r="BZ348" s="73"/>
      <c r="CA348" s="73"/>
      <c r="CB348" s="73"/>
      <c r="CC348" s="73"/>
      <c r="CD348" s="73"/>
      <c r="CE348" s="73"/>
      <c r="CF348" s="73"/>
      <c r="CG348" s="73"/>
      <c r="CH348" s="73"/>
      <c r="CI348" s="73"/>
      <c r="CJ348" s="73"/>
      <c r="CK348" s="73"/>
      <c r="CL348" s="73"/>
      <c r="CM348" s="73"/>
      <c r="CN348" s="73"/>
      <c r="CO348" s="73"/>
      <c r="CP348" s="73"/>
      <c r="CQ348" s="73"/>
      <c r="CR348" s="73"/>
      <c r="CS348" s="73"/>
      <c r="CT348" s="73"/>
      <c r="CU348" s="73"/>
      <c r="CV348" s="73"/>
      <c r="CW348" s="73"/>
      <c r="CX348" s="73"/>
      <c r="CY348" s="73"/>
      <c r="CZ348" s="75"/>
    </row>
    <row r="349" s="377" customFormat="true" ht="15" customHeight="true" x14ac:dyDescent="0.2">
      <c r="A349" s="1118" t="s">
        <v>147</v>
      </c>
      <c r="B349" s="682" t="s">
        <v>49</v>
      </c>
      <c r="C349" s="538">
        <v>64.080944350758855</v>
      </c>
      <c r="D349" s="530">
        <v>73.619957537154988</v>
      </c>
      <c r="E349" s="530">
        <v>82.298136645962742</v>
      </c>
      <c r="F349" s="530">
        <v>88.499384993849944</v>
      </c>
      <c r="G349" s="546">
        <v>96.088560885608857</v>
      </c>
      <c r="H349" s="538">
        <v>80.6949806949807</v>
      </c>
      <c r="I349" s="530">
        <v>89.787798408488058</v>
      </c>
      <c r="J349" s="530">
        <v>93.460490463215265</v>
      </c>
      <c r="K349" s="530">
        <v>96.01910828025477</v>
      </c>
      <c r="L349" s="546">
        <v>98.75886524822694</v>
      </c>
      <c r="M349" s="538">
        <v>61.863799283154123</v>
      </c>
      <c r="N349" s="530">
        <v>68.339100346020771</v>
      </c>
      <c r="O349" s="530">
        <v>72.314049586776861</v>
      </c>
      <c r="P349" s="530">
        <v>75.480769230769226</v>
      </c>
      <c r="Q349" s="546">
        <v>81.15384615384616</v>
      </c>
      <c r="R349" s="538">
        <v>66.464891041162232</v>
      </c>
      <c r="S349" s="530">
        <v>83.965936739659369</v>
      </c>
      <c r="T349" s="530">
        <v>72.625698324022352</v>
      </c>
      <c r="U349" s="542">
        <v>83.442088091353995</v>
      </c>
      <c r="V349" s="72"/>
      <c r="W349" s="72"/>
      <c r="X349" s="72"/>
      <c r="Y349" s="72"/>
      <c r="Z349" s="72"/>
      <c r="AA349" s="72"/>
      <c r="AB349" s="72"/>
      <c r="AC349" s="72"/>
      <c r="AD349" s="72"/>
      <c r="AE349" s="72"/>
      <c r="AF349" s="72"/>
      <c r="AG349" s="72"/>
      <c r="AH349" s="72"/>
      <c r="AI349" s="72"/>
      <c r="AJ349" s="72"/>
      <c r="AK349" s="72"/>
      <c r="AL349" s="72"/>
      <c r="AM349" s="72"/>
      <c r="AN349" s="72"/>
      <c r="AO349" s="72"/>
      <c r="AP349" s="72"/>
      <c r="AQ349" s="72"/>
      <c r="AR349" s="72"/>
      <c r="AS349" s="72"/>
      <c r="AT349" s="72"/>
      <c r="AU349" s="72"/>
      <c r="AV349" s="72"/>
      <c r="AW349" s="72"/>
      <c r="AX349" s="72"/>
      <c r="AY349" s="72"/>
      <c r="AZ349" s="414"/>
      <c r="BA349" s="1036" t="s">
        <v>153</v>
      </c>
      <c r="BB349" s="682" t="s">
        <v>49</v>
      </c>
      <c r="BC349" s="554">
        <v>1520</v>
      </c>
      <c r="BD349" s="550">
        <v>1387</v>
      </c>
      <c r="BE349" s="550">
        <v>1325</v>
      </c>
      <c r="BF349" s="550">
        <v>1439</v>
      </c>
      <c r="BG349" s="563">
        <v>1302</v>
      </c>
      <c r="BH349" s="554">
        <v>836</v>
      </c>
      <c r="BI349" s="550">
        <v>677</v>
      </c>
      <c r="BJ349" s="550">
        <v>686</v>
      </c>
      <c r="BK349" s="550">
        <v>603</v>
      </c>
      <c r="BL349" s="563">
        <v>557</v>
      </c>
      <c r="BM349" s="554">
        <v>863</v>
      </c>
      <c r="BN349" s="550">
        <v>790</v>
      </c>
      <c r="BO349" s="550">
        <v>700</v>
      </c>
      <c r="BP349" s="550">
        <v>628</v>
      </c>
      <c r="BQ349" s="563">
        <v>633</v>
      </c>
      <c r="BR349" s="554">
        <v>549</v>
      </c>
      <c r="BS349" s="550">
        <v>3451</v>
      </c>
      <c r="BT349" s="550">
        <v>1950</v>
      </c>
      <c r="BU349" s="558">
        <v>1023</v>
      </c>
      <c r="BV349" s="73"/>
      <c r="BW349" s="73"/>
      <c r="BX349" s="73"/>
      <c r="BY349" s="73"/>
      <c r="BZ349" s="73"/>
      <c r="CA349" s="73"/>
      <c r="CB349" s="73"/>
      <c r="CC349" s="73"/>
      <c r="CD349" s="73"/>
      <c r="CE349" s="73"/>
      <c r="CF349" s="73"/>
      <c r="CG349" s="73"/>
      <c r="CH349" s="73"/>
      <c r="CI349" s="73"/>
      <c r="CJ349" s="73"/>
      <c r="CK349" s="73"/>
      <c r="CL349" s="73"/>
      <c r="CM349" s="73"/>
      <c r="CN349" s="73"/>
      <c r="CO349" s="73"/>
      <c r="CP349" s="73"/>
      <c r="CQ349" s="73"/>
      <c r="CR349" s="73"/>
      <c r="CS349" s="73"/>
      <c r="CT349" s="73"/>
      <c r="CU349" s="73"/>
      <c r="CV349" s="73"/>
      <c r="CW349" s="73"/>
      <c r="CX349" s="73"/>
      <c r="CY349" s="73"/>
      <c r="CZ349" s="75"/>
    </row>
    <row r="350" s="377" customFormat="true" ht="15" customHeight="true" x14ac:dyDescent="0.2">
      <c r="A350" s="1118"/>
      <c r="B350" s="682" t="s">
        <v>48</v>
      </c>
      <c r="C350" s="538">
        <v>35.919055649241152</v>
      </c>
      <c r="D350" s="530">
        <v>26.380042462845012</v>
      </c>
      <c r="E350" s="530">
        <v>17.701863354037268</v>
      </c>
      <c r="F350" s="530">
        <v>11.500615006150062</v>
      </c>
      <c r="G350" s="546">
        <v>3.9114391143911438</v>
      </c>
      <c r="H350" s="538">
        <v>19.305019305019304</v>
      </c>
      <c r="I350" s="530">
        <v>10.212201591511937</v>
      </c>
      <c r="J350" s="530">
        <v>6.5395095367847409</v>
      </c>
      <c r="K350" s="530">
        <v>3.9808917197452227</v>
      </c>
      <c r="L350" s="546">
        <v>1.2411347517730498</v>
      </c>
      <c r="M350" s="538">
        <v>38.136200716845877</v>
      </c>
      <c r="N350" s="530">
        <v>31.660899653979239</v>
      </c>
      <c r="O350" s="530">
        <v>27.685950413223143</v>
      </c>
      <c r="P350" s="530">
        <v>24.519230769230766</v>
      </c>
      <c r="Q350" s="546">
        <v>18.846153846153847</v>
      </c>
      <c r="R350" s="538">
        <v>33.535108958837775</v>
      </c>
      <c r="S350" s="530">
        <v>16.034063260340634</v>
      </c>
      <c r="T350" s="530">
        <v>27.374301675977652</v>
      </c>
      <c r="U350" s="542">
        <v>16.557911908646002</v>
      </c>
      <c r="V350" s="72"/>
      <c r="W350" s="72"/>
      <c r="X350" s="72"/>
      <c r="Y350" s="72"/>
      <c r="Z350" s="72"/>
      <c r="AA350" s="72"/>
      <c r="AB350" s="72"/>
      <c r="AC350" s="72"/>
      <c r="AD350" s="72"/>
      <c r="AE350" s="72"/>
      <c r="AF350" s="72"/>
      <c r="AG350" s="72"/>
      <c r="AH350" s="72"/>
      <c r="AI350" s="72"/>
      <c r="AJ350" s="72"/>
      <c r="AK350" s="72"/>
      <c r="AL350" s="72"/>
      <c r="AM350" s="72"/>
      <c r="AN350" s="72"/>
      <c r="AO350" s="72"/>
      <c r="AP350" s="72"/>
      <c r="AQ350" s="72"/>
      <c r="AR350" s="72"/>
      <c r="AS350" s="72"/>
      <c r="AT350" s="72"/>
      <c r="AU350" s="72"/>
      <c r="AV350" s="72"/>
      <c r="AW350" s="72"/>
      <c r="AX350" s="72"/>
      <c r="AY350" s="72"/>
      <c r="AZ350" s="414"/>
      <c r="BA350" s="1035"/>
      <c r="BB350" s="682" t="s">
        <v>48</v>
      </c>
      <c r="BC350" s="554">
        <v>852</v>
      </c>
      <c r="BD350" s="550">
        <v>497</v>
      </c>
      <c r="BE350" s="550">
        <v>285</v>
      </c>
      <c r="BF350" s="550">
        <v>187</v>
      </c>
      <c r="BG350" s="563">
        <v>53</v>
      </c>
      <c r="BH350" s="554">
        <v>200</v>
      </c>
      <c r="BI350" s="550">
        <v>77</v>
      </c>
      <c r="BJ350" s="550">
        <v>48</v>
      </c>
      <c r="BK350" s="550">
        <v>25</v>
      </c>
      <c r="BL350" s="563">
        <v>7</v>
      </c>
      <c r="BM350" s="554">
        <v>532</v>
      </c>
      <c r="BN350" s="550">
        <v>366</v>
      </c>
      <c r="BO350" s="550">
        <v>268</v>
      </c>
      <c r="BP350" s="550">
        <v>204</v>
      </c>
      <c r="BQ350" s="563">
        <v>147</v>
      </c>
      <c r="BR350" s="554">
        <v>277</v>
      </c>
      <c r="BS350" s="550">
        <v>659</v>
      </c>
      <c r="BT350" s="550">
        <v>735</v>
      </c>
      <c r="BU350" s="558">
        <v>203</v>
      </c>
      <c r="BV350" s="73"/>
      <c r="BW350" s="73"/>
      <c r="BX350" s="73"/>
      <c r="BY350" s="73"/>
      <c r="BZ350" s="73"/>
      <c r="CA350" s="73"/>
      <c r="CB350" s="73"/>
      <c r="CC350" s="73"/>
      <c r="CD350" s="73"/>
      <c r="CE350" s="73"/>
      <c r="CF350" s="73"/>
      <c r="CG350" s="73"/>
      <c r="CH350" s="73"/>
      <c r="CI350" s="73"/>
      <c r="CJ350" s="73"/>
      <c r="CK350" s="73"/>
      <c r="CL350" s="73"/>
      <c r="CM350" s="73"/>
      <c r="CN350" s="73"/>
      <c r="CO350" s="73"/>
      <c r="CP350" s="73"/>
      <c r="CQ350" s="73"/>
      <c r="CR350" s="73"/>
      <c r="CS350" s="73"/>
      <c r="CT350" s="73"/>
      <c r="CU350" s="73"/>
      <c r="CV350" s="73"/>
      <c r="CW350" s="73"/>
      <c r="CX350" s="73"/>
      <c r="CY350" s="73"/>
      <c r="CZ350" s="75"/>
    </row>
    <row r="351" s="377" customFormat="true" ht="15" customHeight="true" x14ac:dyDescent="0.2">
      <c r="A351" s="1118" t="s">
        <v>148</v>
      </c>
      <c r="B351" s="682" t="s">
        <v>49</v>
      </c>
      <c r="C351" s="538">
        <v>33.347386172006743</v>
      </c>
      <c r="D351" s="530">
        <v>49.256900212314228</v>
      </c>
      <c r="E351" s="530">
        <v>50.496894409937887</v>
      </c>
      <c r="F351" s="530">
        <v>51.906519065190651</v>
      </c>
      <c r="G351" s="546">
        <v>61.992619926199268</v>
      </c>
      <c r="H351" s="538">
        <v>32.915057915057915</v>
      </c>
      <c r="I351" s="530">
        <v>37.665782493368702</v>
      </c>
      <c r="J351" s="530">
        <v>42.643051771117172</v>
      </c>
      <c r="K351" s="530">
        <v>48.726114649681527</v>
      </c>
      <c r="L351" s="546">
        <v>69.148936170212778</v>
      </c>
      <c r="M351" s="538">
        <v>30.824372759856633</v>
      </c>
      <c r="N351" s="530">
        <v>39.013840830449823</v>
      </c>
      <c r="O351" s="530">
        <v>54.235537190082653</v>
      </c>
      <c r="P351" s="530">
        <v>66.586538461538453</v>
      </c>
      <c r="Q351" s="546">
        <v>79.743589743589752</v>
      </c>
      <c r="R351" s="538">
        <v>41.041162227602904</v>
      </c>
      <c r="S351" s="530">
        <v>51.581508515815088</v>
      </c>
      <c r="T351" s="530">
        <v>40.782122905027933</v>
      </c>
      <c r="U351" s="542">
        <v>53.996737357259384</v>
      </c>
      <c r="V351" s="72"/>
      <c r="W351" s="72"/>
      <c r="X351" s="72"/>
      <c r="Y351" s="72"/>
      <c r="Z351" s="72"/>
      <c r="AA351" s="72"/>
      <c r="AB351" s="72"/>
      <c r="AC351" s="72"/>
      <c r="AD351" s="72"/>
      <c r="AE351" s="72"/>
      <c r="AF351" s="72"/>
      <c r="AG351" s="72"/>
      <c r="AH351" s="72"/>
      <c r="AI351" s="72"/>
      <c r="AJ351" s="72"/>
      <c r="AK351" s="72"/>
      <c r="AL351" s="72"/>
      <c r="AM351" s="72"/>
      <c r="AN351" s="72"/>
      <c r="AO351" s="72"/>
      <c r="AP351" s="72"/>
      <c r="AQ351" s="72"/>
      <c r="AR351" s="72"/>
      <c r="AS351" s="72"/>
      <c r="AT351" s="72"/>
      <c r="AU351" s="72"/>
      <c r="AV351" s="72"/>
      <c r="AW351" s="72"/>
      <c r="AX351" s="72"/>
      <c r="AY351" s="72"/>
      <c r="AZ351" s="414"/>
      <c r="BA351" s="1036" t="s">
        <v>154</v>
      </c>
      <c r="BB351" s="682" t="s">
        <v>49</v>
      </c>
      <c r="BC351" s="554">
        <v>791</v>
      </c>
      <c r="BD351" s="550">
        <v>928</v>
      </c>
      <c r="BE351" s="550">
        <v>813</v>
      </c>
      <c r="BF351" s="550">
        <v>844</v>
      </c>
      <c r="BG351" s="563">
        <v>840</v>
      </c>
      <c r="BH351" s="554">
        <v>341</v>
      </c>
      <c r="BI351" s="550">
        <v>284</v>
      </c>
      <c r="BJ351" s="550">
        <v>313</v>
      </c>
      <c r="BK351" s="550">
        <v>306</v>
      </c>
      <c r="BL351" s="563">
        <v>390</v>
      </c>
      <c r="BM351" s="554">
        <v>430</v>
      </c>
      <c r="BN351" s="550">
        <v>451</v>
      </c>
      <c r="BO351" s="550">
        <v>525</v>
      </c>
      <c r="BP351" s="550">
        <v>554</v>
      </c>
      <c r="BQ351" s="563">
        <v>622</v>
      </c>
      <c r="BR351" s="554">
        <v>339</v>
      </c>
      <c r="BS351" s="550">
        <v>2120</v>
      </c>
      <c r="BT351" s="550">
        <v>1095</v>
      </c>
      <c r="BU351" s="558">
        <v>662</v>
      </c>
      <c r="BV351" s="73"/>
      <c r="BW351" s="73"/>
      <c r="BX351" s="73"/>
      <c r="BY351" s="73"/>
      <c r="BZ351" s="73"/>
      <c r="CA351" s="73"/>
      <c r="CB351" s="73"/>
      <c r="CC351" s="73"/>
      <c r="CD351" s="73"/>
      <c r="CE351" s="73"/>
      <c r="CF351" s="73"/>
      <c r="CG351" s="73"/>
      <c r="CH351" s="73"/>
      <c r="CI351" s="73"/>
      <c r="CJ351" s="73"/>
      <c r="CK351" s="73"/>
      <c r="CL351" s="73"/>
      <c r="CM351" s="73"/>
      <c r="CN351" s="73"/>
      <c r="CO351" s="73"/>
      <c r="CP351" s="73"/>
      <c r="CQ351" s="73"/>
      <c r="CR351" s="73"/>
      <c r="CS351" s="73"/>
      <c r="CT351" s="73"/>
      <c r="CU351" s="73"/>
      <c r="CV351" s="73"/>
      <c r="CW351" s="73"/>
      <c r="CX351" s="73"/>
      <c r="CY351" s="73"/>
      <c r="CZ351" s="75"/>
    </row>
    <row r="352" s="377" customFormat="true" ht="15" customHeight="true" x14ac:dyDescent="0.2">
      <c r="A352" s="1118"/>
      <c r="B352" s="682" t="s">
        <v>48</v>
      </c>
      <c r="C352" s="538">
        <v>66.652613827993264</v>
      </c>
      <c r="D352" s="530">
        <v>50.743099787685772</v>
      </c>
      <c r="E352" s="530">
        <v>49.503105590062113</v>
      </c>
      <c r="F352" s="530">
        <v>48.093480934809349</v>
      </c>
      <c r="G352" s="546">
        <v>38.007380073800739</v>
      </c>
      <c r="H352" s="538">
        <v>67.084942084942085</v>
      </c>
      <c r="I352" s="530">
        <v>62.334217506631298</v>
      </c>
      <c r="J352" s="530">
        <v>57.356948228882828</v>
      </c>
      <c r="K352" s="530">
        <v>51.273885350318473</v>
      </c>
      <c r="L352" s="546">
        <v>30.851063829787233</v>
      </c>
      <c r="M352" s="538">
        <v>69.17562724014337</v>
      </c>
      <c r="N352" s="530">
        <v>60.98615916955017</v>
      </c>
      <c r="O352" s="530">
        <v>45.764462809917354</v>
      </c>
      <c r="P352" s="530">
        <v>33.413461538461533</v>
      </c>
      <c r="Q352" s="546">
        <v>20.256410256410255</v>
      </c>
      <c r="R352" s="538">
        <v>58.958837772397096</v>
      </c>
      <c r="S352" s="530">
        <v>48.418491484184919</v>
      </c>
      <c r="T352" s="530">
        <v>59.217877094972074</v>
      </c>
      <c r="U352" s="542">
        <v>46.003262642740623</v>
      </c>
      <c r="V352" s="72"/>
      <c r="W352" s="72"/>
      <c r="X352" s="72"/>
      <c r="Y352" s="72"/>
      <c r="Z352" s="72"/>
      <c r="AA352" s="72"/>
      <c r="AB352" s="72"/>
      <c r="AC352" s="72"/>
      <c r="AD352" s="72"/>
      <c r="AE352" s="72"/>
      <c r="AF352" s="72"/>
      <c r="AG352" s="72"/>
      <c r="AH352" s="72"/>
      <c r="AI352" s="72"/>
      <c r="AJ352" s="72"/>
      <c r="AK352" s="72"/>
      <c r="AL352" s="72"/>
      <c r="AM352" s="72"/>
      <c r="AN352" s="72"/>
      <c r="AO352" s="72"/>
      <c r="AP352" s="72"/>
      <c r="AQ352" s="72"/>
      <c r="AR352" s="72"/>
      <c r="AS352" s="72"/>
      <c r="AT352" s="72"/>
      <c r="AU352" s="72"/>
      <c r="AV352" s="72"/>
      <c r="AW352" s="72"/>
      <c r="AX352" s="72"/>
      <c r="AY352" s="72"/>
      <c r="AZ352" s="414"/>
      <c r="BA352" s="1035"/>
      <c r="BB352" s="682" t="s">
        <v>48</v>
      </c>
      <c r="BC352" s="554">
        <v>1581</v>
      </c>
      <c r="BD352" s="550">
        <v>956</v>
      </c>
      <c r="BE352" s="550">
        <v>797</v>
      </c>
      <c r="BF352" s="550">
        <v>782</v>
      </c>
      <c r="BG352" s="563">
        <v>515</v>
      </c>
      <c r="BH352" s="554">
        <v>695</v>
      </c>
      <c r="BI352" s="550">
        <v>470</v>
      </c>
      <c r="BJ352" s="550">
        <v>421</v>
      </c>
      <c r="BK352" s="550">
        <v>322</v>
      </c>
      <c r="BL352" s="563">
        <v>174</v>
      </c>
      <c r="BM352" s="554">
        <v>965</v>
      </c>
      <c r="BN352" s="550">
        <v>705</v>
      </c>
      <c r="BO352" s="550">
        <v>443</v>
      </c>
      <c r="BP352" s="550">
        <v>278</v>
      </c>
      <c r="BQ352" s="563">
        <v>158</v>
      </c>
      <c r="BR352" s="554">
        <v>487</v>
      </c>
      <c r="BS352" s="550">
        <v>1990</v>
      </c>
      <c r="BT352" s="550">
        <v>1590</v>
      </c>
      <c r="BU352" s="558">
        <v>564</v>
      </c>
      <c r="BV352" s="73"/>
      <c r="BW352" s="73"/>
      <c r="BX352" s="73"/>
      <c r="BY352" s="73"/>
      <c r="BZ352" s="73"/>
      <c r="CA352" s="73"/>
      <c r="CB352" s="73"/>
      <c r="CC352" s="73"/>
      <c r="CD352" s="73"/>
      <c r="CE352" s="73"/>
      <c r="CF352" s="73"/>
      <c r="CG352" s="73"/>
      <c r="CH352" s="73"/>
      <c r="CI352" s="73"/>
      <c r="CJ352" s="73"/>
      <c r="CK352" s="73"/>
      <c r="CL352" s="73"/>
      <c r="CM352" s="73"/>
      <c r="CN352" s="73"/>
      <c r="CO352" s="73"/>
      <c r="CP352" s="73"/>
      <c r="CQ352" s="73"/>
      <c r="CR352" s="73"/>
      <c r="CS352" s="73"/>
      <c r="CT352" s="73"/>
      <c r="CU352" s="73"/>
      <c r="CV352" s="73"/>
      <c r="CW352" s="73"/>
      <c r="CX352" s="73"/>
      <c r="CY352" s="73"/>
      <c r="CZ352" s="75"/>
    </row>
    <row r="353" s="377" customFormat="true" ht="15" customHeight="true" x14ac:dyDescent="0.2">
      <c r="A353" s="1118" t="s">
        <v>137</v>
      </c>
      <c r="B353" s="682" t="s">
        <v>49</v>
      </c>
      <c r="C353" s="538">
        <v>2.6559865092748733</v>
      </c>
      <c r="D353" s="530">
        <v>4.1401273885350314</v>
      </c>
      <c r="E353" s="530">
        <v>6.1490683229813667</v>
      </c>
      <c r="F353" s="530">
        <v>6.9495694956949574</v>
      </c>
      <c r="G353" s="546">
        <v>20.221402214022142</v>
      </c>
      <c r="H353" s="538">
        <v>5.019305019305019</v>
      </c>
      <c r="I353" s="530">
        <v>7.4270557029177713</v>
      </c>
      <c r="J353" s="530">
        <v>6.6757493188010901</v>
      </c>
      <c r="K353" s="530">
        <v>10.668789808917198</v>
      </c>
      <c r="L353" s="546">
        <v>32.446808510638299</v>
      </c>
      <c r="M353" s="538">
        <v>2.5089605734767026</v>
      </c>
      <c r="N353" s="530">
        <v>2.7681660899653981</v>
      </c>
      <c r="O353" s="530">
        <v>4.1322314049586781</v>
      </c>
      <c r="P353" s="530">
        <v>5.0480769230769234</v>
      </c>
      <c r="Q353" s="546">
        <v>9.1025641025641022</v>
      </c>
      <c r="R353" s="538">
        <v>4.4794188861985473</v>
      </c>
      <c r="S353" s="530">
        <v>9.8053527980535282</v>
      </c>
      <c r="T353" s="530">
        <v>4.3575418994413413</v>
      </c>
      <c r="U353" s="542">
        <v>5.709624796084829</v>
      </c>
      <c r="V353" s="72"/>
      <c r="W353" s="72"/>
      <c r="X353" s="72"/>
      <c r="Y353" s="72"/>
      <c r="Z353" s="72"/>
      <c r="AA353" s="72"/>
      <c r="AB353" s="72"/>
      <c r="AC353" s="72"/>
      <c r="AD353" s="72"/>
      <c r="AE353" s="72"/>
      <c r="AF353" s="72"/>
      <c r="AG353" s="72"/>
      <c r="AH353" s="72"/>
      <c r="AI353" s="72"/>
      <c r="AJ353" s="72"/>
      <c r="AK353" s="72"/>
      <c r="AL353" s="72"/>
      <c r="AM353" s="72"/>
      <c r="AN353" s="72"/>
      <c r="AO353" s="72"/>
      <c r="AP353" s="72"/>
      <c r="AQ353" s="72"/>
      <c r="AR353" s="72"/>
      <c r="AS353" s="72"/>
      <c r="AT353" s="72"/>
      <c r="AU353" s="72"/>
      <c r="AV353" s="72"/>
      <c r="AW353" s="72"/>
      <c r="AX353" s="72"/>
      <c r="AY353" s="72"/>
      <c r="AZ353" s="414"/>
      <c r="BA353" s="1036" t="s">
        <v>143</v>
      </c>
      <c r="BB353" s="682" t="s">
        <v>49</v>
      </c>
      <c r="BC353" s="554">
        <v>63</v>
      </c>
      <c r="BD353" s="550">
        <v>78</v>
      </c>
      <c r="BE353" s="550">
        <v>99</v>
      </c>
      <c r="BF353" s="550">
        <v>113</v>
      </c>
      <c r="BG353" s="563">
        <v>274</v>
      </c>
      <c r="BH353" s="554">
        <v>52</v>
      </c>
      <c r="BI353" s="550">
        <v>56</v>
      </c>
      <c r="BJ353" s="550">
        <v>49</v>
      </c>
      <c r="BK353" s="550">
        <v>67</v>
      </c>
      <c r="BL353" s="563">
        <v>183</v>
      </c>
      <c r="BM353" s="554">
        <v>35</v>
      </c>
      <c r="BN353" s="550">
        <v>32</v>
      </c>
      <c r="BO353" s="550">
        <v>40</v>
      </c>
      <c r="BP353" s="550">
        <v>42</v>
      </c>
      <c r="BQ353" s="563">
        <v>71</v>
      </c>
      <c r="BR353" s="554">
        <v>37</v>
      </c>
      <c r="BS353" s="550">
        <v>403</v>
      </c>
      <c r="BT353" s="550">
        <v>117</v>
      </c>
      <c r="BU353" s="558">
        <v>70</v>
      </c>
      <c r="BV353" s="73"/>
      <c r="BW353" s="73"/>
      <c r="BX353" s="73"/>
      <c r="BY353" s="73"/>
      <c r="BZ353" s="73"/>
      <c r="CA353" s="73"/>
      <c r="CB353" s="73"/>
      <c r="CC353" s="73"/>
      <c r="CD353" s="73"/>
      <c r="CE353" s="73"/>
      <c r="CF353" s="73"/>
      <c r="CG353" s="73"/>
      <c r="CH353" s="73"/>
      <c r="CI353" s="73"/>
      <c r="CJ353" s="73"/>
      <c r="CK353" s="73"/>
      <c r="CL353" s="73"/>
      <c r="CM353" s="73"/>
      <c r="CN353" s="73"/>
      <c r="CO353" s="73"/>
      <c r="CP353" s="73"/>
      <c r="CQ353" s="73"/>
      <c r="CR353" s="73"/>
      <c r="CS353" s="73"/>
      <c r="CT353" s="73"/>
      <c r="CU353" s="73"/>
      <c r="CV353" s="73"/>
      <c r="CW353" s="73"/>
      <c r="CX353" s="73"/>
      <c r="CY353" s="73"/>
      <c r="CZ353" s="75"/>
    </row>
    <row r="354" s="377" customFormat="true" ht="15" customHeight="true" x14ac:dyDescent="0.2">
      <c r="A354" s="1119"/>
      <c r="B354" s="684" t="s">
        <v>48</v>
      </c>
      <c r="C354" s="536">
        <v>97.344013490725118</v>
      </c>
      <c r="D354" s="531">
        <v>95.859872611464965</v>
      </c>
      <c r="E354" s="531">
        <v>93.850931677018636</v>
      </c>
      <c r="F354" s="531">
        <v>93.050430504305055</v>
      </c>
      <c r="G354" s="547">
        <v>79.778597785977851</v>
      </c>
      <c r="H354" s="536">
        <v>94.980694980694977</v>
      </c>
      <c r="I354" s="531">
        <v>92.57294429708223</v>
      </c>
      <c r="J354" s="531">
        <v>93.324250681198905</v>
      </c>
      <c r="K354" s="531">
        <v>89.331210191082803</v>
      </c>
      <c r="L354" s="547">
        <v>67.553191489361694</v>
      </c>
      <c r="M354" s="536">
        <v>97.491039426523301</v>
      </c>
      <c r="N354" s="531">
        <v>97.231833910034609</v>
      </c>
      <c r="O354" s="531">
        <v>95.867768595041326</v>
      </c>
      <c r="P354" s="531">
        <v>94.951923076923066</v>
      </c>
      <c r="Q354" s="547">
        <v>90.897435897435898</v>
      </c>
      <c r="R354" s="536">
        <v>95.520581113801455</v>
      </c>
      <c r="S354" s="531">
        <v>90.194647201946481</v>
      </c>
      <c r="T354" s="531">
        <v>95.642458100558656</v>
      </c>
      <c r="U354" s="543">
        <v>94.290375203915161</v>
      </c>
      <c r="V354" s="72"/>
      <c r="W354" s="72"/>
      <c r="X354" s="72"/>
      <c r="Y354" s="72"/>
      <c r="Z354" s="72"/>
      <c r="AA354" s="72"/>
      <c r="AB354" s="72"/>
      <c r="AC354" s="72"/>
      <c r="AD354" s="72"/>
      <c r="AE354" s="72"/>
      <c r="AF354" s="72"/>
      <c r="AG354" s="72"/>
      <c r="AH354" s="72"/>
      <c r="AI354" s="72"/>
      <c r="AJ354" s="72"/>
      <c r="AK354" s="72"/>
      <c r="AL354" s="72"/>
      <c r="AM354" s="72"/>
      <c r="AN354" s="72"/>
      <c r="AO354" s="72"/>
      <c r="AP354" s="72"/>
      <c r="AQ354" s="72"/>
      <c r="AR354" s="72"/>
      <c r="AS354" s="72"/>
      <c r="AT354" s="72"/>
      <c r="AU354" s="72"/>
      <c r="AV354" s="72"/>
      <c r="AW354" s="72"/>
      <c r="AX354" s="72"/>
      <c r="AY354" s="72"/>
      <c r="AZ354" s="414"/>
      <c r="BA354" s="1037"/>
      <c r="BB354" s="684" t="s">
        <v>48</v>
      </c>
      <c r="BC354" s="555">
        <v>2309</v>
      </c>
      <c r="BD354" s="551">
        <v>1806</v>
      </c>
      <c r="BE354" s="551">
        <v>1511</v>
      </c>
      <c r="BF354" s="551">
        <v>1513</v>
      </c>
      <c r="BG354" s="564">
        <v>1081</v>
      </c>
      <c r="BH354" s="555">
        <v>984</v>
      </c>
      <c r="BI354" s="551">
        <v>698</v>
      </c>
      <c r="BJ354" s="551">
        <v>685</v>
      </c>
      <c r="BK354" s="551">
        <v>561</v>
      </c>
      <c r="BL354" s="564">
        <v>381</v>
      </c>
      <c r="BM354" s="555">
        <v>1360</v>
      </c>
      <c r="BN354" s="551">
        <v>1124</v>
      </c>
      <c r="BO354" s="551">
        <v>928</v>
      </c>
      <c r="BP354" s="551">
        <v>790</v>
      </c>
      <c r="BQ354" s="564">
        <v>709</v>
      </c>
      <c r="BR354" s="555">
        <v>789</v>
      </c>
      <c r="BS354" s="551">
        <v>3707</v>
      </c>
      <c r="BT354" s="551">
        <v>2568</v>
      </c>
      <c r="BU354" s="559">
        <v>1156</v>
      </c>
      <c r="BV354" s="73"/>
      <c r="BW354" s="73"/>
      <c r="BX354" s="73"/>
      <c r="BY354" s="73"/>
      <c r="BZ354" s="73"/>
      <c r="CA354" s="73"/>
      <c r="CB354" s="73"/>
      <c r="CC354" s="73"/>
      <c r="CD354" s="73"/>
      <c r="CE354" s="73"/>
      <c r="CF354" s="73"/>
      <c r="CG354" s="73"/>
      <c r="CH354" s="73"/>
      <c r="CI354" s="73"/>
      <c r="CJ354" s="73"/>
      <c r="CK354" s="73"/>
      <c r="CL354" s="73"/>
      <c r="CM354" s="73"/>
      <c r="CN354" s="73"/>
      <c r="CO354" s="73"/>
      <c r="CP354" s="73"/>
      <c r="CQ354" s="73"/>
      <c r="CR354" s="73"/>
      <c r="CS354" s="73"/>
      <c r="CT354" s="73"/>
      <c r="CU354" s="73"/>
      <c r="CV354" s="73"/>
      <c r="CW354" s="73"/>
      <c r="CX354" s="73"/>
      <c r="CY354" s="73"/>
      <c r="CZ354" s="75"/>
    </row>
    <row r="355" s="441" customFormat="true" ht="15" customHeight="true" x14ac:dyDescent="0.2">
      <c r="A355" s="382"/>
      <c r="B355" s="382"/>
      <c r="C355" s="382"/>
      <c r="D355" s="382"/>
      <c r="E355" s="382"/>
      <c r="F355" s="382"/>
      <c r="G355" s="382"/>
      <c r="V355" s="415"/>
      <c r="W355" s="415"/>
      <c r="X355" s="415"/>
      <c r="Y355" s="415"/>
      <c r="Z355" s="415"/>
      <c r="AA355" s="415"/>
      <c r="AB355" s="415"/>
      <c r="AC355" s="415"/>
      <c r="AD355" s="415"/>
      <c r="AE355" s="415"/>
      <c r="AF355" s="415"/>
      <c r="AG355" s="415"/>
      <c r="AH355" s="415"/>
      <c r="AI355" s="415"/>
      <c r="AJ355" s="415"/>
      <c r="AK355" s="415"/>
      <c r="AL355" s="415"/>
      <c r="AM355" s="415"/>
      <c r="AN355" s="415"/>
      <c r="AO355" s="415"/>
      <c r="AP355" s="415"/>
      <c r="AQ355" s="415"/>
      <c r="AR355" s="415"/>
      <c r="AS355" s="415"/>
      <c r="AT355" s="415"/>
      <c r="AU355" s="415"/>
      <c r="AV355" s="415"/>
      <c r="AW355" s="415"/>
      <c r="AX355" s="415"/>
      <c r="AY355" s="415"/>
      <c r="AZ355" s="415"/>
      <c r="BB355" s="382"/>
      <c r="BC355" s="505"/>
      <c r="BD355" s="505"/>
      <c r="BE355" s="505"/>
      <c r="BF355" s="505"/>
      <c r="BG355" s="505"/>
      <c r="BH355" s="505"/>
      <c r="BI355" s="505"/>
      <c r="BJ355" s="505"/>
      <c r="BK355" s="505"/>
      <c r="BL355" s="505"/>
      <c r="BM355" s="505"/>
      <c r="BN355" s="505"/>
      <c r="BO355" s="505"/>
      <c r="BP355" s="505"/>
      <c r="BQ355" s="505"/>
      <c r="BR355" s="505"/>
      <c r="BS355" s="505"/>
      <c r="BT355" s="505"/>
      <c r="BU355" s="505"/>
      <c r="BV355" s="506"/>
      <c r="BW355" s="506"/>
      <c r="BX355" s="506"/>
      <c r="BY355" s="506"/>
      <c r="BZ355" s="506"/>
      <c r="CA355" s="506"/>
      <c r="CB355" s="506"/>
      <c r="CC355" s="506"/>
      <c r="CD355" s="506"/>
      <c r="CE355" s="506"/>
      <c r="CF355" s="506"/>
      <c r="CG355" s="506"/>
      <c r="CH355" s="506"/>
      <c r="CI355" s="506"/>
      <c r="CJ355" s="506"/>
      <c r="CK355" s="506"/>
      <c r="CL355" s="506"/>
      <c r="CM355" s="506"/>
      <c r="CN355" s="506"/>
      <c r="CO355" s="506"/>
      <c r="CP355" s="506"/>
      <c r="CQ355" s="506"/>
      <c r="CR355" s="506"/>
      <c r="CS355" s="506"/>
      <c r="CT355" s="506"/>
      <c r="CU355" s="506"/>
      <c r="CV355" s="506"/>
      <c r="CW355" s="506"/>
      <c r="CX355" s="506"/>
      <c r="CY355" s="506"/>
      <c r="CZ355" s="506"/>
    </row>
    <row r="356" s="441" customFormat="true" ht="15" customHeight="true" x14ac:dyDescent="0.2">
      <c r="A356" s="382"/>
      <c r="B356" s="382"/>
      <c r="C356" s="382"/>
      <c r="D356" s="382"/>
      <c r="E356" s="382"/>
      <c r="F356" s="382"/>
      <c r="G356" s="382"/>
      <c r="V356" s="415"/>
      <c r="W356" s="415"/>
      <c r="X356" s="415"/>
      <c r="Y356" s="415"/>
      <c r="Z356" s="415"/>
      <c r="AA356" s="415"/>
      <c r="AB356" s="415"/>
      <c r="AC356" s="415"/>
      <c r="AD356" s="415"/>
      <c r="AE356" s="415"/>
      <c r="AF356" s="415"/>
      <c r="AG356" s="415"/>
      <c r="AH356" s="415"/>
      <c r="AI356" s="415"/>
      <c r="AJ356" s="415"/>
      <c r="AK356" s="415"/>
      <c r="AL356" s="415"/>
      <c r="AM356" s="415"/>
      <c r="AN356" s="415"/>
      <c r="AO356" s="415"/>
      <c r="AP356" s="415"/>
      <c r="AQ356" s="415"/>
      <c r="AR356" s="415"/>
      <c r="AS356" s="415"/>
      <c r="AT356" s="415"/>
      <c r="AU356" s="415"/>
      <c r="AV356" s="415"/>
      <c r="AW356" s="415"/>
      <c r="AX356" s="415"/>
      <c r="AY356" s="415"/>
      <c r="AZ356" s="415"/>
      <c r="BB356" s="382"/>
      <c r="BV356" s="415"/>
      <c r="BW356" s="415"/>
      <c r="BX356" s="415"/>
      <c r="BY356" s="415"/>
      <c r="BZ356" s="415"/>
      <c r="CA356" s="415"/>
      <c r="CB356" s="415"/>
      <c r="CC356" s="415"/>
      <c r="CD356" s="415"/>
      <c r="CE356" s="415"/>
      <c r="CF356" s="415"/>
      <c r="CG356" s="415"/>
      <c r="CH356" s="415"/>
      <c r="CI356" s="415"/>
      <c r="CJ356" s="415"/>
      <c r="CK356" s="415"/>
      <c r="CL356" s="415"/>
      <c r="CM356" s="415"/>
      <c r="CN356" s="415"/>
      <c r="CO356" s="415"/>
      <c r="CP356" s="415"/>
      <c r="CQ356" s="415"/>
      <c r="CR356" s="415"/>
      <c r="CS356" s="415"/>
      <c r="CT356" s="415"/>
      <c r="CU356" s="415"/>
      <c r="CV356" s="415"/>
      <c r="CW356" s="415"/>
      <c r="CX356" s="415"/>
      <c r="CY356" s="415"/>
      <c r="CZ356" s="415"/>
    </row>
    <row r="357" s="441" customFormat="true" ht="15" customHeight="true" x14ac:dyDescent="0.2">
      <c r="A357" s="382"/>
      <c r="B357" s="382"/>
      <c r="C357" s="382"/>
      <c r="D357" s="382"/>
      <c r="E357" s="382"/>
      <c r="F357" s="382"/>
      <c r="G357" s="382"/>
      <c r="V357" s="415"/>
      <c r="W357" s="415"/>
      <c r="X357" s="415"/>
      <c r="Y357" s="415"/>
      <c r="Z357" s="415"/>
      <c r="AA357" s="415"/>
      <c r="AB357" s="415"/>
      <c r="AC357" s="415"/>
      <c r="AD357" s="415"/>
      <c r="AE357" s="415"/>
      <c r="AF357" s="415"/>
      <c r="AG357" s="415"/>
      <c r="AH357" s="415"/>
      <c r="AI357" s="415"/>
      <c r="AJ357" s="415"/>
      <c r="AK357" s="415"/>
      <c r="AL357" s="415"/>
      <c r="AM357" s="415"/>
      <c r="AN357" s="415"/>
      <c r="AO357" s="415"/>
      <c r="AP357" s="415"/>
      <c r="AQ357" s="415"/>
      <c r="AR357" s="415"/>
      <c r="AS357" s="415"/>
      <c r="AT357" s="415"/>
      <c r="AU357" s="415"/>
      <c r="AV357" s="415"/>
      <c r="AW357" s="415"/>
      <c r="AX357" s="415"/>
      <c r="AY357" s="415"/>
      <c r="AZ357" s="415"/>
      <c r="BB357" s="382"/>
      <c r="BV357" s="415"/>
      <c r="BW357" s="415"/>
      <c r="BX357" s="415"/>
      <c r="BY357" s="415"/>
      <c r="BZ357" s="415"/>
      <c r="CA357" s="415"/>
      <c r="CB357" s="415"/>
      <c r="CC357" s="415"/>
      <c r="CD357" s="415"/>
      <c r="CE357" s="415"/>
      <c r="CF357" s="415"/>
      <c r="CG357" s="415"/>
      <c r="CH357" s="415"/>
      <c r="CI357" s="415"/>
      <c r="CJ357" s="415"/>
      <c r="CK357" s="415"/>
      <c r="CL357" s="415"/>
      <c r="CM357" s="415"/>
      <c r="CN357" s="415"/>
      <c r="CO357" s="415"/>
      <c r="CP357" s="415"/>
      <c r="CQ357" s="415"/>
      <c r="CR357" s="415"/>
      <c r="CS357" s="415"/>
      <c r="CT357" s="415"/>
      <c r="CU357" s="415"/>
      <c r="CV357" s="415"/>
      <c r="CW357" s="415"/>
      <c r="CX357" s="415"/>
      <c r="CY357" s="415"/>
      <c r="CZ357" s="415"/>
    </row>
    <row r="358" s="441" customFormat="true" ht="15" customHeight="true" x14ac:dyDescent="0.2">
      <c r="A358" s="382"/>
      <c r="B358" s="382"/>
      <c r="C358" s="382"/>
      <c r="D358" s="382"/>
      <c r="E358" s="382"/>
      <c r="F358" s="382"/>
      <c r="G358" s="382"/>
      <c r="V358" s="415"/>
      <c r="W358" s="415"/>
      <c r="X358" s="415"/>
      <c r="Y358" s="415"/>
      <c r="Z358" s="415"/>
      <c r="AA358" s="415"/>
      <c r="AB358" s="415"/>
      <c r="AC358" s="415"/>
      <c r="AD358" s="415"/>
      <c r="AE358" s="415"/>
      <c r="AF358" s="415"/>
      <c r="AG358" s="415"/>
      <c r="AH358" s="415"/>
      <c r="AI358" s="415"/>
      <c r="AJ358" s="415"/>
      <c r="AK358" s="415"/>
      <c r="AL358" s="415"/>
      <c r="AM358" s="415"/>
      <c r="AN358" s="415"/>
      <c r="AO358" s="415"/>
      <c r="AP358" s="415"/>
      <c r="AQ358" s="415"/>
      <c r="AR358" s="415"/>
      <c r="AS358" s="415"/>
      <c r="AT358" s="415"/>
      <c r="AU358" s="415"/>
      <c r="AV358" s="415"/>
      <c r="AW358" s="415"/>
      <c r="AX358" s="415"/>
      <c r="AY358" s="415"/>
      <c r="AZ358" s="415"/>
      <c r="BB358" s="382"/>
      <c r="BV358" s="415"/>
      <c r="BW358" s="415"/>
      <c r="BX358" s="415"/>
      <c r="BY358" s="415"/>
      <c r="BZ358" s="415"/>
      <c r="CA358" s="415"/>
      <c r="CB358" s="415"/>
      <c r="CC358" s="415"/>
      <c r="CD358" s="415"/>
      <c r="CE358" s="415"/>
      <c r="CF358" s="415"/>
      <c r="CG358" s="415"/>
      <c r="CH358" s="415"/>
      <c r="CI358" s="415"/>
      <c r="CJ358" s="415"/>
      <c r="CK358" s="415"/>
      <c r="CL358" s="415"/>
      <c r="CM358" s="415"/>
      <c r="CN358" s="415"/>
      <c r="CO358" s="415"/>
      <c r="CP358" s="415"/>
      <c r="CQ358" s="415"/>
      <c r="CR358" s="415"/>
      <c r="CS358" s="415"/>
      <c r="CT358" s="415"/>
      <c r="CU358" s="415"/>
      <c r="CV358" s="415"/>
      <c r="CW358" s="415"/>
      <c r="CX358" s="415"/>
      <c r="CY358" s="415"/>
      <c r="CZ358" s="415"/>
    </row>
    <row r="359" s="441" customFormat="true" ht="15" customHeight="true" x14ac:dyDescent="0.2">
      <c r="A359" s="382"/>
      <c r="B359" s="382"/>
      <c r="C359" s="382"/>
      <c r="D359" s="382"/>
      <c r="E359" s="382"/>
      <c r="F359" s="382"/>
      <c r="G359" s="382"/>
      <c r="V359" s="415"/>
      <c r="W359" s="415"/>
      <c r="X359" s="415"/>
      <c r="Y359" s="415"/>
      <c r="Z359" s="415"/>
      <c r="AA359" s="415"/>
      <c r="AB359" s="415"/>
      <c r="AC359" s="415"/>
      <c r="AD359" s="415"/>
      <c r="AE359" s="415"/>
      <c r="AF359" s="415"/>
      <c r="AG359" s="415"/>
      <c r="AH359" s="415"/>
      <c r="AI359" s="415"/>
      <c r="AJ359" s="415"/>
      <c r="AK359" s="415"/>
      <c r="AL359" s="415"/>
      <c r="AM359" s="415"/>
      <c r="AN359" s="415"/>
      <c r="AO359" s="415"/>
      <c r="AP359" s="415"/>
      <c r="AQ359" s="415"/>
      <c r="AR359" s="415"/>
      <c r="AS359" s="415"/>
      <c r="AT359" s="415"/>
      <c r="AU359" s="415"/>
      <c r="AV359" s="415"/>
      <c r="AW359" s="415"/>
      <c r="AX359" s="415"/>
      <c r="AY359" s="415"/>
      <c r="AZ359" s="415"/>
      <c r="BB359" s="382"/>
      <c r="BV359" s="415"/>
      <c r="BW359" s="415"/>
      <c r="BX359" s="415"/>
      <c r="BY359" s="415"/>
      <c r="BZ359" s="415"/>
      <c r="CA359" s="415"/>
      <c r="CB359" s="415"/>
      <c r="CC359" s="415"/>
      <c r="CD359" s="415"/>
      <c r="CE359" s="415"/>
      <c r="CF359" s="415"/>
      <c r="CG359" s="415"/>
      <c r="CH359" s="415"/>
      <c r="CI359" s="415"/>
      <c r="CJ359" s="415"/>
      <c r="CK359" s="415"/>
      <c r="CL359" s="415"/>
      <c r="CM359" s="415"/>
      <c r="CN359" s="415"/>
      <c r="CO359" s="415"/>
      <c r="CP359" s="415"/>
      <c r="CQ359" s="415"/>
      <c r="CR359" s="415"/>
      <c r="CS359" s="415"/>
      <c r="CT359" s="415"/>
      <c r="CU359" s="415"/>
      <c r="CV359" s="415"/>
      <c r="CW359" s="415"/>
      <c r="CX359" s="415"/>
      <c r="CY359" s="415"/>
      <c r="CZ359" s="415"/>
    </row>
    <row r="360" s="441" customFormat="true" ht="15" customHeight="true" x14ac:dyDescent="0.2">
      <c r="A360" s="382"/>
      <c r="B360" s="382"/>
      <c r="C360" s="382"/>
      <c r="D360" s="382"/>
      <c r="E360" s="382"/>
      <c r="F360" s="382"/>
      <c r="G360" s="382"/>
      <c r="V360" s="415"/>
      <c r="W360" s="415"/>
      <c r="X360" s="415"/>
      <c r="Y360" s="415"/>
      <c r="Z360" s="415"/>
      <c r="AA360" s="415"/>
      <c r="AB360" s="415"/>
      <c r="AC360" s="415"/>
      <c r="AD360" s="415"/>
      <c r="AE360" s="415"/>
      <c r="AF360" s="415"/>
      <c r="AG360" s="415"/>
      <c r="AH360" s="415"/>
      <c r="AI360" s="415"/>
      <c r="AJ360" s="415"/>
      <c r="AK360" s="415"/>
      <c r="AL360" s="415"/>
      <c r="AM360" s="415"/>
      <c r="AN360" s="415"/>
      <c r="AO360" s="415"/>
      <c r="AP360" s="415"/>
      <c r="AQ360" s="415"/>
      <c r="AR360" s="415"/>
      <c r="AS360" s="415"/>
      <c r="AT360" s="415"/>
      <c r="AU360" s="415"/>
      <c r="AV360" s="415"/>
      <c r="AW360" s="415"/>
      <c r="AX360" s="415"/>
      <c r="AY360" s="415"/>
      <c r="AZ360" s="415"/>
      <c r="BB360" s="382"/>
      <c r="BV360" s="415"/>
      <c r="BW360" s="415"/>
      <c r="BX360" s="415"/>
      <c r="BY360" s="415"/>
      <c r="BZ360" s="415"/>
      <c r="CA360" s="415"/>
      <c r="CB360" s="415"/>
      <c r="CC360" s="415"/>
      <c r="CD360" s="415"/>
      <c r="CE360" s="415"/>
      <c r="CF360" s="415"/>
      <c r="CG360" s="415"/>
      <c r="CH360" s="415"/>
      <c r="CI360" s="415"/>
      <c r="CJ360" s="415"/>
      <c r="CK360" s="415"/>
      <c r="CL360" s="415"/>
      <c r="CM360" s="415"/>
      <c r="CN360" s="415"/>
      <c r="CO360" s="415"/>
      <c r="CP360" s="415"/>
      <c r="CQ360" s="415"/>
      <c r="CR360" s="415"/>
      <c r="CS360" s="415"/>
      <c r="CT360" s="415"/>
      <c r="CU360" s="415"/>
      <c r="CV360" s="415"/>
      <c r="CW360" s="415"/>
      <c r="CX360" s="415"/>
      <c r="CY360" s="415"/>
      <c r="CZ360" s="415"/>
    </row>
    <row r="361" s="441" customFormat="true" ht="15" customHeight="true" x14ac:dyDescent="0.2">
      <c r="A361" s="382"/>
      <c r="B361" s="382"/>
      <c r="C361" s="382"/>
      <c r="D361" s="382"/>
      <c r="E361" s="382"/>
      <c r="F361" s="382"/>
      <c r="G361" s="382"/>
      <c r="V361" s="415"/>
      <c r="W361" s="415"/>
      <c r="X361" s="415"/>
      <c r="Y361" s="415"/>
      <c r="Z361" s="415"/>
      <c r="AA361" s="415"/>
      <c r="AB361" s="415"/>
      <c r="AC361" s="415"/>
      <c r="AD361" s="415"/>
      <c r="AE361" s="415"/>
      <c r="AF361" s="415"/>
      <c r="AG361" s="415"/>
      <c r="AH361" s="415"/>
      <c r="AI361" s="415"/>
      <c r="AJ361" s="415"/>
      <c r="AK361" s="415"/>
      <c r="AL361" s="415"/>
      <c r="AM361" s="415"/>
      <c r="AN361" s="415"/>
      <c r="AO361" s="415"/>
      <c r="AP361" s="415"/>
      <c r="AQ361" s="415"/>
      <c r="AR361" s="415"/>
      <c r="AS361" s="415"/>
      <c r="AT361" s="415"/>
      <c r="AU361" s="415"/>
      <c r="AV361" s="415"/>
      <c r="AW361" s="415"/>
      <c r="AX361" s="415"/>
      <c r="AY361" s="415"/>
      <c r="AZ361" s="415"/>
      <c r="BB361" s="382"/>
      <c r="BV361" s="415"/>
      <c r="BW361" s="415"/>
      <c r="BX361" s="415"/>
      <c r="BY361" s="415"/>
      <c r="BZ361" s="415"/>
      <c r="CA361" s="415"/>
      <c r="CB361" s="415"/>
      <c r="CC361" s="415"/>
      <c r="CD361" s="415"/>
      <c r="CE361" s="415"/>
      <c r="CF361" s="415"/>
      <c r="CG361" s="415"/>
      <c r="CH361" s="415"/>
      <c r="CI361" s="415"/>
      <c r="CJ361" s="415"/>
      <c r="CK361" s="415"/>
      <c r="CL361" s="415"/>
      <c r="CM361" s="415"/>
      <c r="CN361" s="415"/>
      <c r="CO361" s="415"/>
      <c r="CP361" s="415"/>
      <c r="CQ361" s="415"/>
      <c r="CR361" s="415"/>
      <c r="CS361" s="415"/>
      <c r="CT361" s="415"/>
      <c r="CU361" s="415"/>
      <c r="CV361" s="415"/>
      <c r="CW361" s="415"/>
      <c r="CX361" s="415"/>
      <c r="CY361" s="415"/>
      <c r="CZ361" s="415"/>
    </row>
    <row r="362" s="441" customFormat="true" ht="15" customHeight="true" x14ac:dyDescent="0.2">
      <c r="A362" s="382"/>
      <c r="B362" s="382"/>
      <c r="C362" s="382"/>
      <c r="D362" s="382"/>
      <c r="E362" s="382"/>
      <c r="F362" s="382"/>
      <c r="G362" s="382"/>
      <c r="V362" s="415"/>
      <c r="W362" s="415"/>
      <c r="X362" s="415"/>
      <c r="Y362" s="415"/>
      <c r="Z362" s="415"/>
      <c r="AA362" s="415"/>
      <c r="AB362" s="415"/>
      <c r="AC362" s="415"/>
      <c r="AD362" s="415"/>
      <c r="AE362" s="415"/>
      <c r="AF362" s="415"/>
      <c r="AG362" s="415"/>
      <c r="AH362" s="415"/>
      <c r="AI362" s="415"/>
      <c r="AJ362" s="415"/>
      <c r="AK362" s="415"/>
      <c r="AL362" s="415"/>
      <c r="AM362" s="415"/>
      <c r="AN362" s="415"/>
      <c r="AO362" s="415"/>
      <c r="AP362" s="415"/>
      <c r="AQ362" s="415"/>
      <c r="AR362" s="415"/>
      <c r="AS362" s="415"/>
      <c r="AT362" s="415"/>
      <c r="AU362" s="415"/>
      <c r="AV362" s="415"/>
      <c r="AW362" s="415"/>
      <c r="AX362" s="415"/>
      <c r="AY362" s="415"/>
      <c r="AZ362" s="415"/>
      <c r="BB362" s="382"/>
      <c r="BV362" s="415"/>
      <c r="BW362" s="415"/>
      <c r="BX362" s="415"/>
      <c r="BY362" s="415"/>
      <c r="BZ362" s="415"/>
      <c r="CA362" s="415"/>
      <c r="CB362" s="415"/>
      <c r="CC362" s="415"/>
      <c r="CD362" s="415"/>
      <c r="CE362" s="415"/>
      <c r="CF362" s="415"/>
      <c r="CG362" s="415"/>
      <c r="CH362" s="415"/>
      <c r="CI362" s="415"/>
      <c r="CJ362" s="415"/>
      <c r="CK362" s="415"/>
      <c r="CL362" s="415"/>
      <c r="CM362" s="415"/>
      <c r="CN362" s="415"/>
      <c r="CO362" s="415"/>
      <c r="CP362" s="415"/>
      <c r="CQ362" s="415"/>
      <c r="CR362" s="415"/>
      <c r="CS362" s="415"/>
      <c r="CT362" s="415"/>
      <c r="CU362" s="415"/>
      <c r="CV362" s="415"/>
      <c r="CW362" s="415"/>
      <c r="CX362" s="415"/>
      <c r="CY362" s="415"/>
      <c r="CZ362" s="415"/>
    </row>
    <row r="363" s="441" customFormat="true" ht="15" customHeight="true" x14ac:dyDescent="0.2">
      <c r="A363" s="382"/>
      <c r="B363" s="382"/>
      <c r="C363" s="382"/>
      <c r="D363" s="382"/>
      <c r="E363" s="382"/>
      <c r="F363" s="382"/>
      <c r="G363" s="382"/>
      <c r="V363" s="415"/>
      <c r="W363" s="415"/>
      <c r="X363" s="415"/>
      <c r="Y363" s="415"/>
      <c r="Z363" s="415"/>
      <c r="AA363" s="415"/>
      <c r="AB363" s="415"/>
      <c r="AC363" s="415"/>
      <c r="AD363" s="415"/>
      <c r="AE363" s="415"/>
      <c r="AF363" s="415"/>
      <c r="AG363" s="415"/>
      <c r="AH363" s="415"/>
      <c r="AI363" s="415"/>
      <c r="AJ363" s="415"/>
      <c r="AK363" s="415"/>
      <c r="AL363" s="415"/>
      <c r="AM363" s="415"/>
      <c r="AN363" s="415"/>
      <c r="AO363" s="415"/>
      <c r="AP363" s="415"/>
      <c r="AQ363" s="415"/>
      <c r="AR363" s="415"/>
      <c r="AS363" s="415"/>
      <c r="AT363" s="415"/>
      <c r="AU363" s="415"/>
      <c r="AV363" s="415"/>
      <c r="AW363" s="415"/>
      <c r="AX363" s="415"/>
      <c r="AY363" s="415"/>
      <c r="AZ363" s="415"/>
      <c r="BB363" s="382"/>
      <c r="BV363" s="415"/>
      <c r="BW363" s="415"/>
      <c r="BX363" s="415"/>
      <c r="BY363" s="415"/>
      <c r="BZ363" s="415"/>
      <c r="CA363" s="415"/>
      <c r="CB363" s="415"/>
      <c r="CC363" s="415"/>
      <c r="CD363" s="415"/>
      <c r="CE363" s="415"/>
      <c r="CF363" s="415"/>
      <c r="CG363" s="415"/>
      <c r="CH363" s="415"/>
      <c r="CI363" s="415"/>
      <c r="CJ363" s="415"/>
      <c r="CK363" s="415"/>
      <c r="CL363" s="415"/>
      <c r="CM363" s="415"/>
      <c r="CN363" s="415"/>
      <c r="CO363" s="415"/>
      <c r="CP363" s="415"/>
      <c r="CQ363" s="415"/>
      <c r="CR363" s="415"/>
      <c r="CS363" s="415"/>
      <c r="CT363" s="415"/>
      <c r="CU363" s="415"/>
      <c r="CV363" s="415"/>
      <c r="CW363" s="415"/>
      <c r="CX363" s="415"/>
      <c r="CY363" s="415"/>
      <c r="CZ363" s="415"/>
    </row>
    <row r="364" s="441" customFormat="true" ht="15" customHeight="true" x14ac:dyDescent="0.2">
      <c r="A364" s="382"/>
      <c r="B364" s="382"/>
      <c r="C364" s="382"/>
      <c r="D364" s="382"/>
      <c r="E364" s="382"/>
      <c r="F364" s="382"/>
      <c r="G364" s="382"/>
      <c r="V364" s="415"/>
      <c r="W364" s="415"/>
      <c r="X364" s="415"/>
      <c r="Y364" s="415"/>
      <c r="Z364" s="415"/>
      <c r="AA364" s="415"/>
      <c r="AB364" s="415"/>
      <c r="AC364" s="415"/>
      <c r="AD364" s="415"/>
      <c r="AE364" s="415"/>
      <c r="AF364" s="415"/>
      <c r="AG364" s="415"/>
      <c r="AH364" s="415"/>
      <c r="AI364" s="415"/>
      <c r="AJ364" s="415"/>
      <c r="AK364" s="415"/>
      <c r="AL364" s="415"/>
      <c r="AM364" s="415"/>
      <c r="AN364" s="415"/>
      <c r="AO364" s="415"/>
      <c r="AP364" s="415"/>
      <c r="AQ364" s="415"/>
      <c r="AR364" s="415"/>
      <c r="AS364" s="415"/>
      <c r="AT364" s="415"/>
      <c r="AU364" s="415"/>
      <c r="AV364" s="415"/>
      <c r="AW364" s="415"/>
      <c r="AX364" s="415"/>
      <c r="AY364" s="415"/>
      <c r="AZ364" s="415"/>
      <c r="BB364" s="382"/>
      <c r="BV364" s="415"/>
      <c r="BW364" s="415"/>
      <c r="BX364" s="415"/>
      <c r="BY364" s="415"/>
      <c r="BZ364" s="415"/>
      <c r="CA364" s="415"/>
      <c r="CB364" s="415"/>
      <c r="CC364" s="415"/>
      <c r="CD364" s="415"/>
      <c r="CE364" s="415"/>
      <c r="CF364" s="415"/>
      <c r="CG364" s="415"/>
      <c r="CH364" s="415"/>
      <c r="CI364" s="415"/>
      <c r="CJ364" s="415"/>
      <c r="CK364" s="415"/>
      <c r="CL364" s="415"/>
      <c r="CM364" s="415"/>
      <c r="CN364" s="415"/>
      <c r="CO364" s="415"/>
      <c r="CP364" s="415"/>
      <c r="CQ364" s="415"/>
      <c r="CR364" s="415"/>
      <c r="CS364" s="415"/>
      <c r="CT364" s="415"/>
      <c r="CU364" s="415"/>
      <c r="CV364" s="415"/>
      <c r="CW364" s="415"/>
      <c r="CX364" s="415"/>
      <c r="CY364" s="415"/>
      <c r="CZ364" s="415"/>
    </row>
    <row r="365" s="441" customFormat="true" ht="15" customHeight="true" x14ac:dyDescent="0.2">
      <c r="A365" s="382"/>
      <c r="B365" s="382"/>
      <c r="C365" s="382"/>
      <c r="D365" s="382"/>
      <c r="E365" s="382"/>
      <c r="F365" s="382"/>
      <c r="G365" s="382"/>
      <c r="V365" s="415"/>
      <c r="W365" s="415"/>
      <c r="X365" s="415"/>
      <c r="Y365" s="415"/>
      <c r="Z365" s="415"/>
      <c r="AA365" s="415"/>
      <c r="AB365" s="415"/>
      <c r="AC365" s="415"/>
      <c r="AD365" s="415"/>
      <c r="AE365" s="415"/>
      <c r="AF365" s="415"/>
      <c r="AG365" s="415"/>
      <c r="AH365" s="415"/>
      <c r="AI365" s="415"/>
      <c r="AJ365" s="415"/>
      <c r="AK365" s="415"/>
      <c r="AL365" s="415"/>
      <c r="AM365" s="415"/>
      <c r="AN365" s="415"/>
      <c r="AO365" s="415"/>
      <c r="AP365" s="415"/>
      <c r="AQ365" s="415"/>
      <c r="AR365" s="415"/>
      <c r="AS365" s="415"/>
      <c r="AT365" s="415"/>
      <c r="AU365" s="415"/>
      <c r="AV365" s="415"/>
      <c r="AW365" s="415"/>
      <c r="AX365" s="415"/>
      <c r="AY365" s="415"/>
      <c r="AZ365" s="415"/>
      <c r="BB365" s="382"/>
      <c r="BV365" s="415"/>
      <c r="BW365" s="415"/>
      <c r="BX365" s="415"/>
      <c r="BY365" s="415"/>
      <c r="BZ365" s="415"/>
      <c r="CA365" s="415"/>
      <c r="CB365" s="415"/>
      <c r="CC365" s="415"/>
      <c r="CD365" s="415"/>
      <c r="CE365" s="415"/>
      <c r="CF365" s="415"/>
      <c r="CG365" s="415"/>
      <c r="CH365" s="415"/>
      <c r="CI365" s="415"/>
      <c r="CJ365" s="415"/>
      <c r="CK365" s="415"/>
      <c r="CL365" s="415"/>
      <c r="CM365" s="415"/>
      <c r="CN365" s="415"/>
      <c r="CO365" s="415"/>
      <c r="CP365" s="415"/>
      <c r="CQ365" s="415"/>
      <c r="CR365" s="415"/>
      <c r="CS365" s="415"/>
      <c r="CT365" s="415"/>
      <c r="CU365" s="415"/>
      <c r="CV365" s="415"/>
      <c r="CW365" s="415"/>
      <c r="CX365" s="415"/>
      <c r="CY365" s="415"/>
      <c r="CZ365" s="415"/>
    </row>
    <row r="366" s="441" customFormat="true" ht="15" customHeight="true" x14ac:dyDescent="0.2">
      <c r="A366" s="382"/>
      <c r="B366" s="382"/>
      <c r="C366" s="382"/>
      <c r="D366" s="382"/>
      <c r="E366" s="382"/>
      <c r="F366" s="382"/>
      <c r="G366" s="382"/>
      <c r="V366" s="415"/>
      <c r="W366" s="415"/>
      <c r="X366" s="415"/>
      <c r="Y366" s="415"/>
      <c r="Z366" s="415"/>
      <c r="AA366" s="415"/>
      <c r="AB366" s="415"/>
      <c r="AC366" s="415"/>
      <c r="AD366" s="415"/>
      <c r="AE366" s="415"/>
      <c r="AF366" s="415"/>
      <c r="AG366" s="415"/>
      <c r="AH366" s="415"/>
      <c r="AI366" s="415"/>
      <c r="AJ366" s="415"/>
      <c r="AK366" s="415"/>
      <c r="AL366" s="415"/>
      <c r="AM366" s="415"/>
      <c r="AN366" s="415"/>
      <c r="AO366" s="415"/>
      <c r="AP366" s="415"/>
      <c r="AQ366" s="415"/>
      <c r="AR366" s="415"/>
      <c r="AS366" s="415"/>
      <c r="AT366" s="415"/>
      <c r="AU366" s="415"/>
      <c r="AV366" s="415"/>
      <c r="AW366" s="415"/>
      <c r="AX366" s="415"/>
      <c r="AY366" s="415"/>
      <c r="AZ366" s="415"/>
      <c r="BB366" s="382"/>
      <c r="BV366" s="415"/>
      <c r="BW366" s="415"/>
      <c r="BX366" s="415"/>
      <c r="BY366" s="415"/>
      <c r="BZ366" s="415"/>
      <c r="CA366" s="415"/>
      <c r="CB366" s="415"/>
      <c r="CC366" s="415"/>
      <c r="CD366" s="415"/>
      <c r="CE366" s="415"/>
      <c r="CF366" s="415"/>
      <c r="CG366" s="415"/>
      <c r="CH366" s="415"/>
      <c r="CI366" s="415"/>
      <c r="CJ366" s="415"/>
      <c r="CK366" s="415"/>
      <c r="CL366" s="415"/>
      <c r="CM366" s="415"/>
      <c r="CN366" s="415"/>
      <c r="CO366" s="415"/>
      <c r="CP366" s="415"/>
      <c r="CQ366" s="415"/>
      <c r="CR366" s="415"/>
      <c r="CS366" s="415"/>
      <c r="CT366" s="415"/>
      <c r="CU366" s="415"/>
      <c r="CV366" s="415"/>
      <c r="CW366" s="415"/>
      <c r="CX366" s="415"/>
      <c r="CY366" s="415"/>
      <c r="CZ366" s="415"/>
    </row>
    <row r="367" s="441" customFormat="true" ht="15" customHeight="true" x14ac:dyDescent="0.2">
      <c r="A367" s="382"/>
      <c r="B367" s="382"/>
      <c r="C367" s="382"/>
      <c r="D367" s="382"/>
      <c r="E367" s="382"/>
      <c r="F367" s="382"/>
      <c r="G367" s="382"/>
      <c r="V367" s="415"/>
      <c r="W367" s="415"/>
      <c r="X367" s="415"/>
      <c r="Y367" s="415"/>
      <c r="Z367" s="415"/>
      <c r="AA367" s="415"/>
      <c r="AB367" s="415"/>
      <c r="AC367" s="415"/>
      <c r="AD367" s="415"/>
      <c r="AE367" s="415"/>
      <c r="AF367" s="415"/>
      <c r="AG367" s="415"/>
      <c r="AH367" s="415"/>
      <c r="AI367" s="415"/>
      <c r="AJ367" s="415"/>
      <c r="AK367" s="415"/>
      <c r="AL367" s="415"/>
      <c r="AM367" s="415"/>
      <c r="AN367" s="415"/>
      <c r="AO367" s="415"/>
      <c r="AP367" s="415"/>
      <c r="AQ367" s="415"/>
      <c r="AR367" s="415"/>
      <c r="AS367" s="415"/>
      <c r="AT367" s="415"/>
      <c r="AU367" s="415"/>
      <c r="AV367" s="415"/>
      <c r="AW367" s="415"/>
      <c r="AX367" s="415"/>
      <c r="AY367" s="415"/>
      <c r="AZ367" s="415"/>
      <c r="BB367" s="382"/>
      <c r="BV367" s="415"/>
      <c r="BW367" s="415"/>
      <c r="BX367" s="415"/>
      <c r="BY367" s="415"/>
      <c r="BZ367" s="415"/>
      <c r="CA367" s="415"/>
      <c r="CB367" s="415"/>
      <c r="CC367" s="415"/>
      <c r="CD367" s="415"/>
      <c r="CE367" s="415"/>
      <c r="CF367" s="415"/>
      <c r="CG367" s="415"/>
      <c r="CH367" s="415"/>
      <c r="CI367" s="415"/>
      <c r="CJ367" s="415"/>
      <c r="CK367" s="415"/>
      <c r="CL367" s="415"/>
      <c r="CM367" s="415"/>
      <c r="CN367" s="415"/>
      <c r="CO367" s="415"/>
      <c r="CP367" s="415"/>
      <c r="CQ367" s="415"/>
      <c r="CR367" s="415"/>
      <c r="CS367" s="415"/>
      <c r="CT367" s="415"/>
      <c r="CU367" s="415"/>
      <c r="CV367" s="415"/>
      <c r="CW367" s="415"/>
      <c r="CX367" s="415"/>
      <c r="CY367" s="415"/>
      <c r="CZ367" s="415"/>
    </row>
    <row r="368" s="441" customFormat="true" ht="15" customHeight="true" x14ac:dyDescent="0.2">
      <c r="A368" s="382"/>
      <c r="B368" s="382"/>
      <c r="C368" s="382"/>
      <c r="D368" s="382"/>
      <c r="E368" s="382"/>
      <c r="F368" s="382"/>
      <c r="G368" s="382"/>
      <c r="V368" s="415"/>
      <c r="W368" s="415"/>
      <c r="X368" s="415"/>
      <c r="Y368" s="415"/>
      <c r="Z368" s="415"/>
      <c r="AA368" s="415"/>
      <c r="AB368" s="415"/>
      <c r="AC368" s="415"/>
      <c r="AD368" s="415"/>
      <c r="AE368" s="415"/>
      <c r="AF368" s="415"/>
      <c r="AG368" s="415"/>
      <c r="AH368" s="415"/>
      <c r="AI368" s="415"/>
      <c r="AJ368" s="415"/>
      <c r="AK368" s="415"/>
      <c r="AL368" s="415"/>
      <c r="AM368" s="415"/>
      <c r="AN368" s="415"/>
      <c r="AO368" s="415"/>
      <c r="AP368" s="415"/>
      <c r="AQ368" s="415"/>
      <c r="AR368" s="415"/>
      <c r="AS368" s="415"/>
      <c r="AT368" s="415"/>
      <c r="AU368" s="415"/>
      <c r="AV368" s="415"/>
      <c r="AW368" s="415"/>
      <c r="AX368" s="415"/>
      <c r="AY368" s="415"/>
      <c r="AZ368" s="415"/>
      <c r="BB368" s="382"/>
      <c r="BV368" s="415"/>
      <c r="BW368" s="415"/>
      <c r="BX368" s="415"/>
      <c r="BY368" s="415"/>
      <c r="BZ368" s="415"/>
      <c r="CA368" s="415"/>
      <c r="CB368" s="415"/>
      <c r="CC368" s="415"/>
      <c r="CD368" s="415"/>
      <c r="CE368" s="415"/>
      <c r="CF368" s="415"/>
      <c r="CG368" s="415"/>
      <c r="CH368" s="415"/>
      <c r="CI368" s="415"/>
      <c r="CJ368" s="415"/>
      <c r="CK368" s="415"/>
      <c r="CL368" s="415"/>
      <c r="CM368" s="415"/>
      <c r="CN368" s="415"/>
      <c r="CO368" s="415"/>
      <c r="CP368" s="415"/>
      <c r="CQ368" s="415"/>
      <c r="CR368" s="415"/>
      <c r="CS368" s="415"/>
      <c r="CT368" s="415"/>
      <c r="CU368" s="415"/>
      <c r="CV368" s="415"/>
      <c r="CW368" s="415"/>
      <c r="CX368" s="415"/>
      <c r="CY368" s="415"/>
      <c r="CZ368" s="415"/>
    </row>
    <row r="369" s="441" customFormat="true" ht="15" customHeight="true" x14ac:dyDescent="0.2">
      <c r="A369" s="382"/>
      <c r="B369" s="382"/>
      <c r="C369" s="382"/>
      <c r="D369" s="382"/>
      <c r="E369" s="382"/>
      <c r="F369" s="382"/>
      <c r="G369" s="382"/>
      <c r="V369" s="415"/>
      <c r="W369" s="415"/>
      <c r="X369" s="415"/>
      <c r="Y369" s="415"/>
      <c r="Z369" s="415"/>
      <c r="AA369" s="415"/>
      <c r="AB369" s="415"/>
      <c r="AC369" s="415"/>
      <c r="AD369" s="415"/>
      <c r="AE369" s="415"/>
      <c r="AF369" s="415"/>
      <c r="AG369" s="415"/>
      <c r="AH369" s="415"/>
      <c r="AI369" s="415"/>
      <c r="AJ369" s="415"/>
      <c r="AK369" s="415"/>
      <c r="AL369" s="415"/>
      <c r="AM369" s="415"/>
      <c r="AN369" s="415"/>
      <c r="AO369" s="415"/>
      <c r="AP369" s="415"/>
      <c r="AQ369" s="415"/>
      <c r="AR369" s="415"/>
      <c r="AS369" s="415"/>
      <c r="AT369" s="415"/>
      <c r="AU369" s="415"/>
      <c r="AV369" s="415"/>
      <c r="AW369" s="415"/>
      <c r="AX369" s="415"/>
      <c r="AY369" s="415"/>
      <c r="AZ369" s="415"/>
      <c r="BB369" s="382"/>
      <c r="BV369" s="415"/>
      <c r="BW369" s="415"/>
      <c r="BX369" s="415"/>
      <c r="BY369" s="415"/>
      <c r="BZ369" s="415"/>
      <c r="CA369" s="415"/>
      <c r="CB369" s="415"/>
      <c r="CC369" s="415"/>
      <c r="CD369" s="415"/>
      <c r="CE369" s="415"/>
      <c r="CF369" s="415"/>
      <c r="CG369" s="415"/>
      <c r="CH369" s="415"/>
      <c r="CI369" s="415"/>
      <c r="CJ369" s="415"/>
      <c r="CK369" s="415"/>
      <c r="CL369" s="415"/>
      <c r="CM369" s="415"/>
      <c r="CN369" s="415"/>
      <c r="CO369" s="415"/>
      <c r="CP369" s="415"/>
      <c r="CQ369" s="415"/>
      <c r="CR369" s="415"/>
      <c r="CS369" s="415"/>
      <c r="CT369" s="415"/>
      <c r="CU369" s="415"/>
      <c r="CV369" s="415"/>
      <c r="CW369" s="415"/>
      <c r="CX369" s="415"/>
      <c r="CY369" s="415"/>
      <c r="CZ369" s="415"/>
    </row>
    <row r="370" s="441" customFormat="true" ht="15" customHeight="true" x14ac:dyDescent="0.2">
      <c r="A370" s="382"/>
      <c r="B370" s="382"/>
      <c r="C370" s="382"/>
      <c r="D370" s="382"/>
      <c r="E370" s="382"/>
      <c r="F370" s="382"/>
      <c r="G370" s="382"/>
      <c r="V370" s="415"/>
      <c r="W370" s="415"/>
      <c r="X370" s="415"/>
      <c r="Y370" s="415"/>
      <c r="Z370" s="415"/>
      <c r="AA370" s="415"/>
      <c r="AB370" s="415"/>
      <c r="AC370" s="415"/>
      <c r="AD370" s="415"/>
      <c r="AE370" s="415"/>
      <c r="AF370" s="415"/>
      <c r="AG370" s="415"/>
      <c r="AH370" s="415"/>
      <c r="AI370" s="415"/>
      <c r="AJ370" s="415"/>
      <c r="AK370" s="415"/>
      <c r="AL370" s="415"/>
      <c r="AM370" s="415"/>
      <c r="AN370" s="415"/>
      <c r="AO370" s="415"/>
      <c r="AP370" s="415"/>
      <c r="AQ370" s="415"/>
      <c r="AR370" s="415"/>
      <c r="AS370" s="415"/>
      <c r="AT370" s="415"/>
      <c r="AU370" s="415"/>
      <c r="AV370" s="415"/>
      <c r="AW370" s="415"/>
      <c r="AX370" s="415"/>
      <c r="AY370" s="415"/>
      <c r="AZ370" s="415"/>
      <c r="BB370" s="382"/>
      <c r="BV370" s="415"/>
      <c r="BW370" s="415"/>
      <c r="BX370" s="415"/>
      <c r="BY370" s="415"/>
      <c r="BZ370" s="415"/>
      <c r="CA370" s="415"/>
      <c r="CB370" s="415"/>
      <c r="CC370" s="415"/>
      <c r="CD370" s="415"/>
      <c r="CE370" s="415"/>
      <c r="CF370" s="415"/>
      <c r="CG370" s="415"/>
      <c r="CH370" s="415"/>
      <c r="CI370" s="415"/>
      <c r="CJ370" s="415"/>
      <c r="CK370" s="415"/>
      <c r="CL370" s="415"/>
      <c r="CM370" s="415"/>
      <c r="CN370" s="415"/>
      <c r="CO370" s="415"/>
      <c r="CP370" s="415"/>
      <c r="CQ370" s="415"/>
      <c r="CR370" s="415"/>
      <c r="CS370" s="415"/>
      <c r="CT370" s="415"/>
      <c r="CU370" s="415"/>
      <c r="CV370" s="415"/>
      <c r="CW370" s="415"/>
      <c r="CX370" s="415"/>
      <c r="CY370" s="415"/>
      <c r="CZ370" s="415"/>
    </row>
    <row r="371" s="441" customFormat="true" ht="15" customHeight="true" x14ac:dyDescent="0.2">
      <c r="A371" s="382"/>
      <c r="B371" s="382"/>
      <c r="C371" s="382"/>
      <c r="D371" s="382"/>
      <c r="E371" s="382"/>
      <c r="F371" s="382"/>
      <c r="G371" s="382"/>
      <c r="V371" s="415"/>
      <c r="W371" s="415"/>
      <c r="X371" s="415"/>
      <c r="Y371" s="415"/>
      <c r="Z371" s="415"/>
      <c r="AA371" s="415"/>
      <c r="AB371" s="415"/>
      <c r="AC371" s="415"/>
      <c r="AD371" s="415"/>
      <c r="AE371" s="415"/>
      <c r="AF371" s="415"/>
      <c r="AG371" s="415"/>
      <c r="AH371" s="415"/>
      <c r="AI371" s="415"/>
      <c r="AJ371" s="415"/>
      <c r="AK371" s="415"/>
      <c r="AL371" s="415"/>
      <c r="AM371" s="415"/>
      <c r="AN371" s="415"/>
      <c r="AO371" s="415"/>
      <c r="AP371" s="415"/>
      <c r="AQ371" s="415"/>
      <c r="AR371" s="415"/>
      <c r="AS371" s="415"/>
      <c r="AT371" s="415"/>
      <c r="AU371" s="415"/>
      <c r="AV371" s="415"/>
      <c r="AW371" s="415"/>
      <c r="AX371" s="415"/>
      <c r="AY371" s="415"/>
      <c r="AZ371" s="415"/>
      <c r="BB371" s="382"/>
      <c r="BV371" s="415"/>
      <c r="BW371" s="415"/>
      <c r="BX371" s="415"/>
      <c r="BY371" s="415"/>
      <c r="BZ371" s="415"/>
      <c r="CA371" s="415"/>
      <c r="CB371" s="415"/>
      <c r="CC371" s="415"/>
      <c r="CD371" s="415"/>
      <c r="CE371" s="415"/>
      <c r="CF371" s="415"/>
      <c r="CG371" s="415"/>
      <c r="CH371" s="415"/>
      <c r="CI371" s="415"/>
      <c r="CJ371" s="415"/>
      <c r="CK371" s="415"/>
      <c r="CL371" s="415"/>
      <c r="CM371" s="415"/>
      <c r="CN371" s="415"/>
      <c r="CO371" s="415"/>
      <c r="CP371" s="415"/>
      <c r="CQ371" s="415"/>
      <c r="CR371" s="415"/>
      <c r="CS371" s="415"/>
      <c r="CT371" s="415"/>
      <c r="CU371" s="415"/>
      <c r="CV371" s="415"/>
      <c r="CW371" s="415"/>
      <c r="CX371" s="415"/>
      <c r="CY371" s="415"/>
      <c r="CZ371" s="415"/>
    </row>
    <row r="372" s="441" customFormat="true" ht="15" customHeight="true" x14ac:dyDescent="0.2">
      <c r="A372" s="382"/>
      <c r="B372" s="382"/>
      <c r="C372" s="382"/>
      <c r="D372" s="382"/>
      <c r="E372" s="382"/>
      <c r="F372" s="382"/>
      <c r="G372" s="382"/>
      <c r="V372" s="415"/>
      <c r="W372" s="415"/>
      <c r="X372" s="415"/>
      <c r="Y372" s="415"/>
      <c r="Z372" s="415"/>
      <c r="AA372" s="415"/>
      <c r="AB372" s="415"/>
      <c r="AC372" s="415"/>
      <c r="AD372" s="415"/>
      <c r="AE372" s="415"/>
      <c r="AF372" s="415"/>
      <c r="AG372" s="415"/>
      <c r="AH372" s="415"/>
      <c r="AI372" s="415"/>
      <c r="AJ372" s="415"/>
      <c r="AK372" s="415"/>
      <c r="AL372" s="415"/>
      <c r="AM372" s="415"/>
      <c r="AN372" s="415"/>
      <c r="AO372" s="415"/>
      <c r="AP372" s="415"/>
      <c r="AQ372" s="415"/>
      <c r="AR372" s="415"/>
      <c r="AS372" s="415"/>
      <c r="AT372" s="415"/>
      <c r="AU372" s="415"/>
      <c r="AV372" s="415"/>
      <c r="AW372" s="415"/>
      <c r="AX372" s="415"/>
      <c r="AY372" s="415"/>
      <c r="AZ372" s="415"/>
      <c r="BB372" s="382"/>
      <c r="BV372" s="415"/>
      <c r="BW372" s="415"/>
      <c r="BX372" s="415"/>
      <c r="BY372" s="415"/>
      <c r="BZ372" s="415"/>
      <c r="CA372" s="415"/>
      <c r="CB372" s="415"/>
      <c r="CC372" s="415"/>
      <c r="CD372" s="415"/>
      <c r="CE372" s="415"/>
      <c r="CF372" s="415"/>
      <c r="CG372" s="415"/>
      <c r="CH372" s="415"/>
      <c r="CI372" s="415"/>
      <c r="CJ372" s="415"/>
      <c r="CK372" s="415"/>
      <c r="CL372" s="415"/>
      <c r="CM372" s="415"/>
      <c r="CN372" s="415"/>
      <c r="CO372" s="415"/>
      <c r="CP372" s="415"/>
      <c r="CQ372" s="415"/>
      <c r="CR372" s="415"/>
      <c r="CS372" s="415"/>
      <c r="CT372" s="415"/>
      <c r="CU372" s="415"/>
      <c r="CV372" s="415"/>
      <c r="CW372" s="415"/>
      <c r="CX372" s="415"/>
      <c r="CY372" s="415"/>
      <c r="CZ372" s="415"/>
    </row>
    <row r="373" s="441" customFormat="true" ht="15" customHeight="true" x14ac:dyDescent="0.2">
      <c r="A373" s="382"/>
      <c r="B373" s="382"/>
      <c r="C373" s="382"/>
      <c r="D373" s="382"/>
      <c r="E373" s="382"/>
      <c r="F373" s="382"/>
      <c r="G373" s="382"/>
      <c r="V373" s="415"/>
      <c r="W373" s="415"/>
      <c r="X373" s="415"/>
      <c r="Y373" s="415"/>
      <c r="Z373" s="415"/>
      <c r="AA373" s="415"/>
      <c r="AB373" s="415"/>
      <c r="AC373" s="415"/>
      <c r="AD373" s="415"/>
      <c r="AE373" s="415"/>
      <c r="AF373" s="415"/>
      <c r="AG373" s="415"/>
      <c r="AH373" s="415"/>
      <c r="AI373" s="415"/>
      <c r="AJ373" s="415"/>
      <c r="AK373" s="415"/>
      <c r="AL373" s="415"/>
      <c r="AM373" s="415"/>
      <c r="AN373" s="415"/>
      <c r="AO373" s="415"/>
      <c r="AP373" s="415"/>
      <c r="AQ373" s="415"/>
      <c r="AR373" s="415"/>
      <c r="AS373" s="415"/>
      <c r="AT373" s="415"/>
      <c r="AU373" s="415"/>
      <c r="AV373" s="415"/>
      <c r="AW373" s="415"/>
      <c r="AX373" s="415"/>
      <c r="AY373" s="415"/>
      <c r="AZ373" s="415"/>
      <c r="BB373" s="382"/>
      <c r="BV373" s="415"/>
      <c r="BW373" s="415"/>
      <c r="BX373" s="415"/>
      <c r="BY373" s="415"/>
      <c r="BZ373" s="415"/>
      <c r="CA373" s="415"/>
      <c r="CB373" s="415"/>
      <c r="CC373" s="415"/>
      <c r="CD373" s="415"/>
      <c r="CE373" s="415"/>
      <c r="CF373" s="415"/>
      <c r="CG373" s="415"/>
      <c r="CH373" s="415"/>
      <c r="CI373" s="415"/>
      <c r="CJ373" s="415"/>
      <c r="CK373" s="415"/>
      <c r="CL373" s="415"/>
      <c r="CM373" s="415"/>
      <c r="CN373" s="415"/>
      <c r="CO373" s="415"/>
      <c r="CP373" s="415"/>
      <c r="CQ373" s="415"/>
      <c r="CR373" s="415"/>
      <c r="CS373" s="415"/>
      <c r="CT373" s="415"/>
      <c r="CU373" s="415"/>
      <c r="CV373" s="415"/>
      <c r="CW373" s="415"/>
      <c r="CX373" s="415"/>
      <c r="CY373" s="415"/>
      <c r="CZ373" s="415"/>
    </row>
    <row r="374" s="441" customFormat="true" ht="15" customHeight="true" x14ac:dyDescent="0.2">
      <c r="A374" s="382"/>
      <c r="B374" s="382"/>
      <c r="C374" s="382"/>
      <c r="D374" s="382"/>
      <c r="E374" s="382"/>
      <c r="F374" s="382"/>
      <c r="G374" s="382"/>
      <c r="V374" s="415"/>
      <c r="W374" s="415"/>
      <c r="X374" s="415"/>
      <c r="Y374" s="415"/>
      <c r="Z374" s="415"/>
      <c r="AA374" s="415"/>
      <c r="AB374" s="415"/>
      <c r="AC374" s="415"/>
      <c r="AD374" s="415"/>
      <c r="AE374" s="415"/>
      <c r="AF374" s="415"/>
      <c r="AG374" s="415"/>
      <c r="AH374" s="415"/>
      <c r="AI374" s="415"/>
      <c r="AJ374" s="415"/>
      <c r="AK374" s="415"/>
      <c r="AL374" s="415"/>
      <c r="AM374" s="415"/>
      <c r="AN374" s="415"/>
      <c r="AO374" s="415"/>
      <c r="AP374" s="415"/>
      <c r="AQ374" s="415"/>
      <c r="AR374" s="415"/>
      <c r="AS374" s="415"/>
      <c r="AT374" s="415"/>
      <c r="AU374" s="415"/>
      <c r="AV374" s="415"/>
      <c r="AW374" s="415"/>
      <c r="AX374" s="415"/>
      <c r="AY374" s="415"/>
      <c r="AZ374" s="415"/>
      <c r="BB374" s="382"/>
      <c r="BV374" s="415"/>
      <c r="BW374" s="415"/>
      <c r="BX374" s="415"/>
      <c r="BY374" s="415"/>
      <c r="BZ374" s="415"/>
      <c r="CA374" s="415"/>
      <c r="CB374" s="415"/>
      <c r="CC374" s="415"/>
      <c r="CD374" s="415"/>
      <c r="CE374" s="415"/>
      <c r="CF374" s="415"/>
      <c r="CG374" s="415"/>
      <c r="CH374" s="415"/>
      <c r="CI374" s="415"/>
      <c r="CJ374" s="415"/>
      <c r="CK374" s="415"/>
      <c r="CL374" s="415"/>
      <c r="CM374" s="415"/>
      <c r="CN374" s="415"/>
      <c r="CO374" s="415"/>
      <c r="CP374" s="415"/>
      <c r="CQ374" s="415"/>
      <c r="CR374" s="415"/>
      <c r="CS374" s="415"/>
      <c r="CT374" s="415"/>
      <c r="CU374" s="415"/>
      <c r="CV374" s="415"/>
      <c r="CW374" s="415"/>
      <c r="CX374" s="415"/>
      <c r="CY374" s="415"/>
      <c r="CZ374" s="415"/>
    </row>
    <row r="375" s="377" customFormat="true" ht="15" customHeight="true" x14ac:dyDescent="0.2">
      <c r="U375" s="379"/>
      <c r="V375" s="414"/>
      <c r="W375" s="414"/>
      <c r="X375" s="414"/>
      <c r="Y375" s="414"/>
      <c r="Z375" s="414"/>
      <c r="AA375" s="414"/>
      <c r="AB375" s="414"/>
      <c r="AC375" s="414"/>
      <c r="AD375" s="414"/>
      <c r="AE375" s="414"/>
      <c r="AF375" s="414"/>
      <c r="AG375" s="414"/>
      <c r="AH375" s="414"/>
      <c r="AI375" s="414"/>
      <c r="AJ375" s="414"/>
      <c r="AK375" s="414"/>
      <c r="AL375" s="414"/>
      <c r="AM375" s="414"/>
      <c r="AN375" s="414"/>
      <c r="AO375" s="414"/>
      <c r="AP375" s="414"/>
      <c r="AQ375" s="414"/>
      <c r="AR375" s="414"/>
      <c r="AS375" s="414"/>
      <c r="AT375" s="414"/>
      <c r="AU375" s="414"/>
      <c r="AV375" s="414"/>
      <c r="AW375" s="414"/>
      <c r="AX375" s="414"/>
      <c r="AY375" s="414"/>
      <c r="AZ375" s="414"/>
      <c r="BA375" s="379"/>
      <c r="BU375" s="379"/>
      <c r="BV375" s="414"/>
      <c r="BW375" s="414"/>
      <c r="BX375" s="414"/>
      <c r="BY375" s="414"/>
      <c r="BZ375" s="414"/>
      <c r="CA375" s="414"/>
      <c r="CB375" s="414"/>
      <c r="CC375" s="414"/>
      <c r="CD375" s="414"/>
      <c r="CE375" s="414"/>
      <c r="CF375" s="414"/>
      <c r="CG375" s="414"/>
      <c r="CH375" s="414"/>
      <c r="CI375" s="414"/>
      <c r="CJ375" s="414"/>
      <c r="CK375" s="414"/>
      <c r="CL375" s="414"/>
      <c r="CM375" s="414"/>
      <c r="CN375" s="414"/>
      <c r="CO375" s="414"/>
      <c r="CP375" s="414"/>
      <c r="CQ375" s="414"/>
      <c r="CR375" s="414"/>
      <c r="CS375" s="414"/>
      <c r="CT375" s="414"/>
      <c r="CU375" s="414"/>
      <c r="CV375" s="414"/>
      <c r="CW375" s="414"/>
      <c r="CX375" s="414"/>
      <c r="CY375" s="414"/>
      <c r="CZ375" s="414"/>
    </row>
    <row r="376" s="377" customFormat="true" ht="15" customHeight="true" x14ac:dyDescent="0.2">
      <c r="U376" s="379"/>
      <c r="V376" s="414"/>
      <c r="W376" s="414"/>
      <c r="X376" s="414"/>
      <c r="Y376" s="414"/>
      <c r="Z376" s="414"/>
      <c r="AA376" s="414"/>
      <c r="AB376" s="414"/>
      <c r="AC376" s="414"/>
      <c r="AD376" s="414"/>
      <c r="AE376" s="414"/>
      <c r="AF376" s="414"/>
      <c r="AG376" s="414"/>
      <c r="AH376" s="414"/>
      <c r="AI376" s="414"/>
      <c r="AJ376" s="414"/>
      <c r="AK376" s="414"/>
      <c r="AL376" s="414"/>
      <c r="AM376" s="414"/>
      <c r="AN376" s="414"/>
      <c r="AO376" s="414"/>
      <c r="AP376" s="414"/>
      <c r="AQ376" s="414"/>
      <c r="AR376" s="414"/>
      <c r="AS376" s="414"/>
      <c r="AT376" s="414"/>
      <c r="AU376" s="414"/>
      <c r="AV376" s="414"/>
      <c r="AW376" s="414"/>
      <c r="AX376" s="414"/>
      <c r="AY376" s="414"/>
      <c r="AZ376" s="414"/>
      <c r="BA376" s="379"/>
      <c r="BU376" s="379"/>
      <c r="BV376" s="414"/>
      <c r="BW376" s="414"/>
      <c r="BX376" s="414"/>
      <c r="BY376" s="414"/>
      <c r="BZ376" s="414"/>
      <c r="CA376" s="414"/>
      <c r="CB376" s="414"/>
      <c r="CC376" s="414"/>
      <c r="CD376" s="414"/>
      <c r="CE376" s="414"/>
      <c r="CF376" s="414"/>
      <c r="CG376" s="414"/>
      <c r="CH376" s="414"/>
      <c r="CI376" s="414"/>
      <c r="CJ376" s="414"/>
      <c r="CK376" s="414"/>
      <c r="CL376" s="414"/>
      <c r="CM376" s="414"/>
      <c r="CN376" s="414"/>
      <c r="CO376" s="414"/>
      <c r="CP376" s="414"/>
      <c r="CQ376" s="414"/>
      <c r="CR376" s="414"/>
      <c r="CS376" s="414"/>
      <c r="CT376" s="414"/>
      <c r="CU376" s="414"/>
      <c r="CV376" s="414"/>
      <c r="CW376" s="414"/>
      <c r="CX376" s="414"/>
      <c r="CY376" s="414"/>
      <c r="CZ376" s="414"/>
    </row>
    <row r="377" s="377" customFormat="true" ht="15" customHeight="true" x14ac:dyDescent="0.2">
      <c r="U377" s="379"/>
      <c r="V377" s="414"/>
      <c r="W377" s="414"/>
      <c r="X377" s="414"/>
      <c r="Y377" s="414"/>
      <c r="Z377" s="414"/>
      <c r="AA377" s="414"/>
      <c r="AB377" s="414"/>
      <c r="AC377" s="414"/>
      <c r="AD377" s="414"/>
      <c r="AE377" s="414"/>
      <c r="AF377" s="414"/>
      <c r="AG377" s="414"/>
      <c r="AH377" s="414"/>
      <c r="AI377" s="414"/>
      <c r="AJ377" s="414"/>
      <c r="AK377" s="414"/>
      <c r="AL377" s="414"/>
      <c r="AM377" s="414"/>
      <c r="AN377" s="414"/>
      <c r="AO377" s="414"/>
      <c r="AP377" s="414"/>
      <c r="AQ377" s="414"/>
      <c r="AR377" s="414"/>
      <c r="AS377" s="414"/>
      <c r="AT377" s="414"/>
      <c r="AU377" s="414"/>
      <c r="AV377" s="414"/>
      <c r="AW377" s="414"/>
      <c r="AX377" s="414"/>
      <c r="AY377" s="414"/>
      <c r="AZ377" s="414"/>
      <c r="BA377" s="379"/>
      <c r="BU377" s="379"/>
      <c r="BV377" s="414"/>
      <c r="BW377" s="414"/>
      <c r="BX377" s="414"/>
      <c r="BY377" s="414"/>
      <c r="BZ377" s="414"/>
      <c r="CA377" s="414"/>
      <c r="CB377" s="414"/>
      <c r="CC377" s="414"/>
      <c r="CD377" s="414"/>
      <c r="CE377" s="414"/>
      <c r="CF377" s="414"/>
      <c r="CG377" s="414"/>
      <c r="CH377" s="414"/>
      <c r="CI377" s="414"/>
      <c r="CJ377" s="414"/>
      <c r="CK377" s="414"/>
      <c r="CL377" s="414"/>
      <c r="CM377" s="414"/>
      <c r="CN377" s="414"/>
      <c r="CO377" s="414"/>
      <c r="CP377" s="414"/>
      <c r="CQ377" s="414"/>
      <c r="CR377" s="414"/>
      <c r="CS377" s="414"/>
      <c r="CT377" s="414"/>
      <c r="CU377" s="414"/>
      <c r="CV377" s="414"/>
      <c r="CW377" s="414"/>
      <c r="CX377" s="414"/>
      <c r="CY377" s="414"/>
      <c r="CZ377" s="414"/>
    </row>
    <row r="378" s="377" customFormat="true" ht="15" customHeight="true" x14ac:dyDescent="0.2">
      <c r="U378" s="379"/>
      <c r="V378" s="414"/>
      <c r="W378" s="414"/>
      <c r="X378" s="414"/>
      <c r="Y378" s="414"/>
      <c r="Z378" s="414"/>
      <c r="AA378" s="414"/>
      <c r="AB378" s="414"/>
      <c r="AC378" s="414"/>
      <c r="AD378" s="414"/>
      <c r="AE378" s="414"/>
      <c r="AF378" s="414"/>
      <c r="AG378" s="414"/>
      <c r="AH378" s="414"/>
      <c r="AI378" s="414"/>
      <c r="AJ378" s="414"/>
      <c r="AK378" s="414"/>
      <c r="AL378" s="414"/>
      <c r="AM378" s="414"/>
      <c r="AN378" s="414"/>
      <c r="AO378" s="414"/>
      <c r="AP378" s="414"/>
      <c r="AQ378" s="414"/>
      <c r="AR378" s="414"/>
      <c r="AS378" s="414"/>
      <c r="AT378" s="414"/>
      <c r="AU378" s="414"/>
      <c r="AV378" s="414"/>
      <c r="AW378" s="414"/>
      <c r="AX378" s="414"/>
      <c r="AY378" s="414"/>
      <c r="AZ378" s="414"/>
      <c r="BA378" s="379"/>
      <c r="BU378" s="379"/>
      <c r="BV378" s="414"/>
      <c r="BW378" s="414"/>
      <c r="BX378" s="414"/>
      <c r="BY378" s="414"/>
      <c r="BZ378" s="414"/>
      <c r="CA378" s="414"/>
      <c r="CB378" s="414"/>
      <c r="CC378" s="414"/>
      <c r="CD378" s="414"/>
      <c r="CE378" s="414"/>
      <c r="CF378" s="414"/>
      <c r="CG378" s="414"/>
      <c r="CH378" s="414"/>
      <c r="CI378" s="414"/>
      <c r="CJ378" s="414"/>
      <c r="CK378" s="414"/>
      <c r="CL378" s="414"/>
      <c r="CM378" s="414"/>
      <c r="CN378" s="414"/>
      <c r="CO378" s="414"/>
      <c r="CP378" s="414"/>
      <c r="CQ378" s="414"/>
      <c r="CR378" s="414"/>
      <c r="CS378" s="414"/>
      <c r="CT378" s="414"/>
      <c r="CU378" s="414"/>
      <c r="CV378" s="414"/>
      <c r="CW378" s="414"/>
      <c r="CX378" s="414"/>
      <c r="CY378" s="414"/>
      <c r="CZ378" s="414"/>
    </row>
    <row r="379" s="377" customFormat="true" ht="15" customHeight="true" x14ac:dyDescent="0.2">
      <c r="U379" s="379"/>
      <c r="V379" s="414"/>
      <c r="W379" s="414"/>
      <c r="X379" s="414"/>
      <c r="Y379" s="414"/>
      <c r="Z379" s="414"/>
      <c r="AA379" s="414"/>
      <c r="AB379" s="414"/>
      <c r="AC379" s="414"/>
      <c r="AD379" s="414"/>
      <c r="AE379" s="414"/>
      <c r="AF379" s="414"/>
      <c r="AG379" s="414"/>
      <c r="AH379" s="414"/>
      <c r="AI379" s="414"/>
      <c r="AJ379" s="414"/>
      <c r="AK379" s="414"/>
      <c r="AL379" s="414"/>
      <c r="AM379" s="414"/>
      <c r="AN379" s="414"/>
      <c r="AO379" s="414"/>
      <c r="AP379" s="414"/>
      <c r="AQ379" s="414"/>
      <c r="AR379" s="414"/>
      <c r="AS379" s="414"/>
      <c r="AT379" s="414"/>
      <c r="AU379" s="414"/>
      <c r="AV379" s="414"/>
      <c r="AW379" s="414"/>
      <c r="AX379" s="414"/>
      <c r="AY379" s="414"/>
      <c r="AZ379" s="414"/>
      <c r="BA379" s="379"/>
      <c r="BU379" s="379"/>
      <c r="BV379" s="414"/>
      <c r="BW379" s="414"/>
      <c r="BX379" s="414"/>
      <c r="BY379" s="414"/>
      <c r="BZ379" s="414"/>
      <c r="CA379" s="414"/>
      <c r="CB379" s="414"/>
      <c r="CC379" s="414"/>
      <c r="CD379" s="414"/>
      <c r="CE379" s="414"/>
      <c r="CF379" s="414"/>
      <c r="CG379" s="414"/>
      <c r="CH379" s="414"/>
      <c r="CI379" s="414"/>
      <c r="CJ379" s="414"/>
      <c r="CK379" s="414"/>
      <c r="CL379" s="414"/>
      <c r="CM379" s="414"/>
      <c r="CN379" s="414"/>
      <c r="CO379" s="414"/>
      <c r="CP379" s="414"/>
      <c r="CQ379" s="414"/>
      <c r="CR379" s="414"/>
      <c r="CS379" s="414"/>
      <c r="CT379" s="414"/>
      <c r="CU379" s="414"/>
      <c r="CV379" s="414"/>
      <c r="CW379" s="414"/>
      <c r="CX379" s="414"/>
      <c r="CY379" s="414"/>
      <c r="CZ379" s="414"/>
    </row>
    <row r="380" s="377" customFormat="true" ht="15" customHeight="true" x14ac:dyDescent="0.2">
      <c r="U380" s="379"/>
      <c r="V380" s="414"/>
      <c r="W380" s="414"/>
      <c r="X380" s="414"/>
      <c r="Y380" s="414"/>
      <c r="Z380" s="414"/>
      <c r="AA380" s="414"/>
      <c r="AB380" s="414"/>
      <c r="AC380" s="414"/>
      <c r="AD380" s="414"/>
      <c r="AE380" s="414"/>
      <c r="AF380" s="414"/>
      <c r="AG380" s="414"/>
      <c r="AH380" s="414"/>
      <c r="AI380" s="414"/>
      <c r="AJ380" s="414"/>
      <c r="AK380" s="414"/>
      <c r="AL380" s="414"/>
      <c r="AM380" s="414"/>
      <c r="AN380" s="414"/>
      <c r="AO380" s="414"/>
      <c r="AP380" s="414"/>
      <c r="AQ380" s="414"/>
      <c r="AR380" s="414"/>
      <c r="AS380" s="414"/>
      <c r="AT380" s="414"/>
      <c r="AU380" s="414"/>
      <c r="AV380" s="414"/>
      <c r="AW380" s="414"/>
      <c r="AX380" s="414"/>
      <c r="AY380" s="414"/>
      <c r="AZ380" s="414"/>
      <c r="BA380" s="379"/>
      <c r="BU380" s="379"/>
      <c r="BV380" s="414"/>
      <c r="BW380" s="414"/>
      <c r="BX380" s="414"/>
      <c r="BY380" s="414"/>
      <c r="BZ380" s="414"/>
      <c r="CA380" s="414"/>
      <c r="CB380" s="414"/>
      <c r="CC380" s="414"/>
      <c r="CD380" s="414"/>
      <c r="CE380" s="414"/>
      <c r="CF380" s="414"/>
      <c r="CG380" s="414"/>
      <c r="CH380" s="414"/>
      <c r="CI380" s="414"/>
      <c r="CJ380" s="414"/>
      <c r="CK380" s="414"/>
      <c r="CL380" s="414"/>
      <c r="CM380" s="414"/>
      <c r="CN380" s="414"/>
      <c r="CO380" s="414"/>
      <c r="CP380" s="414"/>
      <c r="CQ380" s="414"/>
      <c r="CR380" s="414"/>
      <c r="CS380" s="414"/>
      <c r="CT380" s="414"/>
      <c r="CU380" s="414"/>
      <c r="CV380" s="414"/>
      <c r="CW380" s="414"/>
      <c r="CX380" s="414"/>
      <c r="CY380" s="414"/>
      <c r="CZ380" s="414"/>
    </row>
    <row r="381" s="377" customFormat="true" ht="15" customHeight="true" x14ac:dyDescent="0.2">
      <c r="U381" s="379"/>
      <c r="V381" s="414"/>
      <c r="W381" s="414"/>
      <c r="X381" s="414"/>
      <c r="Y381" s="414"/>
      <c r="Z381" s="414"/>
      <c r="AA381" s="414"/>
      <c r="AB381" s="414"/>
      <c r="AC381" s="414"/>
      <c r="AD381" s="414"/>
      <c r="AE381" s="414"/>
      <c r="AF381" s="414"/>
      <c r="AG381" s="414"/>
      <c r="AH381" s="414"/>
      <c r="AI381" s="414"/>
      <c r="AJ381" s="414"/>
      <c r="AK381" s="414"/>
      <c r="AL381" s="414"/>
      <c r="AM381" s="414"/>
      <c r="AN381" s="414"/>
      <c r="AO381" s="414"/>
      <c r="AP381" s="414"/>
      <c r="AQ381" s="414"/>
      <c r="AR381" s="414"/>
      <c r="AS381" s="414"/>
      <c r="AT381" s="414"/>
      <c r="AU381" s="414"/>
      <c r="AV381" s="414"/>
      <c r="AW381" s="414"/>
      <c r="AX381" s="414"/>
      <c r="AY381" s="414"/>
      <c r="AZ381" s="414"/>
      <c r="BA381" s="379"/>
      <c r="BU381" s="379"/>
      <c r="BV381" s="414"/>
      <c r="BW381" s="414"/>
      <c r="BX381" s="414"/>
      <c r="BY381" s="414"/>
      <c r="BZ381" s="414"/>
      <c r="CA381" s="414"/>
      <c r="CB381" s="414"/>
      <c r="CC381" s="414"/>
      <c r="CD381" s="414"/>
      <c r="CE381" s="414"/>
      <c r="CF381" s="414"/>
      <c r="CG381" s="414"/>
      <c r="CH381" s="414"/>
      <c r="CI381" s="414"/>
      <c r="CJ381" s="414"/>
      <c r="CK381" s="414"/>
      <c r="CL381" s="414"/>
      <c r="CM381" s="414"/>
      <c r="CN381" s="414"/>
      <c r="CO381" s="414"/>
      <c r="CP381" s="414"/>
      <c r="CQ381" s="414"/>
      <c r="CR381" s="414"/>
      <c r="CS381" s="414"/>
      <c r="CT381" s="414"/>
      <c r="CU381" s="414"/>
      <c r="CV381" s="414"/>
      <c r="CW381" s="414"/>
      <c r="CX381" s="414"/>
      <c r="CY381" s="414"/>
      <c r="CZ381" s="414"/>
    </row>
    <row r="382" s="377" customFormat="true" ht="15" customHeight="true" x14ac:dyDescent="0.2">
      <c r="U382" s="379"/>
      <c r="V382" s="414"/>
      <c r="W382" s="414"/>
      <c r="X382" s="414"/>
      <c r="Y382" s="414"/>
      <c r="Z382" s="414"/>
      <c r="AA382" s="414"/>
      <c r="AB382" s="414"/>
      <c r="AC382" s="414"/>
      <c r="AD382" s="414"/>
      <c r="AE382" s="414"/>
      <c r="AF382" s="414"/>
      <c r="AG382" s="414"/>
      <c r="AH382" s="414"/>
      <c r="AI382" s="414"/>
      <c r="AJ382" s="414"/>
      <c r="AK382" s="414"/>
      <c r="AL382" s="414"/>
      <c r="AM382" s="414"/>
      <c r="AN382" s="414"/>
      <c r="AO382" s="414"/>
      <c r="AP382" s="414"/>
      <c r="AQ382" s="414"/>
      <c r="AR382" s="414"/>
      <c r="AS382" s="414"/>
      <c r="AT382" s="414"/>
      <c r="AU382" s="414"/>
      <c r="AV382" s="414"/>
      <c r="AW382" s="414"/>
      <c r="AX382" s="414"/>
      <c r="AY382" s="414"/>
      <c r="AZ382" s="414"/>
      <c r="BA382" s="379"/>
      <c r="BU382" s="379"/>
      <c r="BV382" s="414"/>
      <c r="BW382" s="414"/>
      <c r="BX382" s="414"/>
      <c r="BY382" s="414"/>
      <c r="BZ382" s="414"/>
      <c r="CA382" s="414"/>
      <c r="CB382" s="414"/>
      <c r="CC382" s="414"/>
      <c r="CD382" s="414"/>
      <c r="CE382" s="414"/>
      <c r="CF382" s="414"/>
      <c r="CG382" s="414"/>
      <c r="CH382" s="414"/>
      <c r="CI382" s="414"/>
      <c r="CJ382" s="414"/>
      <c r="CK382" s="414"/>
      <c r="CL382" s="414"/>
      <c r="CM382" s="414"/>
      <c r="CN382" s="414"/>
      <c r="CO382" s="414"/>
      <c r="CP382" s="414"/>
      <c r="CQ382" s="414"/>
      <c r="CR382" s="414"/>
      <c r="CS382" s="414"/>
      <c r="CT382" s="414"/>
      <c r="CU382" s="414"/>
      <c r="CV382" s="414"/>
      <c r="CW382" s="414"/>
      <c r="CX382" s="414"/>
      <c r="CY382" s="414"/>
      <c r="CZ382" s="414"/>
    </row>
    <row r="383" s="377" customFormat="true" ht="15" customHeight="true" x14ac:dyDescent="0.2">
      <c r="U383" s="379"/>
      <c r="V383" s="414"/>
      <c r="W383" s="414"/>
      <c r="X383" s="414"/>
      <c r="Y383" s="414"/>
      <c r="Z383" s="414"/>
      <c r="AA383" s="414"/>
      <c r="AB383" s="414"/>
      <c r="AC383" s="414"/>
      <c r="AD383" s="414"/>
      <c r="AE383" s="414"/>
      <c r="AF383" s="414"/>
      <c r="AG383" s="414"/>
      <c r="AH383" s="414"/>
      <c r="AI383" s="414"/>
      <c r="AJ383" s="414"/>
      <c r="AK383" s="414"/>
      <c r="AL383" s="414"/>
      <c r="AM383" s="414"/>
      <c r="AN383" s="414"/>
      <c r="AO383" s="414"/>
      <c r="AP383" s="414"/>
      <c r="AQ383" s="414"/>
      <c r="AR383" s="414"/>
      <c r="AS383" s="414"/>
      <c r="AT383" s="414"/>
      <c r="AU383" s="414"/>
      <c r="AV383" s="414"/>
      <c r="AW383" s="414"/>
      <c r="AX383" s="414"/>
      <c r="AY383" s="414"/>
      <c r="AZ383" s="414"/>
      <c r="BA383" s="379"/>
      <c r="BU383" s="379"/>
      <c r="BV383" s="414"/>
      <c r="BW383" s="414"/>
      <c r="BX383" s="414"/>
      <c r="BY383" s="414"/>
      <c r="BZ383" s="414"/>
      <c r="CA383" s="414"/>
      <c r="CB383" s="414"/>
      <c r="CC383" s="414"/>
      <c r="CD383" s="414"/>
      <c r="CE383" s="414"/>
      <c r="CF383" s="414"/>
      <c r="CG383" s="414"/>
      <c r="CH383" s="414"/>
      <c r="CI383" s="414"/>
      <c r="CJ383" s="414"/>
      <c r="CK383" s="414"/>
      <c r="CL383" s="414"/>
      <c r="CM383" s="414"/>
      <c r="CN383" s="414"/>
      <c r="CO383" s="414"/>
      <c r="CP383" s="414"/>
      <c r="CQ383" s="414"/>
      <c r="CR383" s="414"/>
      <c r="CS383" s="414"/>
      <c r="CT383" s="414"/>
      <c r="CU383" s="414"/>
      <c r="CV383" s="414"/>
      <c r="CW383" s="414"/>
      <c r="CX383" s="414"/>
      <c r="CY383" s="414"/>
      <c r="CZ383" s="414"/>
    </row>
    <row r="384" s="377" customFormat="true" ht="15" customHeight="true" x14ac:dyDescent="0.2">
      <c r="U384" s="379"/>
      <c r="V384" s="414"/>
      <c r="W384" s="414"/>
      <c r="X384" s="414"/>
      <c r="Y384" s="414"/>
      <c r="Z384" s="414"/>
      <c r="AA384" s="414"/>
      <c r="AB384" s="414"/>
      <c r="AC384" s="414"/>
      <c r="AD384" s="414"/>
      <c r="AE384" s="414"/>
      <c r="AF384" s="414"/>
      <c r="AG384" s="414"/>
      <c r="AH384" s="414"/>
      <c r="AI384" s="414"/>
      <c r="AJ384" s="414"/>
      <c r="AK384" s="414"/>
      <c r="AL384" s="414"/>
      <c r="AM384" s="414"/>
      <c r="AN384" s="414"/>
      <c r="AO384" s="414"/>
      <c r="AP384" s="414"/>
      <c r="AQ384" s="414"/>
      <c r="AR384" s="414"/>
      <c r="AS384" s="414"/>
      <c r="AT384" s="414"/>
      <c r="AU384" s="414"/>
      <c r="AV384" s="414"/>
      <c r="AW384" s="414"/>
      <c r="AX384" s="414"/>
      <c r="AY384" s="414"/>
      <c r="AZ384" s="414"/>
      <c r="BA384" s="379"/>
      <c r="BU384" s="379"/>
      <c r="BV384" s="414"/>
      <c r="BW384" s="414"/>
      <c r="BX384" s="414"/>
      <c r="BY384" s="414"/>
      <c r="BZ384" s="414"/>
      <c r="CA384" s="414"/>
      <c r="CB384" s="414"/>
      <c r="CC384" s="414"/>
      <c r="CD384" s="414"/>
      <c r="CE384" s="414"/>
      <c r="CF384" s="414"/>
      <c r="CG384" s="414"/>
      <c r="CH384" s="414"/>
      <c r="CI384" s="414"/>
      <c r="CJ384" s="414"/>
      <c r="CK384" s="414"/>
      <c r="CL384" s="414"/>
      <c r="CM384" s="414"/>
      <c r="CN384" s="414"/>
      <c r="CO384" s="414"/>
      <c r="CP384" s="414"/>
      <c r="CQ384" s="414"/>
      <c r="CR384" s="414"/>
      <c r="CS384" s="414"/>
      <c r="CT384" s="414"/>
      <c r="CU384" s="414"/>
      <c r="CV384" s="414"/>
      <c r="CW384" s="414"/>
      <c r="CX384" s="414"/>
      <c r="CY384" s="414"/>
      <c r="CZ384" s="414"/>
    </row>
    <row r="385" s="377" customFormat="true" ht="15" customHeight="true" x14ac:dyDescent="0.2">
      <c r="U385" s="379"/>
      <c r="V385" s="414"/>
      <c r="W385" s="414"/>
      <c r="X385" s="414"/>
      <c r="Y385" s="414"/>
      <c r="Z385" s="414"/>
      <c r="AA385" s="414"/>
      <c r="AB385" s="414"/>
      <c r="AC385" s="414"/>
      <c r="AD385" s="414"/>
      <c r="AE385" s="414"/>
      <c r="AF385" s="414"/>
      <c r="AG385" s="414"/>
      <c r="AH385" s="414"/>
      <c r="AI385" s="414"/>
      <c r="AJ385" s="414"/>
      <c r="AK385" s="414"/>
      <c r="AL385" s="414"/>
      <c r="AM385" s="414"/>
      <c r="AN385" s="414"/>
      <c r="AO385" s="414"/>
      <c r="AP385" s="414"/>
      <c r="AQ385" s="414"/>
      <c r="AR385" s="414"/>
      <c r="AS385" s="414"/>
      <c r="AT385" s="414"/>
      <c r="AU385" s="414"/>
      <c r="AV385" s="414"/>
      <c r="AW385" s="414"/>
      <c r="AX385" s="414"/>
      <c r="AY385" s="414"/>
      <c r="AZ385" s="414"/>
      <c r="BA385" s="379"/>
      <c r="BU385" s="379"/>
      <c r="BV385" s="414"/>
      <c r="BW385" s="414"/>
      <c r="BX385" s="414"/>
      <c r="BY385" s="414"/>
      <c r="BZ385" s="414"/>
      <c r="CA385" s="414"/>
      <c r="CB385" s="414"/>
      <c r="CC385" s="414"/>
      <c r="CD385" s="414"/>
      <c r="CE385" s="414"/>
      <c r="CF385" s="414"/>
      <c r="CG385" s="414"/>
      <c r="CH385" s="414"/>
      <c r="CI385" s="414"/>
      <c r="CJ385" s="414"/>
      <c r="CK385" s="414"/>
      <c r="CL385" s="414"/>
      <c r="CM385" s="414"/>
      <c r="CN385" s="414"/>
      <c r="CO385" s="414"/>
      <c r="CP385" s="414"/>
      <c r="CQ385" s="414"/>
      <c r="CR385" s="414"/>
      <c r="CS385" s="414"/>
      <c r="CT385" s="414"/>
      <c r="CU385" s="414"/>
      <c r="CV385" s="414"/>
      <c r="CW385" s="414"/>
      <c r="CX385" s="414"/>
      <c r="CY385" s="414"/>
      <c r="CZ385" s="414"/>
    </row>
    <row r="386" s="377" customFormat="true" ht="15" customHeight="true" x14ac:dyDescent="0.2">
      <c r="U386" s="379"/>
      <c r="V386" s="414"/>
      <c r="W386" s="414"/>
      <c r="X386" s="414"/>
      <c r="Y386" s="414"/>
      <c r="Z386" s="414"/>
      <c r="AA386" s="414"/>
      <c r="AB386" s="414"/>
      <c r="AC386" s="414"/>
      <c r="AD386" s="414"/>
      <c r="AE386" s="414"/>
      <c r="AF386" s="414"/>
      <c r="AG386" s="414"/>
      <c r="AH386" s="414"/>
      <c r="AI386" s="414"/>
      <c r="AJ386" s="414"/>
      <c r="AK386" s="414"/>
      <c r="AL386" s="414"/>
      <c r="AM386" s="414"/>
      <c r="AN386" s="414"/>
      <c r="AO386" s="414"/>
      <c r="AP386" s="414"/>
      <c r="AQ386" s="414"/>
      <c r="AR386" s="414"/>
      <c r="AS386" s="414"/>
      <c r="AT386" s="414"/>
      <c r="AU386" s="414"/>
      <c r="AV386" s="414"/>
      <c r="AW386" s="414"/>
      <c r="AX386" s="414"/>
      <c r="AY386" s="414"/>
      <c r="AZ386" s="414"/>
      <c r="BA386" s="379"/>
      <c r="BU386" s="379"/>
      <c r="BV386" s="414"/>
      <c r="BW386" s="414"/>
      <c r="BX386" s="414"/>
      <c r="BY386" s="414"/>
      <c r="BZ386" s="414"/>
      <c r="CA386" s="414"/>
      <c r="CB386" s="414"/>
      <c r="CC386" s="414"/>
      <c r="CD386" s="414"/>
      <c r="CE386" s="414"/>
      <c r="CF386" s="414"/>
      <c r="CG386" s="414"/>
      <c r="CH386" s="414"/>
      <c r="CI386" s="414"/>
      <c r="CJ386" s="414"/>
      <c r="CK386" s="414"/>
      <c r="CL386" s="414"/>
      <c r="CM386" s="414"/>
      <c r="CN386" s="414"/>
      <c r="CO386" s="414"/>
      <c r="CP386" s="414"/>
      <c r="CQ386" s="414"/>
      <c r="CR386" s="414"/>
      <c r="CS386" s="414"/>
      <c r="CT386" s="414"/>
      <c r="CU386" s="414"/>
      <c r="CV386" s="414"/>
      <c r="CW386" s="414"/>
      <c r="CX386" s="414"/>
      <c r="CY386" s="414"/>
      <c r="CZ386" s="414"/>
    </row>
    <row r="387" s="377" customFormat="true" ht="15" customHeight="true" x14ac:dyDescent="0.2">
      <c r="U387" s="379"/>
      <c r="V387" s="414"/>
      <c r="W387" s="414"/>
      <c r="X387" s="414"/>
      <c r="Y387" s="414"/>
      <c r="Z387" s="414"/>
      <c r="AA387" s="414"/>
      <c r="AB387" s="414"/>
      <c r="AC387" s="414"/>
      <c r="AD387" s="414"/>
      <c r="AE387" s="414"/>
      <c r="AF387" s="414"/>
      <c r="AG387" s="414"/>
      <c r="AH387" s="414"/>
      <c r="AI387" s="414"/>
      <c r="AJ387" s="414"/>
      <c r="AK387" s="414"/>
      <c r="AL387" s="414"/>
      <c r="AM387" s="414"/>
      <c r="AN387" s="414"/>
      <c r="AO387" s="414"/>
      <c r="AP387" s="414"/>
      <c r="AQ387" s="414"/>
      <c r="AR387" s="414"/>
      <c r="AS387" s="414"/>
      <c r="AT387" s="414"/>
      <c r="AU387" s="414"/>
      <c r="AV387" s="414"/>
      <c r="AW387" s="414"/>
      <c r="AX387" s="414"/>
      <c r="AY387" s="414"/>
      <c r="AZ387" s="414"/>
      <c r="BA387" s="379"/>
      <c r="BU387" s="379"/>
      <c r="BV387" s="414"/>
      <c r="BW387" s="414"/>
      <c r="BX387" s="414"/>
      <c r="BY387" s="414"/>
      <c r="BZ387" s="414"/>
      <c r="CA387" s="414"/>
      <c r="CB387" s="414"/>
      <c r="CC387" s="414"/>
      <c r="CD387" s="414"/>
      <c r="CE387" s="414"/>
      <c r="CF387" s="414"/>
      <c r="CG387" s="414"/>
      <c r="CH387" s="414"/>
      <c r="CI387" s="414"/>
      <c r="CJ387" s="414"/>
      <c r="CK387" s="414"/>
      <c r="CL387" s="414"/>
      <c r="CM387" s="414"/>
      <c r="CN387" s="414"/>
      <c r="CO387" s="414"/>
      <c r="CP387" s="414"/>
      <c r="CQ387" s="414"/>
      <c r="CR387" s="414"/>
      <c r="CS387" s="414"/>
      <c r="CT387" s="414"/>
      <c r="CU387" s="414"/>
      <c r="CV387" s="414"/>
      <c r="CW387" s="414"/>
      <c r="CX387" s="414"/>
      <c r="CY387" s="414"/>
      <c r="CZ387" s="414"/>
    </row>
    <row r="388" s="377" customFormat="true" ht="15" customHeight="true" x14ac:dyDescent="0.2">
      <c r="U388" s="379"/>
      <c r="V388" s="414"/>
      <c r="W388" s="414"/>
      <c r="X388" s="414"/>
      <c r="Y388" s="414"/>
      <c r="Z388" s="414"/>
      <c r="AA388" s="414"/>
      <c r="AB388" s="414"/>
      <c r="AC388" s="414"/>
      <c r="AD388" s="414"/>
      <c r="AE388" s="414"/>
      <c r="AF388" s="414"/>
      <c r="AG388" s="414"/>
      <c r="AH388" s="414"/>
      <c r="AI388" s="414"/>
      <c r="AJ388" s="414"/>
      <c r="AK388" s="414"/>
      <c r="AL388" s="414"/>
      <c r="AM388" s="414"/>
      <c r="AN388" s="414"/>
      <c r="AO388" s="414"/>
      <c r="AP388" s="414"/>
      <c r="AQ388" s="414"/>
      <c r="AR388" s="414"/>
      <c r="AS388" s="414"/>
      <c r="AT388" s="414"/>
      <c r="AU388" s="414"/>
      <c r="AV388" s="414"/>
      <c r="AW388" s="414"/>
      <c r="AX388" s="414"/>
      <c r="AY388" s="414"/>
      <c r="AZ388" s="414"/>
      <c r="BA388" s="379"/>
      <c r="BU388" s="379"/>
      <c r="BV388" s="414"/>
      <c r="BW388" s="414"/>
      <c r="BX388" s="414"/>
      <c r="BY388" s="414"/>
      <c r="BZ388" s="414"/>
      <c r="CA388" s="414"/>
      <c r="CB388" s="414"/>
      <c r="CC388" s="414"/>
      <c r="CD388" s="414"/>
      <c r="CE388" s="414"/>
      <c r="CF388" s="414"/>
      <c r="CG388" s="414"/>
      <c r="CH388" s="414"/>
      <c r="CI388" s="414"/>
      <c r="CJ388" s="414"/>
      <c r="CK388" s="414"/>
      <c r="CL388" s="414"/>
      <c r="CM388" s="414"/>
      <c r="CN388" s="414"/>
      <c r="CO388" s="414"/>
      <c r="CP388" s="414"/>
      <c r="CQ388" s="414"/>
      <c r="CR388" s="414"/>
      <c r="CS388" s="414"/>
      <c r="CT388" s="414"/>
      <c r="CU388" s="414"/>
      <c r="CV388" s="414"/>
      <c r="CW388" s="414"/>
      <c r="CX388" s="414"/>
      <c r="CY388" s="414"/>
      <c r="CZ388" s="414"/>
    </row>
    <row r="389" s="377" customFormat="true" ht="15" customHeight="true" x14ac:dyDescent="0.2">
      <c r="U389" s="379"/>
      <c r="V389" s="414"/>
      <c r="W389" s="414"/>
      <c r="X389" s="414"/>
      <c r="Y389" s="414"/>
      <c r="Z389" s="414"/>
      <c r="AA389" s="414"/>
      <c r="AB389" s="414"/>
      <c r="AC389" s="414"/>
      <c r="AD389" s="414"/>
      <c r="AE389" s="414"/>
      <c r="AF389" s="414"/>
      <c r="AG389" s="414"/>
      <c r="AH389" s="414"/>
      <c r="AI389" s="414"/>
      <c r="AJ389" s="414"/>
      <c r="AK389" s="414"/>
      <c r="AL389" s="414"/>
      <c r="AM389" s="414"/>
      <c r="AN389" s="414"/>
      <c r="AO389" s="414"/>
      <c r="AP389" s="414"/>
      <c r="AQ389" s="414"/>
      <c r="AR389" s="414"/>
      <c r="AS389" s="414"/>
      <c r="AT389" s="414"/>
      <c r="AU389" s="414"/>
      <c r="AV389" s="414"/>
      <c r="AW389" s="414"/>
      <c r="AX389" s="414"/>
      <c r="AY389" s="414"/>
      <c r="AZ389" s="414"/>
      <c r="BA389" s="379"/>
      <c r="BU389" s="379"/>
      <c r="BV389" s="414"/>
      <c r="BW389" s="414"/>
      <c r="BX389" s="414"/>
      <c r="BY389" s="414"/>
      <c r="BZ389" s="414"/>
      <c r="CA389" s="414"/>
      <c r="CB389" s="414"/>
      <c r="CC389" s="414"/>
      <c r="CD389" s="414"/>
      <c r="CE389" s="414"/>
      <c r="CF389" s="414"/>
      <c r="CG389" s="414"/>
      <c r="CH389" s="414"/>
      <c r="CI389" s="414"/>
      <c r="CJ389" s="414"/>
      <c r="CK389" s="414"/>
      <c r="CL389" s="414"/>
      <c r="CM389" s="414"/>
      <c r="CN389" s="414"/>
      <c r="CO389" s="414"/>
      <c r="CP389" s="414"/>
      <c r="CQ389" s="414"/>
      <c r="CR389" s="414"/>
      <c r="CS389" s="414"/>
      <c r="CT389" s="414"/>
      <c r="CU389" s="414"/>
      <c r="CV389" s="414"/>
      <c r="CW389" s="414"/>
      <c r="CX389" s="414"/>
      <c r="CY389" s="414"/>
      <c r="CZ389" s="414"/>
    </row>
    <row r="390" s="377" customFormat="true" ht="15" customHeight="true" x14ac:dyDescent="0.2">
      <c r="U390" s="379"/>
      <c r="V390" s="414"/>
      <c r="W390" s="414"/>
      <c r="X390" s="414"/>
      <c r="Y390" s="414"/>
      <c r="Z390" s="414"/>
      <c r="AA390" s="414"/>
      <c r="AB390" s="414"/>
      <c r="AC390" s="414"/>
      <c r="AD390" s="414"/>
      <c r="AE390" s="414"/>
      <c r="AF390" s="414"/>
      <c r="AG390" s="414"/>
      <c r="AH390" s="414"/>
      <c r="AI390" s="414"/>
      <c r="AJ390" s="414"/>
      <c r="AK390" s="414"/>
      <c r="AL390" s="414"/>
      <c r="AM390" s="414"/>
      <c r="AN390" s="414"/>
      <c r="AO390" s="414"/>
      <c r="AP390" s="414"/>
      <c r="AQ390" s="414"/>
      <c r="AR390" s="414"/>
      <c r="AS390" s="414"/>
      <c r="AT390" s="414"/>
      <c r="AU390" s="414"/>
      <c r="AV390" s="414"/>
      <c r="AW390" s="414"/>
      <c r="AX390" s="414"/>
      <c r="AY390" s="414"/>
      <c r="AZ390" s="414"/>
      <c r="BA390" s="379"/>
      <c r="BU390" s="379"/>
      <c r="BV390" s="414"/>
      <c r="BW390" s="414"/>
      <c r="BX390" s="414"/>
      <c r="BY390" s="414"/>
      <c r="BZ390" s="414"/>
      <c r="CA390" s="414"/>
      <c r="CB390" s="414"/>
      <c r="CC390" s="414"/>
      <c r="CD390" s="414"/>
      <c r="CE390" s="414"/>
      <c r="CF390" s="414"/>
      <c r="CG390" s="414"/>
      <c r="CH390" s="414"/>
      <c r="CI390" s="414"/>
      <c r="CJ390" s="414"/>
      <c r="CK390" s="414"/>
      <c r="CL390" s="414"/>
      <c r="CM390" s="414"/>
      <c r="CN390" s="414"/>
      <c r="CO390" s="414"/>
      <c r="CP390" s="414"/>
      <c r="CQ390" s="414"/>
      <c r="CR390" s="414"/>
      <c r="CS390" s="414"/>
      <c r="CT390" s="414"/>
      <c r="CU390" s="414"/>
      <c r="CV390" s="414"/>
      <c r="CW390" s="414"/>
      <c r="CX390" s="414"/>
      <c r="CY390" s="414"/>
      <c r="CZ390" s="414"/>
    </row>
    <row r="391" s="377" customFormat="true" ht="15" customHeight="true" x14ac:dyDescent="0.2">
      <c r="U391" s="379"/>
      <c r="V391" s="414"/>
      <c r="W391" s="414"/>
      <c r="X391" s="414"/>
      <c r="Y391" s="414"/>
      <c r="Z391" s="414"/>
      <c r="AA391" s="414"/>
      <c r="AB391" s="414"/>
      <c r="AC391" s="414"/>
      <c r="AD391" s="414"/>
      <c r="AE391" s="414"/>
      <c r="AF391" s="414"/>
      <c r="AG391" s="414"/>
      <c r="AH391" s="414"/>
      <c r="AI391" s="414"/>
      <c r="AJ391" s="414"/>
      <c r="AK391" s="414"/>
      <c r="AL391" s="414"/>
      <c r="AM391" s="414"/>
      <c r="AN391" s="414"/>
      <c r="AO391" s="414"/>
      <c r="AP391" s="414"/>
      <c r="AQ391" s="414"/>
      <c r="AR391" s="414"/>
      <c r="AS391" s="414"/>
      <c r="AT391" s="414"/>
      <c r="AU391" s="414"/>
      <c r="AV391" s="414"/>
      <c r="AW391" s="414"/>
      <c r="AX391" s="414"/>
      <c r="AY391" s="414"/>
      <c r="AZ391" s="414"/>
      <c r="BA391" s="379"/>
      <c r="BU391" s="379"/>
      <c r="BV391" s="414"/>
      <c r="BW391" s="414"/>
      <c r="BX391" s="414"/>
      <c r="BY391" s="414"/>
      <c r="BZ391" s="414"/>
      <c r="CA391" s="414"/>
      <c r="CB391" s="414"/>
      <c r="CC391" s="414"/>
      <c r="CD391" s="414"/>
      <c r="CE391" s="414"/>
      <c r="CF391" s="414"/>
      <c r="CG391" s="414"/>
      <c r="CH391" s="414"/>
      <c r="CI391" s="414"/>
      <c r="CJ391" s="414"/>
      <c r="CK391" s="414"/>
      <c r="CL391" s="414"/>
      <c r="CM391" s="414"/>
      <c r="CN391" s="414"/>
      <c r="CO391" s="414"/>
      <c r="CP391" s="414"/>
      <c r="CQ391" s="414"/>
      <c r="CR391" s="414"/>
      <c r="CS391" s="414"/>
      <c r="CT391" s="414"/>
      <c r="CU391" s="414"/>
      <c r="CV391" s="414"/>
      <c r="CW391" s="414"/>
      <c r="CX391" s="414"/>
      <c r="CY391" s="414"/>
      <c r="CZ391" s="414"/>
    </row>
    <row r="392" s="377" customFormat="true" ht="15" customHeight="true" x14ac:dyDescent="0.2">
      <c r="U392" s="379"/>
      <c r="V392" s="414"/>
      <c r="W392" s="414"/>
      <c r="X392" s="414"/>
      <c r="Y392" s="414"/>
      <c r="Z392" s="414"/>
      <c r="AA392" s="414"/>
      <c r="AB392" s="414"/>
      <c r="AC392" s="414"/>
      <c r="AD392" s="414"/>
      <c r="AE392" s="414"/>
      <c r="AF392" s="414"/>
      <c r="AG392" s="414"/>
      <c r="AH392" s="414"/>
      <c r="AI392" s="414"/>
      <c r="AJ392" s="414"/>
      <c r="AK392" s="414"/>
      <c r="AL392" s="414"/>
      <c r="AM392" s="414"/>
      <c r="AN392" s="414"/>
      <c r="AO392" s="414"/>
      <c r="AP392" s="414"/>
      <c r="AQ392" s="414"/>
      <c r="AR392" s="414"/>
      <c r="AS392" s="414"/>
      <c r="AT392" s="414"/>
      <c r="AU392" s="414"/>
      <c r="AV392" s="414"/>
      <c r="AW392" s="414"/>
      <c r="AX392" s="414"/>
      <c r="AY392" s="414"/>
      <c r="AZ392" s="414"/>
      <c r="BA392" s="379"/>
      <c r="BU392" s="379"/>
      <c r="BV392" s="414"/>
      <c r="BW392" s="414"/>
      <c r="BX392" s="414"/>
      <c r="BY392" s="414"/>
      <c r="BZ392" s="414"/>
      <c r="CA392" s="414"/>
      <c r="CB392" s="414"/>
      <c r="CC392" s="414"/>
      <c r="CD392" s="414"/>
      <c r="CE392" s="414"/>
      <c r="CF392" s="414"/>
      <c r="CG392" s="414"/>
      <c r="CH392" s="414"/>
      <c r="CI392" s="414"/>
      <c r="CJ392" s="414"/>
      <c r="CK392" s="414"/>
      <c r="CL392" s="414"/>
      <c r="CM392" s="414"/>
      <c r="CN392" s="414"/>
      <c r="CO392" s="414"/>
      <c r="CP392" s="414"/>
      <c r="CQ392" s="414"/>
      <c r="CR392" s="414"/>
      <c r="CS392" s="414"/>
      <c r="CT392" s="414"/>
      <c r="CU392" s="414"/>
      <c r="CV392" s="414"/>
      <c r="CW392" s="414"/>
      <c r="CX392" s="414"/>
      <c r="CY392" s="414"/>
      <c r="CZ392" s="414"/>
    </row>
    <row r="393" s="377" customFormat="true" ht="15" customHeight="true" x14ac:dyDescent="0.2">
      <c r="U393" s="379"/>
      <c r="V393" s="414"/>
      <c r="W393" s="414"/>
      <c r="X393" s="414"/>
      <c r="Y393" s="414"/>
      <c r="Z393" s="414"/>
      <c r="AA393" s="414"/>
      <c r="AB393" s="414"/>
      <c r="AC393" s="414"/>
      <c r="AD393" s="414"/>
      <c r="AE393" s="414"/>
      <c r="AF393" s="414"/>
      <c r="AG393" s="414"/>
      <c r="AH393" s="414"/>
      <c r="AI393" s="414"/>
      <c r="AJ393" s="414"/>
      <c r="AK393" s="414"/>
      <c r="AL393" s="414"/>
      <c r="AM393" s="414"/>
      <c r="AN393" s="414"/>
      <c r="AO393" s="414"/>
      <c r="AP393" s="414"/>
      <c r="AQ393" s="414"/>
      <c r="AR393" s="414"/>
      <c r="AS393" s="414"/>
      <c r="AT393" s="414"/>
      <c r="AU393" s="414"/>
      <c r="AV393" s="414"/>
      <c r="AW393" s="414"/>
      <c r="AX393" s="414"/>
      <c r="AY393" s="414"/>
      <c r="AZ393" s="414"/>
      <c r="BA393" s="379"/>
      <c r="BU393" s="379"/>
      <c r="BV393" s="414"/>
      <c r="BW393" s="414"/>
      <c r="BX393" s="414"/>
      <c r="BY393" s="414"/>
      <c r="BZ393" s="414"/>
      <c r="CA393" s="414"/>
      <c r="CB393" s="414"/>
      <c r="CC393" s="414"/>
      <c r="CD393" s="414"/>
      <c r="CE393" s="414"/>
      <c r="CF393" s="414"/>
      <c r="CG393" s="414"/>
      <c r="CH393" s="414"/>
      <c r="CI393" s="414"/>
      <c r="CJ393" s="414"/>
      <c r="CK393" s="414"/>
      <c r="CL393" s="414"/>
      <c r="CM393" s="414"/>
      <c r="CN393" s="414"/>
      <c r="CO393" s="414"/>
      <c r="CP393" s="414"/>
      <c r="CQ393" s="414"/>
      <c r="CR393" s="414"/>
      <c r="CS393" s="414"/>
      <c r="CT393" s="414"/>
      <c r="CU393" s="414"/>
      <c r="CV393" s="414"/>
      <c r="CW393" s="414"/>
      <c r="CX393" s="414"/>
      <c r="CY393" s="414"/>
      <c r="CZ393" s="414"/>
    </row>
    <row r="394" s="377" customFormat="true" ht="15" customHeight="true" x14ac:dyDescent="0.2">
      <c r="U394" s="379"/>
      <c r="V394" s="414"/>
      <c r="W394" s="414"/>
      <c r="X394" s="414"/>
      <c r="Y394" s="414"/>
      <c r="Z394" s="414"/>
      <c r="AA394" s="414"/>
      <c r="AB394" s="414"/>
      <c r="AC394" s="414"/>
      <c r="AD394" s="414"/>
      <c r="AE394" s="414"/>
      <c r="AF394" s="414"/>
      <c r="AG394" s="414"/>
      <c r="AH394" s="414"/>
      <c r="AI394" s="414"/>
      <c r="AJ394" s="414"/>
      <c r="AK394" s="414"/>
      <c r="AL394" s="414"/>
      <c r="AM394" s="414"/>
      <c r="AN394" s="414"/>
      <c r="AO394" s="414"/>
      <c r="AP394" s="414"/>
      <c r="AQ394" s="414"/>
      <c r="AR394" s="414"/>
      <c r="AS394" s="414"/>
      <c r="AT394" s="414"/>
      <c r="AU394" s="414"/>
      <c r="AV394" s="414"/>
      <c r="AW394" s="414"/>
      <c r="AX394" s="414"/>
      <c r="AY394" s="414"/>
      <c r="AZ394" s="414"/>
      <c r="BA394" s="379"/>
      <c r="BU394" s="379"/>
      <c r="BV394" s="414"/>
      <c r="BW394" s="414"/>
      <c r="BX394" s="414"/>
      <c r="BY394" s="414"/>
      <c r="BZ394" s="414"/>
      <c r="CA394" s="414"/>
      <c r="CB394" s="414"/>
      <c r="CC394" s="414"/>
      <c r="CD394" s="414"/>
      <c r="CE394" s="414"/>
      <c r="CF394" s="414"/>
      <c r="CG394" s="414"/>
      <c r="CH394" s="414"/>
      <c r="CI394" s="414"/>
      <c r="CJ394" s="414"/>
      <c r="CK394" s="414"/>
      <c r="CL394" s="414"/>
      <c r="CM394" s="414"/>
      <c r="CN394" s="414"/>
      <c r="CO394" s="414"/>
      <c r="CP394" s="414"/>
      <c r="CQ394" s="414"/>
      <c r="CR394" s="414"/>
      <c r="CS394" s="414"/>
      <c r="CT394" s="414"/>
      <c r="CU394" s="414"/>
      <c r="CV394" s="414"/>
      <c r="CW394" s="414"/>
      <c r="CX394" s="414"/>
      <c r="CY394" s="414"/>
      <c r="CZ394" s="414"/>
    </row>
    <row r="395" s="377" customFormat="true" ht="15" customHeight="true" x14ac:dyDescent="0.2">
      <c r="U395" s="379"/>
      <c r="V395" s="414"/>
      <c r="W395" s="414"/>
      <c r="X395" s="414"/>
      <c r="Y395" s="414"/>
      <c r="Z395" s="414"/>
      <c r="AA395" s="414"/>
      <c r="AB395" s="414"/>
      <c r="AC395" s="414"/>
      <c r="AD395" s="414"/>
      <c r="AE395" s="414"/>
      <c r="AF395" s="414"/>
      <c r="AG395" s="414"/>
      <c r="AH395" s="414"/>
      <c r="AI395" s="414"/>
      <c r="AJ395" s="414"/>
      <c r="AK395" s="414"/>
      <c r="AL395" s="414"/>
      <c r="AM395" s="414"/>
      <c r="AN395" s="414"/>
      <c r="AO395" s="414"/>
      <c r="AP395" s="414"/>
      <c r="AQ395" s="414"/>
      <c r="AR395" s="414"/>
      <c r="AS395" s="414"/>
      <c r="AT395" s="414"/>
      <c r="AU395" s="414"/>
      <c r="AV395" s="414"/>
      <c r="AW395" s="414"/>
      <c r="AX395" s="414"/>
      <c r="AY395" s="414"/>
      <c r="AZ395" s="414"/>
      <c r="BA395" s="379"/>
      <c r="BU395" s="379"/>
      <c r="BV395" s="414"/>
      <c r="BW395" s="414"/>
      <c r="BX395" s="414"/>
      <c r="BY395" s="414"/>
      <c r="BZ395" s="414"/>
      <c r="CA395" s="414"/>
      <c r="CB395" s="414"/>
      <c r="CC395" s="414"/>
      <c r="CD395" s="414"/>
      <c r="CE395" s="414"/>
      <c r="CF395" s="414"/>
      <c r="CG395" s="414"/>
      <c r="CH395" s="414"/>
      <c r="CI395" s="414"/>
      <c r="CJ395" s="414"/>
      <c r="CK395" s="414"/>
      <c r="CL395" s="414"/>
      <c r="CM395" s="414"/>
      <c r="CN395" s="414"/>
      <c r="CO395" s="414"/>
      <c r="CP395" s="414"/>
      <c r="CQ395" s="414"/>
      <c r="CR395" s="414"/>
      <c r="CS395" s="414"/>
      <c r="CT395" s="414"/>
      <c r="CU395" s="414"/>
      <c r="CV395" s="414"/>
      <c r="CW395" s="414"/>
      <c r="CX395" s="414"/>
      <c r="CY395" s="414"/>
      <c r="CZ395" s="414"/>
    </row>
    <row r="396" s="377" customFormat="true" ht="15" customHeight="true" x14ac:dyDescent="0.2">
      <c r="U396" s="379"/>
      <c r="V396" s="414"/>
      <c r="W396" s="414"/>
      <c r="X396" s="414"/>
      <c r="Y396" s="414"/>
      <c r="Z396" s="414"/>
      <c r="AA396" s="414"/>
      <c r="AB396" s="414"/>
      <c r="AC396" s="414"/>
      <c r="AD396" s="414"/>
      <c r="AE396" s="414"/>
      <c r="AF396" s="414"/>
      <c r="AG396" s="414"/>
      <c r="AH396" s="414"/>
      <c r="AI396" s="414"/>
      <c r="AJ396" s="414"/>
      <c r="AK396" s="414"/>
      <c r="AL396" s="414"/>
      <c r="AM396" s="414"/>
      <c r="AN396" s="414"/>
      <c r="AO396" s="414"/>
      <c r="AP396" s="414"/>
      <c r="AQ396" s="414"/>
      <c r="AR396" s="414"/>
      <c r="AS396" s="414"/>
      <c r="AT396" s="414"/>
      <c r="AU396" s="414"/>
      <c r="AV396" s="414"/>
      <c r="AW396" s="414"/>
      <c r="AX396" s="414"/>
      <c r="AY396" s="414"/>
      <c r="AZ396" s="414"/>
      <c r="BA396" s="379"/>
      <c r="BU396" s="379"/>
      <c r="BV396" s="414"/>
      <c r="BW396" s="414"/>
      <c r="BX396" s="414"/>
      <c r="BY396" s="414"/>
      <c r="BZ396" s="414"/>
      <c r="CA396" s="414"/>
      <c r="CB396" s="414"/>
      <c r="CC396" s="414"/>
      <c r="CD396" s="414"/>
      <c r="CE396" s="414"/>
      <c r="CF396" s="414"/>
      <c r="CG396" s="414"/>
      <c r="CH396" s="414"/>
      <c r="CI396" s="414"/>
      <c r="CJ396" s="414"/>
      <c r="CK396" s="414"/>
      <c r="CL396" s="414"/>
      <c r="CM396" s="414"/>
      <c r="CN396" s="414"/>
      <c r="CO396" s="414"/>
      <c r="CP396" s="414"/>
      <c r="CQ396" s="414"/>
      <c r="CR396" s="414"/>
      <c r="CS396" s="414"/>
      <c r="CT396" s="414"/>
      <c r="CU396" s="414"/>
      <c r="CV396" s="414"/>
      <c r="CW396" s="414"/>
      <c r="CX396" s="414"/>
      <c r="CY396" s="414"/>
      <c r="CZ396" s="414"/>
    </row>
    <row r="397" s="377" customFormat="true" ht="15" customHeight="true" x14ac:dyDescent="0.2">
      <c r="U397" s="379"/>
      <c r="V397" s="414"/>
      <c r="W397" s="414"/>
      <c r="X397" s="414"/>
      <c r="Y397" s="414"/>
      <c r="Z397" s="414"/>
      <c r="AA397" s="414"/>
      <c r="AB397" s="414"/>
      <c r="AC397" s="414"/>
      <c r="AD397" s="414"/>
      <c r="AE397" s="414"/>
      <c r="AF397" s="414"/>
      <c r="AG397" s="414"/>
      <c r="AH397" s="414"/>
      <c r="AI397" s="414"/>
      <c r="AJ397" s="414"/>
      <c r="AK397" s="414"/>
      <c r="AL397" s="414"/>
      <c r="AM397" s="414"/>
      <c r="AN397" s="414"/>
      <c r="AO397" s="414"/>
      <c r="AP397" s="414"/>
      <c r="AQ397" s="414"/>
      <c r="AR397" s="414"/>
      <c r="AS397" s="414"/>
      <c r="AT397" s="414"/>
      <c r="AU397" s="414"/>
      <c r="AV397" s="414"/>
      <c r="AW397" s="414"/>
      <c r="AX397" s="414"/>
      <c r="AY397" s="414"/>
      <c r="AZ397" s="414"/>
      <c r="BA397" s="379"/>
      <c r="BU397" s="379"/>
      <c r="BV397" s="414"/>
      <c r="BW397" s="414"/>
      <c r="BX397" s="414"/>
      <c r="BY397" s="414"/>
      <c r="BZ397" s="414"/>
      <c r="CA397" s="414"/>
      <c r="CB397" s="414"/>
      <c r="CC397" s="414"/>
      <c r="CD397" s="414"/>
      <c r="CE397" s="414"/>
      <c r="CF397" s="414"/>
      <c r="CG397" s="414"/>
      <c r="CH397" s="414"/>
      <c r="CI397" s="414"/>
      <c r="CJ397" s="414"/>
      <c r="CK397" s="414"/>
      <c r="CL397" s="414"/>
      <c r="CM397" s="414"/>
      <c r="CN397" s="414"/>
      <c r="CO397" s="414"/>
      <c r="CP397" s="414"/>
      <c r="CQ397" s="414"/>
      <c r="CR397" s="414"/>
      <c r="CS397" s="414"/>
      <c r="CT397" s="414"/>
      <c r="CU397" s="414"/>
      <c r="CV397" s="414"/>
      <c r="CW397" s="414"/>
      <c r="CX397" s="414"/>
      <c r="CY397" s="414"/>
      <c r="CZ397" s="414"/>
    </row>
    <row r="398" s="377" customFormat="true" ht="15" customHeight="true" x14ac:dyDescent="0.2">
      <c r="U398" s="379"/>
      <c r="V398" s="414"/>
      <c r="W398" s="414"/>
      <c r="X398" s="414"/>
      <c r="Y398" s="414"/>
      <c r="Z398" s="414"/>
      <c r="AA398" s="414"/>
      <c r="AB398" s="414"/>
      <c r="AC398" s="414"/>
      <c r="AD398" s="414"/>
      <c r="AE398" s="414"/>
      <c r="AF398" s="414"/>
      <c r="AG398" s="414"/>
      <c r="AH398" s="414"/>
      <c r="AI398" s="414"/>
      <c r="AJ398" s="414"/>
      <c r="AK398" s="414"/>
      <c r="AL398" s="414"/>
      <c r="AM398" s="414"/>
      <c r="AN398" s="414"/>
      <c r="AO398" s="414"/>
      <c r="AP398" s="414"/>
      <c r="AQ398" s="414"/>
      <c r="AR398" s="414"/>
      <c r="AS398" s="414"/>
      <c r="AT398" s="414"/>
      <c r="AU398" s="414"/>
      <c r="AV398" s="414"/>
      <c r="AW398" s="414"/>
      <c r="AX398" s="414"/>
      <c r="AY398" s="414"/>
      <c r="AZ398" s="414"/>
      <c r="BA398" s="379"/>
      <c r="BU398" s="379"/>
      <c r="BV398" s="414"/>
      <c r="BW398" s="414"/>
      <c r="BX398" s="414"/>
      <c r="BY398" s="414"/>
      <c r="BZ398" s="414"/>
      <c r="CA398" s="414"/>
      <c r="CB398" s="414"/>
      <c r="CC398" s="414"/>
      <c r="CD398" s="414"/>
      <c r="CE398" s="414"/>
      <c r="CF398" s="414"/>
      <c r="CG398" s="414"/>
      <c r="CH398" s="414"/>
      <c r="CI398" s="414"/>
      <c r="CJ398" s="414"/>
      <c r="CK398" s="414"/>
      <c r="CL398" s="414"/>
      <c r="CM398" s="414"/>
      <c r="CN398" s="414"/>
      <c r="CO398" s="414"/>
      <c r="CP398" s="414"/>
      <c r="CQ398" s="414"/>
      <c r="CR398" s="414"/>
      <c r="CS398" s="414"/>
      <c r="CT398" s="414"/>
      <c r="CU398" s="414"/>
      <c r="CV398" s="414"/>
      <c r="CW398" s="414"/>
      <c r="CX398" s="414"/>
      <c r="CY398" s="414"/>
      <c r="CZ398" s="414"/>
    </row>
    <row r="399" s="914" customFormat="true" ht="15" customHeight="true" x14ac:dyDescent="0.25">
      <c r="A399" s="383"/>
      <c r="B399" s="383"/>
      <c r="C399" s="1069" t="s">
        <v>132</v>
      </c>
      <c r="D399" s="1070"/>
      <c r="E399" s="1070"/>
      <c r="F399" s="1070"/>
      <c r="G399" s="383"/>
      <c r="H399" s="1072" t="s">
        <v>133</v>
      </c>
      <c r="I399" s="1073"/>
      <c r="J399" s="1073"/>
      <c r="K399" s="1073"/>
      <c r="M399" s="1072" t="s">
        <v>134</v>
      </c>
      <c r="N399" s="1073"/>
      <c r="O399" s="1073"/>
      <c r="P399" s="1073"/>
      <c r="V399" s="410"/>
      <c r="W399" s="410"/>
      <c r="X399" s="410"/>
      <c r="Y399" s="410"/>
      <c r="Z399" s="410"/>
      <c r="AA399" s="410"/>
      <c r="AB399" s="410"/>
      <c r="AC399" s="410"/>
      <c r="AD399" s="410"/>
      <c r="AE399" s="410"/>
      <c r="AF399" s="410"/>
      <c r="AG399" s="410"/>
      <c r="AH399" s="410"/>
      <c r="AI399" s="410"/>
      <c r="AJ399" s="410"/>
      <c r="AK399" s="410"/>
      <c r="AL399" s="410"/>
      <c r="AM399" s="410"/>
      <c r="AN399" s="410"/>
      <c r="AO399" s="410"/>
      <c r="AP399" s="410"/>
      <c r="AQ399" s="410"/>
      <c r="AR399" s="410"/>
      <c r="AS399" s="410"/>
      <c r="AT399" s="410"/>
      <c r="AU399" s="410"/>
      <c r="AV399" s="410"/>
      <c r="AW399" s="410"/>
      <c r="AX399" s="410"/>
      <c r="AY399" s="410"/>
      <c r="AZ399" s="410"/>
      <c r="BB399" s="383"/>
      <c r="BV399" s="410"/>
      <c r="BW399" s="410"/>
      <c r="BX399" s="410"/>
      <c r="BY399" s="410"/>
      <c r="BZ399" s="410"/>
      <c r="CA399" s="410"/>
      <c r="CB399" s="410"/>
      <c r="CC399" s="410"/>
      <c r="CD399" s="410"/>
      <c r="CE399" s="410"/>
      <c r="CF399" s="410"/>
      <c r="CG399" s="410"/>
      <c r="CH399" s="410"/>
      <c r="CI399" s="410"/>
      <c r="CJ399" s="410"/>
      <c r="CK399" s="410"/>
      <c r="CL399" s="410"/>
      <c r="CM399" s="410"/>
      <c r="CN399" s="410"/>
      <c r="CO399" s="410"/>
      <c r="CP399" s="410"/>
      <c r="CQ399" s="410"/>
      <c r="CR399" s="410"/>
      <c r="CS399" s="410"/>
      <c r="CT399" s="410"/>
      <c r="CU399" s="410"/>
      <c r="CV399" s="410"/>
      <c r="CW399" s="410"/>
      <c r="CX399" s="410"/>
      <c r="CY399" s="410"/>
      <c r="CZ399" s="410"/>
    </row>
    <row r="400" s="914" customFormat="true" ht="15" customHeight="true" x14ac:dyDescent="0.2">
      <c r="A400" s="383"/>
      <c r="B400" s="383"/>
      <c r="C400" s="1114" t="s">
        <v>208</v>
      </c>
      <c r="D400" s="1115"/>
      <c r="E400" s="1115"/>
      <c r="F400"/>
      <c r="G400"/>
      <c r="H400" s="1115" t="s">
        <v>208</v>
      </c>
      <c r="I400" s="1115"/>
      <c r="J400" s="1115"/>
      <c r="K400"/>
      <c r="L400"/>
      <c r="M400" s="1115" t="s">
        <v>208</v>
      </c>
      <c r="N400" s="1115"/>
      <c r="O400" s="1115"/>
      <c r="P400"/>
      <c r="Q400"/>
      <c r="R400" s="410"/>
      <c r="V400" s="410"/>
      <c r="W400" s="410"/>
      <c r="X400" s="410"/>
      <c r="Y400" s="410"/>
      <c r="Z400" s="410"/>
      <c r="AA400" s="410"/>
      <c r="AB400" s="410"/>
      <c r="AC400" s="410"/>
      <c r="AD400" s="410"/>
      <c r="AE400" s="410"/>
      <c r="AF400" s="410"/>
      <c r="AG400" s="410"/>
      <c r="AH400" s="410"/>
      <c r="AI400" s="410"/>
      <c r="AJ400" s="410"/>
      <c r="AK400" s="410"/>
      <c r="AL400" s="410"/>
      <c r="AM400" s="410"/>
      <c r="AN400" s="410"/>
      <c r="AO400" s="410"/>
      <c r="AP400" s="410"/>
      <c r="AQ400" s="410"/>
      <c r="AR400" s="410"/>
      <c r="AS400" s="410"/>
      <c r="AT400" s="410"/>
      <c r="AU400" s="410"/>
      <c r="AV400" s="410"/>
      <c r="AW400" s="410"/>
      <c r="AX400" s="410"/>
      <c r="AY400" s="410"/>
      <c r="AZ400" s="410"/>
      <c r="BB400" s="383"/>
      <c r="BV400" s="410"/>
      <c r="BW400" s="410"/>
      <c r="BX400" s="410"/>
      <c r="BY400" s="410"/>
      <c r="BZ400" s="410"/>
      <c r="CA400" s="410"/>
      <c r="CB400" s="410"/>
      <c r="CC400" s="410"/>
      <c r="CD400" s="410"/>
      <c r="CE400" s="410"/>
      <c r="CF400" s="410"/>
      <c r="CG400" s="410"/>
      <c r="CH400" s="410"/>
      <c r="CI400" s="410"/>
      <c r="CJ400" s="410"/>
      <c r="CK400" s="410"/>
      <c r="CL400" s="410"/>
      <c r="CM400" s="410"/>
      <c r="CN400" s="410"/>
      <c r="CO400" s="410"/>
      <c r="CP400" s="410"/>
      <c r="CQ400" s="410"/>
      <c r="CR400" s="410"/>
      <c r="CS400" s="410"/>
      <c r="CT400" s="410"/>
      <c r="CU400" s="410"/>
      <c r="CV400" s="410"/>
      <c r="CW400" s="410"/>
      <c r="CX400" s="410"/>
      <c r="CY400" s="410"/>
      <c r="CZ400" s="410"/>
    </row>
    <row r="401" s="914" customFormat="true" ht="25.15" customHeight="true" x14ac:dyDescent="0.2">
      <c r="A401" s="383"/>
      <c r="B401" s="383"/>
      <c r="C401" s="1116" t="s">
        <v>199</v>
      </c>
      <c r="D401" s="1117"/>
      <c r="E401" s="39" t="s">
        <v>209</v>
      </c>
      <c r="F401" s="71"/>
      <c r="G401" s="71"/>
      <c r="H401" s="1117" t="s">
        <v>199</v>
      </c>
      <c r="I401" s="1117"/>
      <c r="J401" s="38" t="s">
        <v>209</v>
      </c>
      <c r="K401" s="71"/>
      <c r="L401" s="71"/>
      <c r="M401" s="1117" t="s">
        <v>199</v>
      </c>
      <c r="N401" s="1117"/>
      <c r="O401" s="37" t="s">
        <v>209</v>
      </c>
      <c r="P401" s="71"/>
      <c r="Q401" s="71"/>
      <c r="R401" s="410"/>
      <c r="V401" s="410"/>
      <c r="W401" s="410"/>
      <c r="X401" s="410"/>
      <c r="Y401" s="410"/>
      <c r="Z401" s="410"/>
      <c r="AA401" s="410"/>
      <c r="AB401" s="410"/>
      <c r="AC401" s="410"/>
      <c r="AD401" s="410"/>
      <c r="AE401" s="410"/>
      <c r="AF401" s="410"/>
      <c r="AG401" s="410"/>
      <c r="AH401" s="410"/>
      <c r="AI401" s="410"/>
      <c r="AJ401" s="410"/>
      <c r="AK401" s="410"/>
      <c r="AL401" s="410"/>
      <c r="AM401" s="410"/>
      <c r="AN401" s="410"/>
      <c r="AO401" s="410"/>
      <c r="AP401" s="410"/>
      <c r="AQ401" s="410"/>
      <c r="AR401" s="410"/>
      <c r="AS401" s="410"/>
      <c r="AT401" s="410"/>
      <c r="AU401" s="410"/>
      <c r="AV401" s="410"/>
      <c r="AW401" s="410"/>
      <c r="AX401" s="410"/>
      <c r="AY401" s="410"/>
      <c r="AZ401" s="410"/>
      <c r="BB401" s="383"/>
      <c r="BV401" s="410"/>
      <c r="BW401" s="410"/>
      <c r="BX401" s="410"/>
      <c r="BY401" s="410"/>
      <c r="BZ401" s="410"/>
      <c r="CA401" s="410"/>
      <c r="CB401" s="410"/>
      <c r="CC401" s="410"/>
      <c r="CD401" s="410"/>
      <c r="CE401" s="410"/>
      <c r="CF401" s="410"/>
      <c r="CG401" s="410"/>
      <c r="CH401" s="410"/>
      <c r="CI401" s="410"/>
      <c r="CJ401" s="410"/>
      <c r="CK401" s="410"/>
      <c r="CL401" s="410"/>
      <c r="CM401" s="410"/>
      <c r="CN401" s="410"/>
      <c r="CO401" s="410"/>
      <c r="CP401" s="410"/>
      <c r="CQ401" s="410"/>
      <c r="CR401" s="410"/>
      <c r="CS401" s="410"/>
      <c r="CT401" s="410"/>
      <c r="CU401" s="410"/>
      <c r="CV401" s="410"/>
      <c r="CW401" s="410"/>
      <c r="CX401" s="410"/>
      <c r="CY401" s="410"/>
      <c r="CZ401" s="410"/>
    </row>
    <row r="402" s="914" customFormat="true" ht="25.15" customHeight="true" x14ac:dyDescent="0.2">
      <c r="A402" s="383"/>
      <c r="B402" s="1071" t="s">
        <v>140</v>
      </c>
      <c r="C402" s="1117"/>
      <c r="D402" s="1117"/>
      <c r="E402" s="36" t="s">
        <v>210</v>
      </c>
      <c r="F402" s="71"/>
      <c r="G402" s="71"/>
      <c r="H402" s="1117"/>
      <c r="I402" s="1117"/>
      <c r="J402" s="35" t="s">
        <v>210</v>
      </c>
      <c r="K402" s="71"/>
      <c r="L402" s="71"/>
      <c r="M402" s="1117"/>
      <c r="N402" s="1117"/>
      <c r="O402" s="34" t="s">
        <v>210</v>
      </c>
      <c r="P402" s="71"/>
      <c r="Q402" s="71"/>
      <c r="R402" s="410"/>
      <c r="V402" s="410"/>
      <c r="W402" s="410"/>
      <c r="X402" s="410"/>
      <c r="Y402" s="410"/>
      <c r="Z402" s="410"/>
      <c r="AA402" s="410"/>
      <c r="AB402" s="410"/>
      <c r="AC402" s="410"/>
      <c r="AD402" s="410"/>
      <c r="AE402" s="410"/>
      <c r="AF402" s="410"/>
      <c r="AG402" s="410"/>
      <c r="AH402" s="410"/>
      <c r="AI402" s="410"/>
      <c r="AJ402" s="410"/>
      <c r="AK402" s="410"/>
      <c r="AL402" s="410"/>
      <c r="AM402" s="410"/>
      <c r="AN402" s="410"/>
      <c r="AO402" s="410"/>
      <c r="AP402" s="410"/>
      <c r="AQ402" s="410"/>
      <c r="AR402" s="410"/>
      <c r="AS402" s="410"/>
      <c r="AT402" s="410"/>
      <c r="AU402" s="410"/>
      <c r="AV402" s="410"/>
      <c r="AW402" s="410"/>
      <c r="AX402" s="410"/>
      <c r="AY402" s="410"/>
      <c r="AZ402" s="410"/>
      <c r="BB402" s="383"/>
      <c r="BV402" s="410"/>
      <c r="BW402" s="410"/>
      <c r="BX402" s="410"/>
      <c r="BY402" s="410"/>
      <c r="BZ402" s="410"/>
      <c r="CA402" s="410"/>
      <c r="CB402" s="410"/>
      <c r="CC402" s="410"/>
      <c r="CD402" s="410"/>
      <c r="CE402" s="410"/>
      <c r="CF402" s="410"/>
      <c r="CG402" s="410"/>
      <c r="CH402" s="410"/>
      <c r="CI402" s="410"/>
      <c r="CJ402" s="410"/>
      <c r="CK402" s="410"/>
      <c r="CL402" s="410"/>
      <c r="CM402" s="410"/>
      <c r="CN402" s="410"/>
      <c r="CO402" s="410"/>
      <c r="CP402" s="410"/>
      <c r="CQ402" s="410"/>
      <c r="CR402" s="410"/>
      <c r="CS402" s="410"/>
      <c r="CT402" s="410"/>
      <c r="CU402" s="410"/>
      <c r="CV402" s="410"/>
      <c r="CW402" s="410"/>
      <c r="CX402" s="410"/>
      <c r="CY402" s="410"/>
      <c r="CZ402" s="410"/>
    </row>
    <row r="403" s="412" customFormat="true" ht="25.15" customHeight="true" x14ac:dyDescent="0.2">
      <c r="A403" s="488"/>
      <c r="B403" s="952"/>
      <c r="C403" s="1116" t="s">
        <v>583</v>
      </c>
      <c r="D403" s="1117"/>
      <c r="E403" s="33">
        <v>0.80683110544238357</v>
      </c>
      <c r="F403" s="71"/>
      <c r="G403" s="71"/>
      <c r="H403" s="1117" t="s">
        <v>583</v>
      </c>
      <c r="I403" s="1117"/>
      <c r="J403" s="32">
        <v>0.81040994756412743</v>
      </c>
      <c r="K403" s="71"/>
      <c r="L403" s="71"/>
      <c r="M403" s="1117" t="s">
        <v>584</v>
      </c>
      <c r="N403" s="1117"/>
      <c r="O403" s="31">
        <v>0.71445366664057508</v>
      </c>
      <c r="P403" s="71"/>
      <c r="Q403" s="71"/>
      <c r="R403" s="413"/>
      <c r="V403" s="413"/>
      <c r="W403" s="413"/>
      <c r="X403" s="413"/>
      <c r="Y403" s="413"/>
      <c r="Z403" s="413"/>
      <c r="AA403" s="413"/>
      <c r="AB403" s="413"/>
      <c r="AC403" s="413"/>
      <c r="AD403" s="413"/>
      <c r="AE403" s="413"/>
      <c r="AF403" s="413"/>
      <c r="AG403" s="413"/>
      <c r="AH403" s="413"/>
      <c r="AI403" s="413"/>
      <c r="AJ403" s="413"/>
      <c r="AK403" s="413"/>
      <c r="AL403" s="413"/>
      <c r="AM403" s="413"/>
      <c r="AN403" s="413"/>
      <c r="AO403" s="413"/>
      <c r="AP403" s="413"/>
      <c r="AQ403" s="413"/>
      <c r="AR403" s="413"/>
      <c r="AS403" s="413"/>
      <c r="AT403" s="413"/>
      <c r="AU403" s="413"/>
      <c r="AV403" s="413"/>
      <c r="AW403" s="413"/>
      <c r="AX403" s="413"/>
      <c r="AY403" s="413"/>
      <c r="AZ403" s="413"/>
      <c r="BB403" s="488"/>
      <c r="BV403" s="413"/>
      <c r="BW403" s="413"/>
      <c r="BX403" s="413"/>
      <c r="BY403" s="413"/>
      <c r="BZ403" s="413"/>
      <c r="CA403" s="413"/>
      <c r="CB403" s="413"/>
      <c r="CC403" s="413"/>
      <c r="CD403" s="413"/>
      <c r="CE403" s="413"/>
      <c r="CF403" s="413"/>
      <c r="CG403" s="413"/>
      <c r="CH403" s="413"/>
      <c r="CI403" s="413"/>
      <c r="CJ403" s="413"/>
      <c r="CK403" s="413"/>
      <c r="CL403" s="413"/>
      <c r="CM403" s="413"/>
      <c r="CN403" s="413"/>
      <c r="CO403" s="413"/>
      <c r="CP403" s="413"/>
      <c r="CQ403" s="413"/>
      <c r="CR403" s="413"/>
      <c r="CS403" s="413"/>
      <c r="CT403" s="413"/>
      <c r="CU403" s="413"/>
      <c r="CV403" s="413"/>
      <c r="CW403" s="413"/>
      <c r="CX403" s="413"/>
      <c r="CY403" s="413"/>
      <c r="CZ403" s="413"/>
    </row>
    <row r="404" s="412" customFormat="true" ht="25.15" customHeight="true" x14ac:dyDescent="0.2">
      <c r="A404" s="488"/>
      <c r="B404" s="952"/>
      <c r="C404" s="1116" t="s">
        <v>584</v>
      </c>
      <c r="D404" s="1117"/>
      <c r="E404" s="30">
        <v>0.79968405839095824</v>
      </c>
      <c r="F404" s="71"/>
      <c r="G404" s="71"/>
      <c r="H404" s="1117" t="s">
        <v>585</v>
      </c>
      <c r="I404" s="1117"/>
      <c r="J404" s="29">
        <v>0.78993786884107542</v>
      </c>
      <c r="K404" s="71"/>
      <c r="L404" s="71"/>
      <c r="M404" s="1117" t="s">
        <v>585</v>
      </c>
      <c r="N404" s="1117"/>
      <c r="O404" s="28">
        <v>0.70861200457683027</v>
      </c>
      <c r="P404" s="71"/>
      <c r="Q404" s="71"/>
      <c r="R404" s="413"/>
      <c r="V404" s="413"/>
      <c r="W404" s="413"/>
      <c r="X404" s="413"/>
      <c r="Y404" s="413"/>
      <c r="Z404" s="413"/>
      <c r="AA404" s="413"/>
      <c r="AB404" s="413"/>
      <c r="AC404" s="413"/>
      <c r="AD404" s="413"/>
      <c r="AE404" s="413"/>
      <c r="AF404" s="413"/>
      <c r="AG404" s="413"/>
      <c r="AH404" s="413"/>
      <c r="AI404" s="413"/>
      <c r="AJ404" s="413"/>
      <c r="AK404" s="413"/>
      <c r="AL404" s="413"/>
      <c r="AM404" s="413"/>
      <c r="AN404" s="413"/>
      <c r="AO404" s="413"/>
      <c r="AP404" s="413"/>
      <c r="AQ404" s="413"/>
      <c r="AR404" s="413"/>
      <c r="AS404" s="413"/>
      <c r="AT404" s="413"/>
      <c r="AU404" s="413"/>
      <c r="AV404" s="413"/>
      <c r="AW404" s="413"/>
      <c r="AX404" s="413"/>
      <c r="AY404" s="413"/>
      <c r="AZ404" s="413"/>
      <c r="BB404" s="488"/>
      <c r="BV404" s="413"/>
      <c r="BW404" s="413"/>
      <c r="BX404" s="413"/>
      <c r="BY404" s="413"/>
      <c r="BZ404" s="413"/>
      <c r="CA404" s="413"/>
      <c r="CB404" s="413"/>
      <c r="CC404" s="413"/>
      <c r="CD404" s="413"/>
      <c r="CE404" s="413"/>
      <c r="CF404" s="413"/>
      <c r="CG404" s="413"/>
      <c r="CH404" s="413"/>
      <c r="CI404" s="413"/>
      <c r="CJ404" s="413"/>
      <c r="CK404" s="413"/>
      <c r="CL404" s="413"/>
      <c r="CM404" s="413"/>
      <c r="CN404" s="413"/>
      <c r="CO404" s="413"/>
      <c r="CP404" s="413"/>
      <c r="CQ404" s="413"/>
      <c r="CR404" s="413"/>
      <c r="CS404" s="413"/>
      <c r="CT404" s="413"/>
      <c r="CU404" s="413"/>
      <c r="CV404" s="413"/>
      <c r="CW404" s="413"/>
      <c r="CX404" s="413"/>
      <c r="CY404" s="413"/>
      <c r="CZ404" s="413"/>
    </row>
    <row r="405" s="412" customFormat="true" ht="25.15" customHeight="true" x14ac:dyDescent="0.2">
      <c r="A405" s="488"/>
      <c r="B405" s="952"/>
      <c r="C405" s="1116" t="s">
        <v>585</v>
      </c>
      <c r="D405" s="1117"/>
      <c r="E405" s="30">
        <v>0.79955943766940862</v>
      </c>
      <c r="F405" s="71"/>
      <c r="G405" s="71"/>
      <c r="H405" s="1117" t="s">
        <v>587</v>
      </c>
      <c r="I405" s="1117"/>
      <c r="J405" s="29">
        <v>0.77652718286957056</v>
      </c>
      <c r="K405" s="71"/>
      <c r="L405" s="71"/>
      <c r="M405" s="1117" t="s">
        <v>583</v>
      </c>
      <c r="N405" s="1117"/>
      <c r="O405" s="28">
        <v>0.67813735649924489</v>
      </c>
      <c r="P405" s="71"/>
      <c r="Q405" s="71"/>
      <c r="R405" s="413"/>
      <c r="V405" s="413"/>
      <c r="W405" s="413"/>
      <c r="X405" s="413"/>
      <c r="Y405" s="413"/>
      <c r="Z405" s="413"/>
      <c r="AA405" s="413"/>
      <c r="AB405" s="413"/>
      <c r="AC405" s="413"/>
      <c r="AD405" s="413"/>
      <c r="AE405" s="413"/>
      <c r="AF405" s="413"/>
      <c r="AG405" s="413"/>
      <c r="AH405" s="413"/>
      <c r="AI405" s="413"/>
      <c r="AJ405" s="413"/>
      <c r="AK405" s="413"/>
      <c r="AL405" s="413"/>
      <c r="AM405" s="413"/>
      <c r="AN405" s="413"/>
      <c r="AO405" s="413"/>
      <c r="AP405" s="413"/>
      <c r="AQ405" s="413"/>
      <c r="AR405" s="413"/>
      <c r="AS405" s="413"/>
      <c r="AT405" s="413"/>
      <c r="AU405" s="413"/>
      <c r="AV405" s="413"/>
      <c r="AW405" s="413"/>
      <c r="AX405" s="413"/>
      <c r="AY405" s="413"/>
      <c r="AZ405" s="413"/>
      <c r="BB405" s="488"/>
      <c r="BV405" s="413"/>
      <c r="BW405" s="413"/>
      <c r="BX405" s="413"/>
      <c r="BY405" s="413"/>
      <c r="BZ405" s="413"/>
      <c r="CA405" s="413"/>
      <c r="CB405" s="413"/>
      <c r="CC405" s="413"/>
      <c r="CD405" s="413"/>
      <c r="CE405" s="413"/>
      <c r="CF405" s="413"/>
      <c r="CG405" s="413"/>
      <c r="CH405" s="413"/>
      <c r="CI405" s="413"/>
      <c r="CJ405" s="413"/>
      <c r="CK405" s="413"/>
      <c r="CL405" s="413"/>
      <c r="CM405" s="413"/>
      <c r="CN405" s="413"/>
      <c r="CO405" s="413"/>
      <c r="CP405" s="413"/>
      <c r="CQ405" s="413"/>
      <c r="CR405" s="413"/>
      <c r="CS405" s="413"/>
      <c r="CT405" s="413"/>
      <c r="CU405" s="413"/>
      <c r="CV405" s="413"/>
      <c r="CW405" s="413"/>
      <c r="CX405" s="413"/>
      <c r="CY405" s="413"/>
      <c r="CZ405" s="413"/>
    </row>
    <row r="406" s="412" customFormat="true" ht="25.15" customHeight="true" x14ac:dyDescent="0.2">
      <c r="A406" s="488"/>
      <c r="B406" s="952"/>
      <c r="C406" s="1116" t="s">
        <v>586</v>
      </c>
      <c r="D406" s="1117"/>
      <c r="E406" s="30">
        <v>0.77852092950368545</v>
      </c>
      <c r="F406" s="71"/>
      <c r="G406" s="71"/>
      <c r="H406" s="1117" t="s">
        <v>584</v>
      </c>
      <c r="I406" s="1117"/>
      <c r="J406" s="29">
        <v>0.7739894989502637</v>
      </c>
      <c r="K406" s="71"/>
      <c r="L406" s="71"/>
      <c r="M406" s="1117" t="s">
        <v>586</v>
      </c>
      <c r="N406" s="1117"/>
      <c r="O406" s="28">
        <v>0.66463139585947784</v>
      </c>
      <c r="P406" s="71"/>
      <c r="Q406" s="71"/>
      <c r="R406" s="413"/>
      <c r="V406" s="413"/>
      <c r="W406" s="413"/>
      <c r="X406" s="413"/>
      <c r="Y406" s="413"/>
      <c r="Z406" s="413"/>
      <c r="AA406" s="413"/>
      <c r="AB406" s="413"/>
      <c r="AC406" s="413"/>
      <c r="AD406" s="413"/>
      <c r="AE406" s="413"/>
      <c r="AF406" s="413"/>
      <c r="AG406" s="413"/>
      <c r="AH406" s="413"/>
      <c r="AI406" s="413"/>
      <c r="AJ406" s="413"/>
      <c r="AK406" s="413"/>
      <c r="AL406" s="413"/>
      <c r="AM406" s="413"/>
      <c r="AN406" s="413"/>
      <c r="AO406" s="413"/>
      <c r="AP406" s="413"/>
      <c r="AQ406" s="413"/>
      <c r="AR406" s="413"/>
      <c r="AS406" s="413"/>
      <c r="AT406" s="413"/>
      <c r="AU406" s="413"/>
      <c r="AV406" s="413"/>
      <c r="AW406" s="413"/>
      <c r="AX406" s="413"/>
      <c r="AY406" s="413"/>
      <c r="AZ406" s="413"/>
      <c r="BB406" s="488"/>
      <c r="BV406" s="413"/>
      <c r="BW406" s="413"/>
      <c r="BX406" s="413"/>
      <c r="BY406" s="413"/>
      <c r="BZ406" s="413"/>
      <c r="CA406" s="413"/>
      <c r="CB406" s="413"/>
      <c r="CC406" s="413"/>
      <c r="CD406" s="413"/>
      <c r="CE406" s="413"/>
      <c r="CF406" s="413"/>
      <c r="CG406" s="413"/>
      <c r="CH406" s="413"/>
      <c r="CI406" s="413"/>
      <c r="CJ406" s="413"/>
      <c r="CK406" s="413"/>
      <c r="CL406" s="413"/>
      <c r="CM406" s="413"/>
      <c r="CN406" s="413"/>
      <c r="CO406" s="413"/>
      <c r="CP406" s="413"/>
      <c r="CQ406" s="413"/>
      <c r="CR406" s="413"/>
      <c r="CS406" s="413"/>
      <c r="CT406" s="413"/>
      <c r="CU406" s="413"/>
      <c r="CV406" s="413"/>
      <c r="CW406" s="413"/>
      <c r="CX406" s="413"/>
      <c r="CY406" s="413"/>
      <c r="CZ406" s="413"/>
    </row>
    <row r="407" s="412" customFormat="true" ht="25.15" customHeight="true" x14ac:dyDescent="0.2">
      <c r="A407" s="488"/>
      <c r="B407" s="952"/>
      <c r="C407" s="1116" t="s">
        <v>587</v>
      </c>
      <c r="D407" s="1117"/>
      <c r="E407" s="30">
        <v>0.77849741274518147</v>
      </c>
      <c r="F407" s="71"/>
      <c r="G407" s="71"/>
      <c r="H407" s="1117" t="s">
        <v>588</v>
      </c>
      <c r="I407" s="1117"/>
      <c r="J407" s="29">
        <v>-0.7482768260624193</v>
      </c>
      <c r="K407" s="71"/>
      <c r="L407" s="71"/>
      <c r="M407" s="1117" t="s">
        <v>588</v>
      </c>
      <c r="N407" s="1117"/>
      <c r="O407" s="28">
        <v>-0.66327800131481063</v>
      </c>
      <c r="P407" s="71"/>
      <c r="Q407" s="71"/>
      <c r="R407" s="413"/>
      <c r="V407" s="413"/>
      <c r="W407" s="413"/>
      <c r="X407" s="413"/>
      <c r="Y407" s="413"/>
      <c r="Z407" s="413"/>
      <c r="AA407" s="413"/>
      <c r="AB407" s="413"/>
      <c r="AC407" s="413"/>
      <c r="AD407" s="413"/>
      <c r="AE407" s="413"/>
      <c r="AF407" s="413"/>
      <c r="AG407" s="413"/>
      <c r="AH407" s="413"/>
      <c r="AI407" s="413"/>
      <c r="AJ407" s="413"/>
      <c r="AK407" s="413"/>
      <c r="AL407" s="413"/>
      <c r="AM407" s="413"/>
      <c r="AN407" s="413"/>
      <c r="AO407" s="413"/>
      <c r="AP407" s="413"/>
      <c r="AQ407" s="413"/>
      <c r="AR407" s="413"/>
      <c r="AS407" s="413"/>
      <c r="AT407" s="413"/>
      <c r="AU407" s="413"/>
      <c r="AV407" s="413"/>
      <c r="AW407" s="413"/>
      <c r="AX407" s="413"/>
      <c r="AY407" s="413"/>
      <c r="AZ407" s="413"/>
      <c r="BB407" s="488"/>
      <c r="BV407" s="413"/>
      <c r="BW407" s="413"/>
      <c r="BX407" s="413"/>
      <c r="BY407" s="413"/>
      <c r="BZ407" s="413"/>
      <c r="CA407" s="413"/>
      <c r="CB407" s="413"/>
      <c r="CC407" s="413"/>
      <c r="CD407" s="413"/>
      <c r="CE407" s="413"/>
      <c r="CF407" s="413"/>
      <c r="CG407" s="413"/>
      <c r="CH407" s="413"/>
      <c r="CI407" s="413"/>
      <c r="CJ407" s="413"/>
      <c r="CK407" s="413"/>
      <c r="CL407" s="413"/>
      <c r="CM407" s="413"/>
      <c r="CN407" s="413"/>
      <c r="CO407" s="413"/>
      <c r="CP407" s="413"/>
      <c r="CQ407" s="413"/>
      <c r="CR407" s="413"/>
      <c r="CS407" s="413"/>
      <c r="CT407" s="413"/>
      <c r="CU407" s="413"/>
      <c r="CV407" s="413"/>
      <c r="CW407" s="413"/>
      <c r="CX407" s="413"/>
      <c r="CY407" s="413"/>
      <c r="CZ407" s="413"/>
    </row>
    <row r="408" s="412" customFormat="true" ht="25.15" customHeight="true" x14ac:dyDescent="0.2">
      <c r="A408" s="488"/>
      <c r="B408" s="952"/>
      <c r="C408" s="1116" t="s">
        <v>588</v>
      </c>
      <c r="D408" s="1117"/>
      <c r="E408" s="30">
        <v>-0.77465003237481556</v>
      </c>
      <c r="F408" s="71"/>
      <c r="G408" s="71"/>
      <c r="H408" s="1117" t="s">
        <v>586</v>
      </c>
      <c r="I408" s="1117"/>
      <c r="J408" s="29">
        <v>0.74171312399846467</v>
      </c>
      <c r="K408" s="71"/>
      <c r="L408" s="71"/>
      <c r="M408" s="1117" t="s">
        <v>587</v>
      </c>
      <c r="N408" s="1117"/>
      <c r="O408" s="28">
        <v>0.64248308335880977</v>
      </c>
      <c r="P408" s="71"/>
      <c r="Q408" s="71"/>
      <c r="R408" s="413"/>
      <c r="V408" s="413"/>
      <c r="W408" s="413"/>
      <c r="X408" s="413"/>
      <c r="Y408" s="413"/>
      <c r="Z408" s="413"/>
      <c r="AA408" s="413"/>
      <c r="AB408" s="413"/>
      <c r="AC408" s="413"/>
      <c r="AD408" s="413"/>
      <c r="AE408" s="413"/>
      <c r="AF408" s="413"/>
      <c r="AG408" s="413"/>
      <c r="AH408" s="413"/>
      <c r="AI408" s="413"/>
      <c r="AJ408" s="413"/>
      <c r="AK408" s="413"/>
      <c r="AL408" s="413"/>
      <c r="AM408" s="413"/>
      <c r="AN408" s="413"/>
      <c r="AO408" s="413"/>
      <c r="AP408" s="413"/>
      <c r="AQ408" s="413"/>
      <c r="AR408" s="413"/>
      <c r="AS408" s="413"/>
      <c r="AT408" s="413"/>
      <c r="AU408" s="413"/>
      <c r="AV408" s="413"/>
      <c r="AW408" s="413"/>
      <c r="AX408" s="413"/>
      <c r="AY408" s="413"/>
      <c r="AZ408" s="413"/>
      <c r="BB408" s="488"/>
      <c r="BV408" s="413"/>
      <c r="BW408" s="413"/>
      <c r="BX408" s="413"/>
      <c r="BY408" s="413"/>
      <c r="BZ408" s="413"/>
      <c r="CA408" s="413"/>
      <c r="CB408" s="413"/>
      <c r="CC408" s="413"/>
      <c r="CD408" s="413"/>
      <c r="CE408" s="413"/>
      <c r="CF408" s="413"/>
      <c r="CG408" s="413"/>
      <c r="CH408" s="413"/>
      <c r="CI408" s="413"/>
      <c r="CJ408" s="413"/>
      <c r="CK408" s="413"/>
      <c r="CL408" s="413"/>
      <c r="CM408" s="413"/>
      <c r="CN408" s="413"/>
      <c r="CO408" s="413"/>
      <c r="CP408" s="413"/>
      <c r="CQ408" s="413"/>
      <c r="CR408" s="413"/>
      <c r="CS408" s="413"/>
      <c r="CT408" s="413"/>
      <c r="CU408" s="413"/>
      <c r="CV408" s="413"/>
      <c r="CW408" s="413"/>
      <c r="CX408" s="413"/>
      <c r="CY408" s="413"/>
      <c r="CZ408" s="413"/>
    </row>
    <row r="409" s="412" customFormat="true" ht="25.15" customHeight="true" x14ac:dyDescent="0.2">
      <c r="A409" s="488"/>
      <c r="B409" s="952"/>
      <c r="C409" s="1116" t="s">
        <v>589</v>
      </c>
      <c r="D409" s="1117"/>
      <c r="E409" s="30">
        <v>0.66467099948031527</v>
      </c>
      <c r="F409" s="71"/>
      <c r="G409" s="71"/>
      <c r="H409" s="1117" t="s">
        <v>589</v>
      </c>
      <c r="I409" s="1117"/>
      <c r="J409" s="29">
        <v>0.63175917576583329</v>
      </c>
      <c r="K409" s="71"/>
      <c r="L409" s="71"/>
      <c r="M409" s="1117" t="s">
        <v>590</v>
      </c>
      <c r="N409" s="1117"/>
      <c r="O409" s="28">
        <v>0.58586164202017388</v>
      </c>
      <c r="P409" s="71"/>
      <c r="Q409" s="71"/>
      <c r="R409" s="413"/>
      <c r="V409" s="413"/>
      <c r="W409" s="413"/>
      <c r="X409" s="413"/>
      <c r="Y409" s="413"/>
      <c r="Z409" s="413"/>
      <c r="AA409" s="413"/>
      <c r="AB409" s="413"/>
      <c r="AC409" s="413"/>
      <c r="AD409" s="413"/>
      <c r="AE409" s="413"/>
      <c r="AF409" s="413"/>
      <c r="AG409" s="413"/>
      <c r="AH409" s="413"/>
      <c r="AI409" s="413"/>
      <c r="AJ409" s="413"/>
      <c r="AK409" s="413"/>
      <c r="AL409" s="413"/>
      <c r="AM409" s="413"/>
      <c r="AN409" s="413"/>
      <c r="AO409" s="413"/>
      <c r="AP409" s="413"/>
      <c r="AQ409" s="413"/>
      <c r="AR409" s="413"/>
      <c r="AS409" s="413"/>
      <c r="AT409" s="413"/>
      <c r="AU409" s="413"/>
      <c r="AV409" s="413"/>
      <c r="AW409" s="413"/>
      <c r="AX409" s="413"/>
      <c r="AY409" s="413"/>
      <c r="AZ409" s="413"/>
      <c r="BB409" s="488"/>
      <c r="BV409" s="413"/>
      <c r="BW409" s="413"/>
      <c r="BX409" s="413"/>
      <c r="BY409" s="413"/>
      <c r="BZ409" s="413"/>
      <c r="CA409" s="413"/>
      <c r="CB409" s="413"/>
      <c r="CC409" s="413"/>
      <c r="CD409" s="413"/>
      <c r="CE409" s="413"/>
      <c r="CF409" s="413"/>
      <c r="CG409" s="413"/>
      <c r="CH409" s="413"/>
      <c r="CI409" s="413"/>
      <c r="CJ409" s="413"/>
      <c r="CK409" s="413"/>
      <c r="CL409" s="413"/>
      <c r="CM409" s="413"/>
      <c r="CN409" s="413"/>
      <c r="CO409" s="413"/>
      <c r="CP409" s="413"/>
      <c r="CQ409" s="413"/>
      <c r="CR409" s="413"/>
      <c r="CS409" s="413"/>
      <c r="CT409" s="413"/>
      <c r="CU409" s="413"/>
      <c r="CV409" s="413"/>
      <c r="CW409" s="413"/>
      <c r="CX409" s="413"/>
      <c r="CY409" s="413"/>
      <c r="CZ409" s="413"/>
    </row>
    <row r="410" s="412" customFormat="true" ht="25.15" customHeight="true" x14ac:dyDescent="0.2">
      <c r="A410" s="488"/>
      <c r="B410" s="952"/>
      <c r="C410" s="1116" t="s">
        <v>590</v>
      </c>
      <c r="D410" s="1117"/>
      <c r="E410" s="30">
        <v>0.6429248023773696</v>
      </c>
      <c r="F410" s="71"/>
      <c r="G410" s="71"/>
      <c r="H410" s="1117" t="s">
        <v>590</v>
      </c>
      <c r="I410" s="1117"/>
      <c r="J410" s="29">
        <v>0.59511038801903349</v>
      </c>
      <c r="K410" s="71"/>
      <c r="L410" s="71"/>
      <c r="M410" s="1117" t="s">
        <v>594</v>
      </c>
      <c r="N410" s="1117"/>
      <c r="O410" s="28">
        <v>-0.57933109139271133</v>
      </c>
      <c r="P410" s="71"/>
      <c r="Q410" s="71"/>
      <c r="R410" s="413"/>
      <c r="V410" s="413"/>
      <c r="W410" s="413"/>
      <c r="X410" s="413"/>
      <c r="Y410" s="413"/>
      <c r="Z410" s="413"/>
      <c r="AA410" s="413"/>
      <c r="AB410" s="413"/>
      <c r="AC410" s="413"/>
      <c r="AD410" s="413"/>
      <c r="AE410" s="413"/>
      <c r="AF410" s="413"/>
      <c r="AG410" s="413"/>
      <c r="AH410" s="413"/>
      <c r="AI410" s="413"/>
      <c r="AJ410" s="413"/>
      <c r="AK410" s="413"/>
      <c r="AL410" s="413"/>
      <c r="AM410" s="413"/>
      <c r="AN410" s="413"/>
      <c r="AO410" s="413"/>
      <c r="AP410" s="413"/>
      <c r="AQ410" s="413"/>
      <c r="AR410" s="413"/>
      <c r="AS410" s="413"/>
      <c r="AT410" s="413"/>
      <c r="AU410" s="413"/>
      <c r="AV410" s="413"/>
      <c r="AW410" s="413"/>
      <c r="AX410" s="413"/>
      <c r="AY410" s="413"/>
      <c r="AZ410" s="413"/>
      <c r="BB410" s="488"/>
      <c r="BV410" s="413"/>
      <c r="BW410" s="413"/>
      <c r="BX410" s="413"/>
      <c r="BY410" s="413"/>
      <c r="BZ410" s="413"/>
      <c r="CA410" s="413"/>
      <c r="CB410" s="413"/>
      <c r="CC410" s="413"/>
      <c r="CD410" s="413"/>
      <c r="CE410" s="413"/>
      <c r="CF410" s="413"/>
      <c r="CG410" s="413"/>
      <c r="CH410" s="413"/>
      <c r="CI410" s="413"/>
      <c r="CJ410" s="413"/>
      <c r="CK410" s="413"/>
      <c r="CL410" s="413"/>
      <c r="CM410" s="413"/>
      <c r="CN410" s="413"/>
      <c r="CO410" s="413"/>
      <c r="CP410" s="413"/>
      <c r="CQ410" s="413"/>
      <c r="CR410" s="413"/>
      <c r="CS410" s="413"/>
      <c r="CT410" s="413"/>
      <c r="CU410" s="413"/>
      <c r="CV410" s="413"/>
      <c r="CW410" s="413"/>
      <c r="CX410" s="413"/>
      <c r="CY410" s="413"/>
      <c r="CZ410" s="413"/>
    </row>
    <row r="411" s="412" customFormat="true" ht="25.15" customHeight="true" x14ac:dyDescent="0.2">
      <c r="A411" s="488"/>
      <c r="B411" s="952"/>
      <c r="C411" s="1116" t="s">
        <v>591</v>
      </c>
      <c r="D411" s="1117"/>
      <c r="E411" s="30">
        <v>0.61851644013556673</v>
      </c>
      <c r="F411" s="71"/>
      <c r="G411" s="71"/>
      <c r="H411" s="1117" t="s">
        <v>592</v>
      </c>
      <c r="I411" s="1117"/>
      <c r="J411" s="29">
        <v>0.56588861016106662</v>
      </c>
      <c r="K411" s="71"/>
      <c r="L411" s="71"/>
      <c r="M411" s="1117" t="s">
        <v>531</v>
      </c>
      <c r="N411" s="1117"/>
      <c r="O411" s="28">
        <v>-0.57846594783892202</v>
      </c>
      <c r="P411" s="71"/>
      <c r="Q411" s="71"/>
      <c r="R411" s="413"/>
      <c r="V411" s="413"/>
      <c r="W411" s="413"/>
      <c r="X411" s="413"/>
      <c r="Y411" s="413"/>
      <c r="Z411" s="413"/>
      <c r="AA411" s="413"/>
      <c r="AB411" s="413"/>
      <c r="AC411" s="413"/>
      <c r="AD411" s="413"/>
      <c r="AE411" s="413"/>
      <c r="AF411" s="413"/>
      <c r="AG411" s="413"/>
      <c r="AH411" s="413"/>
      <c r="AI411" s="413"/>
      <c r="AJ411" s="413"/>
      <c r="AK411" s="413"/>
      <c r="AL411" s="413"/>
      <c r="AM411" s="413"/>
      <c r="AN411" s="413"/>
      <c r="AO411" s="413"/>
      <c r="AP411" s="413"/>
      <c r="AQ411" s="413"/>
      <c r="AR411" s="413"/>
      <c r="AS411" s="413"/>
      <c r="AT411" s="413"/>
      <c r="AU411" s="413"/>
      <c r="AV411" s="413"/>
      <c r="AW411" s="413"/>
      <c r="AX411" s="413"/>
      <c r="AY411" s="413"/>
      <c r="AZ411" s="413"/>
      <c r="BB411" s="488"/>
      <c r="BV411" s="413"/>
      <c r="BW411" s="413"/>
      <c r="BX411" s="413"/>
      <c r="BY411" s="413"/>
      <c r="BZ411" s="413"/>
      <c r="CA411" s="413"/>
      <c r="CB411" s="413"/>
      <c r="CC411" s="413"/>
      <c r="CD411" s="413"/>
      <c r="CE411" s="413"/>
      <c r="CF411" s="413"/>
      <c r="CG411" s="413"/>
      <c r="CH411" s="413"/>
      <c r="CI411" s="413"/>
      <c r="CJ411" s="413"/>
      <c r="CK411" s="413"/>
      <c r="CL411" s="413"/>
      <c r="CM411" s="413"/>
      <c r="CN411" s="413"/>
      <c r="CO411" s="413"/>
      <c r="CP411" s="413"/>
      <c r="CQ411" s="413"/>
      <c r="CR411" s="413"/>
      <c r="CS411" s="413"/>
      <c r="CT411" s="413"/>
      <c r="CU411" s="413"/>
      <c r="CV411" s="413"/>
      <c r="CW411" s="413"/>
      <c r="CX411" s="413"/>
      <c r="CY411" s="413"/>
      <c r="CZ411" s="413"/>
    </row>
    <row r="412" s="412" customFormat="true" ht="25.15" customHeight="true" x14ac:dyDescent="0.2">
      <c r="A412" s="488"/>
      <c r="B412" s="952"/>
      <c r="C412" s="1116" t="s">
        <v>531</v>
      </c>
      <c r="D412" s="1117"/>
      <c r="E412" s="30">
        <v>-0.58550501421912149</v>
      </c>
      <c r="F412" s="71"/>
      <c r="G412" s="71"/>
      <c r="H412" s="1117" t="s">
        <v>591</v>
      </c>
      <c r="I412" s="1117"/>
      <c r="J412" s="29">
        <v>0.53571255432608522</v>
      </c>
      <c r="K412" s="71"/>
      <c r="L412" s="71"/>
      <c r="M412" s="1117" t="s">
        <v>592</v>
      </c>
      <c r="N412" s="1117"/>
      <c r="O412" s="28">
        <v>0.57244592444568188</v>
      </c>
      <c r="P412" s="71"/>
      <c r="Q412" s="71"/>
      <c r="R412" s="413"/>
      <c r="V412" s="413"/>
      <c r="W412" s="413"/>
      <c r="X412" s="413"/>
      <c r="Y412" s="413"/>
      <c r="Z412" s="413"/>
      <c r="AA412" s="413"/>
      <c r="AB412" s="413"/>
      <c r="AC412" s="413"/>
      <c r="AD412" s="413"/>
      <c r="AE412" s="413"/>
      <c r="AF412" s="413"/>
      <c r="AG412" s="413"/>
      <c r="AH412" s="413"/>
      <c r="AI412" s="413"/>
      <c r="AJ412" s="413"/>
      <c r="AK412" s="413"/>
      <c r="AL412" s="413"/>
      <c r="AM412" s="413"/>
      <c r="AN412" s="413"/>
      <c r="AO412" s="413"/>
      <c r="AP412" s="413"/>
      <c r="AQ412" s="413"/>
      <c r="AR412" s="413"/>
      <c r="AS412" s="413"/>
      <c r="AT412" s="413"/>
      <c r="AU412" s="413"/>
      <c r="AV412" s="413"/>
      <c r="AW412" s="413"/>
      <c r="AX412" s="413"/>
      <c r="AY412" s="413"/>
      <c r="AZ412" s="413"/>
      <c r="BB412" s="488"/>
      <c r="BV412" s="413"/>
      <c r="BW412" s="413"/>
      <c r="BX412" s="413"/>
      <c r="BY412" s="413"/>
      <c r="BZ412" s="413"/>
      <c r="CA412" s="413"/>
      <c r="CB412" s="413"/>
      <c r="CC412" s="413"/>
      <c r="CD412" s="413"/>
      <c r="CE412" s="413"/>
      <c r="CF412" s="413"/>
      <c r="CG412" s="413"/>
      <c r="CH412" s="413"/>
      <c r="CI412" s="413"/>
      <c r="CJ412" s="413"/>
      <c r="CK412" s="413"/>
      <c r="CL412" s="413"/>
      <c r="CM412" s="413"/>
      <c r="CN412" s="413"/>
      <c r="CO412" s="413"/>
      <c r="CP412" s="413"/>
      <c r="CQ412" s="413"/>
      <c r="CR412" s="413"/>
      <c r="CS412" s="413"/>
      <c r="CT412" s="413"/>
      <c r="CU412" s="413"/>
      <c r="CV412" s="413"/>
      <c r="CW412" s="413"/>
      <c r="CX412" s="413"/>
      <c r="CY412" s="413"/>
      <c r="CZ412" s="413"/>
    </row>
    <row r="413" s="412" customFormat="true" ht="25.15" customHeight="true" x14ac:dyDescent="0.2">
      <c r="A413" s="488"/>
      <c r="B413" s="952"/>
      <c r="C413" s="1116" t="s">
        <v>592</v>
      </c>
      <c r="D413" s="1117"/>
      <c r="E413" s="30">
        <v>0.58392598753185432</v>
      </c>
      <c r="F413" s="71"/>
      <c r="G413" s="71"/>
      <c r="H413" s="1117" t="s">
        <v>593</v>
      </c>
      <c r="I413" s="1117"/>
      <c r="J413" s="29">
        <v>0.5231895209480808</v>
      </c>
      <c r="K413" s="71"/>
      <c r="L413" s="71"/>
      <c r="M413" s="1117" t="s">
        <v>591</v>
      </c>
      <c r="N413" s="1117"/>
      <c r="O413" s="28">
        <v>0.55810399046431391</v>
      </c>
      <c r="P413" s="71"/>
      <c r="Q413" s="71"/>
      <c r="R413" s="413"/>
      <c r="V413" s="413"/>
      <c r="W413" s="413"/>
      <c r="X413" s="413"/>
      <c r="Y413" s="413"/>
      <c r="Z413" s="413"/>
      <c r="AA413" s="413"/>
      <c r="AB413" s="413"/>
      <c r="AC413" s="413"/>
      <c r="AD413" s="413"/>
      <c r="AE413" s="413"/>
      <c r="AF413" s="413"/>
      <c r="AG413" s="413"/>
      <c r="AH413" s="413"/>
      <c r="AI413" s="413"/>
      <c r="AJ413" s="413"/>
      <c r="AK413" s="413"/>
      <c r="AL413" s="413"/>
      <c r="AM413" s="413"/>
      <c r="AN413" s="413"/>
      <c r="AO413" s="413"/>
      <c r="AP413" s="413"/>
      <c r="AQ413" s="413"/>
      <c r="AR413" s="413"/>
      <c r="AS413" s="413"/>
      <c r="AT413" s="413"/>
      <c r="AU413" s="413"/>
      <c r="AV413" s="413"/>
      <c r="AW413" s="413"/>
      <c r="AX413" s="413"/>
      <c r="AY413" s="413"/>
      <c r="AZ413" s="413"/>
      <c r="BB413" s="488"/>
      <c r="BV413" s="413"/>
      <c r="BW413" s="413"/>
      <c r="BX413" s="413"/>
      <c r="BY413" s="413"/>
      <c r="BZ413" s="413"/>
      <c r="CA413" s="413"/>
      <c r="CB413" s="413"/>
      <c r="CC413" s="413"/>
      <c r="CD413" s="413"/>
      <c r="CE413" s="413"/>
      <c r="CF413" s="413"/>
      <c r="CG413" s="413"/>
      <c r="CH413" s="413"/>
      <c r="CI413" s="413"/>
      <c r="CJ413" s="413"/>
      <c r="CK413" s="413"/>
      <c r="CL413" s="413"/>
      <c r="CM413" s="413"/>
      <c r="CN413" s="413"/>
      <c r="CO413" s="413"/>
      <c r="CP413" s="413"/>
      <c r="CQ413" s="413"/>
      <c r="CR413" s="413"/>
      <c r="CS413" s="413"/>
      <c r="CT413" s="413"/>
      <c r="CU413" s="413"/>
      <c r="CV413" s="413"/>
      <c r="CW413" s="413"/>
      <c r="CX413" s="413"/>
      <c r="CY413" s="413"/>
      <c r="CZ413" s="413"/>
    </row>
    <row r="414" s="412" customFormat="true" ht="25.15" customHeight="true" x14ac:dyDescent="0.2">
      <c r="A414" s="488"/>
      <c r="B414" s="952"/>
      <c r="C414" s="1116" t="s">
        <v>594</v>
      </c>
      <c r="D414" s="1117"/>
      <c r="E414" s="30">
        <v>-0.57997288143296044</v>
      </c>
      <c r="F414" s="71"/>
      <c r="G414" s="71"/>
      <c r="H414" s="1117" t="s">
        <v>598</v>
      </c>
      <c r="I414" s="1117"/>
      <c r="J414" s="29">
        <v>0.48658699289204788</v>
      </c>
      <c r="K414" s="71"/>
      <c r="L414" s="71"/>
      <c r="M414" s="1117" t="s">
        <v>589</v>
      </c>
      <c r="N414" s="1117"/>
      <c r="O414" s="28">
        <v>0.54903151782873039</v>
      </c>
      <c r="P414" s="71"/>
      <c r="Q414" s="71"/>
      <c r="R414" s="413"/>
      <c r="V414" s="413"/>
      <c r="W414" s="413"/>
      <c r="X414" s="413"/>
      <c r="Y414" s="413"/>
      <c r="Z414" s="413"/>
      <c r="AA414" s="413"/>
      <c r="AB414" s="413"/>
      <c r="AC414" s="413"/>
      <c r="AD414" s="413"/>
      <c r="AE414" s="413"/>
      <c r="AF414" s="413"/>
      <c r="AG414" s="413"/>
      <c r="AH414" s="413"/>
      <c r="AI414" s="413"/>
      <c r="AJ414" s="413"/>
      <c r="AK414" s="413"/>
      <c r="AL414" s="413"/>
      <c r="AM414" s="413"/>
      <c r="AN414" s="413"/>
      <c r="AO414" s="413"/>
      <c r="AP414" s="413"/>
      <c r="AQ414" s="413"/>
      <c r="AR414" s="413"/>
      <c r="AS414" s="413"/>
      <c r="AT414" s="413"/>
      <c r="AU414" s="413"/>
      <c r="AV414" s="413"/>
      <c r="AW414" s="413"/>
      <c r="AX414" s="413"/>
      <c r="AY414" s="413"/>
      <c r="AZ414" s="413"/>
      <c r="BB414" s="488"/>
      <c r="BV414" s="413"/>
      <c r="BW414" s="413"/>
      <c r="BX414" s="413"/>
      <c r="BY414" s="413"/>
      <c r="BZ414" s="413"/>
      <c r="CA414" s="413"/>
      <c r="CB414" s="413"/>
      <c r="CC414" s="413"/>
      <c r="CD414" s="413"/>
      <c r="CE414" s="413"/>
      <c r="CF414" s="413"/>
      <c r="CG414" s="413"/>
      <c r="CH414" s="413"/>
      <c r="CI414" s="413"/>
      <c r="CJ414" s="413"/>
      <c r="CK414" s="413"/>
      <c r="CL414" s="413"/>
      <c r="CM414" s="413"/>
      <c r="CN414" s="413"/>
      <c r="CO414" s="413"/>
      <c r="CP414" s="413"/>
      <c r="CQ414" s="413"/>
      <c r="CR414" s="413"/>
      <c r="CS414" s="413"/>
      <c r="CT414" s="413"/>
      <c r="CU414" s="413"/>
      <c r="CV414" s="413"/>
      <c r="CW414" s="413"/>
      <c r="CX414" s="413"/>
      <c r="CY414" s="413"/>
      <c r="CZ414" s="413"/>
    </row>
    <row r="415" s="412" customFormat="true" ht="25.15" customHeight="true" x14ac:dyDescent="0.2">
      <c r="A415" s="488"/>
      <c r="B415" s="952"/>
      <c r="C415" s="1116" t="s">
        <v>593</v>
      </c>
      <c r="D415" s="1117"/>
      <c r="E415" s="30">
        <v>0.53932581303868488</v>
      </c>
      <c r="F415" s="71"/>
      <c r="G415" s="71"/>
      <c r="H415" s="1117" t="s">
        <v>595</v>
      </c>
      <c r="I415" s="1117"/>
      <c r="J415" s="29">
        <v>0.48277194396974615</v>
      </c>
      <c r="K415" s="71"/>
      <c r="L415" s="71"/>
      <c r="M415" s="1117" t="s">
        <v>601</v>
      </c>
      <c r="N415" s="1117"/>
      <c r="O415" s="28">
        <v>0.53791208209678365</v>
      </c>
      <c r="P415" s="71"/>
      <c r="Q415" s="71"/>
      <c r="R415" s="413"/>
      <c r="V415" s="413"/>
      <c r="W415" s="413"/>
      <c r="X415" s="413"/>
      <c r="Y415" s="413"/>
      <c r="Z415" s="413"/>
      <c r="AA415" s="413"/>
      <c r="AB415" s="413"/>
      <c r="AC415" s="413"/>
      <c r="AD415" s="413"/>
      <c r="AE415" s="413"/>
      <c r="AF415" s="413"/>
      <c r="AG415" s="413"/>
      <c r="AH415" s="413"/>
      <c r="AI415" s="413"/>
      <c r="AJ415" s="413"/>
      <c r="AK415" s="413"/>
      <c r="AL415" s="413"/>
      <c r="AM415" s="413"/>
      <c r="AN415" s="413"/>
      <c r="AO415" s="413"/>
      <c r="AP415" s="413"/>
      <c r="AQ415" s="413"/>
      <c r="AR415" s="413"/>
      <c r="AS415" s="413"/>
      <c r="AT415" s="413"/>
      <c r="AU415" s="413"/>
      <c r="AV415" s="413"/>
      <c r="AW415" s="413"/>
      <c r="AX415" s="413"/>
      <c r="AY415" s="413"/>
      <c r="AZ415" s="413"/>
      <c r="BB415" s="488"/>
      <c r="BV415" s="413"/>
      <c r="BW415" s="413"/>
      <c r="BX415" s="413"/>
      <c r="BY415" s="413"/>
      <c r="BZ415" s="413"/>
      <c r="CA415" s="413"/>
      <c r="CB415" s="413"/>
      <c r="CC415" s="413"/>
      <c r="CD415" s="413"/>
      <c r="CE415" s="413"/>
      <c r="CF415" s="413"/>
      <c r="CG415" s="413"/>
      <c r="CH415" s="413"/>
      <c r="CI415" s="413"/>
      <c r="CJ415" s="413"/>
      <c r="CK415" s="413"/>
      <c r="CL415" s="413"/>
      <c r="CM415" s="413"/>
      <c r="CN415" s="413"/>
      <c r="CO415" s="413"/>
      <c r="CP415" s="413"/>
      <c r="CQ415" s="413"/>
      <c r="CR415" s="413"/>
      <c r="CS415" s="413"/>
      <c r="CT415" s="413"/>
      <c r="CU415" s="413"/>
      <c r="CV415" s="413"/>
      <c r="CW415" s="413"/>
      <c r="CX415" s="413"/>
      <c r="CY415" s="413"/>
      <c r="CZ415" s="413"/>
    </row>
    <row r="416" s="412" customFormat="true" ht="25.15" customHeight="true" x14ac:dyDescent="0.2">
      <c r="A416" s="488"/>
      <c r="B416" s="952"/>
      <c r="C416" s="1116" t="s">
        <v>597</v>
      </c>
      <c r="D416" s="1117"/>
      <c r="E416" s="30">
        <v>0.50818396060925686</v>
      </c>
      <c r="F416" s="71"/>
      <c r="G416" s="71"/>
      <c r="H416" s="1117" t="s">
        <v>596</v>
      </c>
      <c r="I416" s="1117"/>
      <c r="J416" s="29">
        <v>-0.48197973052750104</v>
      </c>
      <c r="K416" s="71"/>
      <c r="L416" s="71"/>
      <c r="M416" s="1117" t="s">
        <v>604</v>
      </c>
      <c r="N416" s="1117"/>
      <c r="O416" s="28">
        <v>0.5059497975034507</v>
      </c>
      <c r="P416" s="71"/>
      <c r="Q416" s="71"/>
      <c r="R416" s="413"/>
      <c r="V416" s="413"/>
      <c r="W416" s="413"/>
      <c r="X416" s="413"/>
      <c r="Y416" s="413"/>
      <c r="Z416" s="413"/>
      <c r="AA416" s="413"/>
      <c r="AB416" s="413"/>
      <c r="AC416" s="413"/>
      <c r="AD416" s="413"/>
      <c r="AE416" s="413"/>
      <c r="AF416" s="413"/>
      <c r="AG416" s="413"/>
      <c r="AH416" s="413"/>
      <c r="AI416" s="413"/>
      <c r="AJ416" s="413"/>
      <c r="AK416" s="413"/>
      <c r="AL416" s="413"/>
      <c r="AM416" s="413"/>
      <c r="AN416" s="413"/>
      <c r="AO416" s="413"/>
      <c r="AP416" s="413"/>
      <c r="AQ416" s="413"/>
      <c r="AR416" s="413"/>
      <c r="AS416" s="413"/>
      <c r="AT416" s="413"/>
      <c r="AU416" s="413"/>
      <c r="AV416" s="413"/>
      <c r="AW416" s="413"/>
      <c r="AX416" s="413"/>
      <c r="AY416" s="413"/>
      <c r="AZ416" s="413"/>
      <c r="BB416" s="488"/>
      <c r="BV416" s="413"/>
      <c r="BW416" s="413"/>
      <c r="BX416" s="413"/>
      <c r="BY416" s="413"/>
      <c r="BZ416" s="413"/>
      <c r="CA416" s="413"/>
      <c r="CB416" s="413"/>
      <c r="CC416" s="413"/>
      <c r="CD416" s="413"/>
      <c r="CE416" s="413"/>
      <c r="CF416" s="413"/>
      <c r="CG416" s="413"/>
      <c r="CH416" s="413"/>
      <c r="CI416" s="413"/>
      <c r="CJ416" s="413"/>
      <c r="CK416" s="413"/>
      <c r="CL416" s="413"/>
      <c r="CM416" s="413"/>
      <c r="CN416" s="413"/>
      <c r="CO416" s="413"/>
      <c r="CP416" s="413"/>
      <c r="CQ416" s="413"/>
      <c r="CR416" s="413"/>
      <c r="CS416" s="413"/>
      <c r="CT416" s="413"/>
      <c r="CU416" s="413"/>
      <c r="CV416" s="413"/>
      <c r="CW416" s="413"/>
      <c r="CX416" s="413"/>
      <c r="CY416" s="413"/>
      <c r="CZ416" s="413"/>
    </row>
    <row r="417" s="412" customFormat="true" ht="25.15" customHeight="true" x14ac:dyDescent="0.2">
      <c r="A417" s="488"/>
      <c r="B417" s="952"/>
      <c r="C417" s="1116" t="s">
        <v>595</v>
      </c>
      <c r="D417" s="1117"/>
      <c r="E417" s="30">
        <v>0.49332291322144145</v>
      </c>
      <c r="F417" s="71"/>
      <c r="G417" s="71"/>
      <c r="H417" s="1117" t="s">
        <v>602</v>
      </c>
      <c r="I417" s="1117"/>
      <c r="J417" s="29">
        <v>0.4455040131845715</v>
      </c>
      <c r="K417" s="71"/>
      <c r="L417" s="71"/>
      <c r="M417" s="1117" t="s">
        <v>600</v>
      </c>
      <c r="N417" s="1117"/>
      <c r="O417" s="28">
        <v>0.50392044409879611</v>
      </c>
      <c r="P417" s="71"/>
      <c r="Q417" s="71"/>
      <c r="R417" s="413"/>
      <c r="V417" s="413"/>
      <c r="W417" s="413"/>
      <c r="X417" s="413"/>
      <c r="Y417" s="413"/>
      <c r="Z417" s="413"/>
      <c r="AA417" s="413"/>
      <c r="AB417" s="413"/>
      <c r="AC417" s="413"/>
      <c r="AD417" s="413"/>
      <c r="AE417" s="413"/>
      <c r="AF417" s="413"/>
      <c r="AG417" s="413"/>
      <c r="AH417" s="413"/>
      <c r="AI417" s="413"/>
      <c r="AJ417" s="413"/>
      <c r="AK417" s="413"/>
      <c r="AL417" s="413"/>
      <c r="AM417" s="413"/>
      <c r="AN417" s="413"/>
      <c r="AO417" s="413"/>
      <c r="AP417" s="413"/>
      <c r="AQ417" s="413"/>
      <c r="AR417" s="413"/>
      <c r="AS417" s="413"/>
      <c r="AT417" s="413"/>
      <c r="AU417" s="413"/>
      <c r="AV417" s="413"/>
      <c r="AW417" s="413"/>
      <c r="AX417" s="413"/>
      <c r="AY417" s="413"/>
      <c r="AZ417" s="413"/>
      <c r="BB417" s="488"/>
      <c r="BV417" s="413"/>
      <c r="BW417" s="413"/>
      <c r="BX417" s="413"/>
      <c r="BY417" s="413"/>
      <c r="BZ417" s="413"/>
      <c r="CA417" s="413"/>
      <c r="CB417" s="413"/>
      <c r="CC417" s="413"/>
      <c r="CD417" s="413"/>
      <c r="CE417" s="413"/>
      <c r="CF417" s="413"/>
      <c r="CG417" s="413"/>
      <c r="CH417" s="413"/>
      <c r="CI417" s="413"/>
      <c r="CJ417" s="413"/>
      <c r="CK417" s="413"/>
      <c r="CL417" s="413"/>
      <c r="CM417" s="413"/>
      <c r="CN417" s="413"/>
      <c r="CO417" s="413"/>
      <c r="CP417" s="413"/>
      <c r="CQ417" s="413"/>
      <c r="CR417" s="413"/>
      <c r="CS417" s="413"/>
      <c r="CT417" s="413"/>
      <c r="CU417" s="413"/>
      <c r="CV417" s="413"/>
      <c r="CW417" s="413"/>
      <c r="CX417" s="413"/>
      <c r="CY417" s="413"/>
      <c r="CZ417" s="413"/>
    </row>
    <row r="418" s="412" customFormat="true" ht="25.15" customHeight="true" x14ac:dyDescent="0.2">
      <c r="A418" s="488"/>
      <c r="B418" s="952"/>
      <c r="C418" s="1116" t="s">
        <v>599</v>
      </c>
      <c r="D418" s="1117"/>
      <c r="E418" s="30">
        <v>-0.48342976862973863</v>
      </c>
      <c r="F418" s="71"/>
      <c r="G418" s="71"/>
      <c r="H418" s="1117" t="s">
        <v>531</v>
      </c>
      <c r="I418" s="1117"/>
      <c r="J418" s="29">
        <v>-0.44047897590848334</v>
      </c>
      <c r="K418" s="71"/>
      <c r="L418" s="71"/>
      <c r="M418" s="1117" t="s">
        <v>607</v>
      </c>
      <c r="N418" s="1117"/>
      <c r="O418" s="28">
        <v>0.46553376564379556</v>
      </c>
      <c r="P418" s="71"/>
      <c r="Q418" s="71"/>
      <c r="R418" s="413"/>
      <c r="V418" s="413"/>
      <c r="W418" s="413"/>
      <c r="X418" s="413"/>
      <c r="Y418" s="413"/>
      <c r="Z418" s="413"/>
      <c r="AA418" s="413"/>
      <c r="AB418" s="413"/>
      <c r="AC418" s="413"/>
      <c r="AD418" s="413"/>
      <c r="AE418" s="413"/>
      <c r="AF418" s="413"/>
      <c r="AG418" s="413"/>
      <c r="AH418" s="413"/>
      <c r="AI418" s="413"/>
      <c r="AJ418" s="413"/>
      <c r="AK418" s="413"/>
      <c r="AL418" s="413"/>
      <c r="AM418" s="413"/>
      <c r="AN418" s="413"/>
      <c r="AO418" s="413"/>
      <c r="AP418" s="413"/>
      <c r="AQ418" s="413"/>
      <c r="AR418" s="413"/>
      <c r="AS418" s="413"/>
      <c r="AT418" s="413"/>
      <c r="AU418" s="413"/>
      <c r="AV418" s="413"/>
      <c r="AW418" s="413"/>
      <c r="AX418" s="413"/>
      <c r="AY418" s="413"/>
      <c r="AZ418" s="413"/>
      <c r="BB418" s="488"/>
      <c r="BV418" s="413"/>
      <c r="BW418" s="413"/>
      <c r="BX418" s="413"/>
      <c r="BY418" s="413"/>
      <c r="BZ418" s="413"/>
      <c r="CA418" s="413"/>
      <c r="CB418" s="413"/>
      <c r="CC418" s="413"/>
      <c r="CD418" s="413"/>
      <c r="CE418" s="413"/>
      <c r="CF418" s="413"/>
      <c r="CG418" s="413"/>
      <c r="CH418" s="413"/>
      <c r="CI418" s="413"/>
      <c r="CJ418" s="413"/>
      <c r="CK418" s="413"/>
      <c r="CL418" s="413"/>
      <c r="CM418" s="413"/>
      <c r="CN418" s="413"/>
      <c r="CO418" s="413"/>
      <c r="CP418" s="413"/>
      <c r="CQ418" s="413"/>
      <c r="CR418" s="413"/>
      <c r="CS418" s="413"/>
      <c r="CT418" s="413"/>
      <c r="CU418" s="413"/>
      <c r="CV418" s="413"/>
      <c r="CW418" s="413"/>
      <c r="CX418" s="413"/>
      <c r="CY418" s="413"/>
      <c r="CZ418" s="413"/>
    </row>
    <row r="419" s="412" customFormat="true" ht="25.15" customHeight="true" x14ac:dyDescent="0.2">
      <c r="A419" s="488"/>
      <c r="B419" s="952"/>
      <c r="C419" s="1116" t="s">
        <v>598</v>
      </c>
      <c r="D419" s="1117"/>
      <c r="E419" s="30">
        <v>0.48121418844975228</v>
      </c>
      <c r="F419" s="71"/>
      <c r="G419" s="71"/>
      <c r="H419" s="1117" t="s">
        <v>597</v>
      </c>
      <c r="I419" s="1117"/>
      <c r="J419" s="29">
        <v>0.43515646204936681</v>
      </c>
      <c r="K419" s="71"/>
      <c r="L419" s="71"/>
      <c r="M419" s="1117" t="s">
        <v>599</v>
      </c>
      <c r="N419" s="1117"/>
      <c r="O419" s="28">
        <v>-0.45489818797617243</v>
      </c>
      <c r="P419" s="71"/>
      <c r="Q419" s="71"/>
      <c r="R419" s="413"/>
      <c r="V419" s="413"/>
      <c r="W419" s="413"/>
      <c r="X419" s="413"/>
      <c r="Y419" s="413"/>
      <c r="Z419" s="413"/>
      <c r="AA419" s="413"/>
      <c r="AB419" s="413"/>
      <c r="AC419" s="413"/>
      <c r="AD419" s="413"/>
      <c r="AE419" s="413"/>
      <c r="AF419" s="413"/>
      <c r="AG419" s="413"/>
      <c r="AH419" s="413"/>
      <c r="AI419" s="413"/>
      <c r="AJ419" s="413"/>
      <c r="AK419" s="413"/>
      <c r="AL419" s="413"/>
      <c r="AM419" s="413"/>
      <c r="AN419" s="413"/>
      <c r="AO419" s="413"/>
      <c r="AP419" s="413"/>
      <c r="AQ419" s="413"/>
      <c r="AR419" s="413"/>
      <c r="AS419" s="413"/>
      <c r="AT419" s="413"/>
      <c r="AU419" s="413"/>
      <c r="AV419" s="413"/>
      <c r="AW419" s="413"/>
      <c r="AX419" s="413"/>
      <c r="AY419" s="413"/>
      <c r="AZ419" s="413"/>
      <c r="BB419" s="488"/>
      <c r="BV419" s="413"/>
      <c r="BW419" s="413"/>
      <c r="BX419" s="413"/>
      <c r="BY419" s="413"/>
      <c r="BZ419" s="413"/>
      <c r="CA419" s="413"/>
      <c r="CB419" s="413"/>
      <c r="CC419" s="413"/>
      <c r="CD419" s="413"/>
      <c r="CE419" s="413"/>
      <c r="CF419" s="413"/>
      <c r="CG419" s="413"/>
      <c r="CH419" s="413"/>
      <c r="CI419" s="413"/>
      <c r="CJ419" s="413"/>
      <c r="CK419" s="413"/>
      <c r="CL419" s="413"/>
      <c r="CM419" s="413"/>
      <c r="CN419" s="413"/>
      <c r="CO419" s="413"/>
      <c r="CP419" s="413"/>
      <c r="CQ419" s="413"/>
      <c r="CR419" s="413"/>
      <c r="CS419" s="413"/>
      <c r="CT419" s="413"/>
      <c r="CU419" s="413"/>
      <c r="CV419" s="413"/>
      <c r="CW419" s="413"/>
      <c r="CX419" s="413"/>
      <c r="CY419" s="413"/>
      <c r="CZ419" s="413"/>
    </row>
    <row r="420" s="412" customFormat="true" ht="25.15" customHeight="true" x14ac:dyDescent="0.2">
      <c r="A420" s="488"/>
      <c r="B420" s="952"/>
      <c r="C420" s="1116" t="s">
        <v>602</v>
      </c>
      <c r="D420" s="1117"/>
      <c r="E420" s="30">
        <v>0.4715057283366979</v>
      </c>
      <c r="F420" s="71"/>
      <c r="G420" s="71"/>
      <c r="H420" s="1117" t="s">
        <v>600</v>
      </c>
      <c r="I420" s="1117"/>
      <c r="J420" s="29">
        <v>0.43211302130560686</v>
      </c>
      <c r="K420" s="71"/>
      <c r="L420" s="71"/>
      <c r="M420" s="1117" t="s">
        <v>593</v>
      </c>
      <c r="N420" s="1117"/>
      <c r="O420" s="28">
        <v>0.43743479211027347</v>
      </c>
      <c r="P420" s="71"/>
      <c r="Q420" s="71"/>
      <c r="R420" s="413"/>
      <c r="V420" s="413"/>
      <c r="W420" s="413"/>
      <c r="X420" s="413"/>
      <c r="Y420" s="413"/>
      <c r="Z420" s="413"/>
      <c r="AA420" s="413"/>
      <c r="AB420" s="413"/>
      <c r="AC420" s="413"/>
      <c r="AD420" s="413"/>
      <c r="AE420" s="413"/>
      <c r="AF420" s="413"/>
      <c r="AG420" s="413"/>
      <c r="AH420" s="413"/>
      <c r="AI420" s="413"/>
      <c r="AJ420" s="413"/>
      <c r="AK420" s="413"/>
      <c r="AL420" s="413"/>
      <c r="AM420" s="413"/>
      <c r="AN420" s="413"/>
      <c r="AO420" s="413"/>
      <c r="AP420" s="413"/>
      <c r="AQ420" s="413"/>
      <c r="AR420" s="413"/>
      <c r="AS420" s="413"/>
      <c r="AT420" s="413"/>
      <c r="AU420" s="413"/>
      <c r="AV420" s="413"/>
      <c r="AW420" s="413"/>
      <c r="AX420" s="413"/>
      <c r="AY420" s="413"/>
      <c r="AZ420" s="413"/>
      <c r="BB420" s="488"/>
      <c r="BV420" s="413"/>
      <c r="BW420" s="413"/>
      <c r="BX420" s="413"/>
      <c r="BY420" s="413"/>
      <c r="BZ420" s="413"/>
      <c r="CA420" s="413"/>
      <c r="CB420" s="413"/>
      <c r="CC420" s="413"/>
      <c r="CD420" s="413"/>
      <c r="CE420" s="413"/>
      <c r="CF420" s="413"/>
      <c r="CG420" s="413"/>
      <c r="CH420" s="413"/>
      <c r="CI420" s="413"/>
      <c r="CJ420" s="413"/>
      <c r="CK420" s="413"/>
      <c r="CL420" s="413"/>
      <c r="CM420" s="413"/>
      <c r="CN420" s="413"/>
      <c r="CO420" s="413"/>
      <c r="CP420" s="413"/>
      <c r="CQ420" s="413"/>
      <c r="CR420" s="413"/>
      <c r="CS420" s="413"/>
      <c r="CT420" s="413"/>
      <c r="CU420" s="413"/>
      <c r="CV420" s="413"/>
      <c r="CW420" s="413"/>
      <c r="CX420" s="413"/>
      <c r="CY420" s="413"/>
      <c r="CZ420" s="413"/>
    </row>
    <row r="421" s="412" customFormat="true" ht="25.15" customHeight="true" x14ac:dyDescent="0.2">
      <c r="A421" s="488"/>
      <c r="B421" s="952"/>
      <c r="C421" s="1116" t="s">
        <v>604</v>
      </c>
      <c r="D421" s="1117"/>
      <c r="E421" s="30">
        <v>0.47077281530824538</v>
      </c>
      <c r="F421" s="71"/>
      <c r="G421" s="71"/>
      <c r="H421" s="1117" t="s">
        <v>601</v>
      </c>
      <c r="I421" s="1117"/>
      <c r="J421" s="29">
        <v>0.42414776003414362</v>
      </c>
      <c r="K421" s="71"/>
      <c r="L421" s="71"/>
      <c r="M421" s="1117" t="s">
        <v>613</v>
      </c>
      <c r="N421" s="1117"/>
      <c r="O421" s="28">
        <v>0.41635333956824883</v>
      </c>
      <c r="P421" s="71"/>
      <c r="Q421" s="71"/>
      <c r="R421" s="413"/>
      <c r="V421" s="413"/>
      <c r="W421" s="413"/>
      <c r="X421" s="413"/>
      <c r="Y421" s="413"/>
      <c r="Z421" s="413"/>
      <c r="AA421" s="413"/>
      <c r="AB421" s="413"/>
      <c r="AC421" s="413"/>
      <c r="AD421" s="413"/>
      <c r="AE421" s="413"/>
      <c r="AF421" s="413"/>
      <c r="AG421" s="413"/>
      <c r="AH421" s="413"/>
      <c r="AI421" s="413"/>
      <c r="AJ421" s="413"/>
      <c r="AK421" s="413"/>
      <c r="AL421" s="413"/>
      <c r="AM421" s="413"/>
      <c r="AN421" s="413"/>
      <c r="AO421" s="413"/>
      <c r="AP421" s="413"/>
      <c r="AQ421" s="413"/>
      <c r="AR421" s="413"/>
      <c r="AS421" s="413"/>
      <c r="AT421" s="413"/>
      <c r="AU421" s="413"/>
      <c r="AV421" s="413"/>
      <c r="AW421" s="413"/>
      <c r="AX421" s="413"/>
      <c r="AY421" s="413"/>
      <c r="AZ421" s="413"/>
      <c r="BB421" s="488"/>
      <c r="BV421" s="413"/>
      <c r="BW421" s="413"/>
      <c r="BX421" s="413"/>
      <c r="BY421" s="413"/>
      <c r="BZ421" s="413"/>
      <c r="CA421" s="413"/>
      <c r="CB421" s="413"/>
      <c r="CC421" s="413"/>
      <c r="CD421" s="413"/>
      <c r="CE421" s="413"/>
      <c r="CF421" s="413"/>
      <c r="CG421" s="413"/>
      <c r="CH421" s="413"/>
      <c r="CI421" s="413"/>
      <c r="CJ421" s="413"/>
      <c r="CK421" s="413"/>
      <c r="CL421" s="413"/>
      <c r="CM421" s="413"/>
      <c r="CN421" s="413"/>
      <c r="CO421" s="413"/>
      <c r="CP421" s="413"/>
      <c r="CQ421" s="413"/>
      <c r="CR421" s="413"/>
      <c r="CS421" s="413"/>
      <c r="CT421" s="413"/>
      <c r="CU421" s="413"/>
      <c r="CV421" s="413"/>
      <c r="CW421" s="413"/>
      <c r="CX421" s="413"/>
      <c r="CY421" s="413"/>
      <c r="CZ421" s="413"/>
    </row>
    <row r="422" s="412" customFormat="true" ht="25.15" customHeight="true" x14ac:dyDescent="0.2">
      <c r="A422" s="488"/>
      <c r="B422" s="952"/>
      <c r="C422" s="1116" t="s">
        <v>601</v>
      </c>
      <c r="D422" s="1117"/>
      <c r="E422" s="30">
        <v>0.46527479617070638</v>
      </c>
      <c r="F422" s="71"/>
      <c r="G422" s="71"/>
      <c r="H422" s="1117" t="s">
        <v>594</v>
      </c>
      <c r="I422" s="1117"/>
      <c r="J422" s="29">
        <v>-0.41772177197748134</v>
      </c>
      <c r="K422" s="71"/>
      <c r="L422" s="71"/>
      <c r="M422" s="1117" t="s">
        <v>595</v>
      </c>
      <c r="N422" s="1117"/>
      <c r="O422" s="28">
        <v>0.40194655635486465</v>
      </c>
      <c r="P422" s="71"/>
      <c r="Q422" s="71"/>
      <c r="R422" s="413"/>
      <c r="V422" s="413"/>
      <c r="W422" s="413"/>
      <c r="X422" s="413"/>
      <c r="Y422" s="413"/>
      <c r="Z422" s="413"/>
      <c r="AA422" s="413"/>
      <c r="AB422" s="413"/>
      <c r="AC422" s="413"/>
      <c r="AD422" s="413"/>
      <c r="AE422" s="413"/>
      <c r="AF422" s="413"/>
      <c r="AG422" s="413"/>
      <c r="AH422" s="413"/>
      <c r="AI422" s="413"/>
      <c r="AJ422" s="413"/>
      <c r="AK422" s="413"/>
      <c r="AL422" s="413"/>
      <c r="AM422" s="413"/>
      <c r="AN422" s="413"/>
      <c r="AO422" s="413"/>
      <c r="AP422" s="413"/>
      <c r="AQ422" s="413"/>
      <c r="AR422" s="413"/>
      <c r="AS422" s="413"/>
      <c r="AT422" s="413"/>
      <c r="AU422" s="413"/>
      <c r="AV422" s="413"/>
      <c r="AW422" s="413"/>
      <c r="AX422" s="413"/>
      <c r="AY422" s="413"/>
      <c r="AZ422" s="413"/>
      <c r="BB422" s="488"/>
      <c r="BV422" s="413"/>
      <c r="BW422" s="413"/>
      <c r="BX422" s="413"/>
      <c r="BY422" s="413"/>
      <c r="BZ422" s="413"/>
      <c r="CA422" s="413"/>
      <c r="CB422" s="413"/>
      <c r="CC422" s="413"/>
      <c r="CD422" s="413"/>
      <c r="CE422" s="413"/>
      <c r="CF422" s="413"/>
      <c r="CG422" s="413"/>
      <c r="CH422" s="413"/>
      <c r="CI422" s="413"/>
      <c r="CJ422" s="413"/>
      <c r="CK422" s="413"/>
      <c r="CL422" s="413"/>
      <c r="CM422" s="413"/>
      <c r="CN422" s="413"/>
      <c r="CO422" s="413"/>
      <c r="CP422" s="413"/>
      <c r="CQ422" s="413"/>
      <c r="CR422" s="413"/>
      <c r="CS422" s="413"/>
      <c r="CT422" s="413"/>
      <c r="CU422" s="413"/>
      <c r="CV422" s="413"/>
      <c r="CW422" s="413"/>
      <c r="CX422" s="413"/>
      <c r="CY422" s="413"/>
      <c r="CZ422" s="413"/>
    </row>
    <row r="423" s="412" customFormat="true" ht="25.15" customHeight="true" x14ac:dyDescent="0.2">
      <c r="A423" s="488"/>
      <c r="B423" s="952"/>
      <c r="C423" s="1116" t="s">
        <v>600</v>
      </c>
      <c r="D423" s="1117"/>
      <c r="E423" s="30">
        <v>0.45962917646061802</v>
      </c>
      <c r="F423" s="71"/>
      <c r="G423" s="71"/>
      <c r="H423" s="1117" t="s">
        <v>599</v>
      </c>
      <c r="I423" s="1117"/>
      <c r="J423" s="29">
        <v>-0.4125626738509533</v>
      </c>
      <c r="K423" s="71"/>
      <c r="L423" s="71"/>
      <c r="M423" s="1117" t="s">
        <v>605</v>
      </c>
      <c r="N423" s="1117"/>
      <c r="O423" s="28">
        <v>0.38399790486757074</v>
      </c>
      <c r="P423" s="71"/>
      <c r="Q423" s="71"/>
      <c r="R423" s="413"/>
      <c r="V423" s="413"/>
      <c r="W423" s="413"/>
      <c r="X423" s="413"/>
      <c r="Y423" s="413"/>
      <c r="Z423" s="413"/>
      <c r="AA423" s="413"/>
      <c r="AB423" s="413"/>
      <c r="AC423" s="413"/>
      <c r="AD423" s="413"/>
      <c r="AE423" s="413"/>
      <c r="AF423" s="413"/>
      <c r="AG423" s="413"/>
      <c r="AH423" s="413"/>
      <c r="AI423" s="413"/>
      <c r="AJ423" s="413"/>
      <c r="AK423" s="413"/>
      <c r="AL423" s="413"/>
      <c r="AM423" s="413"/>
      <c r="AN423" s="413"/>
      <c r="AO423" s="413"/>
      <c r="AP423" s="413"/>
      <c r="AQ423" s="413"/>
      <c r="AR423" s="413"/>
      <c r="AS423" s="413"/>
      <c r="AT423" s="413"/>
      <c r="AU423" s="413"/>
      <c r="AV423" s="413"/>
      <c r="AW423" s="413"/>
      <c r="AX423" s="413"/>
      <c r="AY423" s="413"/>
      <c r="AZ423" s="413"/>
      <c r="BB423" s="488"/>
      <c r="BV423" s="413"/>
      <c r="BW423" s="413"/>
      <c r="BX423" s="413"/>
      <c r="BY423" s="413"/>
      <c r="BZ423" s="413"/>
      <c r="CA423" s="413"/>
      <c r="CB423" s="413"/>
      <c r="CC423" s="413"/>
      <c r="CD423" s="413"/>
      <c r="CE423" s="413"/>
      <c r="CF423" s="413"/>
      <c r="CG423" s="413"/>
      <c r="CH423" s="413"/>
      <c r="CI423" s="413"/>
      <c r="CJ423" s="413"/>
      <c r="CK423" s="413"/>
      <c r="CL423" s="413"/>
      <c r="CM423" s="413"/>
      <c r="CN423" s="413"/>
      <c r="CO423" s="413"/>
      <c r="CP423" s="413"/>
      <c r="CQ423" s="413"/>
      <c r="CR423" s="413"/>
      <c r="CS423" s="413"/>
      <c r="CT423" s="413"/>
      <c r="CU423" s="413"/>
      <c r="CV423" s="413"/>
      <c r="CW423" s="413"/>
      <c r="CX423" s="413"/>
      <c r="CY423" s="413"/>
      <c r="CZ423" s="413"/>
    </row>
    <row r="424" s="412" customFormat="true" ht="25.15" customHeight="true" x14ac:dyDescent="0.2">
      <c r="A424" s="488"/>
      <c r="B424" s="952"/>
      <c r="C424" s="1116" t="s">
        <v>607</v>
      </c>
      <c r="D424" s="1117"/>
      <c r="E424" s="30">
        <v>0.42270746486436434</v>
      </c>
      <c r="F424" s="71"/>
      <c r="G424" s="71"/>
      <c r="H424" s="1117" t="s">
        <v>603</v>
      </c>
      <c r="I424" s="1117"/>
      <c r="J424" s="29">
        <v>0.38919396261400929</v>
      </c>
      <c r="K424" s="71"/>
      <c r="L424" s="71"/>
      <c r="M424" s="1117" t="s">
        <v>597</v>
      </c>
      <c r="N424" s="1117"/>
      <c r="O424" s="28">
        <v>0.37711186035687783</v>
      </c>
      <c r="P424" s="71"/>
      <c r="Q424" s="71"/>
      <c r="R424" s="413"/>
      <c r="V424" s="413"/>
      <c r="W424" s="413"/>
      <c r="X424" s="413"/>
      <c r="Y424" s="413"/>
      <c r="Z424" s="413"/>
      <c r="AA424" s="413"/>
      <c r="AB424" s="413"/>
      <c r="AC424" s="413"/>
      <c r="AD424" s="413"/>
      <c r="AE424" s="413"/>
      <c r="AF424" s="413"/>
      <c r="AG424" s="413"/>
      <c r="AH424" s="413"/>
      <c r="AI424" s="413"/>
      <c r="AJ424" s="413"/>
      <c r="AK424" s="413"/>
      <c r="AL424" s="413"/>
      <c r="AM424" s="413"/>
      <c r="AN424" s="413"/>
      <c r="AO424" s="413"/>
      <c r="AP424" s="413"/>
      <c r="AQ424" s="413"/>
      <c r="AR424" s="413"/>
      <c r="AS424" s="413"/>
      <c r="AT424" s="413"/>
      <c r="AU424" s="413"/>
      <c r="AV424" s="413"/>
      <c r="AW424" s="413"/>
      <c r="AX424" s="413"/>
      <c r="AY424" s="413"/>
      <c r="AZ424" s="413"/>
      <c r="BB424" s="488"/>
      <c r="BV424" s="413"/>
      <c r="BW424" s="413"/>
      <c r="BX424" s="413"/>
      <c r="BY424" s="413"/>
      <c r="BZ424" s="413"/>
      <c r="CA424" s="413"/>
      <c r="CB424" s="413"/>
      <c r="CC424" s="413"/>
      <c r="CD424" s="413"/>
      <c r="CE424" s="413"/>
      <c r="CF424" s="413"/>
      <c r="CG424" s="413"/>
      <c r="CH424" s="413"/>
      <c r="CI424" s="413"/>
      <c r="CJ424" s="413"/>
      <c r="CK424" s="413"/>
      <c r="CL424" s="413"/>
      <c r="CM424" s="413"/>
      <c r="CN424" s="413"/>
      <c r="CO424" s="413"/>
      <c r="CP424" s="413"/>
      <c r="CQ424" s="413"/>
      <c r="CR424" s="413"/>
      <c r="CS424" s="413"/>
      <c r="CT424" s="413"/>
      <c r="CU424" s="413"/>
      <c r="CV424" s="413"/>
      <c r="CW424" s="413"/>
      <c r="CX424" s="413"/>
      <c r="CY424" s="413"/>
      <c r="CZ424" s="413"/>
    </row>
    <row r="425" s="412" customFormat="true" ht="25.15" customHeight="true" x14ac:dyDescent="0.2">
      <c r="A425" s="488"/>
      <c r="B425" s="952"/>
      <c r="C425" s="1116" t="s">
        <v>608</v>
      </c>
      <c r="D425" s="1117"/>
      <c r="E425" s="30">
        <v>-0.39948700257497488</v>
      </c>
      <c r="F425" s="71"/>
      <c r="G425" s="71"/>
      <c r="H425" s="1117" t="s">
        <v>605</v>
      </c>
      <c r="I425" s="1117"/>
      <c r="J425" s="29">
        <v>0.38157823098826382</v>
      </c>
      <c r="K425" s="71"/>
      <c r="L425" s="71"/>
      <c r="M425" s="1117" t="s">
        <v>606</v>
      </c>
      <c r="N425" s="1117"/>
      <c r="O425" s="28">
        <v>0.36693045699832272</v>
      </c>
      <c r="P425" s="71"/>
      <c r="Q425" s="71"/>
      <c r="R425" s="413"/>
      <c r="V425" s="413"/>
      <c r="W425" s="413"/>
      <c r="X425" s="413"/>
      <c r="Y425" s="413"/>
      <c r="Z425" s="413"/>
      <c r="AA425" s="413"/>
      <c r="AB425" s="413"/>
      <c r="AC425" s="413"/>
      <c r="AD425" s="413"/>
      <c r="AE425" s="413"/>
      <c r="AF425" s="413"/>
      <c r="AG425" s="413"/>
      <c r="AH425" s="413"/>
      <c r="AI425" s="413"/>
      <c r="AJ425" s="413"/>
      <c r="AK425" s="413"/>
      <c r="AL425" s="413"/>
      <c r="AM425" s="413"/>
      <c r="AN425" s="413"/>
      <c r="AO425" s="413"/>
      <c r="AP425" s="413"/>
      <c r="AQ425" s="413"/>
      <c r="AR425" s="413"/>
      <c r="AS425" s="413"/>
      <c r="AT425" s="413"/>
      <c r="AU425" s="413"/>
      <c r="AV425" s="413"/>
      <c r="AW425" s="413"/>
      <c r="AX425" s="413"/>
      <c r="AY425" s="413"/>
      <c r="AZ425" s="413"/>
      <c r="BB425" s="488"/>
      <c r="BV425" s="413"/>
      <c r="BW425" s="413"/>
      <c r="BX425" s="413"/>
      <c r="BY425" s="413"/>
      <c r="BZ425" s="413"/>
      <c r="CA425" s="413"/>
      <c r="CB425" s="413"/>
      <c r="CC425" s="413"/>
      <c r="CD425" s="413"/>
      <c r="CE425" s="413"/>
      <c r="CF425" s="413"/>
      <c r="CG425" s="413"/>
      <c r="CH425" s="413"/>
      <c r="CI425" s="413"/>
      <c r="CJ425" s="413"/>
      <c r="CK425" s="413"/>
      <c r="CL425" s="413"/>
      <c r="CM425" s="413"/>
      <c r="CN425" s="413"/>
      <c r="CO425" s="413"/>
      <c r="CP425" s="413"/>
      <c r="CQ425" s="413"/>
      <c r="CR425" s="413"/>
      <c r="CS425" s="413"/>
      <c r="CT425" s="413"/>
      <c r="CU425" s="413"/>
      <c r="CV425" s="413"/>
      <c r="CW425" s="413"/>
      <c r="CX425" s="413"/>
      <c r="CY425" s="413"/>
      <c r="CZ425" s="413"/>
    </row>
    <row r="426" s="412" customFormat="true" ht="25.15" customHeight="true" x14ac:dyDescent="0.2">
      <c r="A426" s="488"/>
      <c r="B426" s="952"/>
      <c r="C426" s="1116" t="s">
        <v>605</v>
      </c>
      <c r="D426" s="1117"/>
      <c r="E426" s="30">
        <v>0.38799641807751595</v>
      </c>
      <c r="F426" s="71"/>
      <c r="G426" s="71"/>
      <c r="H426" s="1117" t="s">
        <v>610</v>
      </c>
      <c r="I426" s="1117"/>
      <c r="J426" s="29">
        <v>-0.36509971888792292</v>
      </c>
      <c r="K426" s="71"/>
      <c r="L426" s="71"/>
      <c r="M426" s="1117" t="s">
        <v>602</v>
      </c>
      <c r="N426" s="1117"/>
      <c r="O426" s="28">
        <v>0.35884478643575513</v>
      </c>
      <c r="P426" s="71"/>
      <c r="Q426" s="71"/>
      <c r="R426" s="413"/>
      <c r="V426" s="413"/>
      <c r="W426" s="413"/>
      <c r="X426" s="413"/>
      <c r="Y426" s="413"/>
      <c r="Z426" s="413"/>
      <c r="AA426" s="413"/>
      <c r="AB426" s="413"/>
      <c r="AC426" s="413"/>
      <c r="AD426" s="413"/>
      <c r="AE426" s="413"/>
      <c r="AF426" s="413"/>
      <c r="AG426" s="413"/>
      <c r="AH426" s="413"/>
      <c r="AI426" s="413"/>
      <c r="AJ426" s="413"/>
      <c r="AK426" s="413"/>
      <c r="AL426" s="413"/>
      <c r="AM426" s="413"/>
      <c r="AN426" s="413"/>
      <c r="AO426" s="413"/>
      <c r="AP426" s="413"/>
      <c r="AQ426" s="413"/>
      <c r="AR426" s="413"/>
      <c r="AS426" s="413"/>
      <c r="AT426" s="413"/>
      <c r="AU426" s="413"/>
      <c r="AV426" s="413"/>
      <c r="AW426" s="413"/>
      <c r="AX426" s="413"/>
      <c r="AY426" s="413"/>
      <c r="AZ426" s="413"/>
      <c r="BB426" s="488"/>
      <c r="BV426" s="413"/>
      <c r="BW426" s="413"/>
      <c r="BX426" s="413"/>
      <c r="BY426" s="413"/>
      <c r="BZ426" s="413"/>
      <c r="CA426" s="413"/>
      <c r="CB426" s="413"/>
      <c r="CC426" s="413"/>
      <c r="CD426" s="413"/>
      <c r="CE426" s="413"/>
      <c r="CF426" s="413"/>
      <c r="CG426" s="413"/>
      <c r="CH426" s="413"/>
      <c r="CI426" s="413"/>
      <c r="CJ426" s="413"/>
      <c r="CK426" s="413"/>
      <c r="CL426" s="413"/>
      <c r="CM426" s="413"/>
      <c r="CN426" s="413"/>
      <c r="CO426" s="413"/>
      <c r="CP426" s="413"/>
      <c r="CQ426" s="413"/>
      <c r="CR426" s="413"/>
      <c r="CS426" s="413"/>
      <c r="CT426" s="413"/>
      <c r="CU426" s="413"/>
      <c r="CV426" s="413"/>
      <c r="CW426" s="413"/>
      <c r="CX426" s="413"/>
      <c r="CY426" s="413"/>
      <c r="CZ426" s="413"/>
    </row>
    <row r="427" s="412" customFormat="true" ht="25.15" customHeight="true" x14ac:dyDescent="0.2">
      <c r="A427" s="488"/>
      <c r="B427" s="952"/>
      <c r="C427" s="1116" t="s">
        <v>610</v>
      </c>
      <c r="D427" s="1117"/>
      <c r="E427" s="30">
        <v>-0.38633294623903652</v>
      </c>
      <c r="F427" s="71"/>
      <c r="G427" s="71"/>
      <c r="H427" s="1117" t="s">
        <v>608</v>
      </c>
      <c r="I427" s="1117"/>
      <c r="J427" s="29">
        <v>-0.32175097134446862</v>
      </c>
      <c r="K427" s="71"/>
      <c r="L427" s="71"/>
      <c r="M427" s="1117" t="s">
        <v>608</v>
      </c>
      <c r="N427" s="1117"/>
      <c r="O427" s="28">
        <v>-0.35338136162252309</v>
      </c>
      <c r="P427" s="71"/>
      <c r="Q427" s="71"/>
      <c r="R427" s="413"/>
      <c r="V427" s="413"/>
      <c r="W427" s="413"/>
      <c r="X427" s="413"/>
      <c r="Y427" s="413"/>
      <c r="Z427" s="413"/>
      <c r="AA427" s="413"/>
      <c r="AB427" s="413"/>
      <c r="AC427" s="413"/>
      <c r="AD427" s="413"/>
      <c r="AE427" s="413"/>
      <c r="AF427" s="413"/>
      <c r="AG427" s="413"/>
      <c r="AH427" s="413"/>
      <c r="AI427" s="413"/>
      <c r="AJ427" s="413"/>
      <c r="AK427" s="413"/>
      <c r="AL427" s="413"/>
      <c r="AM427" s="413"/>
      <c r="AN427" s="413"/>
      <c r="AO427" s="413"/>
      <c r="AP427" s="413"/>
      <c r="AQ427" s="413"/>
      <c r="AR427" s="413"/>
      <c r="AS427" s="413"/>
      <c r="AT427" s="413"/>
      <c r="AU427" s="413"/>
      <c r="AV427" s="413"/>
      <c r="AW427" s="413"/>
      <c r="AX427" s="413"/>
      <c r="AY427" s="413"/>
      <c r="AZ427" s="413"/>
      <c r="BB427" s="488"/>
      <c r="BV427" s="413"/>
      <c r="BW427" s="413"/>
      <c r="BX427" s="413"/>
      <c r="BY427" s="413"/>
      <c r="BZ427" s="413"/>
      <c r="CA427" s="413"/>
      <c r="CB427" s="413"/>
      <c r="CC427" s="413"/>
      <c r="CD427" s="413"/>
      <c r="CE427" s="413"/>
      <c r="CF427" s="413"/>
      <c r="CG427" s="413"/>
      <c r="CH427" s="413"/>
      <c r="CI427" s="413"/>
      <c r="CJ427" s="413"/>
      <c r="CK427" s="413"/>
      <c r="CL427" s="413"/>
      <c r="CM427" s="413"/>
      <c r="CN427" s="413"/>
      <c r="CO427" s="413"/>
      <c r="CP427" s="413"/>
      <c r="CQ427" s="413"/>
      <c r="CR427" s="413"/>
      <c r="CS427" s="413"/>
      <c r="CT427" s="413"/>
      <c r="CU427" s="413"/>
      <c r="CV427" s="413"/>
      <c r="CW427" s="413"/>
      <c r="CX427" s="413"/>
      <c r="CY427" s="413"/>
      <c r="CZ427" s="413"/>
    </row>
    <row r="428" s="412" customFormat="true" ht="25.15" customHeight="true" x14ac:dyDescent="0.2">
      <c r="A428" s="488"/>
      <c r="B428" s="952"/>
      <c r="C428" s="1116" t="s">
        <v>606</v>
      </c>
      <c r="D428" s="1117"/>
      <c r="E428" s="30">
        <v>0.35981555178589592</v>
      </c>
      <c r="F428" s="71"/>
      <c r="G428" s="71"/>
      <c r="H428" s="1117" t="s">
        <v>606</v>
      </c>
      <c r="I428" s="1117"/>
      <c r="J428" s="29">
        <v>0.31664405973636006</v>
      </c>
      <c r="K428" s="71"/>
      <c r="L428" s="71"/>
      <c r="M428" s="1117" t="s">
        <v>618</v>
      </c>
      <c r="N428" s="1117"/>
      <c r="O428" s="28">
        <v>0.34384940600937847</v>
      </c>
      <c r="P428" s="71"/>
      <c r="Q428" s="71"/>
      <c r="R428" s="413"/>
      <c r="V428" s="413"/>
      <c r="W428" s="413"/>
      <c r="X428" s="413"/>
      <c r="Y428" s="413"/>
      <c r="Z428" s="413"/>
      <c r="AA428" s="413"/>
      <c r="AB428" s="413"/>
      <c r="AC428" s="413"/>
      <c r="AD428" s="413"/>
      <c r="AE428" s="413"/>
      <c r="AF428" s="413"/>
      <c r="AG428" s="413"/>
      <c r="AH428" s="413"/>
      <c r="AI428" s="413"/>
      <c r="AJ428" s="413"/>
      <c r="AK428" s="413"/>
      <c r="AL428" s="413"/>
      <c r="AM428" s="413"/>
      <c r="AN428" s="413"/>
      <c r="AO428" s="413"/>
      <c r="AP428" s="413"/>
      <c r="AQ428" s="413"/>
      <c r="AR428" s="413"/>
      <c r="AS428" s="413"/>
      <c r="AT428" s="413"/>
      <c r="AU428" s="413"/>
      <c r="AV428" s="413"/>
      <c r="AW428" s="413"/>
      <c r="AX428" s="413"/>
      <c r="AY428" s="413"/>
      <c r="AZ428" s="413"/>
      <c r="BB428" s="488"/>
      <c r="BV428" s="413"/>
      <c r="BW428" s="413"/>
      <c r="BX428" s="413"/>
      <c r="BY428" s="413"/>
      <c r="BZ428" s="413"/>
      <c r="CA428" s="413"/>
      <c r="CB428" s="413"/>
      <c r="CC428" s="413"/>
      <c r="CD428" s="413"/>
      <c r="CE428" s="413"/>
      <c r="CF428" s="413"/>
      <c r="CG428" s="413"/>
      <c r="CH428" s="413"/>
      <c r="CI428" s="413"/>
      <c r="CJ428" s="413"/>
      <c r="CK428" s="413"/>
      <c r="CL428" s="413"/>
      <c r="CM428" s="413"/>
      <c r="CN428" s="413"/>
      <c r="CO428" s="413"/>
      <c r="CP428" s="413"/>
      <c r="CQ428" s="413"/>
      <c r="CR428" s="413"/>
      <c r="CS428" s="413"/>
      <c r="CT428" s="413"/>
      <c r="CU428" s="413"/>
      <c r="CV428" s="413"/>
      <c r="CW428" s="413"/>
      <c r="CX428" s="413"/>
      <c r="CY428" s="413"/>
      <c r="CZ428" s="413"/>
    </row>
    <row r="429" s="412" customFormat="true" ht="25.15" customHeight="true" x14ac:dyDescent="0.2">
      <c r="A429" s="488"/>
      <c r="B429" s="952"/>
      <c r="C429" s="1116" t="s">
        <v>603</v>
      </c>
      <c r="D429" s="1117"/>
      <c r="E429" s="30">
        <v>0.34728568963888601</v>
      </c>
      <c r="F429" s="71"/>
      <c r="G429" s="71"/>
      <c r="H429" s="1117" t="s">
        <v>611</v>
      </c>
      <c r="I429" s="1117"/>
      <c r="J429" s="29">
        <v>0.27085991832946799</v>
      </c>
      <c r="K429" s="71"/>
      <c r="L429" s="71"/>
      <c r="M429" s="1117" t="s">
        <v>616</v>
      </c>
      <c r="N429" s="1117"/>
      <c r="O429" s="28">
        <v>0.31947460202278183</v>
      </c>
      <c r="P429" s="71"/>
      <c r="Q429" s="71"/>
      <c r="R429" s="413"/>
      <c r="V429" s="413"/>
      <c r="W429" s="413"/>
      <c r="X429" s="413"/>
      <c r="Y429" s="413"/>
      <c r="Z429" s="413"/>
      <c r="AA429" s="413"/>
      <c r="AB429" s="413"/>
      <c r="AC429" s="413"/>
      <c r="AD429" s="413"/>
      <c r="AE429" s="413"/>
      <c r="AF429" s="413"/>
      <c r="AG429" s="413"/>
      <c r="AH429" s="413"/>
      <c r="AI429" s="413"/>
      <c r="AJ429" s="413"/>
      <c r="AK429" s="413"/>
      <c r="AL429" s="413"/>
      <c r="AM429" s="413"/>
      <c r="AN429" s="413"/>
      <c r="AO429" s="413"/>
      <c r="AP429" s="413"/>
      <c r="AQ429" s="413"/>
      <c r="AR429" s="413"/>
      <c r="AS429" s="413"/>
      <c r="AT429" s="413"/>
      <c r="AU429" s="413"/>
      <c r="AV429" s="413"/>
      <c r="AW429" s="413"/>
      <c r="AX429" s="413"/>
      <c r="AY429" s="413"/>
      <c r="AZ429" s="413"/>
      <c r="BB429" s="488"/>
      <c r="BV429" s="413"/>
      <c r="BW429" s="413"/>
      <c r="BX429" s="413"/>
      <c r="BY429" s="413"/>
      <c r="BZ429" s="413"/>
      <c r="CA429" s="413"/>
      <c r="CB429" s="413"/>
      <c r="CC429" s="413"/>
      <c r="CD429" s="413"/>
      <c r="CE429" s="413"/>
      <c r="CF429" s="413"/>
      <c r="CG429" s="413"/>
      <c r="CH429" s="413"/>
      <c r="CI429" s="413"/>
      <c r="CJ429" s="413"/>
      <c r="CK429" s="413"/>
      <c r="CL429" s="413"/>
      <c r="CM429" s="413"/>
      <c r="CN429" s="413"/>
      <c r="CO429" s="413"/>
      <c r="CP429" s="413"/>
      <c r="CQ429" s="413"/>
      <c r="CR429" s="413"/>
      <c r="CS429" s="413"/>
      <c r="CT429" s="413"/>
      <c r="CU429" s="413"/>
      <c r="CV429" s="413"/>
      <c r="CW429" s="413"/>
      <c r="CX429" s="413"/>
      <c r="CY429" s="413"/>
      <c r="CZ429" s="413"/>
    </row>
    <row r="430" s="412" customFormat="true" ht="25.15" customHeight="true" x14ac:dyDescent="0.2">
      <c r="A430" s="488"/>
      <c r="B430" s="952"/>
      <c r="C430" s="1116" t="s">
        <v>611</v>
      </c>
      <c r="D430" s="1117"/>
      <c r="E430" s="30">
        <v>0.32398160701916773</v>
      </c>
      <c r="F430" s="71"/>
      <c r="G430" s="71"/>
      <c r="H430" s="1117" t="s">
        <v>626</v>
      </c>
      <c r="I430" s="1117"/>
      <c r="J430" s="29">
        <v>-0.24825053109887266</v>
      </c>
      <c r="K430" s="71"/>
      <c r="L430" s="71"/>
      <c r="M430" s="1117" t="s">
        <v>611</v>
      </c>
      <c r="N430" s="1117"/>
      <c r="O430" s="28">
        <v>0.31930121876836087</v>
      </c>
      <c r="P430" s="71"/>
      <c r="Q430" s="71"/>
      <c r="R430" s="413"/>
      <c r="V430" s="413"/>
      <c r="W430" s="413"/>
      <c r="X430" s="413"/>
      <c r="Y430" s="413"/>
      <c r="Z430" s="413"/>
      <c r="AA430" s="413"/>
      <c r="AB430" s="413"/>
      <c r="AC430" s="413"/>
      <c r="AD430" s="413"/>
      <c r="AE430" s="413"/>
      <c r="AF430" s="413"/>
      <c r="AG430" s="413"/>
      <c r="AH430" s="413"/>
      <c r="AI430" s="413"/>
      <c r="AJ430" s="413"/>
      <c r="AK430" s="413"/>
      <c r="AL430" s="413"/>
      <c r="AM430" s="413"/>
      <c r="AN430" s="413"/>
      <c r="AO430" s="413"/>
      <c r="AP430" s="413"/>
      <c r="AQ430" s="413"/>
      <c r="AR430" s="413"/>
      <c r="AS430" s="413"/>
      <c r="AT430" s="413"/>
      <c r="AU430" s="413"/>
      <c r="AV430" s="413"/>
      <c r="AW430" s="413"/>
      <c r="AX430" s="413"/>
      <c r="AY430" s="413"/>
      <c r="AZ430" s="413"/>
      <c r="BB430" s="488"/>
      <c r="BV430" s="413"/>
      <c r="BW430" s="413"/>
      <c r="BX430" s="413"/>
      <c r="BY430" s="413"/>
      <c r="BZ430" s="413"/>
      <c r="CA430" s="413"/>
      <c r="CB430" s="413"/>
      <c r="CC430" s="413"/>
      <c r="CD430" s="413"/>
      <c r="CE430" s="413"/>
      <c r="CF430" s="413"/>
      <c r="CG430" s="413"/>
      <c r="CH430" s="413"/>
      <c r="CI430" s="413"/>
      <c r="CJ430" s="413"/>
      <c r="CK430" s="413"/>
      <c r="CL430" s="413"/>
      <c r="CM430" s="413"/>
      <c r="CN430" s="413"/>
      <c r="CO430" s="413"/>
      <c r="CP430" s="413"/>
      <c r="CQ430" s="413"/>
      <c r="CR430" s="413"/>
      <c r="CS430" s="413"/>
      <c r="CT430" s="413"/>
      <c r="CU430" s="413"/>
      <c r="CV430" s="413"/>
      <c r="CW430" s="413"/>
      <c r="CX430" s="413"/>
      <c r="CY430" s="413"/>
      <c r="CZ430" s="413"/>
    </row>
    <row r="431" s="412" customFormat="true" ht="25.15" customHeight="true" x14ac:dyDescent="0.2">
      <c r="A431" s="488"/>
      <c r="B431" s="952"/>
      <c r="C431" s="1116" t="s">
        <v>480</v>
      </c>
      <c r="D431" s="1117"/>
      <c r="E431" s="30">
        <v>-0.31407788594497904</v>
      </c>
      <c r="F431" s="71"/>
      <c r="G431" s="71"/>
      <c r="H431" s="1117" t="s">
        <v>629</v>
      </c>
      <c r="I431" s="1117"/>
      <c r="J431" s="29">
        <v>0.24807313119323118</v>
      </c>
      <c r="K431" s="71"/>
      <c r="L431" s="71"/>
      <c r="M431" s="1117" t="s">
        <v>598</v>
      </c>
      <c r="N431" s="1117"/>
      <c r="O431" s="28">
        <v>0.30834203202312144</v>
      </c>
      <c r="P431" s="71"/>
      <c r="Q431" s="71"/>
      <c r="R431" s="413"/>
      <c r="V431" s="413"/>
      <c r="W431" s="413"/>
      <c r="X431" s="413"/>
      <c r="Y431" s="413"/>
      <c r="Z431" s="413"/>
      <c r="AA431" s="413"/>
      <c r="AB431" s="413"/>
      <c r="AC431" s="413"/>
      <c r="AD431" s="413"/>
      <c r="AE431" s="413"/>
      <c r="AF431" s="413"/>
      <c r="AG431" s="413"/>
      <c r="AH431" s="413"/>
      <c r="AI431" s="413"/>
      <c r="AJ431" s="413"/>
      <c r="AK431" s="413"/>
      <c r="AL431" s="413"/>
      <c r="AM431" s="413"/>
      <c r="AN431" s="413"/>
      <c r="AO431" s="413"/>
      <c r="AP431" s="413"/>
      <c r="AQ431" s="413"/>
      <c r="AR431" s="413"/>
      <c r="AS431" s="413"/>
      <c r="AT431" s="413"/>
      <c r="AU431" s="413"/>
      <c r="AV431" s="413"/>
      <c r="AW431" s="413"/>
      <c r="AX431" s="413"/>
      <c r="AY431" s="413"/>
      <c r="AZ431" s="413"/>
      <c r="BB431" s="488"/>
      <c r="BV431" s="413"/>
      <c r="BW431" s="413"/>
      <c r="BX431" s="413"/>
      <c r="BY431" s="413"/>
      <c r="BZ431" s="413"/>
      <c r="CA431" s="413"/>
      <c r="CB431" s="413"/>
      <c r="CC431" s="413"/>
      <c r="CD431" s="413"/>
      <c r="CE431" s="413"/>
      <c r="CF431" s="413"/>
      <c r="CG431" s="413"/>
      <c r="CH431" s="413"/>
      <c r="CI431" s="413"/>
      <c r="CJ431" s="413"/>
      <c r="CK431" s="413"/>
      <c r="CL431" s="413"/>
      <c r="CM431" s="413"/>
      <c r="CN431" s="413"/>
      <c r="CO431" s="413"/>
      <c r="CP431" s="413"/>
      <c r="CQ431" s="413"/>
      <c r="CR431" s="413"/>
      <c r="CS431" s="413"/>
      <c r="CT431" s="413"/>
      <c r="CU431" s="413"/>
      <c r="CV431" s="413"/>
      <c r="CW431" s="413"/>
      <c r="CX431" s="413"/>
      <c r="CY431" s="413"/>
      <c r="CZ431" s="413"/>
    </row>
    <row r="432" s="412" customFormat="true" ht="25.15" customHeight="true" x14ac:dyDescent="0.2">
      <c r="A432" s="488"/>
      <c r="B432" s="952"/>
      <c r="C432" s="1116" t="s">
        <v>616</v>
      </c>
      <c r="D432" s="1117"/>
      <c r="E432" s="30">
        <v>0.27722274075299158</v>
      </c>
      <c r="F432" s="71"/>
      <c r="G432" s="71"/>
      <c r="H432" s="1117" t="s">
        <v>480</v>
      </c>
      <c r="I432" s="1117"/>
      <c r="J432" s="29">
        <v>-0.24552794804566191</v>
      </c>
      <c r="K432" s="71"/>
      <c r="L432" s="71"/>
      <c r="M432" s="1117" t="s">
        <v>627</v>
      </c>
      <c r="N432" s="1117"/>
      <c r="O432" s="28">
        <v>0.29917050357279124</v>
      </c>
      <c r="P432" s="71"/>
      <c r="Q432" s="71"/>
      <c r="R432" s="413"/>
      <c r="V432" s="413"/>
      <c r="W432" s="413"/>
      <c r="X432" s="413"/>
      <c r="Y432" s="413"/>
      <c r="Z432" s="413"/>
      <c r="AA432" s="413"/>
      <c r="AB432" s="413"/>
      <c r="AC432" s="413"/>
      <c r="AD432" s="413"/>
      <c r="AE432" s="413"/>
      <c r="AF432" s="413"/>
      <c r="AG432" s="413"/>
      <c r="AH432" s="413"/>
      <c r="AI432" s="413"/>
      <c r="AJ432" s="413"/>
      <c r="AK432" s="413"/>
      <c r="AL432" s="413"/>
      <c r="AM432" s="413"/>
      <c r="AN432" s="413"/>
      <c r="AO432" s="413"/>
      <c r="AP432" s="413"/>
      <c r="AQ432" s="413"/>
      <c r="AR432" s="413"/>
      <c r="AS432" s="413"/>
      <c r="AT432" s="413"/>
      <c r="AU432" s="413"/>
      <c r="AV432" s="413"/>
      <c r="AW432" s="413"/>
      <c r="AX432" s="413"/>
      <c r="AY432" s="413"/>
      <c r="AZ432" s="413"/>
      <c r="BB432" s="488"/>
      <c r="BV432" s="413"/>
      <c r="BW432" s="413"/>
      <c r="BX432" s="413"/>
      <c r="BY432" s="413"/>
      <c r="BZ432" s="413"/>
      <c r="CA432" s="413"/>
      <c r="CB432" s="413"/>
      <c r="CC432" s="413"/>
      <c r="CD432" s="413"/>
      <c r="CE432" s="413"/>
      <c r="CF432" s="413"/>
      <c r="CG432" s="413"/>
      <c r="CH432" s="413"/>
      <c r="CI432" s="413"/>
      <c r="CJ432" s="413"/>
      <c r="CK432" s="413"/>
      <c r="CL432" s="413"/>
      <c r="CM432" s="413"/>
      <c r="CN432" s="413"/>
      <c r="CO432" s="413"/>
      <c r="CP432" s="413"/>
      <c r="CQ432" s="413"/>
      <c r="CR432" s="413"/>
      <c r="CS432" s="413"/>
      <c r="CT432" s="413"/>
      <c r="CU432" s="413"/>
      <c r="CV432" s="413"/>
      <c r="CW432" s="413"/>
      <c r="CX432" s="413"/>
      <c r="CY432" s="413"/>
      <c r="CZ432" s="413"/>
    </row>
    <row r="433" s="412" customFormat="true" ht="25.15" customHeight="true" x14ac:dyDescent="0.2">
      <c r="A433" s="488"/>
      <c r="B433" s="952"/>
      <c r="C433" s="1116" t="s">
        <v>596</v>
      </c>
      <c r="D433" s="1117"/>
      <c r="E433" s="30">
        <v>-0.27385639118995037</v>
      </c>
      <c r="F433" s="71"/>
      <c r="G433" s="71"/>
      <c r="H433" s="1117" t="s">
        <v>631</v>
      </c>
      <c r="I433" s="1117"/>
      <c r="J433" s="29">
        <v>0.24010778000066033</v>
      </c>
      <c r="K433" s="71"/>
      <c r="L433" s="71"/>
      <c r="M433" s="1117" t="s">
        <v>480</v>
      </c>
      <c r="N433" s="1117"/>
      <c r="O433" s="28">
        <v>-0.28050027302558428</v>
      </c>
      <c r="P433" s="71"/>
      <c r="Q433" s="71"/>
      <c r="R433" s="413"/>
      <c r="V433" s="413"/>
      <c r="W433" s="413"/>
      <c r="X433" s="413"/>
      <c r="Y433" s="413"/>
      <c r="Z433" s="413"/>
      <c r="AA433" s="413"/>
      <c r="AB433" s="413"/>
      <c r="AC433" s="413"/>
      <c r="AD433" s="413"/>
      <c r="AE433" s="413"/>
      <c r="AF433" s="413"/>
      <c r="AG433" s="413"/>
      <c r="AH433" s="413"/>
      <c r="AI433" s="413"/>
      <c r="AJ433" s="413"/>
      <c r="AK433" s="413"/>
      <c r="AL433" s="413"/>
      <c r="AM433" s="413"/>
      <c r="AN433" s="413"/>
      <c r="AO433" s="413"/>
      <c r="AP433" s="413"/>
      <c r="AQ433" s="413"/>
      <c r="AR433" s="413"/>
      <c r="AS433" s="413"/>
      <c r="AT433" s="413"/>
      <c r="AU433" s="413"/>
      <c r="AV433" s="413"/>
      <c r="AW433" s="413"/>
      <c r="AX433" s="413"/>
      <c r="AY433" s="413"/>
      <c r="AZ433" s="413"/>
      <c r="BB433" s="488"/>
      <c r="BV433" s="413"/>
      <c r="BW433" s="413"/>
      <c r="BX433" s="413"/>
      <c r="BY433" s="413"/>
      <c r="BZ433" s="413"/>
      <c r="CA433" s="413"/>
      <c r="CB433" s="413"/>
      <c r="CC433" s="413"/>
      <c r="CD433" s="413"/>
      <c r="CE433" s="413"/>
      <c r="CF433" s="413"/>
      <c r="CG433" s="413"/>
      <c r="CH433" s="413"/>
      <c r="CI433" s="413"/>
      <c r="CJ433" s="413"/>
      <c r="CK433" s="413"/>
      <c r="CL433" s="413"/>
      <c r="CM433" s="413"/>
      <c r="CN433" s="413"/>
      <c r="CO433" s="413"/>
      <c r="CP433" s="413"/>
      <c r="CQ433" s="413"/>
      <c r="CR433" s="413"/>
      <c r="CS433" s="413"/>
      <c r="CT433" s="413"/>
      <c r="CU433" s="413"/>
      <c r="CV433" s="413"/>
      <c r="CW433" s="413"/>
      <c r="CX433" s="413"/>
      <c r="CY433" s="413"/>
      <c r="CZ433" s="413"/>
    </row>
    <row r="434" s="412" customFormat="true" ht="25.15" customHeight="true" x14ac:dyDescent="0.2">
      <c r="A434" s="488"/>
      <c r="B434" s="952"/>
      <c r="C434" s="1116" t="s">
        <v>507</v>
      </c>
      <c r="D434" s="1117"/>
      <c r="E434" s="30">
        <v>0.24702934302492255</v>
      </c>
      <c r="F434" s="71"/>
      <c r="G434" s="71"/>
      <c r="H434" s="1117" t="s">
        <v>227</v>
      </c>
      <c r="I434" s="1117"/>
      <c r="J434" s="29">
        <v>-0.23947858092006882</v>
      </c>
      <c r="K434" s="71"/>
      <c r="L434" s="71"/>
      <c r="M434" s="1117" t="s">
        <v>609</v>
      </c>
      <c r="N434" s="1117"/>
      <c r="O434" s="28">
        <v>0.25570365189506483</v>
      </c>
      <c r="P434" s="71"/>
      <c r="Q434" s="71"/>
      <c r="R434" s="413"/>
      <c r="V434" s="413"/>
      <c r="W434" s="413"/>
      <c r="X434" s="413"/>
      <c r="Y434" s="413"/>
      <c r="Z434" s="413"/>
      <c r="AA434" s="413"/>
      <c r="AB434" s="413"/>
      <c r="AC434" s="413"/>
      <c r="AD434" s="413"/>
      <c r="AE434" s="413"/>
      <c r="AF434" s="413"/>
      <c r="AG434" s="413"/>
      <c r="AH434" s="413"/>
      <c r="AI434" s="413"/>
      <c r="AJ434" s="413"/>
      <c r="AK434" s="413"/>
      <c r="AL434" s="413"/>
      <c r="AM434" s="413"/>
      <c r="AN434" s="413"/>
      <c r="AO434" s="413"/>
      <c r="AP434" s="413"/>
      <c r="AQ434" s="413"/>
      <c r="AR434" s="413"/>
      <c r="AS434" s="413"/>
      <c r="AT434" s="413"/>
      <c r="AU434" s="413"/>
      <c r="AV434" s="413"/>
      <c r="AW434" s="413"/>
      <c r="AX434" s="413"/>
      <c r="AY434" s="413"/>
      <c r="AZ434" s="413"/>
      <c r="BB434" s="488"/>
      <c r="BV434" s="413"/>
      <c r="BW434" s="413"/>
      <c r="BX434" s="413"/>
      <c r="BY434" s="413"/>
      <c r="BZ434" s="413"/>
      <c r="CA434" s="413"/>
      <c r="CB434" s="413"/>
      <c r="CC434" s="413"/>
      <c r="CD434" s="413"/>
      <c r="CE434" s="413"/>
      <c r="CF434" s="413"/>
      <c r="CG434" s="413"/>
      <c r="CH434" s="413"/>
      <c r="CI434" s="413"/>
      <c r="CJ434" s="413"/>
      <c r="CK434" s="413"/>
      <c r="CL434" s="413"/>
      <c r="CM434" s="413"/>
      <c r="CN434" s="413"/>
      <c r="CO434" s="413"/>
      <c r="CP434" s="413"/>
      <c r="CQ434" s="413"/>
      <c r="CR434" s="413"/>
      <c r="CS434" s="413"/>
      <c r="CT434" s="413"/>
      <c r="CU434" s="413"/>
      <c r="CV434" s="413"/>
      <c r="CW434" s="413"/>
      <c r="CX434" s="413"/>
      <c r="CY434" s="413"/>
      <c r="CZ434" s="413"/>
    </row>
    <row r="435" s="412" customFormat="true" ht="25.15" customHeight="true" x14ac:dyDescent="0.2">
      <c r="A435" s="488"/>
      <c r="B435" s="952"/>
      <c r="C435" s="1116" t="s">
        <v>613</v>
      </c>
      <c r="D435" s="1117"/>
      <c r="E435" s="30">
        <v>0.23870815287812358</v>
      </c>
      <c r="F435" s="71"/>
      <c r="G435" s="71"/>
      <c r="H435" s="1117" t="s">
        <v>612</v>
      </c>
      <c r="I435" s="1117"/>
      <c r="J435" s="29">
        <v>0.23034332462333632</v>
      </c>
      <c r="K435" s="71"/>
      <c r="L435" s="71"/>
      <c r="M435" s="1117" t="s">
        <v>617</v>
      </c>
      <c r="N435" s="1117"/>
      <c r="O435" s="28">
        <v>0.24136989635727002</v>
      </c>
      <c r="P435" s="71"/>
      <c r="Q435" s="71"/>
      <c r="R435" s="413"/>
      <c r="V435" s="413"/>
      <c r="W435" s="413"/>
      <c r="X435" s="413"/>
      <c r="Y435" s="413"/>
      <c r="Z435" s="413"/>
      <c r="AA435" s="413"/>
      <c r="AB435" s="413"/>
      <c r="AC435" s="413"/>
      <c r="AD435" s="413"/>
      <c r="AE435" s="413"/>
      <c r="AF435" s="413"/>
      <c r="AG435" s="413"/>
      <c r="AH435" s="413"/>
      <c r="AI435" s="413"/>
      <c r="AJ435" s="413"/>
      <c r="AK435" s="413"/>
      <c r="AL435" s="413"/>
      <c r="AM435" s="413"/>
      <c r="AN435" s="413"/>
      <c r="AO435" s="413"/>
      <c r="AP435" s="413"/>
      <c r="AQ435" s="413"/>
      <c r="AR435" s="413"/>
      <c r="AS435" s="413"/>
      <c r="AT435" s="413"/>
      <c r="AU435" s="413"/>
      <c r="AV435" s="413"/>
      <c r="AW435" s="413"/>
      <c r="AX435" s="413"/>
      <c r="AY435" s="413"/>
      <c r="AZ435" s="413"/>
      <c r="BB435" s="488"/>
      <c r="BV435" s="413"/>
      <c r="BW435" s="413"/>
      <c r="BX435" s="413"/>
      <c r="BY435" s="413"/>
      <c r="BZ435" s="413"/>
      <c r="CA435" s="413"/>
      <c r="CB435" s="413"/>
      <c r="CC435" s="413"/>
      <c r="CD435" s="413"/>
      <c r="CE435" s="413"/>
      <c r="CF435" s="413"/>
      <c r="CG435" s="413"/>
      <c r="CH435" s="413"/>
      <c r="CI435" s="413"/>
      <c r="CJ435" s="413"/>
      <c r="CK435" s="413"/>
      <c r="CL435" s="413"/>
      <c r="CM435" s="413"/>
      <c r="CN435" s="413"/>
      <c r="CO435" s="413"/>
      <c r="CP435" s="413"/>
      <c r="CQ435" s="413"/>
      <c r="CR435" s="413"/>
      <c r="CS435" s="413"/>
      <c r="CT435" s="413"/>
      <c r="CU435" s="413"/>
      <c r="CV435" s="413"/>
      <c r="CW435" s="413"/>
      <c r="CX435" s="413"/>
      <c r="CY435" s="413"/>
      <c r="CZ435" s="413"/>
    </row>
    <row r="436" s="412" customFormat="true" ht="25.15" customHeight="true" x14ac:dyDescent="0.2">
      <c r="A436" s="488"/>
      <c r="B436" s="952"/>
      <c r="C436" s="1116" t="s">
        <v>612</v>
      </c>
      <c r="D436" s="1117"/>
      <c r="E436" s="30">
        <v>0.23322161469703875</v>
      </c>
      <c r="F436" s="71"/>
      <c r="G436" s="71"/>
      <c r="H436" s="1117" t="s">
        <v>507</v>
      </c>
      <c r="I436" s="1117"/>
      <c r="J436" s="29">
        <v>0.22995339126799816</v>
      </c>
      <c r="K436" s="71"/>
      <c r="L436" s="71"/>
      <c r="M436" s="1117" t="s">
        <v>504</v>
      </c>
      <c r="N436" s="1117"/>
      <c r="O436" s="28">
        <v>0.23633487152906663</v>
      </c>
      <c r="P436" s="71"/>
      <c r="Q436" s="71"/>
      <c r="R436" s="413"/>
      <c r="V436" s="413"/>
      <c r="W436" s="413"/>
      <c r="X436" s="413"/>
      <c r="Y436" s="413"/>
      <c r="Z436" s="413"/>
      <c r="AA436" s="413"/>
      <c r="AB436" s="413"/>
      <c r="AC436" s="413"/>
      <c r="AD436" s="413"/>
      <c r="AE436" s="413"/>
      <c r="AF436" s="413"/>
      <c r="AG436" s="413"/>
      <c r="AH436" s="413"/>
      <c r="AI436" s="413"/>
      <c r="AJ436" s="413"/>
      <c r="AK436" s="413"/>
      <c r="AL436" s="413"/>
      <c r="AM436" s="413"/>
      <c r="AN436" s="413"/>
      <c r="AO436" s="413"/>
      <c r="AP436" s="413"/>
      <c r="AQ436" s="413"/>
      <c r="AR436" s="413"/>
      <c r="AS436" s="413"/>
      <c r="AT436" s="413"/>
      <c r="AU436" s="413"/>
      <c r="AV436" s="413"/>
      <c r="AW436" s="413"/>
      <c r="AX436" s="413"/>
      <c r="AY436" s="413"/>
      <c r="AZ436" s="413"/>
      <c r="BB436" s="488"/>
      <c r="BV436" s="413"/>
      <c r="BW436" s="413"/>
      <c r="BX436" s="413"/>
      <c r="BY436" s="413"/>
      <c r="BZ436" s="413"/>
      <c r="CA436" s="413"/>
      <c r="CB436" s="413"/>
      <c r="CC436" s="413"/>
      <c r="CD436" s="413"/>
      <c r="CE436" s="413"/>
      <c r="CF436" s="413"/>
      <c r="CG436" s="413"/>
      <c r="CH436" s="413"/>
      <c r="CI436" s="413"/>
      <c r="CJ436" s="413"/>
      <c r="CK436" s="413"/>
      <c r="CL436" s="413"/>
      <c r="CM436" s="413"/>
      <c r="CN436" s="413"/>
      <c r="CO436" s="413"/>
      <c r="CP436" s="413"/>
      <c r="CQ436" s="413"/>
      <c r="CR436" s="413"/>
      <c r="CS436" s="413"/>
      <c r="CT436" s="413"/>
      <c r="CU436" s="413"/>
      <c r="CV436" s="413"/>
      <c r="CW436" s="413"/>
      <c r="CX436" s="413"/>
      <c r="CY436" s="413"/>
      <c r="CZ436" s="413"/>
    </row>
    <row r="437" s="412" customFormat="true" ht="25.15" customHeight="true" x14ac:dyDescent="0.2">
      <c r="A437" s="488"/>
      <c r="B437" s="952"/>
      <c r="C437" s="1116" t="s">
        <v>227</v>
      </c>
      <c r="D437" s="1117"/>
      <c r="E437" s="30">
        <v>-0.22931643364961055</v>
      </c>
      <c r="F437" s="71"/>
      <c r="G437" s="71"/>
      <c r="H437" s="1117" t="s">
        <v>614</v>
      </c>
      <c r="I437" s="1117"/>
      <c r="J437" s="29">
        <v>-0.21721804036392955</v>
      </c>
      <c r="K437" s="71"/>
      <c r="L437" s="71"/>
      <c r="M437" s="1117" t="s">
        <v>622</v>
      </c>
      <c r="N437" s="1117"/>
      <c r="O437" s="28">
        <v>0.21752200751159059</v>
      </c>
      <c r="P437" s="71"/>
      <c r="Q437" s="71"/>
      <c r="R437" s="413"/>
      <c r="V437" s="413"/>
      <c r="W437" s="413"/>
      <c r="X437" s="413"/>
      <c r="Y437" s="413"/>
      <c r="Z437" s="413"/>
      <c r="AA437" s="413"/>
      <c r="AB437" s="413"/>
      <c r="AC437" s="413"/>
      <c r="AD437" s="413"/>
      <c r="AE437" s="413"/>
      <c r="AF437" s="413"/>
      <c r="AG437" s="413"/>
      <c r="AH437" s="413"/>
      <c r="AI437" s="413"/>
      <c r="AJ437" s="413"/>
      <c r="AK437" s="413"/>
      <c r="AL437" s="413"/>
      <c r="AM437" s="413"/>
      <c r="AN437" s="413"/>
      <c r="AO437" s="413"/>
      <c r="AP437" s="413"/>
      <c r="AQ437" s="413"/>
      <c r="AR437" s="413"/>
      <c r="AS437" s="413"/>
      <c r="AT437" s="413"/>
      <c r="AU437" s="413"/>
      <c r="AV437" s="413"/>
      <c r="AW437" s="413"/>
      <c r="AX437" s="413"/>
      <c r="AY437" s="413"/>
      <c r="AZ437" s="413"/>
      <c r="BB437" s="488"/>
      <c r="BV437" s="413"/>
      <c r="BW437" s="413"/>
      <c r="BX437" s="413"/>
      <c r="BY437" s="413"/>
      <c r="BZ437" s="413"/>
      <c r="CA437" s="413"/>
      <c r="CB437" s="413"/>
      <c r="CC437" s="413"/>
      <c r="CD437" s="413"/>
      <c r="CE437" s="413"/>
      <c r="CF437" s="413"/>
      <c r="CG437" s="413"/>
      <c r="CH437" s="413"/>
      <c r="CI437" s="413"/>
      <c r="CJ437" s="413"/>
      <c r="CK437" s="413"/>
      <c r="CL437" s="413"/>
      <c r="CM437" s="413"/>
      <c r="CN437" s="413"/>
      <c r="CO437" s="413"/>
      <c r="CP437" s="413"/>
      <c r="CQ437" s="413"/>
      <c r="CR437" s="413"/>
      <c r="CS437" s="413"/>
      <c r="CT437" s="413"/>
      <c r="CU437" s="413"/>
      <c r="CV437" s="413"/>
      <c r="CW437" s="413"/>
      <c r="CX437" s="413"/>
      <c r="CY437" s="413"/>
      <c r="CZ437" s="413"/>
    </row>
    <row r="438" s="412" customFormat="true" ht="25.15" customHeight="true" x14ac:dyDescent="0.2">
      <c r="A438" s="488"/>
      <c r="B438" s="952"/>
      <c r="C438" s="1116" t="s">
        <v>617</v>
      </c>
      <c r="D438" s="1117"/>
      <c r="E438" s="30">
        <v>0.22132874015605852</v>
      </c>
      <c r="F438" s="71"/>
      <c r="G438" s="71"/>
      <c r="H438" s="1117" t="s">
        <v>604</v>
      </c>
      <c r="I438" s="1117"/>
      <c r="J438" s="29">
        <v>0.20889232174283742</v>
      </c>
      <c r="K438" s="71"/>
      <c r="L438" s="71"/>
      <c r="M438" s="1117" t="s">
        <v>507</v>
      </c>
      <c r="N438" s="1117"/>
      <c r="O438" s="28">
        <v>0.18470170410428308</v>
      </c>
      <c r="P438" s="71"/>
      <c r="Q438" s="71"/>
      <c r="R438" s="413"/>
      <c r="V438" s="413"/>
      <c r="W438" s="413"/>
      <c r="X438" s="413"/>
      <c r="Y438" s="413"/>
      <c r="Z438" s="413"/>
      <c r="AA438" s="413"/>
      <c r="AB438" s="413"/>
      <c r="AC438" s="413"/>
      <c r="AD438" s="413"/>
      <c r="AE438" s="413"/>
      <c r="AF438" s="413"/>
      <c r="AG438" s="413"/>
      <c r="AH438" s="413"/>
      <c r="AI438" s="413"/>
      <c r="AJ438" s="413"/>
      <c r="AK438" s="413"/>
      <c r="AL438" s="413"/>
      <c r="AM438" s="413"/>
      <c r="AN438" s="413"/>
      <c r="AO438" s="413"/>
      <c r="AP438" s="413"/>
      <c r="AQ438" s="413"/>
      <c r="AR438" s="413"/>
      <c r="AS438" s="413"/>
      <c r="AT438" s="413"/>
      <c r="AU438" s="413"/>
      <c r="AV438" s="413"/>
      <c r="AW438" s="413"/>
      <c r="AX438" s="413"/>
      <c r="AY438" s="413"/>
      <c r="AZ438" s="413"/>
      <c r="BB438" s="488"/>
      <c r="BV438" s="413"/>
      <c r="BW438" s="413"/>
      <c r="BX438" s="413"/>
      <c r="BY438" s="413"/>
      <c r="BZ438" s="413"/>
      <c r="CA438" s="413"/>
      <c r="CB438" s="413"/>
      <c r="CC438" s="413"/>
      <c r="CD438" s="413"/>
      <c r="CE438" s="413"/>
      <c r="CF438" s="413"/>
      <c r="CG438" s="413"/>
      <c r="CH438" s="413"/>
      <c r="CI438" s="413"/>
      <c r="CJ438" s="413"/>
      <c r="CK438" s="413"/>
      <c r="CL438" s="413"/>
      <c r="CM438" s="413"/>
      <c r="CN438" s="413"/>
      <c r="CO438" s="413"/>
      <c r="CP438" s="413"/>
      <c r="CQ438" s="413"/>
      <c r="CR438" s="413"/>
      <c r="CS438" s="413"/>
      <c r="CT438" s="413"/>
      <c r="CU438" s="413"/>
      <c r="CV438" s="413"/>
      <c r="CW438" s="413"/>
      <c r="CX438" s="413"/>
      <c r="CY438" s="413"/>
      <c r="CZ438" s="413"/>
    </row>
    <row r="439" s="412" customFormat="true" ht="25.15" customHeight="true" x14ac:dyDescent="0.2">
      <c r="A439" s="488"/>
      <c r="B439" s="952"/>
      <c r="C439" s="1116" t="s">
        <v>618</v>
      </c>
      <c r="D439" s="1117"/>
      <c r="E439" s="30">
        <v>0.20378413213715457</v>
      </c>
      <c r="F439" s="71"/>
      <c r="G439" s="71"/>
      <c r="H439" s="1117" t="s">
        <v>628</v>
      </c>
      <c r="I439" s="1117"/>
      <c r="J439" s="29">
        <v>-0.20215628883492626</v>
      </c>
      <c r="K439" s="71"/>
      <c r="L439" s="71"/>
      <c r="M439" s="1117" t="s">
        <v>633</v>
      </c>
      <c r="N439" s="1117"/>
      <c r="O439" s="28">
        <v>0.17514219042019147</v>
      </c>
      <c r="P439" s="71"/>
      <c r="Q439" s="71"/>
      <c r="R439" s="413"/>
      <c r="V439" s="413"/>
      <c r="W439" s="413"/>
      <c r="X439" s="413"/>
      <c r="Y439" s="413"/>
      <c r="Z439" s="413"/>
      <c r="AA439" s="413"/>
      <c r="AB439" s="413"/>
      <c r="AC439" s="413"/>
      <c r="AD439" s="413"/>
      <c r="AE439" s="413"/>
      <c r="AF439" s="413"/>
      <c r="AG439" s="413"/>
      <c r="AH439" s="413"/>
      <c r="AI439" s="413"/>
      <c r="AJ439" s="413"/>
      <c r="AK439" s="413"/>
      <c r="AL439" s="413"/>
      <c r="AM439" s="413"/>
      <c r="AN439" s="413"/>
      <c r="AO439" s="413"/>
      <c r="AP439" s="413"/>
      <c r="AQ439" s="413"/>
      <c r="AR439" s="413"/>
      <c r="AS439" s="413"/>
      <c r="AT439" s="413"/>
      <c r="AU439" s="413"/>
      <c r="AV439" s="413"/>
      <c r="AW439" s="413"/>
      <c r="AX439" s="413"/>
      <c r="AY439" s="413"/>
      <c r="AZ439" s="413"/>
      <c r="BB439" s="488"/>
      <c r="BV439" s="413"/>
      <c r="BW439" s="413"/>
      <c r="BX439" s="413"/>
      <c r="BY439" s="413"/>
      <c r="BZ439" s="413"/>
      <c r="CA439" s="413"/>
      <c r="CB439" s="413"/>
      <c r="CC439" s="413"/>
      <c r="CD439" s="413"/>
      <c r="CE439" s="413"/>
      <c r="CF439" s="413"/>
      <c r="CG439" s="413"/>
      <c r="CH439" s="413"/>
      <c r="CI439" s="413"/>
      <c r="CJ439" s="413"/>
      <c r="CK439" s="413"/>
      <c r="CL439" s="413"/>
      <c r="CM439" s="413"/>
      <c r="CN439" s="413"/>
      <c r="CO439" s="413"/>
      <c r="CP439" s="413"/>
      <c r="CQ439" s="413"/>
      <c r="CR439" s="413"/>
      <c r="CS439" s="413"/>
      <c r="CT439" s="413"/>
      <c r="CU439" s="413"/>
      <c r="CV439" s="413"/>
      <c r="CW439" s="413"/>
      <c r="CX439" s="413"/>
      <c r="CY439" s="413"/>
      <c r="CZ439" s="413"/>
    </row>
    <row r="440" s="412" customFormat="true" ht="25.15" customHeight="true" x14ac:dyDescent="0.2">
      <c r="A440" s="488"/>
      <c r="B440" s="952"/>
      <c r="C440" s="1116" t="s">
        <v>504</v>
      </c>
      <c r="D440" s="1117"/>
      <c r="E440" s="30">
        <v>0.19346179247904013</v>
      </c>
      <c r="F440" s="71"/>
      <c r="G440" s="71"/>
      <c r="H440" s="1117" t="s">
        <v>620</v>
      </c>
      <c r="I440" s="1117"/>
      <c r="J440" s="29">
        <v>-0.19797040614487976</v>
      </c>
      <c r="K440" s="71"/>
      <c r="L440" s="71"/>
      <c r="M440" s="1117" t="s">
        <v>624</v>
      </c>
      <c r="N440" s="1117"/>
      <c r="O440" s="28">
        <v>-0.15917829705777403</v>
      </c>
      <c r="P440" s="71"/>
      <c r="Q440" s="71"/>
      <c r="R440" s="413"/>
      <c r="V440" s="413"/>
      <c r="W440" s="413"/>
      <c r="X440" s="413"/>
      <c r="Y440" s="413"/>
      <c r="Z440" s="413"/>
      <c r="AA440" s="413"/>
      <c r="AB440" s="413"/>
      <c r="AC440" s="413"/>
      <c r="AD440" s="413"/>
      <c r="AE440" s="413"/>
      <c r="AF440" s="413"/>
      <c r="AG440" s="413"/>
      <c r="AH440" s="413"/>
      <c r="AI440" s="413"/>
      <c r="AJ440" s="413"/>
      <c r="AK440" s="413"/>
      <c r="AL440" s="413"/>
      <c r="AM440" s="413"/>
      <c r="AN440" s="413"/>
      <c r="AO440" s="413"/>
      <c r="AP440" s="413"/>
      <c r="AQ440" s="413"/>
      <c r="AR440" s="413"/>
      <c r="AS440" s="413"/>
      <c r="AT440" s="413"/>
      <c r="AU440" s="413"/>
      <c r="AV440" s="413"/>
      <c r="AW440" s="413"/>
      <c r="AX440" s="413"/>
      <c r="AY440" s="413"/>
      <c r="AZ440" s="413"/>
      <c r="BB440" s="488"/>
      <c r="BV440" s="413"/>
      <c r="BW440" s="413"/>
      <c r="BX440" s="413"/>
      <c r="BY440" s="413"/>
      <c r="BZ440" s="413"/>
      <c r="CA440" s="413"/>
      <c r="CB440" s="413"/>
      <c r="CC440" s="413"/>
      <c r="CD440" s="413"/>
      <c r="CE440" s="413"/>
      <c r="CF440" s="413"/>
      <c r="CG440" s="413"/>
      <c r="CH440" s="413"/>
      <c r="CI440" s="413"/>
      <c r="CJ440" s="413"/>
      <c r="CK440" s="413"/>
      <c r="CL440" s="413"/>
      <c r="CM440" s="413"/>
      <c r="CN440" s="413"/>
      <c r="CO440" s="413"/>
      <c r="CP440" s="413"/>
      <c r="CQ440" s="413"/>
      <c r="CR440" s="413"/>
      <c r="CS440" s="413"/>
      <c r="CT440" s="413"/>
      <c r="CU440" s="413"/>
      <c r="CV440" s="413"/>
      <c r="CW440" s="413"/>
      <c r="CX440" s="413"/>
      <c r="CY440" s="413"/>
      <c r="CZ440" s="413"/>
    </row>
    <row r="441" s="412" customFormat="true" ht="25.15" customHeight="true" x14ac:dyDescent="0.2">
      <c r="A441" s="488"/>
      <c r="B441" s="952"/>
      <c r="C441" s="1116" t="s">
        <v>622</v>
      </c>
      <c r="D441" s="1117"/>
      <c r="E441" s="30">
        <v>0.17503766000870677</v>
      </c>
      <c r="F441" s="71"/>
      <c r="G441" s="71"/>
      <c r="H441" s="1117" t="s">
        <v>621</v>
      </c>
      <c r="I441" s="1117"/>
      <c r="J441" s="29">
        <v>-0.19489403741396386</v>
      </c>
      <c r="K441" s="71"/>
      <c r="L441" s="71"/>
      <c r="M441" s="1117" t="s">
        <v>615</v>
      </c>
      <c r="N441" s="1117"/>
      <c r="O441" s="28">
        <v>0.15843665784910566</v>
      </c>
      <c r="P441" s="71"/>
      <c r="Q441" s="71"/>
      <c r="R441" s="413"/>
      <c r="V441" s="413"/>
      <c r="W441" s="413"/>
      <c r="X441" s="413"/>
      <c r="Y441" s="413"/>
      <c r="Z441" s="413"/>
      <c r="AA441" s="413"/>
      <c r="AB441" s="413"/>
      <c r="AC441" s="413"/>
      <c r="AD441" s="413"/>
      <c r="AE441" s="413"/>
      <c r="AF441" s="413"/>
      <c r="AG441" s="413"/>
      <c r="AH441" s="413"/>
      <c r="AI441" s="413"/>
      <c r="AJ441" s="413"/>
      <c r="AK441" s="413"/>
      <c r="AL441" s="413"/>
      <c r="AM441" s="413"/>
      <c r="AN441" s="413"/>
      <c r="AO441" s="413"/>
      <c r="AP441" s="413"/>
      <c r="AQ441" s="413"/>
      <c r="AR441" s="413"/>
      <c r="AS441" s="413"/>
      <c r="AT441" s="413"/>
      <c r="AU441" s="413"/>
      <c r="AV441" s="413"/>
      <c r="AW441" s="413"/>
      <c r="AX441" s="413"/>
      <c r="AY441" s="413"/>
      <c r="AZ441" s="413"/>
      <c r="BB441" s="488"/>
      <c r="BV441" s="413"/>
      <c r="BW441" s="413"/>
      <c r="BX441" s="413"/>
      <c r="BY441" s="413"/>
      <c r="BZ441" s="413"/>
      <c r="CA441" s="413"/>
      <c r="CB441" s="413"/>
      <c r="CC441" s="413"/>
      <c r="CD441" s="413"/>
      <c r="CE441" s="413"/>
      <c r="CF441" s="413"/>
      <c r="CG441" s="413"/>
      <c r="CH441" s="413"/>
      <c r="CI441" s="413"/>
      <c r="CJ441" s="413"/>
      <c r="CK441" s="413"/>
      <c r="CL441" s="413"/>
      <c r="CM441" s="413"/>
      <c r="CN441" s="413"/>
      <c r="CO441" s="413"/>
      <c r="CP441" s="413"/>
      <c r="CQ441" s="413"/>
      <c r="CR441" s="413"/>
      <c r="CS441" s="413"/>
      <c r="CT441" s="413"/>
      <c r="CU441" s="413"/>
      <c r="CV441" s="413"/>
      <c r="CW441" s="413"/>
      <c r="CX441" s="413"/>
      <c r="CY441" s="413"/>
      <c r="CZ441" s="413"/>
    </row>
    <row r="442" s="412" customFormat="true" ht="25.15" customHeight="true" x14ac:dyDescent="0.2">
      <c r="A442" s="488"/>
      <c r="B442" s="952"/>
      <c r="C442" s="1116" t="s">
        <v>621</v>
      </c>
      <c r="D442" s="1117"/>
      <c r="E442" s="30">
        <v>-0.16190062111126413</v>
      </c>
      <c r="F442" s="71"/>
      <c r="G442" s="71"/>
      <c r="H442" s="1117" t="s">
        <v>613</v>
      </c>
      <c r="I442" s="1117"/>
      <c r="J442" s="29">
        <v>0.19314659611321941</v>
      </c>
      <c r="K442" s="71"/>
      <c r="L442" s="71"/>
      <c r="M442" s="1117" t="s">
        <v>625</v>
      </c>
      <c r="N442" s="1117"/>
      <c r="O442" s="28">
        <v>0.15279485416044428</v>
      </c>
      <c r="P442" s="71"/>
      <c r="Q442" s="71"/>
      <c r="R442" s="413"/>
      <c r="V442" s="413"/>
      <c r="W442" s="413"/>
      <c r="X442" s="413"/>
      <c r="Y442" s="413"/>
      <c r="Z442" s="413"/>
      <c r="AA442" s="413"/>
      <c r="AB442" s="413"/>
      <c r="AC442" s="413"/>
      <c r="AD442" s="413"/>
      <c r="AE442" s="413"/>
      <c r="AF442" s="413"/>
      <c r="AG442" s="413"/>
      <c r="AH442" s="413"/>
      <c r="AI442" s="413"/>
      <c r="AJ442" s="413"/>
      <c r="AK442" s="413"/>
      <c r="AL442" s="413"/>
      <c r="AM442" s="413"/>
      <c r="AN442" s="413"/>
      <c r="AO442" s="413"/>
      <c r="AP442" s="413"/>
      <c r="AQ442" s="413"/>
      <c r="AR442" s="413"/>
      <c r="AS442" s="413"/>
      <c r="AT442" s="413"/>
      <c r="AU442" s="413"/>
      <c r="AV442" s="413"/>
      <c r="AW442" s="413"/>
      <c r="AX442" s="413"/>
      <c r="AY442" s="413"/>
      <c r="AZ442" s="413"/>
      <c r="BB442" s="488"/>
      <c r="BV442" s="413"/>
      <c r="BW442" s="413"/>
      <c r="BX442" s="413"/>
      <c r="BY442" s="413"/>
      <c r="BZ442" s="413"/>
      <c r="CA442" s="413"/>
      <c r="CB442" s="413"/>
      <c r="CC442" s="413"/>
      <c r="CD442" s="413"/>
      <c r="CE442" s="413"/>
      <c r="CF442" s="413"/>
      <c r="CG442" s="413"/>
      <c r="CH442" s="413"/>
      <c r="CI442" s="413"/>
      <c r="CJ442" s="413"/>
      <c r="CK442" s="413"/>
      <c r="CL442" s="413"/>
      <c r="CM442" s="413"/>
      <c r="CN442" s="413"/>
      <c r="CO442" s="413"/>
      <c r="CP442" s="413"/>
      <c r="CQ442" s="413"/>
      <c r="CR442" s="413"/>
      <c r="CS442" s="413"/>
      <c r="CT442" s="413"/>
      <c r="CU442" s="413"/>
      <c r="CV442" s="413"/>
      <c r="CW442" s="413"/>
      <c r="CX442" s="413"/>
      <c r="CY442" s="413"/>
      <c r="CZ442" s="413"/>
    </row>
    <row r="443" s="412" customFormat="true" ht="25.15" customHeight="true" x14ac:dyDescent="0.2">
      <c r="A443" s="488"/>
      <c r="B443" s="952"/>
      <c r="C443" s="1116" t="s">
        <v>609</v>
      </c>
      <c r="D443" s="1117"/>
      <c r="E443" s="30">
        <v>0.16146581612378588</v>
      </c>
      <c r="F443" s="71"/>
      <c r="G443" s="71"/>
      <c r="H443" s="1117" t="s">
        <v>617</v>
      </c>
      <c r="I443" s="1117"/>
      <c r="J443" s="29">
        <v>0.18896645840616108</v>
      </c>
      <c r="K443" s="71"/>
      <c r="L443" s="71"/>
      <c r="M443" s="1117" t="s">
        <v>636</v>
      </c>
      <c r="N443" s="1117"/>
      <c r="O443" s="28">
        <v>0.14904804470787028</v>
      </c>
      <c r="P443" s="71"/>
      <c r="Q443" s="71"/>
      <c r="R443" s="413"/>
      <c r="V443" s="413"/>
      <c r="W443" s="413"/>
      <c r="X443" s="413"/>
      <c r="Y443" s="413"/>
      <c r="Z443" s="413"/>
      <c r="AA443" s="413"/>
      <c r="AB443" s="413"/>
      <c r="AC443" s="413"/>
      <c r="AD443" s="413"/>
      <c r="AE443" s="413"/>
      <c r="AF443" s="413"/>
      <c r="AG443" s="413"/>
      <c r="AH443" s="413"/>
      <c r="AI443" s="413"/>
      <c r="AJ443" s="413"/>
      <c r="AK443" s="413"/>
      <c r="AL443" s="413"/>
      <c r="AM443" s="413"/>
      <c r="AN443" s="413"/>
      <c r="AO443" s="413"/>
      <c r="AP443" s="413"/>
      <c r="AQ443" s="413"/>
      <c r="AR443" s="413"/>
      <c r="AS443" s="413"/>
      <c r="AT443" s="413"/>
      <c r="AU443" s="413"/>
      <c r="AV443" s="413"/>
      <c r="AW443" s="413"/>
      <c r="AX443" s="413"/>
      <c r="AY443" s="413"/>
      <c r="AZ443" s="413"/>
      <c r="BB443" s="488"/>
      <c r="BV443" s="413"/>
      <c r="BW443" s="413"/>
      <c r="BX443" s="413"/>
      <c r="BY443" s="413"/>
      <c r="BZ443" s="413"/>
      <c r="CA443" s="413"/>
      <c r="CB443" s="413"/>
      <c r="CC443" s="413"/>
      <c r="CD443" s="413"/>
      <c r="CE443" s="413"/>
      <c r="CF443" s="413"/>
      <c r="CG443" s="413"/>
      <c r="CH443" s="413"/>
      <c r="CI443" s="413"/>
      <c r="CJ443" s="413"/>
      <c r="CK443" s="413"/>
      <c r="CL443" s="413"/>
      <c r="CM443" s="413"/>
      <c r="CN443" s="413"/>
      <c r="CO443" s="413"/>
      <c r="CP443" s="413"/>
      <c r="CQ443" s="413"/>
      <c r="CR443" s="413"/>
      <c r="CS443" s="413"/>
      <c r="CT443" s="413"/>
      <c r="CU443" s="413"/>
      <c r="CV443" s="413"/>
      <c r="CW443" s="413"/>
      <c r="CX443" s="413"/>
      <c r="CY443" s="413"/>
      <c r="CZ443" s="413"/>
    </row>
    <row r="444" s="412" customFormat="true" ht="25.15" customHeight="true" x14ac:dyDescent="0.2">
      <c r="A444" s="488"/>
      <c r="B444" s="952"/>
      <c r="C444" s="1116" t="s">
        <v>625</v>
      </c>
      <c r="D444" s="1117"/>
      <c r="E444" s="30">
        <v>0.15397409483364755</v>
      </c>
      <c r="F444" s="71"/>
      <c r="G444" s="71"/>
      <c r="H444" s="1117" t="s">
        <v>653</v>
      </c>
      <c r="I444" s="1117"/>
      <c r="J444" s="29">
        <v>0.18561586137303945</v>
      </c>
      <c r="K444" s="71"/>
      <c r="L444" s="71"/>
      <c r="M444" s="1117" t="s">
        <v>619</v>
      </c>
      <c r="N444" s="1117"/>
      <c r="O444" s="28">
        <v>0.14760854883837687</v>
      </c>
      <c r="P444" s="71"/>
      <c r="Q444" s="71"/>
      <c r="R444" s="413"/>
      <c r="V444" s="413"/>
      <c r="W444" s="413"/>
      <c r="X444" s="413"/>
      <c r="Y444" s="413"/>
      <c r="Z444" s="413"/>
      <c r="AA444" s="413"/>
      <c r="AB444" s="413"/>
      <c r="AC444" s="413"/>
      <c r="AD444" s="413"/>
      <c r="AE444" s="413"/>
      <c r="AF444" s="413"/>
      <c r="AG444" s="413"/>
      <c r="AH444" s="413"/>
      <c r="AI444" s="413"/>
      <c r="AJ444" s="413"/>
      <c r="AK444" s="413"/>
      <c r="AL444" s="413"/>
      <c r="AM444" s="413"/>
      <c r="AN444" s="413"/>
      <c r="AO444" s="413"/>
      <c r="AP444" s="413"/>
      <c r="AQ444" s="413"/>
      <c r="AR444" s="413"/>
      <c r="AS444" s="413"/>
      <c r="AT444" s="413"/>
      <c r="AU444" s="413"/>
      <c r="AV444" s="413"/>
      <c r="AW444" s="413"/>
      <c r="AX444" s="413"/>
      <c r="AY444" s="413"/>
      <c r="AZ444" s="413"/>
      <c r="BB444" s="488"/>
      <c r="BV444" s="413"/>
      <c r="BW444" s="413"/>
      <c r="BX444" s="413"/>
      <c r="BY444" s="413"/>
      <c r="BZ444" s="413"/>
      <c r="CA444" s="413"/>
      <c r="CB444" s="413"/>
      <c r="CC444" s="413"/>
      <c r="CD444" s="413"/>
      <c r="CE444" s="413"/>
      <c r="CF444" s="413"/>
      <c r="CG444" s="413"/>
      <c r="CH444" s="413"/>
      <c r="CI444" s="413"/>
      <c r="CJ444" s="413"/>
      <c r="CK444" s="413"/>
      <c r="CL444" s="413"/>
      <c r="CM444" s="413"/>
      <c r="CN444" s="413"/>
      <c r="CO444" s="413"/>
      <c r="CP444" s="413"/>
      <c r="CQ444" s="413"/>
      <c r="CR444" s="413"/>
      <c r="CS444" s="413"/>
      <c r="CT444" s="413"/>
      <c r="CU444" s="413"/>
      <c r="CV444" s="413"/>
      <c r="CW444" s="413"/>
      <c r="CX444" s="413"/>
      <c r="CY444" s="413"/>
      <c r="CZ444" s="413"/>
    </row>
    <row r="445" s="412" customFormat="true" ht="25.15" customHeight="true" x14ac:dyDescent="0.2">
      <c r="A445" s="488"/>
      <c r="B445" s="952"/>
      <c r="C445" s="1116" t="s">
        <v>628</v>
      </c>
      <c r="D445" s="1117"/>
      <c r="E445" s="30">
        <v>-0.14526271813564737</v>
      </c>
      <c r="F445" s="71"/>
      <c r="G445" s="71"/>
      <c r="H445" s="1117" t="s">
        <v>616</v>
      </c>
      <c r="I445" s="1117"/>
      <c r="J445" s="29">
        <v>0.18486361524889225</v>
      </c>
      <c r="K445" s="71"/>
      <c r="L445" s="71"/>
      <c r="M445" s="1117" t="s">
        <v>603</v>
      </c>
      <c r="N445" s="1117"/>
      <c r="O445" s="28">
        <v>0.14473711899036734</v>
      </c>
      <c r="P445" s="71"/>
      <c r="Q445" s="71"/>
      <c r="R445" s="413"/>
      <c r="V445" s="413"/>
      <c r="W445" s="413"/>
      <c r="X445" s="413"/>
      <c r="Y445" s="413"/>
      <c r="Z445" s="413"/>
      <c r="AA445" s="413"/>
      <c r="AB445" s="413"/>
      <c r="AC445" s="413"/>
      <c r="AD445" s="413"/>
      <c r="AE445" s="413"/>
      <c r="AF445" s="413"/>
      <c r="AG445" s="413"/>
      <c r="AH445" s="413"/>
      <c r="AI445" s="413"/>
      <c r="AJ445" s="413"/>
      <c r="AK445" s="413"/>
      <c r="AL445" s="413"/>
      <c r="AM445" s="413"/>
      <c r="AN445" s="413"/>
      <c r="AO445" s="413"/>
      <c r="AP445" s="413"/>
      <c r="AQ445" s="413"/>
      <c r="AR445" s="413"/>
      <c r="AS445" s="413"/>
      <c r="AT445" s="413"/>
      <c r="AU445" s="413"/>
      <c r="AV445" s="413"/>
      <c r="AW445" s="413"/>
      <c r="AX445" s="413"/>
      <c r="AY445" s="413"/>
      <c r="AZ445" s="413"/>
      <c r="BB445" s="488"/>
      <c r="BV445" s="413"/>
      <c r="BW445" s="413"/>
      <c r="BX445" s="413"/>
      <c r="BY445" s="413"/>
      <c r="BZ445" s="413"/>
      <c r="CA445" s="413"/>
      <c r="CB445" s="413"/>
      <c r="CC445" s="413"/>
      <c r="CD445" s="413"/>
      <c r="CE445" s="413"/>
      <c r="CF445" s="413"/>
      <c r="CG445" s="413"/>
      <c r="CH445" s="413"/>
      <c r="CI445" s="413"/>
      <c r="CJ445" s="413"/>
      <c r="CK445" s="413"/>
      <c r="CL445" s="413"/>
      <c r="CM445" s="413"/>
      <c r="CN445" s="413"/>
      <c r="CO445" s="413"/>
      <c r="CP445" s="413"/>
      <c r="CQ445" s="413"/>
      <c r="CR445" s="413"/>
      <c r="CS445" s="413"/>
      <c r="CT445" s="413"/>
      <c r="CU445" s="413"/>
      <c r="CV445" s="413"/>
      <c r="CW445" s="413"/>
      <c r="CX445" s="413"/>
      <c r="CY445" s="413"/>
      <c r="CZ445" s="413"/>
    </row>
    <row r="446" s="412" customFormat="true" ht="25.15" customHeight="true" x14ac:dyDescent="0.2">
      <c r="A446" s="488"/>
      <c r="B446" s="488"/>
      <c r="C446" s="1116" t="s">
        <v>615</v>
      </c>
      <c r="D446" s="1117"/>
      <c r="E446" s="30">
        <v>0.13604588116394134</v>
      </c>
      <c r="F446" s="71"/>
      <c r="G446" s="71"/>
      <c r="H446" s="1117" t="s">
        <v>647</v>
      </c>
      <c r="I446" s="1117"/>
      <c r="J446" s="29">
        <v>-0.17348049562446191</v>
      </c>
      <c r="K446" s="71"/>
      <c r="L446" s="71"/>
      <c r="M446" s="1117" t="s">
        <v>612</v>
      </c>
      <c r="N446" s="1117"/>
      <c r="O446" s="28">
        <v>0.14133324238830308</v>
      </c>
      <c r="P446" s="71"/>
      <c r="Q446" s="71"/>
      <c r="R446" s="413"/>
      <c r="V446" s="413"/>
      <c r="W446" s="413"/>
      <c r="X446" s="413"/>
      <c r="Y446" s="413"/>
      <c r="Z446" s="413"/>
      <c r="AA446" s="413"/>
      <c r="AB446" s="413"/>
      <c r="AC446" s="413"/>
      <c r="AD446" s="413"/>
      <c r="AE446" s="413"/>
      <c r="AF446" s="413"/>
      <c r="AG446" s="413"/>
      <c r="AH446" s="413"/>
      <c r="AI446" s="413"/>
      <c r="AJ446" s="413"/>
      <c r="AK446" s="413"/>
      <c r="AL446" s="413"/>
      <c r="AM446" s="413"/>
      <c r="AN446" s="413"/>
      <c r="AO446" s="413"/>
      <c r="AP446" s="413"/>
      <c r="AQ446" s="413"/>
      <c r="AR446" s="413"/>
      <c r="AS446" s="413"/>
      <c r="AT446" s="413"/>
      <c r="AU446" s="413"/>
      <c r="AV446" s="413"/>
      <c r="AW446" s="413"/>
      <c r="AX446" s="413"/>
      <c r="AY446" s="413"/>
      <c r="AZ446" s="413"/>
      <c r="BB446" s="488"/>
      <c r="BV446" s="413"/>
      <c r="BW446" s="413"/>
      <c r="BX446" s="413"/>
      <c r="BY446" s="413"/>
      <c r="BZ446" s="413"/>
      <c r="CA446" s="413"/>
      <c r="CB446" s="413"/>
      <c r="CC446" s="413"/>
      <c r="CD446" s="413"/>
      <c r="CE446" s="413"/>
      <c r="CF446" s="413"/>
      <c r="CG446" s="413"/>
      <c r="CH446" s="413"/>
      <c r="CI446" s="413"/>
      <c r="CJ446" s="413"/>
      <c r="CK446" s="413"/>
      <c r="CL446" s="413"/>
      <c r="CM446" s="413"/>
      <c r="CN446" s="413"/>
      <c r="CO446" s="413"/>
      <c r="CP446" s="413"/>
      <c r="CQ446" s="413"/>
      <c r="CR446" s="413"/>
      <c r="CS446" s="413"/>
      <c r="CT446" s="413"/>
      <c r="CU446" s="413"/>
      <c r="CV446" s="413"/>
      <c r="CW446" s="413"/>
      <c r="CX446" s="413"/>
      <c r="CY446" s="413"/>
      <c r="CZ446" s="413"/>
    </row>
    <row r="447" s="412" customFormat="true" ht="25.15" customHeight="true" x14ac:dyDescent="0.2">
      <c r="A447" s="488"/>
      <c r="B447" s="488"/>
      <c r="C447" s="1116" t="s">
        <v>623</v>
      </c>
      <c r="D447" s="1117"/>
      <c r="E447" s="30">
        <v>0.12949523213839303</v>
      </c>
      <c r="F447" s="71"/>
      <c r="G447" s="71"/>
      <c r="H447" s="1117" t="s">
        <v>607</v>
      </c>
      <c r="I447" s="1117"/>
      <c r="J447" s="29">
        <v>0.17180979809153402</v>
      </c>
      <c r="K447" s="71"/>
      <c r="L447" s="71"/>
      <c r="M447" s="1117" t="s">
        <v>653</v>
      </c>
      <c r="N447" s="1117"/>
      <c r="O447" s="28">
        <v>-0.13771464026470609</v>
      </c>
      <c r="P447" s="71"/>
      <c r="Q447" s="71"/>
      <c r="R447" s="413"/>
      <c r="V447" s="413"/>
      <c r="W447" s="413"/>
      <c r="X447" s="413"/>
      <c r="Y447" s="413"/>
      <c r="Z447" s="413"/>
      <c r="AA447" s="413"/>
      <c r="AB447" s="413"/>
      <c r="AC447" s="413"/>
      <c r="AD447" s="413"/>
      <c r="AE447" s="413"/>
      <c r="AF447" s="413"/>
      <c r="AG447" s="413"/>
      <c r="AH447" s="413"/>
      <c r="AI447" s="413"/>
      <c r="AJ447" s="413"/>
      <c r="AK447" s="413"/>
      <c r="AL447" s="413"/>
      <c r="AM447" s="413"/>
      <c r="AN447" s="413"/>
      <c r="AO447" s="413"/>
      <c r="AP447" s="413"/>
      <c r="AQ447" s="413"/>
      <c r="AR447" s="413"/>
      <c r="AS447" s="413"/>
      <c r="AT447" s="413"/>
      <c r="AU447" s="413"/>
      <c r="AV447" s="413"/>
      <c r="AW447" s="413"/>
      <c r="AX447" s="413"/>
      <c r="AY447" s="413"/>
      <c r="AZ447" s="413"/>
      <c r="BB447" s="488"/>
      <c r="BV447" s="413"/>
      <c r="BW447" s="413"/>
      <c r="BX447" s="413"/>
      <c r="BY447" s="413"/>
      <c r="BZ447" s="413"/>
      <c r="CA447" s="413"/>
      <c r="CB447" s="413"/>
      <c r="CC447" s="413"/>
      <c r="CD447" s="413"/>
      <c r="CE447" s="413"/>
      <c r="CF447" s="413"/>
      <c r="CG447" s="413"/>
      <c r="CH447" s="413"/>
      <c r="CI447" s="413"/>
      <c r="CJ447" s="413"/>
      <c r="CK447" s="413"/>
      <c r="CL447" s="413"/>
      <c r="CM447" s="413"/>
      <c r="CN447" s="413"/>
      <c r="CO447" s="413"/>
      <c r="CP447" s="413"/>
      <c r="CQ447" s="413"/>
      <c r="CR447" s="413"/>
      <c r="CS447" s="413"/>
      <c r="CT447" s="413"/>
      <c r="CU447" s="413"/>
      <c r="CV447" s="413"/>
      <c r="CW447" s="413"/>
      <c r="CX447" s="413"/>
      <c r="CY447" s="413"/>
      <c r="CZ447" s="413"/>
    </row>
    <row r="448" s="412" customFormat="true" ht="25.15" customHeight="true" x14ac:dyDescent="0.2">
      <c r="A448" s="488"/>
      <c r="B448" s="488"/>
      <c r="C448" s="1116" t="s">
        <v>633</v>
      </c>
      <c r="D448" s="1117"/>
      <c r="E448" s="30">
        <v>9.7156701438147475E-2</v>
      </c>
      <c r="F448" s="71"/>
      <c r="G448" s="71"/>
      <c r="H448" s="1117" t="s">
        <v>615</v>
      </c>
      <c r="I448" s="1117"/>
      <c r="J448" s="29">
        <v>0.16579500560516519</v>
      </c>
      <c r="K448" s="71"/>
      <c r="L448" s="71"/>
      <c r="M448" s="1117" t="s">
        <v>227</v>
      </c>
      <c r="N448" s="1117"/>
      <c r="O448" s="28">
        <v>-0.13769565235377093</v>
      </c>
      <c r="P448" s="71"/>
      <c r="Q448" s="71"/>
      <c r="R448" s="413"/>
      <c r="V448" s="413"/>
      <c r="W448" s="413"/>
      <c r="X448" s="413"/>
      <c r="Y448" s="413"/>
      <c r="Z448" s="413"/>
      <c r="AA448" s="413"/>
      <c r="AB448" s="413"/>
      <c r="AC448" s="413"/>
      <c r="AD448" s="413"/>
      <c r="AE448" s="413"/>
      <c r="AF448" s="413"/>
      <c r="AG448" s="413"/>
      <c r="AH448" s="413"/>
      <c r="AI448" s="413"/>
      <c r="AJ448" s="413"/>
      <c r="AK448" s="413"/>
      <c r="AL448" s="413"/>
      <c r="AM448" s="413"/>
      <c r="AN448" s="413"/>
      <c r="AO448" s="413"/>
      <c r="AP448" s="413"/>
      <c r="AQ448" s="413"/>
      <c r="AR448" s="413"/>
      <c r="AS448" s="413"/>
      <c r="AT448" s="413"/>
      <c r="AU448" s="413"/>
      <c r="AV448" s="413"/>
      <c r="AW448" s="413"/>
      <c r="AX448" s="413"/>
      <c r="AY448" s="413"/>
      <c r="AZ448" s="413"/>
      <c r="BB448" s="488"/>
      <c r="BV448" s="413"/>
      <c r="BW448" s="413"/>
      <c r="BX448" s="413"/>
      <c r="BY448" s="413"/>
      <c r="BZ448" s="413"/>
      <c r="CA448" s="413"/>
      <c r="CB448" s="413"/>
      <c r="CC448" s="413"/>
      <c r="CD448" s="413"/>
      <c r="CE448" s="413"/>
      <c r="CF448" s="413"/>
      <c r="CG448" s="413"/>
      <c r="CH448" s="413"/>
      <c r="CI448" s="413"/>
      <c r="CJ448" s="413"/>
      <c r="CK448" s="413"/>
      <c r="CL448" s="413"/>
      <c r="CM448" s="413"/>
      <c r="CN448" s="413"/>
      <c r="CO448" s="413"/>
      <c r="CP448" s="413"/>
      <c r="CQ448" s="413"/>
      <c r="CR448" s="413"/>
      <c r="CS448" s="413"/>
      <c r="CT448" s="413"/>
      <c r="CU448" s="413"/>
      <c r="CV448" s="413"/>
      <c r="CW448" s="413"/>
      <c r="CX448" s="413"/>
      <c r="CY448" s="413"/>
      <c r="CZ448" s="413"/>
    </row>
    <row r="449" s="412" customFormat="true" ht="25.15" customHeight="true" x14ac:dyDescent="0.2">
      <c r="A449" s="488"/>
      <c r="B449" s="488"/>
      <c r="C449" s="1116" t="s">
        <v>619</v>
      </c>
      <c r="D449" s="1117"/>
      <c r="E449" s="30">
        <v>9.008879465893456E-2</v>
      </c>
      <c r="F449" s="71"/>
      <c r="G449" s="71"/>
      <c r="H449" s="1117" t="s">
        <v>623</v>
      </c>
      <c r="I449" s="1117"/>
      <c r="J449" s="29">
        <v>0.15636282750442085</v>
      </c>
      <c r="K449" s="71"/>
      <c r="L449" s="71"/>
      <c r="M449" s="1117" t="s">
        <v>628</v>
      </c>
      <c r="N449" s="1117"/>
      <c r="O449" s="28">
        <v>0.12974354187634304</v>
      </c>
      <c r="P449" s="71"/>
      <c r="Q449" s="71"/>
      <c r="R449" s="413"/>
      <c r="V449" s="413"/>
      <c r="W449" s="413"/>
      <c r="X449" s="413"/>
      <c r="Y449" s="413"/>
      <c r="Z449" s="413"/>
      <c r="AA449" s="413"/>
      <c r="AB449" s="413"/>
      <c r="AC449" s="413"/>
      <c r="AD449" s="413"/>
      <c r="AE449" s="413"/>
      <c r="AF449" s="413"/>
      <c r="AG449" s="413"/>
      <c r="AH449" s="413"/>
      <c r="AI449" s="413"/>
      <c r="AJ449" s="413"/>
      <c r="AK449" s="413"/>
      <c r="AL449" s="413"/>
      <c r="AM449" s="413"/>
      <c r="AN449" s="413"/>
      <c r="AO449" s="413"/>
      <c r="AP449" s="413"/>
      <c r="AQ449" s="413"/>
      <c r="AR449" s="413"/>
      <c r="AS449" s="413"/>
      <c r="AT449" s="413"/>
      <c r="AU449" s="413"/>
      <c r="AV449" s="413"/>
      <c r="AW449" s="413"/>
      <c r="AX449" s="413"/>
      <c r="AY449" s="413"/>
      <c r="AZ449" s="413"/>
      <c r="BB449" s="488"/>
      <c r="BV449" s="413"/>
      <c r="BW449" s="413"/>
      <c r="BX449" s="413"/>
      <c r="BY449" s="413"/>
      <c r="BZ449" s="413"/>
      <c r="CA449" s="413"/>
      <c r="CB449" s="413"/>
      <c r="CC449" s="413"/>
      <c r="CD449" s="413"/>
      <c r="CE449" s="413"/>
      <c r="CF449" s="413"/>
      <c r="CG449" s="413"/>
      <c r="CH449" s="413"/>
      <c r="CI449" s="413"/>
      <c r="CJ449" s="413"/>
      <c r="CK449" s="413"/>
      <c r="CL449" s="413"/>
      <c r="CM449" s="413"/>
      <c r="CN449" s="413"/>
      <c r="CO449" s="413"/>
      <c r="CP449" s="413"/>
      <c r="CQ449" s="413"/>
      <c r="CR449" s="413"/>
      <c r="CS449" s="413"/>
      <c r="CT449" s="413"/>
      <c r="CU449" s="413"/>
      <c r="CV449" s="413"/>
      <c r="CW449" s="413"/>
      <c r="CX449" s="413"/>
      <c r="CY449" s="413"/>
      <c r="CZ449" s="413"/>
    </row>
    <row r="450" s="412" customFormat="true" ht="25.15" customHeight="true" x14ac:dyDescent="0.2">
      <c r="A450" s="488"/>
      <c r="B450" s="488"/>
      <c r="C450" s="1116" t="s">
        <v>614</v>
      </c>
      <c r="D450" s="1117"/>
      <c r="E450" s="30">
        <v>-8.9575609535457443E-2</v>
      </c>
      <c r="F450" s="71"/>
      <c r="G450" s="71"/>
      <c r="H450" s="1117" t="s">
        <v>640</v>
      </c>
      <c r="I450" s="1117"/>
      <c r="J450" s="29">
        <v>-0.15532006999880604</v>
      </c>
      <c r="K450" s="71"/>
      <c r="L450" s="71"/>
      <c r="M450" s="1117" t="s">
        <v>667</v>
      </c>
      <c r="N450" s="1117"/>
      <c r="O450" s="28">
        <v>0.12926270862045844</v>
      </c>
      <c r="P450" s="71"/>
      <c r="Q450" s="71"/>
      <c r="R450" s="413"/>
      <c r="V450" s="413"/>
      <c r="W450" s="413"/>
      <c r="X450" s="413"/>
      <c r="Y450" s="413"/>
      <c r="Z450" s="413"/>
      <c r="AA450" s="413"/>
      <c r="AB450" s="413"/>
      <c r="AC450" s="413"/>
      <c r="AD450" s="413"/>
      <c r="AE450" s="413"/>
      <c r="AF450" s="413"/>
      <c r="AG450" s="413"/>
      <c r="AH450" s="413"/>
      <c r="AI450" s="413"/>
      <c r="AJ450" s="413"/>
      <c r="AK450" s="413"/>
      <c r="AL450" s="413"/>
      <c r="AM450" s="413"/>
      <c r="AN450" s="413"/>
      <c r="AO450" s="413"/>
      <c r="AP450" s="413"/>
      <c r="AQ450" s="413"/>
      <c r="AR450" s="413"/>
      <c r="AS450" s="413"/>
      <c r="AT450" s="413"/>
      <c r="AU450" s="413"/>
      <c r="AV450" s="413"/>
      <c r="AW450" s="413"/>
      <c r="AX450" s="413"/>
      <c r="AY450" s="413"/>
      <c r="AZ450" s="413"/>
      <c r="BB450" s="488"/>
      <c r="BV450" s="413"/>
      <c r="BW450" s="413"/>
      <c r="BX450" s="413"/>
      <c r="BY450" s="413"/>
      <c r="BZ450" s="413"/>
      <c r="CA450" s="413"/>
      <c r="CB450" s="413"/>
      <c r="CC450" s="413"/>
      <c r="CD450" s="413"/>
      <c r="CE450" s="413"/>
      <c r="CF450" s="413"/>
      <c r="CG450" s="413"/>
      <c r="CH450" s="413"/>
      <c r="CI450" s="413"/>
      <c r="CJ450" s="413"/>
      <c r="CK450" s="413"/>
      <c r="CL450" s="413"/>
      <c r="CM450" s="413"/>
      <c r="CN450" s="413"/>
      <c r="CO450" s="413"/>
      <c r="CP450" s="413"/>
      <c r="CQ450" s="413"/>
      <c r="CR450" s="413"/>
      <c r="CS450" s="413"/>
      <c r="CT450" s="413"/>
      <c r="CU450" s="413"/>
      <c r="CV450" s="413"/>
      <c r="CW450" s="413"/>
      <c r="CX450" s="413"/>
      <c r="CY450" s="413"/>
      <c r="CZ450" s="413"/>
    </row>
    <row r="451" s="412" customFormat="true" ht="25.15" customHeight="true" x14ac:dyDescent="0.2">
      <c r="A451" s="488"/>
      <c r="B451" s="488"/>
      <c r="C451" s="1116" t="s">
        <v>637</v>
      </c>
      <c r="D451" s="1117"/>
      <c r="E451" s="30">
        <v>6.143512215247094E-2</v>
      </c>
      <c r="F451" s="71"/>
      <c r="G451" s="71"/>
      <c r="H451" s="1117" t="s">
        <v>504</v>
      </c>
      <c r="I451" s="1117"/>
      <c r="J451" s="29">
        <v>0.15468097281319179</v>
      </c>
      <c r="K451" s="71"/>
      <c r="L451" s="71"/>
      <c r="M451" s="1117" t="s">
        <v>614</v>
      </c>
      <c r="N451" s="1117"/>
      <c r="O451" s="28">
        <v>0.11781247029636216</v>
      </c>
      <c r="P451" s="71"/>
      <c r="Q451" s="71"/>
      <c r="R451" s="413"/>
      <c r="V451" s="413"/>
      <c r="W451" s="413"/>
      <c r="X451" s="413"/>
      <c r="Y451" s="413"/>
      <c r="Z451" s="413"/>
      <c r="AA451" s="413"/>
      <c r="AB451" s="413"/>
      <c r="AC451" s="413"/>
      <c r="AD451" s="413"/>
      <c r="AE451" s="413"/>
      <c r="AF451" s="413"/>
      <c r="AG451" s="413"/>
      <c r="AH451" s="413"/>
      <c r="AI451" s="413"/>
      <c r="AJ451" s="413"/>
      <c r="AK451" s="413"/>
      <c r="AL451" s="413"/>
      <c r="AM451" s="413"/>
      <c r="AN451" s="413"/>
      <c r="AO451" s="413"/>
      <c r="AP451" s="413"/>
      <c r="AQ451" s="413"/>
      <c r="AR451" s="413"/>
      <c r="AS451" s="413"/>
      <c r="AT451" s="413"/>
      <c r="AU451" s="413"/>
      <c r="AV451" s="413"/>
      <c r="AW451" s="413"/>
      <c r="AX451" s="413"/>
      <c r="AY451" s="413"/>
      <c r="AZ451" s="413"/>
      <c r="BB451" s="488"/>
      <c r="BV451" s="413"/>
      <c r="BW451" s="413"/>
      <c r="BX451" s="413"/>
      <c r="BY451" s="413"/>
      <c r="BZ451" s="413"/>
      <c r="CA451" s="413"/>
      <c r="CB451" s="413"/>
      <c r="CC451" s="413"/>
      <c r="CD451" s="413"/>
      <c r="CE451" s="413"/>
      <c r="CF451" s="413"/>
      <c r="CG451" s="413"/>
      <c r="CH451" s="413"/>
      <c r="CI451" s="413"/>
      <c r="CJ451" s="413"/>
      <c r="CK451" s="413"/>
      <c r="CL451" s="413"/>
      <c r="CM451" s="413"/>
      <c r="CN451" s="413"/>
      <c r="CO451" s="413"/>
      <c r="CP451" s="413"/>
      <c r="CQ451" s="413"/>
      <c r="CR451" s="413"/>
      <c r="CS451" s="413"/>
      <c r="CT451" s="413"/>
      <c r="CU451" s="413"/>
      <c r="CV451" s="413"/>
      <c r="CW451" s="413"/>
      <c r="CX451" s="413"/>
      <c r="CY451" s="413"/>
      <c r="CZ451" s="413"/>
    </row>
    <row r="452" s="412" customFormat="true" ht="25.15" customHeight="true" x14ac:dyDescent="0.2">
      <c r="A452" s="488"/>
      <c r="B452" s="488"/>
      <c r="C452" s="1116" t="s">
        <v>639</v>
      </c>
      <c r="D452" s="1117"/>
      <c r="E452" s="30">
        <v>6.1424272973119122E-2</v>
      </c>
      <c r="F452" s="71"/>
      <c r="G452" s="71"/>
      <c r="H452" s="1117" t="s">
        <v>662</v>
      </c>
      <c r="I452" s="1117"/>
      <c r="J452" s="29">
        <v>0.14633423161297759</v>
      </c>
      <c r="K452" s="71"/>
      <c r="L452" s="71"/>
      <c r="M452" s="1117" t="s">
        <v>650</v>
      </c>
      <c r="N452" s="1117"/>
      <c r="O452" s="28">
        <v>-0.11333328914054198</v>
      </c>
      <c r="P452" s="71"/>
      <c r="Q452" s="71"/>
      <c r="R452" s="413"/>
      <c r="V452" s="413"/>
      <c r="W452" s="413"/>
      <c r="X452" s="413"/>
      <c r="Y452" s="413"/>
      <c r="Z452" s="413"/>
      <c r="AA452" s="413"/>
      <c r="AB452" s="413"/>
      <c r="AC452" s="413"/>
      <c r="AD452" s="413"/>
      <c r="AE452" s="413"/>
      <c r="AF452" s="413"/>
      <c r="AG452" s="413"/>
      <c r="AH452" s="413"/>
      <c r="AI452" s="413"/>
      <c r="AJ452" s="413"/>
      <c r="AK452" s="413"/>
      <c r="AL452" s="413"/>
      <c r="AM452" s="413"/>
      <c r="AN452" s="413"/>
      <c r="AO452" s="413"/>
      <c r="AP452" s="413"/>
      <c r="AQ452" s="413"/>
      <c r="AR452" s="413"/>
      <c r="AS452" s="413"/>
      <c r="AT452" s="413"/>
      <c r="AU452" s="413"/>
      <c r="AV452" s="413"/>
      <c r="AW452" s="413"/>
      <c r="AX452" s="413"/>
      <c r="AY452" s="413"/>
      <c r="AZ452" s="413"/>
      <c r="BB452" s="488"/>
      <c r="BV452" s="413"/>
      <c r="BW452" s="413"/>
      <c r="BX452" s="413"/>
      <c r="BY452" s="413"/>
      <c r="BZ452" s="413"/>
      <c r="CA452" s="413"/>
      <c r="CB452" s="413"/>
      <c r="CC452" s="413"/>
      <c r="CD452" s="413"/>
      <c r="CE452" s="413"/>
      <c r="CF452" s="413"/>
      <c r="CG452" s="413"/>
      <c r="CH452" s="413"/>
      <c r="CI452" s="413"/>
      <c r="CJ452" s="413"/>
      <c r="CK452" s="413"/>
      <c r="CL452" s="413"/>
      <c r="CM452" s="413"/>
      <c r="CN452" s="413"/>
      <c r="CO452" s="413"/>
      <c r="CP452" s="413"/>
      <c r="CQ452" s="413"/>
      <c r="CR452" s="413"/>
      <c r="CS452" s="413"/>
      <c r="CT452" s="413"/>
      <c r="CU452" s="413"/>
      <c r="CV452" s="413"/>
      <c r="CW452" s="413"/>
      <c r="CX452" s="413"/>
      <c r="CY452" s="413"/>
      <c r="CZ452" s="413"/>
    </row>
    <row r="453" s="412" customFormat="true" ht="25.15" customHeight="true" x14ac:dyDescent="0.2">
      <c r="A453" s="488"/>
      <c r="B453" s="488"/>
      <c r="C453" s="1116" t="s">
        <v>642</v>
      </c>
      <c r="D453" s="1117"/>
      <c r="E453" s="30">
        <v>5.7171260845557952E-2</v>
      </c>
      <c r="F453" s="71"/>
      <c r="G453" s="71"/>
      <c r="H453" s="1117" t="s">
        <v>658</v>
      </c>
      <c r="I453" s="1117"/>
      <c r="J453" s="29">
        <v>-0.13951638541272332</v>
      </c>
      <c r="K453" s="71"/>
      <c r="L453" s="71"/>
      <c r="M453" s="1117" t="s">
        <v>621</v>
      </c>
      <c r="N453" s="1117"/>
      <c r="O453" s="28">
        <v>-0.11162842808244217</v>
      </c>
      <c r="P453" s="71"/>
      <c r="Q453" s="71"/>
      <c r="R453" s="413"/>
      <c r="V453" s="413"/>
      <c r="W453" s="413"/>
      <c r="X453" s="413"/>
      <c r="Y453" s="413"/>
      <c r="Z453" s="413"/>
      <c r="AA453" s="413"/>
      <c r="AB453" s="413"/>
      <c r="AC453" s="413"/>
      <c r="AD453" s="413"/>
      <c r="AE453" s="413"/>
      <c r="AF453" s="413"/>
      <c r="AG453" s="413"/>
      <c r="AH453" s="413"/>
      <c r="AI453" s="413"/>
      <c r="AJ453" s="413"/>
      <c r="AK453" s="413"/>
      <c r="AL453" s="413"/>
      <c r="AM453" s="413"/>
      <c r="AN453" s="413"/>
      <c r="AO453" s="413"/>
      <c r="AP453" s="413"/>
      <c r="AQ453" s="413"/>
      <c r="AR453" s="413"/>
      <c r="AS453" s="413"/>
      <c r="AT453" s="413"/>
      <c r="AU453" s="413"/>
      <c r="AV453" s="413"/>
      <c r="AW453" s="413"/>
      <c r="AX453" s="413"/>
      <c r="AY453" s="413"/>
      <c r="AZ453" s="413"/>
      <c r="BB453" s="488"/>
      <c r="BV453" s="413"/>
      <c r="BW453" s="413"/>
      <c r="BX453" s="413"/>
      <c r="BY453" s="413"/>
      <c r="BZ453" s="413"/>
      <c r="CA453" s="413"/>
      <c r="CB453" s="413"/>
      <c r="CC453" s="413"/>
      <c r="CD453" s="413"/>
      <c r="CE453" s="413"/>
      <c r="CF453" s="413"/>
      <c r="CG453" s="413"/>
      <c r="CH453" s="413"/>
      <c r="CI453" s="413"/>
      <c r="CJ453" s="413"/>
      <c r="CK453" s="413"/>
      <c r="CL453" s="413"/>
      <c r="CM453" s="413"/>
      <c r="CN453" s="413"/>
      <c r="CO453" s="413"/>
      <c r="CP453" s="413"/>
      <c r="CQ453" s="413"/>
      <c r="CR453" s="413"/>
      <c r="CS453" s="413"/>
      <c r="CT453" s="413"/>
      <c r="CU453" s="413"/>
      <c r="CV453" s="413"/>
      <c r="CW453" s="413"/>
      <c r="CX453" s="413"/>
      <c r="CY453" s="413"/>
      <c r="CZ453" s="413"/>
    </row>
    <row r="454" s="412" customFormat="true" ht="25.15" customHeight="true" x14ac:dyDescent="0.2">
      <c r="A454" s="488"/>
      <c r="B454" s="488"/>
      <c r="C454" s="1116" t="s">
        <v>644</v>
      </c>
      <c r="D454" s="1117"/>
      <c r="E454" s="30">
        <v>5.101386339968321E-2</v>
      </c>
      <c r="F454" s="71"/>
      <c r="G454" s="71"/>
      <c r="H454" s="1117" t="s">
        <v>618</v>
      </c>
      <c r="I454" s="1117"/>
      <c r="J454" s="29">
        <v>0.13739989915777573</v>
      </c>
      <c r="K454" s="71"/>
      <c r="L454" s="71"/>
      <c r="M454" s="1117" t="s">
        <v>630</v>
      </c>
      <c r="N454" s="1117"/>
      <c r="O454" s="28">
        <v>0.10474893699048504</v>
      </c>
      <c r="P454" s="71"/>
      <c r="Q454" s="71"/>
      <c r="R454" s="413"/>
      <c r="V454" s="413"/>
      <c r="W454" s="413"/>
      <c r="X454" s="413"/>
      <c r="Y454" s="413"/>
      <c r="Z454" s="413"/>
      <c r="AA454" s="413"/>
      <c r="AB454" s="413"/>
      <c r="AC454" s="413"/>
      <c r="AD454" s="413"/>
      <c r="AE454" s="413"/>
      <c r="AF454" s="413"/>
      <c r="AG454" s="413"/>
      <c r="AH454" s="413"/>
      <c r="AI454" s="413"/>
      <c r="AJ454" s="413"/>
      <c r="AK454" s="413"/>
      <c r="AL454" s="413"/>
      <c r="AM454" s="413"/>
      <c r="AN454" s="413"/>
      <c r="AO454" s="413"/>
      <c r="AP454" s="413"/>
      <c r="AQ454" s="413"/>
      <c r="AR454" s="413"/>
      <c r="AS454" s="413"/>
      <c r="AT454" s="413"/>
      <c r="AU454" s="413"/>
      <c r="AV454" s="413"/>
      <c r="AW454" s="413"/>
      <c r="AX454" s="413"/>
      <c r="AY454" s="413"/>
      <c r="AZ454" s="413"/>
      <c r="BB454" s="488"/>
      <c r="BV454" s="413"/>
      <c r="BW454" s="413"/>
      <c r="BX454" s="413"/>
      <c r="BY454" s="413"/>
      <c r="BZ454" s="413"/>
      <c r="CA454" s="413"/>
      <c r="CB454" s="413"/>
      <c r="CC454" s="413"/>
      <c r="CD454" s="413"/>
      <c r="CE454" s="413"/>
      <c r="CF454" s="413"/>
      <c r="CG454" s="413"/>
      <c r="CH454" s="413"/>
      <c r="CI454" s="413"/>
      <c r="CJ454" s="413"/>
      <c r="CK454" s="413"/>
      <c r="CL454" s="413"/>
      <c r="CM454" s="413"/>
      <c r="CN454" s="413"/>
      <c r="CO454" s="413"/>
      <c r="CP454" s="413"/>
      <c r="CQ454" s="413"/>
      <c r="CR454" s="413"/>
      <c r="CS454" s="413"/>
      <c r="CT454" s="413"/>
      <c r="CU454" s="413"/>
      <c r="CV454" s="413"/>
      <c r="CW454" s="413"/>
      <c r="CX454" s="413"/>
      <c r="CY454" s="413"/>
      <c r="CZ454" s="413"/>
    </row>
    <row r="455" s="412" customFormat="true" ht="25.15" customHeight="true" x14ac:dyDescent="0.2">
      <c r="A455" s="488"/>
      <c r="B455" s="488"/>
      <c r="C455" s="1116" t="s">
        <v>646</v>
      </c>
      <c r="D455" s="1117"/>
      <c r="E455" s="30">
        <v>-4.9465864286030503E-2</v>
      </c>
      <c r="F455" s="71"/>
      <c r="G455" s="71"/>
      <c r="H455" s="1117" t="s">
        <v>619</v>
      </c>
      <c r="I455" s="1117"/>
      <c r="J455" s="29">
        <v>0.13472662241688299</v>
      </c>
      <c r="K455" s="71"/>
      <c r="L455" s="71"/>
      <c r="M455" s="1117" t="s">
        <v>671</v>
      </c>
      <c r="N455" s="1117"/>
      <c r="O455" s="28">
        <v>9.9322874004877632E-2</v>
      </c>
      <c r="P455" s="71"/>
      <c r="Q455" s="71"/>
      <c r="R455" s="413"/>
      <c r="V455" s="413"/>
      <c r="W455" s="413"/>
      <c r="X455" s="413"/>
      <c r="Y455" s="413"/>
      <c r="Z455" s="413"/>
      <c r="AA455" s="413"/>
      <c r="AB455" s="413"/>
      <c r="AC455" s="413"/>
      <c r="AD455" s="413"/>
      <c r="AE455" s="413"/>
      <c r="AF455" s="413"/>
      <c r="AG455" s="413"/>
      <c r="AH455" s="413"/>
      <c r="AI455" s="413"/>
      <c r="AJ455" s="413"/>
      <c r="AK455" s="413"/>
      <c r="AL455" s="413"/>
      <c r="AM455" s="413"/>
      <c r="AN455" s="413"/>
      <c r="AO455" s="413"/>
      <c r="AP455" s="413"/>
      <c r="AQ455" s="413"/>
      <c r="AR455" s="413"/>
      <c r="AS455" s="413"/>
      <c r="AT455" s="413"/>
      <c r="AU455" s="413"/>
      <c r="AV455" s="413"/>
      <c r="AW455" s="413"/>
      <c r="AX455" s="413"/>
      <c r="AY455" s="413"/>
      <c r="AZ455" s="413"/>
      <c r="BB455" s="488"/>
      <c r="BV455" s="413"/>
      <c r="BW455" s="413"/>
      <c r="BX455" s="413"/>
      <c r="BY455" s="413"/>
      <c r="BZ455" s="413"/>
      <c r="CA455" s="413"/>
      <c r="CB455" s="413"/>
      <c r="CC455" s="413"/>
      <c r="CD455" s="413"/>
      <c r="CE455" s="413"/>
      <c r="CF455" s="413"/>
      <c r="CG455" s="413"/>
      <c r="CH455" s="413"/>
      <c r="CI455" s="413"/>
      <c r="CJ455" s="413"/>
      <c r="CK455" s="413"/>
      <c r="CL455" s="413"/>
      <c r="CM455" s="413"/>
      <c r="CN455" s="413"/>
      <c r="CO455" s="413"/>
      <c r="CP455" s="413"/>
      <c r="CQ455" s="413"/>
      <c r="CR455" s="413"/>
      <c r="CS455" s="413"/>
      <c r="CT455" s="413"/>
      <c r="CU455" s="413"/>
      <c r="CV455" s="413"/>
      <c r="CW455" s="413"/>
      <c r="CX455" s="413"/>
      <c r="CY455" s="413"/>
      <c r="CZ455" s="413"/>
    </row>
    <row r="456" s="412" customFormat="true" ht="25.15" customHeight="true" x14ac:dyDescent="0.2">
      <c r="A456" s="488"/>
      <c r="B456" s="488"/>
      <c r="C456" s="1116" t="s">
        <v>523</v>
      </c>
      <c r="D456" s="1117"/>
      <c r="E456" s="30">
        <v>3.6546486950241354E-2</v>
      </c>
      <c r="F456" s="71"/>
      <c r="G456" s="71"/>
      <c r="H456" s="1117" t="s">
        <v>622</v>
      </c>
      <c r="I456" s="1117"/>
      <c r="J456" s="29">
        <v>0.1304536863878463</v>
      </c>
      <c r="K456" s="71"/>
      <c r="L456" s="71"/>
      <c r="M456" s="1117" t="s">
        <v>657</v>
      </c>
      <c r="N456" s="1117"/>
      <c r="O456" s="28">
        <v>9.0012953386295558E-2</v>
      </c>
      <c r="P456" s="71"/>
      <c r="Q456" s="71"/>
      <c r="R456" s="413"/>
      <c r="V456" s="413"/>
      <c r="W456" s="413"/>
      <c r="X456" s="413"/>
      <c r="Y456" s="413"/>
      <c r="Z456" s="413"/>
      <c r="AA456" s="413"/>
      <c r="AB456" s="413"/>
      <c r="AC456" s="413"/>
      <c r="AD456" s="413"/>
      <c r="AE456" s="413"/>
      <c r="AF456" s="413"/>
      <c r="AG456" s="413"/>
      <c r="AH456" s="413"/>
      <c r="AI456" s="413"/>
      <c r="AJ456" s="413"/>
      <c r="AK456" s="413"/>
      <c r="AL456" s="413"/>
      <c r="AM456" s="413"/>
      <c r="AN456" s="413"/>
      <c r="AO456" s="413"/>
      <c r="AP456" s="413"/>
      <c r="AQ456" s="413"/>
      <c r="AR456" s="413"/>
      <c r="AS456" s="413"/>
      <c r="AT456" s="413"/>
      <c r="AU456" s="413"/>
      <c r="AV456" s="413"/>
      <c r="AW456" s="413"/>
      <c r="AX456" s="413"/>
      <c r="AY456" s="413"/>
      <c r="AZ456" s="413"/>
      <c r="BB456" s="488"/>
      <c r="BV456" s="413"/>
      <c r="BW456" s="413"/>
      <c r="BX456" s="413"/>
      <c r="BY456" s="413"/>
      <c r="BZ456" s="413"/>
      <c r="CA456" s="413"/>
      <c r="CB456" s="413"/>
      <c r="CC456" s="413"/>
      <c r="CD456" s="413"/>
      <c r="CE456" s="413"/>
      <c r="CF456" s="413"/>
      <c r="CG456" s="413"/>
      <c r="CH456" s="413"/>
      <c r="CI456" s="413"/>
      <c r="CJ456" s="413"/>
      <c r="CK456" s="413"/>
      <c r="CL456" s="413"/>
      <c r="CM456" s="413"/>
      <c r="CN456" s="413"/>
      <c r="CO456" s="413"/>
      <c r="CP456" s="413"/>
      <c r="CQ456" s="413"/>
      <c r="CR456" s="413"/>
      <c r="CS456" s="413"/>
      <c r="CT456" s="413"/>
      <c r="CU456" s="413"/>
      <c r="CV456" s="413"/>
      <c r="CW456" s="413"/>
      <c r="CX456" s="413"/>
      <c r="CY456" s="413"/>
      <c r="CZ456" s="413"/>
    </row>
    <row r="457" s="412" customFormat="true" ht="25.15" customHeight="true" x14ac:dyDescent="0.2">
      <c r="A457" s="488"/>
      <c r="B457" s="488"/>
      <c r="C457" s="1116" t="s">
        <v>649</v>
      </c>
      <c r="D457" s="1117"/>
      <c r="E457" s="30">
        <v>-2.6494063490611411E-2</v>
      </c>
      <c r="F457" s="71"/>
      <c r="G457" s="71"/>
      <c r="H457" s="1117" t="s">
        <v>609</v>
      </c>
      <c r="I457" s="1117"/>
      <c r="J457" s="29">
        <v>-0.12847241559553635</v>
      </c>
      <c r="K457" s="71"/>
      <c r="L457" s="71"/>
      <c r="M457" s="1117" t="s">
        <v>652</v>
      </c>
      <c r="N457" s="1117"/>
      <c r="O457" s="28">
        <v>8.9779075221481736E-2</v>
      </c>
      <c r="P457" s="71"/>
      <c r="Q457" s="71"/>
      <c r="R457" s="413"/>
      <c r="V457" s="413"/>
      <c r="W457" s="413"/>
      <c r="X457" s="413"/>
      <c r="Y457" s="413"/>
      <c r="Z457" s="413"/>
      <c r="AA457" s="413"/>
      <c r="AB457" s="413"/>
      <c r="AC457" s="413"/>
      <c r="AD457" s="413"/>
      <c r="AE457" s="413"/>
      <c r="AF457" s="413"/>
      <c r="AG457" s="413"/>
      <c r="AH457" s="413"/>
      <c r="AI457" s="413"/>
      <c r="AJ457" s="413"/>
      <c r="AK457" s="413"/>
      <c r="AL457" s="413"/>
      <c r="AM457" s="413"/>
      <c r="AN457" s="413"/>
      <c r="AO457" s="413"/>
      <c r="AP457" s="413"/>
      <c r="AQ457" s="413"/>
      <c r="AR457" s="413"/>
      <c r="AS457" s="413"/>
      <c r="AT457" s="413"/>
      <c r="AU457" s="413"/>
      <c r="AV457" s="413"/>
      <c r="AW457" s="413"/>
      <c r="AX457" s="413"/>
      <c r="AY457" s="413"/>
      <c r="AZ457" s="413"/>
      <c r="BB457" s="488"/>
      <c r="BV457" s="413"/>
      <c r="BW457" s="413"/>
      <c r="BX457" s="413"/>
      <c r="BY457" s="413"/>
      <c r="BZ457" s="413"/>
      <c r="CA457" s="413"/>
      <c r="CB457" s="413"/>
      <c r="CC457" s="413"/>
      <c r="CD457" s="413"/>
      <c r="CE457" s="413"/>
      <c r="CF457" s="413"/>
      <c r="CG457" s="413"/>
      <c r="CH457" s="413"/>
      <c r="CI457" s="413"/>
      <c r="CJ457" s="413"/>
      <c r="CK457" s="413"/>
      <c r="CL457" s="413"/>
      <c r="CM457" s="413"/>
      <c r="CN457" s="413"/>
      <c r="CO457" s="413"/>
      <c r="CP457" s="413"/>
      <c r="CQ457" s="413"/>
      <c r="CR457" s="413"/>
      <c r="CS457" s="413"/>
      <c r="CT457" s="413"/>
      <c r="CU457" s="413"/>
      <c r="CV457" s="413"/>
      <c r="CW457" s="413"/>
      <c r="CX457" s="413"/>
      <c r="CY457" s="413"/>
      <c r="CZ457" s="413"/>
    </row>
    <row r="458" s="412" customFormat="true" ht="25.15" customHeight="true" x14ac:dyDescent="0.2">
      <c r="A458" s="488"/>
      <c r="B458" s="488"/>
      <c r="C458" s="1116" t="s">
        <v>635</v>
      </c>
      <c r="D458" s="1117"/>
      <c r="E458" s="30">
        <v>-2.4112643224299686E-2</v>
      </c>
      <c r="F458" s="71"/>
      <c r="G458" s="71"/>
      <c r="H458" s="1117" t="s">
        <v>661</v>
      </c>
      <c r="I458" s="1117"/>
      <c r="J458" s="29">
        <v>-0.12690343354712982</v>
      </c>
      <c r="K458" s="71"/>
      <c r="L458" s="71"/>
      <c r="M458" s="1117" t="s">
        <v>669</v>
      </c>
      <c r="N458" s="1117"/>
      <c r="O458" s="28">
        <v>8.6367515201515949E-2</v>
      </c>
      <c r="P458" s="71"/>
      <c r="Q458" s="71"/>
      <c r="R458" s="413"/>
      <c r="V458" s="413"/>
      <c r="W458" s="413"/>
      <c r="X458" s="413"/>
      <c r="Y458" s="413"/>
      <c r="Z458" s="413"/>
      <c r="AA458" s="413"/>
      <c r="AB458" s="413"/>
      <c r="AC458" s="413"/>
      <c r="AD458" s="413"/>
      <c r="AE458" s="413"/>
      <c r="AF458" s="413"/>
      <c r="AG458" s="413"/>
      <c r="AH458" s="413"/>
      <c r="AI458" s="413"/>
      <c r="AJ458" s="413"/>
      <c r="AK458" s="413"/>
      <c r="AL458" s="413"/>
      <c r="AM458" s="413"/>
      <c r="AN458" s="413"/>
      <c r="AO458" s="413"/>
      <c r="AP458" s="413"/>
      <c r="AQ458" s="413"/>
      <c r="AR458" s="413"/>
      <c r="AS458" s="413"/>
      <c r="AT458" s="413"/>
      <c r="AU458" s="413"/>
      <c r="AV458" s="413"/>
      <c r="AW458" s="413"/>
      <c r="AX458" s="413"/>
      <c r="AY458" s="413"/>
      <c r="AZ458" s="413"/>
      <c r="BB458" s="488"/>
      <c r="BV458" s="413"/>
      <c r="BW458" s="413"/>
      <c r="BX458" s="413"/>
      <c r="BY458" s="413"/>
      <c r="BZ458" s="413"/>
      <c r="CA458" s="413"/>
      <c r="CB458" s="413"/>
      <c r="CC458" s="413"/>
      <c r="CD458" s="413"/>
      <c r="CE458" s="413"/>
      <c r="CF458" s="413"/>
      <c r="CG458" s="413"/>
      <c r="CH458" s="413"/>
      <c r="CI458" s="413"/>
      <c r="CJ458" s="413"/>
      <c r="CK458" s="413"/>
      <c r="CL458" s="413"/>
      <c r="CM458" s="413"/>
      <c r="CN458" s="413"/>
      <c r="CO458" s="413"/>
      <c r="CP458" s="413"/>
      <c r="CQ458" s="413"/>
      <c r="CR458" s="413"/>
      <c r="CS458" s="413"/>
      <c r="CT458" s="413"/>
      <c r="CU458" s="413"/>
      <c r="CV458" s="413"/>
      <c r="CW458" s="413"/>
      <c r="CX458" s="413"/>
      <c r="CY458" s="413"/>
      <c r="CZ458" s="413"/>
    </row>
    <row r="459" s="412" customFormat="true" ht="25.15" customHeight="true" x14ac:dyDescent="0.2">
      <c r="A459" s="488"/>
      <c r="B459" s="488"/>
      <c r="C459" s="1116" t="s">
        <v>652</v>
      </c>
      <c r="D459" s="1117"/>
      <c r="E459" s="30">
        <v>2.2083322393494521E-2</v>
      </c>
      <c r="F459" s="71"/>
      <c r="G459" s="71"/>
      <c r="H459" s="1117" t="s">
        <v>655</v>
      </c>
      <c r="I459" s="1117"/>
      <c r="J459" s="29">
        <v>-0.12349266337247047</v>
      </c>
      <c r="K459" s="71"/>
      <c r="L459" s="71"/>
      <c r="M459" s="1117" t="s">
        <v>634</v>
      </c>
      <c r="N459" s="1117"/>
      <c r="O459" s="28">
        <v>-7.9076397686882585E-2</v>
      </c>
      <c r="P459" s="71"/>
      <c r="Q459" s="71"/>
      <c r="R459" s="413"/>
      <c r="V459" s="413"/>
      <c r="W459" s="413"/>
      <c r="X459" s="413"/>
      <c r="Y459" s="413"/>
      <c r="Z459" s="413"/>
      <c r="AA459" s="413"/>
      <c r="AB459" s="413"/>
      <c r="AC459" s="413"/>
      <c r="AD459" s="413"/>
      <c r="AE459" s="413"/>
      <c r="AF459" s="413"/>
      <c r="AG459" s="413"/>
      <c r="AH459" s="413"/>
      <c r="AI459" s="413"/>
      <c r="AJ459" s="413"/>
      <c r="AK459" s="413"/>
      <c r="AL459" s="413"/>
      <c r="AM459" s="413"/>
      <c r="AN459" s="413"/>
      <c r="AO459" s="413"/>
      <c r="AP459" s="413"/>
      <c r="AQ459" s="413"/>
      <c r="AR459" s="413"/>
      <c r="AS459" s="413"/>
      <c r="AT459" s="413"/>
      <c r="AU459" s="413"/>
      <c r="AV459" s="413"/>
      <c r="AW459" s="413"/>
      <c r="AX459" s="413"/>
      <c r="AY459" s="413"/>
      <c r="AZ459" s="413"/>
      <c r="BB459" s="488"/>
      <c r="BV459" s="413"/>
      <c r="BW459" s="413"/>
      <c r="BX459" s="413"/>
      <c r="BY459" s="413"/>
      <c r="BZ459" s="413"/>
      <c r="CA459" s="413"/>
      <c r="CB459" s="413"/>
      <c r="CC459" s="413"/>
      <c r="CD459" s="413"/>
      <c r="CE459" s="413"/>
      <c r="CF459" s="413"/>
      <c r="CG459" s="413"/>
      <c r="CH459" s="413"/>
      <c r="CI459" s="413"/>
      <c r="CJ459" s="413"/>
      <c r="CK459" s="413"/>
      <c r="CL459" s="413"/>
      <c r="CM459" s="413"/>
      <c r="CN459" s="413"/>
      <c r="CO459" s="413"/>
      <c r="CP459" s="413"/>
      <c r="CQ459" s="413"/>
      <c r="CR459" s="413"/>
      <c r="CS459" s="413"/>
      <c r="CT459" s="413"/>
      <c r="CU459" s="413"/>
      <c r="CV459" s="413"/>
      <c r="CW459" s="413"/>
      <c r="CX459" s="413"/>
      <c r="CY459" s="413"/>
      <c r="CZ459" s="413"/>
    </row>
    <row r="460" s="412" customFormat="true" ht="25.15" customHeight="true" x14ac:dyDescent="0.2">
      <c r="A460" s="488"/>
      <c r="B460" s="488"/>
      <c r="C460" s="1116" t="s">
        <v>654</v>
      </c>
      <c r="D460" s="1117"/>
      <c r="E460" s="30">
        <v>1.8522933670736427E-2</v>
      </c>
      <c r="F460" s="71"/>
      <c r="G460" s="71"/>
      <c r="H460" s="1117" t="s">
        <v>625</v>
      </c>
      <c r="I460" s="1117"/>
      <c r="J460" s="29">
        <v>0.11529031326889724</v>
      </c>
      <c r="K460" s="71"/>
      <c r="L460" s="71"/>
      <c r="M460" s="1117" t="s">
        <v>648</v>
      </c>
      <c r="N460" s="1117"/>
      <c r="O460" s="28">
        <v>7.777523036242534E-2</v>
      </c>
      <c r="P460" s="71"/>
      <c r="Q460" s="71"/>
      <c r="R460" s="413"/>
      <c r="V460" s="413"/>
      <c r="W460" s="413"/>
      <c r="X460" s="413"/>
      <c r="Y460" s="413"/>
      <c r="Z460" s="413"/>
      <c r="AA460" s="413"/>
      <c r="AB460" s="413"/>
      <c r="AC460" s="413"/>
      <c r="AD460" s="413"/>
      <c r="AE460" s="413"/>
      <c r="AF460" s="413"/>
      <c r="AG460" s="413"/>
      <c r="AH460" s="413"/>
      <c r="AI460" s="413"/>
      <c r="AJ460" s="413"/>
      <c r="AK460" s="413"/>
      <c r="AL460" s="413"/>
      <c r="AM460" s="413"/>
      <c r="AN460" s="413"/>
      <c r="AO460" s="413"/>
      <c r="AP460" s="413"/>
      <c r="AQ460" s="413"/>
      <c r="AR460" s="413"/>
      <c r="AS460" s="413"/>
      <c r="AT460" s="413"/>
      <c r="AU460" s="413"/>
      <c r="AV460" s="413"/>
      <c r="AW460" s="413"/>
      <c r="AX460" s="413"/>
      <c r="AY460" s="413"/>
      <c r="AZ460" s="413"/>
      <c r="BB460" s="488"/>
      <c r="BV460" s="413"/>
      <c r="BW460" s="413"/>
      <c r="BX460" s="413"/>
      <c r="BY460" s="413"/>
      <c r="BZ460" s="413"/>
      <c r="CA460" s="413"/>
      <c r="CB460" s="413"/>
      <c r="CC460" s="413"/>
      <c r="CD460" s="413"/>
      <c r="CE460" s="413"/>
      <c r="CF460" s="413"/>
      <c r="CG460" s="413"/>
      <c r="CH460" s="413"/>
      <c r="CI460" s="413"/>
      <c r="CJ460" s="413"/>
      <c r="CK460" s="413"/>
      <c r="CL460" s="413"/>
      <c r="CM460" s="413"/>
      <c r="CN460" s="413"/>
      <c r="CO460" s="413"/>
      <c r="CP460" s="413"/>
      <c r="CQ460" s="413"/>
      <c r="CR460" s="413"/>
      <c r="CS460" s="413"/>
      <c r="CT460" s="413"/>
      <c r="CU460" s="413"/>
      <c r="CV460" s="413"/>
      <c r="CW460" s="413"/>
      <c r="CX460" s="413"/>
      <c r="CY460" s="413"/>
      <c r="CZ460" s="413"/>
    </row>
    <row r="461" s="412" customFormat="true" ht="25.15" customHeight="true" x14ac:dyDescent="0.2">
      <c r="A461" s="488"/>
      <c r="B461" s="488"/>
      <c r="C461" s="1116" t="s">
        <v>657</v>
      </c>
      <c r="D461" s="1117"/>
      <c r="E461" s="30">
        <v>-1.838679002425762E-2</v>
      </c>
      <c r="F461" s="71"/>
      <c r="G461" s="71"/>
      <c r="H461" s="1117" t="s">
        <v>650</v>
      </c>
      <c r="I461" s="1117"/>
      <c r="J461" s="29">
        <v>0.10795672448984063</v>
      </c>
      <c r="K461" s="71"/>
      <c r="L461" s="71"/>
      <c r="M461" s="1117" t="s">
        <v>664</v>
      </c>
      <c r="N461" s="1117"/>
      <c r="O461" s="28">
        <v>7.1628997921259527E-2</v>
      </c>
      <c r="P461" s="71"/>
      <c r="Q461" s="71"/>
      <c r="R461" s="413"/>
      <c r="V461" s="413"/>
      <c r="W461" s="413"/>
      <c r="X461" s="413"/>
      <c r="Y461" s="413"/>
      <c r="Z461" s="413"/>
      <c r="AA461" s="413"/>
      <c r="AB461" s="413"/>
      <c r="AC461" s="413"/>
      <c r="AD461" s="413"/>
      <c r="AE461" s="413"/>
      <c r="AF461" s="413"/>
      <c r="AG461" s="413"/>
      <c r="AH461" s="413"/>
      <c r="AI461" s="413"/>
      <c r="AJ461" s="413"/>
      <c r="AK461" s="413"/>
      <c r="AL461" s="413"/>
      <c r="AM461" s="413"/>
      <c r="AN461" s="413"/>
      <c r="AO461" s="413"/>
      <c r="AP461" s="413"/>
      <c r="AQ461" s="413"/>
      <c r="AR461" s="413"/>
      <c r="AS461" s="413"/>
      <c r="AT461" s="413"/>
      <c r="AU461" s="413"/>
      <c r="AV461" s="413"/>
      <c r="AW461" s="413"/>
      <c r="AX461" s="413"/>
      <c r="AY461" s="413"/>
      <c r="AZ461" s="413"/>
      <c r="BB461" s="488"/>
      <c r="BV461" s="413"/>
      <c r="BW461" s="413"/>
      <c r="BX461" s="413"/>
      <c r="BY461" s="413"/>
      <c r="BZ461" s="413"/>
      <c r="CA461" s="413"/>
      <c r="CB461" s="413"/>
      <c r="CC461" s="413"/>
      <c r="CD461" s="413"/>
      <c r="CE461" s="413"/>
      <c r="CF461" s="413"/>
      <c r="CG461" s="413"/>
      <c r="CH461" s="413"/>
      <c r="CI461" s="413"/>
      <c r="CJ461" s="413"/>
      <c r="CK461" s="413"/>
      <c r="CL461" s="413"/>
      <c r="CM461" s="413"/>
      <c r="CN461" s="413"/>
      <c r="CO461" s="413"/>
      <c r="CP461" s="413"/>
      <c r="CQ461" s="413"/>
      <c r="CR461" s="413"/>
      <c r="CS461" s="413"/>
      <c r="CT461" s="413"/>
      <c r="CU461" s="413"/>
      <c r="CV461" s="413"/>
      <c r="CW461" s="413"/>
      <c r="CX461" s="413"/>
      <c r="CY461" s="413"/>
      <c r="CZ461" s="413"/>
    </row>
    <row r="462" s="412" customFormat="true" ht="25.15" customHeight="true" x14ac:dyDescent="0.2">
      <c r="A462" s="488"/>
      <c r="B462" s="488"/>
      <c r="C462" s="1116" t="s">
        <v>541</v>
      </c>
      <c r="D462" s="1117"/>
      <c r="E462" s="30">
        <v>1.815782763001619E-2</v>
      </c>
      <c r="F462" s="71"/>
      <c r="G462" s="71"/>
      <c r="H462" s="1117" t="s">
        <v>667</v>
      </c>
      <c r="I462" s="1117"/>
      <c r="J462" s="29">
        <v>-0.10760697040450778</v>
      </c>
      <c r="K462" s="71"/>
      <c r="L462" s="71"/>
      <c r="M462" s="1117" t="s">
        <v>610</v>
      </c>
      <c r="N462" s="1117"/>
      <c r="O462" s="28">
        <v>-6.6108710702303494E-2</v>
      </c>
      <c r="P462" s="71"/>
      <c r="Q462" s="71"/>
      <c r="R462" s="413"/>
      <c r="V462" s="413"/>
      <c r="W462" s="413"/>
      <c r="X462" s="413"/>
      <c r="Y462" s="413"/>
      <c r="Z462" s="413"/>
      <c r="AA462" s="413"/>
      <c r="AB462" s="413"/>
      <c r="AC462" s="413"/>
      <c r="AD462" s="413"/>
      <c r="AE462" s="413"/>
      <c r="AF462" s="413"/>
      <c r="AG462" s="413"/>
      <c r="AH462" s="413"/>
      <c r="AI462" s="413"/>
      <c r="AJ462" s="413"/>
      <c r="AK462" s="413"/>
      <c r="AL462" s="413"/>
      <c r="AM462" s="413"/>
      <c r="AN462" s="413"/>
      <c r="AO462" s="413"/>
      <c r="AP462" s="413"/>
      <c r="AQ462" s="413"/>
      <c r="AR462" s="413"/>
      <c r="AS462" s="413"/>
      <c r="AT462" s="413"/>
      <c r="AU462" s="413"/>
      <c r="AV462" s="413"/>
      <c r="AW462" s="413"/>
      <c r="AX462" s="413"/>
      <c r="AY462" s="413"/>
      <c r="AZ462" s="413"/>
      <c r="BB462" s="488"/>
      <c r="BV462" s="413"/>
      <c r="BW462" s="413"/>
      <c r="BX462" s="413"/>
      <c r="BY462" s="413"/>
      <c r="BZ462" s="413"/>
      <c r="CA462" s="413"/>
      <c r="CB462" s="413"/>
      <c r="CC462" s="413"/>
      <c r="CD462" s="413"/>
      <c r="CE462" s="413"/>
      <c r="CF462" s="413"/>
      <c r="CG462" s="413"/>
      <c r="CH462" s="413"/>
      <c r="CI462" s="413"/>
      <c r="CJ462" s="413"/>
      <c r="CK462" s="413"/>
      <c r="CL462" s="413"/>
      <c r="CM462" s="413"/>
      <c r="CN462" s="413"/>
      <c r="CO462" s="413"/>
      <c r="CP462" s="413"/>
      <c r="CQ462" s="413"/>
      <c r="CR462" s="413"/>
      <c r="CS462" s="413"/>
      <c r="CT462" s="413"/>
      <c r="CU462" s="413"/>
      <c r="CV462" s="413"/>
      <c r="CW462" s="413"/>
      <c r="CX462" s="413"/>
      <c r="CY462" s="413"/>
      <c r="CZ462" s="413"/>
    </row>
    <row r="463" s="412" customFormat="true" ht="25.15" customHeight="true" x14ac:dyDescent="0.2">
      <c r="A463" s="488"/>
      <c r="B463" s="488"/>
      <c r="C463" s="1116" t="s">
        <v>659</v>
      </c>
      <c r="D463" s="1117"/>
      <c r="E463" s="30">
        <v>1.7772683939108008E-2</v>
      </c>
      <c r="F463" s="71"/>
      <c r="G463" s="71"/>
      <c r="H463" s="1117" t="s">
        <v>635</v>
      </c>
      <c r="I463" s="1117"/>
      <c r="J463" s="29">
        <v>-0.10072298250567059</v>
      </c>
      <c r="K463" s="71"/>
      <c r="L463" s="71"/>
      <c r="M463" s="1117" t="s">
        <v>666</v>
      </c>
      <c r="N463" s="1117"/>
      <c r="O463" s="28">
        <v>-6.5926977635707859E-2</v>
      </c>
      <c r="P463" s="71"/>
      <c r="Q463" s="71"/>
      <c r="R463" s="413"/>
      <c r="V463" s="413"/>
      <c r="W463" s="413"/>
      <c r="X463" s="413"/>
      <c r="Y463" s="413"/>
      <c r="Z463" s="413"/>
      <c r="AA463" s="413"/>
      <c r="AB463" s="413"/>
      <c r="AC463" s="413"/>
      <c r="AD463" s="413"/>
      <c r="AE463" s="413"/>
      <c r="AF463" s="413"/>
      <c r="AG463" s="413"/>
      <c r="AH463" s="413"/>
      <c r="AI463" s="413"/>
      <c r="AJ463" s="413"/>
      <c r="AK463" s="413"/>
      <c r="AL463" s="413"/>
      <c r="AM463" s="413"/>
      <c r="AN463" s="413"/>
      <c r="AO463" s="413"/>
      <c r="AP463" s="413"/>
      <c r="AQ463" s="413"/>
      <c r="AR463" s="413"/>
      <c r="AS463" s="413"/>
      <c r="AT463" s="413"/>
      <c r="AU463" s="413"/>
      <c r="AV463" s="413"/>
      <c r="AW463" s="413"/>
      <c r="AX463" s="413"/>
      <c r="AY463" s="413"/>
      <c r="AZ463" s="413"/>
      <c r="BB463" s="488"/>
      <c r="BV463" s="413"/>
      <c r="BW463" s="413"/>
      <c r="BX463" s="413"/>
      <c r="BY463" s="413"/>
      <c r="BZ463" s="413"/>
      <c r="CA463" s="413"/>
      <c r="CB463" s="413"/>
      <c r="CC463" s="413"/>
      <c r="CD463" s="413"/>
      <c r="CE463" s="413"/>
      <c r="CF463" s="413"/>
      <c r="CG463" s="413"/>
      <c r="CH463" s="413"/>
      <c r="CI463" s="413"/>
      <c r="CJ463" s="413"/>
      <c r="CK463" s="413"/>
      <c r="CL463" s="413"/>
      <c r="CM463" s="413"/>
      <c r="CN463" s="413"/>
      <c r="CO463" s="413"/>
      <c r="CP463" s="413"/>
      <c r="CQ463" s="413"/>
      <c r="CR463" s="413"/>
      <c r="CS463" s="413"/>
      <c r="CT463" s="413"/>
      <c r="CU463" s="413"/>
      <c r="CV463" s="413"/>
      <c r="CW463" s="413"/>
      <c r="CX463" s="413"/>
      <c r="CY463" s="413"/>
      <c r="CZ463" s="413"/>
    </row>
    <row r="464" s="412" customFormat="true" ht="25.15" customHeight="true" x14ac:dyDescent="0.2">
      <c r="A464" s="488"/>
      <c r="B464" s="488"/>
      <c r="C464" s="1116" t="s">
        <v>660</v>
      </c>
      <c r="D464" s="1117"/>
      <c r="E464" s="30">
        <v>1.0694871001093309E-2</v>
      </c>
      <c r="F464" s="71"/>
      <c r="G464" s="71"/>
      <c r="H464" s="1117" t="s">
        <v>646</v>
      </c>
      <c r="I464" s="1117"/>
      <c r="J464" s="29">
        <v>-8.5406898613488144E-2</v>
      </c>
      <c r="K464" s="71"/>
      <c r="L464" s="71"/>
      <c r="M464" s="1117" t="s">
        <v>663</v>
      </c>
      <c r="N464" s="1117"/>
      <c r="O464" s="28">
        <v>6.054649034186034E-2</v>
      </c>
      <c r="P464" s="71"/>
      <c r="Q464" s="71"/>
      <c r="R464" s="413"/>
      <c r="V464" s="413"/>
      <c r="W464" s="413"/>
      <c r="X464" s="413"/>
      <c r="Y464" s="413"/>
      <c r="Z464" s="413"/>
      <c r="AA464" s="413"/>
      <c r="AB464" s="413"/>
      <c r="AC464" s="413"/>
      <c r="AD464" s="413"/>
      <c r="AE464" s="413"/>
      <c r="AF464" s="413"/>
      <c r="AG464" s="413"/>
      <c r="AH464" s="413"/>
      <c r="AI464" s="413"/>
      <c r="AJ464" s="413"/>
      <c r="AK464" s="413"/>
      <c r="AL464" s="413"/>
      <c r="AM464" s="413"/>
      <c r="AN464" s="413"/>
      <c r="AO464" s="413"/>
      <c r="AP464" s="413"/>
      <c r="AQ464" s="413"/>
      <c r="AR464" s="413"/>
      <c r="AS464" s="413"/>
      <c r="AT464" s="413"/>
      <c r="AU464" s="413"/>
      <c r="AV464" s="413"/>
      <c r="AW464" s="413"/>
      <c r="AX464" s="413"/>
      <c r="AY464" s="413"/>
      <c r="AZ464" s="413"/>
      <c r="BB464" s="488"/>
      <c r="BV464" s="413"/>
      <c r="BW464" s="413"/>
      <c r="BX464" s="413"/>
      <c r="BY464" s="413"/>
      <c r="BZ464" s="413"/>
      <c r="CA464" s="413"/>
      <c r="CB464" s="413"/>
      <c r="CC464" s="413"/>
      <c r="CD464" s="413"/>
      <c r="CE464" s="413"/>
      <c r="CF464" s="413"/>
      <c r="CG464" s="413"/>
      <c r="CH464" s="413"/>
      <c r="CI464" s="413"/>
      <c r="CJ464" s="413"/>
      <c r="CK464" s="413"/>
      <c r="CL464" s="413"/>
      <c r="CM464" s="413"/>
      <c r="CN464" s="413"/>
      <c r="CO464" s="413"/>
      <c r="CP464" s="413"/>
      <c r="CQ464" s="413"/>
      <c r="CR464" s="413"/>
      <c r="CS464" s="413"/>
      <c r="CT464" s="413"/>
      <c r="CU464" s="413"/>
      <c r="CV464" s="413"/>
      <c r="CW464" s="413"/>
      <c r="CX464" s="413"/>
      <c r="CY464" s="413"/>
      <c r="CZ464" s="413"/>
    </row>
    <row r="465" s="412" customFormat="true" ht="25.15" customHeight="true" x14ac:dyDescent="0.2">
      <c r="A465" s="488"/>
      <c r="B465" s="488"/>
      <c r="C465" s="1116" t="s">
        <v>620</v>
      </c>
      <c r="D465" s="1117"/>
      <c r="E465" s="27">
        <v>5.0971146650164107E-3</v>
      </c>
      <c r="F465" s="71"/>
      <c r="G465" s="71"/>
      <c r="H465" s="1117" t="s">
        <v>639</v>
      </c>
      <c r="I465" s="1117"/>
      <c r="J465" s="29">
        <v>7.6124868506875401E-2</v>
      </c>
      <c r="K465" s="71"/>
      <c r="L465" s="71"/>
      <c r="M465" s="1117" t="s">
        <v>645</v>
      </c>
      <c r="N465" s="1117"/>
      <c r="O465" s="28">
        <v>5.3957509169573953E-2</v>
      </c>
      <c r="P465" s="71"/>
      <c r="Q465" s="71"/>
      <c r="R465" s="413"/>
      <c r="V465" s="413"/>
      <c r="W465" s="413"/>
      <c r="X465" s="413"/>
      <c r="Y465" s="413"/>
      <c r="Z465" s="413"/>
      <c r="AA465" s="413"/>
      <c r="AB465" s="413"/>
      <c r="AC465" s="413"/>
      <c r="AD465" s="413"/>
      <c r="AE465" s="413"/>
      <c r="AF465" s="413"/>
      <c r="AG465" s="413"/>
      <c r="AH465" s="413"/>
      <c r="AI465" s="413"/>
      <c r="AJ465" s="413"/>
      <c r="AK465" s="413"/>
      <c r="AL465" s="413"/>
      <c r="AM465" s="413"/>
      <c r="AN465" s="413"/>
      <c r="AO465" s="413"/>
      <c r="AP465" s="413"/>
      <c r="AQ465" s="413"/>
      <c r="AR465" s="413"/>
      <c r="AS465" s="413"/>
      <c r="AT465" s="413"/>
      <c r="AU465" s="413"/>
      <c r="AV465" s="413"/>
      <c r="AW465" s="413"/>
      <c r="AX465" s="413"/>
      <c r="AY465" s="413"/>
      <c r="AZ465" s="413"/>
      <c r="BB465" s="488"/>
      <c r="BV465" s="413"/>
      <c r="BW465" s="413"/>
      <c r="BX465" s="413"/>
      <c r="BY465" s="413"/>
      <c r="BZ465" s="413"/>
      <c r="CA465" s="413"/>
      <c r="CB465" s="413"/>
      <c r="CC465" s="413"/>
      <c r="CD465" s="413"/>
      <c r="CE465" s="413"/>
      <c r="CF465" s="413"/>
      <c r="CG465" s="413"/>
      <c r="CH465" s="413"/>
      <c r="CI465" s="413"/>
      <c r="CJ465" s="413"/>
      <c r="CK465" s="413"/>
      <c r="CL465" s="413"/>
      <c r="CM465" s="413"/>
      <c r="CN465" s="413"/>
      <c r="CO465" s="413"/>
      <c r="CP465" s="413"/>
      <c r="CQ465" s="413"/>
      <c r="CR465" s="413"/>
      <c r="CS465" s="413"/>
      <c r="CT465" s="413"/>
      <c r="CU465" s="413"/>
      <c r="CV465" s="413"/>
      <c r="CW465" s="413"/>
      <c r="CX465" s="413"/>
      <c r="CY465" s="413"/>
      <c r="CZ465" s="413"/>
    </row>
    <row r="466" s="412" customFormat="true" ht="25.15" customHeight="true" x14ac:dyDescent="0.2">
      <c r="A466" s="488"/>
      <c r="B466" s="488"/>
      <c r="C466" s="1116"/>
      <c r="D466" s="1130"/>
      <c r="E466" s="71"/>
      <c r="F466" s="71"/>
      <c r="G466" s="71"/>
      <c r="H466" s="1117" t="s">
        <v>637</v>
      </c>
      <c r="I466" s="1117"/>
      <c r="J466" s="29">
        <v>7.3103748180600281E-2</v>
      </c>
      <c r="K466" s="71"/>
      <c r="L466" s="71"/>
      <c r="M466" s="1117" t="s">
        <v>632</v>
      </c>
      <c r="N466" s="1117"/>
      <c r="O466" s="28">
        <v>4.8752498701262872E-2</v>
      </c>
      <c r="P466" s="71"/>
      <c r="Q466" s="71"/>
      <c r="R466" s="413"/>
      <c r="V466" s="413"/>
      <c r="W466" s="413"/>
      <c r="X466" s="413"/>
      <c r="Y466" s="413"/>
      <c r="Z466" s="413"/>
      <c r="AA466" s="413"/>
      <c r="AB466" s="413"/>
      <c r="AC466" s="413"/>
      <c r="AD466" s="413"/>
      <c r="AE466" s="413"/>
      <c r="AF466" s="413"/>
      <c r="AG466" s="413"/>
      <c r="AH466" s="413"/>
      <c r="AI466" s="413"/>
      <c r="AJ466" s="413"/>
      <c r="AK466" s="413"/>
      <c r="AL466" s="413"/>
      <c r="AM466" s="413"/>
      <c r="AN466" s="413"/>
      <c r="AO466" s="413"/>
      <c r="AP466" s="413"/>
      <c r="AQ466" s="413"/>
      <c r="AR466" s="413"/>
      <c r="AS466" s="413"/>
      <c r="AT466" s="413"/>
      <c r="AU466" s="413"/>
      <c r="AV466" s="413"/>
      <c r="AW466" s="413"/>
      <c r="AX466" s="413"/>
      <c r="AY466" s="413"/>
      <c r="AZ466" s="413"/>
      <c r="BB466" s="488"/>
      <c r="BV466" s="413"/>
      <c r="BW466" s="413"/>
      <c r="BX466" s="413"/>
      <c r="BY466" s="413"/>
      <c r="BZ466" s="413"/>
      <c r="CA466" s="413"/>
      <c r="CB466" s="413"/>
      <c r="CC466" s="413"/>
      <c r="CD466" s="413"/>
      <c r="CE466" s="413"/>
      <c r="CF466" s="413"/>
      <c r="CG466" s="413"/>
      <c r="CH466" s="413"/>
      <c r="CI466" s="413"/>
      <c r="CJ466" s="413"/>
      <c r="CK466" s="413"/>
      <c r="CL466" s="413"/>
      <c r="CM466" s="413"/>
      <c r="CN466" s="413"/>
      <c r="CO466" s="413"/>
      <c r="CP466" s="413"/>
      <c r="CQ466" s="413"/>
      <c r="CR466" s="413"/>
      <c r="CS466" s="413"/>
      <c r="CT466" s="413"/>
      <c r="CU466" s="413"/>
      <c r="CV466" s="413"/>
      <c r="CW466" s="413"/>
      <c r="CX466" s="413"/>
      <c r="CY466" s="413"/>
      <c r="CZ466" s="413"/>
    </row>
    <row r="467" s="412" customFormat="true" ht="25.15" customHeight="true" x14ac:dyDescent="0.2">
      <c r="A467" s="488"/>
      <c r="B467" s="488"/>
      <c r="C467" s="1116"/>
      <c r="D467" s="1130"/>
      <c r="E467" s="71"/>
      <c r="F467" s="71"/>
      <c r="G467" s="71"/>
      <c r="H467" s="1117" t="s">
        <v>648</v>
      </c>
      <c r="I467" s="1117"/>
      <c r="J467" s="29">
        <v>-7.0728720361289341E-2</v>
      </c>
      <c r="K467" s="71"/>
      <c r="L467" s="71"/>
      <c r="M467" s="1117" t="s">
        <v>639</v>
      </c>
      <c r="N467" s="1117"/>
      <c r="O467" s="28">
        <v>4.0129054088443639E-2</v>
      </c>
      <c r="P467" s="71"/>
      <c r="Q467" s="71"/>
      <c r="R467" s="413"/>
      <c r="V467" s="413"/>
      <c r="W467" s="413"/>
      <c r="X467" s="413"/>
      <c r="Y467" s="413"/>
      <c r="Z467" s="413"/>
      <c r="AA467" s="413"/>
      <c r="AB467" s="413"/>
      <c r="AC467" s="413"/>
      <c r="AD467" s="413"/>
      <c r="AE467" s="413"/>
      <c r="AF467" s="413"/>
      <c r="AG467" s="413"/>
      <c r="AH467" s="413"/>
      <c r="AI467" s="413"/>
      <c r="AJ467" s="413"/>
      <c r="AK467" s="413"/>
      <c r="AL467" s="413"/>
      <c r="AM467" s="413"/>
      <c r="AN467" s="413"/>
      <c r="AO467" s="413"/>
      <c r="AP467" s="413"/>
      <c r="AQ467" s="413"/>
      <c r="AR467" s="413"/>
      <c r="AS467" s="413"/>
      <c r="AT467" s="413"/>
      <c r="AU467" s="413"/>
      <c r="AV467" s="413"/>
      <c r="AW467" s="413"/>
      <c r="AX467" s="413"/>
      <c r="AY467" s="413"/>
      <c r="AZ467" s="413"/>
      <c r="BB467" s="488"/>
      <c r="BV467" s="413"/>
      <c r="BW467" s="413"/>
      <c r="BX467" s="413"/>
      <c r="BY467" s="413"/>
      <c r="BZ467" s="413"/>
      <c r="CA467" s="413"/>
      <c r="CB467" s="413"/>
      <c r="CC467" s="413"/>
      <c r="CD467" s="413"/>
      <c r="CE467" s="413"/>
      <c r="CF467" s="413"/>
      <c r="CG467" s="413"/>
      <c r="CH467" s="413"/>
      <c r="CI467" s="413"/>
      <c r="CJ467" s="413"/>
      <c r="CK467" s="413"/>
      <c r="CL467" s="413"/>
      <c r="CM467" s="413"/>
      <c r="CN467" s="413"/>
      <c r="CO467" s="413"/>
      <c r="CP467" s="413"/>
      <c r="CQ467" s="413"/>
      <c r="CR467" s="413"/>
      <c r="CS467" s="413"/>
      <c r="CT467" s="413"/>
      <c r="CU467" s="413"/>
      <c r="CV467" s="413"/>
      <c r="CW467" s="413"/>
      <c r="CX467" s="413"/>
      <c r="CY467" s="413"/>
      <c r="CZ467" s="413"/>
    </row>
    <row r="468" s="412" customFormat="true" ht="25.15" customHeight="true" x14ac:dyDescent="0.2">
      <c r="A468" s="488"/>
      <c r="B468" s="488"/>
      <c r="C468" s="1116"/>
      <c r="D468" s="1130"/>
      <c r="E468" s="71"/>
      <c r="F468" s="71"/>
      <c r="G468" s="71"/>
      <c r="H468" s="1117" t="s">
        <v>671</v>
      </c>
      <c r="I468" s="1117"/>
      <c r="J468" s="29">
        <v>-7.0492185272553035E-2</v>
      </c>
      <c r="K468" s="71"/>
      <c r="L468" s="71"/>
      <c r="M468" s="1117" t="s">
        <v>637</v>
      </c>
      <c r="N468" s="1117"/>
      <c r="O468" s="28">
        <v>3.8867856271243943E-2</v>
      </c>
      <c r="P468" s="71"/>
      <c r="Q468" s="71"/>
      <c r="R468" s="413"/>
      <c r="V468" s="413"/>
      <c r="W468" s="413"/>
      <c r="X468" s="413"/>
      <c r="Y468" s="413"/>
      <c r="Z468" s="413"/>
      <c r="AA468" s="413"/>
      <c r="AB468" s="413"/>
      <c r="AC468" s="413"/>
      <c r="AD468" s="413"/>
      <c r="AE468" s="413"/>
      <c r="AF468" s="413"/>
      <c r="AG468" s="413"/>
      <c r="AH468" s="413"/>
      <c r="AI468" s="413"/>
      <c r="AJ468" s="413"/>
      <c r="AK468" s="413"/>
      <c r="AL468" s="413"/>
      <c r="AM468" s="413"/>
      <c r="AN468" s="413"/>
      <c r="AO468" s="413"/>
      <c r="AP468" s="413"/>
      <c r="AQ468" s="413"/>
      <c r="AR468" s="413"/>
      <c r="AS468" s="413"/>
      <c r="AT468" s="413"/>
      <c r="AU468" s="413"/>
      <c r="AV468" s="413"/>
      <c r="AW468" s="413"/>
      <c r="AX468" s="413"/>
      <c r="AY468" s="413"/>
      <c r="AZ468" s="413"/>
      <c r="BB468" s="488"/>
      <c r="BV468" s="413"/>
      <c r="BW468" s="413"/>
      <c r="BX468" s="413"/>
      <c r="BY468" s="413"/>
      <c r="BZ468" s="413"/>
      <c r="CA468" s="413"/>
      <c r="CB468" s="413"/>
      <c r="CC468" s="413"/>
      <c r="CD468" s="413"/>
      <c r="CE468" s="413"/>
      <c r="CF468" s="413"/>
      <c r="CG468" s="413"/>
      <c r="CH468" s="413"/>
      <c r="CI468" s="413"/>
      <c r="CJ468" s="413"/>
      <c r="CK468" s="413"/>
      <c r="CL468" s="413"/>
      <c r="CM468" s="413"/>
      <c r="CN468" s="413"/>
      <c r="CO468" s="413"/>
      <c r="CP468" s="413"/>
      <c r="CQ468" s="413"/>
      <c r="CR468" s="413"/>
      <c r="CS468" s="413"/>
      <c r="CT468" s="413"/>
      <c r="CU468" s="413"/>
      <c r="CV468" s="413"/>
      <c r="CW468" s="413"/>
      <c r="CX468" s="413"/>
      <c r="CY468" s="413"/>
      <c r="CZ468" s="413"/>
    </row>
    <row r="469" s="412" customFormat="true" ht="25.15" customHeight="true" x14ac:dyDescent="0.2">
      <c r="A469" s="488"/>
      <c r="B469" s="488"/>
      <c r="C469" s="1116" t="s">
        <v>242</v>
      </c>
      <c r="D469" s="1117"/>
      <c r="E469" s="1117"/>
      <c r="F469" s="71"/>
      <c r="G469" s="71"/>
      <c r="H469" s="1117" t="s">
        <v>633</v>
      </c>
      <c r="I469" s="1117"/>
      <c r="J469" s="29">
        <v>6.5680859753350154E-2</v>
      </c>
      <c r="K469" s="71"/>
      <c r="L469" s="71"/>
      <c r="M469" s="1117" t="s">
        <v>642</v>
      </c>
      <c r="N469" s="1117"/>
      <c r="O469" s="28">
        <v>3.8266560295504674E-2</v>
      </c>
      <c r="P469" s="71"/>
      <c r="Q469" s="71"/>
      <c r="R469" s="413"/>
      <c r="V469" s="413"/>
      <c r="W469" s="413"/>
      <c r="X469" s="413"/>
      <c r="Y469" s="413"/>
      <c r="Z469" s="413"/>
      <c r="AA469" s="413"/>
      <c r="AB469" s="413"/>
      <c r="AC469" s="413"/>
      <c r="AD469" s="413"/>
      <c r="AE469" s="413"/>
      <c r="AF469" s="413"/>
      <c r="AG469" s="413"/>
      <c r="AH469" s="413"/>
      <c r="AI469" s="413"/>
      <c r="AJ469" s="413"/>
      <c r="AK469" s="413"/>
      <c r="AL469" s="413"/>
      <c r="AM469" s="413"/>
      <c r="AN469" s="413"/>
      <c r="AO469" s="413"/>
      <c r="AP469" s="413"/>
      <c r="AQ469" s="413"/>
      <c r="AR469" s="413"/>
      <c r="AS469" s="413"/>
      <c r="AT469" s="413"/>
      <c r="AU469" s="413"/>
      <c r="AV469" s="413"/>
      <c r="AW469" s="413"/>
      <c r="AX469" s="413"/>
      <c r="AY469" s="413"/>
      <c r="AZ469" s="413"/>
      <c r="BB469" s="488"/>
      <c r="BV469" s="413"/>
      <c r="BW469" s="413"/>
      <c r="BX469" s="413"/>
      <c r="BY469" s="413"/>
      <c r="BZ469" s="413"/>
      <c r="CA469" s="413"/>
      <c r="CB469" s="413"/>
      <c r="CC469" s="413"/>
      <c r="CD469" s="413"/>
      <c r="CE469" s="413"/>
      <c r="CF469" s="413"/>
      <c r="CG469" s="413"/>
      <c r="CH469" s="413"/>
      <c r="CI469" s="413"/>
      <c r="CJ469" s="413"/>
      <c r="CK469" s="413"/>
      <c r="CL469" s="413"/>
      <c r="CM469" s="413"/>
      <c r="CN469" s="413"/>
      <c r="CO469" s="413"/>
      <c r="CP469" s="413"/>
      <c r="CQ469" s="413"/>
      <c r="CR469" s="413"/>
      <c r="CS469" s="413"/>
      <c r="CT469" s="413"/>
      <c r="CU469" s="413"/>
      <c r="CV469" s="413"/>
      <c r="CW469" s="413"/>
      <c r="CX469" s="413"/>
      <c r="CY469" s="413"/>
      <c r="CZ469" s="413"/>
    </row>
    <row r="470" s="412" customFormat="true" ht="25.15" customHeight="true" x14ac:dyDescent="0.2">
      <c r="A470" s="488"/>
      <c r="B470" s="488"/>
      <c r="C470" s="1116" t="s">
        <v>199</v>
      </c>
      <c r="D470" s="1117"/>
      <c r="E470" s="26" t="s">
        <v>243</v>
      </c>
      <c r="F470" s="71"/>
      <c r="G470" s="71"/>
      <c r="H470" s="1117" t="s">
        <v>657</v>
      </c>
      <c r="I470" s="1117"/>
      <c r="J470" s="29">
        <v>-6.4393267191771644E-2</v>
      </c>
      <c r="K470" s="71"/>
      <c r="L470" s="71"/>
      <c r="M470" s="1117" t="s">
        <v>644</v>
      </c>
      <c r="N470" s="1117"/>
      <c r="O470" s="28">
        <v>3.7069195566375293E-2</v>
      </c>
      <c r="P470" s="71"/>
      <c r="Q470" s="71"/>
      <c r="R470" s="413"/>
      <c r="V470" s="413"/>
      <c r="W470" s="413"/>
      <c r="X470" s="413"/>
      <c r="Y470" s="413"/>
      <c r="Z470" s="413"/>
      <c r="AA470" s="413"/>
      <c r="AB470" s="413"/>
      <c r="AC470" s="413"/>
      <c r="AD470" s="413"/>
      <c r="AE470" s="413"/>
      <c r="AF470" s="413"/>
      <c r="AG470" s="413"/>
      <c r="AH470" s="413"/>
      <c r="AI470" s="413"/>
      <c r="AJ470" s="413"/>
      <c r="AK470" s="413"/>
      <c r="AL470" s="413"/>
      <c r="AM470" s="413"/>
      <c r="AN470" s="413"/>
      <c r="AO470" s="413"/>
      <c r="AP470" s="413"/>
      <c r="AQ470" s="413"/>
      <c r="AR470" s="413"/>
      <c r="AS470" s="413"/>
      <c r="AT470" s="413"/>
      <c r="AU470" s="413"/>
      <c r="AV470" s="413"/>
      <c r="AW470" s="413"/>
      <c r="AX470" s="413"/>
      <c r="AY470" s="413"/>
      <c r="AZ470" s="413"/>
      <c r="BB470" s="488"/>
      <c r="BV470" s="413"/>
      <c r="BW470" s="413"/>
      <c r="BX470" s="413"/>
      <c r="BY470" s="413"/>
      <c r="BZ470" s="413"/>
      <c r="CA470" s="413"/>
      <c r="CB470" s="413"/>
      <c r="CC470" s="413"/>
      <c r="CD470" s="413"/>
      <c r="CE470" s="413"/>
      <c r="CF470" s="413"/>
      <c r="CG470" s="413"/>
      <c r="CH470" s="413"/>
      <c r="CI470" s="413"/>
      <c r="CJ470" s="413"/>
      <c r="CK470" s="413"/>
      <c r="CL470" s="413"/>
      <c r="CM470" s="413"/>
      <c r="CN470" s="413"/>
      <c r="CO470" s="413"/>
      <c r="CP470" s="413"/>
      <c r="CQ470" s="413"/>
      <c r="CR470" s="413"/>
      <c r="CS470" s="413"/>
      <c r="CT470" s="413"/>
      <c r="CU470" s="413"/>
      <c r="CV470" s="413"/>
      <c r="CW470" s="413"/>
      <c r="CX470" s="413"/>
      <c r="CY470" s="413"/>
      <c r="CZ470" s="413"/>
    </row>
    <row r="471" s="412" customFormat="true" ht="25.15" customHeight="true" x14ac:dyDescent="0.2">
      <c r="A471" s="488"/>
      <c r="B471" s="488"/>
      <c r="C471" s="1116" t="s">
        <v>227</v>
      </c>
      <c r="D471" s="1117"/>
      <c r="E471" s="33">
        <v>5.2586026741776239E-2</v>
      </c>
      <c r="F471" s="71"/>
      <c r="G471" s="71"/>
      <c r="H471" s="1117" t="s">
        <v>634</v>
      </c>
      <c r="I471" s="1117"/>
      <c r="J471" s="29">
        <v>6.0601875871574423E-2</v>
      </c>
      <c r="K471" s="71"/>
      <c r="L471" s="71"/>
      <c r="M471" s="1117" t="s">
        <v>638</v>
      </c>
      <c r="N471" s="1117"/>
      <c r="O471" s="28">
        <v>2.7633385935934802E-2</v>
      </c>
      <c r="P471" s="71"/>
      <c r="Q471" s="71"/>
      <c r="R471" s="413"/>
      <c r="V471" s="413"/>
      <c r="W471" s="413"/>
      <c r="X471" s="413"/>
      <c r="Y471" s="413"/>
      <c r="Z471" s="413"/>
      <c r="AA471" s="413"/>
      <c r="AB471" s="413"/>
      <c r="AC471" s="413"/>
      <c r="AD471" s="413"/>
      <c r="AE471" s="413"/>
      <c r="AF471" s="413"/>
      <c r="AG471" s="413"/>
      <c r="AH471" s="413"/>
      <c r="AI471" s="413"/>
      <c r="AJ471" s="413"/>
      <c r="AK471" s="413"/>
      <c r="AL471" s="413"/>
      <c r="AM471" s="413"/>
      <c r="AN471" s="413"/>
      <c r="AO471" s="413"/>
      <c r="AP471" s="413"/>
      <c r="AQ471" s="413"/>
      <c r="AR471" s="413"/>
      <c r="AS471" s="413"/>
      <c r="AT471" s="413"/>
      <c r="AU471" s="413"/>
      <c r="AV471" s="413"/>
      <c r="AW471" s="413"/>
      <c r="AX471" s="413"/>
      <c r="AY471" s="413"/>
      <c r="AZ471" s="413"/>
      <c r="BB471" s="488"/>
      <c r="BV471" s="413"/>
      <c r="BW471" s="413"/>
      <c r="BX471" s="413"/>
      <c r="BY471" s="413"/>
      <c r="BZ471" s="413"/>
      <c r="CA471" s="413"/>
      <c r="CB471" s="413"/>
      <c r="CC471" s="413"/>
      <c r="CD471" s="413"/>
      <c r="CE471" s="413"/>
      <c r="CF471" s="413"/>
      <c r="CG471" s="413"/>
      <c r="CH471" s="413"/>
      <c r="CI471" s="413"/>
      <c r="CJ471" s="413"/>
      <c r="CK471" s="413"/>
      <c r="CL471" s="413"/>
      <c r="CM471" s="413"/>
      <c r="CN471" s="413"/>
      <c r="CO471" s="413"/>
      <c r="CP471" s="413"/>
      <c r="CQ471" s="413"/>
      <c r="CR471" s="413"/>
      <c r="CS471" s="413"/>
      <c r="CT471" s="413"/>
      <c r="CU471" s="413"/>
      <c r="CV471" s="413"/>
      <c r="CW471" s="413"/>
      <c r="CX471" s="413"/>
      <c r="CY471" s="413"/>
      <c r="CZ471" s="413"/>
    </row>
    <row r="472" s="412" customFormat="true" ht="25.15" customHeight="true" x14ac:dyDescent="0.2">
      <c r="A472" s="488"/>
      <c r="B472" s="488"/>
      <c r="C472" s="1116" t="s">
        <v>599</v>
      </c>
      <c r="D472" s="1117"/>
      <c r="E472" s="30">
        <v>0.23370434119740263</v>
      </c>
      <c r="F472" s="71"/>
      <c r="G472" s="71"/>
      <c r="H472" s="1117" t="s">
        <v>627</v>
      </c>
      <c r="I472" s="1117"/>
      <c r="J472" s="29">
        <v>-6.0478533182455704E-2</v>
      </c>
      <c r="K472" s="71"/>
      <c r="L472" s="71"/>
      <c r="M472" s="1117" t="s">
        <v>641</v>
      </c>
      <c r="N472" s="1117"/>
      <c r="O472" s="28">
        <v>2.4819123441926872E-2</v>
      </c>
      <c r="P472" s="71"/>
      <c r="Q472" s="71"/>
      <c r="R472" s="413"/>
      <c r="V472" s="413"/>
      <c r="W472" s="413"/>
      <c r="X472" s="413"/>
      <c r="Y472" s="413"/>
      <c r="Z472" s="413"/>
      <c r="AA472" s="413"/>
      <c r="AB472" s="413"/>
      <c r="AC472" s="413"/>
      <c r="AD472" s="413"/>
      <c r="AE472" s="413"/>
      <c r="AF472" s="413"/>
      <c r="AG472" s="413"/>
      <c r="AH472" s="413"/>
      <c r="AI472" s="413"/>
      <c r="AJ472" s="413"/>
      <c r="AK472" s="413"/>
      <c r="AL472" s="413"/>
      <c r="AM472" s="413"/>
      <c r="AN472" s="413"/>
      <c r="AO472" s="413"/>
      <c r="AP472" s="413"/>
      <c r="AQ472" s="413"/>
      <c r="AR472" s="413"/>
      <c r="AS472" s="413"/>
      <c r="AT472" s="413"/>
      <c r="AU472" s="413"/>
      <c r="AV472" s="413"/>
      <c r="AW472" s="413"/>
      <c r="AX472" s="413"/>
      <c r="AY472" s="413"/>
      <c r="AZ472" s="413"/>
      <c r="BB472" s="488"/>
      <c r="BV472" s="413"/>
      <c r="BW472" s="413"/>
      <c r="BX472" s="413"/>
      <c r="BY472" s="413"/>
      <c r="BZ472" s="413"/>
      <c r="CA472" s="413"/>
      <c r="CB472" s="413"/>
      <c r="CC472" s="413"/>
      <c r="CD472" s="413"/>
      <c r="CE472" s="413"/>
      <c r="CF472" s="413"/>
      <c r="CG472" s="413"/>
      <c r="CH472" s="413"/>
      <c r="CI472" s="413"/>
      <c r="CJ472" s="413"/>
      <c r="CK472" s="413"/>
      <c r="CL472" s="413"/>
      <c r="CM472" s="413"/>
      <c r="CN472" s="413"/>
      <c r="CO472" s="413"/>
      <c r="CP472" s="413"/>
      <c r="CQ472" s="413"/>
      <c r="CR472" s="413"/>
      <c r="CS472" s="413"/>
      <c r="CT472" s="413"/>
      <c r="CU472" s="413"/>
      <c r="CV472" s="413"/>
      <c r="CW472" s="413"/>
      <c r="CX472" s="413"/>
      <c r="CY472" s="413"/>
      <c r="CZ472" s="413"/>
    </row>
    <row r="473" s="412" customFormat="true" ht="25.15" customHeight="true" x14ac:dyDescent="0.2">
      <c r="A473" s="488"/>
      <c r="B473" s="488"/>
      <c r="C473" s="1116" t="s">
        <v>480</v>
      </c>
      <c r="D473" s="1117"/>
      <c r="E473" s="30">
        <v>9.8644918439667259E-2</v>
      </c>
      <c r="F473" s="71"/>
      <c r="G473" s="71"/>
      <c r="H473" s="1117" t="s">
        <v>632</v>
      </c>
      <c r="I473" s="1117"/>
      <c r="J473" s="29">
        <v>-5.9655772589754137E-2</v>
      </c>
      <c r="K473" s="71"/>
      <c r="L473" s="71"/>
      <c r="M473" s="1117" t="s">
        <v>646</v>
      </c>
      <c r="N473" s="1117"/>
      <c r="O473" s="28">
        <v>-1.9398063309449414E-2</v>
      </c>
      <c r="P473" s="71"/>
      <c r="Q473" s="71"/>
      <c r="R473" s="413"/>
      <c r="V473" s="413"/>
      <c r="W473" s="413"/>
      <c r="X473" s="413"/>
      <c r="Y473" s="413"/>
      <c r="Z473" s="413"/>
      <c r="AA473" s="413"/>
      <c r="AB473" s="413"/>
      <c r="AC473" s="413"/>
      <c r="AD473" s="413"/>
      <c r="AE473" s="413"/>
      <c r="AF473" s="413"/>
      <c r="AG473" s="413"/>
      <c r="AH473" s="413"/>
      <c r="AI473" s="413"/>
      <c r="AJ473" s="413"/>
      <c r="AK473" s="413"/>
      <c r="AL473" s="413"/>
      <c r="AM473" s="413"/>
      <c r="AN473" s="413"/>
      <c r="AO473" s="413"/>
      <c r="AP473" s="413"/>
      <c r="AQ473" s="413"/>
      <c r="AR473" s="413"/>
      <c r="AS473" s="413"/>
      <c r="AT473" s="413"/>
      <c r="AU473" s="413"/>
      <c r="AV473" s="413"/>
      <c r="AW473" s="413"/>
      <c r="AX473" s="413"/>
      <c r="AY473" s="413"/>
      <c r="AZ473" s="413"/>
      <c r="BB473" s="488"/>
      <c r="BV473" s="413"/>
      <c r="BW473" s="413"/>
      <c r="BX473" s="413"/>
      <c r="BY473" s="413"/>
      <c r="BZ473" s="413"/>
      <c r="CA473" s="413"/>
      <c r="CB473" s="413"/>
      <c r="CC473" s="413"/>
      <c r="CD473" s="413"/>
      <c r="CE473" s="413"/>
      <c r="CF473" s="413"/>
      <c r="CG473" s="413"/>
      <c r="CH473" s="413"/>
      <c r="CI473" s="413"/>
      <c r="CJ473" s="413"/>
      <c r="CK473" s="413"/>
      <c r="CL473" s="413"/>
      <c r="CM473" s="413"/>
      <c r="CN473" s="413"/>
      <c r="CO473" s="413"/>
      <c r="CP473" s="413"/>
      <c r="CQ473" s="413"/>
      <c r="CR473" s="413"/>
      <c r="CS473" s="413"/>
      <c r="CT473" s="413"/>
      <c r="CU473" s="413"/>
      <c r="CV473" s="413"/>
      <c r="CW473" s="413"/>
      <c r="CX473" s="413"/>
      <c r="CY473" s="413"/>
      <c r="CZ473" s="413"/>
    </row>
    <row r="474" s="412" customFormat="true" ht="25.15" customHeight="true" x14ac:dyDescent="0.2">
      <c r="A474" s="488"/>
      <c r="B474" s="488"/>
      <c r="C474" s="1116" t="s">
        <v>642</v>
      </c>
      <c r="D474" s="1117"/>
      <c r="E474" s="30">
        <v>3.2685530666708277E-3</v>
      </c>
      <c r="F474" s="71"/>
      <c r="G474" s="71"/>
      <c r="H474" s="1117" t="s">
        <v>644</v>
      </c>
      <c r="I474" s="1117"/>
      <c r="J474" s="29">
        <v>5.6100833321971591E-2</v>
      </c>
      <c r="K474" s="71"/>
      <c r="L474" s="71"/>
      <c r="M474" s="1117" t="s">
        <v>649</v>
      </c>
      <c r="N474" s="1117"/>
      <c r="O474" s="28">
        <v>-1.87579776649302E-2</v>
      </c>
      <c r="P474" s="71"/>
      <c r="Q474" s="71"/>
      <c r="R474" s="413"/>
      <c r="V474" s="413"/>
      <c r="W474" s="413"/>
      <c r="X474" s="413"/>
      <c r="Y474" s="413"/>
      <c r="Z474" s="413"/>
      <c r="AA474" s="413"/>
      <c r="AB474" s="413"/>
      <c r="AC474" s="413"/>
      <c r="AD474" s="413"/>
      <c r="AE474" s="413"/>
      <c r="AF474" s="413"/>
      <c r="AG474" s="413"/>
      <c r="AH474" s="413"/>
      <c r="AI474" s="413"/>
      <c r="AJ474" s="413"/>
      <c r="AK474" s="413"/>
      <c r="AL474" s="413"/>
      <c r="AM474" s="413"/>
      <c r="AN474" s="413"/>
      <c r="AO474" s="413"/>
      <c r="AP474" s="413"/>
      <c r="AQ474" s="413"/>
      <c r="AR474" s="413"/>
      <c r="AS474" s="413"/>
      <c r="AT474" s="413"/>
      <c r="AU474" s="413"/>
      <c r="AV474" s="413"/>
      <c r="AW474" s="413"/>
      <c r="AX474" s="413"/>
      <c r="AY474" s="413"/>
      <c r="AZ474" s="413"/>
      <c r="BB474" s="488"/>
      <c r="BV474" s="413"/>
      <c r="BW474" s="413"/>
      <c r="BX474" s="413"/>
      <c r="BY474" s="413"/>
      <c r="BZ474" s="413"/>
      <c r="CA474" s="413"/>
      <c r="CB474" s="413"/>
      <c r="CC474" s="413"/>
      <c r="CD474" s="413"/>
      <c r="CE474" s="413"/>
      <c r="CF474" s="413"/>
      <c r="CG474" s="413"/>
      <c r="CH474" s="413"/>
      <c r="CI474" s="413"/>
      <c r="CJ474" s="413"/>
      <c r="CK474" s="413"/>
      <c r="CL474" s="413"/>
      <c r="CM474" s="413"/>
      <c r="CN474" s="413"/>
      <c r="CO474" s="413"/>
      <c r="CP474" s="413"/>
      <c r="CQ474" s="413"/>
      <c r="CR474" s="413"/>
      <c r="CS474" s="413"/>
      <c r="CT474" s="413"/>
      <c r="CU474" s="413"/>
      <c r="CV474" s="413"/>
      <c r="CW474" s="413"/>
      <c r="CX474" s="413"/>
      <c r="CY474" s="413"/>
      <c r="CZ474" s="413"/>
    </row>
    <row r="475" s="412" customFormat="true" ht="25.15" customHeight="true" x14ac:dyDescent="0.2">
      <c r="A475" s="488"/>
      <c r="B475" s="488"/>
      <c r="C475" s="1116" t="s">
        <v>644</v>
      </c>
      <c r="D475" s="1117"/>
      <c r="E475" s="30">
        <v>2.6024142589615384E-3</v>
      </c>
      <c r="F475" s="71"/>
      <c r="G475" s="71"/>
      <c r="H475" s="1117" t="s">
        <v>642</v>
      </c>
      <c r="I475" s="1117"/>
      <c r="J475" s="29">
        <v>4.7650237348211943E-2</v>
      </c>
      <c r="K475" s="71"/>
      <c r="L475" s="71"/>
      <c r="M475" s="1117" t="s">
        <v>541</v>
      </c>
      <c r="N475" s="1117"/>
      <c r="O475" s="28">
        <v>-1.8752428982499087E-2</v>
      </c>
      <c r="P475" s="71"/>
      <c r="Q475" s="71"/>
      <c r="R475" s="413"/>
      <c r="V475" s="413"/>
      <c r="W475" s="413"/>
      <c r="X475" s="413"/>
      <c r="Y475" s="413"/>
      <c r="Z475" s="413"/>
      <c r="AA475" s="413"/>
      <c r="AB475" s="413"/>
      <c r="AC475" s="413"/>
      <c r="AD475" s="413"/>
      <c r="AE475" s="413"/>
      <c r="AF475" s="413"/>
      <c r="AG475" s="413"/>
      <c r="AH475" s="413"/>
      <c r="AI475" s="413"/>
      <c r="AJ475" s="413"/>
      <c r="AK475" s="413"/>
      <c r="AL475" s="413"/>
      <c r="AM475" s="413"/>
      <c r="AN475" s="413"/>
      <c r="AO475" s="413"/>
      <c r="AP475" s="413"/>
      <c r="AQ475" s="413"/>
      <c r="AR475" s="413"/>
      <c r="AS475" s="413"/>
      <c r="AT475" s="413"/>
      <c r="AU475" s="413"/>
      <c r="AV475" s="413"/>
      <c r="AW475" s="413"/>
      <c r="AX475" s="413"/>
      <c r="AY475" s="413"/>
      <c r="AZ475" s="413"/>
      <c r="BB475" s="488"/>
      <c r="BV475" s="413"/>
      <c r="BW475" s="413"/>
      <c r="BX475" s="413"/>
      <c r="BY475" s="413"/>
      <c r="BZ475" s="413"/>
      <c r="CA475" s="413"/>
      <c r="CB475" s="413"/>
      <c r="CC475" s="413"/>
      <c r="CD475" s="413"/>
      <c r="CE475" s="413"/>
      <c r="CF475" s="413"/>
      <c r="CG475" s="413"/>
      <c r="CH475" s="413"/>
      <c r="CI475" s="413"/>
      <c r="CJ475" s="413"/>
      <c r="CK475" s="413"/>
      <c r="CL475" s="413"/>
      <c r="CM475" s="413"/>
      <c r="CN475" s="413"/>
      <c r="CO475" s="413"/>
      <c r="CP475" s="413"/>
      <c r="CQ475" s="413"/>
      <c r="CR475" s="413"/>
      <c r="CS475" s="413"/>
      <c r="CT475" s="413"/>
      <c r="CU475" s="413"/>
      <c r="CV475" s="413"/>
      <c r="CW475" s="413"/>
      <c r="CX475" s="413"/>
      <c r="CY475" s="413"/>
      <c r="CZ475" s="413"/>
    </row>
    <row r="476" s="412" customFormat="true" ht="25.15" customHeight="true" x14ac:dyDescent="0.2">
      <c r="A476" s="488"/>
      <c r="B476" s="488"/>
      <c r="C476" s="1116" t="s">
        <v>622</v>
      </c>
      <c r="D476" s="1117"/>
      <c r="E476" s="30">
        <v>3.0638182421323625E-2</v>
      </c>
      <c r="F476" s="71"/>
      <c r="G476" s="71"/>
      <c r="H476" s="1117" t="s">
        <v>670</v>
      </c>
      <c r="I476" s="1117"/>
      <c r="J476" s="29">
        <v>-4.7537961459075496E-2</v>
      </c>
      <c r="K476" s="71"/>
      <c r="L476" s="71"/>
      <c r="M476" s="1117" t="s">
        <v>659</v>
      </c>
      <c r="N476" s="1117"/>
      <c r="O476" s="28">
        <v>1.7261703288860623E-2</v>
      </c>
      <c r="P476" s="71"/>
      <c r="Q476" s="71"/>
      <c r="R476" s="413"/>
      <c r="V476" s="413"/>
      <c r="W476" s="413"/>
      <c r="X476" s="413"/>
      <c r="Y476" s="413"/>
      <c r="Z476" s="413"/>
      <c r="AA476" s="413"/>
      <c r="AB476" s="413"/>
      <c r="AC476" s="413"/>
      <c r="AD476" s="413"/>
      <c r="AE476" s="413"/>
      <c r="AF476" s="413"/>
      <c r="AG476" s="413"/>
      <c r="AH476" s="413"/>
      <c r="AI476" s="413"/>
      <c r="AJ476" s="413"/>
      <c r="AK476" s="413"/>
      <c r="AL476" s="413"/>
      <c r="AM476" s="413"/>
      <c r="AN476" s="413"/>
      <c r="AO476" s="413"/>
      <c r="AP476" s="413"/>
      <c r="AQ476" s="413"/>
      <c r="AR476" s="413"/>
      <c r="AS476" s="413"/>
      <c r="AT476" s="413"/>
      <c r="AU476" s="413"/>
      <c r="AV476" s="413"/>
      <c r="AW476" s="413"/>
      <c r="AX476" s="413"/>
      <c r="AY476" s="413"/>
      <c r="AZ476" s="413"/>
      <c r="BB476" s="488"/>
      <c r="BV476" s="413"/>
      <c r="BW476" s="413"/>
      <c r="BX476" s="413"/>
      <c r="BY476" s="413"/>
      <c r="BZ476" s="413"/>
      <c r="CA476" s="413"/>
      <c r="CB476" s="413"/>
      <c r="CC476" s="413"/>
      <c r="CD476" s="413"/>
      <c r="CE476" s="413"/>
      <c r="CF476" s="413"/>
      <c r="CG476" s="413"/>
      <c r="CH476" s="413"/>
      <c r="CI476" s="413"/>
      <c r="CJ476" s="413"/>
      <c r="CK476" s="413"/>
      <c r="CL476" s="413"/>
      <c r="CM476" s="413"/>
      <c r="CN476" s="413"/>
      <c r="CO476" s="413"/>
      <c r="CP476" s="413"/>
      <c r="CQ476" s="413"/>
      <c r="CR476" s="413"/>
      <c r="CS476" s="413"/>
      <c r="CT476" s="413"/>
      <c r="CU476" s="413"/>
      <c r="CV476" s="413"/>
      <c r="CW476" s="413"/>
      <c r="CX476" s="413"/>
      <c r="CY476" s="413"/>
      <c r="CZ476" s="413"/>
    </row>
    <row r="477" s="412" customFormat="true" ht="25.15" customHeight="true" x14ac:dyDescent="0.2">
      <c r="A477" s="488"/>
      <c r="B477" s="488"/>
      <c r="C477" s="1116" t="s">
        <v>605</v>
      </c>
      <c r="D477" s="1117"/>
      <c r="E477" s="30">
        <v>0.15054122044098253</v>
      </c>
      <c r="F477" s="71"/>
      <c r="G477" s="71"/>
      <c r="H477" s="1117" t="s">
        <v>649</v>
      </c>
      <c r="I477" s="1117"/>
      <c r="J477" s="29">
        <v>-4.4083356185638654E-2</v>
      </c>
      <c r="K477" s="71"/>
      <c r="L477" s="71"/>
      <c r="M477" s="1117" t="s">
        <v>643</v>
      </c>
      <c r="N477" s="1117"/>
      <c r="O477" s="28">
        <v>-1.3403502174046338E-2</v>
      </c>
      <c r="P477" s="71"/>
      <c r="Q477" s="71"/>
      <c r="R477" s="413"/>
      <c r="V477" s="413"/>
      <c r="W477" s="413"/>
      <c r="X477" s="413"/>
      <c r="Y477" s="413"/>
      <c r="Z477" s="413"/>
      <c r="AA477" s="413"/>
      <c r="AB477" s="413"/>
      <c r="AC477" s="413"/>
      <c r="AD477" s="413"/>
      <c r="AE477" s="413"/>
      <c r="AF477" s="413"/>
      <c r="AG477" s="413"/>
      <c r="AH477" s="413"/>
      <c r="AI477" s="413"/>
      <c r="AJ477" s="413"/>
      <c r="AK477" s="413"/>
      <c r="AL477" s="413"/>
      <c r="AM477" s="413"/>
      <c r="AN477" s="413"/>
      <c r="AO477" s="413"/>
      <c r="AP477" s="413"/>
      <c r="AQ477" s="413"/>
      <c r="AR477" s="413"/>
      <c r="AS477" s="413"/>
      <c r="AT477" s="413"/>
      <c r="AU477" s="413"/>
      <c r="AV477" s="413"/>
      <c r="AW477" s="413"/>
      <c r="AX477" s="413"/>
      <c r="AY477" s="413"/>
      <c r="AZ477" s="413"/>
      <c r="BB477" s="488"/>
      <c r="BV477" s="413"/>
      <c r="BW477" s="413"/>
      <c r="BX477" s="413"/>
      <c r="BY477" s="413"/>
      <c r="BZ477" s="413"/>
      <c r="CA477" s="413"/>
      <c r="CB477" s="413"/>
      <c r="CC477" s="413"/>
      <c r="CD477" s="413"/>
      <c r="CE477" s="413"/>
      <c r="CF477" s="413"/>
      <c r="CG477" s="413"/>
      <c r="CH477" s="413"/>
      <c r="CI477" s="413"/>
      <c r="CJ477" s="413"/>
      <c r="CK477" s="413"/>
      <c r="CL477" s="413"/>
      <c r="CM477" s="413"/>
      <c r="CN477" s="413"/>
      <c r="CO477" s="413"/>
      <c r="CP477" s="413"/>
      <c r="CQ477" s="413"/>
      <c r="CR477" s="413"/>
      <c r="CS477" s="413"/>
      <c r="CT477" s="413"/>
      <c r="CU477" s="413"/>
      <c r="CV477" s="413"/>
      <c r="CW477" s="413"/>
      <c r="CX477" s="413"/>
      <c r="CY477" s="413"/>
      <c r="CZ477" s="413"/>
    </row>
    <row r="478" s="412" customFormat="true" ht="25.15" customHeight="true" x14ac:dyDescent="0.2">
      <c r="A478" s="488"/>
      <c r="B478" s="488"/>
      <c r="C478" s="1116" t="s">
        <v>609</v>
      </c>
      <c r="D478" s="1117"/>
      <c r="E478" s="30">
        <v>2.6071209776520231E-2</v>
      </c>
      <c r="F478" s="71"/>
      <c r="G478" s="71"/>
      <c r="H478" s="1117" t="s">
        <v>669</v>
      </c>
      <c r="I478" s="1117"/>
      <c r="J478" s="29">
        <v>-4.3021616663464893E-2</v>
      </c>
      <c r="K478" s="71"/>
      <c r="L478" s="71"/>
      <c r="M478" s="1117" t="s">
        <v>651</v>
      </c>
      <c r="N478" s="1117"/>
      <c r="O478" s="28">
        <v>1.2789669477938621E-2</v>
      </c>
      <c r="P478" s="71"/>
      <c r="Q478" s="71"/>
      <c r="R478" s="413"/>
      <c r="V478" s="413"/>
      <c r="W478" s="413"/>
      <c r="X478" s="413"/>
      <c r="Y478" s="413"/>
      <c r="Z478" s="413"/>
      <c r="AA478" s="413"/>
      <c r="AB478" s="413"/>
      <c r="AC478" s="413"/>
      <c r="AD478" s="413"/>
      <c r="AE478" s="413"/>
      <c r="AF478" s="413"/>
      <c r="AG478" s="413"/>
      <c r="AH478" s="413"/>
      <c r="AI478" s="413"/>
      <c r="AJ478" s="413"/>
      <c r="AK478" s="413"/>
      <c r="AL478" s="413"/>
      <c r="AM478" s="413"/>
      <c r="AN478" s="413"/>
      <c r="AO478" s="413"/>
      <c r="AP478" s="413"/>
      <c r="AQ478" s="413"/>
      <c r="AR478" s="413"/>
      <c r="AS478" s="413"/>
      <c r="AT478" s="413"/>
      <c r="AU478" s="413"/>
      <c r="AV478" s="413"/>
      <c r="AW478" s="413"/>
      <c r="AX478" s="413"/>
      <c r="AY478" s="413"/>
      <c r="AZ478" s="413"/>
      <c r="BB478" s="488"/>
      <c r="BV478" s="413"/>
      <c r="BW478" s="413"/>
      <c r="BX478" s="413"/>
      <c r="BY478" s="413"/>
      <c r="BZ478" s="413"/>
      <c r="CA478" s="413"/>
      <c r="CB478" s="413"/>
      <c r="CC478" s="413"/>
      <c r="CD478" s="413"/>
      <c r="CE478" s="413"/>
      <c r="CF478" s="413"/>
      <c r="CG478" s="413"/>
      <c r="CH478" s="413"/>
      <c r="CI478" s="413"/>
      <c r="CJ478" s="413"/>
      <c r="CK478" s="413"/>
      <c r="CL478" s="413"/>
      <c r="CM478" s="413"/>
      <c r="CN478" s="413"/>
      <c r="CO478" s="413"/>
      <c r="CP478" s="413"/>
      <c r="CQ478" s="413"/>
      <c r="CR478" s="413"/>
      <c r="CS478" s="413"/>
      <c r="CT478" s="413"/>
      <c r="CU478" s="413"/>
      <c r="CV478" s="413"/>
      <c r="CW478" s="413"/>
      <c r="CX478" s="413"/>
      <c r="CY478" s="413"/>
      <c r="CZ478" s="413"/>
    </row>
    <row r="479" s="412" customFormat="true" ht="25.15" customHeight="true" x14ac:dyDescent="0.2">
      <c r="A479" s="488"/>
      <c r="B479" s="488"/>
      <c r="C479" s="1116" t="s">
        <v>625</v>
      </c>
      <c r="D479" s="1117"/>
      <c r="E479" s="30">
        <v>2.3708021879841088E-2</v>
      </c>
      <c r="F479" s="71"/>
      <c r="G479" s="71"/>
      <c r="H479" s="1117" t="s">
        <v>645</v>
      </c>
      <c r="I479" s="1117"/>
      <c r="J479" s="29">
        <v>-4.237670805146309E-2</v>
      </c>
      <c r="K479" s="71"/>
      <c r="L479" s="71"/>
      <c r="M479" s="1117" t="s">
        <v>656</v>
      </c>
      <c r="N479" s="1117"/>
      <c r="O479" s="28">
        <v>1.2423748630658748E-2</v>
      </c>
      <c r="P479" s="71"/>
      <c r="Q479" s="71"/>
      <c r="R479" s="413"/>
      <c r="V479" s="413"/>
      <c r="W479" s="413"/>
      <c r="X479" s="413"/>
      <c r="Y479" s="413"/>
      <c r="Z479" s="413"/>
      <c r="AA479" s="413"/>
      <c r="AB479" s="413"/>
      <c r="AC479" s="413"/>
      <c r="AD479" s="413"/>
      <c r="AE479" s="413"/>
      <c r="AF479" s="413"/>
      <c r="AG479" s="413"/>
      <c r="AH479" s="413"/>
      <c r="AI479" s="413"/>
      <c r="AJ479" s="413"/>
      <c r="AK479" s="413"/>
      <c r="AL479" s="413"/>
      <c r="AM479" s="413"/>
      <c r="AN479" s="413"/>
      <c r="AO479" s="413"/>
      <c r="AP479" s="413"/>
      <c r="AQ479" s="413"/>
      <c r="AR479" s="413"/>
      <c r="AS479" s="413"/>
      <c r="AT479" s="413"/>
      <c r="AU479" s="413"/>
      <c r="AV479" s="413"/>
      <c r="AW479" s="413"/>
      <c r="AX479" s="413"/>
      <c r="AY479" s="413"/>
      <c r="AZ479" s="413"/>
      <c r="BB479" s="488"/>
      <c r="BV479" s="413"/>
      <c r="BW479" s="413"/>
      <c r="BX479" s="413"/>
      <c r="BY479" s="413"/>
      <c r="BZ479" s="413"/>
      <c r="CA479" s="413"/>
      <c r="CB479" s="413"/>
      <c r="CC479" s="413"/>
      <c r="CD479" s="413"/>
      <c r="CE479" s="413"/>
      <c r="CF479" s="413"/>
      <c r="CG479" s="413"/>
      <c r="CH479" s="413"/>
      <c r="CI479" s="413"/>
      <c r="CJ479" s="413"/>
      <c r="CK479" s="413"/>
      <c r="CL479" s="413"/>
      <c r="CM479" s="413"/>
      <c r="CN479" s="413"/>
      <c r="CO479" s="413"/>
      <c r="CP479" s="413"/>
      <c r="CQ479" s="413"/>
      <c r="CR479" s="413"/>
      <c r="CS479" s="413"/>
      <c r="CT479" s="413"/>
      <c r="CU479" s="413"/>
      <c r="CV479" s="413"/>
      <c r="CW479" s="413"/>
      <c r="CX479" s="413"/>
      <c r="CY479" s="413"/>
      <c r="CZ479" s="413"/>
    </row>
    <row r="480" s="412" customFormat="true" ht="25.15" customHeight="true" x14ac:dyDescent="0.2">
      <c r="A480" s="488"/>
      <c r="B480" s="488"/>
      <c r="C480" s="1116" t="s">
        <v>649</v>
      </c>
      <c r="D480" s="1117"/>
      <c r="E480" s="30">
        <v>7.0193540024454854E-4</v>
      </c>
      <c r="F480" s="71"/>
      <c r="G480" s="71"/>
      <c r="H480" s="1117" t="s">
        <v>541</v>
      </c>
      <c r="I480" s="1117"/>
      <c r="J480" s="29">
        <v>3.7621592674227426E-2</v>
      </c>
      <c r="K480" s="71"/>
      <c r="L480" s="71"/>
      <c r="M480" s="1117" t="s">
        <v>596</v>
      </c>
      <c r="N480" s="1117"/>
      <c r="O480" s="28">
        <v>1.1970777563045867E-2</v>
      </c>
      <c r="P480" s="71"/>
      <c r="Q480" s="71"/>
      <c r="R480" s="413"/>
      <c r="V480" s="413"/>
      <c r="W480" s="413"/>
      <c r="X480" s="413"/>
      <c r="Y480" s="413"/>
      <c r="Z480" s="413"/>
      <c r="AA480" s="413"/>
      <c r="AB480" s="413"/>
      <c r="AC480" s="413"/>
      <c r="AD480" s="413"/>
      <c r="AE480" s="413"/>
      <c r="AF480" s="413"/>
      <c r="AG480" s="413"/>
      <c r="AH480" s="413"/>
      <c r="AI480" s="413"/>
      <c r="AJ480" s="413"/>
      <c r="AK480" s="413"/>
      <c r="AL480" s="413"/>
      <c r="AM480" s="413"/>
      <c r="AN480" s="413"/>
      <c r="AO480" s="413"/>
      <c r="AP480" s="413"/>
      <c r="AQ480" s="413"/>
      <c r="AR480" s="413"/>
      <c r="AS480" s="413"/>
      <c r="AT480" s="413"/>
      <c r="AU480" s="413"/>
      <c r="AV480" s="413"/>
      <c r="AW480" s="413"/>
      <c r="AX480" s="413"/>
      <c r="AY480" s="413"/>
      <c r="AZ480" s="413"/>
      <c r="BB480" s="488"/>
      <c r="BV480" s="413"/>
      <c r="BW480" s="413"/>
      <c r="BX480" s="413"/>
      <c r="BY480" s="413"/>
      <c r="BZ480" s="413"/>
      <c r="CA480" s="413"/>
      <c r="CB480" s="413"/>
      <c r="CC480" s="413"/>
      <c r="CD480" s="413"/>
      <c r="CE480" s="413"/>
      <c r="CF480" s="413"/>
      <c r="CG480" s="413"/>
      <c r="CH480" s="413"/>
      <c r="CI480" s="413"/>
      <c r="CJ480" s="413"/>
      <c r="CK480" s="413"/>
      <c r="CL480" s="413"/>
      <c r="CM480" s="413"/>
      <c r="CN480" s="413"/>
      <c r="CO480" s="413"/>
      <c r="CP480" s="413"/>
      <c r="CQ480" s="413"/>
      <c r="CR480" s="413"/>
      <c r="CS480" s="413"/>
      <c r="CT480" s="413"/>
      <c r="CU480" s="413"/>
      <c r="CV480" s="413"/>
      <c r="CW480" s="413"/>
      <c r="CX480" s="413"/>
      <c r="CY480" s="413"/>
      <c r="CZ480" s="413"/>
    </row>
    <row r="481" s="412" customFormat="true" ht="25.15" customHeight="true" x14ac:dyDescent="0.2">
      <c r="A481" s="488"/>
      <c r="B481" s="488"/>
      <c r="C481" s="1116" t="s">
        <v>594</v>
      </c>
      <c r="D481" s="1117"/>
      <c r="E481" s="30">
        <v>0.3363685431976508</v>
      </c>
      <c r="F481" s="71"/>
      <c r="G481" s="71"/>
      <c r="H481" s="1117" t="s">
        <v>523</v>
      </c>
      <c r="I481" s="1117"/>
      <c r="J481" s="29">
        <v>3.714198709540309E-2</v>
      </c>
      <c r="K481" s="71"/>
      <c r="L481" s="71"/>
      <c r="M481" s="1117" t="s">
        <v>623</v>
      </c>
      <c r="N481" s="1117"/>
      <c r="O481" s="25">
        <v>8.1729003746937208E-3</v>
      </c>
      <c r="P481" s="71"/>
      <c r="Q481" s="71"/>
      <c r="R481" s="413"/>
      <c r="V481" s="413"/>
      <c r="W481" s="413"/>
      <c r="X481" s="413"/>
      <c r="Y481" s="413"/>
      <c r="Z481" s="413"/>
      <c r="AA481" s="413"/>
      <c r="AB481" s="413"/>
      <c r="AC481" s="413"/>
      <c r="AD481" s="413"/>
      <c r="AE481" s="413"/>
      <c r="AF481" s="413"/>
      <c r="AG481" s="413"/>
      <c r="AH481" s="413"/>
      <c r="AI481" s="413"/>
      <c r="AJ481" s="413"/>
      <c r="AK481" s="413"/>
      <c r="AL481" s="413"/>
      <c r="AM481" s="413"/>
      <c r="AN481" s="413"/>
      <c r="AO481" s="413"/>
      <c r="AP481" s="413"/>
      <c r="AQ481" s="413"/>
      <c r="AR481" s="413"/>
      <c r="AS481" s="413"/>
      <c r="AT481" s="413"/>
      <c r="AU481" s="413"/>
      <c r="AV481" s="413"/>
      <c r="AW481" s="413"/>
      <c r="AX481" s="413"/>
      <c r="AY481" s="413"/>
      <c r="AZ481" s="413"/>
      <c r="BB481" s="488"/>
      <c r="BV481" s="413"/>
      <c r="BW481" s="413"/>
      <c r="BX481" s="413"/>
      <c r="BY481" s="413"/>
      <c r="BZ481" s="413"/>
      <c r="CA481" s="413"/>
      <c r="CB481" s="413"/>
      <c r="CC481" s="413"/>
      <c r="CD481" s="413"/>
      <c r="CE481" s="413"/>
      <c r="CF481" s="413"/>
      <c r="CG481" s="413"/>
      <c r="CH481" s="413"/>
      <c r="CI481" s="413"/>
      <c r="CJ481" s="413"/>
      <c r="CK481" s="413"/>
      <c r="CL481" s="413"/>
      <c r="CM481" s="413"/>
      <c r="CN481" s="413"/>
      <c r="CO481" s="413"/>
      <c r="CP481" s="413"/>
      <c r="CQ481" s="413"/>
      <c r="CR481" s="413"/>
      <c r="CS481" s="413"/>
      <c r="CT481" s="413"/>
      <c r="CU481" s="413"/>
      <c r="CV481" s="413"/>
      <c r="CW481" s="413"/>
      <c r="CX481" s="413"/>
      <c r="CY481" s="413"/>
      <c r="CZ481" s="413"/>
    </row>
    <row r="482" s="412" customFormat="true" ht="25.15" customHeight="true" x14ac:dyDescent="0.2">
      <c r="A482" s="488"/>
      <c r="B482" s="488"/>
      <c r="C482" s="1116" t="s">
        <v>604</v>
      </c>
      <c r="D482" s="1117"/>
      <c r="E482" s="30">
        <v>0.22162704363325131</v>
      </c>
      <c r="F482" s="71"/>
      <c r="G482" s="71"/>
      <c r="H482" s="1117" t="s">
        <v>654</v>
      </c>
      <c r="I482" s="1117"/>
      <c r="J482" s="29">
        <v>1.719501137316496E-2</v>
      </c>
      <c r="K482" s="71"/>
      <c r="L482" s="71"/>
      <c r="M482" s="1130"/>
      <c r="N482" s="1130"/>
      <c r="O482" s="71"/>
      <c r="P482" s="71"/>
      <c r="Q482" s="71"/>
      <c r="R482" s="413"/>
      <c r="V482" s="413"/>
      <c r="W482" s="413"/>
      <c r="X482" s="413"/>
      <c r="Y482" s="413"/>
      <c r="Z482" s="413"/>
      <c r="AA482" s="413"/>
      <c r="AB482" s="413"/>
      <c r="AC482" s="413"/>
      <c r="AD482" s="413"/>
      <c r="AE482" s="413"/>
      <c r="AF482" s="413"/>
      <c r="AG482" s="413"/>
      <c r="AH482" s="413"/>
      <c r="AI482" s="413"/>
      <c r="AJ482" s="413"/>
      <c r="AK482" s="413"/>
      <c r="AL482" s="413"/>
      <c r="AM482" s="413"/>
      <c r="AN482" s="413"/>
      <c r="AO482" s="413"/>
      <c r="AP482" s="413"/>
      <c r="AQ482" s="413"/>
      <c r="AR482" s="413"/>
      <c r="AS482" s="413"/>
      <c r="AT482" s="413"/>
      <c r="AU482" s="413"/>
      <c r="AV482" s="413"/>
      <c r="AW482" s="413"/>
      <c r="AX482" s="413"/>
      <c r="AY482" s="413"/>
      <c r="AZ482" s="413"/>
      <c r="BB482" s="488"/>
      <c r="BV482" s="413"/>
      <c r="BW482" s="413"/>
      <c r="BX482" s="413"/>
      <c r="BY482" s="413"/>
      <c r="BZ482" s="413"/>
      <c r="CA482" s="413"/>
      <c r="CB482" s="413"/>
      <c r="CC482" s="413"/>
      <c r="CD482" s="413"/>
      <c r="CE482" s="413"/>
      <c r="CF482" s="413"/>
      <c r="CG482" s="413"/>
      <c r="CH482" s="413"/>
      <c r="CI482" s="413"/>
      <c r="CJ482" s="413"/>
      <c r="CK482" s="413"/>
      <c r="CL482" s="413"/>
      <c r="CM482" s="413"/>
      <c r="CN482" s="413"/>
      <c r="CO482" s="413"/>
      <c r="CP482" s="413"/>
      <c r="CQ482" s="413"/>
      <c r="CR482" s="413"/>
      <c r="CS482" s="413"/>
      <c r="CT482" s="413"/>
      <c r="CU482" s="413"/>
      <c r="CV482" s="413"/>
      <c r="CW482" s="413"/>
      <c r="CX482" s="413"/>
      <c r="CY482" s="413"/>
      <c r="CZ482" s="413"/>
    </row>
    <row r="483" s="412" customFormat="true" ht="25.15" customHeight="true" x14ac:dyDescent="0.2">
      <c r="A483" s="488"/>
      <c r="B483" s="488"/>
      <c r="C483" s="1116" t="s">
        <v>659</v>
      </c>
      <c r="D483" s="1117"/>
      <c r="E483" s="30">
        <v>3.1586829439942771E-4</v>
      </c>
      <c r="F483" s="71"/>
      <c r="G483" s="71"/>
      <c r="H483" s="1117" t="s">
        <v>659</v>
      </c>
      <c r="I483" s="1117"/>
      <c r="J483" s="29">
        <v>1.6852466660016784E-2</v>
      </c>
      <c r="K483" s="71"/>
      <c r="L483" s="71"/>
      <c r="M483" s="1130"/>
      <c r="N483" s="1130"/>
      <c r="O483" s="71"/>
      <c r="P483" s="71"/>
      <c r="Q483" s="71"/>
      <c r="R483" s="413"/>
      <c r="V483" s="413"/>
      <c r="W483" s="413"/>
      <c r="X483" s="413"/>
      <c r="Y483" s="413"/>
      <c r="Z483" s="413"/>
      <c r="AA483" s="413"/>
      <c r="AB483" s="413"/>
      <c r="AC483" s="413"/>
      <c r="AD483" s="413"/>
      <c r="AE483" s="413"/>
      <c r="AF483" s="413"/>
      <c r="AG483" s="413"/>
      <c r="AH483" s="413"/>
      <c r="AI483" s="413"/>
      <c r="AJ483" s="413"/>
      <c r="AK483" s="413"/>
      <c r="AL483" s="413"/>
      <c r="AM483" s="413"/>
      <c r="AN483" s="413"/>
      <c r="AO483" s="413"/>
      <c r="AP483" s="413"/>
      <c r="AQ483" s="413"/>
      <c r="AR483" s="413"/>
      <c r="AS483" s="413"/>
      <c r="AT483" s="413"/>
      <c r="AU483" s="413"/>
      <c r="AV483" s="413"/>
      <c r="AW483" s="413"/>
      <c r="AX483" s="413"/>
      <c r="AY483" s="413"/>
      <c r="AZ483" s="413"/>
      <c r="BB483" s="488"/>
      <c r="BV483" s="413"/>
      <c r="BW483" s="413"/>
      <c r="BX483" s="413"/>
      <c r="BY483" s="413"/>
      <c r="BZ483" s="413"/>
      <c r="CA483" s="413"/>
      <c r="CB483" s="413"/>
      <c r="CC483" s="413"/>
      <c r="CD483" s="413"/>
      <c r="CE483" s="413"/>
      <c r="CF483" s="413"/>
      <c r="CG483" s="413"/>
      <c r="CH483" s="413"/>
      <c r="CI483" s="413"/>
      <c r="CJ483" s="413"/>
      <c r="CK483" s="413"/>
      <c r="CL483" s="413"/>
      <c r="CM483" s="413"/>
      <c r="CN483" s="413"/>
      <c r="CO483" s="413"/>
      <c r="CP483" s="413"/>
      <c r="CQ483" s="413"/>
      <c r="CR483" s="413"/>
      <c r="CS483" s="413"/>
      <c r="CT483" s="413"/>
      <c r="CU483" s="413"/>
      <c r="CV483" s="413"/>
      <c r="CW483" s="413"/>
      <c r="CX483" s="413"/>
      <c r="CY483" s="413"/>
      <c r="CZ483" s="413"/>
    </row>
    <row r="484" s="412" customFormat="true" ht="25.15" customHeight="true" x14ac:dyDescent="0.2">
      <c r="A484" s="488"/>
      <c r="B484" s="488"/>
      <c r="C484" s="1116" t="s">
        <v>637</v>
      </c>
      <c r="D484" s="1117"/>
      <c r="E484" s="30">
        <v>3.7742742338890255E-3</v>
      </c>
      <c r="F484" s="71"/>
      <c r="G484" s="71"/>
      <c r="H484" s="1117" t="s">
        <v>668</v>
      </c>
      <c r="I484" s="1117"/>
      <c r="J484" s="29">
        <v>-1.6816620169957941E-2</v>
      </c>
      <c r="K484" s="71"/>
      <c r="L484" s="71"/>
      <c r="M484" s="1130"/>
      <c r="N484" s="1130"/>
      <c r="O484" s="71"/>
      <c r="P484" s="71"/>
      <c r="Q484" s="71"/>
      <c r="R484" s="413"/>
      <c r="V484" s="413"/>
      <c r="W484" s="413"/>
      <c r="X484" s="413"/>
      <c r="Y484" s="413"/>
      <c r="Z484" s="413"/>
      <c r="AA484" s="413"/>
      <c r="AB484" s="413"/>
      <c r="AC484" s="413"/>
      <c r="AD484" s="413"/>
      <c r="AE484" s="413"/>
      <c r="AF484" s="413"/>
      <c r="AG484" s="413"/>
      <c r="AH484" s="413"/>
      <c r="AI484" s="413"/>
      <c r="AJ484" s="413"/>
      <c r="AK484" s="413"/>
      <c r="AL484" s="413"/>
      <c r="AM484" s="413"/>
      <c r="AN484" s="413"/>
      <c r="AO484" s="413"/>
      <c r="AP484" s="413"/>
      <c r="AQ484" s="413"/>
      <c r="AR484" s="413"/>
      <c r="AS484" s="413"/>
      <c r="AT484" s="413"/>
      <c r="AU484" s="413"/>
      <c r="AV484" s="413"/>
      <c r="AW484" s="413"/>
      <c r="AX484" s="413"/>
      <c r="AY484" s="413"/>
      <c r="AZ484" s="413"/>
      <c r="BB484" s="488"/>
      <c r="BV484" s="413"/>
      <c r="BW484" s="413"/>
      <c r="BX484" s="413"/>
      <c r="BY484" s="413"/>
      <c r="BZ484" s="413"/>
      <c r="CA484" s="413"/>
      <c r="CB484" s="413"/>
      <c r="CC484" s="413"/>
      <c r="CD484" s="413"/>
      <c r="CE484" s="413"/>
      <c r="CF484" s="413"/>
      <c r="CG484" s="413"/>
      <c r="CH484" s="413"/>
      <c r="CI484" s="413"/>
      <c r="CJ484" s="413"/>
      <c r="CK484" s="413"/>
      <c r="CL484" s="413"/>
      <c r="CM484" s="413"/>
      <c r="CN484" s="413"/>
      <c r="CO484" s="413"/>
      <c r="CP484" s="413"/>
      <c r="CQ484" s="413"/>
      <c r="CR484" s="413"/>
      <c r="CS484" s="413"/>
      <c r="CT484" s="413"/>
      <c r="CU484" s="413"/>
      <c r="CV484" s="413"/>
      <c r="CW484" s="413"/>
      <c r="CX484" s="413"/>
      <c r="CY484" s="413"/>
      <c r="CZ484" s="413"/>
    </row>
    <row r="485" s="412" customFormat="true" ht="25.15" customHeight="true" x14ac:dyDescent="0.2">
      <c r="A485" s="488"/>
      <c r="B485" s="488"/>
      <c r="C485" s="1116" t="s">
        <v>617</v>
      </c>
      <c r="D485" s="1117"/>
      <c r="E485" s="30">
        <v>4.898641121906807E-2</v>
      </c>
      <c r="F485" s="71"/>
      <c r="G485" s="71"/>
      <c r="H485" s="1117" t="s">
        <v>665</v>
      </c>
      <c r="I485" s="1117"/>
      <c r="J485" s="29">
        <v>-1.5038030515283107E-2</v>
      </c>
      <c r="K485" s="71"/>
      <c r="L485" s="71"/>
      <c r="M485" s="1117" t="s">
        <v>242</v>
      </c>
      <c r="N485" s="1117"/>
      <c r="O485" s="1117"/>
      <c r="P485" s="71"/>
      <c r="Q485" s="71"/>
      <c r="R485" s="413"/>
      <c r="V485" s="413"/>
      <c r="W485" s="413"/>
      <c r="X485" s="413"/>
      <c r="Y485" s="413"/>
      <c r="Z485" s="413"/>
      <c r="AA485" s="413"/>
      <c r="AB485" s="413"/>
      <c r="AC485" s="413"/>
      <c r="AD485" s="413"/>
      <c r="AE485" s="413"/>
      <c r="AF485" s="413"/>
      <c r="AG485" s="413"/>
      <c r="AH485" s="413"/>
      <c r="AI485" s="413"/>
      <c r="AJ485" s="413"/>
      <c r="AK485" s="413"/>
      <c r="AL485" s="413"/>
      <c r="AM485" s="413"/>
      <c r="AN485" s="413"/>
      <c r="AO485" s="413"/>
      <c r="AP485" s="413"/>
      <c r="AQ485" s="413"/>
      <c r="AR485" s="413"/>
      <c r="AS485" s="413"/>
      <c r="AT485" s="413"/>
      <c r="AU485" s="413"/>
      <c r="AV485" s="413"/>
      <c r="AW485" s="413"/>
      <c r="AX485" s="413"/>
      <c r="AY485" s="413"/>
      <c r="AZ485" s="413"/>
      <c r="BB485" s="488"/>
      <c r="BV485" s="413"/>
      <c r="BW485" s="413"/>
      <c r="BX485" s="413"/>
      <c r="BY485" s="413"/>
      <c r="BZ485" s="413"/>
      <c r="CA485" s="413"/>
      <c r="CB485" s="413"/>
      <c r="CC485" s="413"/>
      <c r="CD485" s="413"/>
      <c r="CE485" s="413"/>
      <c r="CF485" s="413"/>
      <c r="CG485" s="413"/>
      <c r="CH485" s="413"/>
      <c r="CI485" s="413"/>
      <c r="CJ485" s="413"/>
      <c r="CK485" s="413"/>
      <c r="CL485" s="413"/>
      <c r="CM485" s="413"/>
      <c r="CN485" s="413"/>
      <c r="CO485" s="413"/>
      <c r="CP485" s="413"/>
      <c r="CQ485" s="413"/>
      <c r="CR485" s="413"/>
      <c r="CS485" s="413"/>
      <c r="CT485" s="413"/>
      <c r="CU485" s="413"/>
      <c r="CV485" s="413"/>
      <c r="CW485" s="413"/>
      <c r="CX485" s="413"/>
      <c r="CY485" s="413"/>
      <c r="CZ485" s="413"/>
    </row>
    <row r="486" s="412" customFormat="true" ht="25.15" customHeight="true" x14ac:dyDescent="0.2">
      <c r="A486" s="488"/>
      <c r="B486" s="488"/>
      <c r="C486" s="1116" t="s">
        <v>523</v>
      </c>
      <c r="D486" s="1117"/>
      <c r="E486" s="30">
        <v>1.3356457084041616E-3</v>
      </c>
      <c r="F486" s="71"/>
      <c r="G486" s="71"/>
      <c r="H486" s="1117" t="s">
        <v>652</v>
      </c>
      <c r="I486" s="1117"/>
      <c r="J486" s="24">
        <v>-4.7208387644660224E-3</v>
      </c>
      <c r="K486" s="71"/>
      <c r="L486" s="71"/>
      <c r="M486" s="1117" t="s">
        <v>199</v>
      </c>
      <c r="N486" s="1117"/>
      <c r="O486" s="23" t="s">
        <v>243</v>
      </c>
      <c r="P486" s="71"/>
      <c r="Q486" s="71"/>
      <c r="R486" s="413"/>
      <c r="V486" s="413"/>
      <c r="W486" s="413"/>
      <c r="X486" s="413"/>
      <c r="Y486" s="413"/>
      <c r="Z486" s="413"/>
      <c r="AA486" s="413"/>
      <c r="AB486" s="413"/>
      <c r="AC486" s="413"/>
      <c r="AD486" s="413"/>
      <c r="AE486" s="413"/>
      <c r="AF486" s="413"/>
      <c r="AG486" s="413"/>
      <c r="AH486" s="413"/>
      <c r="AI486" s="413"/>
      <c r="AJ486" s="413"/>
      <c r="AK486" s="413"/>
      <c r="AL486" s="413"/>
      <c r="AM486" s="413"/>
      <c r="AN486" s="413"/>
      <c r="AO486" s="413"/>
      <c r="AP486" s="413"/>
      <c r="AQ486" s="413"/>
      <c r="AR486" s="413"/>
      <c r="AS486" s="413"/>
      <c r="AT486" s="413"/>
      <c r="AU486" s="413"/>
      <c r="AV486" s="413"/>
      <c r="AW486" s="413"/>
      <c r="AX486" s="413"/>
      <c r="AY486" s="413"/>
      <c r="AZ486" s="413"/>
      <c r="BB486" s="488"/>
      <c r="BV486" s="413"/>
      <c r="BW486" s="413"/>
      <c r="BX486" s="413"/>
      <c r="BY486" s="413"/>
      <c r="BZ486" s="413"/>
      <c r="CA486" s="413"/>
      <c r="CB486" s="413"/>
      <c r="CC486" s="413"/>
      <c r="CD486" s="413"/>
      <c r="CE486" s="413"/>
      <c r="CF486" s="413"/>
      <c r="CG486" s="413"/>
      <c r="CH486" s="413"/>
      <c r="CI486" s="413"/>
      <c r="CJ486" s="413"/>
      <c r="CK486" s="413"/>
      <c r="CL486" s="413"/>
      <c r="CM486" s="413"/>
      <c r="CN486" s="413"/>
      <c r="CO486" s="413"/>
      <c r="CP486" s="413"/>
      <c r="CQ486" s="413"/>
      <c r="CR486" s="413"/>
      <c r="CS486" s="413"/>
      <c r="CT486" s="413"/>
      <c r="CU486" s="413"/>
      <c r="CV486" s="413"/>
      <c r="CW486" s="413"/>
      <c r="CX486" s="413"/>
      <c r="CY486" s="413"/>
      <c r="CZ486" s="413"/>
    </row>
    <row r="487" s="412" customFormat="true" ht="25.15" customHeight="true" x14ac:dyDescent="0.2">
      <c r="A487" s="488"/>
      <c r="B487" s="488"/>
      <c r="C487" s="1116" t="s">
        <v>646</v>
      </c>
      <c r="D487" s="1117"/>
      <c r="E487" s="30">
        <v>2.446871729563988E-3</v>
      </c>
      <c r="F487" s="71"/>
      <c r="G487" s="71"/>
      <c r="H487" s="1130"/>
      <c r="I487" s="1130"/>
      <c r="J487" s="71"/>
      <c r="K487" s="71"/>
      <c r="L487" s="71"/>
      <c r="M487" s="1117" t="s">
        <v>227</v>
      </c>
      <c r="N487" s="1117"/>
      <c r="O487" s="31">
        <v>1.896009267713054E-2</v>
      </c>
      <c r="P487" s="71"/>
      <c r="Q487" s="71"/>
      <c r="R487" s="413"/>
      <c r="V487" s="413"/>
      <c r="W487" s="413"/>
      <c r="X487" s="413"/>
      <c r="Y487" s="413"/>
      <c r="Z487" s="413"/>
      <c r="AA487" s="413"/>
      <c r="AB487" s="413"/>
      <c r="AC487" s="413"/>
      <c r="AD487" s="413"/>
      <c r="AE487" s="413"/>
      <c r="AF487" s="413"/>
      <c r="AG487" s="413"/>
      <c r="AH487" s="413"/>
      <c r="AI487" s="413"/>
      <c r="AJ487" s="413"/>
      <c r="AK487" s="413"/>
      <c r="AL487" s="413"/>
      <c r="AM487" s="413"/>
      <c r="AN487" s="413"/>
      <c r="AO487" s="413"/>
      <c r="AP487" s="413"/>
      <c r="AQ487" s="413"/>
      <c r="AR487" s="413"/>
      <c r="AS487" s="413"/>
      <c r="AT487" s="413"/>
      <c r="AU487" s="413"/>
      <c r="AV487" s="413"/>
      <c r="AW487" s="413"/>
      <c r="AX487" s="413"/>
      <c r="AY487" s="413"/>
      <c r="AZ487" s="413"/>
      <c r="BB487" s="488"/>
      <c r="BV487" s="413"/>
      <c r="BW487" s="413"/>
      <c r="BX487" s="413"/>
      <c r="BY487" s="413"/>
      <c r="BZ487" s="413"/>
      <c r="CA487" s="413"/>
      <c r="CB487" s="413"/>
      <c r="CC487" s="413"/>
      <c r="CD487" s="413"/>
      <c r="CE487" s="413"/>
      <c r="CF487" s="413"/>
      <c r="CG487" s="413"/>
      <c r="CH487" s="413"/>
      <c r="CI487" s="413"/>
      <c r="CJ487" s="413"/>
      <c r="CK487" s="413"/>
      <c r="CL487" s="413"/>
      <c r="CM487" s="413"/>
      <c r="CN487" s="413"/>
      <c r="CO487" s="413"/>
      <c r="CP487" s="413"/>
      <c r="CQ487" s="413"/>
      <c r="CR487" s="413"/>
      <c r="CS487" s="413"/>
      <c r="CT487" s="413"/>
      <c r="CU487" s="413"/>
      <c r="CV487" s="413"/>
      <c r="CW487" s="413"/>
      <c r="CX487" s="413"/>
      <c r="CY487" s="413"/>
      <c r="CZ487" s="413"/>
    </row>
    <row r="488" s="412" customFormat="true" ht="25.15" customHeight="true" x14ac:dyDescent="0.2">
      <c r="A488" s="488"/>
      <c r="B488" s="488"/>
      <c r="C488" s="1116" t="s">
        <v>621</v>
      </c>
      <c r="D488" s="1117"/>
      <c r="E488" s="30">
        <v>2.6211811116213107E-2</v>
      </c>
      <c r="F488" s="71"/>
      <c r="G488" s="71"/>
      <c r="H488" s="1130"/>
      <c r="I488" s="1130"/>
      <c r="J488" s="71"/>
      <c r="K488" s="71"/>
      <c r="L488" s="71"/>
      <c r="M488" s="1117" t="s">
        <v>599</v>
      </c>
      <c r="N488" s="1117"/>
      <c r="O488" s="28">
        <v>0.20693236142400512</v>
      </c>
      <c r="P488" s="71"/>
      <c r="Q488" s="71"/>
      <c r="R488" s="413"/>
      <c r="V488" s="413"/>
      <c r="W488" s="413"/>
      <c r="X488" s="413"/>
      <c r="Y488" s="413"/>
      <c r="Z488" s="413"/>
      <c r="AA488" s="413"/>
      <c r="AB488" s="413"/>
      <c r="AC488" s="413"/>
      <c r="AD488" s="413"/>
      <c r="AE488" s="413"/>
      <c r="AF488" s="413"/>
      <c r="AG488" s="413"/>
      <c r="AH488" s="413"/>
      <c r="AI488" s="413"/>
      <c r="AJ488" s="413"/>
      <c r="AK488" s="413"/>
      <c r="AL488" s="413"/>
      <c r="AM488" s="413"/>
      <c r="AN488" s="413"/>
      <c r="AO488" s="413"/>
      <c r="AP488" s="413"/>
      <c r="AQ488" s="413"/>
      <c r="AR488" s="413"/>
      <c r="AS488" s="413"/>
      <c r="AT488" s="413"/>
      <c r="AU488" s="413"/>
      <c r="AV488" s="413"/>
      <c r="AW488" s="413"/>
      <c r="AX488" s="413"/>
      <c r="AY488" s="413"/>
      <c r="AZ488" s="413"/>
      <c r="BB488" s="488"/>
      <c r="BV488" s="413"/>
      <c r="BW488" s="413"/>
      <c r="BX488" s="413"/>
      <c r="BY488" s="413"/>
      <c r="BZ488" s="413"/>
      <c r="CA488" s="413"/>
      <c r="CB488" s="413"/>
      <c r="CC488" s="413"/>
      <c r="CD488" s="413"/>
      <c r="CE488" s="413"/>
      <c r="CF488" s="413"/>
      <c r="CG488" s="413"/>
      <c r="CH488" s="413"/>
      <c r="CI488" s="413"/>
      <c r="CJ488" s="413"/>
      <c r="CK488" s="413"/>
      <c r="CL488" s="413"/>
      <c r="CM488" s="413"/>
      <c r="CN488" s="413"/>
      <c r="CO488" s="413"/>
      <c r="CP488" s="413"/>
      <c r="CQ488" s="413"/>
      <c r="CR488" s="413"/>
      <c r="CS488" s="413"/>
      <c r="CT488" s="413"/>
      <c r="CU488" s="413"/>
      <c r="CV488" s="413"/>
      <c r="CW488" s="413"/>
      <c r="CX488" s="413"/>
      <c r="CY488" s="413"/>
      <c r="CZ488" s="413"/>
    </row>
    <row r="489" s="412" customFormat="true" ht="25.15" customHeight="true" x14ac:dyDescent="0.2">
      <c r="A489" s="488"/>
      <c r="B489" s="488"/>
      <c r="C489" s="1116" t="s">
        <v>531</v>
      </c>
      <c r="D489" s="1117"/>
      <c r="E489" s="30">
        <v>0.34281612167573366</v>
      </c>
      <c r="F489" s="71"/>
      <c r="G489" s="71"/>
      <c r="H489" s="1130"/>
      <c r="I489" s="1130"/>
      <c r="J489" s="71"/>
      <c r="K489" s="71"/>
      <c r="L489" s="71"/>
      <c r="M489" s="1117" t="s">
        <v>480</v>
      </c>
      <c r="N489" s="1117"/>
      <c r="O489" s="28">
        <v>7.8680403167427318E-2</v>
      </c>
      <c r="P489" s="71"/>
      <c r="Q489" s="71"/>
      <c r="R489" s="413"/>
      <c r="V489" s="413"/>
      <c r="W489" s="413"/>
      <c r="X489" s="413"/>
      <c r="Y489" s="413"/>
      <c r="Z489" s="413"/>
      <c r="AA489" s="413"/>
      <c r="AB489" s="413"/>
      <c r="AC489" s="413"/>
      <c r="AD489" s="413"/>
      <c r="AE489" s="413"/>
      <c r="AF489" s="413"/>
      <c r="AG489" s="413"/>
      <c r="AH489" s="413"/>
      <c r="AI489" s="413"/>
      <c r="AJ489" s="413"/>
      <c r="AK489" s="413"/>
      <c r="AL489" s="413"/>
      <c r="AM489" s="413"/>
      <c r="AN489" s="413"/>
      <c r="AO489" s="413"/>
      <c r="AP489" s="413"/>
      <c r="AQ489" s="413"/>
      <c r="AR489" s="413"/>
      <c r="AS489" s="413"/>
      <c r="AT489" s="413"/>
      <c r="AU489" s="413"/>
      <c r="AV489" s="413"/>
      <c r="AW489" s="413"/>
      <c r="AX489" s="413"/>
      <c r="AY489" s="413"/>
      <c r="AZ489" s="413"/>
      <c r="BB489" s="488"/>
      <c r="BV489" s="413"/>
      <c r="BW489" s="413"/>
      <c r="BX489" s="413"/>
      <c r="BY489" s="413"/>
      <c r="BZ489" s="413"/>
      <c r="CA489" s="413"/>
      <c r="CB489" s="413"/>
      <c r="CC489" s="413"/>
      <c r="CD489" s="413"/>
      <c r="CE489" s="413"/>
      <c r="CF489" s="413"/>
      <c r="CG489" s="413"/>
      <c r="CH489" s="413"/>
      <c r="CI489" s="413"/>
      <c r="CJ489" s="413"/>
      <c r="CK489" s="413"/>
      <c r="CL489" s="413"/>
      <c r="CM489" s="413"/>
      <c r="CN489" s="413"/>
      <c r="CO489" s="413"/>
      <c r="CP489" s="413"/>
      <c r="CQ489" s="413"/>
      <c r="CR489" s="413"/>
      <c r="CS489" s="413"/>
      <c r="CT489" s="413"/>
      <c r="CU489" s="413"/>
      <c r="CV489" s="413"/>
      <c r="CW489" s="413"/>
      <c r="CX489" s="413"/>
      <c r="CY489" s="413"/>
      <c r="CZ489" s="413"/>
    </row>
    <row r="490" s="412" customFormat="true" ht="25.15" customHeight="true" x14ac:dyDescent="0.2">
      <c r="A490" s="488"/>
      <c r="B490" s="488"/>
      <c r="C490" s="1116" t="s">
        <v>541</v>
      </c>
      <c r="D490" s="1117"/>
      <c r="E490" s="30">
        <v>3.2970670424137938E-4</v>
      </c>
      <c r="F490" s="71"/>
      <c r="G490" s="71"/>
      <c r="H490" s="1117" t="s">
        <v>242</v>
      </c>
      <c r="I490" s="1117"/>
      <c r="J490" s="1117"/>
      <c r="K490" s="71"/>
      <c r="L490" s="71"/>
      <c r="M490" s="1117" t="s">
        <v>642</v>
      </c>
      <c r="N490" s="1117"/>
      <c r="O490" s="28">
        <v>1.4643296368494947E-3</v>
      </c>
      <c r="P490" s="71"/>
      <c r="Q490" s="71"/>
      <c r="R490" s="413"/>
      <c r="V490" s="413"/>
      <c r="W490" s="413"/>
      <c r="X490" s="413"/>
      <c r="Y490" s="413"/>
      <c r="Z490" s="413"/>
      <c r="AA490" s="413"/>
      <c r="AB490" s="413"/>
      <c r="AC490" s="413"/>
      <c r="AD490" s="413"/>
      <c r="AE490" s="413"/>
      <c r="AF490" s="413"/>
      <c r="AG490" s="413"/>
      <c r="AH490" s="413"/>
      <c r="AI490" s="413"/>
      <c r="AJ490" s="413"/>
      <c r="AK490" s="413"/>
      <c r="AL490" s="413"/>
      <c r="AM490" s="413"/>
      <c r="AN490" s="413"/>
      <c r="AO490" s="413"/>
      <c r="AP490" s="413"/>
      <c r="AQ490" s="413"/>
      <c r="AR490" s="413"/>
      <c r="AS490" s="413"/>
      <c r="AT490" s="413"/>
      <c r="AU490" s="413"/>
      <c r="AV490" s="413"/>
      <c r="AW490" s="413"/>
      <c r="AX490" s="413"/>
      <c r="AY490" s="413"/>
      <c r="AZ490" s="413"/>
      <c r="BB490" s="488"/>
      <c r="BV490" s="413"/>
      <c r="BW490" s="413"/>
      <c r="BX490" s="413"/>
      <c r="BY490" s="413"/>
      <c r="BZ490" s="413"/>
      <c r="CA490" s="413"/>
      <c r="CB490" s="413"/>
      <c r="CC490" s="413"/>
      <c r="CD490" s="413"/>
      <c r="CE490" s="413"/>
      <c r="CF490" s="413"/>
      <c r="CG490" s="413"/>
      <c r="CH490" s="413"/>
      <c r="CI490" s="413"/>
      <c r="CJ490" s="413"/>
      <c r="CK490" s="413"/>
      <c r="CL490" s="413"/>
      <c r="CM490" s="413"/>
      <c r="CN490" s="413"/>
      <c r="CO490" s="413"/>
      <c r="CP490" s="413"/>
      <c r="CQ490" s="413"/>
      <c r="CR490" s="413"/>
      <c r="CS490" s="413"/>
      <c r="CT490" s="413"/>
      <c r="CU490" s="413"/>
      <c r="CV490" s="413"/>
      <c r="CW490" s="413"/>
      <c r="CX490" s="413"/>
      <c r="CY490" s="413"/>
      <c r="CZ490" s="413"/>
    </row>
    <row r="491" s="412" customFormat="true" ht="25.15" customHeight="true" x14ac:dyDescent="0.2">
      <c r="A491" s="488"/>
      <c r="B491" s="488"/>
      <c r="C491" s="1116" t="s">
        <v>660</v>
      </c>
      <c r="D491" s="1117"/>
      <c r="E491" s="30">
        <v>1.1438026573002661E-4</v>
      </c>
      <c r="F491" s="71"/>
      <c r="G491" s="71"/>
      <c r="H491" s="1117" t="s">
        <v>199</v>
      </c>
      <c r="I491" s="1117"/>
      <c r="J491" s="22" t="s">
        <v>243</v>
      </c>
      <c r="K491" s="71"/>
      <c r="L491" s="71"/>
      <c r="M491" s="1117" t="s">
        <v>644</v>
      </c>
      <c r="N491" s="1117"/>
      <c r="O491" s="28">
        <v>1.3741252599381777E-3</v>
      </c>
      <c r="P491" s="71"/>
      <c r="Q491" s="71"/>
      <c r="R491" s="413"/>
      <c r="V491" s="413"/>
      <c r="W491" s="413"/>
      <c r="X491" s="413"/>
      <c r="Y491" s="413"/>
      <c r="Z491" s="413"/>
      <c r="AA491" s="413"/>
      <c r="AB491" s="413"/>
      <c r="AC491" s="413"/>
      <c r="AD491" s="413"/>
      <c r="AE491" s="413"/>
      <c r="AF491" s="413"/>
      <c r="AG491" s="413"/>
      <c r="AH491" s="413"/>
      <c r="AI491" s="413"/>
      <c r="AJ491" s="413"/>
      <c r="AK491" s="413"/>
      <c r="AL491" s="413"/>
      <c r="AM491" s="413"/>
      <c r="AN491" s="413"/>
      <c r="AO491" s="413"/>
      <c r="AP491" s="413"/>
      <c r="AQ491" s="413"/>
      <c r="AR491" s="413"/>
      <c r="AS491" s="413"/>
      <c r="AT491" s="413"/>
      <c r="AU491" s="413"/>
      <c r="AV491" s="413"/>
      <c r="AW491" s="413"/>
      <c r="AX491" s="413"/>
      <c r="AY491" s="413"/>
      <c r="AZ491" s="413"/>
      <c r="BB491" s="488"/>
      <c r="BV491" s="413"/>
      <c r="BW491" s="413"/>
      <c r="BX491" s="413"/>
      <c r="BY491" s="413"/>
      <c r="BZ491" s="413"/>
      <c r="CA491" s="413"/>
      <c r="CB491" s="413"/>
      <c r="CC491" s="413"/>
      <c r="CD491" s="413"/>
      <c r="CE491" s="413"/>
      <c r="CF491" s="413"/>
      <c r="CG491" s="413"/>
      <c r="CH491" s="413"/>
      <c r="CI491" s="413"/>
      <c r="CJ491" s="413"/>
      <c r="CK491" s="413"/>
      <c r="CL491" s="413"/>
      <c r="CM491" s="413"/>
      <c r="CN491" s="413"/>
      <c r="CO491" s="413"/>
      <c r="CP491" s="413"/>
      <c r="CQ491" s="413"/>
      <c r="CR491" s="413"/>
      <c r="CS491" s="413"/>
      <c r="CT491" s="413"/>
      <c r="CU491" s="413"/>
      <c r="CV491" s="413"/>
      <c r="CW491" s="413"/>
      <c r="CX491" s="413"/>
      <c r="CY491" s="413"/>
      <c r="CZ491" s="413"/>
    </row>
    <row r="492" s="412" customFormat="true" ht="25.15" customHeight="true" x14ac:dyDescent="0.2">
      <c r="A492" s="488"/>
      <c r="B492" s="488"/>
      <c r="C492" s="1116" t="s">
        <v>504</v>
      </c>
      <c r="D492" s="1117"/>
      <c r="E492" s="30">
        <v>3.7427465149203192E-2</v>
      </c>
      <c r="F492" s="71"/>
      <c r="G492" s="71"/>
      <c r="H492" s="1117" t="s">
        <v>227</v>
      </c>
      <c r="I492" s="1117"/>
      <c r="J492" s="32">
        <v>5.734999071948995E-2</v>
      </c>
      <c r="K492" s="71"/>
      <c r="L492" s="71"/>
      <c r="M492" s="1117" t="s">
        <v>622</v>
      </c>
      <c r="N492" s="1117"/>
      <c r="O492" s="28">
        <v>4.7315823751872474E-2</v>
      </c>
      <c r="P492" s="71"/>
      <c r="Q492" s="71"/>
      <c r="R492" s="413"/>
      <c r="V492" s="413"/>
      <c r="W492" s="413"/>
      <c r="X492" s="413"/>
      <c r="Y492" s="413"/>
      <c r="Z492" s="413"/>
      <c r="AA492" s="413"/>
      <c r="AB492" s="413"/>
      <c r="AC492" s="413"/>
      <c r="AD492" s="413"/>
      <c r="AE492" s="413"/>
      <c r="AF492" s="413"/>
      <c r="AG492" s="413"/>
      <c r="AH492" s="413"/>
      <c r="AI492" s="413"/>
      <c r="AJ492" s="413"/>
      <c r="AK492" s="413"/>
      <c r="AL492" s="413"/>
      <c r="AM492" s="413"/>
      <c r="AN492" s="413"/>
      <c r="AO492" s="413"/>
      <c r="AP492" s="413"/>
      <c r="AQ492" s="413"/>
      <c r="AR492" s="413"/>
      <c r="AS492" s="413"/>
      <c r="AT492" s="413"/>
      <c r="AU492" s="413"/>
      <c r="AV492" s="413"/>
      <c r="AW492" s="413"/>
      <c r="AX492" s="413"/>
      <c r="AY492" s="413"/>
      <c r="AZ492" s="413"/>
      <c r="BB492" s="488"/>
      <c r="BV492" s="413"/>
      <c r="BW492" s="413"/>
      <c r="BX492" s="413"/>
      <c r="BY492" s="413"/>
      <c r="BZ492" s="413"/>
      <c r="CA492" s="413"/>
      <c r="CB492" s="413"/>
      <c r="CC492" s="413"/>
      <c r="CD492" s="413"/>
      <c r="CE492" s="413"/>
      <c r="CF492" s="413"/>
      <c r="CG492" s="413"/>
      <c r="CH492" s="413"/>
      <c r="CI492" s="413"/>
      <c r="CJ492" s="413"/>
      <c r="CK492" s="413"/>
      <c r="CL492" s="413"/>
      <c r="CM492" s="413"/>
      <c r="CN492" s="413"/>
      <c r="CO492" s="413"/>
      <c r="CP492" s="413"/>
      <c r="CQ492" s="413"/>
      <c r="CR492" s="413"/>
      <c r="CS492" s="413"/>
      <c r="CT492" s="413"/>
      <c r="CU492" s="413"/>
      <c r="CV492" s="413"/>
      <c r="CW492" s="413"/>
      <c r="CX492" s="413"/>
      <c r="CY492" s="413"/>
      <c r="CZ492" s="413"/>
    </row>
    <row r="493" s="412" customFormat="true" ht="25.15" customHeight="true" x14ac:dyDescent="0.2">
      <c r="A493" s="488"/>
      <c r="B493" s="488"/>
      <c r="C493" s="1116" t="s">
        <v>657</v>
      </c>
      <c r="D493" s="1117"/>
      <c r="E493" s="30">
        <v>3.3807404739613953E-4</v>
      </c>
      <c r="F493" s="71"/>
      <c r="G493" s="71"/>
      <c r="H493" s="1117" t="s">
        <v>599</v>
      </c>
      <c r="I493" s="1117"/>
      <c r="J493" s="29">
        <v>0.17020795985504805</v>
      </c>
      <c r="K493" s="71"/>
      <c r="L493" s="71"/>
      <c r="M493" s="1117" t="s">
        <v>605</v>
      </c>
      <c r="N493" s="1117"/>
      <c r="O493" s="28">
        <v>0.14745439094268389</v>
      </c>
      <c r="P493" s="71"/>
      <c r="Q493" s="71"/>
      <c r="R493" s="413"/>
      <c r="V493" s="413"/>
      <c r="W493" s="413"/>
      <c r="X493" s="413"/>
      <c r="Y493" s="413"/>
      <c r="Z493" s="413"/>
      <c r="AA493" s="413"/>
      <c r="AB493" s="413"/>
      <c r="AC493" s="413"/>
      <c r="AD493" s="413"/>
      <c r="AE493" s="413"/>
      <c r="AF493" s="413"/>
      <c r="AG493" s="413"/>
      <c r="AH493" s="413"/>
      <c r="AI493" s="413"/>
      <c r="AJ493" s="413"/>
      <c r="AK493" s="413"/>
      <c r="AL493" s="413"/>
      <c r="AM493" s="413"/>
      <c r="AN493" s="413"/>
      <c r="AO493" s="413"/>
      <c r="AP493" s="413"/>
      <c r="AQ493" s="413"/>
      <c r="AR493" s="413"/>
      <c r="AS493" s="413"/>
      <c r="AT493" s="413"/>
      <c r="AU493" s="413"/>
      <c r="AV493" s="413"/>
      <c r="AW493" s="413"/>
      <c r="AX493" s="413"/>
      <c r="AY493" s="413"/>
      <c r="AZ493" s="413"/>
      <c r="BB493" s="488"/>
      <c r="BV493" s="413"/>
      <c r="BW493" s="413"/>
      <c r="BX493" s="413"/>
      <c r="BY493" s="413"/>
      <c r="BZ493" s="413"/>
      <c r="CA493" s="413"/>
      <c r="CB493" s="413"/>
      <c r="CC493" s="413"/>
      <c r="CD493" s="413"/>
      <c r="CE493" s="413"/>
      <c r="CF493" s="413"/>
      <c r="CG493" s="413"/>
      <c r="CH493" s="413"/>
      <c r="CI493" s="413"/>
      <c r="CJ493" s="413"/>
      <c r="CK493" s="413"/>
      <c r="CL493" s="413"/>
      <c r="CM493" s="413"/>
      <c r="CN493" s="413"/>
      <c r="CO493" s="413"/>
      <c r="CP493" s="413"/>
      <c r="CQ493" s="413"/>
      <c r="CR493" s="413"/>
      <c r="CS493" s="413"/>
      <c r="CT493" s="413"/>
      <c r="CU493" s="413"/>
      <c r="CV493" s="413"/>
      <c r="CW493" s="413"/>
      <c r="CX493" s="413"/>
      <c r="CY493" s="413"/>
      <c r="CZ493" s="413"/>
    </row>
    <row r="494" s="412" customFormat="true" ht="25.15" customHeight="true" x14ac:dyDescent="0.2">
      <c r="A494" s="488"/>
      <c r="B494" s="488"/>
      <c r="C494" s="1116" t="s">
        <v>507</v>
      </c>
      <c r="D494" s="1117"/>
      <c r="E494" s="30">
        <v>6.1023496315324853E-2</v>
      </c>
      <c r="F494" s="71"/>
      <c r="G494" s="71"/>
      <c r="H494" s="1117" t="s">
        <v>480</v>
      </c>
      <c r="I494" s="1117"/>
      <c r="J494" s="29">
        <v>6.0283973271513254E-2</v>
      </c>
      <c r="K494" s="71"/>
      <c r="L494" s="71"/>
      <c r="M494" s="1117" t="s">
        <v>609</v>
      </c>
      <c r="N494" s="1117"/>
      <c r="O494" s="28">
        <v>6.5384357592472492E-2</v>
      </c>
      <c r="P494" s="71"/>
      <c r="Q494" s="71"/>
      <c r="R494" s="413"/>
      <c r="V494" s="413"/>
      <c r="W494" s="413"/>
      <c r="X494" s="413"/>
      <c r="Y494" s="413"/>
      <c r="Z494" s="413"/>
      <c r="AA494" s="413"/>
      <c r="AB494" s="413"/>
      <c r="AC494" s="413"/>
      <c r="AD494" s="413"/>
      <c r="AE494" s="413"/>
      <c r="AF494" s="413"/>
      <c r="AG494" s="413"/>
      <c r="AH494" s="413"/>
      <c r="AI494" s="413"/>
      <c r="AJ494" s="413"/>
      <c r="AK494" s="413"/>
      <c r="AL494" s="413"/>
      <c r="AM494" s="413"/>
      <c r="AN494" s="413"/>
      <c r="AO494" s="413"/>
      <c r="AP494" s="413"/>
      <c r="AQ494" s="413"/>
      <c r="AR494" s="413"/>
      <c r="AS494" s="413"/>
      <c r="AT494" s="413"/>
      <c r="AU494" s="413"/>
      <c r="AV494" s="413"/>
      <c r="AW494" s="413"/>
      <c r="AX494" s="413"/>
      <c r="AY494" s="413"/>
      <c r="AZ494" s="413"/>
      <c r="BB494" s="488"/>
      <c r="BV494" s="413"/>
      <c r="BW494" s="413"/>
      <c r="BX494" s="413"/>
      <c r="BY494" s="413"/>
      <c r="BZ494" s="413"/>
      <c r="CA494" s="413"/>
      <c r="CB494" s="413"/>
      <c r="CC494" s="413"/>
      <c r="CD494" s="413"/>
      <c r="CE494" s="413"/>
      <c r="CF494" s="413"/>
      <c r="CG494" s="413"/>
      <c r="CH494" s="413"/>
      <c r="CI494" s="413"/>
      <c r="CJ494" s="413"/>
      <c r="CK494" s="413"/>
      <c r="CL494" s="413"/>
      <c r="CM494" s="413"/>
      <c r="CN494" s="413"/>
      <c r="CO494" s="413"/>
      <c r="CP494" s="413"/>
      <c r="CQ494" s="413"/>
      <c r="CR494" s="413"/>
      <c r="CS494" s="413"/>
      <c r="CT494" s="413"/>
      <c r="CU494" s="413"/>
      <c r="CV494" s="413"/>
      <c r="CW494" s="413"/>
      <c r="CX494" s="413"/>
      <c r="CY494" s="413"/>
      <c r="CZ494" s="413"/>
    </row>
    <row r="495" s="412" customFormat="true" ht="25.15" customHeight="true" x14ac:dyDescent="0.2">
      <c r="A495" s="488"/>
      <c r="B495" s="488"/>
      <c r="C495" s="1116" t="s">
        <v>607</v>
      </c>
      <c r="D495" s="1117"/>
      <c r="E495" s="30">
        <v>0.17868160085205781</v>
      </c>
      <c r="F495" s="71"/>
      <c r="G495" s="71"/>
      <c r="H495" s="1117" t="s">
        <v>642</v>
      </c>
      <c r="I495" s="1117"/>
      <c r="J495" s="29">
        <v>2.2705451193409322E-3</v>
      </c>
      <c r="K495" s="71"/>
      <c r="L495" s="71"/>
      <c r="M495" s="1117" t="s">
        <v>625</v>
      </c>
      <c r="N495" s="1117"/>
      <c r="O495" s="28">
        <v>2.3346267457911435E-2</v>
      </c>
      <c r="P495" s="71"/>
      <c r="Q495" s="71"/>
      <c r="R495" s="413"/>
      <c r="V495" s="413"/>
      <c r="W495" s="413"/>
      <c r="X495" s="413"/>
      <c r="Y495" s="413"/>
      <c r="Z495" s="413"/>
      <c r="AA495" s="413"/>
      <c r="AB495" s="413"/>
      <c r="AC495" s="413"/>
      <c r="AD495" s="413"/>
      <c r="AE495" s="413"/>
      <c r="AF495" s="413"/>
      <c r="AG495" s="413"/>
      <c r="AH495" s="413"/>
      <c r="AI495" s="413"/>
      <c r="AJ495" s="413"/>
      <c r="AK495" s="413"/>
      <c r="AL495" s="413"/>
      <c r="AM495" s="413"/>
      <c r="AN495" s="413"/>
      <c r="AO495" s="413"/>
      <c r="AP495" s="413"/>
      <c r="AQ495" s="413"/>
      <c r="AR495" s="413"/>
      <c r="AS495" s="413"/>
      <c r="AT495" s="413"/>
      <c r="AU495" s="413"/>
      <c r="AV495" s="413"/>
      <c r="AW495" s="413"/>
      <c r="AX495" s="413"/>
      <c r="AY495" s="413"/>
      <c r="AZ495" s="413"/>
      <c r="BB495" s="488"/>
      <c r="BV495" s="413"/>
      <c r="BW495" s="413"/>
      <c r="BX495" s="413"/>
      <c r="BY495" s="413"/>
      <c r="BZ495" s="413"/>
      <c r="CA495" s="413"/>
      <c r="CB495" s="413"/>
      <c r="CC495" s="413"/>
      <c r="CD495" s="413"/>
      <c r="CE495" s="413"/>
      <c r="CF495" s="413"/>
      <c r="CG495" s="413"/>
      <c r="CH495" s="413"/>
      <c r="CI495" s="413"/>
      <c r="CJ495" s="413"/>
      <c r="CK495" s="413"/>
      <c r="CL495" s="413"/>
      <c r="CM495" s="413"/>
      <c r="CN495" s="413"/>
      <c r="CO495" s="413"/>
      <c r="CP495" s="413"/>
      <c r="CQ495" s="413"/>
      <c r="CR495" s="413"/>
      <c r="CS495" s="413"/>
      <c r="CT495" s="413"/>
      <c r="CU495" s="413"/>
      <c r="CV495" s="413"/>
      <c r="CW495" s="413"/>
      <c r="CX495" s="413"/>
      <c r="CY495" s="413"/>
      <c r="CZ495" s="413"/>
    </row>
    <row r="496" s="412" customFormat="true" ht="25.15" customHeight="true" x14ac:dyDescent="0.2">
      <c r="A496" s="488"/>
      <c r="B496" s="488"/>
      <c r="C496" s="1116" t="s">
        <v>654</v>
      </c>
      <c r="D496" s="1117"/>
      <c r="E496" s="30">
        <v>3.4309907177050125E-4</v>
      </c>
      <c r="F496" s="71"/>
      <c r="G496" s="71"/>
      <c r="H496" s="1117" t="s">
        <v>644</v>
      </c>
      <c r="I496" s="1117"/>
      <c r="J496" s="29">
        <v>3.1473034994196382E-3</v>
      </c>
      <c r="K496" s="71"/>
      <c r="L496" s="71"/>
      <c r="M496" s="1117" t="s">
        <v>649</v>
      </c>
      <c r="N496" s="1117"/>
      <c r="O496" s="28">
        <v>3.5186172607802022E-4</v>
      </c>
      <c r="P496" s="71"/>
      <c r="Q496" s="71"/>
      <c r="R496" s="413"/>
      <c r="V496" s="413"/>
      <c r="W496" s="413"/>
      <c r="X496" s="413"/>
      <c r="Y496" s="413"/>
      <c r="Z496" s="413"/>
      <c r="AA496" s="413"/>
      <c r="AB496" s="413"/>
      <c r="AC496" s="413"/>
      <c r="AD496" s="413"/>
      <c r="AE496" s="413"/>
      <c r="AF496" s="413"/>
      <c r="AG496" s="413"/>
      <c r="AH496" s="413"/>
      <c r="AI496" s="413"/>
      <c r="AJ496" s="413"/>
      <c r="AK496" s="413"/>
      <c r="AL496" s="413"/>
      <c r="AM496" s="413"/>
      <c r="AN496" s="413"/>
      <c r="AO496" s="413"/>
      <c r="AP496" s="413"/>
      <c r="AQ496" s="413"/>
      <c r="AR496" s="413"/>
      <c r="AS496" s="413"/>
      <c r="AT496" s="413"/>
      <c r="AU496" s="413"/>
      <c r="AV496" s="413"/>
      <c r="AW496" s="413"/>
      <c r="AX496" s="413"/>
      <c r="AY496" s="413"/>
      <c r="AZ496" s="413"/>
      <c r="BB496" s="488"/>
      <c r="BV496" s="413"/>
      <c r="BW496" s="413"/>
      <c r="BX496" s="413"/>
      <c r="BY496" s="413"/>
      <c r="BZ496" s="413"/>
      <c r="CA496" s="413"/>
      <c r="CB496" s="413"/>
      <c r="CC496" s="413"/>
      <c r="CD496" s="413"/>
      <c r="CE496" s="413"/>
      <c r="CF496" s="413"/>
      <c r="CG496" s="413"/>
      <c r="CH496" s="413"/>
      <c r="CI496" s="413"/>
      <c r="CJ496" s="413"/>
      <c r="CK496" s="413"/>
      <c r="CL496" s="413"/>
      <c r="CM496" s="413"/>
      <c r="CN496" s="413"/>
      <c r="CO496" s="413"/>
      <c r="CP496" s="413"/>
      <c r="CQ496" s="413"/>
      <c r="CR496" s="413"/>
      <c r="CS496" s="413"/>
      <c r="CT496" s="413"/>
      <c r="CU496" s="413"/>
      <c r="CV496" s="413"/>
      <c r="CW496" s="413"/>
      <c r="CX496" s="413"/>
      <c r="CY496" s="413"/>
      <c r="CZ496" s="413"/>
    </row>
    <row r="497" s="412" customFormat="true" ht="25.15" customHeight="true" x14ac:dyDescent="0.2">
      <c r="A497" s="488"/>
      <c r="B497" s="488"/>
      <c r="C497" s="1116" t="s">
        <v>635</v>
      </c>
      <c r="D497" s="1117"/>
      <c r="E497" s="30">
        <v>5.8141956326236558E-4</v>
      </c>
      <c r="F497" s="71"/>
      <c r="G497" s="71"/>
      <c r="H497" s="1117" t="s">
        <v>622</v>
      </c>
      <c r="I497" s="1117"/>
      <c r="J497" s="29">
        <v>1.7018164292178554E-2</v>
      </c>
      <c r="K497" s="71"/>
      <c r="L497" s="71"/>
      <c r="M497" s="1117" t="s">
        <v>594</v>
      </c>
      <c r="N497" s="1117"/>
      <c r="O497" s="28">
        <v>0.33562451345427002</v>
      </c>
      <c r="P497" s="71"/>
      <c r="Q497" s="71"/>
      <c r="R497" s="413"/>
      <c r="V497" s="413"/>
      <c r="W497" s="413"/>
      <c r="X497" s="413"/>
      <c r="Y497" s="413"/>
      <c r="Z497" s="413"/>
      <c r="AA497" s="413"/>
      <c r="AB497" s="413"/>
      <c r="AC497" s="413"/>
      <c r="AD497" s="413"/>
      <c r="AE497" s="413"/>
      <c r="AF497" s="413"/>
      <c r="AG497" s="413"/>
      <c r="AH497" s="413"/>
      <c r="AI497" s="413"/>
      <c r="AJ497" s="413"/>
      <c r="AK497" s="413"/>
      <c r="AL497" s="413"/>
      <c r="AM497" s="413"/>
      <c r="AN497" s="413"/>
      <c r="AO497" s="413"/>
      <c r="AP497" s="413"/>
      <c r="AQ497" s="413"/>
      <c r="AR497" s="413"/>
      <c r="AS497" s="413"/>
      <c r="AT497" s="413"/>
      <c r="AU497" s="413"/>
      <c r="AV497" s="413"/>
      <c r="AW497" s="413"/>
      <c r="AX497" s="413"/>
      <c r="AY497" s="413"/>
      <c r="AZ497" s="413"/>
      <c r="BB497" s="488"/>
      <c r="BV497" s="413"/>
      <c r="BW497" s="413"/>
      <c r="BX497" s="413"/>
      <c r="BY497" s="413"/>
      <c r="BZ497" s="413"/>
      <c r="CA497" s="413"/>
      <c r="CB497" s="413"/>
      <c r="CC497" s="413"/>
      <c r="CD497" s="413"/>
      <c r="CE497" s="413"/>
      <c r="CF497" s="413"/>
      <c r="CG497" s="413"/>
      <c r="CH497" s="413"/>
      <c r="CI497" s="413"/>
      <c r="CJ497" s="413"/>
      <c r="CK497" s="413"/>
      <c r="CL497" s="413"/>
      <c r="CM497" s="413"/>
      <c r="CN497" s="413"/>
      <c r="CO497" s="413"/>
      <c r="CP497" s="413"/>
      <c r="CQ497" s="413"/>
      <c r="CR497" s="413"/>
      <c r="CS497" s="413"/>
      <c r="CT497" s="413"/>
      <c r="CU497" s="413"/>
      <c r="CV497" s="413"/>
      <c r="CW497" s="413"/>
      <c r="CX497" s="413"/>
      <c r="CY497" s="413"/>
      <c r="CZ497" s="413"/>
    </row>
    <row r="498" s="412" customFormat="true" ht="25.15" customHeight="true" x14ac:dyDescent="0.2">
      <c r="A498" s="488"/>
      <c r="B498" s="488"/>
      <c r="C498" s="1116" t="s">
        <v>623</v>
      </c>
      <c r="D498" s="1117"/>
      <c r="E498" s="30">
        <v>1.6769015146576301E-2</v>
      </c>
      <c r="F498" s="71"/>
      <c r="G498" s="71"/>
      <c r="H498" s="1117" t="s">
        <v>605</v>
      </c>
      <c r="I498" s="1117"/>
      <c r="J498" s="29">
        <v>0.14560194636413282</v>
      </c>
      <c r="K498" s="71"/>
      <c r="L498" s="71"/>
      <c r="M498" s="1117" t="s">
        <v>604</v>
      </c>
      <c r="N498" s="1117"/>
      <c r="O498" s="28">
        <v>0.2559851975937828</v>
      </c>
      <c r="P498" s="71"/>
      <c r="Q498" s="71"/>
      <c r="R498" s="413"/>
      <c r="V498" s="413"/>
      <c r="W498" s="413"/>
      <c r="X498" s="413"/>
      <c r="Y498" s="413"/>
      <c r="Z498" s="413"/>
      <c r="AA498" s="413"/>
      <c r="AB498" s="413"/>
      <c r="AC498" s="413"/>
      <c r="AD498" s="413"/>
      <c r="AE498" s="413"/>
      <c r="AF498" s="413"/>
      <c r="AG498" s="413"/>
      <c r="AH498" s="413"/>
      <c r="AI498" s="413"/>
      <c r="AJ498" s="413"/>
      <c r="AK498" s="413"/>
      <c r="AL498" s="413"/>
      <c r="AM498" s="413"/>
      <c r="AN498" s="413"/>
      <c r="AO498" s="413"/>
      <c r="AP498" s="413"/>
      <c r="AQ498" s="413"/>
      <c r="AR498" s="413"/>
      <c r="AS498" s="413"/>
      <c r="AT498" s="413"/>
      <c r="AU498" s="413"/>
      <c r="AV498" s="413"/>
      <c r="AW498" s="413"/>
      <c r="AX498" s="413"/>
      <c r="AY498" s="413"/>
      <c r="AZ498" s="413"/>
      <c r="BB498" s="488"/>
      <c r="BV498" s="413"/>
      <c r="BW498" s="413"/>
      <c r="BX498" s="413"/>
      <c r="BY498" s="413"/>
      <c r="BZ498" s="413"/>
      <c r="CA498" s="413"/>
      <c r="CB498" s="413"/>
      <c r="CC498" s="413"/>
      <c r="CD498" s="413"/>
      <c r="CE498" s="413"/>
      <c r="CF498" s="413"/>
      <c r="CG498" s="413"/>
      <c r="CH498" s="413"/>
      <c r="CI498" s="413"/>
      <c r="CJ498" s="413"/>
      <c r="CK498" s="413"/>
      <c r="CL498" s="413"/>
      <c r="CM498" s="413"/>
      <c r="CN498" s="413"/>
      <c r="CO498" s="413"/>
      <c r="CP498" s="413"/>
      <c r="CQ498" s="413"/>
      <c r="CR498" s="413"/>
      <c r="CS498" s="413"/>
      <c r="CT498" s="413"/>
      <c r="CU498" s="413"/>
      <c r="CV498" s="413"/>
      <c r="CW498" s="413"/>
      <c r="CX498" s="413"/>
      <c r="CY498" s="413"/>
      <c r="CZ498" s="413"/>
    </row>
    <row r="499" s="412" customFormat="true" ht="25.15" customHeight="true" x14ac:dyDescent="0.2">
      <c r="A499" s="488"/>
      <c r="B499" s="488"/>
      <c r="C499" s="1116" t="s">
        <v>606</v>
      </c>
      <c r="D499" s="1117"/>
      <c r="E499" s="30">
        <v>0.12946723130698876</v>
      </c>
      <c r="F499" s="71"/>
      <c r="G499" s="71"/>
      <c r="H499" s="1117" t="s">
        <v>609</v>
      </c>
      <c r="I499" s="1117"/>
      <c r="J499" s="29">
        <v>1.6505161568952213E-2</v>
      </c>
      <c r="K499" s="71"/>
      <c r="L499" s="71"/>
      <c r="M499" s="1117" t="s">
        <v>659</v>
      </c>
      <c r="N499" s="1117"/>
      <c r="O499" s="28">
        <v>2.9796640043266162E-4</v>
      </c>
      <c r="P499" s="71"/>
      <c r="Q499" s="71"/>
      <c r="R499" s="413"/>
      <c r="V499" s="413"/>
      <c r="W499" s="413"/>
      <c r="X499" s="413"/>
      <c r="Y499" s="413"/>
      <c r="Z499" s="413"/>
      <c r="AA499" s="413"/>
      <c r="AB499" s="413"/>
      <c r="AC499" s="413"/>
      <c r="AD499" s="413"/>
      <c r="AE499" s="413"/>
      <c r="AF499" s="413"/>
      <c r="AG499" s="413"/>
      <c r="AH499" s="413"/>
      <c r="AI499" s="413"/>
      <c r="AJ499" s="413"/>
      <c r="AK499" s="413"/>
      <c r="AL499" s="413"/>
      <c r="AM499" s="413"/>
      <c r="AN499" s="413"/>
      <c r="AO499" s="413"/>
      <c r="AP499" s="413"/>
      <c r="AQ499" s="413"/>
      <c r="AR499" s="413"/>
      <c r="AS499" s="413"/>
      <c r="AT499" s="413"/>
      <c r="AU499" s="413"/>
      <c r="AV499" s="413"/>
      <c r="AW499" s="413"/>
      <c r="AX499" s="413"/>
      <c r="AY499" s="413"/>
      <c r="AZ499" s="413"/>
      <c r="BB499" s="488"/>
      <c r="BV499" s="413"/>
      <c r="BW499" s="413"/>
      <c r="BX499" s="413"/>
      <c r="BY499" s="413"/>
      <c r="BZ499" s="413"/>
      <c r="CA499" s="413"/>
      <c r="CB499" s="413"/>
      <c r="CC499" s="413"/>
      <c r="CD499" s="413"/>
      <c r="CE499" s="413"/>
      <c r="CF499" s="413"/>
      <c r="CG499" s="413"/>
      <c r="CH499" s="413"/>
      <c r="CI499" s="413"/>
      <c r="CJ499" s="413"/>
      <c r="CK499" s="413"/>
      <c r="CL499" s="413"/>
      <c r="CM499" s="413"/>
      <c r="CN499" s="413"/>
      <c r="CO499" s="413"/>
      <c r="CP499" s="413"/>
      <c r="CQ499" s="413"/>
      <c r="CR499" s="413"/>
      <c r="CS499" s="413"/>
      <c r="CT499" s="413"/>
      <c r="CU499" s="413"/>
      <c r="CV499" s="413"/>
      <c r="CW499" s="413"/>
      <c r="CX499" s="413"/>
      <c r="CY499" s="413"/>
      <c r="CZ499" s="413"/>
    </row>
    <row r="500" s="412" customFormat="true" ht="25.15" customHeight="true" x14ac:dyDescent="0.2">
      <c r="A500" s="488"/>
      <c r="B500" s="488"/>
      <c r="C500" s="1116" t="s">
        <v>616</v>
      </c>
      <c r="D500" s="1117"/>
      <c r="E500" s="30">
        <v>7.6852447990600384E-2</v>
      </c>
      <c r="F500" s="71"/>
      <c r="G500" s="71"/>
      <c r="H500" s="1117" t="s">
        <v>625</v>
      </c>
      <c r="I500" s="1117"/>
      <c r="J500" s="29">
        <v>1.3291856333640464E-2</v>
      </c>
      <c r="K500" s="71"/>
      <c r="L500" s="71"/>
      <c r="M500" s="1117" t="s">
        <v>637</v>
      </c>
      <c r="N500" s="1117"/>
      <c r="O500" s="28">
        <v>1.5107102511220771E-3</v>
      </c>
      <c r="P500" s="71"/>
      <c r="Q500" s="71"/>
      <c r="R500" s="413"/>
      <c r="V500" s="413"/>
      <c r="W500" s="413"/>
      <c r="X500" s="413"/>
      <c r="Y500" s="413"/>
      <c r="Z500" s="413"/>
      <c r="AA500" s="413"/>
      <c r="AB500" s="413"/>
      <c r="AC500" s="413"/>
      <c r="AD500" s="413"/>
      <c r="AE500" s="413"/>
      <c r="AF500" s="413"/>
      <c r="AG500" s="413"/>
      <c r="AH500" s="413"/>
      <c r="AI500" s="413"/>
      <c r="AJ500" s="413"/>
      <c r="AK500" s="413"/>
      <c r="AL500" s="413"/>
      <c r="AM500" s="413"/>
      <c r="AN500" s="413"/>
      <c r="AO500" s="413"/>
      <c r="AP500" s="413"/>
      <c r="AQ500" s="413"/>
      <c r="AR500" s="413"/>
      <c r="AS500" s="413"/>
      <c r="AT500" s="413"/>
      <c r="AU500" s="413"/>
      <c r="AV500" s="413"/>
      <c r="AW500" s="413"/>
      <c r="AX500" s="413"/>
      <c r="AY500" s="413"/>
      <c r="AZ500" s="413"/>
      <c r="BB500" s="488"/>
      <c r="BV500" s="413"/>
      <c r="BW500" s="413"/>
      <c r="BX500" s="413"/>
      <c r="BY500" s="413"/>
      <c r="BZ500" s="413"/>
      <c r="CA500" s="413"/>
      <c r="CB500" s="413"/>
      <c r="CC500" s="413"/>
      <c r="CD500" s="413"/>
      <c r="CE500" s="413"/>
      <c r="CF500" s="413"/>
      <c r="CG500" s="413"/>
      <c r="CH500" s="413"/>
      <c r="CI500" s="413"/>
      <c r="CJ500" s="413"/>
      <c r="CK500" s="413"/>
      <c r="CL500" s="413"/>
      <c r="CM500" s="413"/>
      <c r="CN500" s="413"/>
      <c r="CO500" s="413"/>
      <c r="CP500" s="413"/>
      <c r="CQ500" s="413"/>
      <c r="CR500" s="413"/>
      <c r="CS500" s="413"/>
      <c r="CT500" s="413"/>
      <c r="CU500" s="413"/>
      <c r="CV500" s="413"/>
      <c r="CW500" s="413"/>
      <c r="CX500" s="413"/>
      <c r="CY500" s="413"/>
      <c r="CZ500" s="413"/>
    </row>
    <row r="501" s="412" customFormat="true" ht="25.15" customHeight="true" x14ac:dyDescent="0.2">
      <c r="A501" s="488"/>
      <c r="B501" s="488"/>
      <c r="C501" s="1116" t="s">
        <v>613</v>
      </c>
      <c r="D501" s="1117"/>
      <c r="E501" s="30">
        <v>5.6981582250485621E-2</v>
      </c>
      <c r="F501" s="71"/>
      <c r="G501" s="71"/>
      <c r="H501" s="1117" t="s">
        <v>649</v>
      </c>
      <c r="I501" s="1117"/>
      <c r="J501" s="29">
        <v>1.9433422925898857E-3</v>
      </c>
      <c r="K501" s="71"/>
      <c r="L501" s="71"/>
      <c r="M501" s="1117" t="s">
        <v>617</v>
      </c>
      <c r="N501" s="1117"/>
      <c r="O501" s="28">
        <v>5.8259426867519268E-2</v>
      </c>
      <c r="P501" s="71"/>
      <c r="Q501" s="71"/>
      <c r="R501" s="413"/>
      <c r="V501" s="413"/>
      <c r="W501" s="413"/>
      <c r="X501" s="413"/>
      <c r="Y501" s="413"/>
      <c r="Z501" s="413"/>
      <c r="AA501" s="413"/>
      <c r="AB501" s="413"/>
      <c r="AC501" s="413"/>
      <c r="AD501" s="413"/>
      <c r="AE501" s="413"/>
      <c r="AF501" s="413"/>
      <c r="AG501" s="413"/>
      <c r="AH501" s="413"/>
      <c r="AI501" s="413"/>
      <c r="AJ501" s="413"/>
      <c r="AK501" s="413"/>
      <c r="AL501" s="413"/>
      <c r="AM501" s="413"/>
      <c r="AN501" s="413"/>
      <c r="AO501" s="413"/>
      <c r="AP501" s="413"/>
      <c r="AQ501" s="413"/>
      <c r="AR501" s="413"/>
      <c r="AS501" s="413"/>
      <c r="AT501" s="413"/>
      <c r="AU501" s="413"/>
      <c r="AV501" s="413"/>
      <c r="AW501" s="413"/>
      <c r="AX501" s="413"/>
      <c r="AY501" s="413"/>
      <c r="AZ501" s="413"/>
      <c r="BB501" s="488"/>
      <c r="BV501" s="413"/>
      <c r="BW501" s="413"/>
      <c r="BX501" s="413"/>
      <c r="BY501" s="413"/>
      <c r="BZ501" s="413"/>
      <c r="CA501" s="413"/>
      <c r="CB501" s="413"/>
      <c r="CC501" s="413"/>
      <c r="CD501" s="413"/>
      <c r="CE501" s="413"/>
      <c r="CF501" s="413"/>
      <c r="CG501" s="413"/>
      <c r="CH501" s="413"/>
      <c r="CI501" s="413"/>
      <c r="CJ501" s="413"/>
      <c r="CK501" s="413"/>
      <c r="CL501" s="413"/>
      <c r="CM501" s="413"/>
      <c r="CN501" s="413"/>
      <c r="CO501" s="413"/>
      <c r="CP501" s="413"/>
      <c r="CQ501" s="413"/>
      <c r="CR501" s="413"/>
      <c r="CS501" s="413"/>
      <c r="CT501" s="413"/>
      <c r="CU501" s="413"/>
      <c r="CV501" s="413"/>
      <c r="CW501" s="413"/>
      <c r="CX501" s="413"/>
      <c r="CY501" s="413"/>
      <c r="CZ501" s="413"/>
    </row>
    <row r="502" s="412" customFormat="true" ht="25.15" customHeight="true" x14ac:dyDescent="0.2">
      <c r="A502" s="488"/>
      <c r="B502" s="488"/>
      <c r="C502" s="1116" t="s">
        <v>592</v>
      </c>
      <c r="D502" s="1117"/>
      <c r="E502" s="30">
        <v>0.34096955891505126</v>
      </c>
      <c r="F502" s="71"/>
      <c r="G502" s="71"/>
      <c r="H502" s="1117" t="s">
        <v>594</v>
      </c>
      <c r="I502" s="1117"/>
      <c r="J502" s="29">
        <v>0.17449147878400692</v>
      </c>
      <c r="K502" s="71"/>
      <c r="L502" s="71"/>
      <c r="M502" s="1117" t="s">
        <v>646</v>
      </c>
      <c r="N502" s="1117"/>
      <c r="O502" s="28">
        <v>3.7628486015740754E-4</v>
      </c>
      <c r="P502" s="71"/>
      <c r="Q502" s="71"/>
      <c r="R502" s="413"/>
      <c r="V502" s="413"/>
      <c r="W502" s="413"/>
      <c r="X502" s="413"/>
      <c r="Y502" s="413"/>
      <c r="Z502" s="413"/>
      <c r="AA502" s="413"/>
      <c r="AB502" s="413"/>
      <c r="AC502" s="413"/>
      <c r="AD502" s="413"/>
      <c r="AE502" s="413"/>
      <c r="AF502" s="413"/>
      <c r="AG502" s="413"/>
      <c r="AH502" s="413"/>
      <c r="AI502" s="413"/>
      <c r="AJ502" s="413"/>
      <c r="AK502" s="413"/>
      <c r="AL502" s="413"/>
      <c r="AM502" s="413"/>
      <c r="AN502" s="413"/>
      <c r="AO502" s="413"/>
      <c r="AP502" s="413"/>
      <c r="AQ502" s="413"/>
      <c r="AR502" s="413"/>
      <c r="AS502" s="413"/>
      <c r="AT502" s="413"/>
      <c r="AU502" s="413"/>
      <c r="AV502" s="413"/>
      <c r="AW502" s="413"/>
      <c r="AX502" s="413"/>
      <c r="AY502" s="413"/>
      <c r="AZ502" s="413"/>
      <c r="BB502" s="488"/>
      <c r="BV502" s="413"/>
      <c r="BW502" s="413"/>
      <c r="BX502" s="413"/>
      <c r="BY502" s="413"/>
      <c r="BZ502" s="413"/>
      <c r="CA502" s="413"/>
      <c r="CB502" s="413"/>
      <c r="CC502" s="413"/>
      <c r="CD502" s="413"/>
      <c r="CE502" s="413"/>
      <c r="CF502" s="413"/>
      <c r="CG502" s="413"/>
      <c r="CH502" s="413"/>
      <c r="CI502" s="413"/>
      <c r="CJ502" s="413"/>
      <c r="CK502" s="413"/>
      <c r="CL502" s="413"/>
      <c r="CM502" s="413"/>
      <c r="CN502" s="413"/>
      <c r="CO502" s="413"/>
      <c r="CP502" s="413"/>
      <c r="CQ502" s="413"/>
      <c r="CR502" s="413"/>
      <c r="CS502" s="413"/>
      <c r="CT502" s="413"/>
      <c r="CU502" s="413"/>
      <c r="CV502" s="413"/>
      <c r="CW502" s="413"/>
      <c r="CX502" s="413"/>
      <c r="CY502" s="413"/>
      <c r="CZ502" s="413"/>
    </row>
    <row r="503" s="412" customFormat="true" ht="25.15" customHeight="true" x14ac:dyDescent="0.2">
      <c r="A503" s="488"/>
      <c r="B503" s="488"/>
      <c r="C503" s="1116" t="s">
        <v>601</v>
      </c>
      <c r="D503" s="1117"/>
      <c r="E503" s="30">
        <v>0.21648063595169237</v>
      </c>
      <c r="F503" s="71"/>
      <c r="G503" s="71"/>
      <c r="H503" s="1117" t="s">
        <v>604</v>
      </c>
      <c r="I503" s="1117"/>
      <c r="J503" s="29">
        <v>4.3636002083113107E-2</v>
      </c>
      <c r="K503" s="71"/>
      <c r="L503" s="71"/>
      <c r="M503" s="1117" t="s">
        <v>621</v>
      </c>
      <c r="N503" s="1117"/>
      <c r="O503" s="28">
        <v>1.2460905956156962E-2</v>
      </c>
      <c r="P503" s="71"/>
      <c r="Q503" s="71"/>
      <c r="R503" s="413"/>
      <c r="V503" s="413"/>
      <c r="W503" s="413"/>
      <c r="X503" s="413"/>
      <c r="Y503" s="413"/>
      <c r="Z503" s="413"/>
      <c r="AA503" s="413"/>
      <c r="AB503" s="413"/>
      <c r="AC503" s="413"/>
      <c r="AD503" s="413"/>
      <c r="AE503" s="413"/>
      <c r="AF503" s="413"/>
      <c r="AG503" s="413"/>
      <c r="AH503" s="413"/>
      <c r="AI503" s="413"/>
      <c r="AJ503" s="413"/>
      <c r="AK503" s="413"/>
      <c r="AL503" s="413"/>
      <c r="AM503" s="413"/>
      <c r="AN503" s="413"/>
      <c r="AO503" s="413"/>
      <c r="AP503" s="413"/>
      <c r="AQ503" s="413"/>
      <c r="AR503" s="413"/>
      <c r="AS503" s="413"/>
      <c r="AT503" s="413"/>
      <c r="AU503" s="413"/>
      <c r="AV503" s="413"/>
      <c r="AW503" s="413"/>
      <c r="AX503" s="413"/>
      <c r="AY503" s="413"/>
      <c r="AZ503" s="413"/>
      <c r="BB503" s="488"/>
      <c r="BV503" s="413"/>
      <c r="BW503" s="413"/>
      <c r="BX503" s="413"/>
      <c r="BY503" s="413"/>
      <c r="BZ503" s="413"/>
      <c r="CA503" s="413"/>
      <c r="CB503" s="413"/>
      <c r="CC503" s="413"/>
      <c r="CD503" s="413"/>
      <c r="CE503" s="413"/>
      <c r="CF503" s="413"/>
      <c r="CG503" s="413"/>
      <c r="CH503" s="413"/>
      <c r="CI503" s="413"/>
      <c r="CJ503" s="413"/>
      <c r="CK503" s="413"/>
      <c r="CL503" s="413"/>
      <c r="CM503" s="413"/>
      <c r="CN503" s="413"/>
      <c r="CO503" s="413"/>
      <c r="CP503" s="413"/>
      <c r="CQ503" s="413"/>
      <c r="CR503" s="413"/>
      <c r="CS503" s="413"/>
      <c r="CT503" s="413"/>
      <c r="CU503" s="413"/>
      <c r="CV503" s="413"/>
      <c r="CW503" s="413"/>
      <c r="CX503" s="413"/>
      <c r="CY503" s="413"/>
      <c r="CZ503" s="413"/>
    </row>
    <row r="504" s="412" customFormat="true" ht="25.15" customHeight="true" x14ac:dyDescent="0.2">
      <c r="A504" s="488"/>
      <c r="B504" s="488"/>
      <c r="C504" s="1116" t="s">
        <v>600</v>
      </c>
      <c r="D504" s="1117"/>
      <c r="E504" s="30">
        <v>0.21125897985386594</v>
      </c>
      <c r="F504" s="71"/>
      <c r="G504" s="71"/>
      <c r="H504" s="1117" t="s">
        <v>659</v>
      </c>
      <c r="I504" s="1117"/>
      <c r="J504" s="29">
        <v>2.8400563252697729E-4</v>
      </c>
      <c r="K504" s="71"/>
      <c r="L504" s="71"/>
      <c r="M504" s="1117" t="s">
        <v>531</v>
      </c>
      <c r="N504" s="1117"/>
      <c r="O504" s="28">
        <v>0.33462285280918247</v>
      </c>
      <c r="P504" s="71"/>
      <c r="Q504" s="71"/>
      <c r="R504" s="413"/>
      <c r="V504" s="413"/>
      <c r="W504" s="413"/>
      <c r="X504" s="413"/>
      <c r="Y504" s="413"/>
      <c r="Z504" s="413"/>
      <c r="AA504" s="413"/>
      <c r="AB504" s="413"/>
      <c r="AC504" s="413"/>
      <c r="AD504" s="413"/>
      <c r="AE504" s="413"/>
      <c r="AF504" s="413"/>
      <c r="AG504" s="413"/>
      <c r="AH504" s="413"/>
      <c r="AI504" s="413"/>
      <c r="AJ504" s="413"/>
      <c r="AK504" s="413"/>
      <c r="AL504" s="413"/>
      <c r="AM504" s="413"/>
      <c r="AN504" s="413"/>
      <c r="AO504" s="413"/>
      <c r="AP504" s="413"/>
      <c r="AQ504" s="413"/>
      <c r="AR504" s="413"/>
      <c r="AS504" s="413"/>
      <c r="AT504" s="413"/>
      <c r="AU504" s="413"/>
      <c r="AV504" s="413"/>
      <c r="AW504" s="413"/>
      <c r="AX504" s="413"/>
      <c r="AY504" s="413"/>
      <c r="AZ504" s="413"/>
      <c r="BB504" s="488"/>
      <c r="BV504" s="413"/>
      <c r="BW504" s="413"/>
      <c r="BX504" s="413"/>
      <c r="BY504" s="413"/>
      <c r="BZ504" s="413"/>
      <c r="CA504" s="413"/>
      <c r="CB504" s="413"/>
      <c r="CC504" s="413"/>
      <c r="CD504" s="413"/>
      <c r="CE504" s="413"/>
      <c r="CF504" s="413"/>
      <c r="CG504" s="413"/>
      <c r="CH504" s="413"/>
      <c r="CI504" s="413"/>
      <c r="CJ504" s="413"/>
      <c r="CK504" s="413"/>
      <c r="CL504" s="413"/>
      <c r="CM504" s="413"/>
      <c r="CN504" s="413"/>
      <c r="CO504" s="413"/>
      <c r="CP504" s="413"/>
      <c r="CQ504" s="413"/>
      <c r="CR504" s="413"/>
      <c r="CS504" s="413"/>
      <c r="CT504" s="413"/>
      <c r="CU504" s="413"/>
      <c r="CV504" s="413"/>
      <c r="CW504" s="413"/>
      <c r="CX504" s="413"/>
      <c r="CY504" s="413"/>
      <c r="CZ504" s="413"/>
    </row>
    <row r="505" s="412" customFormat="true" ht="25.15" customHeight="true" x14ac:dyDescent="0.2">
      <c r="A505" s="488"/>
      <c r="B505" s="488"/>
      <c r="C505" s="1116" t="s">
        <v>618</v>
      </c>
      <c r="D505" s="1117"/>
      <c r="E505" s="30">
        <v>4.1527972510893275E-2</v>
      </c>
      <c r="F505" s="71"/>
      <c r="G505" s="71"/>
      <c r="H505" s="1117" t="s">
        <v>637</v>
      </c>
      <c r="I505" s="1117"/>
      <c r="J505" s="29">
        <v>5.3441579980526193E-3</v>
      </c>
      <c r="K505" s="71"/>
      <c r="L505" s="71"/>
      <c r="M505" s="1117" t="s">
        <v>541</v>
      </c>
      <c r="N505" s="1117"/>
      <c r="O505" s="28">
        <v>3.5165359274367175E-4</v>
      </c>
      <c r="P505" s="71"/>
      <c r="Q505" s="71"/>
      <c r="R505" s="413"/>
      <c r="V505" s="413"/>
      <c r="W505" s="413"/>
      <c r="X505" s="413"/>
      <c r="Y505" s="413"/>
      <c r="Z505" s="413"/>
      <c r="AA505" s="413"/>
      <c r="AB505" s="413"/>
      <c r="AC505" s="413"/>
      <c r="AD505" s="413"/>
      <c r="AE505" s="413"/>
      <c r="AF505" s="413"/>
      <c r="AG505" s="413"/>
      <c r="AH505" s="413"/>
      <c r="AI505" s="413"/>
      <c r="AJ505" s="413"/>
      <c r="AK505" s="413"/>
      <c r="AL505" s="413"/>
      <c r="AM505" s="413"/>
      <c r="AN505" s="413"/>
      <c r="AO505" s="413"/>
      <c r="AP505" s="413"/>
      <c r="AQ505" s="413"/>
      <c r="AR505" s="413"/>
      <c r="AS505" s="413"/>
      <c r="AT505" s="413"/>
      <c r="AU505" s="413"/>
      <c r="AV505" s="413"/>
      <c r="AW505" s="413"/>
      <c r="AX505" s="413"/>
      <c r="AY505" s="413"/>
      <c r="AZ505" s="413"/>
      <c r="BB505" s="488"/>
      <c r="BV505" s="413"/>
      <c r="BW505" s="413"/>
      <c r="BX505" s="413"/>
      <c r="BY505" s="413"/>
      <c r="BZ505" s="413"/>
      <c r="CA505" s="413"/>
      <c r="CB505" s="413"/>
      <c r="CC505" s="413"/>
      <c r="CD505" s="413"/>
      <c r="CE505" s="413"/>
      <c r="CF505" s="413"/>
      <c r="CG505" s="413"/>
      <c r="CH505" s="413"/>
      <c r="CI505" s="413"/>
      <c r="CJ505" s="413"/>
      <c r="CK505" s="413"/>
      <c r="CL505" s="413"/>
      <c r="CM505" s="413"/>
      <c r="CN505" s="413"/>
      <c r="CO505" s="413"/>
      <c r="CP505" s="413"/>
      <c r="CQ505" s="413"/>
      <c r="CR505" s="413"/>
      <c r="CS505" s="413"/>
      <c r="CT505" s="413"/>
      <c r="CU505" s="413"/>
      <c r="CV505" s="413"/>
      <c r="CW505" s="413"/>
      <c r="CX505" s="413"/>
      <c r="CY505" s="413"/>
      <c r="CZ505" s="413"/>
    </row>
    <row r="506" s="412" customFormat="true" ht="25.15" customHeight="true" x14ac:dyDescent="0.2">
      <c r="A506" s="488"/>
      <c r="B506" s="488"/>
      <c r="C506" s="1116" t="s">
        <v>619</v>
      </c>
      <c r="D506" s="1117"/>
      <c r="E506" s="30">
        <v>8.1159909230996766E-3</v>
      </c>
      <c r="F506" s="71"/>
      <c r="G506" s="71"/>
      <c r="H506" s="1117" t="s">
        <v>617</v>
      </c>
      <c r="I506" s="1117"/>
      <c r="J506" s="29">
        <v>3.5708322402567404E-2</v>
      </c>
      <c r="K506" s="71"/>
      <c r="L506" s="71"/>
      <c r="M506" s="1117" t="s">
        <v>504</v>
      </c>
      <c r="N506" s="1117"/>
      <c r="O506" s="28">
        <v>5.5854171500660424E-2</v>
      </c>
      <c r="P506" s="71"/>
      <c r="Q506" s="71"/>
      <c r="R506" s="413"/>
      <c r="V506" s="413"/>
      <c r="W506" s="413"/>
      <c r="X506" s="413"/>
      <c r="Y506" s="413"/>
      <c r="Z506" s="413"/>
      <c r="AA506" s="413"/>
      <c r="AB506" s="413"/>
      <c r="AC506" s="413"/>
      <c r="AD506" s="413"/>
      <c r="AE506" s="413"/>
      <c r="AF506" s="413"/>
      <c r="AG506" s="413"/>
      <c r="AH506" s="413"/>
      <c r="AI506" s="413"/>
      <c r="AJ506" s="413"/>
      <c r="AK506" s="413"/>
      <c r="AL506" s="413"/>
      <c r="AM506" s="413"/>
      <c r="AN506" s="413"/>
      <c r="AO506" s="413"/>
      <c r="AP506" s="413"/>
      <c r="AQ506" s="413"/>
      <c r="AR506" s="413"/>
      <c r="AS506" s="413"/>
      <c r="AT506" s="413"/>
      <c r="AU506" s="413"/>
      <c r="AV506" s="413"/>
      <c r="AW506" s="413"/>
      <c r="AX506" s="413"/>
      <c r="AY506" s="413"/>
      <c r="AZ506" s="413"/>
      <c r="BB506" s="488"/>
      <c r="BV506" s="413"/>
      <c r="BW506" s="413"/>
      <c r="BX506" s="413"/>
      <c r="BY506" s="413"/>
      <c r="BZ506" s="413"/>
      <c r="CA506" s="413"/>
      <c r="CB506" s="413"/>
      <c r="CC506" s="413"/>
      <c r="CD506" s="413"/>
      <c r="CE506" s="413"/>
      <c r="CF506" s="413"/>
      <c r="CG506" s="413"/>
      <c r="CH506" s="413"/>
      <c r="CI506" s="413"/>
      <c r="CJ506" s="413"/>
      <c r="CK506" s="413"/>
      <c r="CL506" s="413"/>
      <c r="CM506" s="413"/>
      <c r="CN506" s="413"/>
      <c r="CO506" s="413"/>
      <c r="CP506" s="413"/>
      <c r="CQ506" s="413"/>
      <c r="CR506" s="413"/>
      <c r="CS506" s="413"/>
      <c r="CT506" s="413"/>
      <c r="CU506" s="413"/>
      <c r="CV506" s="413"/>
      <c r="CW506" s="413"/>
      <c r="CX506" s="413"/>
      <c r="CY506" s="413"/>
      <c r="CZ506" s="413"/>
    </row>
    <row r="507" s="412" customFormat="true" ht="25.15" customHeight="true" x14ac:dyDescent="0.2">
      <c r="A507" s="488"/>
      <c r="B507" s="488"/>
      <c r="C507" s="1116" t="s">
        <v>596</v>
      </c>
      <c r="D507" s="1117"/>
      <c r="E507" s="30">
        <v>7.4997322995583121E-2</v>
      </c>
      <c r="F507" s="71"/>
      <c r="G507" s="71"/>
      <c r="H507" s="1117" t="s">
        <v>668</v>
      </c>
      <c r="I507" s="1117"/>
      <c r="J507" s="29">
        <v>2.8279871394063622E-4</v>
      </c>
      <c r="K507" s="71"/>
      <c r="L507" s="71"/>
      <c r="M507" s="1117" t="s">
        <v>657</v>
      </c>
      <c r="N507" s="1117"/>
      <c r="O507" s="28">
        <v>8.1023317773234165E-3</v>
      </c>
      <c r="P507" s="71"/>
      <c r="Q507" s="71"/>
      <c r="R507" s="413"/>
      <c r="V507" s="413"/>
      <c r="W507" s="413"/>
      <c r="X507" s="413"/>
      <c r="Y507" s="413"/>
      <c r="Z507" s="413"/>
      <c r="AA507" s="413"/>
      <c r="AB507" s="413"/>
      <c r="AC507" s="413"/>
      <c r="AD507" s="413"/>
      <c r="AE507" s="413"/>
      <c r="AF507" s="413"/>
      <c r="AG507" s="413"/>
      <c r="AH507" s="413"/>
      <c r="AI507" s="413"/>
      <c r="AJ507" s="413"/>
      <c r="AK507" s="413"/>
      <c r="AL507" s="413"/>
      <c r="AM507" s="413"/>
      <c r="AN507" s="413"/>
      <c r="AO507" s="413"/>
      <c r="AP507" s="413"/>
      <c r="AQ507" s="413"/>
      <c r="AR507" s="413"/>
      <c r="AS507" s="413"/>
      <c r="AT507" s="413"/>
      <c r="AU507" s="413"/>
      <c r="AV507" s="413"/>
      <c r="AW507" s="413"/>
      <c r="AX507" s="413"/>
      <c r="AY507" s="413"/>
      <c r="AZ507" s="413"/>
      <c r="BB507" s="488"/>
      <c r="BV507" s="413"/>
      <c r="BW507" s="413"/>
      <c r="BX507" s="413"/>
      <c r="BY507" s="413"/>
      <c r="BZ507" s="413"/>
      <c r="CA507" s="413"/>
      <c r="CB507" s="413"/>
      <c r="CC507" s="413"/>
      <c r="CD507" s="413"/>
      <c r="CE507" s="413"/>
      <c r="CF507" s="413"/>
      <c r="CG507" s="413"/>
      <c r="CH507" s="413"/>
      <c r="CI507" s="413"/>
      <c r="CJ507" s="413"/>
      <c r="CK507" s="413"/>
      <c r="CL507" s="413"/>
      <c r="CM507" s="413"/>
      <c r="CN507" s="413"/>
      <c r="CO507" s="413"/>
      <c r="CP507" s="413"/>
      <c r="CQ507" s="413"/>
      <c r="CR507" s="413"/>
      <c r="CS507" s="413"/>
      <c r="CT507" s="413"/>
      <c r="CU507" s="413"/>
      <c r="CV507" s="413"/>
      <c r="CW507" s="413"/>
      <c r="CX507" s="413"/>
      <c r="CY507" s="413"/>
      <c r="CZ507" s="413"/>
    </row>
    <row r="508" s="412" customFormat="true" ht="25.15" customHeight="true" x14ac:dyDescent="0.2">
      <c r="A508" s="488"/>
      <c r="B508" s="488"/>
      <c r="C508" s="1116" t="s">
        <v>591</v>
      </c>
      <c r="D508" s="1117"/>
      <c r="E508" s="30">
        <v>0.38256258671797411</v>
      </c>
      <c r="F508" s="71"/>
      <c r="G508" s="71"/>
      <c r="H508" s="1117" t="s">
        <v>523</v>
      </c>
      <c r="I508" s="1117"/>
      <c r="J508" s="29">
        <v>1.3795272053950896E-3</v>
      </c>
      <c r="K508" s="71"/>
      <c r="L508" s="71"/>
      <c r="M508" s="1117" t="s">
        <v>507</v>
      </c>
      <c r="N508" s="1117"/>
      <c r="O508" s="28">
        <v>3.4114719499026142E-2</v>
      </c>
      <c r="P508" s="71"/>
      <c r="Q508" s="71"/>
      <c r="R508" s="413"/>
      <c r="V508" s="413"/>
      <c r="W508" s="413"/>
      <c r="X508" s="413"/>
      <c r="Y508" s="413"/>
      <c r="Z508" s="413"/>
      <c r="AA508" s="413"/>
      <c r="AB508" s="413"/>
      <c r="AC508" s="413"/>
      <c r="AD508" s="413"/>
      <c r="AE508" s="413"/>
      <c r="AF508" s="413"/>
      <c r="AG508" s="413"/>
      <c r="AH508" s="413"/>
      <c r="AI508" s="413"/>
      <c r="AJ508" s="413"/>
      <c r="AK508" s="413"/>
      <c r="AL508" s="413"/>
      <c r="AM508" s="413"/>
      <c r="AN508" s="413"/>
      <c r="AO508" s="413"/>
      <c r="AP508" s="413"/>
      <c r="AQ508" s="413"/>
      <c r="AR508" s="413"/>
      <c r="AS508" s="413"/>
      <c r="AT508" s="413"/>
      <c r="AU508" s="413"/>
      <c r="AV508" s="413"/>
      <c r="AW508" s="413"/>
      <c r="AX508" s="413"/>
      <c r="AY508" s="413"/>
      <c r="AZ508" s="413"/>
      <c r="BB508" s="488"/>
      <c r="BV508" s="413"/>
      <c r="BW508" s="413"/>
      <c r="BX508" s="413"/>
      <c r="BY508" s="413"/>
      <c r="BZ508" s="413"/>
      <c r="CA508" s="413"/>
      <c r="CB508" s="413"/>
      <c r="CC508" s="413"/>
      <c r="CD508" s="413"/>
      <c r="CE508" s="413"/>
      <c r="CF508" s="413"/>
      <c r="CG508" s="413"/>
      <c r="CH508" s="413"/>
      <c r="CI508" s="413"/>
      <c r="CJ508" s="413"/>
      <c r="CK508" s="413"/>
      <c r="CL508" s="413"/>
      <c r="CM508" s="413"/>
      <c r="CN508" s="413"/>
      <c r="CO508" s="413"/>
      <c r="CP508" s="413"/>
      <c r="CQ508" s="413"/>
      <c r="CR508" s="413"/>
      <c r="CS508" s="413"/>
      <c r="CT508" s="413"/>
      <c r="CU508" s="413"/>
      <c r="CV508" s="413"/>
      <c r="CW508" s="413"/>
      <c r="CX508" s="413"/>
      <c r="CY508" s="413"/>
      <c r="CZ508" s="413"/>
    </row>
    <row r="509" s="412" customFormat="true" ht="25.15" customHeight="true" x14ac:dyDescent="0.2">
      <c r="A509" s="488"/>
      <c r="B509" s="488"/>
      <c r="C509" s="1116" t="s">
        <v>614</v>
      </c>
      <c r="D509" s="1117"/>
      <c r="E509" s="30">
        <v>8.0237898236487342E-3</v>
      </c>
      <c r="F509" s="71"/>
      <c r="G509" s="71"/>
      <c r="H509" s="1117" t="s">
        <v>646</v>
      </c>
      <c r="I509" s="1117"/>
      <c r="J509" s="29">
        <v>7.294338330774643E-3</v>
      </c>
      <c r="K509" s="71"/>
      <c r="L509" s="71"/>
      <c r="M509" s="1117" t="s">
        <v>607</v>
      </c>
      <c r="N509" s="1117"/>
      <c r="O509" s="28">
        <v>0.21672168695449237</v>
      </c>
      <c r="P509" s="71"/>
      <c r="Q509" s="71"/>
      <c r="R509" s="413"/>
      <c r="V509" s="413"/>
      <c r="W509" s="413"/>
      <c r="X509" s="413"/>
      <c r="Y509" s="413"/>
      <c r="Z509" s="413"/>
      <c r="AA509" s="413"/>
      <c r="AB509" s="413"/>
      <c r="AC509" s="413"/>
      <c r="AD509" s="413"/>
      <c r="AE509" s="413"/>
      <c r="AF509" s="413"/>
      <c r="AG509" s="413"/>
      <c r="AH509" s="413"/>
      <c r="AI509" s="413"/>
      <c r="AJ509" s="413"/>
      <c r="AK509" s="413"/>
      <c r="AL509" s="413"/>
      <c r="AM509" s="413"/>
      <c r="AN509" s="413"/>
      <c r="AO509" s="413"/>
      <c r="AP509" s="413"/>
      <c r="AQ509" s="413"/>
      <c r="AR509" s="413"/>
      <c r="AS509" s="413"/>
      <c r="AT509" s="413"/>
      <c r="AU509" s="413"/>
      <c r="AV509" s="413"/>
      <c r="AW509" s="413"/>
      <c r="AX509" s="413"/>
      <c r="AY509" s="413"/>
      <c r="AZ509" s="413"/>
      <c r="BB509" s="488"/>
      <c r="BV509" s="413"/>
      <c r="BW509" s="413"/>
      <c r="BX509" s="413"/>
      <c r="BY509" s="413"/>
      <c r="BZ509" s="413"/>
      <c r="CA509" s="413"/>
      <c r="CB509" s="413"/>
      <c r="CC509" s="413"/>
      <c r="CD509" s="413"/>
      <c r="CE509" s="413"/>
      <c r="CF509" s="413"/>
      <c r="CG509" s="413"/>
      <c r="CH509" s="413"/>
      <c r="CI509" s="413"/>
      <c r="CJ509" s="413"/>
      <c r="CK509" s="413"/>
      <c r="CL509" s="413"/>
      <c r="CM509" s="413"/>
      <c r="CN509" s="413"/>
      <c r="CO509" s="413"/>
      <c r="CP509" s="413"/>
      <c r="CQ509" s="413"/>
      <c r="CR509" s="413"/>
      <c r="CS509" s="413"/>
      <c r="CT509" s="413"/>
      <c r="CU509" s="413"/>
      <c r="CV509" s="413"/>
      <c r="CW509" s="413"/>
      <c r="CX509" s="413"/>
      <c r="CY509" s="413"/>
      <c r="CZ509" s="413"/>
    </row>
    <row r="510" s="412" customFormat="true" ht="25.15" customHeight="true" x14ac:dyDescent="0.2">
      <c r="A510" s="488"/>
      <c r="B510" s="488"/>
      <c r="C510" s="1116" t="s">
        <v>608</v>
      </c>
      <c r="D510" s="1117"/>
      <c r="E510" s="30">
        <v>0.15958986522633797</v>
      </c>
      <c r="F510" s="71"/>
      <c r="G510" s="71"/>
      <c r="H510" s="1117" t="s">
        <v>621</v>
      </c>
      <c r="I510" s="1117"/>
      <c r="J510" s="29">
        <v>3.7983685819515542E-2</v>
      </c>
      <c r="K510" s="71"/>
      <c r="L510" s="71"/>
      <c r="M510" s="1117" t="s">
        <v>623</v>
      </c>
      <c r="N510" s="1117"/>
      <c r="O510" s="21">
        <v>6.6796300534668768E-5</v>
      </c>
      <c r="P510" s="71"/>
      <c r="Q510" s="71"/>
      <c r="R510" s="413"/>
      <c r="V510" s="413"/>
      <c r="W510" s="413"/>
      <c r="X510" s="413"/>
      <c r="Y510" s="413"/>
      <c r="Z510" s="413"/>
      <c r="AA510" s="413"/>
      <c r="AB510" s="413"/>
      <c r="AC510" s="413"/>
      <c r="AD510" s="413"/>
      <c r="AE510" s="413"/>
      <c r="AF510" s="413"/>
      <c r="AG510" s="413"/>
      <c r="AH510" s="413"/>
      <c r="AI510" s="413"/>
      <c r="AJ510" s="413"/>
      <c r="AK510" s="413"/>
      <c r="AL510" s="413"/>
      <c r="AM510" s="413"/>
      <c r="AN510" s="413"/>
      <c r="AO510" s="413"/>
      <c r="AP510" s="413"/>
      <c r="AQ510" s="413"/>
      <c r="AR510" s="413"/>
      <c r="AS510" s="413"/>
      <c r="AT510" s="413"/>
      <c r="AU510" s="413"/>
      <c r="AV510" s="413"/>
      <c r="AW510" s="413"/>
      <c r="AX510" s="413"/>
      <c r="AY510" s="413"/>
      <c r="AZ510" s="413"/>
      <c r="BB510" s="488"/>
      <c r="BV510" s="413"/>
      <c r="BW510" s="413"/>
      <c r="BX510" s="413"/>
      <c r="BY510" s="413"/>
      <c r="BZ510" s="413"/>
      <c r="CA510" s="413"/>
      <c r="CB510" s="413"/>
      <c r="CC510" s="413"/>
      <c r="CD510" s="413"/>
      <c r="CE510" s="413"/>
      <c r="CF510" s="413"/>
      <c r="CG510" s="413"/>
      <c r="CH510" s="413"/>
      <c r="CI510" s="413"/>
      <c r="CJ510" s="413"/>
      <c r="CK510" s="413"/>
      <c r="CL510" s="413"/>
      <c r="CM510" s="413"/>
      <c r="CN510" s="413"/>
      <c r="CO510" s="413"/>
      <c r="CP510" s="413"/>
      <c r="CQ510" s="413"/>
      <c r="CR510" s="413"/>
      <c r="CS510" s="413"/>
      <c r="CT510" s="413"/>
      <c r="CU510" s="413"/>
      <c r="CV510" s="413"/>
      <c r="CW510" s="413"/>
      <c r="CX510" s="413"/>
      <c r="CY510" s="413"/>
      <c r="CZ510" s="413"/>
    </row>
    <row r="511" s="412" customFormat="true" ht="25.15" customHeight="true" x14ac:dyDescent="0.2">
      <c r="A511" s="488"/>
      <c r="B511" s="488"/>
      <c r="C511" s="1116" t="s">
        <v>610</v>
      </c>
      <c r="D511" s="1117"/>
      <c r="E511" s="30">
        <v>0.14925314534973427</v>
      </c>
      <c r="F511" s="71"/>
      <c r="G511" s="71"/>
      <c r="H511" s="1117" t="s">
        <v>531</v>
      </c>
      <c r="I511" s="1117"/>
      <c r="J511" s="29">
        <v>0.19402172821738625</v>
      </c>
      <c r="K511" s="71"/>
      <c r="L511" s="71"/>
      <c r="M511" s="1117" t="s">
        <v>606</v>
      </c>
      <c r="N511" s="1117"/>
      <c r="O511" s="28">
        <v>0.13463796027299796</v>
      </c>
      <c r="P511" s="71"/>
      <c r="Q511" s="71"/>
      <c r="R511" s="413"/>
      <c r="V511" s="413"/>
      <c r="W511" s="413"/>
      <c r="X511" s="413"/>
      <c r="Y511" s="413"/>
      <c r="Z511" s="413"/>
      <c r="AA511" s="413"/>
      <c r="AB511" s="413"/>
      <c r="AC511" s="413"/>
      <c r="AD511" s="413"/>
      <c r="AE511" s="413"/>
      <c r="AF511" s="413"/>
      <c r="AG511" s="413"/>
      <c r="AH511" s="413"/>
      <c r="AI511" s="413"/>
      <c r="AJ511" s="413"/>
      <c r="AK511" s="413"/>
      <c r="AL511" s="413"/>
      <c r="AM511" s="413"/>
      <c r="AN511" s="413"/>
      <c r="AO511" s="413"/>
      <c r="AP511" s="413"/>
      <c r="AQ511" s="413"/>
      <c r="AR511" s="413"/>
      <c r="AS511" s="413"/>
      <c r="AT511" s="413"/>
      <c r="AU511" s="413"/>
      <c r="AV511" s="413"/>
      <c r="AW511" s="413"/>
      <c r="AX511" s="413"/>
      <c r="AY511" s="413"/>
      <c r="AZ511" s="413"/>
      <c r="BB511" s="488"/>
      <c r="BV511" s="413"/>
      <c r="BW511" s="413"/>
      <c r="BX511" s="413"/>
      <c r="BY511" s="413"/>
      <c r="BZ511" s="413"/>
      <c r="CA511" s="413"/>
      <c r="CB511" s="413"/>
      <c r="CC511" s="413"/>
      <c r="CD511" s="413"/>
      <c r="CE511" s="413"/>
      <c r="CF511" s="413"/>
      <c r="CG511" s="413"/>
      <c r="CH511" s="413"/>
      <c r="CI511" s="413"/>
      <c r="CJ511" s="413"/>
      <c r="CK511" s="413"/>
      <c r="CL511" s="413"/>
      <c r="CM511" s="413"/>
      <c r="CN511" s="413"/>
      <c r="CO511" s="413"/>
      <c r="CP511" s="413"/>
      <c r="CQ511" s="413"/>
      <c r="CR511" s="413"/>
      <c r="CS511" s="413"/>
      <c r="CT511" s="413"/>
      <c r="CU511" s="413"/>
      <c r="CV511" s="413"/>
      <c r="CW511" s="413"/>
      <c r="CX511" s="413"/>
      <c r="CY511" s="413"/>
      <c r="CZ511" s="413"/>
    </row>
    <row r="512" s="412" customFormat="true" ht="25.15" customHeight="true" x14ac:dyDescent="0.2">
      <c r="A512" s="488"/>
      <c r="B512" s="488"/>
      <c r="C512" s="1116" t="s">
        <v>620</v>
      </c>
      <c r="D512" s="1117"/>
      <c r="E512" s="20">
        <v>2.5980577908325356E-5</v>
      </c>
      <c r="F512" s="71"/>
      <c r="G512" s="71"/>
      <c r="H512" s="1117" t="s">
        <v>541</v>
      </c>
      <c r="I512" s="1117"/>
      <c r="J512" s="29">
        <v>1.4153842353454827E-3</v>
      </c>
      <c r="K512" s="71"/>
      <c r="L512" s="71"/>
      <c r="M512" s="1117" t="s">
        <v>616</v>
      </c>
      <c r="N512" s="1117"/>
      <c r="O512" s="28">
        <v>0.10206402133761483</v>
      </c>
      <c r="P512" s="71"/>
      <c r="Q512" s="71"/>
      <c r="R512" s="413"/>
      <c r="V512" s="413"/>
      <c r="W512" s="413"/>
      <c r="X512" s="413"/>
      <c r="Y512" s="413"/>
      <c r="Z512" s="413"/>
      <c r="AA512" s="413"/>
      <c r="AB512" s="413"/>
      <c r="AC512" s="413"/>
      <c r="AD512" s="413"/>
      <c r="AE512" s="413"/>
      <c r="AF512" s="413"/>
      <c r="AG512" s="413"/>
      <c r="AH512" s="413"/>
      <c r="AI512" s="413"/>
      <c r="AJ512" s="413"/>
      <c r="AK512" s="413"/>
      <c r="AL512" s="413"/>
      <c r="AM512" s="413"/>
      <c r="AN512" s="413"/>
      <c r="AO512" s="413"/>
      <c r="AP512" s="413"/>
      <c r="AQ512" s="413"/>
      <c r="AR512" s="413"/>
      <c r="AS512" s="413"/>
      <c r="AT512" s="413"/>
      <c r="AU512" s="413"/>
      <c r="AV512" s="413"/>
      <c r="AW512" s="413"/>
      <c r="AX512" s="413"/>
      <c r="AY512" s="413"/>
      <c r="AZ512" s="413"/>
      <c r="BB512" s="488"/>
      <c r="BV512" s="413"/>
      <c r="BW512" s="413"/>
      <c r="BX512" s="413"/>
      <c r="BY512" s="413"/>
      <c r="BZ512" s="413"/>
      <c r="CA512" s="413"/>
      <c r="CB512" s="413"/>
      <c r="CC512" s="413"/>
      <c r="CD512" s="413"/>
      <c r="CE512" s="413"/>
      <c r="CF512" s="413"/>
      <c r="CG512" s="413"/>
      <c r="CH512" s="413"/>
      <c r="CI512" s="413"/>
      <c r="CJ512" s="413"/>
      <c r="CK512" s="413"/>
      <c r="CL512" s="413"/>
      <c r="CM512" s="413"/>
      <c r="CN512" s="413"/>
      <c r="CO512" s="413"/>
      <c r="CP512" s="413"/>
      <c r="CQ512" s="413"/>
      <c r="CR512" s="413"/>
      <c r="CS512" s="413"/>
      <c r="CT512" s="413"/>
      <c r="CU512" s="413"/>
      <c r="CV512" s="413"/>
      <c r="CW512" s="413"/>
      <c r="CX512" s="413"/>
      <c r="CY512" s="413"/>
      <c r="CZ512" s="413"/>
    </row>
    <row r="513" s="412" customFormat="true" ht="25.15" customHeight="true" x14ac:dyDescent="0.2">
      <c r="A513" s="488"/>
      <c r="B513" s="488"/>
      <c r="C513" s="1116" t="s">
        <v>586</v>
      </c>
      <c r="D513" s="1117"/>
      <c r="E513" s="30">
        <v>0.60609483767528238</v>
      </c>
      <c r="F513" s="71"/>
      <c r="G513" s="71"/>
      <c r="H513" s="1117" t="s">
        <v>665</v>
      </c>
      <c r="I513" s="1117"/>
      <c r="J513" s="29">
        <v>2.2614236177858591E-4</v>
      </c>
      <c r="K513" s="71"/>
      <c r="L513" s="71"/>
      <c r="M513" s="1117" t="s">
        <v>613</v>
      </c>
      <c r="N513" s="1117"/>
      <c r="O513" s="28">
        <v>0.17335010336963352</v>
      </c>
      <c r="P513" s="71"/>
      <c r="Q513" s="71"/>
      <c r="R513" s="413"/>
      <c r="V513" s="413"/>
      <c r="W513" s="413"/>
      <c r="X513" s="413"/>
      <c r="Y513" s="413"/>
      <c r="Z513" s="413"/>
      <c r="AA513" s="413"/>
      <c r="AB513" s="413"/>
      <c r="AC513" s="413"/>
      <c r="AD513" s="413"/>
      <c r="AE513" s="413"/>
      <c r="AF513" s="413"/>
      <c r="AG513" s="413"/>
      <c r="AH513" s="413"/>
      <c r="AI513" s="413"/>
      <c r="AJ513" s="413"/>
      <c r="AK513" s="413"/>
      <c r="AL513" s="413"/>
      <c r="AM513" s="413"/>
      <c r="AN513" s="413"/>
      <c r="AO513" s="413"/>
      <c r="AP513" s="413"/>
      <c r="AQ513" s="413"/>
      <c r="AR513" s="413"/>
      <c r="AS513" s="413"/>
      <c r="AT513" s="413"/>
      <c r="AU513" s="413"/>
      <c r="AV513" s="413"/>
      <c r="AW513" s="413"/>
      <c r="AX513" s="413"/>
      <c r="AY513" s="413"/>
      <c r="AZ513" s="413"/>
      <c r="BB513" s="488"/>
      <c r="BV513" s="413"/>
      <c r="BW513" s="413"/>
      <c r="BX513" s="413"/>
      <c r="BY513" s="413"/>
      <c r="BZ513" s="413"/>
      <c r="CA513" s="413"/>
      <c r="CB513" s="413"/>
      <c r="CC513" s="413"/>
      <c r="CD513" s="413"/>
      <c r="CE513" s="413"/>
      <c r="CF513" s="413"/>
      <c r="CG513" s="413"/>
      <c r="CH513" s="413"/>
      <c r="CI513" s="413"/>
      <c r="CJ513" s="413"/>
      <c r="CK513" s="413"/>
      <c r="CL513" s="413"/>
      <c r="CM513" s="413"/>
      <c r="CN513" s="413"/>
      <c r="CO513" s="413"/>
      <c r="CP513" s="413"/>
      <c r="CQ513" s="413"/>
      <c r="CR513" s="413"/>
      <c r="CS513" s="413"/>
      <c r="CT513" s="413"/>
      <c r="CU513" s="413"/>
      <c r="CV513" s="413"/>
      <c r="CW513" s="413"/>
      <c r="CX513" s="413"/>
      <c r="CY513" s="413"/>
      <c r="CZ513" s="413"/>
    </row>
    <row r="514" s="412" customFormat="true" ht="25.15" customHeight="true" x14ac:dyDescent="0.2">
      <c r="A514" s="488"/>
      <c r="B514" s="488"/>
      <c r="C514" s="1116" t="s">
        <v>652</v>
      </c>
      <c r="D514" s="1117"/>
      <c r="E514" s="30">
        <v>4.8767312793501658E-4</v>
      </c>
      <c r="F514" s="71"/>
      <c r="G514" s="71"/>
      <c r="H514" s="1117" t="s">
        <v>504</v>
      </c>
      <c r="I514" s="1117"/>
      <c r="J514" s="29">
        <v>2.3926203350435379E-2</v>
      </c>
      <c r="K514" s="71"/>
      <c r="L514" s="71"/>
      <c r="M514" s="1117" t="s">
        <v>592</v>
      </c>
      <c r="N514" s="1117"/>
      <c r="O514" s="28">
        <v>0.32769433641447132</v>
      </c>
      <c r="P514" s="71"/>
      <c r="Q514" s="71"/>
      <c r="R514" s="413"/>
      <c r="V514" s="413"/>
      <c r="W514" s="413"/>
      <c r="X514" s="413"/>
      <c r="Y514" s="413"/>
      <c r="Z514" s="413"/>
      <c r="AA514" s="413"/>
      <c r="AB514" s="413"/>
      <c r="AC514" s="413"/>
      <c r="AD514" s="413"/>
      <c r="AE514" s="413"/>
      <c r="AF514" s="413"/>
      <c r="AG514" s="413"/>
      <c r="AH514" s="413"/>
      <c r="AI514" s="413"/>
      <c r="AJ514" s="413"/>
      <c r="AK514" s="413"/>
      <c r="AL514" s="413"/>
      <c r="AM514" s="413"/>
      <c r="AN514" s="413"/>
      <c r="AO514" s="413"/>
      <c r="AP514" s="413"/>
      <c r="AQ514" s="413"/>
      <c r="AR514" s="413"/>
      <c r="AS514" s="413"/>
      <c r="AT514" s="413"/>
      <c r="AU514" s="413"/>
      <c r="AV514" s="413"/>
      <c r="AW514" s="413"/>
      <c r="AX514" s="413"/>
      <c r="AY514" s="413"/>
      <c r="AZ514" s="413"/>
      <c r="BB514" s="488"/>
      <c r="BV514" s="413"/>
      <c r="BW514" s="413"/>
      <c r="BX514" s="413"/>
      <c r="BY514" s="413"/>
      <c r="BZ514" s="413"/>
      <c r="CA514" s="413"/>
      <c r="CB514" s="413"/>
      <c r="CC514" s="413"/>
      <c r="CD514" s="413"/>
      <c r="CE514" s="413"/>
      <c r="CF514" s="413"/>
      <c r="CG514" s="413"/>
      <c r="CH514" s="413"/>
      <c r="CI514" s="413"/>
      <c r="CJ514" s="413"/>
      <c r="CK514" s="413"/>
      <c r="CL514" s="413"/>
      <c r="CM514" s="413"/>
      <c r="CN514" s="413"/>
      <c r="CO514" s="413"/>
      <c r="CP514" s="413"/>
      <c r="CQ514" s="413"/>
      <c r="CR514" s="413"/>
      <c r="CS514" s="413"/>
      <c r="CT514" s="413"/>
      <c r="CU514" s="413"/>
      <c r="CV514" s="413"/>
      <c r="CW514" s="413"/>
      <c r="CX514" s="413"/>
      <c r="CY514" s="413"/>
      <c r="CZ514" s="413"/>
    </row>
    <row r="515" s="412" customFormat="true" ht="25.15" customHeight="true" x14ac:dyDescent="0.2">
      <c r="A515" s="488"/>
      <c r="B515" s="488"/>
      <c r="C515" s="1116" t="s">
        <v>588</v>
      </c>
      <c r="D515" s="1117"/>
      <c r="E515" s="30">
        <v>0.60008267265830284</v>
      </c>
      <c r="F515" s="71"/>
      <c r="G515" s="71"/>
      <c r="H515" s="1117" t="s">
        <v>657</v>
      </c>
      <c r="I515" s="1117"/>
      <c r="J515" s="29">
        <v>4.1464928596308941E-3</v>
      </c>
      <c r="K515" s="71"/>
      <c r="L515" s="71"/>
      <c r="M515" s="1117" t="s">
        <v>601</v>
      </c>
      <c r="N515" s="1117"/>
      <c r="O515" s="28">
        <v>0.28934940806569692</v>
      </c>
      <c r="P515" s="71"/>
      <c r="Q515" s="71"/>
      <c r="R515" s="413"/>
      <c r="V515" s="413"/>
      <c r="W515" s="413"/>
      <c r="X515" s="413"/>
      <c r="Y515" s="413"/>
      <c r="Z515" s="413"/>
      <c r="AA515" s="413"/>
      <c r="AB515" s="413"/>
      <c r="AC515" s="413"/>
      <c r="AD515" s="413"/>
      <c r="AE515" s="413"/>
      <c r="AF515" s="413"/>
      <c r="AG515" s="413"/>
      <c r="AH515" s="413"/>
      <c r="AI515" s="413"/>
      <c r="AJ515" s="413"/>
      <c r="AK515" s="413"/>
      <c r="AL515" s="413"/>
      <c r="AM515" s="413"/>
      <c r="AN515" s="413"/>
      <c r="AO515" s="413"/>
      <c r="AP515" s="413"/>
      <c r="AQ515" s="413"/>
      <c r="AR515" s="413"/>
      <c r="AS515" s="413"/>
      <c r="AT515" s="413"/>
      <c r="AU515" s="413"/>
      <c r="AV515" s="413"/>
      <c r="AW515" s="413"/>
      <c r="AX515" s="413"/>
      <c r="AY515" s="413"/>
      <c r="AZ515" s="413"/>
      <c r="BB515" s="488"/>
      <c r="BV515" s="413"/>
      <c r="BW515" s="413"/>
      <c r="BX515" s="413"/>
      <c r="BY515" s="413"/>
      <c r="BZ515" s="413"/>
      <c r="CA515" s="413"/>
      <c r="CB515" s="413"/>
      <c r="CC515" s="413"/>
      <c r="CD515" s="413"/>
      <c r="CE515" s="413"/>
      <c r="CF515" s="413"/>
      <c r="CG515" s="413"/>
      <c r="CH515" s="413"/>
      <c r="CI515" s="413"/>
      <c r="CJ515" s="413"/>
      <c r="CK515" s="413"/>
      <c r="CL515" s="413"/>
      <c r="CM515" s="413"/>
      <c r="CN515" s="413"/>
      <c r="CO515" s="413"/>
      <c r="CP515" s="413"/>
      <c r="CQ515" s="413"/>
      <c r="CR515" s="413"/>
      <c r="CS515" s="413"/>
      <c r="CT515" s="413"/>
      <c r="CU515" s="413"/>
      <c r="CV515" s="413"/>
      <c r="CW515" s="413"/>
      <c r="CX515" s="413"/>
      <c r="CY515" s="413"/>
      <c r="CZ515" s="413"/>
    </row>
    <row r="516" s="412" customFormat="true" ht="25.15" customHeight="true" x14ac:dyDescent="0.2">
      <c r="A516" s="488"/>
      <c r="B516" s="488"/>
      <c r="C516" s="1116" t="s">
        <v>584</v>
      </c>
      <c r="D516" s="1117"/>
      <c r="E516" s="30">
        <v>0.63949459324463354</v>
      </c>
      <c r="F516" s="71"/>
      <c r="G516" s="71"/>
      <c r="H516" s="1117" t="s">
        <v>507</v>
      </c>
      <c r="I516" s="1117"/>
      <c r="J516" s="29">
        <v>5.287856215565305E-2</v>
      </c>
      <c r="K516" s="71"/>
      <c r="L516" s="71"/>
      <c r="M516" s="1117" t="s">
        <v>600</v>
      </c>
      <c r="N516" s="1117"/>
      <c r="O516" s="28">
        <v>0.2539358139807279</v>
      </c>
      <c r="P516" s="71"/>
      <c r="Q516" s="71"/>
      <c r="R516" s="413"/>
      <c r="V516" s="413"/>
      <c r="W516" s="413"/>
      <c r="X516" s="413"/>
      <c r="Y516" s="413"/>
      <c r="Z516" s="413"/>
      <c r="AA516" s="413"/>
      <c r="AB516" s="413"/>
      <c r="AC516" s="413"/>
      <c r="AD516" s="413"/>
      <c r="AE516" s="413"/>
      <c r="AF516" s="413"/>
      <c r="AG516" s="413"/>
      <c r="AH516" s="413"/>
      <c r="AI516" s="413"/>
      <c r="AJ516" s="413"/>
      <c r="AK516" s="413"/>
      <c r="AL516" s="413"/>
      <c r="AM516" s="413"/>
      <c r="AN516" s="413"/>
      <c r="AO516" s="413"/>
      <c r="AP516" s="413"/>
      <c r="AQ516" s="413"/>
      <c r="AR516" s="413"/>
      <c r="AS516" s="413"/>
      <c r="AT516" s="413"/>
      <c r="AU516" s="413"/>
      <c r="AV516" s="413"/>
      <c r="AW516" s="413"/>
      <c r="AX516" s="413"/>
      <c r="AY516" s="413"/>
      <c r="AZ516" s="413"/>
      <c r="BB516" s="488"/>
      <c r="BV516" s="413"/>
      <c r="BW516" s="413"/>
      <c r="BX516" s="413"/>
      <c r="BY516" s="413"/>
      <c r="BZ516" s="413"/>
      <c r="CA516" s="413"/>
      <c r="CB516" s="413"/>
      <c r="CC516" s="413"/>
      <c r="CD516" s="413"/>
      <c r="CE516" s="413"/>
      <c r="CF516" s="413"/>
      <c r="CG516" s="413"/>
      <c r="CH516" s="413"/>
      <c r="CI516" s="413"/>
      <c r="CJ516" s="413"/>
      <c r="CK516" s="413"/>
      <c r="CL516" s="413"/>
      <c r="CM516" s="413"/>
      <c r="CN516" s="413"/>
      <c r="CO516" s="413"/>
      <c r="CP516" s="413"/>
      <c r="CQ516" s="413"/>
      <c r="CR516" s="413"/>
      <c r="CS516" s="413"/>
      <c r="CT516" s="413"/>
      <c r="CU516" s="413"/>
      <c r="CV516" s="413"/>
      <c r="CW516" s="413"/>
      <c r="CX516" s="413"/>
      <c r="CY516" s="413"/>
      <c r="CZ516" s="413"/>
    </row>
    <row r="517" s="412" customFormat="true" ht="25.15" customHeight="true" x14ac:dyDescent="0.2">
      <c r="A517" s="488"/>
      <c r="B517" s="488"/>
      <c r="C517" s="1116" t="s">
        <v>585</v>
      </c>
      <c r="D517" s="1117"/>
      <c r="E517" s="30">
        <v>0.6392952943662209</v>
      </c>
      <c r="F517" s="71"/>
      <c r="G517" s="71"/>
      <c r="H517" s="1117" t="s">
        <v>607</v>
      </c>
      <c r="I517" s="1117"/>
      <c r="J517" s="29">
        <v>2.9518606720253686E-2</v>
      </c>
      <c r="K517" s="71"/>
      <c r="L517" s="71"/>
      <c r="M517" s="1117" t="s">
        <v>618</v>
      </c>
      <c r="N517" s="1117"/>
      <c r="O517" s="28">
        <v>0.1182324140130024</v>
      </c>
      <c r="P517" s="71"/>
      <c r="Q517" s="71"/>
      <c r="R517" s="413"/>
      <c r="V517" s="413"/>
      <c r="W517" s="413"/>
      <c r="X517" s="413"/>
      <c r="Y517" s="413"/>
      <c r="Z517" s="413"/>
      <c r="AA517" s="413"/>
      <c r="AB517" s="413"/>
      <c r="AC517" s="413"/>
      <c r="AD517" s="413"/>
      <c r="AE517" s="413"/>
      <c r="AF517" s="413"/>
      <c r="AG517" s="413"/>
      <c r="AH517" s="413"/>
      <c r="AI517" s="413"/>
      <c r="AJ517" s="413"/>
      <c r="AK517" s="413"/>
      <c r="AL517" s="413"/>
      <c r="AM517" s="413"/>
      <c r="AN517" s="413"/>
      <c r="AO517" s="413"/>
      <c r="AP517" s="413"/>
      <c r="AQ517" s="413"/>
      <c r="AR517" s="413"/>
      <c r="AS517" s="413"/>
      <c r="AT517" s="413"/>
      <c r="AU517" s="413"/>
      <c r="AV517" s="413"/>
      <c r="AW517" s="413"/>
      <c r="AX517" s="413"/>
      <c r="AY517" s="413"/>
      <c r="AZ517" s="413"/>
      <c r="BB517" s="488"/>
      <c r="BV517" s="413"/>
      <c r="BW517" s="413"/>
      <c r="BX517" s="413"/>
      <c r="BY517" s="413"/>
      <c r="BZ517" s="413"/>
      <c r="CA517" s="413"/>
      <c r="CB517" s="413"/>
      <c r="CC517" s="413"/>
      <c r="CD517" s="413"/>
      <c r="CE517" s="413"/>
      <c r="CF517" s="413"/>
      <c r="CG517" s="413"/>
      <c r="CH517" s="413"/>
      <c r="CI517" s="413"/>
      <c r="CJ517" s="413"/>
      <c r="CK517" s="413"/>
      <c r="CL517" s="413"/>
      <c r="CM517" s="413"/>
      <c r="CN517" s="413"/>
      <c r="CO517" s="413"/>
      <c r="CP517" s="413"/>
      <c r="CQ517" s="413"/>
      <c r="CR517" s="413"/>
      <c r="CS517" s="413"/>
      <c r="CT517" s="413"/>
      <c r="CU517" s="413"/>
      <c r="CV517" s="413"/>
      <c r="CW517" s="413"/>
      <c r="CX517" s="413"/>
      <c r="CY517" s="413"/>
      <c r="CZ517" s="413"/>
    </row>
    <row r="518" s="412" customFormat="true" ht="25.15" customHeight="true" x14ac:dyDescent="0.2">
      <c r="A518" s="488"/>
      <c r="B518" s="488"/>
      <c r="C518" s="1116" t="s">
        <v>589</v>
      </c>
      <c r="D518" s="1117"/>
      <c r="E518" s="30">
        <v>0.44178753755016126</v>
      </c>
      <c r="F518" s="71"/>
      <c r="G518" s="71"/>
      <c r="H518" s="1117" t="s">
        <v>654</v>
      </c>
      <c r="I518" s="1117"/>
      <c r="J518" s="29">
        <v>2.9566841612327236E-4</v>
      </c>
      <c r="K518" s="71"/>
      <c r="L518" s="71"/>
      <c r="M518" s="1117" t="s">
        <v>619</v>
      </c>
      <c r="N518" s="1117"/>
      <c r="O518" s="28">
        <v>2.1788283690171491E-2</v>
      </c>
      <c r="P518" s="71"/>
      <c r="Q518" s="71"/>
      <c r="R518" s="413"/>
      <c r="V518" s="413"/>
      <c r="W518" s="413"/>
      <c r="X518" s="413"/>
      <c r="Y518" s="413"/>
      <c r="Z518" s="413"/>
      <c r="AA518" s="413"/>
      <c r="AB518" s="413"/>
      <c r="AC518" s="413"/>
      <c r="AD518" s="413"/>
      <c r="AE518" s="413"/>
      <c r="AF518" s="413"/>
      <c r="AG518" s="413"/>
      <c r="AH518" s="413"/>
      <c r="AI518" s="413"/>
      <c r="AJ518" s="413"/>
      <c r="AK518" s="413"/>
      <c r="AL518" s="413"/>
      <c r="AM518" s="413"/>
      <c r="AN518" s="413"/>
      <c r="AO518" s="413"/>
      <c r="AP518" s="413"/>
      <c r="AQ518" s="413"/>
      <c r="AR518" s="413"/>
      <c r="AS518" s="413"/>
      <c r="AT518" s="413"/>
      <c r="AU518" s="413"/>
      <c r="AV518" s="413"/>
      <c r="AW518" s="413"/>
      <c r="AX518" s="413"/>
      <c r="AY518" s="413"/>
      <c r="AZ518" s="413"/>
      <c r="BB518" s="488"/>
      <c r="BV518" s="413"/>
      <c r="BW518" s="413"/>
      <c r="BX518" s="413"/>
      <c r="BY518" s="413"/>
      <c r="BZ518" s="413"/>
      <c r="CA518" s="413"/>
      <c r="CB518" s="413"/>
      <c r="CC518" s="413"/>
      <c r="CD518" s="413"/>
      <c r="CE518" s="413"/>
      <c r="CF518" s="413"/>
      <c r="CG518" s="413"/>
      <c r="CH518" s="413"/>
      <c r="CI518" s="413"/>
      <c r="CJ518" s="413"/>
      <c r="CK518" s="413"/>
      <c r="CL518" s="413"/>
      <c r="CM518" s="413"/>
      <c r="CN518" s="413"/>
      <c r="CO518" s="413"/>
      <c r="CP518" s="413"/>
      <c r="CQ518" s="413"/>
      <c r="CR518" s="413"/>
      <c r="CS518" s="413"/>
      <c r="CT518" s="413"/>
      <c r="CU518" s="413"/>
      <c r="CV518" s="413"/>
      <c r="CW518" s="413"/>
      <c r="CX518" s="413"/>
      <c r="CY518" s="413"/>
      <c r="CZ518" s="413"/>
    </row>
    <row r="519" s="412" customFormat="true" ht="25.15" customHeight="true" x14ac:dyDescent="0.2">
      <c r="A519" s="488"/>
      <c r="B519" s="488"/>
      <c r="C519" s="1116" t="s">
        <v>593</v>
      </c>
      <c r="D519" s="1117"/>
      <c r="E519" s="30">
        <v>0.29087233260983847</v>
      </c>
      <c r="F519" s="71"/>
      <c r="G519" s="71"/>
      <c r="H519" s="1117" t="s">
        <v>635</v>
      </c>
      <c r="I519" s="1117"/>
      <c r="J519" s="29">
        <v>1.0145119204837624E-2</v>
      </c>
      <c r="K519" s="71"/>
      <c r="L519" s="71"/>
      <c r="M519" s="1117" t="s">
        <v>596</v>
      </c>
      <c r="N519" s="1117"/>
      <c r="O519" s="28">
        <v>1.4329951546392236E-4</v>
      </c>
      <c r="P519" s="71"/>
      <c r="Q519" s="71"/>
      <c r="R519" s="413"/>
      <c r="V519" s="413"/>
      <c r="W519" s="413"/>
      <c r="X519" s="413"/>
      <c r="Y519" s="413"/>
      <c r="Z519" s="413"/>
      <c r="AA519" s="413"/>
      <c r="AB519" s="413"/>
      <c r="AC519" s="413"/>
      <c r="AD519" s="413"/>
      <c r="AE519" s="413"/>
      <c r="AF519" s="413"/>
      <c r="AG519" s="413"/>
      <c r="AH519" s="413"/>
      <c r="AI519" s="413"/>
      <c r="AJ519" s="413"/>
      <c r="AK519" s="413"/>
      <c r="AL519" s="413"/>
      <c r="AM519" s="413"/>
      <c r="AN519" s="413"/>
      <c r="AO519" s="413"/>
      <c r="AP519" s="413"/>
      <c r="AQ519" s="413"/>
      <c r="AR519" s="413"/>
      <c r="AS519" s="413"/>
      <c r="AT519" s="413"/>
      <c r="AU519" s="413"/>
      <c r="AV519" s="413"/>
      <c r="AW519" s="413"/>
      <c r="AX519" s="413"/>
      <c r="AY519" s="413"/>
      <c r="AZ519" s="413"/>
      <c r="BB519" s="488"/>
      <c r="BV519" s="413"/>
      <c r="BW519" s="413"/>
      <c r="BX519" s="413"/>
      <c r="BY519" s="413"/>
      <c r="BZ519" s="413"/>
      <c r="CA519" s="413"/>
      <c r="CB519" s="413"/>
      <c r="CC519" s="413"/>
      <c r="CD519" s="413"/>
      <c r="CE519" s="413"/>
      <c r="CF519" s="413"/>
      <c r="CG519" s="413"/>
      <c r="CH519" s="413"/>
      <c r="CI519" s="413"/>
      <c r="CJ519" s="413"/>
      <c r="CK519" s="413"/>
      <c r="CL519" s="413"/>
      <c r="CM519" s="413"/>
      <c r="CN519" s="413"/>
      <c r="CO519" s="413"/>
      <c r="CP519" s="413"/>
      <c r="CQ519" s="413"/>
      <c r="CR519" s="413"/>
      <c r="CS519" s="413"/>
      <c r="CT519" s="413"/>
      <c r="CU519" s="413"/>
      <c r="CV519" s="413"/>
      <c r="CW519" s="413"/>
      <c r="CX519" s="413"/>
      <c r="CY519" s="413"/>
      <c r="CZ519" s="413"/>
    </row>
    <row r="520" s="412" customFormat="true" ht="25.15" customHeight="true" x14ac:dyDescent="0.2">
      <c r="A520" s="488"/>
      <c r="B520" s="488"/>
      <c r="C520" s="1116" t="s">
        <v>587</v>
      </c>
      <c r="D520" s="1117"/>
      <c r="E520" s="30">
        <v>0.60605822165094148</v>
      </c>
      <c r="F520" s="71"/>
      <c r="G520" s="71"/>
      <c r="H520" s="1117" t="s">
        <v>623</v>
      </c>
      <c r="I520" s="1117"/>
      <c r="J520" s="29">
        <v>2.444933382517727E-2</v>
      </c>
      <c r="K520" s="71"/>
      <c r="L520" s="71"/>
      <c r="M520" s="1117" t="s">
        <v>591</v>
      </c>
      <c r="N520" s="1117"/>
      <c r="O520" s="28">
        <v>0.31148006417219098</v>
      </c>
      <c r="P520" s="71"/>
      <c r="Q520" s="71"/>
      <c r="R520" s="413"/>
      <c r="V520" s="413"/>
      <c r="W520" s="413"/>
      <c r="X520" s="413"/>
      <c r="Y520" s="413"/>
      <c r="Z520" s="413"/>
      <c r="AA520" s="413"/>
      <c r="AB520" s="413"/>
      <c r="AC520" s="413"/>
      <c r="AD520" s="413"/>
      <c r="AE520" s="413"/>
      <c r="AF520" s="413"/>
      <c r="AG520" s="413"/>
      <c r="AH520" s="413"/>
      <c r="AI520" s="413"/>
      <c r="AJ520" s="413"/>
      <c r="AK520" s="413"/>
      <c r="AL520" s="413"/>
      <c r="AM520" s="413"/>
      <c r="AN520" s="413"/>
      <c r="AO520" s="413"/>
      <c r="AP520" s="413"/>
      <c r="AQ520" s="413"/>
      <c r="AR520" s="413"/>
      <c r="AS520" s="413"/>
      <c r="AT520" s="413"/>
      <c r="AU520" s="413"/>
      <c r="AV520" s="413"/>
      <c r="AW520" s="413"/>
      <c r="AX520" s="413"/>
      <c r="AY520" s="413"/>
      <c r="AZ520" s="413"/>
      <c r="BB520" s="488"/>
      <c r="BV520" s="413"/>
      <c r="BW520" s="413"/>
      <c r="BX520" s="413"/>
      <c r="BY520" s="413"/>
      <c r="BZ520" s="413"/>
      <c r="CA520" s="413"/>
      <c r="CB520" s="413"/>
      <c r="CC520" s="413"/>
      <c r="CD520" s="413"/>
      <c r="CE520" s="413"/>
      <c r="CF520" s="413"/>
      <c r="CG520" s="413"/>
      <c r="CH520" s="413"/>
      <c r="CI520" s="413"/>
      <c r="CJ520" s="413"/>
      <c r="CK520" s="413"/>
      <c r="CL520" s="413"/>
      <c r="CM520" s="413"/>
      <c r="CN520" s="413"/>
      <c r="CO520" s="413"/>
      <c r="CP520" s="413"/>
      <c r="CQ520" s="413"/>
      <c r="CR520" s="413"/>
      <c r="CS520" s="413"/>
      <c r="CT520" s="413"/>
      <c r="CU520" s="413"/>
      <c r="CV520" s="413"/>
      <c r="CW520" s="413"/>
      <c r="CX520" s="413"/>
      <c r="CY520" s="413"/>
      <c r="CZ520" s="413"/>
    </row>
    <row r="521" s="412" customFormat="true" ht="25.15" customHeight="true" x14ac:dyDescent="0.2">
      <c r="A521" s="488"/>
      <c r="B521" s="488"/>
      <c r="C521" s="1116" t="s">
        <v>603</v>
      </c>
      <c r="D521" s="1117"/>
      <c r="E521" s="30">
        <v>0.12060735022795666</v>
      </c>
      <c r="F521" s="71"/>
      <c r="G521" s="71"/>
      <c r="H521" s="1117" t="s">
        <v>606</v>
      </c>
      <c r="I521" s="1117"/>
      <c r="J521" s="29">
        <v>0.10026346056632356</v>
      </c>
      <c r="K521" s="71"/>
      <c r="L521" s="71"/>
      <c r="M521" s="1117" t="s">
        <v>614</v>
      </c>
      <c r="N521" s="1117"/>
      <c r="O521" s="28">
        <v>1.3879778157331216E-2</v>
      </c>
      <c r="P521" s="71"/>
      <c r="Q521" s="71"/>
      <c r="R521" s="413"/>
      <c r="V521" s="413"/>
      <c r="W521" s="413"/>
      <c r="X521" s="413"/>
      <c r="Y521" s="413"/>
      <c r="Z521" s="413"/>
      <c r="AA521" s="413"/>
      <c r="AB521" s="413"/>
      <c r="AC521" s="413"/>
      <c r="AD521" s="413"/>
      <c r="AE521" s="413"/>
      <c r="AF521" s="413"/>
      <c r="AG521" s="413"/>
      <c r="AH521" s="413"/>
      <c r="AI521" s="413"/>
      <c r="AJ521" s="413"/>
      <c r="AK521" s="413"/>
      <c r="AL521" s="413"/>
      <c r="AM521" s="413"/>
      <c r="AN521" s="413"/>
      <c r="AO521" s="413"/>
      <c r="AP521" s="413"/>
      <c r="AQ521" s="413"/>
      <c r="AR521" s="413"/>
      <c r="AS521" s="413"/>
      <c r="AT521" s="413"/>
      <c r="AU521" s="413"/>
      <c r="AV521" s="413"/>
      <c r="AW521" s="413"/>
      <c r="AX521" s="413"/>
      <c r="AY521" s="413"/>
      <c r="AZ521" s="413"/>
      <c r="BB521" s="488"/>
      <c r="BV521" s="413"/>
      <c r="BW521" s="413"/>
      <c r="BX521" s="413"/>
      <c r="BY521" s="413"/>
      <c r="BZ521" s="413"/>
      <c r="CA521" s="413"/>
      <c r="CB521" s="413"/>
      <c r="CC521" s="413"/>
      <c r="CD521" s="413"/>
      <c r="CE521" s="413"/>
      <c r="CF521" s="413"/>
      <c r="CG521" s="413"/>
      <c r="CH521" s="413"/>
      <c r="CI521" s="413"/>
      <c r="CJ521" s="413"/>
      <c r="CK521" s="413"/>
      <c r="CL521" s="413"/>
      <c r="CM521" s="413"/>
      <c r="CN521" s="413"/>
      <c r="CO521" s="413"/>
      <c r="CP521" s="413"/>
      <c r="CQ521" s="413"/>
      <c r="CR521" s="413"/>
      <c r="CS521" s="413"/>
      <c r="CT521" s="413"/>
      <c r="CU521" s="413"/>
      <c r="CV521" s="413"/>
      <c r="CW521" s="413"/>
      <c r="CX521" s="413"/>
      <c r="CY521" s="413"/>
      <c r="CZ521" s="413"/>
    </row>
    <row r="522" s="412" customFormat="true" ht="25.15" customHeight="true" x14ac:dyDescent="0.2">
      <c r="A522" s="488"/>
      <c r="B522" s="488"/>
      <c r="C522" s="1116" t="s">
        <v>590</v>
      </c>
      <c r="D522" s="1117"/>
      <c r="E522" s="30">
        <v>0.41335230151197977</v>
      </c>
      <c r="F522" s="71"/>
      <c r="G522" s="71"/>
      <c r="H522" s="1117" t="s">
        <v>616</v>
      </c>
      <c r="I522" s="1117"/>
      <c r="J522" s="29">
        <v>3.4174556242890466E-2</v>
      </c>
      <c r="K522" s="71"/>
      <c r="L522" s="71"/>
      <c r="M522" s="1117" t="s">
        <v>608</v>
      </c>
      <c r="N522" s="1117"/>
      <c r="O522" s="28">
        <v>0.12487838674218844</v>
      </c>
      <c r="P522" s="71"/>
      <c r="Q522" s="71"/>
      <c r="R522" s="413"/>
      <c r="V522" s="413"/>
      <c r="W522" s="413"/>
      <c r="X522" s="413"/>
      <c r="Y522" s="413"/>
      <c r="Z522" s="413"/>
      <c r="AA522" s="413"/>
      <c r="AB522" s="413"/>
      <c r="AC522" s="413"/>
      <c r="AD522" s="413"/>
      <c r="AE522" s="413"/>
      <c r="AF522" s="413"/>
      <c r="AG522" s="413"/>
      <c r="AH522" s="413"/>
      <c r="AI522" s="413"/>
      <c r="AJ522" s="413"/>
      <c r="AK522" s="413"/>
      <c r="AL522" s="413"/>
      <c r="AM522" s="413"/>
      <c r="AN522" s="413"/>
      <c r="AO522" s="413"/>
      <c r="AP522" s="413"/>
      <c r="AQ522" s="413"/>
      <c r="AR522" s="413"/>
      <c r="AS522" s="413"/>
      <c r="AT522" s="413"/>
      <c r="AU522" s="413"/>
      <c r="AV522" s="413"/>
      <c r="AW522" s="413"/>
      <c r="AX522" s="413"/>
      <c r="AY522" s="413"/>
      <c r="AZ522" s="413"/>
      <c r="BB522" s="488"/>
      <c r="BV522" s="413"/>
      <c r="BW522" s="413"/>
      <c r="BX522" s="413"/>
      <c r="BY522" s="413"/>
      <c r="BZ522" s="413"/>
      <c r="CA522" s="413"/>
      <c r="CB522" s="413"/>
      <c r="CC522" s="413"/>
      <c r="CD522" s="413"/>
      <c r="CE522" s="413"/>
      <c r="CF522" s="413"/>
      <c r="CG522" s="413"/>
      <c r="CH522" s="413"/>
      <c r="CI522" s="413"/>
      <c r="CJ522" s="413"/>
      <c r="CK522" s="413"/>
      <c r="CL522" s="413"/>
      <c r="CM522" s="413"/>
      <c r="CN522" s="413"/>
      <c r="CO522" s="413"/>
      <c r="CP522" s="413"/>
      <c r="CQ522" s="413"/>
      <c r="CR522" s="413"/>
      <c r="CS522" s="413"/>
      <c r="CT522" s="413"/>
      <c r="CU522" s="413"/>
      <c r="CV522" s="413"/>
      <c r="CW522" s="413"/>
      <c r="CX522" s="413"/>
      <c r="CY522" s="413"/>
      <c r="CZ522" s="413"/>
    </row>
    <row r="523" s="412" customFormat="true" ht="25.15" customHeight="true" x14ac:dyDescent="0.2">
      <c r="A523" s="488"/>
      <c r="B523" s="488"/>
      <c r="C523" s="1116" t="s">
        <v>583</v>
      </c>
      <c r="D523" s="1117"/>
      <c r="E523" s="30">
        <v>0.65097643270937866</v>
      </c>
      <c r="F523" s="71"/>
      <c r="G523" s="71"/>
      <c r="H523" s="1117" t="s">
        <v>613</v>
      </c>
      <c r="I523" s="1117"/>
      <c r="J523" s="29">
        <v>3.7305607590123101E-2</v>
      </c>
      <c r="K523" s="71"/>
      <c r="L523" s="71"/>
      <c r="M523" s="1117" t="s">
        <v>610</v>
      </c>
      <c r="N523" s="1117"/>
      <c r="O523" s="28">
        <v>4.3703616307208563E-3</v>
      </c>
      <c r="P523" s="71"/>
      <c r="Q523" s="71"/>
      <c r="R523" s="413"/>
      <c r="V523" s="413"/>
      <c r="W523" s="413"/>
      <c r="X523" s="413"/>
      <c r="Y523" s="413"/>
      <c r="Z523" s="413"/>
      <c r="AA523" s="413"/>
      <c r="AB523" s="413"/>
      <c r="AC523" s="413"/>
      <c r="AD523" s="413"/>
      <c r="AE523" s="413"/>
      <c r="AF523" s="413"/>
      <c r="AG523" s="413"/>
      <c r="AH523" s="413"/>
      <c r="AI523" s="413"/>
      <c r="AJ523" s="413"/>
      <c r="AK523" s="413"/>
      <c r="AL523" s="413"/>
      <c r="AM523" s="413"/>
      <c r="AN523" s="413"/>
      <c r="AO523" s="413"/>
      <c r="AP523" s="413"/>
      <c r="AQ523" s="413"/>
      <c r="AR523" s="413"/>
      <c r="AS523" s="413"/>
      <c r="AT523" s="413"/>
      <c r="AU523" s="413"/>
      <c r="AV523" s="413"/>
      <c r="AW523" s="413"/>
      <c r="AX523" s="413"/>
      <c r="AY523" s="413"/>
      <c r="AZ523" s="413"/>
      <c r="BB523" s="488"/>
      <c r="BV523" s="413"/>
      <c r="BW523" s="413"/>
      <c r="BX523" s="413"/>
      <c r="BY523" s="413"/>
      <c r="BZ523" s="413"/>
      <c r="CA523" s="413"/>
      <c r="CB523" s="413"/>
      <c r="CC523" s="413"/>
      <c r="CD523" s="413"/>
      <c r="CE523" s="413"/>
      <c r="CF523" s="413"/>
      <c r="CG523" s="413"/>
      <c r="CH523" s="413"/>
      <c r="CI523" s="413"/>
      <c r="CJ523" s="413"/>
      <c r="CK523" s="413"/>
      <c r="CL523" s="413"/>
      <c r="CM523" s="413"/>
      <c r="CN523" s="413"/>
      <c r="CO523" s="413"/>
      <c r="CP523" s="413"/>
      <c r="CQ523" s="413"/>
      <c r="CR523" s="413"/>
      <c r="CS523" s="413"/>
      <c r="CT523" s="413"/>
      <c r="CU523" s="413"/>
      <c r="CV523" s="413"/>
      <c r="CW523" s="413"/>
      <c r="CX523" s="413"/>
      <c r="CY523" s="413"/>
      <c r="CZ523" s="413"/>
    </row>
    <row r="524" s="412" customFormat="true" ht="25.15" customHeight="true" x14ac:dyDescent="0.2">
      <c r="A524" s="488"/>
      <c r="B524" s="488"/>
      <c r="C524" s="1116" t="s">
        <v>602</v>
      </c>
      <c r="D524" s="1117"/>
      <c r="E524" s="30">
        <v>0.22231765185431995</v>
      </c>
      <c r="F524" s="71"/>
      <c r="G524" s="71"/>
      <c r="H524" s="1117" t="s">
        <v>592</v>
      </c>
      <c r="I524" s="1117"/>
      <c r="J524" s="29">
        <v>0.32022991911002363</v>
      </c>
      <c r="K524" s="71"/>
      <c r="L524" s="71"/>
      <c r="M524" s="1117" t="s">
        <v>586</v>
      </c>
      <c r="N524" s="1117"/>
      <c r="O524" s="28">
        <v>0.44173489236211794</v>
      </c>
      <c r="P524" s="71"/>
      <c r="Q524" s="71"/>
      <c r="R524" s="413"/>
      <c r="V524" s="413"/>
      <c r="W524" s="413"/>
      <c r="X524" s="413"/>
      <c r="Y524" s="413"/>
      <c r="Z524" s="413"/>
      <c r="AA524" s="413"/>
      <c r="AB524" s="413"/>
      <c r="AC524" s="413"/>
      <c r="AD524" s="413"/>
      <c r="AE524" s="413"/>
      <c r="AF524" s="413"/>
      <c r="AG524" s="413"/>
      <c r="AH524" s="413"/>
      <c r="AI524" s="413"/>
      <c r="AJ524" s="413"/>
      <c r="AK524" s="413"/>
      <c r="AL524" s="413"/>
      <c r="AM524" s="413"/>
      <c r="AN524" s="413"/>
      <c r="AO524" s="413"/>
      <c r="AP524" s="413"/>
      <c r="AQ524" s="413"/>
      <c r="AR524" s="413"/>
      <c r="AS524" s="413"/>
      <c r="AT524" s="413"/>
      <c r="AU524" s="413"/>
      <c r="AV524" s="413"/>
      <c r="AW524" s="413"/>
      <c r="AX524" s="413"/>
      <c r="AY524" s="413"/>
      <c r="AZ524" s="413"/>
      <c r="BB524" s="488"/>
      <c r="BV524" s="413"/>
      <c r="BW524" s="413"/>
      <c r="BX524" s="413"/>
      <c r="BY524" s="413"/>
      <c r="BZ524" s="413"/>
      <c r="CA524" s="413"/>
      <c r="CB524" s="413"/>
      <c r="CC524" s="413"/>
      <c r="CD524" s="413"/>
      <c r="CE524" s="413"/>
      <c r="CF524" s="413"/>
      <c r="CG524" s="413"/>
      <c r="CH524" s="413"/>
      <c r="CI524" s="413"/>
      <c r="CJ524" s="413"/>
      <c r="CK524" s="413"/>
      <c r="CL524" s="413"/>
      <c r="CM524" s="413"/>
      <c r="CN524" s="413"/>
      <c r="CO524" s="413"/>
      <c r="CP524" s="413"/>
      <c r="CQ524" s="413"/>
      <c r="CR524" s="413"/>
      <c r="CS524" s="413"/>
      <c r="CT524" s="413"/>
      <c r="CU524" s="413"/>
      <c r="CV524" s="413"/>
      <c r="CW524" s="413"/>
      <c r="CX524" s="413"/>
      <c r="CY524" s="413"/>
      <c r="CZ524" s="413"/>
    </row>
    <row r="525" s="412" customFormat="true" ht="25.15" customHeight="true" x14ac:dyDescent="0.2">
      <c r="A525" s="488"/>
      <c r="B525" s="488"/>
      <c r="C525" s="1116" t="s">
        <v>612</v>
      </c>
      <c r="D525" s="1117"/>
      <c r="E525" s="30">
        <v>5.4392321561894004E-2</v>
      </c>
      <c r="F525" s="71"/>
      <c r="G525" s="71"/>
      <c r="H525" s="1117" t="s">
        <v>601</v>
      </c>
      <c r="I525" s="1117"/>
      <c r="J525" s="29">
        <v>0.17990132234198147</v>
      </c>
      <c r="K525" s="71"/>
      <c r="L525" s="71"/>
      <c r="M525" s="1117" t="s">
        <v>652</v>
      </c>
      <c r="N525" s="1117"/>
      <c r="O525" s="28">
        <v>8.0602823476244763E-3</v>
      </c>
      <c r="P525" s="71"/>
      <c r="Q525" s="71"/>
      <c r="R525" s="413"/>
      <c r="V525" s="413"/>
      <c r="W525" s="413"/>
      <c r="X525" s="413"/>
      <c r="Y525" s="413"/>
      <c r="Z525" s="413"/>
      <c r="AA525" s="413"/>
      <c r="AB525" s="413"/>
      <c r="AC525" s="413"/>
      <c r="AD525" s="413"/>
      <c r="AE525" s="413"/>
      <c r="AF525" s="413"/>
      <c r="AG525" s="413"/>
      <c r="AH525" s="413"/>
      <c r="AI525" s="413"/>
      <c r="AJ525" s="413"/>
      <c r="AK525" s="413"/>
      <c r="AL525" s="413"/>
      <c r="AM525" s="413"/>
      <c r="AN525" s="413"/>
      <c r="AO525" s="413"/>
      <c r="AP525" s="413"/>
      <c r="AQ525" s="413"/>
      <c r="AR525" s="413"/>
      <c r="AS525" s="413"/>
      <c r="AT525" s="413"/>
      <c r="AU525" s="413"/>
      <c r="AV525" s="413"/>
      <c r="AW525" s="413"/>
      <c r="AX525" s="413"/>
      <c r="AY525" s="413"/>
      <c r="AZ525" s="413"/>
      <c r="BB525" s="488"/>
      <c r="BV525" s="413"/>
      <c r="BW525" s="413"/>
      <c r="BX525" s="413"/>
      <c r="BY525" s="413"/>
      <c r="BZ525" s="413"/>
      <c r="CA525" s="413"/>
      <c r="CB525" s="413"/>
      <c r="CC525" s="413"/>
      <c r="CD525" s="413"/>
      <c r="CE525" s="413"/>
      <c r="CF525" s="413"/>
      <c r="CG525" s="413"/>
      <c r="CH525" s="413"/>
      <c r="CI525" s="413"/>
      <c r="CJ525" s="413"/>
      <c r="CK525" s="413"/>
      <c r="CL525" s="413"/>
      <c r="CM525" s="413"/>
      <c r="CN525" s="413"/>
      <c r="CO525" s="413"/>
      <c r="CP525" s="413"/>
      <c r="CQ525" s="413"/>
      <c r="CR525" s="413"/>
      <c r="CS525" s="413"/>
      <c r="CT525" s="413"/>
      <c r="CU525" s="413"/>
      <c r="CV525" s="413"/>
      <c r="CW525" s="413"/>
      <c r="CX525" s="413"/>
      <c r="CY525" s="413"/>
      <c r="CZ525" s="413"/>
    </row>
    <row r="526" s="412" customFormat="true" ht="25.15" customHeight="true" x14ac:dyDescent="0.2">
      <c r="A526" s="488"/>
      <c r="B526" s="488"/>
      <c r="C526" s="1116" t="s">
        <v>639</v>
      </c>
      <c r="D526" s="1117"/>
      <c r="E526" s="30">
        <v>3.7729413102762523E-3</v>
      </c>
      <c r="F526" s="71"/>
      <c r="G526" s="71"/>
      <c r="H526" s="1117" t="s">
        <v>600</v>
      </c>
      <c r="I526" s="1117"/>
      <c r="J526" s="29">
        <v>0.18672166318185984</v>
      </c>
      <c r="K526" s="71"/>
      <c r="L526" s="71"/>
      <c r="M526" s="1117" t="s">
        <v>588</v>
      </c>
      <c r="N526" s="1117"/>
      <c r="O526" s="28">
        <v>0.43993770702816992</v>
      </c>
      <c r="P526" s="71"/>
      <c r="Q526" s="71"/>
      <c r="R526" s="413"/>
      <c r="V526" s="413"/>
      <c r="W526" s="413"/>
      <c r="X526" s="413"/>
      <c r="Y526" s="413"/>
      <c r="Z526" s="413"/>
      <c r="AA526" s="413"/>
      <c r="AB526" s="413"/>
      <c r="AC526" s="413"/>
      <c r="AD526" s="413"/>
      <c r="AE526" s="413"/>
      <c r="AF526" s="413"/>
      <c r="AG526" s="413"/>
      <c r="AH526" s="413"/>
      <c r="AI526" s="413"/>
      <c r="AJ526" s="413"/>
      <c r="AK526" s="413"/>
      <c r="AL526" s="413"/>
      <c r="AM526" s="413"/>
      <c r="AN526" s="413"/>
      <c r="AO526" s="413"/>
      <c r="AP526" s="413"/>
      <c r="AQ526" s="413"/>
      <c r="AR526" s="413"/>
      <c r="AS526" s="413"/>
      <c r="AT526" s="413"/>
      <c r="AU526" s="413"/>
      <c r="AV526" s="413"/>
      <c r="AW526" s="413"/>
      <c r="AX526" s="413"/>
      <c r="AY526" s="413"/>
      <c r="AZ526" s="413"/>
      <c r="BB526" s="488"/>
      <c r="BV526" s="413"/>
      <c r="BW526" s="413"/>
      <c r="BX526" s="413"/>
      <c r="BY526" s="413"/>
      <c r="BZ526" s="413"/>
      <c r="CA526" s="413"/>
      <c r="CB526" s="413"/>
      <c r="CC526" s="413"/>
      <c r="CD526" s="413"/>
      <c r="CE526" s="413"/>
      <c r="CF526" s="413"/>
      <c r="CG526" s="413"/>
      <c r="CH526" s="413"/>
      <c r="CI526" s="413"/>
      <c r="CJ526" s="413"/>
      <c r="CK526" s="413"/>
      <c r="CL526" s="413"/>
      <c r="CM526" s="413"/>
      <c r="CN526" s="413"/>
      <c r="CO526" s="413"/>
      <c r="CP526" s="413"/>
      <c r="CQ526" s="413"/>
      <c r="CR526" s="413"/>
      <c r="CS526" s="413"/>
      <c r="CT526" s="413"/>
      <c r="CU526" s="413"/>
      <c r="CV526" s="413"/>
      <c r="CW526" s="413"/>
      <c r="CX526" s="413"/>
      <c r="CY526" s="413"/>
      <c r="CZ526" s="413"/>
    </row>
    <row r="527" s="412" customFormat="true" ht="25.15" customHeight="true" x14ac:dyDescent="0.2">
      <c r="A527" s="488"/>
      <c r="B527" s="488"/>
      <c r="C527" s="1116" t="s">
        <v>595</v>
      </c>
      <c r="D527" s="1117"/>
      <c r="E527" s="30">
        <v>0.24336749670928987</v>
      </c>
      <c r="F527" s="71"/>
      <c r="G527" s="71"/>
      <c r="H527" s="1117" t="s">
        <v>618</v>
      </c>
      <c r="I527" s="1117"/>
      <c r="J527" s="29">
        <v>1.887873228856694E-2</v>
      </c>
      <c r="K527" s="71"/>
      <c r="L527" s="71"/>
      <c r="M527" s="1117" t="s">
        <v>584</v>
      </c>
      <c r="N527" s="1117"/>
      <c r="O527" s="28">
        <v>0.51044404177616198</v>
      </c>
      <c r="P527" s="71"/>
      <c r="Q527" s="71"/>
      <c r="R527" s="413"/>
      <c r="V527" s="413"/>
      <c r="W527" s="413"/>
      <c r="X527" s="413"/>
      <c r="Y527" s="413"/>
      <c r="Z527" s="413"/>
      <c r="AA527" s="413"/>
      <c r="AB527" s="413"/>
      <c r="AC527" s="413"/>
      <c r="AD527" s="413"/>
      <c r="AE527" s="413"/>
      <c r="AF527" s="413"/>
      <c r="AG527" s="413"/>
      <c r="AH527" s="413"/>
      <c r="AI527" s="413"/>
      <c r="AJ527" s="413"/>
      <c r="AK527" s="413"/>
      <c r="AL527" s="413"/>
      <c r="AM527" s="413"/>
      <c r="AN527" s="413"/>
      <c r="AO527" s="413"/>
      <c r="AP527" s="413"/>
      <c r="AQ527" s="413"/>
      <c r="AR527" s="413"/>
      <c r="AS527" s="413"/>
      <c r="AT527" s="413"/>
      <c r="AU527" s="413"/>
      <c r="AV527" s="413"/>
      <c r="AW527" s="413"/>
      <c r="AX527" s="413"/>
      <c r="AY527" s="413"/>
      <c r="AZ527" s="413"/>
      <c r="BB527" s="488"/>
      <c r="BV527" s="413"/>
      <c r="BW527" s="413"/>
      <c r="BX527" s="413"/>
      <c r="BY527" s="413"/>
      <c r="BZ527" s="413"/>
      <c r="CA527" s="413"/>
      <c r="CB527" s="413"/>
      <c r="CC527" s="413"/>
      <c r="CD527" s="413"/>
      <c r="CE527" s="413"/>
      <c r="CF527" s="413"/>
      <c r="CG527" s="413"/>
      <c r="CH527" s="413"/>
      <c r="CI527" s="413"/>
      <c r="CJ527" s="413"/>
      <c r="CK527" s="413"/>
      <c r="CL527" s="413"/>
      <c r="CM527" s="413"/>
      <c r="CN527" s="413"/>
      <c r="CO527" s="413"/>
      <c r="CP527" s="413"/>
      <c r="CQ527" s="413"/>
      <c r="CR527" s="413"/>
      <c r="CS527" s="413"/>
      <c r="CT527" s="413"/>
      <c r="CU527" s="413"/>
      <c r="CV527" s="413"/>
      <c r="CW527" s="413"/>
      <c r="CX527" s="413"/>
      <c r="CY527" s="413"/>
      <c r="CZ527" s="413"/>
    </row>
    <row r="528" s="412" customFormat="true" ht="25.15" customHeight="true" x14ac:dyDescent="0.2">
      <c r="A528" s="488"/>
      <c r="B528" s="488"/>
      <c r="C528" s="1116" t="s">
        <v>628</v>
      </c>
      <c r="D528" s="1117"/>
      <c r="E528" s="30">
        <v>2.1101257280156535E-2</v>
      </c>
      <c r="F528" s="71"/>
      <c r="G528" s="71"/>
      <c r="H528" s="1117" t="s">
        <v>619</v>
      </c>
      <c r="I528" s="1117"/>
      <c r="J528" s="29">
        <v>1.8151262787861357E-2</v>
      </c>
      <c r="K528" s="71"/>
      <c r="L528" s="71"/>
      <c r="M528" s="1117" t="s">
        <v>585</v>
      </c>
      <c r="N528" s="1117"/>
      <c r="O528" s="28">
        <v>0.50213097303039367</v>
      </c>
      <c r="P528" s="71"/>
      <c r="Q528" s="71"/>
      <c r="R528" s="413"/>
      <c r="V528" s="413"/>
      <c r="W528" s="413"/>
      <c r="X528" s="413"/>
      <c r="Y528" s="413"/>
      <c r="Z528" s="413"/>
      <c r="AA528" s="413"/>
      <c r="AB528" s="413"/>
      <c r="AC528" s="413"/>
      <c r="AD528" s="413"/>
      <c r="AE528" s="413"/>
      <c r="AF528" s="413"/>
      <c r="AG528" s="413"/>
      <c r="AH528" s="413"/>
      <c r="AI528" s="413"/>
      <c r="AJ528" s="413"/>
      <c r="AK528" s="413"/>
      <c r="AL528" s="413"/>
      <c r="AM528" s="413"/>
      <c r="AN528" s="413"/>
      <c r="AO528" s="413"/>
      <c r="AP528" s="413"/>
      <c r="AQ528" s="413"/>
      <c r="AR528" s="413"/>
      <c r="AS528" s="413"/>
      <c r="AT528" s="413"/>
      <c r="AU528" s="413"/>
      <c r="AV528" s="413"/>
      <c r="AW528" s="413"/>
      <c r="AX528" s="413"/>
      <c r="AY528" s="413"/>
      <c r="AZ528" s="413"/>
      <c r="BB528" s="488"/>
      <c r="BV528" s="413"/>
      <c r="BW528" s="413"/>
      <c r="BX528" s="413"/>
      <c r="BY528" s="413"/>
      <c r="BZ528" s="413"/>
      <c r="CA528" s="413"/>
      <c r="CB528" s="413"/>
      <c r="CC528" s="413"/>
      <c r="CD528" s="413"/>
      <c r="CE528" s="413"/>
      <c r="CF528" s="413"/>
      <c r="CG528" s="413"/>
      <c r="CH528" s="413"/>
      <c r="CI528" s="413"/>
      <c r="CJ528" s="413"/>
      <c r="CK528" s="413"/>
      <c r="CL528" s="413"/>
      <c r="CM528" s="413"/>
      <c r="CN528" s="413"/>
      <c r="CO528" s="413"/>
      <c r="CP528" s="413"/>
      <c r="CQ528" s="413"/>
      <c r="CR528" s="413"/>
      <c r="CS528" s="413"/>
      <c r="CT528" s="413"/>
      <c r="CU528" s="413"/>
      <c r="CV528" s="413"/>
      <c r="CW528" s="413"/>
      <c r="CX528" s="413"/>
      <c r="CY528" s="413"/>
      <c r="CZ528" s="413"/>
    </row>
    <row r="529" s="412" customFormat="true" ht="25.15" customHeight="true" x14ac:dyDescent="0.2">
      <c r="A529" s="488"/>
      <c r="B529" s="488"/>
      <c r="C529" s="1116" t="s">
        <v>633</v>
      </c>
      <c r="D529" s="1117"/>
      <c r="E529" s="30">
        <v>9.4394246343413278E-3</v>
      </c>
      <c r="F529" s="71"/>
      <c r="G529" s="71"/>
      <c r="H529" s="1117" t="s">
        <v>596</v>
      </c>
      <c r="I529" s="1117"/>
      <c r="J529" s="29">
        <v>0.23230446063936253</v>
      </c>
      <c r="K529" s="71"/>
      <c r="L529" s="71"/>
      <c r="M529" s="1117" t="s">
        <v>589</v>
      </c>
      <c r="N529" s="1117"/>
      <c r="O529" s="28">
        <v>0.30143560756931947</v>
      </c>
      <c r="P529" s="71"/>
      <c r="Q529" s="71"/>
      <c r="R529" s="413"/>
      <c r="V529" s="413"/>
      <c r="W529" s="413"/>
      <c r="X529" s="413"/>
      <c r="Y529" s="413"/>
      <c r="Z529" s="413"/>
      <c r="AA529" s="413"/>
      <c r="AB529" s="413"/>
      <c r="AC529" s="413"/>
      <c r="AD529" s="413"/>
      <c r="AE529" s="413"/>
      <c r="AF529" s="413"/>
      <c r="AG529" s="413"/>
      <c r="AH529" s="413"/>
      <c r="AI529" s="413"/>
      <c r="AJ529" s="413"/>
      <c r="AK529" s="413"/>
      <c r="AL529" s="413"/>
      <c r="AM529" s="413"/>
      <c r="AN529" s="413"/>
      <c r="AO529" s="413"/>
      <c r="AP529" s="413"/>
      <c r="AQ529" s="413"/>
      <c r="AR529" s="413"/>
      <c r="AS529" s="413"/>
      <c r="AT529" s="413"/>
      <c r="AU529" s="413"/>
      <c r="AV529" s="413"/>
      <c r="AW529" s="413"/>
      <c r="AX529" s="413"/>
      <c r="AY529" s="413"/>
      <c r="AZ529" s="413"/>
      <c r="BB529" s="488"/>
      <c r="BV529" s="413"/>
      <c r="BW529" s="413"/>
      <c r="BX529" s="413"/>
      <c r="BY529" s="413"/>
      <c r="BZ529" s="413"/>
      <c r="CA529" s="413"/>
      <c r="CB529" s="413"/>
      <c r="CC529" s="413"/>
      <c r="CD529" s="413"/>
      <c r="CE529" s="413"/>
      <c r="CF529" s="413"/>
      <c r="CG529" s="413"/>
      <c r="CH529" s="413"/>
      <c r="CI529" s="413"/>
      <c r="CJ529" s="413"/>
      <c r="CK529" s="413"/>
      <c r="CL529" s="413"/>
      <c r="CM529" s="413"/>
      <c r="CN529" s="413"/>
      <c r="CO529" s="413"/>
      <c r="CP529" s="413"/>
      <c r="CQ529" s="413"/>
      <c r="CR529" s="413"/>
      <c r="CS529" s="413"/>
      <c r="CT529" s="413"/>
      <c r="CU529" s="413"/>
      <c r="CV529" s="413"/>
      <c r="CW529" s="413"/>
      <c r="CX529" s="413"/>
      <c r="CY529" s="413"/>
      <c r="CZ529" s="413"/>
    </row>
    <row r="530" s="412" customFormat="true" ht="25.15" customHeight="true" x14ac:dyDescent="0.2">
      <c r="A530" s="488"/>
      <c r="B530" s="488"/>
      <c r="C530" s="1116" t="s">
        <v>598</v>
      </c>
      <c r="D530" s="1117"/>
      <c r="E530" s="30">
        <v>0.2315670951653537</v>
      </c>
      <c r="F530" s="71"/>
      <c r="G530" s="71"/>
      <c r="H530" s="1117" t="s">
        <v>591</v>
      </c>
      <c r="I530" s="1117"/>
      <c r="J530" s="29">
        <v>0.28698794086257878</v>
      </c>
      <c r="K530" s="71"/>
      <c r="L530" s="71"/>
      <c r="M530" s="1117" t="s">
        <v>593</v>
      </c>
      <c r="N530" s="1117"/>
      <c r="O530" s="28">
        <v>0.19134919734855818</v>
      </c>
      <c r="P530" s="71"/>
      <c r="Q530" s="71"/>
      <c r="R530" s="413"/>
      <c r="V530" s="413"/>
      <c r="W530" s="413"/>
      <c r="X530" s="413"/>
      <c r="Y530" s="413"/>
      <c r="Z530" s="413"/>
      <c r="AA530" s="413"/>
      <c r="AB530" s="413"/>
      <c r="AC530" s="413"/>
      <c r="AD530" s="413"/>
      <c r="AE530" s="413"/>
      <c r="AF530" s="413"/>
      <c r="AG530" s="413"/>
      <c r="AH530" s="413"/>
      <c r="AI530" s="413"/>
      <c r="AJ530" s="413"/>
      <c r="AK530" s="413"/>
      <c r="AL530" s="413"/>
      <c r="AM530" s="413"/>
      <c r="AN530" s="413"/>
      <c r="AO530" s="413"/>
      <c r="AP530" s="413"/>
      <c r="AQ530" s="413"/>
      <c r="AR530" s="413"/>
      <c r="AS530" s="413"/>
      <c r="AT530" s="413"/>
      <c r="AU530" s="413"/>
      <c r="AV530" s="413"/>
      <c r="AW530" s="413"/>
      <c r="AX530" s="413"/>
      <c r="AY530" s="413"/>
      <c r="AZ530" s="413"/>
      <c r="BB530" s="488"/>
      <c r="BV530" s="413"/>
      <c r="BW530" s="413"/>
      <c r="BX530" s="413"/>
      <c r="BY530" s="413"/>
      <c r="BZ530" s="413"/>
      <c r="CA530" s="413"/>
      <c r="CB530" s="413"/>
      <c r="CC530" s="413"/>
      <c r="CD530" s="413"/>
      <c r="CE530" s="413"/>
      <c r="CF530" s="413"/>
      <c r="CG530" s="413"/>
      <c r="CH530" s="413"/>
      <c r="CI530" s="413"/>
      <c r="CJ530" s="413"/>
      <c r="CK530" s="413"/>
      <c r="CL530" s="413"/>
      <c r="CM530" s="413"/>
      <c r="CN530" s="413"/>
      <c r="CO530" s="413"/>
      <c r="CP530" s="413"/>
      <c r="CQ530" s="413"/>
      <c r="CR530" s="413"/>
      <c r="CS530" s="413"/>
      <c r="CT530" s="413"/>
      <c r="CU530" s="413"/>
      <c r="CV530" s="413"/>
      <c r="CW530" s="413"/>
      <c r="CX530" s="413"/>
      <c r="CY530" s="413"/>
      <c r="CZ530" s="413"/>
    </row>
    <row r="531" s="412" customFormat="true" ht="25.15" customHeight="true" x14ac:dyDescent="0.2">
      <c r="A531" s="488"/>
      <c r="B531" s="488"/>
      <c r="C531" s="1116" t="s">
        <v>611</v>
      </c>
      <c r="D531" s="1117"/>
      <c r="E531" s="30">
        <v>0.10496408168672243</v>
      </c>
      <c r="F531" s="71"/>
      <c r="G531" s="71"/>
      <c r="H531" s="1117" t="s">
        <v>614</v>
      </c>
      <c r="I531" s="1117"/>
      <c r="J531" s="29">
        <v>4.718367705954573E-2</v>
      </c>
      <c r="K531" s="71"/>
      <c r="L531" s="71"/>
      <c r="M531" s="1117" t="s">
        <v>587</v>
      </c>
      <c r="N531" s="1117"/>
      <c r="O531" s="28">
        <v>0.41278451240224329</v>
      </c>
      <c r="P531" s="71"/>
      <c r="Q531" s="71"/>
      <c r="R531" s="413"/>
      <c r="V531" s="413"/>
      <c r="W531" s="413"/>
      <c r="X531" s="413"/>
      <c r="Y531" s="413"/>
      <c r="Z531" s="413"/>
      <c r="AA531" s="413"/>
      <c r="AB531" s="413"/>
      <c r="AC531" s="413"/>
      <c r="AD531" s="413"/>
      <c r="AE531" s="413"/>
      <c r="AF531" s="413"/>
      <c r="AG531" s="413"/>
      <c r="AH531" s="413"/>
      <c r="AI531" s="413"/>
      <c r="AJ531" s="413"/>
      <c r="AK531" s="413"/>
      <c r="AL531" s="413"/>
      <c r="AM531" s="413"/>
      <c r="AN531" s="413"/>
      <c r="AO531" s="413"/>
      <c r="AP531" s="413"/>
      <c r="AQ531" s="413"/>
      <c r="AR531" s="413"/>
      <c r="AS531" s="413"/>
      <c r="AT531" s="413"/>
      <c r="AU531" s="413"/>
      <c r="AV531" s="413"/>
      <c r="AW531" s="413"/>
      <c r="AX531" s="413"/>
      <c r="AY531" s="413"/>
      <c r="AZ531" s="413"/>
      <c r="BB531" s="488"/>
      <c r="BV531" s="413"/>
      <c r="BW531" s="413"/>
      <c r="BX531" s="413"/>
      <c r="BY531" s="413"/>
      <c r="BZ531" s="413"/>
      <c r="CA531" s="413"/>
      <c r="CB531" s="413"/>
      <c r="CC531" s="413"/>
      <c r="CD531" s="413"/>
      <c r="CE531" s="413"/>
      <c r="CF531" s="413"/>
      <c r="CG531" s="413"/>
      <c r="CH531" s="413"/>
      <c r="CI531" s="413"/>
      <c r="CJ531" s="413"/>
      <c r="CK531" s="413"/>
      <c r="CL531" s="413"/>
      <c r="CM531" s="413"/>
      <c r="CN531" s="413"/>
      <c r="CO531" s="413"/>
      <c r="CP531" s="413"/>
      <c r="CQ531" s="413"/>
      <c r="CR531" s="413"/>
      <c r="CS531" s="413"/>
      <c r="CT531" s="413"/>
      <c r="CU531" s="413"/>
      <c r="CV531" s="413"/>
      <c r="CW531" s="413"/>
      <c r="CX531" s="413"/>
      <c r="CY531" s="413"/>
      <c r="CZ531" s="413"/>
    </row>
    <row r="532" s="412" customFormat="true" ht="25.15" customHeight="true" x14ac:dyDescent="0.2">
      <c r="A532" s="488"/>
      <c r="B532" s="488"/>
      <c r="C532" s="1116" t="s">
        <v>597</v>
      </c>
      <c r="D532" s="1117"/>
      <c r="E532" s="30">
        <v>0.25825093782051073</v>
      </c>
      <c r="F532" s="71"/>
      <c r="G532" s="71"/>
      <c r="H532" s="1117" t="s">
        <v>608</v>
      </c>
      <c r="I532" s="1117"/>
      <c r="J532" s="29">
        <v>0.10352368756110907</v>
      </c>
      <c r="K532" s="71"/>
      <c r="L532" s="71"/>
      <c r="M532" s="1117" t="s">
        <v>603</v>
      </c>
      <c r="N532" s="1117"/>
      <c r="O532" s="28">
        <v>2.0948833613631753E-2</v>
      </c>
      <c r="P532" s="71"/>
      <c r="Q532" s="71"/>
      <c r="R532" s="413"/>
      <c r="V532" s="413"/>
      <c r="W532" s="413"/>
      <c r="X532" s="413"/>
      <c r="Y532" s="413"/>
      <c r="Z532" s="413"/>
      <c r="AA532" s="413"/>
      <c r="AB532" s="413"/>
      <c r="AC532" s="413"/>
      <c r="AD532" s="413"/>
      <c r="AE532" s="413"/>
      <c r="AF532" s="413"/>
      <c r="AG532" s="413"/>
      <c r="AH532" s="413"/>
      <c r="AI532" s="413"/>
      <c r="AJ532" s="413"/>
      <c r="AK532" s="413"/>
      <c r="AL532" s="413"/>
      <c r="AM532" s="413"/>
      <c r="AN532" s="413"/>
      <c r="AO532" s="413"/>
      <c r="AP532" s="413"/>
      <c r="AQ532" s="413"/>
      <c r="AR532" s="413"/>
      <c r="AS532" s="413"/>
      <c r="AT532" s="413"/>
      <c r="AU532" s="413"/>
      <c r="AV532" s="413"/>
      <c r="AW532" s="413"/>
      <c r="AX532" s="413"/>
      <c r="AY532" s="413"/>
      <c r="AZ532" s="413"/>
      <c r="BB532" s="488"/>
      <c r="BV532" s="413"/>
      <c r="BW532" s="413"/>
      <c r="BX532" s="413"/>
      <c r="BY532" s="413"/>
      <c r="BZ532" s="413"/>
      <c r="CA532" s="413"/>
      <c r="CB532" s="413"/>
      <c r="CC532" s="413"/>
      <c r="CD532" s="413"/>
      <c r="CE532" s="413"/>
      <c r="CF532" s="413"/>
      <c r="CG532" s="413"/>
      <c r="CH532" s="413"/>
      <c r="CI532" s="413"/>
      <c r="CJ532" s="413"/>
      <c r="CK532" s="413"/>
      <c r="CL532" s="413"/>
      <c r="CM532" s="413"/>
      <c r="CN532" s="413"/>
      <c r="CO532" s="413"/>
      <c r="CP532" s="413"/>
      <c r="CQ532" s="413"/>
      <c r="CR532" s="413"/>
      <c r="CS532" s="413"/>
      <c r="CT532" s="413"/>
      <c r="CU532" s="413"/>
      <c r="CV532" s="413"/>
      <c r="CW532" s="413"/>
      <c r="CX532" s="413"/>
      <c r="CY532" s="413"/>
      <c r="CZ532" s="413"/>
    </row>
    <row r="533" s="412" customFormat="true" ht="25.15" customHeight="true" x14ac:dyDescent="0.2">
      <c r="A533" s="488"/>
      <c r="B533" s="488"/>
      <c r="C533" s="1116" t="s">
        <v>615</v>
      </c>
      <c r="D533" s="1117"/>
      <c r="E533" s="27">
        <v>1.8508481781673251E-2</v>
      </c>
      <c r="F533" s="71"/>
      <c r="G533" s="71"/>
      <c r="H533" s="1117" t="s">
        <v>610</v>
      </c>
      <c r="I533" s="1117"/>
      <c r="J533" s="29">
        <v>0.13329780473204034</v>
      </c>
      <c r="K533" s="71"/>
      <c r="L533" s="71"/>
      <c r="M533" s="1117" t="s">
        <v>590</v>
      </c>
      <c r="N533" s="1117"/>
      <c r="O533" s="28">
        <v>0.34323386359057434</v>
      </c>
      <c r="P533" s="71"/>
      <c r="Q533" s="71"/>
      <c r="R533" s="413"/>
      <c r="V533" s="413"/>
      <c r="W533" s="413"/>
      <c r="X533" s="413"/>
      <c r="Y533" s="413"/>
      <c r="Z533" s="413"/>
      <c r="AA533" s="413"/>
      <c r="AB533" s="413"/>
      <c r="AC533" s="413"/>
      <c r="AD533" s="413"/>
      <c r="AE533" s="413"/>
      <c r="AF533" s="413"/>
      <c r="AG533" s="413"/>
      <c r="AH533" s="413"/>
      <c r="AI533" s="413"/>
      <c r="AJ533" s="413"/>
      <c r="AK533" s="413"/>
      <c r="AL533" s="413"/>
      <c r="AM533" s="413"/>
      <c r="AN533" s="413"/>
      <c r="AO533" s="413"/>
      <c r="AP533" s="413"/>
      <c r="AQ533" s="413"/>
      <c r="AR533" s="413"/>
      <c r="AS533" s="413"/>
      <c r="AT533" s="413"/>
      <c r="AU533" s="413"/>
      <c r="AV533" s="413"/>
      <c r="AW533" s="413"/>
      <c r="AX533" s="413"/>
      <c r="AY533" s="413"/>
      <c r="AZ533" s="413"/>
      <c r="BB533" s="488"/>
      <c r="BV533" s="413"/>
      <c r="BW533" s="413"/>
      <c r="BX533" s="413"/>
      <c r="BY533" s="413"/>
      <c r="BZ533" s="413"/>
      <c r="CA533" s="413"/>
      <c r="CB533" s="413"/>
      <c r="CC533" s="413"/>
      <c r="CD533" s="413"/>
      <c r="CE533" s="413"/>
      <c r="CF533" s="413"/>
      <c r="CG533" s="413"/>
      <c r="CH533" s="413"/>
      <c r="CI533" s="413"/>
      <c r="CJ533" s="413"/>
      <c r="CK533" s="413"/>
      <c r="CL533" s="413"/>
      <c r="CM533" s="413"/>
      <c r="CN533" s="413"/>
      <c r="CO533" s="413"/>
      <c r="CP533" s="413"/>
      <c r="CQ533" s="413"/>
      <c r="CR533" s="413"/>
      <c r="CS533" s="413"/>
      <c r="CT533" s="413"/>
      <c r="CU533" s="413"/>
      <c r="CV533" s="413"/>
      <c r="CW533" s="413"/>
      <c r="CX533" s="413"/>
      <c r="CY533" s="413"/>
      <c r="CZ533" s="413"/>
    </row>
    <row r="534" s="412" customFormat="true" ht="25.15" customHeight="true" x14ac:dyDescent="0.2">
      <c r="A534" s="488"/>
      <c r="B534" s="488"/>
      <c r="C534" s="1116"/>
      <c r="D534" s="1130"/>
      <c r="E534" s="71"/>
      <c r="F534" s="71"/>
      <c r="G534" s="71"/>
      <c r="H534" s="1117" t="s">
        <v>620</v>
      </c>
      <c r="I534" s="1117"/>
      <c r="J534" s="29">
        <v>3.919228170916865E-2</v>
      </c>
      <c r="K534" s="71"/>
      <c r="L534" s="71"/>
      <c r="M534" s="1117" t="s">
        <v>583</v>
      </c>
      <c r="N534" s="1117"/>
      <c r="O534" s="28">
        <v>0.45987027427978394</v>
      </c>
      <c r="P534" s="71"/>
      <c r="Q534" s="71"/>
      <c r="R534" s="413"/>
      <c r="V534" s="413"/>
      <c r="W534" s="413"/>
      <c r="X534" s="413"/>
      <c r="Y534" s="413"/>
      <c r="Z534" s="413"/>
      <c r="AA534" s="413"/>
      <c r="AB534" s="413"/>
      <c r="AC534" s="413"/>
      <c r="AD534" s="413"/>
      <c r="AE534" s="413"/>
      <c r="AF534" s="413"/>
      <c r="AG534" s="413"/>
      <c r="AH534" s="413"/>
      <c r="AI534" s="413"/>
      <c r="AJ534" s="413"/>
      <c r="AK534" s="413"/>
      <c r="AL534" s="413"/>
      <c r="AM534" s="413"/>
      <c r="AN534" s="413"/>
      <c r="AO534" s="413"/>
      <c r="AP534" s="413"/>
      <c r="AQ534" s="413"/>
      <c r="AR534" s="413"/>
      <c r="AS534" s="413"/>
      <c r="AT534" s="413"/>
      <c r="AU534" s="413"/>
      <c r="AV534" s="413"/>
      <c r="AW534" s="413"/>
      <c r="AX534" s="413"/>
      <c r="AY534" s="413"/>
      <c r="AZ534" s="413"/>
      <c r="BB534" s="488"/>
      <c r="BV534" s="413"/>
      <c r="BW534" s="413"/>
      <c r="BX534" s="413"/>
      <c r="BY534" s="413"/>
      <c r="BZ534" s="413"/>
      <c r="CA534" s="413"/>
      <c r="CB534" s="413"/>
      <c r="CC534" s="413"/>
      <c r="CD534" s="413"/>
      <c r="CE534" s="413"/>
      <c r="CF534" s="413"/>
      <c r="CG534" s="413"/>
      <c r="CH534" s="413"/>
      <c r="CI534" s="413"/>
      <c r="CJ534" s="413"/>
      <c r="CK534" s="413"/>
      <c r="CL534" s="413"/>
      <c r="CM534" s="413"/>
      <c r="CN534" s="413"/>
      <c r="CO534" s="413"/>
      <c r="CP534" s="413"/>
      <c r="CQ534" s="413"/>
      <c r="CR534" s="413"/>
      <c r="CS534" s="413"/>
      <c r="CT534" s="413"/>
      <c r="CU534" s="413"/>
      <c r="CV534" s="413"/>
      <c r="CW534" s="413"/>
      <c r="CX534" s="413"/>
      <c r="CY534" s="413"/>
      <c r="CZ534" s="413"/>
    </row>
    <row r="535" s="412" customFormat="true" ht="25.15" customHeight="true" x14ac:dyDescent="0.2">
      <c r="A535" s="488"/>
      <c r="B535" s="488"/>
      <c r="C535" s="1116"/>
      <c r="D535" s="1130"/>
      <c r="E535" s="71"/>
      <c r="F535" s="71"/>
      <c r="G535" s="71"/>
      <c r="H535" s="1117" t="s">
        <v>586</v>
      </c>
      <c r="I535" s="1117"/>
      <c r="J535" s="29">
        <v>0.55013835831156188</v>
      </c>
      <c r="K535" s="71"/>
      <c r="L535" s="71"/>
      <c r="M535" s="1117" t="s">
        <v>602</v>
      </c>
      <c r="N535" s="1117"/>
      <c r="O535" s="28">
        <v>0.12876958075212269</v>
      </c>
      <c r="P535" s="71"/>
      <c r="Q535" s="71"/>
      <c r="R535" s="413"/>
      <c r="V535" s="413"/>
      <c r="W535" s="413"/>
      <c r="X535" s="413"/>
      <c r="Y535" s="413"/>
      <c r="Z535" s="413"/>
      <c r="AA535" s="413"/>
      <c r="AB535" s="413"/>
      <c r="AC535" s="413"/>
      <c r="AD535" s="413"/>
      <c r="AE535" s="413"/>
      <c r="AF535" s="413"/>
      <c r="AG535" s="413"/>
      <c r="AH535" s="413"/>
      <c r="AI535" s="413"/>
      <c r="AJ535" s="413"/>
      <c r="AK535" s="413"/>
      <c r="AL535" s="413"/>
      <c r="AM535" s="413"/>
      <c r="AN535" s="413"/>
      <c r="AO535" s="413"/>
      <c r="AP535" s="413"/>
      <c r="AQ535" s="413"/>
      <c r="AR535" s="413"/>
      <c r="AS535" s="413"/>
      <c r="AT535" s="413"/>
      <c r="AU535" s="413"/>
      <c r="AV535" s="413"/>
      <c r="AW535" s="413"/>
      <c r="AX535" s="413"/>
      <c r="AY535" s="413"/>
      <c r="AZ535" s="413"/>
      <c r="BB535" s="488"/>
      <c r="BV535" s="413"/>
      <c r="BW535" s="413"/>
      <c r="BX535" s="413"/>
      <c r="BY535" s="413"/>
      <c r="BZ535" s="413"/>
      <c r="CA535" s="413"/>
      <c r="CB535" s="413"/>
      <c r="CC535" s="413"/>
      <c r="CD535" s="413"/>
      <c r="CE535" s="413"/>
      <c r="CF535" s="413"/>
      <c r="CG535" s="413"/>
      <c r="CH535" s="413"/>
      <c r="CI535" s="413"/>
      <c r="CJ535" s="413"/>
      <c r="CK535" s="413"/>
      <c r="CL535" s="413"/>
      <c r="CM535" s="413"/>
      <c r="CN535" s="413"/>
      <c r="CO535" s="413"/>
      <c r="CP535" s="413"/>
      <c r="CQ535" s="413"/>
      <c r="CR535" s="413"/>
      <c r="CS535" s="413"/>
      <c r="CT535" s="413"/>
      <c r="CU535" s="413"/>
      <c r="CV535" s="413"/>
      <c r="CW535" s="413"/>
      <c r="CX535" s="413"/>
      <c r="CY535" s="413"/>
      <c r="CZ535" s="413"/>
    </row>
    <row r="536" s="412" customFormat="true" ht="25.15" customHeight="true" x14ac:dyDescent="0.2">
      <c r="A536" s="488"/>
      <c r="B536" s="488"/>
      <c r="C536" s="1116" t="s">
        <v>244</v>
      </c>
      <c r="D536" s="1117"/>
      <c r="E536" s="1117"/>
      <c r="F536" s="1117"/>
      <c r="G536" s="1117"/>
      <c r="H536" s="1117" t="s">
        <v>652</v>
      </c>
      <c r="I536" s="1117"/>
      <c r="J536" s="19">
        <v>2.2286318640085081E-5</v>
      </c>
      <c r="K536" s="71"/>
      <c r="L536" s="71"/>
      <c r="M536" s="1117" t="s">
        <v>612</v>
      </c>
      <c r="N536" s="1117"/>
      <c r="O536" s="28">
        <v>1.997508540399083E-2</v>
      </c>
      <c r="P536" s="71"/>
      <c r="Q536" s="71"/>
      <c r="R536" s="413"/>
      <c r="V536" s="413"/>
      <c r="W536" s="413"/>
      <c r="X536" s="413"/>
      <c r="Y536" s="413"/>
      <c r="Z536" s="413"/>
      <c r="AA536" s="413"/>
      <c r="AB536" s="413"/>
      <c r="AC536" s="413"/>
      <c r="AD536" s="413"/>
      <c r="AE536" s="413"/>
      <c r="AF536" s="413"/>
      <c r="AG536" s="413"/>
      <c r="AH536" s="413"/>
      <c r="AI536" s="413"/>
      <c r="AJ536" s="413"/>
      <c r="AK536" s="413"/>
      <c r="AL536" s="413"/>
      <c r="AM536" s="413"/>
      <c r="AN536" s="413"/>
      <c r="AO536" s="413"/>
      <c r="AP536" s="413"/>
      <c r="AQ536" s="413"/>
      <c r="AR536" s="413"/>
      <c r="AS536" s="413"/>
      <c r="AT536" s="413"/>
      <c r="AU536" s="413"/>
      <c r="AV536" s="413"/>
      <c r="AW536" s="413"/>
      <c r="AX536" s="413"/>
      <c r="AY536" s="413"/>
      <c r="AZ536" s="413"/>
      <c r="BB536" s="488"/>
      <c r="BV536" s="413"/>
      <c r="BW536" s="413"/>
      <c r="BX536" s="413"/>
      <c r="BY536" s="413"/>
      <c r="BZ536" s="413"/>
      <c r="CA536" s="413"/>
      <c r="CB536" s="413"/>
      <c r="CC536" s="413"/>
      <c r="CD536" s="413"/>
      <c r="CE536" s="413"/>
      <c r="CF536" s="413"/>
      <c r="CG536" s="413"/>
      <c r="CH536" s="413"/>
      <c r="CI536" s="413"/>
      <c r="CJ536" s="413"/>
      <c r="CK536" s="413"/>
      <c r="CL536" s="413"/>
      <c r="CM536" s="413"/>
      <c r="CN536" s="413"/>
      <c r="CO536" s="413"/>
      <c r="CP536" s="413"/>
      <c r="CQ536" s="413"/>
      <c r="CR536" s="413"/>
      <c r="CS536" s="413"/>
      <c r="CT536" s="413"/>
      <c r="CU536" s="413"/>
      <c r="CV536" s="413"/>
      <c r="CW536" s="413"/>
      <c r="CX536" s="413"/>
      <c r="CY536" s="413"/>
      <c r="CZ536" s="413"/>
    </row>
    <row r="537" s="412" customFormat="true" ht="25.15" customHeight="true" x14ac:dyDescent="0.2">
      <c r="A537" s="488"/>
      <c r="B537" s="488"/>
      <c r="C537" s="1116" t="s">
        <v>209</v>
      </c>
      <c r="D537" s="1117"/>
      <c r="E537" s="1127" t="s">
        <v>245</v>
      </c>
      <c r="F537" s="1128"/>
      <c r="G537" s="1129"/>
      <c r="H537" s="1117" t="s">
        <v>588</v>
      </c>
      <c r="I537" s="1117"/>
      <c r="J537" s="29">
        <v>0.55991820842204809</v>
      </c>
      <c r="K537" s="71"/>
      <c r="L537" s="71"/>
      <c r="M537" s="1117" t="s">
        <v>639</v>
      </c>
      <c r="N537" s="1117"/>
      <c r="O537" s="28">
        <v>1.6103409820332351E-3</v>
      </c>
      <c r="P537" s="71"/>
      <c r="Q537" s="71"/>
      <c r="R537" s="413"/>
      <c r="V537" s="413"/>
      <c r="W537" s="413"/>
      <c r="X537" s="413"/>
      <c r="Y537" s="413"/>
      <c r="Z537" s="413"/>
      <c r="AA537" s="413"/>
      <c r="AB537" s="413"/>
      <c r="AC537" s="413"/>
      <c r="AD537" s="413"/>
      <c r="AE537" s="413"/>
      <c r="AF537" s="413"/>
      <c r="AG537" s="413"/>
      <c r="AH537" s="413"/>
      <c r="AI537" s="413"/>
      <c r="AJ537" s="413"/>
      <c r="AK537" s="413"/>
      <c r="AL537" s="413"/>
      <c r="AM537" s="413"/>
      <c r="AN537" s="413"/>
      <c r="AO537" s="413"/>
      <c r="AP537" s="413"/>
      <c r="AQ537" s="413"/>
      <c r="AR537" s="413"/>
      <c r="AS537" s="413"/>
      <c r="AT537" s="413"/>
      <c r="AU537" s="413"/>
      <c r="AV537" s="413"/>
      <c r="AW537" s="413"/>
      <c r="AX537" s="413"/>
      <c r="AY537" s="413"/>
      <c r="AZ537" s="413"/>
      <c r="BB537" s="488"/>
      <c r="BV537" s="413"/>
      <c r="BW537" s="413"/>
      <c r="BX537" s="413"/>
      <c r="BY537" s="413"/>
      <c r="BZ537" s="413"/>
      <c r="CA537" s="413"/>
      <c r="CB537" s="413"/>
      <c r="CC537" s="413"/>
      <c r="CD537" s="413"/>
      <c r="CE537" s="413"/>
      <c r="CF537" s="413"/>
      <c r="CG537" s="413"/>
      <c r="CH537" s="413"/>
      <c r="CI537" s="413"/>
      <c r="CJ537" s="413"/>
      <c r="CK537" s="413"/>
      <c r="CL537" s="413"/>
      <c r="CM537" s="413"/>
      <c r="CN537" s="413"/>
      <c r="CO537" s="413"/>
      <c r="CP537" s="413"/>
      <c r="CQ537" s="413"/>
      <c r="CR537" s="413"/>
      <c r="CS537" s="413"/>
      <c r="CT537" s="413"/>
      <c r="CU537" s="413"/>
      <c r="CV537" s="413"/>
      <c r="CW537" s="413"/>
      <c r="CX537" s="413"/>
      <c r="CY537" s="413"/>
      <c r="CZ537" s="413"/>
    </row>
    <row r="538" s="412" customFormat="true" ht="25.15" customHeight="true" x14ac:dyDescent="0.2">
      <c r="A538" s="488"/>
      <c r="B538" s="488"/>
      <c r="C538" s="1117"/>
      <c r="D538" s="1117"/>
      <c r="E538" s="18" t="s">
        <v>195</v>
      </c>
      <c r="F538" s="17" t="s">
        <v>246</v>
      </c>
      <c r="G538" s="16" t="s">
        <v>247</v>
      </c>
      <c r="H538" s="1117" t="s">
        <v>584</v>
      </c>
      <c r="I538" s="1117"/>
      <c r="J538" s="29">
        <v>0.59905974448528021</v>
      </c>
      <c r="K538" s="71"/>
      <c r="L538" s="71"/>
      <c r="M538" s="1117" t="s">
        <v>627</v>
      </c>
      <c r="N538" s="1117"/>
      <c r="O538" s="28">
        <v>8.9502990207997499E-2</v>
      </c>
      <c r="P538" s="71"/>
      <c r="Q538" s="71"/>
      <c r="R538" s="413"/>
      <c r="V538" s="413"/>
      <c r="W538" s="413"/>
      <c r="X538" s="413"/>
      <c r="Y538" s="413"/>
      <c r="Z538" s="413"/>
      <c r="AA538" s="413"/>
      <c r="AB538" s="413"/>
      <c r="AC538" s="413"/>
      <c r="AD538" s="413"/>
      <c r="AE538" s="413"/>
      <c r="AF538" s="413"/>
      <c r="AG538" s="413"/>
      <c r="AH538" s="413"/>
      <c r="AI538" s="413"/>
      <c r="AJ538" s="413"/>
      <c r="AK538" s="413"/>
      <c r="AL538" s="413"/>
      <c r="AM538" s="413"/>
      <c r="AN538" s="413"/>
      <c r="AO538" s="413"/>
      <c r="AP538" s="413"/>
      <c r="AQ538" s="413"/>
      <c r="AR538" s="413"/>
      <c r="AS538" s="413"/>
      <c r="AT538" s="413"/>
      <c r="AU538" s="413"/>
      <c r="AV538" s="413"/>
      <c r="AW538" s="413"/>
      <c r="AX538" s="413"/>
      <c r="AY538" s="413"/>
      <c r="AZ538" s="413"/>
      <c r="BB538" s="488"/>
      <c r="BV538" s="413"/>
      <c r="BW538" s="413"/>
      <c r="BX538" s="413"/>
      <c r="BY538" s="413"/>
      <c r="BZ538" s="413"/>
      <c r="CA538" s="413"/>
      <c r="CB538" s="413"/>
      <c r="CC538" s="413"/>
      <c r="CD538" s="413"/>
      <c r="CE538" s="413"/>
      <c r="CF538" s="413"/>
      <c r="CG538" s="413"/>
      <c r="CH538" s="413"/>
      <c r="CI538" s="413"/>
      <c r="CJ538" s="413"/>
      <c r="CK538" s="413"/>
      <c r="CL538" s="413"/>
      <c r="CM538" s="413"/>
      <c r="CN538" s="413"/>
      <c r="CO538" s="413"/>
      <c r="CP538" s="413"/>
      <c r="CQ538" s="413"/>
      <c r="CR538" s="413"/>
      <c r="CS538" s="413"/>
      <c r="CT538" s="413"/>
      <c r="CU538" s="413"/>
      <c r="CV538" s="413"/>
      <c r="CW538" s="413"/>
      <c r="CX538" s="413"/>
      <c r="CY538" s="413"/>
      <c r="CZ538" s="413"/>
    </row>
    <row r="539" s="412" customFormat="true" ht="25.15" customHeight="true" x14ac:dyDescent="0.2">
      <c r="A539" s="488"/>
      <c r="B539" s="488"/>
      <c r="C539" s="1116" t="s">
        <v>210</v>
      </c>
      <c r="D539" s="1117"/>
      <c r="E539" s="15">
        <v>9.9348556990781578</v>
      </c>
      <c r="F539" s="14">
        <v>15.76961222075898</v>
      </c>
      <c r="G539" s="13">
        <v>15.76961222075898</v>
      </c>
      <c r="H539" s="1117" t="s">
        <v>585</v>
      </c>
      <c r="I539" s="1117"/>
      <c r="J539" s="29">
        <v>0.62400183662918007</v>
      </c>
      <c r="K539" s="71"/>
      <c r="L539" s="71"/>
      <c r="M539" s="1117" t="s">
        <v>595</v>
      </c>
      <c r="N539" s="1117"/>
      <c r="O539" s="28">
        <v>0.16156103416553438</v>
      </c>
      <c r="P539" s="71"/>
      <c r="Q539" s="71"/>
      <c r="R539" s="413"/>
      <c r="V539" s="413"/>
      <c r="W539" s="413"/>
      <c r="X539" s="413"/>
      <c r="Y539" s="413"/>
      <c r="Z539" s="413"/>
      <c r="AA539" s="413"/>
      <c r="AB539" s="413"/>
      <c r="AC539" s="413"/>
      <c r="AD539" s="413"/>
      <c r="AE539" s="413"/>
      <c r="AF539" s="413"/>
      <c r="AG539" s="413"/>
      <c r="AH539" s="413"/>
      <c r="AI539" s="413"/>
      <c r="AJ539" s="413"/>
      <c r="AK539" s="413"/>
      <c r="AL539" s="413"/>
      <c r="AM539" s="413"/>
      <c r="AN539" s="413"/>
      <c r="AO539" s="413"/>
      <c r="AP539" s="413"/>
      <c r="AQ539" s="413"/>
      <c r="AR539" s="413"/>
      <c r="AS539" s="413"/>
      <c r="AT539" s="413"/>
      <c r="AU539" s="413"/>
      <c r="AV539" s="413"/>
      <c r="AW539" s="413"/>
      <c r="AX539" s="413"/>
      <c r="AY539" s="413"/>
      <c r="AZ539" s="413"/>
      <c r="BB539" s="488"/>
      <c r="BV539" s="413"/>
      <c r="BW539" s="413"/>
      <c r="BX539" s="413"/>
      <c r="BY539" s="413"/>
      <c r="BZ539" s="413"/>
      <c r="CA539" s="413"/>
      <c r="CB539" s="413"/>
      <c r="CC539" s="413"/>
      <c r="CD539" s="413"/>
      <c r="CE539" s="413"/>
      <c r="CF539" s="413"/>
      <c r="CG539" s="413"/>
      <c r="CH539" s="413"/>
      <c r="CI539" s="413"/>
      <c r="CJ539" s="413"/>
      <c r="CK539" s="413"/>
      <c r="CL539" s="413"/>
      <c r="CM539" s="413"/>
      <c r="CN539" s="413"/>
      <c r="CO539" s="413"/>
      <c r="CP539" s="413"/>
      <c r="CQ539" s="413"/>
      <c r="CR539" s="413"/>
      <c r="CS539" s="413"/>
      <c r="CT539" s="413"/>
      <c r="CU539" s="413"/>
      <c r="CV539" s="413"/>
      <c r="CW539" s="413"/>
      <c r="CX539" s="413"/>
      <c r="CY539" s="413"/>
      <c r="CZ539" s="413"/>
    </row>
    <row r="540" s="412" customFormat="true" ht="25.15" customHeight="true" x14ac:dyDescent="0.2">
      <c r="A540" s="488"/>
      <c r="B540" s="488"/>
      <c r="C540" s="1116"/>
      <c r="D540" s="1130"/>
      <c r="E540" s="71"/>
      <c r="F540" s="71"/>
      <c r="G540" s="71"/>
      <c r="H540" s="1117" t="s">
        <v>589</v>
      </c>
      <c r="I540" s="1117"/>
      <c r="J540" s="29">
        <v>0.39911965616432504</v>
      </c>
      <c r="K540" s="71"/>
      <c r="L540" s="71"/>
      <c r="M540" s="1117" t="s">
        <v>628</v>
      </c>
      <c r="N540" s="1117"/>
      <c r="O540" s="28">
        <v>1.6833386658618381E-2</v>
      </c>
      <c r="P540" s="71"/>
      <c r="Q540" s="71"/>
      <c r="R540" s="413"/>
      <c r="V540" s="413"/>
      <c r="W540" s="413"/>
      <c r="X540" s="413"/>
      <c r="Y540" s="413"/>
      <c r="Z540" s="413"/>
      <c r="AA540" s="413"/>
      <c r="AB540" s="413"/>
      <c r="AC540" s="413"/>
      <c r="AD540" s="413"/>
      <c r="AE540" s="413"/>
      <c r="AF540" s="413"/>
      <c r="AG540" s="413"/>
      <c r="AH540" s="413"/>
      <c r="AI540" s="413"/>
      <c r="AJ540" s="413"/>
      <c r="AK540" s="413"/>
      <c r="AL540" s="413"/>
      <c r="AM540" s="413"/>
      <c r="AN540" s="413"/>
      <c r="AO540" s="413"/>
      <c r="AP540" s="413"/>
      <c r="AQ540" s="413"/>
      <c r="AR540" s="413"/>
      <c r="AS540" s="413"/>
      <c r="AT540" s="413"/>
      <c r="AU540" s="413"/>
      <c r="AV540" s="413"/>
      <c r="AW540" s="413"/>
      <c r="AX540" s="413"/>
      <c r="AY540" s="413"/>
      <c r="AZ540" s="413"/>
      <c r="BB540" s="488"/>
      <c r="BV540" s="413"/>
      <c r="BW540" s="413"/>
      <c r="BX540" s="413"/>
      <c r="BY540" s="413"/>
      <c r="BZ540" s="413"/>
      <c r="CA540" s="413"/>
      <c r="CB540" s="413"/>
      <c r="CC540" s="413"/>
      <c r="CD540" s="413"/>
      <c r="CE540" s="413"/>
      <c r="CF540" s="413"/>
      <c r="CG540" s="413"/>
      <c r="CH540" s="413"/>
      <c r="CI540" s="413"/>
      <c r="CJ540" s="413"/>
      <c r="CK540" s="413"/>
      <c r="CL540" s="413"/>
      <c r="CM540" s="413"/>
      <c r="CN540" s="413"/>
      <c r="CO540" s="413"/>
      <c r="CP540" s="413"/>
      <c r="CQ540" s="413"/>
      <c r="CR540" s="413"/>
      <c r="CS540" s="413"/>
      <c r="CT540" s="413"/>
      <c r="CU540" s="413"/>
      <c r="CV540" s="413"/>
      <c r="CW540" s="413"/>
      <c r="CX540" s="413"/>
      <c r="CY540" s="413"/>
      <c r="CZ540" s="413"/>
    </row>
    <row r="541" s="412" customFormat="true" ht="25.15" customHeight="true" x14ac:dyDescent="0.2">
      <c r="A541" s="488"/>
      <c r="B541" s="488"/>
      <c r="C541" s="1116"/>
      <c r="D541" s="1130"/>
      <c r="E541" s="71"/>
      <c r="F541" s="71"/>
      <c r="G541" s="71"/>
      <c r="H541" s="1117" t="s">
        <v>593</v>
      </c>
      <c r="I541" s="1117"/>
      <c r="J541" s="29">
        <v>0.27372727482988229</v>
      </c>
      <c r="K541" s="71"/>
      <c r="L541" s="71"/>
      <c r="M541" s="1117" t="s">
        <v>633</v>
      </c>
      <c r="N541" s="1117"/>
      <c r="O541" s="28">
        <v>3.0674786865182609E-2</v>
      </c>
      <c r="P541" s="71"/>
      <c r="Q541" s="71"/>
      <c r="R541" s="413"/>
      <c r="V541" s="413"/>
      <c r="W541" s="413"/>
      <c r="X541" s="413"/>
      <c r="Y541" s="413"/>
      <c r="Z541" s="413"/>
      <c r="AA541" s="413"/>
      <c r="AB541" s="413"/>
      <c r="AC541" s="413"/>
      <c r="AD541" s="413"/>
      <c r="AE541" s="413"/>
      <c r="AF541" s="413"/>
      <c r="AG541" s="413"/>
      <c r="AH541" s="413"/>
      <c r="AI541" s="413"/>
      <c r="AJ541" s="413"/>
      <c r="AK541" s="413"/>
      <c r="AL541" s="413"/>
      <c r="AM541" s="413"/>
      <c r="AN541" s="413"/>
      <c r="AO541" s="413"/>
      <c r="AP541" s="413"/>
      <c r="AQ541" s="413"/>
      <c r="AR541" s="413"/>
      <c r="AS541" s="413"/>
      <c r="AT541" s="413"/>
      <c r="AU541" s="413"/>
      <c r="AV541" s="413"/>
      <c r="AW541" s="413"/>
      <c r="AX541" s="413"/>
      <c r="AY541" s="413"/>
      <c r="AZ541" s="413"/>
      <c r="BB541" s="488"/>
      <c r="BV541" s="413"/>
      <c r="BW541" s="413"/>
      <c r="BX541" s="413"/>
      <c r="BY541" s="413"/>
      <c r="BZ541" s="413"/>
      <c r="CA541" s="413"/>
      <c r="CB541" s="413"/>
      <c r="CC541" s="413"/>
      <c r="CD541" s="413"/>
      <c r="CE541" s="413"/>
      <c r="CF541" s="413"/>
      <c r="CG541" s="413"/>
      <c r="CH541" s="413"/>
      <c r="CI541" s="413"/>
      <c r="CJ541" s="413"/>
      <c r="CK541" s="413"/>
      <c r="CL541" s="413"/>
      <c r="CM541" s="413"/>
      <c r="CN541" s="413"/>
      <c r="CO541" s="413"/>
      <c r="CP541" s="413"/>
      <c r="CQ541" s="413"/>
      <c r="CR541" s="413"/>
      <c r="CS541" s="413"/>
      <c r="CT541" s="413"/>
      <c r="CU541" s="413"/>
      <c r="CV541" s="413"/>
      <c r="CW541" s="413"/>
      <c r="CX541" s="413"/>
      <c r="CY541" s="413"/>
      <c r="CZ541" s="413"/>
    </row>
    <row r="542" s="412" customFormat="true" ht="25.15" customHeight="true" x14ac:dyDescent="0.2">
      <c r="A542" s="488"/>
      <c r="B542" s="488"/>
      <c r="C542" s="1116"/>
      <c r="D542" s="1130"/>
      <c r="E542" s="71"/>
      <c r="F542" s="71"/>
      <c r="G542" s="71"/>
      <c r="H542" s="1117" t="s">
        <v>587</v>
      </c>
      <c r="I542" s="1117"/>
      <c r="J542" s="29">
        <v>0.60299446573535154</v>
      </c>
      <c r="K542" s="71"/>
      <c r="L542" s="71"/>
      <c r="M542" s="1117" t="s">
        <v>598</v>
      </c>
      <c r="N542" s="1117"/>
      <c r="O542" s="28">
        <v>9.5074808712147643E-2</v>
      </c>
      <c r="P542" s="71"/>
      <c r="Q542" s="71"/>
      <c r="R542" s="413"/>
      <c r="V542" s="413"/>
      <c r="W542" s="413"/>
      <c r="X542" s="413"/>
      <c r="Y542" s="413"/>
      <c r="Z542" s="413"/>
      <c r="AA542" s="413"/>
      <c r="AB542" s="413"/>
      <c r="AC542" s="413"/>
      <c r="AD542" s="413"/>
      <c r="AE542" s="413"/>
      <c r="AF542" s="413"/>
      <c r="AG542" s="413"/>
      <c r="AH542" s="413"/>
      <c r="AI542" s="413"/>
      <c r="AJ542" s="413"/>
      <c r="AK542" s="413"/>
      <c r="AL542" s="413"/>
      <c r="AM542" s="413"/>
      <c r="AN542" s="413"/>
      <c r="AO542" s="413"/>
      <c r="AP542" s="413"/>
      <c r="AQ542" s="413"/>
      <c r="AR542" s="413"/>
      <c r="AS542" s="413"/>
      <c r="AT542" s="413"/>
      <c r="AU542" s="413"/>
      <c r="AV542" s="413"/>
      <c r="AW542" s="413"/>
      <c r="AX542" s="413"/>
      <c r="AY542" s="413"/>
      <c r="AZ542" s="413"/>
      <c r="BB542" s="488"/>
      <c r="BV542" s="413"/>
      <c r="BW542" s="413"/>
      <c r="BX542" s="413"/>
      <c r="BY542" s="413"/>
      <c r="BZ542" s="413"/>
      <c r="CA542" s="413"/>
      <c r="CB542" s="413"/>
      <c r="CC542" s="413"/>
      <c r="CD542" s="413"/>
      <c r="CE542" s="413"/>
      <c r="CF542" s="413"/>
      <c r="CG542" s="413"/>
      <c r="CH542" s="413"/>
      <c r="CI542" s="413"/>
      <c r="CJ542" s="413"/>
      <c r="CK542" s="413"/>
      <c r="CL542" s="413"/>
      <c r="CM542" s="413"/>
      <c r="CN542" s="413"/>
      <c r="CO542" s="413"/>
      <c r="CP542" s="413"/>
      <c r="CQ542" s="413"/>
      <c r="CR542" s="413"/>
      <c r="CS542" s="413"/>
      <c r="CT542" s="413"/>
      <c r="CU542" s="413"/>
      <c r="CV542" s="413"/>
      <c r="CW542" s="413"/>
      <c r="CX542" s="413"/>
      <c r="CY542" s="413"/>
      <c r="CZ542" s="413"/>
    </row>
    <row r="543" s="412" customFormat="true" ht="25.15" customHeight="true" x14ac:dyDescent="0.2">
      <c r="A543" s="488"/>
      <c r="B543" s="488"/>
      <c r="C543" s="1116"/>
      <c r="D543" s="1130"/>
      <c r="E543" s="71"/>
      <c r="F543" s="71"/>
      <c r="G543" s="71"/>
      <c r="H543" s="1117" t="s">
        <v>603</v>
      </c>
      <c r="I543" s="1117"/>
      <c r="J543" s="29">
        <v>0.15147194053519486</v>
      </c>
      <c r="K543" s="71"/>
      <c r="L543" s="71"/>
      <c r="M543" s="1117" t="s">
        <v>611</v>
      </c>
      <c r="N543" s="1117"/>
      <c r="O543" s="28">
        <v>0.10195326830696065</v>
      </c>
      <c r="P543" s="71"/>
      <c r="Q543" s="71"/>
      <c r="R543" s="413"/>
      <c r="V543" s="413"/>
      <c r="W543" s="413"/>
      <c r="X543" s="413"/>
      <c r="Y543" s="413"/>
      <c r="Z543" s="413"/>
      <c r="AA543" s="413"/>
      <c r="AB543" s="413"/>
      <c r="AC543" s="413"/>
      <c r="AD543" s="413"/>
      <c r="AE543" s="413"/>
      <c r="AF543" s="413"/>
      <c r="AG543" s="413"/>
      <c r="AH543" s="413"/>
      <c r="AI543" s="413"/>
      <c r="AJ543" s="413"/>
      <c r="AK543" s="413"/>
      <c r="AL543" s="413"/>
      <c r="AM543" s="413"/>
      <c r="AN543" s="413"/>
      <c r="AO543" s="413"/>
      <c r="AP543" s="413"/>
      <c r="AQ543" s="413"/>
      <c r="AR543" s="413"/>
      <c r="AS543" s="413"/>
      <c r="AT543" s="413"/>
      <c r="AU543" s="413"/>
      <c r="AV543" s="413"/>
      <c r="AW543" s="413"/>
      <c r="AX543" s="413"/>
      <c r="AY543" s="413"/>
      <c r="AZ543" s="413"/>
      <c r="BB543" s="488"/>
      <c r="BV543" s="413"/>
      <c r="BW543" s="413"/>
      <c r="BX543" s="413"/>
      <c r="BY543" s="413"/>
      <c r="BZ543" s="413"/>
      <c r="CA543" s="413"/>
      <c r="CB543" s="413"/>
      <c r="CC543" s="413"/>
      <c r="CD543" s="413"/>
      <c r="CE543" s="413"/>
      <c r="CF543" s="413"/>
      <c r="CG543" s="413"/>
      <c r="CH543" s="413"/>
      <c r="CI543" s="413"/>
      <c r="CJ543" s="413"/>
      <c r="CK543" s="413"/>
      <c r="CL543" s="413"/>
      <c r="CM543" s="413"/>
      <c r="CN543" s="413"/>
      <c r="CO543" s="413"/>
      <c r="CP543" s="413"/>
      <c r="CQ543" s="413"/>
      <c r="CR543" s="413"/>
      <c r="CS543" s="413"/>
      <c r="CT543" s="413"/>
      <c r="CU543" s="413"/>
      <c r="CV543" s="413"/>
      <c r="CW543" s="413"/>
      <c r="CX543" s="413"/>
      <c r="CY543" s="413"/>
      <c r="CZ543" s="413"/>
    </row>
    <row r="544" s="412" customFormat="true" ht="25.15" customHeight="true" x14ac:dyDescent="0.2">
      <c r="A544" s="488"/>
      <c r="B544" s="488"/>
      <c r="C544" s="1116"/>
      <c r="D544" s="1130"/>
      <c r="E544" s="71"/>
      <c r="F544" s="71"/>
      <c r="G544" s="71"/>
      <c r="H544" s="1117" t="s">
        <v>590</v>
      </c>
      <c r="I544" s="1117"/>
      <c r="J544" s="29">
        <v>0.35415637392816457</v>
      </c>
      <c r="K544" s="71"/>
      <c r="L544" s="71"/>
      <c r="M544" s="1117" t="s">
        <v>597</v>
      </c>
      <c r="N544" s="1117"/>
      <c r="O544" s="28">
        <v>0.14221335522182532</v>
      </c>
      <c r="P544" s="71"/>
      <c r="Q544" s="71"/>
      <c r="R544" s="413"/>
      <c r="V544" s="413"/>
      <c r="W544" s="413"/>
      <c r="X544" s="413"/>
      <c r="Y544" s="413"/>
      <c r="Z544" s="413"/>
      <c r="AA544" s="413"/>
      <c r="AB544" s="413"/>
      <c r="AC544" s="413"/>
      <c r="AD544" s="413"/>
      <c r="AE544" s="413"/>
      <c r="AF544" s="413"/>
      <c r="AG544" s="413"/>
      <c r="AH544" s="413"/>
      <c r="AI544" s="413"/>
      <c r="AJ544" s="413"/>
      <c r="AK544" s="413"/>
      <c r="AL544" s="413"/>
      <c r="AM544" s="413"/>
      <c r="AN544" s="413"/>
      <c r="AO544" s="413"/>
      <c r="AP544" s="413"/>
      <c r="AQ544" s="413"/>
      <c r="AR544" s="413"/>
      <c r="AS544" s="413"/>
      <c r="AT544" s="413"/>
      <c r="AU544" s="413"/>
      <c r="AV544" s="413"/>
      <c r="AW544" s="413"/>
      <c r="AX544" s="413"/>
      <c r="AY544" s="413"/>
      <c r="AZ544" s="413"/>
      <c r="BB544" s="488"/>
      <c r="BV544" s="413"/>
      <c r="BW544" s="413"/>
      <c r="BX544" s="413"/>
      <c r="BY544" s="413"/>
      <c r="BZ544" s="413"/>
      <c r="CA544" s="413"/>
      <c r="CB544" s="413"/>
      <c r="CC544" s="413"/>
      <c r="CD544" s="413"/>
      <c r="CE544" s="413"/>
      <c r="CF544" s="413"/>
      <c r="CG544" s="413"/>
      <c r="CH544" s="413"/>
      <c r="CI544" s="413"/>
      <c r="CJ544" s="413"/>
      <c r="CK544" s="413"/>
      <c r="CL544" s="413"/>
      <c r="CM544" s="413"/>
      <c r="CN544" s="413"/>
      <c r="CO544" s="413"/>
      <c r="CP544" s="413"/>
      <c r="CQ544" s="413"/>
      <c r="CR544" s="413"/>
      <c r="CS544" s="413"/>
      <c r="CT544" s="413"/>
      <c r="CU544" s="413"/>
      <c r="CV544" s="413"/>
      <c r="CW544" s="413"/>
      <c r="CX544" s="413"/>
      <c r="CY544" s="413"/>
      <c r="CZ544" s="413"/>
    </row>
    <row r="545" s="412" customFormat="true" ht="25.15" customHeight="true" x14ac:dyDescent="0.2">
      <c r="A545" s="488"/>
      <c r="B545" s="488"/>
      <c r="C545" s="1116"/>
      <c r="D545" s="1130"/>
      <c r="E545" s="71"/>
      <c r="F545" s="71"/>
      <c r="G545" s="71"/>
      <c r="H545" s="1117" t="s">
        <v>583</v>
      </c>
      <c r="I545" s="1117"/>
      <c r="J545" s="29">
        <v>0.65676428311089174</v>
      </c>
      <c r="K545" s="71"/>
      <c r="L545" s="71"/>
      <c r="M545" s="1117" t="s">
        <v>634</v>
      </c>
      <c r="N545" s="1117"/>
      <c r="O545" s="28">
        <v>6.2530766711340093E-3</v>
      </c>
      <c r="P545" s="71"/>
      <c r="Q545" s="71"/>
      <c r="R545" s="413"/>
      <c r="V545" s="413"/>
      <c r="W545" s="413"/>
      <c r="X545" s="413"/>
      <c r="Y545" s="413"/>
      <c r="Z545" s="413"/>
      <c r="AA545" s="413"/>
      <c r="AB545" s="413"/>
      <c r="AC545" s="413"/>
      <c r="AD545" s="413"/>
      <c r="AE545" s="413"/>
      <c r="AF545" s="413"/>
      <c r="AG545" s="413"/>
      <c r="AH545" s="413"/>
      <c r="AI545" s="413"/>
      <c r="AJ545" s="413"/>
      <c r="AK545" s="413"/>
      <c r="AL545" s="413"/>
      <c r="AM545" s="413"/>
      <c r="AN545" s="413"/>
      <c r="AO545" s="413"/>
      <c r="AP545" s="413"/>
      <c r="AQ545" s="413"/>
      <c r="AR545" s="413"/>
      <c r="AS545" s="413"/>
      <c r="AT545" s="413"/>
      <c r="AU545" s="413"/>
      <c r="AV545" s="413"/>
      <c r="AW545" s="413"/>
      <c r="AX545" s="413"/>
      <c r="AY545" s="413"/>
      <c r="AZ545" s="413"/>
      <c r="BB545" s="488"/>
      <c r="BV545" s="413"/>
      <c r="BW545" s="413"/>
      <c r="BX545" s="413"/>
      <c r="BY545" s="413"/>
      <c r="BZ545" s="413"/>
      <c r="CA545" s="413"/>
      <c r="CB545" s="413"/>
      <c r="CC545" s="413"/>
      <c r="CD545" s="413"/>
      <c r="CE545" s="413"/>
      <c r="CF545" s="413"/>
      <c r="CG545" s="413"/>
      <c r="CH545" s="413"/>
      <c r="CI545" s="413"/>
      <c r="CJ545" s="413"/>
      <c r="CK545" s="413"/>
      <c r="CL545" s="413"/>
      <c r="CM545" s="413"/>
      <c r="CN545" s="413"/>
      <c r="CO545" s="413"/>
      <c r="CP545" s="413"/>
      <c r="CQ545" s="413"/>
      <c r="CR545" s="413"/>
      <c r="CS545" s="413"/>
      <c r="CT545" s="413"/>
      <c r="CU545" s="413"/>
      <c r="CV545" s="413"/>
      <c r="CW545" s="413"/>
      <c r="CX545" s="413"/>
      <c r="CY545" s="413"/>
      <c r="CZ545" s="413"/>
    </row>
    <row r="546" s="412" customFormat="true" ht="25.15" customHeight="true" x14ac:dyDescent="0.2">
      <c r="A546" s="488"/>
      <c r="B546" s="488"/>
      <c r="C546" s="1116"/>
      <c r="D546" s="1130"/>
      <c r="E546" s="71"/>
      <c r="F546" s="71"/>
      <c r="G546" s="71"/>
      <c r="H546" s="1117" t="s">
        <v>602</v>
      </c>
      <c r="I546" s="1117"/>
      <c r="J546" s="29">
        <v>0.19847382576355885</v>
      </c>
      <c r="K546" s="71"/>
      <c r="L546" s="71"/>
      <c r="M546" s="1117" t="s">
        <v>648</v>
      </c>
      <c r="N546" s="1117"/>
      <c r="O546" s="28">
        <v>6.0489864579283282E-3</v>
      </c>
      <c r="P546" s="71"/>
      <c r="Q546" s="71"/>
      <c r="R546" s="413"/>
      <c r="V546" s="413"/>
      <c r="W546" s="413"/>
      <c r="X546" s="413"/>
      <c r="Y546" s="413"/>
      <c r="Z546" s="413"/>
      <c r="AA546" s="413"/>
      <c r="AB546" s="413"/>
      <c r="AC546" s="413"/>
      <c r="AD546" s="413"/>
      <c r="AE546" s="413"/>
      <c r="AF546" s="413"/>
      <c r="AG546" s="413"/>
      <c r="AH546" s="413"/>
      <c r="AI546" s="413"/>
      <c r="AJ546" s="413"/>
      <c r="AK546" s="413"/>
      <c r="AL546" s="413"/>
      <c r="AM546" s="413"/>
      <c r="AN546" s="413"/>
      <c r="AO546" s="413"/>
      <c r="AP546" s="413"/>
      <c r="AQ546" s="413"/>
      <c r="AR546" s="413"/>
      <c r="AS546" s="413"/>
      <c r="AT546" s="413"/>
      <c r="AU546" s="413"/>
      <c r="AV546" s="413"/>
      <c r="AW546" s="413"/>
      <c r="AX546" s="413"/>
      <c r="AY546" s="413"/>
      <c r="AZ546" s="413"/>
      <c r="BB546" s="488"/>
      <c r="BV546" s="413"/>
      <c r="BW546" s="413"/>
      <c r="BX546" s="413"/>
      <c r="BY546" s="413"/>
      <c r="BZ546" s="413"/>
      <c r="CA546" s="413"/>
      <c r="CB546" s="413"/>
      <c r="CC546" s="413"/>
      <c r="CD546" s="413"/>
      <c r="CE546" s="413"/>
      <c r="CF546" s="413"/>
      <c r="CG546" s="413"/>
      <c r="CH546" s="413"/>
      <c r="CI546" s="413"/>
      <c r="CJ546" s="413"/>
      <c r="CK546" s="413"/>
      <c r="CL546" s="413"/>
      <c r="CM546" s="413"/>
      <c r="CN546" s="413"/>
      <c r="CO546" s="413"/>
      <c r="CP546" s="413"/>
      <c r="CQ546" s="413"/>
      <c r="CR546" s="413"/>
      <c r="CS546" s="413"/>
      <c r="CT546" s="413"/>
      <c r="CU546" s="413"/>
      <c r="CV546" s="413"/>
      <c r="CW546" s="413"/>
      <c r="CX546" s="413"/>
      <c r="CY546" s="413"/>
      <c r="CZ546" s="413"/>
    </row>
    <row r="547" s="412" customFormat="true" ht="25.15" customHeight="true" x14ac:dyDescent="0.2">
      <c r="A547" s="488"/>
      <c r="B547" s="488"/>
      <c r="C547" s="1116"/>
      <c r="D547" s="1130"/>
      <c r="E547" s="71"/>
      <c r="F547" s="71"/>
      <c r="G547" s="71"/>
      <c r="H547" s="1117" t="s">
        <v>612</v>
      </c>
      <c r="I547" s="1117"/>
      <c r="J547" s="29">
        <v>5.3058047198531695E-2</v>
      </c>
      <c r="K547" s="71"/>
      <c r="L547" s="71"/>
      <c r="M547" s="1117" t="s">
        <v>656</v>
      </c>
      <c r="N547" s="1117"/>
      <c r="O547" s="28">
        <v>1.5434953003779512E-4</v>
      </c>
      <c r="P547" s="71"/>
      <c r="Q547" s="71"/>
      <c r="R547" s="413"/>
      <c r="V547" s="413"/>
      <c r="W547" s="413"/>
      <c r="X547" s="413"/>
      <c r="Y547" s="413"/>
      <c r="Z547" s="413"/>
      <c r="AA547" s="413"/>
      <c r="AB547" s="413"/>
      <c r="AC547" s="413"/>
      <c r="AD547" s="413"/>
      <c r="AE547" s="413"/>
      <c r="AF547" s="413"/>
      <c r="AG547" s="413"/>
      <c r="AH547" s="413"/>
      <c r="AI547" s="413"/>
      <c r="AJ547" s="413"/>
      <c r="AK547" s="413"/>
      <c r="AL547" s="413"/>
      <c r="AM547" s="413"/>
      <c r="AN547" s="413"/>
      <c r="AO547" s="413"/>
      <c r="AP547" s="413"/>
      <c r="AQ547" s="413"/>
      <c r="AR547" s="413"/>
      <c r="AS547" s="413"/>
      <c r="AT547" s="413"/>
      <c r="AU547" s="413"/>
      <c r="AV547" s="413"/>
      <c r="AW547" s="413"/>
      <c r="AX547" s="413"/>
      <c r="AY547" s="413"/>
      <c r="AZ547" s="413"/>
      <c r="BB547" s="488"/>
      <c r="BV547" s="413"/>
      <c r="BW547" s="413"/>
      <c r="BX547" s="413"/>
      <c r="BY547" s="413"/>
      <c r="BZ547" s="413"/>
      <c r="CA547" s="413"/>
      <c r="CB547" s="413"/>
      <c r="CC547" s="413"/>
      <c r="CD547" s="413"/>
      <c r="CE547" s="413"/>
      <c r="CF547" s="413"/>
      <c r="CG547" s="413"/>
      <c r="CH547" s="413"/>
      <c r="CI547" s="413"/>
      <c r="CJ547" s="413"/>
      <c r="CK547" s="413"/>
      <c r="CL547" s="413"/>
      <c r="CM547" s="413"/>
      <c r="CN547" s="413"/>
      <c r="CO547" s="413"/>
      <c r="CP547" s="413"/>
      <c r="CQ547" s="413"/>
      <c r="CR547" s="413"/>
      <c r="CS547" s="413"/>
      <c r="CT547" s="413"/>
      <c r="CU547" s="413"/>
      <c r="CV547" s="413"/>
      <c r="CW547" s="413"/>
      <c r="CX547" s="413"/>
      <c r="CY547" s="413"/>
      <c r="CZ547" s="413"/>
    </row>
    <row r="548" s="412" customFormat="true" ht="25.15" customHeight="true" x14ac:dyDescent="0.2">
      <c r="A548" s="488"/>
      <c r="B548" s="488"/>
      <c r="C548" s="1116"/>
      <c r="D548" s="1130"/>
      <c r="E548" s="71"/>
      <c r="F548" s="71"/>
      <c r="G548" s="71"/>
      <c r="H548" s="1117" t="s">
        <v>639</v>
      </c>
      <c r="I548" s="1117"/>
      <c r="J548" s="29">
        <v>5.7949956051890706E-3</v>
      </c>
      <c r="K548" s="71"/>
      <c r="L548" s="71"/>
      <c r="M548" s="1117" t="s">
        <v>653</v>
      </c>
      <c r="N548" s="1117"/>
      <c r="O548" s="28">
        <v>1.8965322143237408E-2</v>
      </c>
      <c r="P548" s="71"/>
      <c r="Q548" s="71"/>
      <c r="R548" s="413"/>
      <c r="V548" s="413"/>
      <c r="W548" s="413"/>
      <c r="X548" s="413"/>
      <c r="Y548" s="413"/>
      <c r="Z548" s="413"/>
      <c r="AA548" s="413"/>
      <c r="AB548" s="413"/>
      <c r="AC548" s="413"/>
      <c r="AD548" s="413"/>
      <c r="AE548" s="413"/>
      <c r="AF548" s="413"/>
      <c r="AG548" s="413"/>
      <c r="AH548" s="413"/>
      <c r="AI548" s="413"/>
      <c r="AJ548" s="413"/>
      <c r="AK548" s="413"/>
      <c r="AL548" s="413"/>
      <c r="AM548" s="413"/>
      <c r="AN548" s="413"/>
      <c r="AO548" s="413"/>
      <c r="AP548" s="413"/>
      <c r="AQ548" s="413"/>
      <c r="AR548" s="413"/>
      <c r="AS548" s="413"/>
      <c r="AT548" s="413"/>
      <c r="AU548" s="413"/>
      <c r="AV548" s="413"/>
      <c r="AW548" s="413"/>
      <c r="AX548" s="413"/>
      <c r="AY548" s="413"/>
      <c r="AZ548" s="413"/>
      <c r="BB548" s="488"/>
      <c r="BV548" s="413"/>
      <c r="BW548" s="413"/>
      <c r="BX548" s="413"/>
      <c r="BY548" s="413"/>
      <c r="BZ548" s="413"/>
      <c r="CA548" s="413"/>
      <c r="CB548" s="413"/>
      <c r="CC548" s="413"/>
      <c r="CD548" s="413"/>
      <c r="CE548" s="413"/>
      <c r="CF548" s="413"/>
      <c r="CG548" s="413"/>
      <c r="CH548" s="413"/>
      <c r="CI548" s="413"/>
      <c r="CJ548" s="413"/>
      <c r="CK548" s="413"/>
      <c r="CL548" s="413"/>
      <c r="CM548" s="413"/>
      <c r="CN548" s="413"/>
      <c r="CO548" s="413"/>
      <c r="CP548" s="413"/>
      <c r="CQ548" s="413"/>
      <c r="CR548" s="413"/>
      <c r="CS548" s="413"/>
      <c r="CT548" s="413"/>
      <c r="CU548" s="413"/>
      <c r="CV548" s="413"/>
      <c r="CW548" s="413"/>
      <c r="CX548" s="413"/>
      <c r="CY548" s="413"/>
      <c r="CZ548" s="413"/>
    </row>
    <row r="549" s="412" customFormat="true" ht="25.15" customHeight="true" x14ac:dyDescent="0.2">
      <c r="A549" s="488"/>
      <c r="B549" s="488"/>
      <c r="C549" s="1116"/>
      <c r="D549" s="1130"/>
      <c r="E549" s="71"/>
      <c r="F549" s="71"/>
      <c r="G549" s="71"/>
      <c r="H549" s="1117" t="s">
        <v>627</v>
      </c>
      <c r="I549" s="1117"/>
      <c r="J549" s="29">
        <v>3.6576529759013957E-3</v>
      </c>
      <c r="K549" s="71"/>
      <c r="L549" s="71"/>
      <c r="M549" s="1117" t="s">
        <v>667</v>
      </c>
      <c r="N549" s="1117"/>
      <c r="O549" s="28">
        <v>1.6708847839897539E-2</v>
      </c>
      <c r="P549" s="71"/>
      <c r="Q549" s="71"/>
      <c r="R549" s="413"/>
      <c r="V549" s="413"/>
      <c r="W549" s="413"/>
      <c r="X549" s="413"/>
      <c r="Y549" s="413"/>
      <c r="Z549" s="413"/>
      <c r="AA549" s="413"/>
      <c r="AB549" s="413"/>
      <c r="AC549" s="413"/>
      <c r="AD549" s="413"/>
      <c r="AE549" s="413"/>
      <c r="AF549" s="413"/>
      <c r="AG549" s="413"/>
      <c r="AH549" s="413"/>
      <c r="AI549" s="413"/>
      <c r="AJ549" s="413"/>
      <c r="AK549" s="413"/>
      <c r="AL549" s="413"/>
      <c r="AM549" s="413"/>
      <c r="AN549" s="413"/>
      <c r="AO549" s="413"/>
      <c r="AP549" s="413"/>
      <c r="AQ549" s="413"/>
      <c r="AR549" s="413"/>
      <c r="AS549" s="413"/>
      <c r="AT549" s="413"/>
      <c r="AU549" s="413"/>
      <c r="AV549" s="413"/>
      <c r="AW549" s="413"/>
      <c r="AX549" s="413"/>
      <c r="AY549" s="413"/>
      <c r="AZ549" s="413"/>
      <c r="BB549" s="488"/>
      <c r="BV549" s="413"/>
      <c r="BW549" s="413"/>
      <c r="BX549" s="413"/>
      <c r="BY549" s="413"/>
      <c r="BZ549" s="413"/>
      <c r="CA549" s="413"/>
      <c r="CB549" s="413"/>
      <c r="CC549" s="413"/>
      <c r="CD549" s="413"/>
      <c r="CE549" s="413"/>
      <c r="CF549" s="413"/>
      <c r="CG549" s="413"/>
      <c r="CH549" s="413"/>
      <c r="CI549" s="413"/>
      <c r="CJ549" s="413"/>
      <c r="CK549" s="413"/>
      <c r="CL549" s="413"/>
      <c r="CM549" s="413"/>
      <c r="CN549" s="413"/>
      <c r="CO549" s="413"/>
      <c r="CP549" s="413"/>
      <c r="CQ549" s="413"/>
      <c r="CR549" s="413"/>
      <c r="CS549" s="413"/>
      <c r="CT549" s="413"/>
      <c r="CU549" s="413"/>
      <c r="CV549" s="413"/>
      <c r="CW549" s="413"/>
      <c r="CX549" s="413"/>
      <c r="CY549" s="413"/>
      <c r="CZ549" s="413"/>
    </row>
    <row r="550" s="412" customFormat="true" ht="25.15" customHeight="true" x14ac:dyDescent="0.2">
      <c r="A550" s="488"/>
      <c r="B550" s="488"/>
      <c r="C550" s="1116"/>
      <c r="D550" s="1130"/>
      <c r="E550" s="71"/>
      <c r="F550" s="71"/>
      <c r="G550" s="71"/>
      <c r="H550" s="1117" t="s">
        <v>595</v>
      </c>
      <c r="I550" s="1117"/>
      <c r="J550" s="29">
        <v>0.23306874988432771</v>
      </c>
      <c r="K550" s="71"/>
      <c r="L550" s="71"/>
      <c r="M550" s="1117" t="s">
        <v>645</v>
      </c>
      <c r="N550" s="1117"/>
      <c r="O550" s="28">
        <v>2.9114127957846573E-3</v>
      </c>
      <c r="P550" s="71"/>
      <c r="Q550" s="71"/>
      <c r="R550" s="413"/>
      <c r="V550" s="413"/>
      <c r="W550" s="413"/>
      <c r="X550" s="413"/>
      <c r="Y550" s="413"/>
      <c r="Z550" s="413"/>
      <c r="AA550" s="413"/>
      <c r="AB550" s="413"/>
      <c r="AC550" s="413"/>
      <c r="AD550" s="413"/>
      <c r="AE550" s="413"/>
      <c r="AF550" s="413"/>
      <c r="AG550" s="413"/>
      <c r="AH550" s="413"/>
      <c r="AI550" s="413"/>
      <c r="AJ550" s="413"/>
      <c r="AK550" s="413"/>
      <c r="AL550" s="413"/>
      <c r="AM550" s="413"/>
      <c r="AN550" s="413"/>
      <c r="AO550" s="413"/>
      <c r="AP550" s="413"/>
      <c r="AQ550" s="413"/>
      <c r="AR550" s="413"/>
      <c r="AS550" s="413"/>
      <c r="AT550" s="413"/>
      <c r="AU550" s="413"/>
      <c r="AV550" s="413"/>
      <c r="AW550" s="413"/>
      <c r="AX550" s="413"/>
      <c r="AY550" s="413"/>
      <c r="AZ550" s="413"/>
      <c r="BB550" s="488"/>
      <c r="BV550" s="413"/>
      <c r="BW550" s="413"/>
      <c r="BX550" s="413"/>
      <c r="BY550" s="413"/>
      <c r="BZ550" s="413"/>
      <c r="CA550" s="413"/>
      <c r="CB550" s="413"/>
      <c r="CC550" s="413"/>
      <c r="CD550" s="413"/>
      <c r="CE550" s="413"/>
      <c r="CF550" s="413"/>
      <c r="CG550" s="413"/>
      <c r="CH550" s="413"/>
      <c r="CI550" s="413"/>
      <c r="CJ550" s="413"/>
      <c r="CK550" s="413"/>
      <c r="CL550" s="413"/>
      <c r="CM550" s="413"/>
      <c r="CN550" s="413"/>
      <c r="CO550" s="413"/>
      <c r="CP550" s="413"/>
      <c r="CQ550" s="413"/>
      <c r="CR550" s="413"/>
      <c r="CS550" s="413"/>
      <c r="CT550" s="413"/>
      <c r="CU550" s="413"/>
      <c r="CV550" s="413"/>
      <c r="CW550" s="413"/>
      <c r="CX550" s="413"/>
      <c r="CY550" s="413"/>
      <c r="CZ550" s="413"/>
    </row>
    <row r="551" s="412" customFormat="true" ht="25.15" customHeight="true" x14ac:dyDescent="0.2">
      <c r="A551" s="488"/>
      <c r="B551" s="488"/>
      <c r="C551" s="1116"/>
      <c r="D551" s="1130"/>
      <c r="E551" s="71"/>
      <c r="F551" s="71"/>
      <c r="G551" s="71"/>
      <c r="H551" s="1117" t="s">
        <v>628</v>
      </c>
      <c r="I551" s="1117"/>
      <c r="J551" s="29">
        <v>4.0867165115510133E-2</v>
      </c>
      <c r="K551" s="71"/>
      <c r="L551" s="71"/>
      <c r="M551" s="1117" t="s">
        <v>641</v>
      </c>
      <c r="N551" s="1117"/>
      <c r="O551" s="28">
        <v>6.1598888842560396E-4</v>
      </c>
      <c r="P551" s="71"/>
      <c r="Q551" s="71"/>
      <c r="R551" s="413"/>
      <c r="V551" s="413"/>
      <c r="W551" s="413"/>
      <c r="X551" s="413"/>
      <c r="Y551" s="413"/>
      <c r="Z551" s="413"/>
      <c r="AA551" s="413"/>
      <c r="AB551" s="413"/>
      <c r="AC551" s="413"/>
      <c r="AD551" s="413"/>
      <c r="AE551" s="413"/>
      <c r="AF551" s="413"/>
      <c r="AG551" s="413"/>
      <c r="AH551" s="413"/>
      <c r="AI551" s="413"/>
      <c r="AJ551" s="413"/>
      <c r="AK551" s="413"/>
      <c r="AL551" s="413"/>
      <c r="AM551" s="413"/>
      <c r="AN551" s="413"/>
      <c r="AO551" s="413"/>
      <c r="AP551" s="413"/>
      <c r="AQ551" s="413"/>
      <c r="AR551" s="413"/>
      <c r="AS551" s="413"/>
      <c r="AT551" s="413"/>
      <c r="AU551" s="413"/>
      <c r="AV551" s="413"/>
      <c r="AW551" s="413"/>
      <c r="AX551" s="413"/>
      <c r="AY551" s="413"/>
      <c r="AZ551" s="413"/>
      <c r="BB551" s="488"/>
      <c r="BV551" s="413"/>
      <c r="BW551" s="413"/>
      <c r="BX551" s="413"/>
      <c r="BY551" s="413"/>
      <c r="BZ551" s="413"/>
      <c r="CA551" s="413"/>
      <c r="CB551" s="413"/>
      <c r="CC551" s="413"/>
      <c r="CD551" s="413"/>
      <c r="CE551" s="413"/>
      <c r="CF551" s="413"/>
      <c r="CG551" s="413"/>
      <c r="CH551" s="413"/>
      <c r="CI551" s="413"/>
      <c r="CJ551" s="413"/>
      <c r="CK551" s="413"/>
      <c r="CL551" s="413"/>
      <c r="CM551" s="413"/>
      <c r="CN551" s="413"/>
      <c r="CO551" s="413"/>
      <c r="CP551" s="413"/>
      <c r="CQ551" s="413"/>
      <c r="CR551" s="413"/>
      <c r="CS551" s="413"/>
      <c r="CT551" s="413"/>
      <c r="CU551" s="413"/>
      <c r="CV551" s="413"/>
      <c r="CW551" s="413"/>
      <c r="CX551" s="413"/>
      <c r="CY551" s="413"/>
      <c r="CZ551" s="413"/>
    </row>
    <row r="552" s="412" customFormat="true" ht="25.15" customHeight="true" x14ac:dyDescent="0.2">
      <c r="A552" s="488"/>
      <c r="B552" s="488"/>
      <c r="C552" s="1116"/>
      <c r="D552" s="1130"/>
      <c r="E552" s="71"/>
      <c r="F552" s="71"/>
      <c r="G552" s="71"/>
      <c r="H552" s="1117" t="s">
        <v>633</v>
      </c>
      <c r="I552" s="1117"/>
      <c r="J552" s="29">
        <v>4.3139753379392524E-3</v>
      </c>
      <c r="K552" s="71"/>
      <c r="L552" s="71"/>
      <c r="M552" s="1117" t="s">
        <v>650</v>
      </c>
      <c r="N552" s="1117"/>
      <c r="O552" s="28">
        <v>1.2844434427413691E-2</v>
      </c>
      <c r="P552" s="71"/>
      <c r="Q552" s="71"/>
      <c r="R552" s="413"/>
      <c r="V552" s="413"/>
      <c r="W552" s="413"/>
      <c r="X552" s="413"/>
      <c r="Y552" s="413"/>
      <c r="Z552" s="413"/>
      <c r="AA552" s="413"/>
      <c r="AB552" s="413"/>
      <c r="AC552" s="413"/>
      <c r="AD552" s="413"/>
      <c r="AE552" s="413"/>
      <c r="AF552" s="413"/>
      <c r="AG552" s="413"/>
      <c r="AH552" s="413"/>
      <c r="AI552" s="413"/>
      <c r="AJ552" s="413"/>
      <c r="AK552" s="413"/>
      <c r="AL552" s="413"/>
      <c r="AM552" s="413"/>
      <c r="AN552" s="413"/>
      <c r="AO552" s="413"/>
      <c r="AP552" s="413"/>
      <c r="AQ552" s="413"/>
      <c r="AR552" s="413"/>
      <c r="AS552" s="413"/>
      <c r="AT552" s="413"/>
      <c r="AU552" s="413"/>
      <c r="AV552" s="413"/>
      <c r="AW552" s="413"/>
      <c r="AX552" s="413"/>
      <c r="AY552" s="413"/>
      <c r="AZ552" s="413"/>
      <c r="BB552" s="488"/>
      <c r="BV552" s="413"/>
      <c r="BW552" s="413"/>
      <c r="BX552" s="413"/>
      <c r="BY552" s="413"/>
      <c r="BZ552" s="413"/>
      <c r="CA552" s="413"/>
      <c r="CB552" s="413"/>
      <c r="CC552" s="413"/>
      <c r="CD552" s="413"/>
      <c r="CE552" s="413"/>
      <c r="CF552" s="413"/>
      <c r="CG552" s="413"/>
      <c r="CH552" s="413"/>
      <c r="CI552" s="413"/>
      <c r="CJ552" s="413"/>
      <c r="CK552" s="413"/>
      <c r="CL552" s="413"/>
      <c r="CM552" s="413"/>
      <c r="CN552" s="413"/>
      <c r="CO552" s="413"/>
      <c r="CP552" s="413"/>
      <c r="CQ552" s="413"/>
      <c r="CR552" s="413"/>
      <c r="CS552" s="413"/>
      <c r="CT552" s="413"/>
      <c r="CU552" s="413"/>
      <c r="CV552" s="413"/>
      <c r="CW552" s="413"/>
      <c r="CX552" s="413"/>
      <c r="CY552" s="413"/>
      <c r="CZ552" s="413"/>
    </row>
    <row r="553" s="412" customFormat="true" ht="25.15" customHeight="true" x14ac:dyDescent="0.2">
      <c r="A553" s="488"/>
      <c r="B553" s="488"/>
      <c r="C553" s="1116"/>
      <c r="D553" s="1130"/>
      <c r="E553" s="71"/>
      <c r="F553" s="71"/>
      <c r="G553" s="71"/>
      <c r="H553" s="1117" t="s">
        <v>598</v>
      </c>
      <c r="I553" s="1117"/>
      <c r="J553" s="29">
        <v>0.23676690165172584</v>
      </c>
      <c r="K553" s="71"/>
      <c r="L553" s="71"/>
      <c r="M553" s="1117" t="s">
        <v>671</v>
      </c>
      <c r="N553" s="1117"/>
      <c r="O553" s="28">
        <v>9.8650333005887974E-3</v>
      </c>
      <c r="P553" s="71"/>
      <c r="Q553" s="71"/>
      <c r="R553" s="413"/>
      <c r="V553" s="413"/>
      <c r="W553" s="413"/>
      <c r="X553" s="413"/>
      <c r="Y553" s="413"/>
      <c r="Z553" s="413"/>
      <c r="AA553" s="413"/>
      <c r="AB553" s="413"/>
      <c r="AC553" s="413"/>
      <c r="AD553" s="413"/>
      <c r="AE553" s="413"/>
      <c r="AF553" s="413"/>
      <c r="AG553" s="413"/>
      <c r="AH553" s="413"/>
      <c r="AI553" s="413"/>
      <c r="AJ553" s="413"/>
      <c r="AK553" s="413"/>
      <c r="AL553" s="413"/>
      <c r="AM553" s="413"/>
      <c r="AN553" s="413"/>
      <c r="AO553" s="413"/>
      <c r="AP553" s="413"/>
      <c r="AQ553" s="413"/>
      <c r="AR553" s="413"/>
      <c r="AS553" s="413"/>
      <c r="AT553" s="413"/>
      <c r="AU553" s="413"/>
      <c r="AV553" s="413"/>
      <c r="AW553" s="413"/>
      <c r="AX553" s="413"/>
      <c r="AY553" s="413"/>
      <c r="AZ553" s="413"/>
      <c r="BB553" s="488"/>
      <c r="BV553" s="413"/>
      <c r="BW553" s="413"/>
      <c r="BX553" s="413"/>
      <c r="BY553" s="413"/>
      <c r="BZ553" s="413"/>
      <c r="CA553" s="413"/>
      <c r="CB553" s="413"/>
      <c r="CC553" s="413"/>
      <c r="CD553" s="413"/>
      <c r="CE553" s="413"/>
      <c r="CF553" s="413"/>
      <c r="CG553" s="413"/>
      <c r="CH553" s="413"/>
      <c r="CI553" s="413"/>
      <c r="CJ553" s="413"/>
      <c r="CK553" s="413"/>
      <c r="CL553" s="413"/>
      <c r="CM553" s="413"/>
      <c r="CN553" s="413"/>
      <c r="CO553" s="413"/>
      <c r="CP553" s="413"/>
      <c r="CQ553" s="413"/>
      <c r="CR553" s="413"/>
      <c r="CS553" s="413"/>
      <c r="CT553" s="413"/>
      <c r="CU553" s="413"/>
      <c r="CV553" s="413"/>
      <c r="CW553" s="413"/>
      <c r="CX553" s="413"/>
      <c r="CY553" s="413"/>
      <c r="CZ553" s="413"/>
    </row>
    <row r="554" s="412" customFormat="true" ht="25.15" customHeight="true" x14ac:dyDescent="0.2">
      <c r="A554" s="488"/>
      <c r="B554" s="488"/>
      <c r="C554" s="1116"/>
      <c r="D554" s="1130"/>
      <c r="E554" s="71"/>
      <c r="F554" s="71"/>
      <c r="G554" s="71"/>
      <c r="H554" s="1117" t="s">
        <v>611</v>
      </c>
      <c r="I554" s="1117"/>
      <c r="J554" s="29">
        <v>7.3365095357446064E-2</v>
      </c>
      <c r="K554" s="71"/>
      <c r="L554" s="71"/>
      <c r="M554" s="1117" t="s">
        <v>632</v>
      </c>
      <c r="N554" s="1117"/>
      <c r="O554" s="28">
        <v>2.3768061296166381E-3</v>
      </c>
      <c r="P554" s="71"/>
      <c r="Q554" s="71"/>
      <c r="R554" s="413"/>
      <c r="V554" s="413"/>
      <c r="W554" s="413"/>
      <c r="X554" s="413"/>
      <c r="Y554" s="413"/>
      <c r="Z554" s="413"/>
      <c r="AA554" s="413"/>
      <c r="AB554" s="413"/>
      <c r="AC554" s="413"/>
      <c r="AD554" s="413"/>
      <c r="AE554" s="413"/>
      <c r="AF554" s="413"/>
      <c r="AG554" s="413"/>
      <c r="AH554" s="413"/>
      <c r="AI554" s="413"/>
      <c r="AJ554" s="413"/>
      <c r="AK554" s="413"/>
      <c r="AL554" s="413"/>
      <c r="AM554" s="413"/>
      <c r="AN554" s="413"/>
      <c r="AO554" s="413"/>
      <c r="AP554" s="413"/>
      <c r="AQ554" s="413"/>
      <c r="AR554" s="413"/>
      <c r="AS554" s="413"/>
      <c r="AT554" s="413"/>
      <c r="AU554" s="413"/>
      <c r="AV554" s="413"/>
      <c r="AW554" s="413"/>
      <c r="AX554" s="413"/>
      <c r="AY554" s="413"/>
      <c r="AZ554" s="413"/>
      <c r="BB554" s="488"/>
      <c r="BV554" s="413"/>
      <c r="BW554" s="413"/>
      <c r="BX554" s="413"/>
      <c r="BY554" s="413"/>
      <c r="BZ554" s="413"/>
      <c r="CA554" s="413"/>
      <c r="CB554" s="413"/>
      <c r="CC554" s="413"/>
      <c r="CD554" s="413"/>
      <c r="CE554" s="413"/>
      <c r="CF554" s="413"/>
      <c r="CG554" s="413"/>
      <c r="CH554" s="413"/>
      <c r="CI554" s="413"/>
      <c r="CJ554" s="413"/>
      <c r="CK554" s="413"/>
      <c r="CL554" s="413"/>
      <c r="CM554" s="413"/>
      <c r="CN554" s="413"/>
      <c r="CO554" s="413"/>
      <c r="CP554" s="413"/>
      <c r="CQ554" s="413"/>
      <c r="CR554" s="413"/>
      <c r="CS554" s="413"/>
      <c r="CT554" s="413"/>
      <c r="CU554" s="413"/>
      <c r="CV554" s="413"/>
      <c r="CW554" s="413"/>
      <c r="CX554" s="413"/>
      <c r="CY554" s="413"/>
      <c r="CZ554" s="413"/>
    </row>
    <row r="555" s="412" customFormat="true" ht="25.15" customHeight="true" x14ac:dyDescent="0.2">
      <c r="A555" s="488"/>
      <c r="B555" s="488"/>
      <c r="C555" s="1116"/>
      <c r="D555" s="1130"/>
      <c r="E555" s="71"/>
      <c r="F555" s="71"/>
      <c r="G555" s="71"/>
      <c r="H555" s="1117" t="s">
        <v>597</v>
      </c>
      <c r="I555" s="1117"/>
      <c r="J555" s="29">
        <v>0.18936114646332203</v>
      </c>
      <c r="K555" s="71"/>
      <c r="L555" s="71"/>
      <c r="M555" s="1117" t="s">
        <v>669</v>
      </c>
      <c r="N555" s="1117"/>
      <c r="O555" s="28">
        <v>7.4593476820840887E-3</v>
      </c>
      <c r="P555" s="71"/>
      <c r="Q555" s="71"/>
      <c r="R555" s="413"/>
      <c r="V555" s="413"/>
      <c r="W555" s="413"/>
      <c r="X555" s="413"/>
      <c r="Y555" s="413"/>
      <c r="Z555" s="413"/>
      <c r="AA555" s="413"/>
      <c r="AB555" s="413"/>
      <c r="AC555" s="413"/>
      <c r="AD555" s="413"/>
      <c r="AE555" s="413"/>
      <c r="AF555" s="413"/>
      <c r="AG555" s="413"/>
      <c r="AH555" s="413"/>
      <c r="AI555" s="413"/>
      <c r="AJ555" s="413"/>
      <c r="AK555" s="413"/>
      <c r="AL555" s="413"/>
      <c r="AM555" s="413"/>
      <c r="AN555" s="413"/>
      <c r="AO555" s="413"/>
      <c r="AP555" s="413"/>
      <c r="AQ555" s="413"/>
      <c r="AR555" s="413"/>
      <c r="AS555" s="413"/>
      <c r="AT555" s="413"/>
      <c r="AU555" s="413"/>
      <c r="AV555" s="413"/>
      <c r="AW555" s="413"/>
      <c r="AX555" s="413"/>
      <c r="AY555" s="413"/>
      <c r="AZ555" s="413"/>
      <c r="BB555" s="488"/>
      <c r="BV555" s="413"/>
      <c r="BW555" s="413"/>
      <c r="BX555" s="413"/>
      <c r="BY555" s="413"/>
      <c r="BZ555" s="413"/>
      <c r="CA555" s="413"/>
      <c r="CB555" s="413"/>
      <c r="CC555" s="413"/>
      <c r="CD555" s="413"/>
      <c r="CE555" s="413"/>
      <c r="CF555" s="413"/>
      <c r="CG555" s="413"/>
      <c r="CH555" s="413"/>
      <c r="CI555" s="413"/>
      <c r="CJ555" s="413"/>
      <c r="CK555" s="413"/>
      <c r="CL555" s="413"/>
      <c r="CM555" s="413"/>
      <c r="CN555" s="413"/>
      <c r="CO555" s="413"/>
      <c r="CP555" s="413"/>
      <c r="CQ555" s="413"/>
      <c r="CR555" s="413"/>
      <c r="CS555" s="413"/>
      <c r="CT555" s="413"/>
      <c r="CU555" s="413"/>
      <c r="CV555" s="413"/>
      <c r="CW555" s="413"/>
      <c r="CX555" s="413"/>
      <c r="CY555" s="413"/>
      <c r="CZ555" s="413"/>
    </row>
    <row r="556" s="412" customFormat="true" ht="25.15" customHeight="true" x14ac:dyDescent="0.2">
      <c r="A556" s="488"/>
      <c r="B556" s="488"/>
      <c r="C556" s="1116"/>
      <c r="D556" s="1130"/>
      <c r="E556" s="71"/>
      <c r="F556" s="71"/>
      <c r="G556" s="71"/>
      <c r="H556" s="1117" t="s">
        <v>634</v>
      </c>
      <c r="I556" s="1117"/>
      <c r="J556" s="29">
        <v>3.6725873591537143E-3</v>
      </c>
      <c r="K556" s="71"/>
      <c r="L556" s="71"/>
      <c r="M556" s="1117" t="s">
        <v>630</v>
      </c>
      <c r="N556" s="1117"/>
      <c r="O556" s="28">
        <v>1.0972339800636605E-2</v>
      </c>
      <c r="P556" s="71"/>
      <c r="Q556" s="71"/>
      <c r="R556" s="413"/>
      <c r="V556" s="413"/>
      <c r="W556" s="413"/>
      <c r="X556" s="413"/>
      <c r="Y556" s="413"/>
      <c r="Z556" s="413"/>
      <c r="AA556" s="413"/>
      <c r="AB556" s="413"/>
      <c r="AC556" s="413"/>
      <c r="AD556" s="413"/>
      <c r="AE556" s="413"/>
      <c r="AF556" s="413"/>
      <c r="AG556" s="413"/>
      <c r="AH556" s="413"/>
      <c r="AI556" s="413"/>
      <c r="AJ556" s="413"/>
      <c r="AK556" s="413"/>
      <c r="AL556" s="413"/>
      <c r="AM556" s="413"/>
      <c r="AN556" s="413"/>
      <c r="AO556" s="413"/>
      <c r="AP556" s="413"/>
      <c r="AQ556" s="413"/>
      <c r="AR556" s="413"/>
      <c r="AS556" s="413"/>
      <c r="AT556" s="413"/>
      <c r="AU556" s="413"/>
      <c r="AV556" s="413"/>
      <c r="AW556" s="413"/>
      <c r="AX556" s="413"/>
      <c r="AY556" s="413"/>
      <c r="AZ556" s="413"/>
      <c r="BB556" s="488"/>
      <c r="BV556" s="413"/>
      <c r="BW556" s="413"/>
      <c r="BX556" s="413"/>
      <c r="BY556" s="413"/>
      <c r="BZ556" s="413"/>
      <c r="CA556" s="413"/>
      <c r="CB556" s="413"/>
      <c r="CC556" s="413"/>
      <c r="CD556" s="413"/>
      <c r="CE556" s="413"/>
      <c r="CF556" s="413"/>
      <c r="CG556" s="413"/>
      <c r="CH556" s="413"/>
      <c r="CI556" s="413"/>
      <c r="CJ556" s="413"/>
      <c r="CK556" s="413"/>
      <c r="CL556" s="413"/>
      <c r="CM556" s="413"/>
      <c r="CN556" s="413"/>
      <c r="CO556" s="413"/>
      <c r="CP556" s="413"/>
      <c r="CQ556" s="413"/>
      <c r="CR556" s="413"/>
      <c r="CS556" s="413"/>
      <c r="CT556" s="413"/>
      <c r="CU556" s="413"/>
      <c r="CV556" s="413"/>
      <c r="CW556" s="413"/>
      <c r="CX556" s="413"/>
      <c r="CY556" s="413"/>
      <c r="CZ556" s="413"/>
    </row>
    <row r="557" s="412" customFormat="true" ht="25.15" customHeight="true" x14ac:dyDescent="0.2">
      <c r="A557" s="488"/>
      <c r="B557" s="488"/>
      <c r="C557" s="1116"/>
      <c r="D557" s="1130"/>
      <c r="E557" s="71"/>
      <c r="F557" s="71"/>
      <c r="G557" s="71"/>
      <c r="H557" s="1117" t="s">
        <v>648</v>
      </c>
      <c r="I557" s="1117"/>
      <c r="J557" s="29">
        <v>5.0025518839454655E-3</v>
      </c>
      <c r="K557" s="71"/>
      <c r="L557" s="71"/>
      <c r="M557" s="1117" t="s">
        <v>624</v>
      </c>
      <c r="N557" s="1117"/>
      <c r="O557" s="28">
        <v>2.5337730254212952E-2</v>
      </c>
      <c r="P557" s="71"/>
      <c r="Q557" s="71"/>
      <c r="R557" s="413"/>
      <c r="V557" s="413"/>
      <c r="W557" s="413"/>
      <c r="X557" s="413"/>
      <c r="Y557" s="413"/>
      <c r="Z557" s="413"/>
      <c r="AA557" s="413"/>
      <c r="AB557" s="413"/>
      <c r="AC557" s="413"/>
      <c r="AD557" s="413"/>
      <c r="AE557" s="413"/>
      <c r="AF557" s="413"/>
      <c r="AG557" s="413"/>
      <c r="AH557" s="413"/>
      <c r="AI557" s="413"/>
      <c r="AJ557" s="413"/>
      <c r="AK557" s="413"/>
      <c r="AL557" s="413"/>
      <c r="AM557" s="413"/>
      <c r="AN557" s="413"/>
      <c r="AO557" s="413"/>
      <c r="AP557" s="413"/>
      <c r="AQ557" s="413"/>
      <c r="AR557" s="413"/>
      <c r="AS557" s="413"/>
      <c r="AT557" s="413"/>
      <c r="AU557" s="413"/>
      <c r="AV557" s="413"/>
      <c r="AW557" s="413"/>
      <c r="AX557" s="413"/>
      <c r="AY557" s="413"/>
      <c r="AZ557" s="413"/>
      <c r="BB557" s="488"/>
      <c r="BV557" s="413"/>
      <c r="BW557" s="413"/>
      <c r="BX557" s="413"/>
      <c r="BY557" s="413"/>
      <c r="BZ557" s="413"/>
      <c r="CA557" s="413"/>
      <c r="CB557" s="413"/>
      <c r="CC557" s="413"/>
      <c r="CD557" s="413"/>
      <c r="CE557" s="413"/>
      <c r="CF557" s="413"/>
      <c r="CG557" s="413"/>
      <c r="CH557" s="413"/>
      <c r="CI557" s="413"/>
      <c r="CJ557" s="413"/>
      <c r="CK557" s="413"/>
      <c r="CL557" s="413"/>
      <c r="CM557" s="413"/>
      <c r="CN557" s="413"/>
      <c r="CO557" s="413"/>
      <c r="CP557" s="413"/>
      <c r="CQ557" s="413"/>
      <c r="CR557" s="413"/>
      <c r="CS557" s="413"/>
      <c r="CT557" s="413"/>
      <c r="CU557" s="413"/>
      <c r="CV557" s="413"/>
      <c r="CW557" s="413"/>
      <c r="CX557" s="413"/>
      <c r="CY557" s="413"/>
      <c r="CZ557" s="413"/>
    </row>
    <row r="558" s="412" customFormat="true" ht="25.15" customHeight="true" x14ac:dyDescent="0.2">
      <c r="A558" s="488"/>
      <c r="B558" s="488"/>
      <c r="C558" s="1116"/>
      <c r="D558" s="1130"/>
      <c r="E558" s="71"/>
      <c r="F558" s="71"/>
      <c r="G558" s="71"/>
      <c r="H558" s="1117" t="s">
        <v>653</v>
      </c>
      <c r="I558" s="1117"/>
      <c r="J558" s="29">
        <v>3.4453247993255401E-2</v>
      </c>
      <c r="K558" s="71"/>
      <c r="L558" s="71"/>
      <c r="M558" s="1117" t="s">
        <v>636</v>
      </c>
      <c r="N558" s="1117"/>
      <c r="O558" s="28">
        <v>2.2215319631239298E-2</v>
      </c>
      <c r="P558" s="71"/>
      <c r="Q558" s="71"/>
      <c r="R558" s="413"/>
      <c r="V558" s="413"/>
      <c r="W558" s="413"/>
      <c r="X558" s="413"/>
      <c r="Y558" s="413"/>
      <c r="Z558" s="413"/>
      <c r="AA558" s="413"/>
      <c r="AB558" s="413"/>
      <c r="AC558" s="413"/>
      <c r="AD558" s="413"/>
      <c r="AE558" s="413"/>
      <c r="AF558" s="413"/>
      <c r="AG558" s="413"/>
      <c r="AH558" s="413"/>
      <c r="AI558" s="413"/>
      <c r="AJ558" s="413"/>
      <c r="AK558" s="413"/>
      <c r="AL558" s="413"/>
      <c r="AM558" s="413"/>
      <c r="AN558" s="413"/>
      <c r="AO558" s="413"/>
      <c r="AP558" s="413"/>
      <c r="AQ558" s="413"/>
      <c r="AR558" s="413"/>
      <c r="AS558" s="413"/>
      <c r="AT558" s="413"/>
      <c r="AU558" s="413"/>
      <c r="AV558" s="413"/>
      <c r="AW558" s="413"/>
      <c r="AX558" s="413"/>
      <c r="AY558" s="413"/>
      <c r="AZ558" s="413"/>
      <c r="BB558" s="488"/>
      <c r="BV558" s="413"/>
      <c r="BW558" s="413"/>
      <c r="BX558" s="413"/>
      <c r="BY558" s="413"/>
      <c r="BZ558" s="413"/>
      <c r="CA558" s="413"/>
      <c r="CB558" s="413"/>
      <c r="CC558" s="413"/>
      <c r="CD558" s="413"/>
      <c r="CE558" s="413"/>
      <c r="CF558" s="413"/>
      <c r="CG558" s="413"/>
      <c r="CH558" s="413"/>
      <c r="CI558" s="413"/>
      <c r="CJ558" s="413"/>
      <c r="CK558" s="413"/>
      <c r="CL558" s="413"/>
      <c r="CM558" s="413"/>
      <c r="CN558" s="413"/>
      <c r="CO558" s="413"/>
      <c r="CP558" s="413"/>
      <c r="CQ558" s="413"/>
      <c r="CR558" s="413"/>
      <c r="CS558" s="413"/>
      <c r="CT558" s="413"/>
      <c r="CU558" s="413"/>
      <c r="CV558" s="413"/>
      <c r="CW558" s="413"/>
      <c r="CX558" s="413"/>
      <c r="CY558" s="413"/>
      <c r="CZ558" s="413"/>
    </row>
    <row r="559" s="412" customFormat="true" ht="25.15" customHeight="true" x14ac:dyDescent="0.2">
      <c r="A559" s="488"/>
      <c r="B559" s="488"/>
      <c r="C559" s="1116"/>
      <c r="D559" s="1130"/>
      <c r="E559" s="71"/>
      <c r="F559" s="71"/>
      <c r="G559" s="71"/>
      <c r="H559" s="1117" t="s">
        <v>658</v>
      </c>
      <c r="I559" s="1117"/>
      <c r="J559" s="29">
        <v>1.9464821798631557E-2</v>
      </c>
      <c r="K559" s="71"/>
      <c r="L559" s="71"/>
      <c r="M559" s="1117" t="s">
        <v>663</v>
      </c>
      <c r="N559" s="1117"/>
      <c r="O559" s="28">
        <v>3.6658774927169875E-3</v>
      </c>
      <c r="P559" s="71"/>
      <c r="Q559" s="71"/>
      <c r="R559" s="413"/>
      <c r="V559" s="413"/>
      <c r="W559" s="413"/>
      <c r="X559" s="413"/>
      <c r="Y559" s="413"/>
      <c r="Z559" s="413"/>
      <c r="AA559" s="413"/>
      <c r="AB559" s="413"/>
      <c r="AC559" s="413"/>
      <c r="AD559" s="413"/>
      <c r="AE559" s="413"/>
      <c r="AF559" s="413"/>
      <c r="AG559" s="413"/>
      <c r="AH559" s="413"/>
      <c r="AI559" s="413"/>
      <c r="AJ559" s="413"/>
      <c r="AK559" s="413"/>
      <c r="AL559" s="413"/>
      <c r="AM559" s="413"/>
      <c r="AN559" s="413"/>
      <c r="AO559" s="413"/>
      <c r="AP559" s="413"/>
      <c r="AQ559" s="413"/>
      <c r="AR559" s="413"/>
      <c r="AS559" s="413"/>
      <c r="AT559" s="413"/>
      <c r="AU559" s="413"/>
      <c r="AV559" s="413"/>
      <c r="AW559" s="413"/>
      <c r="AX559" s="413"/>
      <c r="AY559" s="413"/>
      <c r="AZ559" s="413"/>
      <c r="BB559" s="488"/>
      <c r="BV559" s="413"/>
      <c r="BW559" s="413"/>
      <c r="BX559" s="413"/>
      <c r="BY559" s="413"/>
      <c r="BZ559" s="413"/>
      <c r="CA559" s="413"/>
      <c r="CB559" s="413"/>
      <c r="CC559" s="413"/>
      <c r="CD559" s="413"/>
      <c r="CE559" s="413"/>
      <c r="CF559" s="413"/>
      <c r="CG559" s="413"/>
      <c r="CH559" s="413"/>
      <c r="CI559" s="413"/>
      <c r="CJ559" s="413"/>
      <c r="CK559" s="413"/>
      <c r="CL559" s="413"/>
      <c r="CM559" s="413"/>
      <c r="CN559" s="413"/>
      <c r="CO559" s="413"/>
      <c r="CP559" s="413"/>
      <c r="CQ559" s="413"/>
      <c r="CR559" s="413"/>
      <c r="CS559" s="413"/>
      <c r="CT559" s="413"/>
      <c r="CU559" s="413"/>
      <c r="CV559" s="413"/>
      <c r="CW559" s="413"/>
      <c r="CX559" s="413"/>
      <c r="CY559" s="413"/>
      <c r="CZ559" s="413"/>
    </row>
    <row r="560" s="412" customFormat="true" ht="25.15" customHeight="true" x14ac:dyDescent="0.2">
      <c r="A560" s="488"/>
      <c r="B560" s="488"/>
      <c r="C560" s="1116"/>
      <c r="D560" s="1130"/>
      <c r="E560" s="71"/>
      <c r="F560" s="71"/>
      <c r="G560" s="71"/>
      <c r="H560" s="1117" t="s">
        <v>667</v>
      </c>
      <c r="I560" s="1117"/>
      <c r="J560" s="29">
        <v>1.1579260079636614E-2</v>
      </c>
      <c r="K560" s="71"/>
      <c r="L560" s="71"/>
      <c r="M560" s="1117" t="s">
        <v>651</v>
      </c>
      <c r="N560" s="1117"/>
      <c r="O560" s="28">
        <v>1.6357564535491475E-4</v>
      </c>
      <c r="P560" s="71"/>
      <c r="Q560" s="71"/>
      <c r="R560" s="413"/>
      <c r="V560" s="413"/>
      <c r="W560" s="413"/>
      <c r="X560" s="413"/>
      <c r="Y560" s="413"/>
      <c r="Z560" s="413"/>
      <c r="AA560" s="413"/>
      <c r="AB560" s="413"/>
      <c r="AC560" s="413"/>
      <c r="AD560" s="413"/>
      <c r="AE560" s="413"/>
      <c r="AF560" s="413"/>
      <c r="AG560" s="413"/>
      <c r="AH560" s="413"/>
      <c r="AI560" s="413"/>
      <c r="AJ560" s="413"/>
      <c r="AK560" s="413"/>
      <c r="AL560" s="413"/>
      <c r="AM560" s="413"/>
      <c r="AN560" s="413"/>
      <c r="AO560" s="413"/>
      <c r="AP560" s="413"/>
      <c r="AQ560" s="413"/>
      <c r="AR560" s="413"/>
      <c r="AS560" s="413"/>
      <c r="AT560" s="413"/>
      <c r="AU560" s="413"/>
      <c r="AV560" s="413"/>
      <c r="AW560" s="413"/>
      <c r="AX560" s="413"/>
      <c r="AY560" s="413"/>
      <c r="AZ560" s="413"/>
      <c r="BB560" s="488"/>
      <c r="BV560" s="413"/>
      <c r="BW560" s="413"/>
      <c r="BX560" s="413"/>
      <c r="BY560" s="413"/>
      <c r="BZ560" s="413"/>
      <c r="CA560" s="413"/>
      <c r="CB560" s="413"/>
      <c r="CC560" s="413"/>
      <c r="CD560" s="413"/>
      <c r="CE560" s="413"/>
      <c r="CF560" s="413"/>
      <c r="CG560" s="413"/>
      <c r="CH560" s="413"/>
      <c r="CI560" s="413"/>
      <c r="CJ560" s="413"/>
      <c r="CK560" s="413"/>
      <c r="CL560" s="413"/>
      <c r="CM560" s="413"/>
      <c r="CN560" s="413"/>
      <c r="CO560" s="413"/>
      <c r="CP560" s="413"/>
      <c r="CQ560" s="413"/>
      <c r="CR560" s="413"/>
      <c r="CS560" s="413"/>
      <c r="CT560" s="413"/>
      <c r="CU560" s="413"/>
      <c r="CV560" s="413"/>
      <c r="CW560" s="413"/>
      <c r="CX560" s="413"/>
      <c r="CY560" s="413"/>
      <c r="CZ560" s="413"/>
    </row>
    <row r="561" s="412" customFormat="true" ht="25.15" customHeight="true" x14ac:dyDescent="0.2">
      <c r="A561" s="488"/>
      <c r="B561" s="488"/>
      <c r="C561" s="1116"/>
      <c r="D561" s="1130"/>
      <c r="E561" s="71"/>
      <c r="F561" s="71"/>
      <c r="G561" s="71"/>
      <c r="H561" s="1117" t="s">
        <v>645</v>
      </c>
      <c r="I561" s="1117"/>
      <c r="J561" s="29">
        <v>1.7957853852789366E-3</v>
      </c>
      <c r="K561" s="71"/>
      <c r="L561" s="71"/>
      <c r="M561" s="1117" t="s">
        <v>666</v>
      </c>
      <c r="N561" s="1117"/>
      <c r="O561" s="28">
        <v>4.3463663801791242E-3</v>
      </c>
      <c r="P561" s="71"/>
      <c r="Q561" s="71"/>
      <c r="R561" s="413"/>
      <c r="V561" s="413"/>
      <c r="W561" s="413"/>
      <c r="X561" s="413"/>
      <c r="Y561" s="413"/>
      <c r="Z561" s="413"/>
      <c r="AA561" s="413"/>
      <c r="AB561" s="413"/>
      <c r="AC561" s="413"/>
      <c r="AD561" s="413"/>
      <c r="AE561" s="413"/>
      <c r="AF561" s="413"/>
      <c r="AG561" s="413"/>
      <c r="AH561" s="413"/>
      <c r="AI561" s="413"/>
      <c r="AJ561" s="413"/>
      <c r="AK561" s="413"/>
      <c r="AL561" s="413"/>
      <c r="AM561" s="413"/>
      <c r="AN561" s="413"/>
      <c r="AO561" s="413"/>
      <c r="AP561" s="413"/>
      <c r="AQ561" s="413"/>
      <c r="AR561" s="413"/>
      <c r="AS561" s="413"/>
      <c r="AT561" s="413"/>
      <c r="AU561" s="413"/>
      <c r="AV561" s="413"/>
      <c r="AW561" s="413"/>
      <c r="AX561" s="413"/>
      <c r="AY561" s="413"/>
      <c r="AZ561" s="413"/>
      <c r="BB561" s="488"/>
      <c r="BV561" s="413"/>
      <c r="BW561" s="413"/>
      <c r="BX561" s="413"/>
      <c r="BY561" s="413"/>
      <c r="BZ561" s="413"/>
      <c r="CA561" s="413"/>
      <c r="CB561" s="413"/>
      <c r="CC561" s="413"/>
      <c r="CD561" s="413"/>
      <c r="CE561" s="413"/>
      <c r="CF561" s="413"/>
      <c r="CG561" s="413"/>
      <c r="CH561" s="413"/>
      <c r="CI561" s="413"/>
      <c r="CJ561" s="413"/>
      <c r="CK561" s="413"/>
      <c r="CL561" s="413"/>
      <c r="CM561" s="413"/>
      <c r="CN561" s="413"/>
      <c r="CO561" s="413"/>
      <c r="CP561" s="413"/>
      <c r="CQ561" s="413"/>
      <c r="CR561" s="413"/>
      <c r="CS561" s="413"/>
      <c r="CT561" s="413"/>
      <c r="CU561" s="413"/>
      <c r="CV561" s="413"/>
      <c r="CW561" s="413"/>
      <c r="CX561" s="413"/>
      <c r="CY561" s="413"/>
      <c r="CZ561" s="413"/>
    </row>
    <row r="562" s="412" customFormat="true" ht="25.15" customHeight="true" x14ac:dyDescent="0.2">
      <c r="A562" s="488"/>
      <c r="B562" s="488"/>
      <c r="C562" s="1116"/>
      <c r="D562" s="1130"/>
      <c r="E562" s="71"/>
      <c r="F562" s="71"/>
      <c r="G562" s="71"/>
      <c r="H562" s="1117" t="s">
        <v>629</v>
      </c>
      <c r="I562" s="1117"/>
      <c r="J562" s="29">
        <v>6.154027842001409E-2</v>
      </c>
      <c r="K562" s="71"/>
      <c r="L562" s="71"/>
      <c r="M562" s="1117" t="s">
        <v>664</v>
      </c>
      <c r="N562" s="1117"/>
      <c r="O562" s="28">
        <v>5.1307133432038016E-3</v>
      </c>
      <c r="P562" s="71"/>
      <c r="Q562" s="71"/>
      <c r="R562" s="413"/>
      <c r="V562" s="413"/>
      <c r="W562" s="413"/>
      <c r="X562" s="413"/>
      <c r="Y562" s="413"/>
      <c r="Z562" s="413"/>
      <c r="AA562" s="413"/>
      <c r="AB562" s="413"/>
      <c r="AC562" s="413"/>
      <c r="AD562" s="413"/>
      <c r="AE562" s="413"/>
      <c r="AF562" s="413"/>
      <c r="AG562" s="413"/>
      <c r="AH562" s="413"/>
      <c r="AI562" s="413"/>
      <c r="AJ562" s="413"/>
      <c r="AK562" s="413"/>
      <c r="AL562" s="413"/>
      <c r="AM562" s="413"/>
      <c r="AN562" s="413"/>
      <c r="AO562" s="413"/>
      <c r="AP562" s="413"/>
      <c r="AQ562" s="413"/>
      <c r="AR562" s="413"/>
      <c r="AS562" s="413"/>
      <c r="AT562" s="413"/>
      <c r="AU562" s="413"/>
      <c r="AV562" s="413"/>
      <c r="AW562" s="413"/>
      <c r="AX562" s="413"/>
      <c r="AY562" s="413"/>
      <c r="AZ562" s="413"/>
      <c r="BB562" s="488"/>
      <c r="BV562" s="413"/>
      <c r="BW562" s="413"/>
      <c r="BX562" s="413"/>
      <c r="BY562" s="413"/>
      <c r="BZ562" s="413"/>
      <c r="CA562" s="413"/>
      <c r="CB562" s="413"/>
      <c r="CC562" s="413"/>
      <c r="CD562" s="413"/>
      <c r="CE562" s="413"/>
      <c r="CF562" s="413"/>
      <c r="CG562" s="413"/>
      <c r="CH562" s="413"/>
      <c r="CI562" s="413"/>
      <c r="CJ562" s="413"/>
      <c r="CK562" s="413"/>
      <c r="CL562" s="413"/>
      <c r="CM562" s="413"/>
      <c r="CN562" s="413"/>
      <c r="CO562" s="413"/>
      <c r="CP562" s="413"/>
      <c r="CQ562" s="413"/>
      <c r="CR562" s="413"/>
      <c r="CS562" s="413"/>
      <c r="CT562" s="413"/>
      <c r="CU562" s="413"/>
      <c r="CV562" s="413"/>
      <c r="CW562" s="413"/>
      <c r="CX562" s="413"/>
      <c r="CY562" s="413"/>
      <c r="CZ562" s="413"/>
    </row>
    <row r="563" s="412" customFormat="true" ht="25.15" customHeight="true" x14ac:dyDescent="0.2">
      <c r="A563" s="488"/>
      <c r="B563" s="488"/>
      <c r="C563" s="1116"/>
      <c r="D563" s="1130"/>
      <c r="E563" s="71"/>
      <c r="F563" s="71"/>
      <c r="G563" s="71"/>
      <c r="H563" s="1117" t="s">
        <v>626</v>
      </c>
      <c r="I563" s="1117"/>
      <c r="J563" s="29">
        <v>6.1628326190872343E-2</v>
      </c>
      <c r="K563" s="71"/>
      <c r="L563" s="71"/>
      <c r="M563" s="1117" t="s">
        <v>643</v>
      </c>
      <c r="N563" s="1117"/>
      <c r="O563" s="28">
        <v>1.796538705296649E-4</v>
      </c>
      <c r="P563" s="71"/>
      <c r="Q563" s="71"/>
      <c r="R563" s="413"/>
      <c r="V563" s="413"/>
      <c r="W563" s="413"/>
      <c r="X563" s="413"/>
      <c r="Y563" s="413"/>
      <c r="Z563" s="413"/>
      <c r="AA563" s="413"/>
      <c r="AB563" s="413"/>
      <c r="AC563" s="413"/>
      <c r="AD563" s="413"/>
      <c r="AE563" s="413"/>
      <c r="AF563" s="413"/>
      <c r="AG563" s="413"/>
      <c r="AH563" s="413"/>
      <c r="AI563" s="413"/>
      <c r="AJ563" s="413"/>
      <c r="AK563" s="413"/>
      <c r="AL563" s="413"/>
      <c r="AM563" s="413"/>
      <c r="AN563" s="413"/>
      <c r="AO563" s="413"/>
      <c r="AP563" s="413"/>
      <c r="AQ563" s="413"/>
      <c r="AR563" s="413"/>
      <c r="AS563" s="413"/>
      <c r="AT563" s="413"/>
      <c r="AU563" s="413"/>
      <c r="AV563" s="413"/>
      <c r="AW563" s="413"/>
      <c r="AX563" s="413"/>
      <c r="AY563" s="413"/>
      <c r="AZ563" s="413"/>
      <c r="BB563" s="488"/>
      <c r="BV563" s="413"/>
      <c r="BW563" s="413"/>
      <c r="BX563" s="413"/>
      <c r="BY563" s="413"/>
      <c r="BZ563" s="413"/>
      <c r="CA563" s="413"/>
      <c r="CB563" s="413"/>
      <c r="CC563" s="413"/>
      <c r="CD563" s="413"/>
      <c r="CE563" s="413"/>
      <c r="CF563" s="413"/>
      <c r="CG563" s="413"/>
      <c r="CH563" s="413"/>
      <c r="CI563" s="413"/>
      <c r="CJ563" s="413"/>
      <c r="CK563" s="413"/>
      <c r="CL563" s="413"/>
      <c r="CM563" s="413"/>
      <c r="CN563" s="413"/>
      <c r="CO563" s="413"/>
      <c r="CP563" s="413"/>
      <c r="CQ563" s="413"/>
      <c r="CR563" s="413"/>
      <c r="CS563" s="413"/>
      <c r="CT563" s="413"/>
      <c r="CU563" s="413"/>
      <c r="CV563" s="413"/>
      <c r="CW563" s="413"/>
      <c r="CX563" s="413"/>
      <c r="CY563" s="413"/>
      <c r="CZ563" s="413"/>
    </row>
    <row r="564" s="412" customFormat="true" ht="25.15" customHeight="true" x14ac:dyDescent="0.2">
      <c r="A564" s="488"/>
      <c r="B564" s="488"/>
      <c r="C564" s="1116"/>
      <c r="D564" s="1130"/>
      <c r="E564" s="71"/>
      <c r="F564" s="71"/>
      <c r="G564" s="71"/>
      <c r="H564" s="1117" t="s">
        <v>631</v>
      </c>
      <c r="I564" s="1117"/>
      <c r="J564" s="29">
        <v>5.7651746016845501E-2</v>
      </c>
      <c r="K564" s="71"/>
      <c r="L564" s="71"/>
      <c r="M564" s="1117" t="s">
        <v>638</v>
      </c>
      <c r="N564" s="1117"/>
      <c r="O564" s="28">
        <v>7.6360401828431935E-4</v>
      </c>
      <c r="P564" s="71"/>
      <c r="Q564" s="71"/>
      <c r="R564" s="413"/>
      <c r="V564" s="413"/>
      <c r="W564" s="413"/>
      <c r="X564" s="413"/>
      <c r="Y564" s="413"/>
      <c r="Z564" s="413"/>
      <c r="AA564" s="413"/>
      <c r="AB564" s="413"/>
      <c r="AC564" s="413"/>
      <c r="AD564" s="413"/>
      <c r="AE564" s="413"/>
      <c r="AF564" s="413"/>
      <c r="AG564" s="413"/>
      <c r="AH564" s="413"/>
      <c r="AI564" s="413"/>
      <c r="AJ564" s="413"/>
      <c r="AK564" s="413"/>
      <c r="AL564" s="413"/>
      <c r="AM564" s="413"/>
      <c r="AN564" s="413"/>
      <c r="AO564" s="413"/>
      <c r="AP564" s="413"/>
      <c r="AQ564" s="413"/>
      <c r="AR564" s="413"/>
      <c r="AS564" s="413"/>
      <c r="AT564" s="413"/>
      <c r="AU564" s="413"/>
      <c r="AV564" s="413"/>
      <c r="AW564" s="413"/>
      <c r="AX564" s="413"/>
      <c r="AY564" s="413"/>
      <c r="AZ564" s="413"/>
      <c r="BB564" s="488"/>
      <c r="BV564" s="413"/>
      <c r="BW564" s="413"/>
      <c r="BX564" s="413"/>
      <c r="BY564" s="413"/>
      <c r="BZ564" s="413"/>
      <c r="CA564" s="413"/>
      <c r="CB564" s="413"/>
      <c r="CC564" s="413"/>
      <c r="CD564" s="413"/>
      <c r="CE564" s="413"/>
      <c r="CF564" s="413"/>
      <c r="CG564" s="413"/>
      <c r="CH564" s="413"/>
      <c r="CI564" s="413"/>
      <c r="CJ564" s="413"/>
      <c r="CK564" s="413"/>
      <c r="CL564" s="413"/>
      <c r="CM564" s="413"/>
      <c r="CN564" s="413"/>
      <c r="CO564" s="413"/>
      <c r="CP564" s="413"/>
      <c r="CQ564" s="413"/>
      <c r="CR564" s="413"/>
      <c r="CS564" s="413"/>
      <c r="CT564" s="413"/>
      <c r="CU564" s="413"/>
      <c r="CV564" s="413"/>
      <c r="CW564" s="413"/>
      <c r="CX564" s="413"/>
      <c r="CY564" s="413"/>
      <c r="CZ564" s="413"/>
    </row>
    <row r="565" s="412" customFormat="true" ht="25.15" customHeight="true" x14ac:dyDescent="0.2">
      <c r="A565" s="488"/>
      <c r="B565" s="488"/>
      <c r="C565" s="1116"/>
      <c r="D565" s="1130"/>
      <c r="E565" s="71"/>
      <c r="F565" s="71"/>
      <c r="G565" s="71"/>
      <c r="H565" s="1117" t="s">
        <v>640</v>
      </c>
      <c r="I565" s="1117"/>
      <c r="J565" s="29">
        <v>2.4124324144434009E-2</v>
      </c>
      <c r="K565" s="71"/>
      <c r="L565" s="71"/>
      <c r="M565" s="1117" t="s">
        <v>615</v>
      </c>
      <c r="N565" s="1117"/>
      <c r="O565" s="25">
        <v>2.5102174550394572E-2</v>
      </c>
      <c r="P565" s="71"/>
      <c r="Q565" s="71"/>
      <c r="R565" s="413"/>
      <c r="V565" s="413"/>
      <c r="W565" s="413"/>
      <c r="X565" s="413"/>
      <c r="Y565" s="413"/>
      <c r="Z565" s="413"/>
      <c r="AA565" s="413"/>
      <c r="AB565" s="413"/>
      <c r="AC565" s="413"/>
      <c r="AD565" s="413"/>
      <c r="AE565" s="413"/>
      <c r="AF565" s="413"/>
      <c r="AG565" s="413"/>
      <c r="AH565" s="413"/>
      <c r="AI565" s="413"/>
      <c r="AJ565" s="413"/>
      <c r="AK565" s="413"/>
      <c r="AL565" s="413"/>
      <c r="AM565" s="413"/>
      <c r="AN565" s="413"/>
      <c r="AO565" s="413"/>
      <c r="AP565" s="413"/>
      <c r="AQ565" s="413"/>
      <c r="AR565" s="413"/>
      <c r="AS565" s="413"/>
      <c r="AT565" s="413"/>
      <c r="AU565" s="413"/>
      <c r="AV565" s="413"/>
      <c r="AW565" s="413"/>
      <c r="AX565" s="413"/>
      <c r="AY565" s="413"/>
      <c r="AZ565" s="413"/>
      <c r="BB565" s="488"/>
      <c r="BV565" s="413"/>
      <c r="BW565" s="413"/>
      <c r="BX565" s="413"/>
      <c r="BY565" s="413"/>
      <c r="BZ565" s="413"/>
      <c r="CA565" s="413"/>
      <c r="CB565" s="413"/>
      <c r="CC565" s="413"/>
      <c r="CD565" s="413"/>
      <c r="CE565" s="413"/>
      <c r="CF565" s="413"/>
      <c r="CG565" s="413"/>
      <c r="CH565" s="413"/>
      <c r="CI565" s="413"/>
      <c r="CJ565" s="413"/>
      <c r="CK565" s="413"/>
      <c r="CL565" s="413"/>
      <c r="CM565" s="413"/>
      <c r="CN565" s="413"/>
      <c r="CO565" s="413"/>
      <c r="CP565" s="413"/>
      <c r="CQ565" s="413"/>
      <c r="CR565" s="413"/>
      <c r="CS565" s="413"/>
      <c r="CT565" s="413"/>
      <c r="CU565" s="413"/>
      <c r="CV565" s="413"/>
      <c r="CW565" s="413"/>
      <c r="CX565" s="413"/>
      <c r="CY565" s="413"/>
      <c r="CZ565" s="413"/>
    </row>
    <row r="566" s="412" customFormat="true" ht="25.15" customHeight="true" x14ac:dyDescent="0.2">
      <c r="A566" s="488"/>
      <c r="B566" s="488"/>
      <c r="C566" s="1116"/>
      <c r="D566" s="1130"/>
      <c r="E566" s="71"/>
      <c r="F566" s="71"/>
      <c r="G566" s="71"/>
      <c r="H566" s="1117" t="s">
        <v>661</v>
      </c>
      <c r="I566" s="1117"/>
      <c r="J566" s="29">
        <v>1.6104481446050794E-2</v>
      </c>
      <c r="K566" s="71"/>
      <c r="L566" s="71"/>
      <c r="M566" s="1130"/>
      <c r="N566" s="1130"/>
      <c r="O566" s="71"/>
      <c r="P566" s="71"/>
      <c r="Q566" s="71"/>
      <c r="R566" s="413"/>
      <c r="V566" s="413"/>
      <c r="W566" s="413"/>
      <c r="X566" s="413"/>
      <c r="Y566" s="413"/>
      <c r="Z566" s="413"/>
      <c r="AA566" s="413"/>
      <c r="AB566" s="413"/>
      <c r="AC566" s="413"/>
      <c r="AD566" s="413"/>
      <c r="AE566" s="413"/>
      <c r="AF566" s="413"/>
      <c r="AG566" s="413"/>
      <c r="AH566" s="413"/>
      <c r="AI566" s="413"/>
      <c r="AJ566" s="413"/>
      <c r="AK566" s="413"/>
      <c r="AL566" s="413"/>
      <c r="AM566" s="413"/>
      <c r="AN566" s="413"/>
      <c r="AO566" s="413"/>
      <c r="AP566" s="413"/>
      <c r="AQ566" s="413"/>
      <c r="AR566" s="413"/>
      <c r="AS566" s="413"/>
      <c r="AT566" s="413"/>
      <c r="AU566" s="413"/>
      <c r="AV566" s="413"/>
      <c r="AW566" s="413"/>
      <c r="AX566" s="413"/>
      <c r="AY566" s="413"/>
      <c r="AZ566" s="413"/>
      <c r="BB566" s="488"/>
      <c r="BV566" s="413"/>
      <c r="BW566" s="413"/>
      <c r="BX566" s="413"/>
      <c r="BY566" s="413"/>
      <c r="BZ566" s="413"/>
      <c r="CA566" s="413"/>
      <c r="CB566" s="413"/>
      <c r="CC566" s="413"/>
      <c r="CD566" s="413"/>
      <c r="CE566" s="413"/>
      <c r="CF566" s="413"/>
      <c r="CG566" s="413"/>
      <c r="CH566" s="413"/>
      <c r="CI566" s="413"/>
      <c r="CJ566" s="413"/>
      <c r="CK566" s="413"/>
      <c r="CL566" s="413"/>
      <c r="CM566" s="413"/>
      <c r="CN566" s="413"/>
      <c r="CO566" s="413"/>
      <c r="CP566" s="413"/>
      <c r="CQ566" s="413"/>
      <c r="CR566" s="413"/>
      <c r="CS566" s="413"/>
      <c r="CT566" s="413"/>
      <c r="CU566" s="413"/>
      <c r="CV566" s="413"/>
      <c r="CW566" s="413"/>
      <c r="CX566" s="413"/>
      <c r="CY566" s="413"/>
      <c r="CZ566" s="413"/>
    </row>
    <row r="567" s="412" customFormat="true" ht="25.15" customHeight="true" x14ac:dyDescent="0.2">
      <c r="A567" s="488"/>
      <c r="B567" s="488"/>
      <c r="C567" s="1116"/>
      <c r="D567" s="1130"/>
      <c r="E567" s="71"/>
      <c r="F567" s="71"/>
      <c r="G567" s="71"/>
      <c r="H567" s="1117" t="s">
        <v>655</v>
      </c>
      <c r="I567" s="1117"/>
      <c r="J567" s="29">
        <v>1.5250437906826311E-2</v>
      </c>
      <c r="K567" s="71"/>
      <c r="L567" s="71"/>
      <c r="M567" s="1130"/>
      <c r="N567" s="1130"/>
      <c r="O567" s="71"/>
      <c r="P567" s="71"/>
      <c r="Q567" s="71"/>
      <c r="R567" s="413"/>
      <c r="V567" s="413"/>
      <c r="W567" s="413"/>
      <c r="X567" s="413"/>
      <c r="Y567" s="413"/>
      <c r="Z567" s="413"/>
      <c r="AA567" s="413"/>
      <c r="AB567" s="413"/>
      <c r="AC567" s="413"/>
      <c r="AD567" s="413"/>
      <c r="AE567" s="413"/>
      <c r="AF567" s="413"/>
      <c r="AG567" s="413"/>
      <c r="AH567" s="413"/>
      <c r="AI567" s="413"/>
      <c r="AJ567" s="413"/>
      <c r="AK567" s="413"/>
      <c r="AL567" s="413"/>
      <c r="AM567" s="413"/>
      <c r="AN567" s="413"/>
      <c r="AO567" s="413"/>
      <c r="AP567" s="413"/>
      <c r="AQ567" s="413"/>
      <c r="AR567" s="413"/>
      <c r="AS567" s="413"/>
      <c r="AT567" s="413"/>
      <c r="AU567" s="413"/>
      <c r="AV567" s="413"/>
      <c r="AW567" s="413"/>
      <c r="AX567" s="413"/>
      <c r="AY567" s="413"/>
      <c r="AZ567" s="413"/>
      <c r="BB567" s="488"/>
      <c r="BV567" s="413"/>
      <c r="BW567" s="413"/>
      <c r="BX567" s="413"/>
      <c r="BY567" s="413"/>
      <c r="BZ567" s="413"/>
      <c r="CA567" s="413"/>
      <c r="CB567" s="413"/>
      <c r="CC567" s="413"/>
      <c r="CD567" s="413"/>
      <c r="CE567" s="413"/>
      <c r="CF567" s="413"/>
      <c r="CG567" s="413"/>
      <c r="CH567" s="413"/>
      <c r="CI567" s="413"/>
      <c r="CJ567" s="413"/>
      <c r="CK567" s="413"/>
      <c r="CL567" s="413"/>
      <c r="CM567" s="413"/>
      <c r="CN567" s="413"/>
      <c r="CO567" s="413"/>
      <c r="CP567" s="413"/>
      <c r="CQ567" s="413"/>
      <c r="CR567" s="413"/>
      <c r="CS567" s="413"/>
      <c r="CT567" s="413"/>
      <c r="CU567" s="413"/>
      <c r="CV567" s="413"/>
      <c r="CW567" s="413"/>
      <c r="CX567" s="413"/>
      <c r="CY567" s="413"/>
      <c r="CZ567" s="413"/>
    </row>
    <row r="568" s="412" customFormat="true" ht="25.15" customHeight="true" x14ac:dyDescent="0.2">
      <c r="A568" s="488"/>
      <c r="B568" s="488"/>
      <c r="C568" s="1116"/>
      <c r="D568" s="1130"/>
      <c r="E568" s="71"/>
      <c r="F568" s="71"/>
      <c r="G568" s="71"/>
      <c r="H568" s="1117" t="s">
        <v>650</v>
      </c>
      <c r="I568" s="1117"/>
      <c r="J568" s="29">
        <v>1.1654654362575356E-2</v>
      </c>
      <c r="K568" s="71"/>
      <c r="L568" s="71"/>
      <c r="M568" s="1117" t="s">
        <v>244</v>
      </c>
      <c r="N568" s="1117"/>
      <c r="O568" s="1117"/>
      <c r="P568" s="1117"/>
      <c r="Q568" s="1117"/>
      <c r="R568" s="413"/>
      <c r="V568" s="413"/>
      <c r="W568" s="413"/>
      <c r="X568" s="413"/>
      <c r="Y568" s="413"/>
      <c r="Z568" s="413"/>
      <c r="AA568" s="413"/>
      <c r="AB568" s="413"/>
      <c r="AC568" s="413"/>
      <c r="AD568" s="413"/>
      <c r="AE568" s="413"/>
      <c r="AF568" s="413"/>
      <c r="AG568" s="413"/>
      <c r="AH568" s="413"/>
      <c r="AI568" s="413"/>
      <c r="AJ568" s="413"/>
      <c r="AK568" s="413"/>
      <c r="AL568" s="413"/>
      <c r="AM568" s="413"/>
      <c r="AN568" s="413"/>
      <c r="AO568" s="413"/>
      <c r="AP568" s="413"/>
      <c r="AQ568" s="413"/>
      <c r="AR568" s="413"/>
      <c r="AS568" s="413"/>
      <c r="AT568" s="413"/>
      <c r="AU568" s="413"/>
      <c r="AV568" s="413"/>
      <c r="AW568" s="413"/>
      <c r="AX568" s="413"/>
      <c r="AY568" s="413"/>
      <c r="AZ568" s="413"/>
      <c r="BB568" s="488"/>
      <c r="BV568" s="413"/>
      <c r="BW568" s="413"/>
      <c r="BX568" s="413"/>
      <c r="BY568" s="413"/>
      <c r="BZ568" s="413"/>
      <c r="CA568" s="413"/>
      <c r="CB568" s="413"/>
      <c r="CC568" s="413"/>
      <c r="CD568" s="413"/>
      <c r="CE568" s="413"/>
      <c r="CF568" s="413"/>
      <c r="CG568" s="413"/>
      <c r="CH568" s="413"/>
      <c r="CI568" s="413"/>
      <c r="CJ568" s="413"/>
      <c r="CK568" s="413"/>
      <c r="CL568" s="413"/>
      <c r="CM568" s="413"/>
      <c r="CN568" s="413"/>
      <c r="CO568" s="413"/>
      <c r="CP568" s="413"/>
      <c r="CQ568" s="413"/>
      <c r="CR568" s="413"/>
      <c r="CS568" s="413"/>
      <c r="CT568" s="413"/>
      <c r="CU568" s="413"/>
      <c r="CV568" s="413"/>
      <c r="CW568" s="413"/>
      <c r="CX568" s="413"/>
      <c r="CY568" s="413"/>
      <c r="CZ568" s="413"/>
    </row>
    <row r="569" s="412" customFormat="true" ht="25.15" customHeight="true" x14ac:dyDescent="0.2">
      <c r="A569" s="488"/>
      <c r="B569" s="488"/>
      <c r="C569" s="1116"/>
      <c r="D569" s="1130"/>
      <c r="E569" s="71"/>
      <c r="F569" s="71"/>
      <c r="G569" s="71"/>
      <c r="H569" s="1117" t="s">
        <v>671</v>
      </c>
      <c r="I569" s="1117"/>
      <c r="J569" s="29">
        <v>4.9691481844999427E-3</v>
      </c>
      <c r="K569" s="71"/>
      <c r="L569" s="71"/>
      <c r="M569" s="1117" t="s">
        <v>209</v>
      </c>
      <c r="N569" s="1117"/>
      <c r="O569" s="1121" t="s">
        <v>245</v>
      </c>
      <c r="P569" s="1122"/>
      <c r="Q569" s="1123"/>
      <c r="R569" s="413"/>
      <c r="V569" s="413"/>
      <c r="W569" s="413"/>
      <c r="X569" s="413"/>
      <c r="Y569" s="413"/>
      <c r="Z569" s="413"/>
      <c r="AA569" s="413"/>
      <c r="AB569" s="413"/>
      <c r="AC569" s="413"/>
      <c r="AD569" s="413"/>
      <c r="AE569" s="413"/>
      <c r="AF569" s="413"/>
      <c r="AG569" s="413"/>
      <c r="AH569" s="413"/>
      <c r="AI569" s="413"/>
      <c r="AJ569" s="413"/>
      <c r="AK569" s="413"/>
      <c r="AL569" s="413"/>
      <c r="AM569" s="413"/>
      <c r="AN569" s="413"/>
      <c r="AO569" s="413"/>
      <c r="AP569" s="413"/>
      <c r="AQ569" s="413"/>
      <c r="AR569" s="413"/>
      <c r="AS569" s="413"/>
      <c r="AT569" s="413"/>
      <c r="AU569" s="413"/>
      <c r="AV569" s="413"/>
      <c r="AW569" s="413"/>
      <c r="AX569" s="413"/>
      <c r="AY569" s="413"/>
      <c r="AZ569" s="413"/>
      <c r="BB569" s="488"/>
      <c r="BV569" s="413"/>
      <c r="BW569" s="413"/>
      <c r="BX569" s="413"/>
      <c r="BY569" s="413"/>
      <c r="BZ569" s="413"/>
      <c r="CA569" s="413"/>
      <c r="CB569" s="413"/>
      <c r="CC569" s="413"/>
      <c r="CD569" s="413"/>
      <c r="CE569" s="413"/>
      <c r="CF569" s="413"/>
      <c r="CG569" s="413"/>
      <c r="CH569" s="413"/>
      <c r="CI569" s="413"/>
      <c r="CJ569" s="413"/>
      <c r="CK569" s="413"/>
      <c r="CL569" s="413"/>
      <c r="CM569" s="413"/>
      <c r="CN569" s="413"/>
      <c r="CO569" s="413"/>
      <c r="CP569" s="413"/>
      <c r="CQ569" s="413"/>
      <c r="CR569" s="413"/>
      <c r="CS569" s="413"/>
      <c r="CT569" s="413"/>
      <c r="CU569" s="413"/>
      <c r="CV569" s="413"/>
      <c r="CW569" s="413"/>
      <c r="CX569" s="413"/>
      <c r="CY569" s="413"/>
      <c r="CZ569" s="413"/>
    </row>
    <row r="570" s="412" customFormat="true" ht="25.15" customHeight="true" x14ac:dyDescent="0.2">
      <c r="A570" s="488"/>
      <c r="B570" s="488"/>
      <c r="C570" s="1116"/>
      <c r="D570" s="1130"/>
      <c r="E570" s="71"/>
      <c r="F570" s="71"/>
      <c r="G570" s="71"/>
      <c r="H570" s="1117" t="s">
        <v>670</v>
      </c>
      <c r="I570" s="1117"/>
      <c r="J570" s="29">
        <v>2.2598577796845475E-3</v>
      </c>
      <c r="K570" s="71"/>
      <c r="L570" s="71"/>
      <c r="M570" s="1117"/>
      <c r="N570" s="1117"/>
      <c r="O570" s="12" t="s">
        <v>195</v>
      </c>
      <c r="P570" s="11" t="s">
        <v>246</v>
      </c>
      <c r="Q570" s="10" t="s">
        <v>247</v>
      </c>
      <c r="R570" s="413"/>
      <c r="V570" s="413"/>
      <c r="W570" s="413"/>
      <c r="X570" s="413"/>
      <c r="Y570" s="413"/>
      <c r="Z570" s="413"/>
      <c r="AA570" s="413"/>
      <c r="AB570" s="413"/>
      <c r="AC570" s="413"/>
      <c r="AD570" s="413"/>
      <c r="AE570" s="413"/>
      <c r="AF570" s="413"/>
      <c r="AG570" s="413"/>
      <c r="AH570" s="413"/>
      <c r="AI570" s="413"/>
      <c r="AJ570" s="413"/>
      <c r="AK570" s="413"/>
      <c r="AL570" s="413"/>
      <c r="AM570" s="413"/>
      <c r="AN570" s="413"/>
      <c r="AO570" s="413"/>
      <c r="AP570" s="413"/>
      <c r="AQ570" s="413"/>
      <c r="AR570" s="413"/>
      <c r="AS570" s="413"/>
      <c r="AT570" s="413"/>
      <c r="AU570" s="413"/>
      <c r="AV570" s="413"/>
      <c r="AW570" s="413"/>
      <c r="AX570" s="413"/>
      <c r="AY570" s="413"/>
      <c r="AZ570" s="413"/>
      <c r="BB570" s="488"/>
      <c r="BV570" s="413"/>
      <c r="BW570" s="413"/>
      <c r="BX570" s="413"/>
      <c r="BY570" s="413"/>
      <c r="BZ570" s="413"/>
      <c r="CA570" s="413"/>
      <c r="CB570" s="413"/>
      <c r="CC570" s="413"/>
      <c r="CD570" s="413"/>
      <c r="CE570" s="413"/>
      <c r="CF570" s="413"/>
      <c r="CG570" s="413"/>
      <c r="CH570" s="413"/>
      <c r="CI570" s="413"/>
      <c r="CJ570" s="413"/>
      <c r="CK570" s="413"/>
      <c r="CL570" s="413"/>
      <c r="CM570" s="413"/>
      <c r="CN570" s="413"/>
      <c r="CO570" s="413"/>
      <c r="CP570" s="413"/>
      <c r="CQ570" s="413"/>
      <c r="CR570" s="413"/>
      <c r="CS570" s="413"/>
      <c r="CT570" s="413"/>
      <c r="CU570" s="413"/>
      <c r="CV570" s="413"/>
      <c r="CW570" s="413"/>
      <c r="CX570" s="413"/>
      <c r="CY570" s="413"/>
      <c r="CZ570" s="413"/>
    </row>
    <row r="571" s="412" customFormat="true" ht="25.15" customHeight="true" x14ac:dyDescent="0.2">
      <c r="A571" s="488"/>
      <c r="B571" s="488"/>
      <c r="C571" s="1116"/>
      <c r="D571" s="1130"/>
      <c r="E571" s="71"/>
      <c r="F571" s="71"/>
      <c r="G571" s="71"/>
      <c r="H571" s="1117" t="s">
        <v>632</v>
      </c>
      <c r="I571" s="1117"/>
      <c r="J571" s="29">
        <v>3.5588112032804609E-3</v>
      </c>
      <c r="K571" s="71"/>
      <c r="L571" s="71"/>
      <c r="M571" s="1117" t="s">
        <v>210</v>
      </c>
      <c r="N571" s="1117"/>
      <c r="O571" s="9">
        <v>8.3835972462938759</v>
      </c>
      <c r="P571" s="8">
        <v>10.612148413030223</v>
      </c>
      <c r="Q571" s="7">
        <v>10.612148413030223</v>
      </c>
      <c r="R571" s="413"/>
      <c r="V571" s="413"/>
      <c r="W571" s="413"/>
      <c r="X571" s="413"/>
      <c r="Y571" s="413"/>
      <c r="Z571" s="413"/>
      <c r="AA571" s="413"/>
      <c r="AB571" s="413"/>
      <c r="AC571" s="413"/>
      <c r="AD571" s="413"/>
      <c r="AE571" s="413"/>
      <c r="AF571" s="413"/>
      <c r="AG571" s="413"/>
      <c r="AH571" s="413"/>
      <c r="AI571" s="413"/>
      <c r="AJ571" s="413"/>
      <c r="AK571" s="413"/>
      <c r="AL571" s="413"/>
      <c r="AM571" s="413"/>
      <c r="AN571" s="413"/>
      <c r="AO571" s="413"/>
      <c r="AP571" s="413"/>
      <c r="AQ571" s="413"/>
      <c r="AR571" s="413"/>
      <c r="AS571" s="413"/>
      <c r="AT571" s="413"/>
      <c r="AU571" s="413"/>
      <c r="AV571" s="413"/>
      <c r="AW571" s="413"/>
      <c r="AX571" s="413"/>
      <c r="AY571" s="413"/>
      <c r="AZ571" s="413"/>
      <c r="BB571" s="488"/>
      <c r="BV571" s="413"/>
      <c r="BW571" s="413"/>
      <c r="BX571" s="413"/>
      <c r="BY571" s="413"/>
      <c r="BZ571" s="413"/>
      <c r="CA571" s="413"/>
      <c r="CB571" s="413"/>
      <c r="CC571" s="413"/>
      <c r="CD571" s="413"/>
      <c r="CE571" s="413"/>
      <c r="CF571" s="413"/>
      <c r="CG571" s="413"/>
      <c r="CH571" s="413"/>
      <c r="CI571" s="413"/>
      <c r="CJ571" s="413"/>
      <c r="CK571" s="413"/>
      <c r="CL571" s="413"/>
      <c r="CM571" s="413"/>
      <c r="CN571" s="413"/>
      <c r="CO571" s="413"/>
      <c r="CP571" s="413"/>
      <c r="CQ571" s="413"/>
      <c r="CR571" s="413"/>
      <c r="CS571" s="413"/>
      <c r="CT571" s="413"/>
      <c r="CU571" s="413"/>
      <c r="CV571" s="413"/>
      <c r="CW571" s="413"/>
      <c r="CX571" s="413"/>
      <c r="CY571" s="413"/>
      <c r="CZ571" s="413"/>
    </row>
    <row r="572" s="412" customFormat="true" ht="25.15" customHeight="true" x14ac:dyDescent="0.2">
      <c r="A572" s="488"/>
      <c r="B572" s="488"/>
      <c r="C572" s="1116"/>
      <c r="D572" s="1130"/>
      <c r="E572" s="71"/>
      <c r="F572" s="71"/>
      <c r="G572" s="71"/>
      <c r="H572" s="1117" t="s">
        <v>662</v>
      </c>
      <c r="I572" s="1117"/>
      <c r="J572" s="29">
        <v>2.1413707341760572E-2</v>
      </c>
      <c r="K572" s="71"/>
      <c r="L572" s="71"/>
      <c r="M572" s="1130"/>
      <c r="N572" s="1130"/>
      <c r="O572" s="71"/>
      <c r="P572" s="71"/>
      <c r="Q572" s="71"/>
      <c r="R572" s="413"/>
      <c r="V572" s="413"/>
      <c r="W572" s="413"/>
      <c r="X572" s="413"/>
      <c r="Y572" s="413"/>
      <c r="Z572" s="413"/>
      <c r="AA572" s="413"/>
      <c r="AB572" s="413"/>
      <c r="AC572" s="413"/>
      <c r="AD572" s="413"/>
      <c r="AE572" s="413"/>
      <c r="AF572" s="413"/>
      <c r="AG572" s="413"/>
      <c r="AH572" s="413"/>
      <c r="AI572" s="413"/>
      <c r="AJ572" s="413"/>
      <c r="AK572" s="413"/>
      <c r="AL572" s="413"/>
      <c r="AM572" s="413"/>
      <c r="AN572" s="413"/>
      <c r="AO572" s="413"/>
      <c r="AP572" s="413"/>
      <c r="AQ572" s="413"/>
      <c r="AR572" s="413"/>
      <c r="AS572" s="413"/>
      <c r="AT572" s="413"/>
      <c r="AU572" s="413"/>
      <c r="AV572" s="413"/>
      <c r="AW572" s="413"/>
      <c r="AX572" s="413"/>
      <c r="AY572" s="413"/>
      <c r="AZ572" s="413"/>
      <c r="BB572" s="488"/>
      <c r="BV572" s="413"/>
      <c r="BW572" s="413"/>
      <c r="BX572" s="413"/>
      <c r="BY572" s="413"/>
      <c r="BZ572" s="413"/>
      <c r="CA572" s="413"/>
      <c r="CB572" s="413"/>
      <c r="CC572" s="413"/>
      <c r="CD572" s="413"/>
      <c r="CE572" s="413"/>
      <c r="CF572" s="413"/>
      <c r="CG572" s="413"/>
      <c r="CH572" s="413"/>
      <c r="CI572" s="413"/>
      <c r="CJ572" s="413"/>
      <c r="CK572" s="413"/>
      <c r="CL572" s="413"/>
      <c r="CM572" s="413"/>
      <c r="CN572" s="413"/>
      <c r="CO572" s="413"/>
      <c r="CP572" s="413"/>
      <c r="CQ572" s="413"/>
      <c r="CR572" s="413"/>
      <c r="CS572" s="413"/>
      <c r="CT572" s="413"/>
      <c r="CU572" s="413"/>
      <c r="CV572" s="413"/>
      <c r="CW572" s="413"/>
      <c r="CX572" s="413"/>
      <c r="CY572" s="413"/>
      <c r="CZ572" s="413"/>
    </row>
    <row r="573" s="412" customFormat="true" ht="25.15" customHeight="true" x14ac:dyDescent="0.2">
      <c r="A573" s="488"/>
      <c r="B573" s="488"/>
      <c r="C573" s="1116"/>
      <c r="D573" s="1130"/>
      <c r="E573" s="71"/>
      <c r="F573" s="71"/>
      <c r="G573" s="71"/>
      <c r="H573" s="1117" t="s">
        <v>647</v>
      </c>
      <c r="I573" s="1117"/>
      <c r="J573" s="29">
        <v>3.0095482362108947E-2</v>
      </c>
      <c r="K573" s="71"/>
      <c r="L573" s="71"/>
      <c r="M573" s="1130"/>
      <c r="N573" s="1130"/>
      <c r="O573" s="71"/>
      <c r="P573" s="71"/>
      <c r="Q573" s="71"/>
      <c r="R573" s="413"/>
      <c r="V573" s="413"/>
      <c r="W573" s="413"/>
      <c r="X573" s="413"/>
      <c r="Y573" s="413"/>
      <c r="Z573" s="413"/>
      <c r="AA573" s="413"/>
      <c r="AB573" s="413"/>
      <c r="AC573" s="413"/>
      <c r="AD573" s="413"/>
      <c r="AE573" s="413"/>
      <c r="AF573" s="413"/>
      <c r="AG573" s="413"/>
      <c r="AH573" s="413"/>
      <c r="AI573" s="413"/>
      <c r="AJ573" s="413"/>
      <c r="AK573" s="413"/>
      <c r="AL573" s="413"/>
      <c r="AM573" s="413"/>
      <c r="AN573" s="413"/>
      <c r="AO573" s="413"/>
      <c r="AP573" s="413"/>
      <c r="AQ573" s="413"/>
      <c r="AR573" s="413"/>
      <c r="AS573" s="413"/>
      <c r="AT573" s="413"/>
      <c r="AU573" s="413"/>
      <c r="AV573" s="413"/>
      <c r="AW573" s="413"/>
      <c r="AX573" s="413"/>
      <c r="AY573" s="413"/>
      <c r="AZ573" s="413"/>
      <c r="BB573" s="488"/>
      <c r="BV573" s="413"/>
      <c r="BW573" s="413"/>
      <c r="BX573" s="413"/>
      <c r="BY573" s="413"/>
      <c r="BZ573" s="413"/>
      <c r="CA573" s="413"/>
      <c r="CB573" s="413"/>
      <c r="CC573" s="413"/>
      <c r="CD573" s="413"/>
      <c r="CE573" s="413"/>
      <c r="CF573" s="413"/>
      <c r="CG573" s="413"/>
      <c r="CH573" s="413"/>
      <c r="CI573" s="413"/>
      <c r="CJ573" s="413"/>
      <c r="CK573" s="413"/>
      <c r="CL573" s="413"/>
      <c r="CM573" s="413"/>
      <c r="CN573" s="413"/>
      <c r="CO573" s="413"/>
      <c r="CP573" s="413"/>
      <c r="CQ573" s="413"/>
      <c r="CR573" s="413"/>
      <c r="CS573" s="413"/>
      <c r="CT573" s="413"/>
      <c r="CU573" s="413"/>
      <c r="CV573" s="413"/>
      <c r="CW573" s="413"/>
      <c r="CX573" s="413"/>
      <c r="CY573" s="413"/>
      <c r="CZ573" s="413"/>
    </row>
    <row r="574" s="412" customFormat="true" ht="25.15" customHeight="true" x14ac:dyDescent="0.2">
      <c r="A574" s="488"/>
      <c r="B574" s="488"/>
      <c r="C574" s="1116"/>
      <c r="D574" s="1130"/>
      <c r="E574" s="71"/>
      <c r="F574" s="71"/>
      <c r="G574" s="71"/>
      <c r="H574" s="1117" t="s">
        <v>669</v>
      </c>
      <c r="I574" s="1117"/>
      <c r="J574" s="29">
        <v>1.8508595003381202E-3</v>
      </c>
      <c r="K574" s="71"/>
      <c r="L574" s="71"/>
      <c r="M574" s="1130"/>
      <c r="N574" s="1130"/>
      <c r="O574" s="71"/>
      <c r="P574" s="71"/>
      <c r="Q574" s="71"/>
      <c r="R574" s="413"/>
      <c r="V574" s="413"/>
      <c r="W574" s="413"/>
      <c r="X574" s="413"/>
      <c r="Y574" s="413"/>
      <c r="Z574" s="413"/>
      <c r="AA574" s="413"/>
      <c r="AB574" s="413"/>
      <c r="AC574" s="413"/>
      <c r="AD574" s="413"/>
      <c r="AE574" s="413"/>
      <c r="AF574" s="413"/>
      <c r="AG574" s="413"/>
      <c r="AH574" s="413"/>
      <c r="AI574" s="413"/>
      <c r="AJ574" s="413"/>
      <c r="AK574" s="413"/>
      <c r="AL574" s="413"/>
      <c r="AM574" s="413"/>
      <c r="AN574" s="413"/>
      <c r="AO574" s="413"/>
      <c r="AP574" s="413"/>
      <c r="AQ574" s="413"/>
      <c r="AR574" s="413"/>
      <c r="AS574" s="413"/>
      <c r="AT574" s="413"/>
      <c r="AU574" s="413"/>
      <c r="AV574" s="413"/>
      <c r="AW574" s="413"/>
      <c r="AX574" s="413"/>
      <c r="AY574" s="413"/>
      <c r="AZ574" s="413"/>
      <c r="BB574" s="488"/>
      <c r="BV574" s="413"/>
      <c r="BW574" s="413"/>
      <c r="BX574" s="413"/>
      <c r="BY574" s="413"/>
      <c r="BZ574" s="413"/>
      <c r="CA574" s="413"/>
      <c r="CB574" s="413"/>
      <c r="CC574" s="413"/>
      <c r="CD574" s="413"/>
      <c r="CE574" s="413"/>
      <c r="CF574" s="413"/>
      <c r="CG574" s="413"/>
      <c r="CH574" s="413"/>
      <c r="CI574" s="413"/>
      <c r="CJ574" s="413"/>
      <c r="CK574" s="413"/>
      <c r="CL574" s="413"/>
      <c r="CM574" s="413"/>
      <c r="CN574" s="413"/>
      <c r="CO574" s="413"/>
      <c r="CP574" s="413"/>
      <c r="CQ574" s="413"/>
      <c r="CR574" s="413"/>
      <c r="CS574" s="413"/>
      <c r="CT574" s="413"/>
      <c r="CU574" s="413"/>
      <c r="CV574" s="413"/>
      <c r="CW574" s="413"/>
      <c r="CX574" s="413"/>
      <c r="CY574" s="413"/>
      <c r="CZ574" s="413"/>
    </row>
    <row r="575" s="412" customFormat="true" ht="25.15" customHeight="true" x14ac:dyDescent="0.2">
      <c r="A575" s="488"/>
      <c r="B575" s="488"/>
      <c r="C575" s="1116"/>
      <c r="D575" s="1130"/>
      <c r="E575" s="71"/>
      <c r="F575" s="71"/>
      <c r="G575" s="71"/>
      <c r="H575" s="1117" t="s">
        <v>615</v>
      </c>
      <c r="I575" s="1117"/>
      <c r="J575" s="24">
        <v>2.7487983883616757E-2</v>
      </c>
      <c r="K575" s="71"/>
      <c r="L575" s="71"/>
      <c r="M575" s="1130"/>
      <c r="N575" s="1130"/>
      <c r="O575" s="71"/>
      <c r="P575" s="71"/>
      <c r="Q575" s="71"/>
      <c r="R575" s="413"/>
      <c r="V575" s="413"/>
      <c r="W575" s="413"/>
      <c r="X575" s="413"/>
      <c r="Y575" s="413"/>
      <c r="Z575" s="413"/>
      <c r="AA575" s="413"/>
      <c r="AB575" s="413"/>
      <c r="AC575" s="413"/>
      <c r="AD575" s="413"/>
      <c r="AE575" s="413"/>
      <c r="AF575" s="413"/>
      <c r="AG575" s="413"/>
      <c r="AH575" s="413"/>
      <c r="AI575" s="413"/>
      <c r="AJ575" s="413"/>
      <c r="AK575" s="413"/>
      <c r="AL575" s="413"/>
      <c r="AM575" s="413"/>
      <c r="AN575" s="413"/>
      <c r="AO575" s="413"/>
      <c r="AP575" s="413"/>
      <c r="AQ575" s="413"/>
      <c r="AR575" s="413"/>
      <c r="AS575" s="413"/>
      <c r="AT575" s="413"/>
      <c r="AU575" s="413"/>
      <c r="AV575" s="413"/>
      <c r="AW575" s="413"/>
      <c r="AX575" s="413"/>
      <c r="AY575" s="413"/>
      <c r="AZ575" s="413"/>
      <c r="BB575" s="488"/>
      <c r="BV575" s="413"/>
      <c r="BW575" s="413"/>
      <c r="BX575" s="413"/>
      <c r="BY575" s="413"/>
      <c r="BZ575" s="413"/>
      <c r="CA575" s="413"/>
      <c r="CB575" s="413"/>
      <c r="CC575" s="413"/>
      <c r="CD575" s="413"/>
      <c r="CE575" s="413"/>
      <c r="CF575" s="413"/>
      <c r="CG575" s="413"/>
      <c r="CH575" s="413"/>
      <c r="CI575" s="413"/>
      <c r="CJ575" s="413"/>
      <c r="CK575" s="413"/>
      <c r="CL575" s="413"/>
      <c r="CM575" s="413"/>
      <c r="CN575" s="413"/>
      <c r="CO575" s="413"/>
      <c r="CP575" s="413"/>
      <c r="CQ575" s="413"/>
      <c r="CR575" s="413"/>
      <c r="CS575" s="413"/>
      <c r="CT575" s="413"/>
      <c r="CU575" s="413"/>
      <c r="CV575" s="413"/>
      <c r="CW575" s="413"/>
      <c r="CX575" s="413"/>
      <c r="CY575" s="413"/>
      <c r="CZ575" s="413"/>
    </row>
    <row r="576" s="412" customFormat="true" ht="25.15" customHeight="true" x14ac:dyDescent="0.2">
      <c r="A576" s="488"/>
      <c r="B576" s="488"/>
      <c r="C576" s="1116"/>
      <c r="D576" s="1130"/>
      <c r="E576" s="71"/>
      <c r="F576" s="71"/>
      <c r="G576" s="71"/>
      <c r="H576" s="1130"/>
      <c r="I576" s="1130"/>
      <c r="J576" s="71"/>
      <c r="K576" s="71"/>
      <c r="L576" s="71"/>
      <c r="M576" s="1130"/>
      <c r="N576" s="1130"/>
      <c r="O576" s="71"/>
      <c r="P576" s="71"/>
      <c r="Q576" s="71"/>
      <c r="R576" s="413"/>
      <c r="V576" s="413"/>
      <c r="W576" s="413"/>
      <c r="X576" s="413"/>
      <c r="Y576" s="413"/>
      <c r="Z576" s="413"/>
      <c r="AA576" s="413"/>
      <c r="AB576" s="413"/>
      <c r="AC576" s="413"/>
      <c r="AD576" s="413"/>
      <c r="AE576" s="413"/>
      <c r="AF576" s="413"/>
      <c r="AG576" s="413"/>
      <c r="AH576" s="413"/>
      <c r="AI576" s="413"/>
      <c r="AJ576" s="413"/>
      <c r="AK576" s="413"/>
      <c r="AL576" s="413"/>
      <c r="AM576" s="413"/>
      <c r="AN576" s="413"/>
      <c r="AO576" s="413"/>
      <c r="AP576" s="413"/>
      <c r="AQ576" s="413"/>
      <c r="AR576" s="413"/>
      <c r="AS576" s="413"/>
      <c r="AT576" s="413"/>
      <c r="AU576" s="413"/>
      <c r="AV576" s="413"/>
      <c r="AW576" s="413"/>
      <c r="AX576" s="413"/>
      <c r="AY576" s="413"/>
      <c r="AZ576" s="413"/>
      <c r="BB576" s="488"/>
      <c r="BV576" s="413"/>
      <c r="BW576" s="413"/>
      <c r="BX576" s="413"/>
      <c r="BY576" s="413"/>
      <c r="BZ576" s="413"/>
      <c r="CA576" s="413"/>
      <c r="CB576" s="413"/>
      <c r="CC576" s="413"/>
      <c r="CD576" s="413"/>
      <c r="CE576" s="413"/>
      <c r="CF576" s="413"/>
      <c r="CG576" s="413"/>
      <c r="CH576" s="413"/>
      <c r="CI576" s="413"/>
      <c r="CJ576" s="413"/>
      <c r="CK576" s="413"/>
      <c r="CL576" s="413"/>
      <c r="CM576" s="413"/>
      <c r="CN576" s="413"/>
      <c r="CO576" s="413"/>
      <c r="CP576" s="413"/>
      <c r="CQ576" s="413"/>
      <c r="CR576" s="413"/>
      <c r="CS576" s="413"/>
      <c r="CT576" s="413"/>
      <c r="CU576" s="413"/>
      <c r="CV576" s="413"/>
      <c r="CW576" s="413"/>
      <c r="CX576" s="413"/>
      <c r="CY576" s="413"/>
      <c r="CZ576" s="413"/>
    </row>
    <row r="577" s="412" customFormat="true" ht="25.15" customHeight="true" x14ac:dyDescent="0.2">
      <c r="A577" s="488"/>
      <c r="B577" s="488"/>
      <c r="C577" s="1116"/>
      <c r="D577" s="1130"/>
      <c r="E577" s="71"/>
      <c r="F577" s="71"/>
      <c r="G577" s="71"/>
      <c r="H577" s="1130"/>
      <c r="I577" s="1130"/>
      <c r="J577" s="71"/>
      <c r="K577" s="71"/>
      <c r="L577" s="71"/>
      <c r="M577" s="1130"/>
      <c r="N577" s="1130"/>
      <c r="O577" s="71"/>
      <c r="P577" s="71"/>
      <c r="Q577" s="71"/>
      <c r="R577" s="413"/>
      <c r="V577" s="413"/>
      <c r="W577" s="413"/>
      <c r="X577" s="413"/>
      <c r="Y577" s="413"/>
      <c r="Z577" s="413"/>
      <c r="AA577" s="413"/>
      <c r="AB577" s="413"/>
      <c r="AC577" s="413"/>
      <c r="AD577" s="413"/>
      <c r="AE577" s="413"/>
      <c r="AF577" s="413"/>
      <c r="AG577" s="413"/>
      <c r="AH577" s="413"/>
      <c r="AI577" s="413"/>
      <c r="AJ577" s="413"/>
      <c r="AK577" s="413"/>
      <c r="AL577" s="413"/>
      <c r="AM577" s="413"/>
      <c r="AN577" s="413"/>
      <c r="AO577" s="413"/>
      <c r="AP577" s="413"/>
      <c r="AQ577" s="413"/>
      <c r="AR577" s="413"/>
      <c r="AS577" s="413"/>
      <c r="AT577" s="413"/>
      <c r="AU577" s="413"/>
      <c r="AV577" s="413"/>
      <c r="AW577" s="413"/>
      <c r="AX577" s="413"/>
      <c r="AY577" s="413"/>
      <c r="AZ577" s="413"/>
      <c r="BB577" s="488"/>
      <c r="BV577" s="413"/>
      <c r="BW577" s="413"/>
      <c r="BX577" s="413"/>
      <c r="BY577" s="413"/>
      <c r="BZ577" s="413"/>
      <c r="CA577" s="413"/>
      <c r="CB577" s="413"/>
      <c r="CC577" s="413"/>
      <c r="CD577" s="413"/>
      <c r="CE577" s="413"/>
      <c r="CF577" s="413"/>
      <c r="CG577" s="413"/>
      <c r="CH577" s="413"/>
      <c r="CI577" s="413"/>
      <c r="CJ577" s="413"/>
      <c r="CK577" s="413"/>
      <c r="CL577" s="413"/>
      <c r="CM577" s="413"/>
      <c r="CN577" s="413"/>
      <c r="CO577" s="413"/>
      <c r="CP577" s="413"/>
      <c r="CQ577" s="413"/>
      <c r="CR577" s="413"/>
      <c r="CS577" s="413"/>
      <c r="CT577" s="413"/>
      <c r="CU577" s="413"/>
      <c r="CV577" s="413"/>
      <c r="CW577" s="413"/>
      <c r="CX577" s="413"/>
      <c r="CY577" s="413"/>
      <c r="CZ577" s="413"/>
    </row>
    <row r="578" s="412" customFormat="true" ht="25.15" customHeight="true" x14ac:dyDescent="0.2">
      <c r="A578" s="488"/>
      <c r="B578" s="488"/>
      <c r="C578" s="1116"/>
      <c r="D578" s="1130"/>
      <c r="E578" s="71"/>
      <c r="F578" s="71"/>
      <c r="G578" s="71"/>
      <c r="H578" s="1117" t="s">
        <v>244</v>
      </c>
      <c r="I578" s="1117"/>
      <c r="J578" s="1117"/>
      <c r="K578" s="1117"/>
      <c r="L578" s="1117"/>
      <c r="M578" s="1130"/>
      <c r="N578" s="1130"/>
      <c r="O578" s="71"/>
      <c r="P578" s="71"/>
      <c r="Q578" s="71"/>
      <c r="R578" s="413"/>
      <c r="V578" s="413"/>
      <c r="W578" s="413"/>
      <c r="X578" s="413"/>
      <c r="Y578" s="413"/>
      <c r="Z578" s="413"/>
      <c r="AA578" s="413"/>
      <c r="AB578" s="413"/>
      <c r="AC578" s="413"/>
      <c r="AD578" s="413"/>
      <c r="AE578" s="413"/>
      <c r="AF578" s="413"/>
      <c r="AG578" s="413"/>
      <c r="AH578" s="413"/>
      <c r="AI578" s="413"/>
      <c r="AJ578" s="413"/>
      <c r="AK578" s="413"/>
      <c r="AL578" s="413"/>
      <c r="AM578" s="413"/>
      <c r="AN578" s="413"/>
      <c r="AO578" s="413"/>
      <c r="AP578" s="413"/>
      <c r="AQ578" s="413"/>
      <c r="AR578" s="413"/>
      <c r="AS578" s="413"/>
      <c r="AT578" s="413"/>
      <c r="AU578" s="413"/>
      <c r="AV578" s="413"/>
      <c r="AW578" s="413"/>
      <c r="AX578" s="413"/>
      <c r="AY578" s="413"/>
      <c r="AZ578" s="413"/>
      <c r="BB578" s="488"/>
      <c r="BV578" s="413"/>
      <c r="BW578" s="413"/>
      <c r="BX578" s="413"/>
      <c r="BY578" s="413"/>
      <c r="BZ578" s="413"/>
      <c r="CA578" s="413"/>
      <c r="CB578" s="413"/>
      <c r="CC578" s="413"/>
      <c r="CD578" s="413"/>
      <c r="CE578" s="413"/>
      <c r="CF578" s="413"/>
      <c r="CG578" s="413"/>
      <c r="CH578" s="413"/>
      <c r="CI578" s="413"/>
      <c r="CJ578" s="413"/>
      <c r="CK578" s="413"/>
      <c r="CL578" s="413"/>
      <c r="CM578" s="413"/>
      <c r="CN578" s="413"/>
      <c r="CO578" s="413"/>
      <c r="CP578" s="413"/>
      <c r="CQ578" s="413"/>
      <c r="CR578" s="413"/>
      <c r="CS578" s="413"/>
      <c r="CT578" s="413"/>
      <c r="CU578" s="413"/>
      <c r="CV578" s="413"/>
      <c r="CW578" s="413"/>
      <c r="CX578" s="413"/>
      <c r="CY578" s="413"/>
      <c r="CZ578" s="413"/>
    </row>
    <row r="579" s="412" customFormat="true" ht="25.15" customHeight="true" x14ac:dyDescent="0.2">
      <c r="A579" s="488"/>
      <c r="B579" s="488"/>
      <c r="C579" s="1116"/>
      <c r="D579" s="1130"/>
      <c r="E579" s="71"/>
      <c r="F579" s="71"/>
      <c r="G579" s="71"/>
      <c r="H579" s="1117" t="s">
        <v>209</v>
      </c>
      <c r="I579" s="1117"/>
      <c r="J579" s="1124" t="s">
        <v>245</v>
      </c>
      <c r="K579" s="1125"/>
      <c r="L579" s="1126"/>
      <c r="M579" s="1130"/>
      <c r="N579" s="1130"/>
      <c r="O579" s="71"/>
      <c r="P579" s="71"/>
      <c r="Q579" s="71"/>
      <c r="R579" s="413"/>
      <c r="V579" s="413"/>
      <c r="W579" s="413"/>
      <c r="X579" s="413"/>
      <c r="Y579" s="413"/>
      <c r="Z579" s="413"/>
      <c r="AA579" s="413"/>
      <c r="AB579" s="413"/>
      <c r="AC579" s="413"/>
      <c r="AD579" s="413"/>
      <c r="AE579" s="413"/>
      <c r="AF579" s="413"/>
      <c r="AG579" s="413"/>
      <c r="AH579" s="413"/>
      <c r="AI579" s="413"/>
      <c r="AJ579" s="413"/>
      <c r="AK579" s="413"/>
      <c r="AL579" s="413"/>
      <c r="AM579" s="413"/>
      <c r="AN579" s="413"/>
      <c r="AO579" s="413"/>
      <c r="AP579" s="413"/>
      <c r="AQ579" s="413"/>
      <c r="AR579" s="413"/>
      <c r="AS579" s="413"/>
      <c r="AT579" s="413"/>
      <c r="AU579" s="413"/>
      <c r="AV579" s="413"/>
      <c r="AW579" s="413"/>
      <c r="AX579" s="413"/>
      <c r="AY579" s="413"/>
      <c r="AZ579" s="413"/>
      <c r="BB579" s="488"/>
      <c r="BV579" s="413"/>
      <c r="BW579" s="413"/>
      <c r="BX579" s="413"/>
      <c r="BY579" s="413"/>
      <c r="BZ579" s="413"/>
      <c r="CA579" s="413"/>
      <c r="CB579" s="413"/>
      <c r="CC579" s="413"/>
      <c r="CD579" s="413"/>
      <c r="CE579" s="413"/>
      <c r="CF579" s="413"/>
      <c r="CG579" s="413"/>
      <c r="CH579" s="413"/>
      <c r="CI579" s="413"/>
      <c r="CJ579" s="413"/>
      <c r="CK579" s="413"/>
      <c r="CL579" s="413"/>
      <c r="CM579" s="413"/>
      <c r="CN579" s="413"/>
      <c r="CO579" s="413"/>
      <c r="CP579" s="413"/>
      <c r="CQ579" s="413"/>
      <c r="CR579" s="413"/>
      <c r="CS579" s="413"/>
      <c r="CT579" s="413"/>
      <c r="CU579" s="413"/>
      <c r="CV579" s="413"/>
      <c r="CW579" s="413"/>
      <c r="CX579" s="413"/>
      <c r="CY579" s="413"/>
      <c r="CZ579" s="413"/>
    </row>
    <row r="580" s="412" customFormat="true" ht="25.15" customHeight="true" x14ac:dyDescent="0.2">
      <c r="A580" s="488"/>
      <c r="B580" s="488"/>
      <c r="C580" s="1116"/>
      <c r="D580" s="1130"/>
      <c r="E580" s="71"/>
      <c r="F580" s="71"/>
      <c r="G580" s="71"/>
      <c r="H580" s="1117"/>
      <c r="I580" s="1117"/>
      <c r="J580" s="6" t="s">
        <v>195</v>
      </c>
      <c r="K580" s="5" t="s">
        <v>246</v>
      </c>
      <c r="L580" s="4" t="s">
        <v>247</v>
      </c>
      <c r="M580" s="1130"/>
      <c r="N580" s="1130"/>
      <c r="O580" s="71"/>
      <c r="P580" s="71"/>
      <c r="Q580" s="71"/>
      <c r="R580" s="413"/>
      <c r="V580" s="413"/>
      <c r="W580" s="413"/>
      <c r="X580" s="413"/>
      <c r="Y580" s="413"/>
      <c r="Z580" s="413"/>
      <c r="AA580" s="413"/>
      <c r="AB580" s="413"/>
      <c r="AC580" s="413"/>
      <c r="AD580" s="413"/>
      <c r="AE580" s="413"/>
      <c r="AF580" s="413"/>
      <c r="AG580" s="413"/>
      <c r="AH580" s="413"/>
      <c r="AI580" s="413"/>
      <c r="AJ580" s="413"/>
      <c r="AK580" s="413"/>
      <c r="AL580" s="413"/>
      <c r="AM580" s="413"/>
      <c r="AN580" s="413"/>
      <c r="AO580" s="413"/>
      <c r="AP580" s="413"/>
      <c r="AQ580" s="413"/>
      <c r="AR580" s="413"/>
      <c r="AS580" s="413"/>
      <c r="AT580" s="413"/>
      <c r="AU580" s="413"/>
      <c r="AV580" s="413"/>
      <c r="AW580" s="413"/>
      <c r="AX580" s="413"/>
      <c r="AY580" s="413"/>
      <c r="AZ580" s="413"/>
      <c r="BB580" s="488"/>
      <c r="BV580" s="413"/>
      <c r="BW580" s="413"/>
      <c r="BX580" s="413"/>
      <c r="BY580" s="413"/>
      <c r="BZ580" s="413"/>
      <c r="CA580" s="413"/>
      <c r="CB580" s="413"/>
      <c r="CC580" s="413"/>
      <c r="CD580" s="413"/>
      <c r="CE580" s="413"/>
      <c r="CF580" s="413"/>
      <c r="CG580" s="413"/>
      <c r="CH580" s="413"/>
      <c r="CI580" s="413"/>
      <c r="CJ580" s="413"/>
      <c r="CK580" s="413"/>
      <c r="CL580" s="413"/>
      <c r="CM580" s="413"/>
      <c r="CN580" s="413"/>
      <c r="CO580" s="413"/>
      <c r="CP580" s="413"/>
      <c r="CQ580" s="413"/>
      <c r="CR580" s="413"/>
      <c r="CS580" s="413"/>
      <c r="CT580" s="413"/>
      <c r="CU580" s="413"/>
      <c r="CV580" s="413"/>
      <c r="CW580" s="413"/>
      <c r="CX580" s="413"/>
      <c r="CY580" s="413"/>
      <c r="CZ580" s="413"/>
    </row>
    <row r="581" s="412" customFormat="true" ht="25.15" customHeight="true" x14ac:dyDescent="0.2">
      <c r="A581" s="488"/>
      <c r="B581" s="488"/>
      <c r="C581" s="1116"/>
      <c r="D581" s="1130"/>
      <c r="E581" s="71"/>
      <c r="F581" s="71"/>
      <c r="G581" s="71"/>
      <c r="H581" s="1117" t="s">
        <v>210</v>
      </c>
      <c r="I581" s="1117"/>
      <c r="J581" s="3">
        <v>9.0988245153730389</v>
      </c>
      <c r="K581" s="2">
        <v>10.831933946872665</v>
      </c>
      <c r="L581" s="1">
        <v>10.831933946872665</v>
      </c>
      <c r="M581" s="1130"/>
      <c r="N581" s="1130"/>
      <c r="O581" s="71"/>
      <c r="P581" s="71"/>
      <c r="Q581" s="71"/>
      <c r="R581" s="413"/>
      <c r="V581" s="413"/>
      <c r="W581" s="413"/>
      <c r="X581" s="413"/>
      <c r="Y581" s="413"/>
      <c r="Z581" s="413"/>
      <c r="AA581" s="413"/>
      <c r="AB581" s="413"/>
      <c r="AC581" s="413"/>
      <c r="AD581" s="413"/>
      <c r="AE581" s="413"/>
      <c r="AF581" s="413"/>
      <c r="AG581" s="413"/>
      <c r="AH581" s="413"/>
      <c r="AI581" s="413"/>
      <c r="AJ581" s="413"/>
      <c r="AK581" s="413"/>
      <c r="AL581" s="413"/>
      <c r="AM581" s="413"/>
      <c r="AN581" s="413"/>
      <c r="AO581" s="413"/>
      <c r="AP581" s="413"/>
      <c r="AQ581" s="413"/>
      <c r="AR581" s="413"/>
      <c r="AS581" s="413"/>
      <c r="AT581" s="413"/>
      <c r="AU581" s="413"/>
      <c r="AV581" s="413"/>
      <c r="AW581" s="413"/>
      <c r="AX581" s="413"/>
      <c r="AY581" s="413"/>
      <c r="AZ581" s="413"/>
      <c r="BB581" s="488"/>
      <c r="BV581" s="413"/>
      <c r="BW581" s="413"/>
      <c r="BX581" s="413"/>
      <c r="BY581" s="413"/>
      <c r="BZ581" s="413"/>
      <c r="CA581" s="413"/>
      <c r="CB581" s="413"/>
      <c r="CC581" s="413"/>
      <c r="CD581" s="413"/>
      <c r="CE581" s="413"/>
      <c r="CF581" s="413"/>
      <c r="CG581" s="413"/>
      <c r="CH581" s="413"/>
      <c r="CI581" s="413"/>
      <c r="CJ581" s="413"/>
      <c r="CK581" s="413"/>
      <c r="CL581" s="413"/>
      <c r="CM581" s="413"/>
      <c r="CN581" s="413"/>
      <c r="CO581" s="413"/>
      <c r="CP581" s="413"/>
      <c r="CQ581" s="413"/>
      <c r="CR581" s="413"/>
      <c r="CS581" s="413"/>
      <c r="CT581" s="413"/>
      <c r="CU581" s="413"/>
      <c r="CV581" s="413"/>
      <c r="CW581" s="413"/>
      <c r="CX581" s="413"/>
      <c r="CY581" s="413"/>
      <c r="CZ581" s="413"/>
    </row>
    <row r="582" s="412" customFormat="true" ht="25.15" customHeight="true" x14ac:dyDescent="0.2">
      <c r="A582" s="488"/>
      <c r="B582" s="488"/>
      <c r="C582" s="1116"/>
      <c r="D582" s="1130"/>
      <c r="E582" s="71"/>
      <c r="F582" s="71"/>
      <c r="G582" s="71"/>
      <c r="H582" s="1130"/>
      <c r="I582" s="1130"/>
      <c r="J582" s="71"/>
      <c r="K582" s="71"/>
      <c r="L582" s="71"/>
      <c r="M582" s="1130"/>
      <c r="N582" s="1130"/>
      <c r="O582" s="71"/>
      <c r="P582" s="71"/>
      <c r="Q582" s="71"/>
      <c r="R582" s="413"/>
      <c r="V582" s="413"/>
      <c r="W582" s="413"/>
      <c r="X582" s="413"/>
      <c r="Y582" s="413"/>
      <c r="Z582" s="413"/>
      <c r="AA582" s="413"/>
      <c r="AB582" s="413"/>
      <c r="AC582" s="413"/>
      <c r="AD582" s="413"/>
      <c r="AE582" s="413"/>
      <c r="AF582" s="413"/>
      <c r="AG582" s="413"/>
      <c r="AH582" s="413"/>
      <c r="AI582" s="413"/>
      <c r="AJ582" s="413"/>
      <c r="AK582" s="413"/>
      <c r="AL582" s="413"/>
      <c r="AM582" s="413"/>
      <c r="AN582" s="413"/>
      <c r="AO582" s="413"/>
      <c r="AP582" s="413"/>
      <c r="AQ582" s="413"/>
      <c r="AR582" s="413"/>
      <c r="AS582" s="413"/>
      <c r="AT582" s="413"/>
      <c r="AU582" s="413"/>
      <c r="AV582" s="413"/>
      <c r="AW582" s="413"/>
      <c r="AX582" s="413"/>
      <c r="AY582" s="413"/>
      <c r="AZ582" s="413"/>
      <c r="BB582" s="488"/>
      <c r="BV582" s="413"/>
      <c r="BW582" s="413"/>
      <c r="BX582" s="413"/>
      <c r="BY582" s="413"/>
      <c r="BZ582" s="413"/>
      <c r="CA582" s="413"/>
      <c r="CB582" s="413"/>
      <c r="CC582" s="413"/>
      <c r="CD582" s="413"/>
      <c r="CE582" s="413"/>
      <c r="CF582" s="413"/>
      <c r="CG582" s="413"/>
      <c r="CH582" s="413"/>
      <c r="CI582" s="413"/>
      <c r="CJ582" s="413"/>
      <c r="CK582" s="413"/>
      <c r="CL582" s="413"/>
      <c r="CM582" s="413"/>
      <c r="CN582" s="413"/>
      <c r="CO582" s="413"/>
      <c r="CP582" s="413"/>
      <c r="CQ582" s="413"/>
      <c r="CR582" s="413"/>
      <c r="CS582" s="413"/>
      <c r="CT582" s="413"/>
      <c r="CU582" s="413"/>
      <c r="CV582" s="413"/>
      <c r="CW582" s="413"/>
      <c r="CX582" s="413"/>
      <c r="CY582" s="413"/>
      <c r="CZ582" s="413"/>
    </row>
    <row r="583" s="412" customFormat="true" ht="25.15" customHeight="true" x14ac:dyDescent="0.2">
      <c r="A583" s="488"/>
      <c r="B583" s="488"/>
      <c r="C583" s="1116"/>
      <c r="D583" s="1130"/>
      <c r="E583" s="71"/>
      <c r="F583" s="71"/>
      <c r="G583" s="71"/>
      <c r="H583" s="1130"/>
      <c r="I583" s="1130"/>
      <c r="J583" s="71"/>
      <c r="K583" s="71"/>
      <c r="L583" s="71"/>
      <c r="M583" s="1130"/>
      <c r="N583" s="1130"/>
      <c r="O583" s="71"/>
      <c r="P583" s="71"/>
      <c r="Q583" s="71"/>
      <c r="R583" s="413"/>
      <c r="V583" s="413"/>
      <c r="W583" s="413"/>
      <c r="X583" s="413"/>
      <c r="Y583" s="413"/>
      <c r="Z583" s="413"/>
      <c r="AA583" s="413"/>
      <c r="AB583" s="413"/>
      <c r="AC583" s="413"/>
      <c r="AD583" s="413"/>
      <c r="AE583" s="413"/>
      <c r="AF583" s="413"/>
      <c r="AG583" s="413"/>
      <c r="AH583" s="413"/>
      <c r="AI583" s="413"/>
      <c r="AJ583" s="413"/>
      <c r="AK583" s="413"/>
      <c r="AL583" s="413"/>
      <c r="AM583" s="413"/>
      <c r="AN583" s="413"/>
      <c r="AO583" s="413"/>
      <c r="AP583" s="413"/>
      <c r="AQ583" s="413"/>
      <c r="AR583" s="413"/>
      <c r="AS583" s="413"/>
      <c r="AT583" s="413"/>
      <c r="AU583" s="413"/>
      <c r="AV583" s="413"/>
      <c r="AW583" s="413"/>
      <c r="AX583" s="413"/>
      <c r="AY583" s="413"/>
      <c r="AZ583" s="413"/>
      <c r="BB583" s="488"/>
      <c r="BV583" s="413"/>
      <c r="BW583" s="413"/>
      <c r="BX583" s="413"/>
      <c r="BY583" s="413"/>
      <c r="BZ583" s="413"/>
      <c r="CA583" s="413"/>
      <c r="CB583" s="413"/>
      <c r="CC583" s="413"/>
      <c r="CD583" s="413"/>
      <c r="CE583" s="413"/>
      <c r="CF583" s="413"/>
      <c r="CG583" s="413"/>
      <c r="CH583" s="413"/>
      <c r="CI583" s="413"/>
      <c r="CJ583" s="413"/>
      <c r="CK583" s="413"/>
      <c r="CL583" s="413"/>
      <c r="CM583" s="413"/>
      <c r="CN583" s="413"/>
      <c r="CO583" s="413"/>
      <c r="CP583" s="413"/>
      <c r="CQ583" s="413"/>
      <c r="CR583" s="413"/>
      <c r="CS583" s="413"/>
      <c r="CT583" s="413"/>
      <c r="CU583" s="413"/>
      <c r="CV583" s="413"/>
      <c r="CW583" s="413"/>
      <c r="CX583" s="413"/>
      <c r="CY583" s="413"/>
      <c r="CZ583" s="413"/>
    </row>
    <row r="584" s="412" customFormat="true" ht="25.15" customHeight="true" x14ac:dyDescent="0.2">
      <c r="A584" s="488"/>
      <c r="B584" s="488"/>
      <c r="C584" s="1116"/>
      <c r="D584" s="1130"/>
      <c r="E584" s="71"/>
      <c r="F584" s="71"/>
      <c r="G584" s="71"/>
      <c r="H584" s="1130"/>
      <c r="I584" s="1130"/>
      <c r="J584" s="71"/>
      <c r="K584" s="71"/>
      <c r="L584" s="71"/>
      <c r="M584" s="1130"/>
      <c r="N584" s="1130"/>
      <c r="O584" s="71"/>
      <c r="P584" s="71"/>
      <c r="Q584" s="71"/>
      <c r="R584" s="413"/>
      <c r="V584" s="413"/>
      <c r="W584" s="413"/>
      <c r="X584" s="413"/>
      <c r="Y584" s="413"/>
      <c r="Z584" s="413"/>
      <c r="AA584" s="413"/>
      <c r="AB584" s="413"/>
      <c r="AC584" s="413"/>
      <c r="AD584" s="413"/>
      <c r="AE584" s="413"/>
      <c r="AF584" s="413"/>
      <c r="AG584" s="413"/>
      <c r="AH584" s="413"/>
      <c r="AI584" s="413"/>
      <c r="AJ584" s="413"/>
      <c r="AK584" s="413"/>
      <c r="AL584" s="413"/>
      <c r="AM584" s="413"/>
      <c r="AN584" s="413"/>
      <c r="AO584" s="413"/>
      <c r="AP584" s="413"/>
      <c r="AQ584" s="413"/>
      <c r="AR584" s="413"/>
      <c r="AS584" s="413"/>
      <c r="AT584" s="413"/>
      <c r="AU584" s="413"/>
      <c r="AV584" s="413"/>
      <c r="AW584" s="413"/>
      <c r="AX584" s="413"/>
      <c r="AY584" s="413"/>
      <c r="AZ584" s="413"/>
      <c r="BB584" s="488"/>
      <c r="BV584" s="413"/>
      <c r="BW584" s="413"/>
      <c r="BX584" s="413"/>
      <c r="BY584" s="413"/>
      <c r="BZ584" s="413"/>
      <c r="CA584" s="413"/>
      <c r="CB584" s="413"/>
      <c r="CC584" s="413"/>
      <c r="CD584" s="413"/>
      <c r="CE584" s="413"/>
      <c r="CF584" s="413"/>
      <c r="CG584" s="413"/>
      <c r="CH584" s="413"/>
      <c r="CI584" s="413"/>
      <c r="CJ584" s="413"/>
      <c r="CK584" s="413"/>
      <c r="CL584" s="413"/>
      <c r="CM584" s="413"/>
      <c r="CN584" s="413"/>
      <c r="CO584" s="413"/>
      <c r="CP584" s="413"/>
      <c r="CQ584" s="413"/>
      <c r="CR584" s="413"/>
      <c r="CS584" s="413"/>
      <c r="CT584" s="413"/>
      <c r="CU584" s="413"/>
      <c r="CV584" s="413"/>
      <c r="CW584" s="413"/>
      <c r="CX584" s="413"/>
      <c r="CY584" s="413"/>
      <c r="CZ584" s="413"/>
    </row>
    <row r="585" s="412" customFormat="true" ht="25.15" customHeight="true" x14ac:dyDescent="0.2">
      <c r="A585" s="488"/>
      <c r="B585" s="488"/>
      <c r="C585" s="1116"/>
      <c r="D585" s="1130"/>
      <c r="E585" s="71"/>
      <c r="F585" s="71"/>
      <c r="G585" s="71"/>
      <c r="H585" s="1130"/>
      <c r="I585" s="1130"/>
      <c r="J585" s="71"/>
      <c r="K585" s="71"/>
      <c r="L585" s="71"/>
      <c r="M585" s="1130"/>
      <c r="N585" s="1130"/>
      <c r="O585" s="71"/>
      <c r="P585" s="71"/>
      <c r="Q585" s="71"/>
      <c r="R585" s="413"/>
      <c r="V585" s="413"/>
      <c r="W585" s="413"/>
      <c r="X585" s="413"/>
      <c r="Y585" s="413"/>
      <c r="Z585" s="413"/>
      <c r="AA585" s="413"/>
      <c r="AB585" s="413"/>
      <c r="AC585" s="413"/>
      <c r="AD585" s="413"/>
      <c r="AE585" s="413"/>
      <c r="AF585" s="413"/>
      <c r="AG585" s="413"/>
      <c r="AH585" s="413"/>
      <c r="AI585" s="413"/>
      <c r="AJ585" s="413"/>
      <c r="AK585" s="413"/>
      <c r="AL585" s="413"/>
      <c r="AM585" s="413"/>
      <c r="AN585" s="413"/>
      <c r="AO585" s="413"/>
      <c r="AP585" s="413"/>
      <c r="AQ585" s="413"/>
      <c r="AR585" s="413"/>
      <c r="AS585" s="413"/>
      <c r="AT585" s="413"/>
      <c r="AU585" s="413"/>
      <c r="AV585" s="413"/>
      <c r="AW585" s="413"/>
      <c r="AX585" s="413"/>
      <c r="AY585" s="413"/>
      <c r="AZ585" s="413"/>
      <c r="BB585" s="488"/>
      <c r="BV585" s="413"/>
      <c r="BW585" s="413"/>
      <c r="BX585" s="413"/>
      <c r="BY585" s="413"/>
      <c r="BZ585" s="413"/>
      <c r="CA585" s="413"/>
      <c r="CB585" s="413"/>
      <c r="CC585" s="413"/>
      <c r="CD585" s="413"/>
      <c r="CE585" s="413"/>
      <c r="CF585" s="413"/>
      <c r="CG585" s="413"/>
      <c r="CH585" s="413"/>
      <c r="CI585" s="413"/>
      <c r="CJ585" s="413"/>
      <c r="CK585" s="413"/>
      <c r="CL585" s="413"/>
      <c r="CM585" s="413"/>
      <c r="CN585" s="413"/>
      <c r="CO585" s="413"/>
      <c r="CP585" s="413"/>
      <c r="CQ585" s="413"/>
      <c r="CR585" s="413"/>
      <c r="CS585" s="413"/>
      <c r="CT585" s="413"/>
      <c r="CU585" s="413"/>
      <c r="CV585" s="413"/>
      <c r="CW585" s="413"/>
      <c r="CX585" s="413"/>
      <c r="CY585" s="413"/>
      <c r="CZ585" s="413"/>
    </row>
    <row r="586" s="412" customFormat="true" ht="25.15" customHeight="true" x14ac:dyDescent="0.2">
      <c r="A586" s="488"/>
      <c r="B586" s="488"/>
      <c r="C586" s="1116"/>
      <c r="D586" s="1130"/>
      <c r="E586" s="71"/>
      <c r="F586" s="71"/>
      <c r="G586" s="71"/>
      <c r="H586" s="1130"/>
      <c r="I586" s="1130"/>
      <c r="J586" s="71"/>
      <c r="K586" s="71"/>
      <c r="L586" s="71"/>
      <c r="M586" s="1130"/>
      <c r="N586" s="1130"/>
      <c r="O586" s="71"/>
      <c r="P586" s="71"/>
      <c r="Q586" s="71"/>
      <c r="R586" s="413"/>
      <c r="V586" s="413"/>
      <c r="W586" s="413"/>
      <c r="X586" s="413"/>
      <c r="Y586" s="413"/>
      <c r="Z586" s="413"/>
      <c r="AA586" s="413"/>
      <c r="AB586" s="413"/>
      <c r="AC586" s="413"/>
      <c r="AD586" s="413"/>
      <c r="AE586" s="413"/>
      <c r="AF586" s="413"/>
      <c r="AG586" s="413"/>
      <c r="AH586" s="413"/>
      <c r="AI586" s="413"/>
      <c r="AJ586" s="413"/>
      <c r="AK586" s="413"/>
      <c r="AL586" s="413"/>
      <c r="AM586" s="413"/>
      <c r="AN586" s="413"/>
      <c r="AO586" s="413"/>
      <c r="AP586" s="413"/>
      <c r="AQ586" s="413"/>
      <c r="AR586" s="413"/>
      <c r="AS586" s="413"/>
      <c r="AT586" s="413"/>
      <c r="AU586" s="413"/>
      <c r="AV586" s="413"/>
      <c r="AW586" s="413"/>
      <c r="AX586" s="413"/>
      <c r="AY586" s="413"/>
      <c r="AZ586" s="413"/>
      <c r="BB586" s="488"/>
      <c r="BV586" s="413"/>
      <c r="BW586" s="413"/>
      <c r="BX586" s="413"/>
      <c r="BY586" s="413"/>
      <c r="BZ586" s="413"/>
      <c r="CA586" s="413"/>
      <c r="CB586" s="413"/>
      <c r="CC586" s="413"/>
      <c r="CD586" s="413"/>
      <c r="CE586" s="413"/>
      <c r="CF586" s="413"/>
      <c r="CG586" s="413"/>
      <c r="CH586" s="413"/>
      <c r="CI586" s="413"/>
      <c r="CJ586" s="413"/>
      <c r="CK586" s="413"/>
      <c r="CL586" s="413"/>
      <c r="CM586" s="413"/>
      <c r="CN586" s="413"/>
      <c r="CO586" s="413"/>
      <c r="CP586" s="413"/>
      <c r="CQ586" s="413"/>
      <c r="CR586" s="413"/>
      <c r="CS586" s="413"/>
      <c r="CT586" s="413"/>
      <c r="CU586" s="413"/>
      <c r="CV586" s="413"/>
      <c r="CW586" s="413"/>
      <c r="CX586" s="413"/>
      <c r="CY586" s="413"/>
      <c r="CZ586" s="413"/>
    </row>
    <row r="587" s="412" customFormat="true" ht="25.15" customHeight="true" x14ac:dyDescent="0.2">
      <c r="A587" s="488"/>
      <c r="B587" s="488"/>
      <c r="C587" s="1116"/>
      <c r="D587" s="1130"/>
      <c r="E587" s="71"/>
      <c r="F587" s="71"/>
      <c r="G587" s="71"/>
      <c r="H587" s="1130"/>
      <c r="I587" s="1130"/>
      <c r="J587" s="71"/>
      <c r="K587" s="71"/>
      <c r="L587" s="71"/>
      <c r="M587" s="1130"/>
      <c r="N587" s="1130"/>
      <c r="O587" s="71"/>
      <c r="P587" s="71"/>
      <c r="Q587" s="71"/>
      <c r="R587" s="413"/>
      <c r="V587" s="413"/>
      <c r="W587" s="413"/>
      <c r="X587" s="413"/>
      <c r="Y587" s="413"/>
      <c r="Z587" s="413"/>
      <c r="AA587" s="413"/>
      <c r="AB587" s="413"/>
      <c r="AC587" s="413"/>
      <c r="AD587" s="413"/>
      <c r="AE587" s="413"/>
      <c r="AF587" s="413"/>
      <c r="AG587" s="413"/>
      <c r="AH587" s="413"/>
      <c r="AI587" s="413"/>
      <c r="AJ587" s="413"/>
      <c r="AK587" s="413"/>
      <c r="AL587" s="413"/>
      <c r="AM587" s="413"/>
      <c r="AN587" s="413"/>
      <c r="AO587" s="413"/>
      <c r="AP587" s="413"/>
      <c r="AQ587" s="413"/>
      <c r="AR587" s="413"/>
      <c r="AS587" s="413"/>
      <c r="AT587" s="413"/>
      <c r="AU587" s="413"/>
      <c r="AV587" s="413"/>
      <c r="AW587" s="413"/>
      <c r="AX587" s="413"/>
      <c r="AY587" s="413"/>
      <c r="AZ587" s="413"/>
      <c r="BB587" s="488"/>
      <c r="BV587" s="413"/>
      <c r="BW587" s="413"/>
      <c r="BX587" s="413"/>
      <c r="BY587" s="413"/>
      <c r="BZ587" s="413"/>
      <c r="CA587" s="413"/>
      <c r="CB587" s="413"/>
      <c r="CC587" s="413"/>
      <c r="CD587" s="413"/>
      <c r="CE587" s="413"/>
      <c r="CF587" s="413"/>
      <c r="CG587" s="413"/>
      <c r="CH587" s="413"/>
      <c r="CI587" s="413"/>
      <c r="CJ587" s="413"/>
      <c r="CK587" s="413"/>
      <c r="CL587" s="413"/>
      <c r="CM587" s="413"/>
      <c r="CN587" s="413"/>
      <c r="CO587" s="413"/>
      <c r="CP587" s="413"/>
      <c r="CQ587" s="413"/>
      <c r="CR587" s="413"/>
      <c r="CS587" s="413"/>
      <c r="CT587" s="413"/>
      <c r="CU587" s="413"/>
      <c r="CV587" s="413"/>
      <c r="CW587" s="413"/>
      <c r="CX587" s="413"/>
      <c r="CY587" s="413"/>
      <c r="CZ587" s="413"/>
    </row>
    <row r="588" s="412" customFormat="true" ht="25.15" customHeight="true" x14ac:dyDescent="0.2">
      <c r="A588" s="488"/>
      <c r="B588" s="488"/>
      <c r="C588" s="1116"/>
      <c r="D588" s="1130"/>
      <c r="E588" s="71"/>
      <c r="F588" s="71"/>
      <c r="G588" s="71"/>
      <c r="H588" s="1130"/>
      <c r="I588" s="1130"/>
      <c r="J588" s="71"/>
      <c r="K588" s="71"/>
      <c r="L588" s="71"/>
      <c r="M588" s="1130"/>
      <c r="N588" s="1130"/>
      <c r="O588" s="71"/>
      <c r="P588" s="71"/>
      <c r="Q588" s="71"/>
      <c r="R588" s="413"/>
      <c r="V588" s="413"/>
      <c r="W588" s="413"/>
      <c r="X588" s="413"/>
      <c r="Y588" s="413"/>
      <c r="Z588" s="413"/>
      <c r="AA588" s="413"/>
      <c r="AB588" s="413"/>
      <c r="AC588" s="413"/>
      <c r="AD588" s="413"/>
      <c r="AE588" s="413"/>
      <c r="AF588" s="413"/>
      <c r="AG588" s="413"/>
      <c r="AH588" s="413"/>
      <c r="AI588" s="413"/>
      <c r="AJ588" s="413"/>
      <c r="AK588" s="413"/>
      <c r="AL588" s="413"/>
      <c r="AM588" s="413"/>
      <c r="AN588" s="413"/>
      <c r="AO588" s="413"/>
      <c r="AP588" s="413"/>
      <c r="AQ588" s="413"/>
      <c r="AR588" s="413"/>
      <c r="AS588" s="413"/>
      <c r="AT588" s="413"/>
      <c r="AU588" s="413"/>
      <c r="AV588" s="413"/>
      <c r="AW588" s="413"/>
      <c r="AX588" s="413"/>
      <c r="AY588" s="413"/>
      <c r="AZ588" s="413"/>
      <c r="BB588" s="488"/>
      <c r="BV588" s="413"/>
      <c r="BW588" s="413"/>
      <c r="BX588" s="413"/>
      <c r="BY588" s="413"/>
      <c r="BZ588" s="413"/>
      <c r="CA588" s="413"/>
      <c r="CB588" s="413"/>
      <c r="CC588" s="413"/>
      <c r="CD588" s="413"/>
      <c r="CE588" s="413"/>
      <c r="CF588" s="413"/>
      <c r="CG588" s="413"/>
      <c r="CH588" s="413"/>
      <c r="CI588" s="413"/>
      <c r="CJ588" s="413"/>
      <c r="CK588" s="413"/>
      <c r="CL588" s="413"/>
      <c r="CM588" s="413"/>
      <c r="CN588" s="413"/>
      <c r="CO588" s="413"/>
      <c r="CP588" s="413"/>
      <c r="CQ588" s="413"/>
      <c r="CR588" s="413"/>
      <c r="CS588" s="413"/>
      <c r="CT588" s="413"/>
      <c r="CU588" s="413"/>
      <c r="CV588" s="413"/>
      <c r="CW588" s="413"/>
      <c r="CX588" s="413"/>
      <c r="CY588" s="413"/>
      <c r="CZ588" s="413"/>
    </row>
    <row r="589" s="412" customFormat="true" ht="25.15" customHeight="true" x14ac:dyDescent="0.2">
      <c r="A589" s="488"/>
      <c r="B589" s="488"/>
      <c r="C589" s="1116"/>
      <c r="D589" s="1130"/>
      <c r="E589" s="71"/>
      <c r="F589" s="71"/>
      <c r="G589" s="71"/>
      <c r="H589" s="1130"/>
      <c r="I589" s="1130"/>
      <c r="J589" s="71"/>
      <c r="K589" s="71"/>
      <c r="L589" s="71"/>
      <c r="M589" s="1130"/>
      <c r="N589" s="1130"/>
      <c r="O589" s="71"/>
      <c r="P589" s="71"/>
      <c r="Q589" s="71"/>
      <c r="R589" s="413"/>
      <c r="V589" s="413"/>
      <c r="W589" s="413"/>
      <c r="X589" s="413"/>
      <c r="Y589" s="413"/>
      <c r="Z589" s="413"/>
      <c r="AA589" s="413"/>
      <c r="AB589" s="413"/>
      <c r="AC589" s="413"/>
      <c r="AD589" s="413"/>
      <c r="AE589" s="413"/>
      <c r="AF589" s="413"/>
      <c r="AG589" s="413"/>
      <c r="AH589" s="413"/>
      <c r="AI589" s="413"/>
      <c r="AJ589" s="413"/>
      <c r="AK589" s="413"/>
      <c r="AL589" s="413"/>
      <c r="AM589" s="413"/>
      <c r="AN589" s="413"/>
      <c r="AO589" s="413"/>
      <c r="AP589" s="413"/>
      <c r="AQ589" s="413"/>
      <c r="AR589" s="413"/>
      <c r="AS589" s="413"/>
      <c r="AT589" s="413"/>
      <c r="AU589" s="413"/>
      <c r="AV589" s="413"/>
      <c r="AW589" s="413"/>
      <c r="AX589" s="413"/>
      <c r="AY589" s="413"/>
      <c r="AZ589" s="413"/>
      <c r="BB589" s="488"/>
      <c r="BV589" s="413"/>
      <c r="BW589" s="413"/>
      <c r="BX589" s="413"/>
      <c r="BY589" s="413"/>
      <c r="BZ589" s="413"/>
      <c r="CA589" s="413"/>
      <c r="CB589" s="413"/>
      <c r="CC589" s="413"/>
      <c r="CD589" s="413"/>
      <c r="CE589" s="413"/>
      <c r="CF589" s="413"/>
      <c r="CG589" s="413"/>
      <c r="CH589" s="413"/>
      <c r="CI589" s="413"/>
      <c r="CJ589" s="413"/>
      <c r="CK589" s="413"/>
      <c r="CL589" s="413"/>
      <c r="CM589" s="413"/>
      <c r="CN589" s="413"/>
      <c r="CO589" s="413"/>
      <c r="CP589" s="413"/>
      <c r="CQ589" s="413"/>
      <c r="CR589" s="413"/>
      <c r="CS589" s="413"/>
      <c r="CT589" s="413"/>
      <c r="CU589" s="413"/>
      <c r="CV589" s="413"/>
      <c r="CW589" s="413"/>
      <c r="CX589" s="413"/>
      <c r="CY589" s="413"/>
      <c r="CZ589" s="413"/>
    </row>
    <row r="590" s="412" customFormat="true" ht="25.15" customHeight="true" x14ac:dyDescent="0.2">
      <c r="A590" s="488"/>
      <c r="B590" s="488"/>
      <c r="C590" s="1116"/>
      <c r="D590" s="1130"/>
      <c r="E590" s="71"/>
      <c r="F590" s="71"/>
      <c r="G590" s="71"/>
      <c r="H590" s="1130"/>
      <c r="I590" s="1130"/>
      <c r="J590" s="71"/>
      <c r="K590" s="71"/>
      <c r="L590" s="71"/>
      <c r="M590" s="1130"/>
      <c r="N590" s="1130"/>
      <c r="O590" s="71"/>
      <c r="P590" s="71"/>
      <c r="Q590" s="71"/>
      <c r="R590" s="413"/>
      <c r="V590" s="413"/>
      <c r="W590" s="413"/>
      <c r="X590" s="413"/>
      <c r="Y590" s="413"/>
      <c r="Z590" s="413"/>
      <c r="AA590" s="413"/>
      <c r="AB590" s="413"/>
      <c r="AC590" s="413"/>
      <c r="AD590" s="413"/>
      <c r="AE590" s="413"/>
      <c r="AF590" s="413"/>
      <c r="AG590" s="413"/>
      <c r="AH590" s="413"/>
      <c r="AI590" s="413"/>
      <c r="AJ590" s="413"/>
      <c r="AK590" s="413"/>
      <c r="AL590" s="413"/>
      <c r="AM590" s="413"/>
      <c r="AN590" s="413"/>
      <c r="AO590" s="413"/>
      <c r="AP590" s="413"/>
      <c r="AQ590" s="413"/>
      <c r="AR590" s="413"/>
      <c r="AS590" s="413"/>
      <c r="AT590" s="413"/>
      <c r="AU590" s="413"/>
      <c r="AV590" s="413"/>
      <c r="AW590" s="413"/>
      <c r="AX590" s="413"/>
      <c r="AY590" s="413"/>
      <c r="AZ590" s="413"/>
      <c r="BB590" s="488"/>
      <c r="BV590" s="413"/>
      <c r="BW590" s="413"/>
      <c r="BX590" s="413"/>
      <c r="BY590" s="413"/>
      <c r="BZ590" s="413"/>
      <c r="CA590" s="413"/>
      <c r="CB590" s="413"/>
      <c r="CC590" s="413"/>
      <c r="CD590" s="413"/>
      <c r="CE590" s="413"/>
      <c r="CF590" s="413"/>
      <c r="CG590" s="413"/>
      <c r="CH590" s="413"/>
      <c r="CI590" s="413"/>
      <c r="CJ590" s="413"/>
      <c r="CK590" s="413"/>
      <c r="CL590" s="413"/>
      <c r="CM590" s="413"/>
      <c r="CN590" s="413"/>
      <c r="CO590" s="413"/>
      <c r="CP590" s="413"/>
      <c r="CQ590" s="413"/>
      <c r="CR590" s="413"/>
      <c r="CS590" s="413"/>
      <c r="CT590" s="413"/>
      <c r="CU590" s="413"/>
      <c r="CV590" s="413"/>
      <c r="CW590" s="413"/>
      <c r="CX590" s="413"/>
      <c r="CY590" s="413"/>
      <c r="CZ590" s="413"/>
    </row>
    <row r="591" s="412" customFormat="true" ht="25.15" customHeight="true" x14ac:dyDescent="0.2">
      <c r="A591" s="488"/>
      <c r="B591" s="488"/>
      <c r="C591" s="1116"/>
      <c r="D591" s="1130"/>
      <c r="E591" s="71"/>
      <c r="F591" s="71"/>
      <c r="G591" s="71"/>
      <c r="H591" s="1130"/>
      <c r="I591" s="1130"/>
      <c r="J591" s="71"/>
      <c r="K591" s="71"/>
      <c r="L591" s="71"/>
      <c r="M591" s="1130"/>
      <c r="N591" s="1130"/>
      <c r="O591" s="71"/>
      <c r="P591" s="71"/>
      <c r="Q591" s="71"/>
      <c r="R591" s="413"/>
      <c r="V591" s="413"/>
      <c r="W591" s="413"/>
      <c r="X591" s="413"/>
      <c r="Y591" s="413"/>
      <c r="Z591" s="413"/>
      <c r="AA591" s="413"/>
      <c r="AB591" s="413"/>
      <c r="AC591" s="413"/>
      <c r="AD591" s="413"/>
      <c r="AE591" s="413"/>
      <c r="AF591" s="413"/>
      <c r="AG591" s="413"/>
      <c r="AH591" s="413"/>
      <c r="AI591" s="413"/>
      <c r="AJ591" s="413"/>
      <c r="AK591" s="413"/>
      <c r="AL591" s="413"/>
      <c r="AM591" s="413"/>
      <c r="AN591" s="413"/>
      <c r="AO591" s="413"/>
      <c r="AP591" s="413"/>
      <c r="AQ591" s="413"/>
      <c r="AR591" s="413"/>
      <c r="AS591" s="413"/>
      <c r="AT591" s="413"/>
      <c r="AU591" s="413"/>
      <c r="AV591" s="413"/>
      <c r="AW591" s="413"/>
      <c r="AX591" s="413"/>
      <c r="AY591" s="413"/>
      <c r="AZ591" s="413"/>
      <c r="BB591" s="488"/>
      <c r="BV591" s="413"/>
      <c r="BW591" s="413"/>
      <c r="BX591" s="413"/>
      <c r="BY591" s="413"/>
      <c r="BZ591" s="413"/>
      <c r="CA591" s="413"/>
      <c r="CB591" s="413"/>
      <c r="CC591" s="413"/>
      <c r="CD591" s="413"/>
      <c r="CE591" s="413"/>
      <c r="CF591" s="413"/>
      <c r="CG591" s="413"/>
      <c r="CH591" s="413"/>
      <c r="CI591" s="413"/>
      <c r="CJ591" s="413"/>
      <c r="CK591" s="413"/>
      <c r="CL591" s="413"/>
      <c r="CM591" s="413"/>
      <c r="CN591" s="413"/>
      <c r="CO591" s="413"/>
      <c r="CP591" s="413"/>
      <c r="CQ591" s="413"/>
      <c r="CR591" s="413"/>
      <c r="CS591" s="413"/>
      <c r="CT591" s="413"/>
      <c r="CU591" s="413"/>
      <c r="CV591" s="413"/>
      <c r="CW591" s="413"/>
      <c r="CX591" s="413"/>
      <c r="CY591" s="413"/>
      <c r="CZ591" s="413"/>
    </row>
    <row r="592" s="412" customFormat="true" ht="25.15" customHeight="true" x14ac:dyDescent="0.2">
      <c r="A592" s="488"/>
      <c r="B592" s="488"/>
      <c r="C592" s="1116"/>
      <c r="D592" s="1130"/>
      <c r="E592" s="71"/>
      <c r="F592" s="71"/>
      <c r="G592" s="71"/>
      <c r="H592" s="1130"/>
      <c r="I592" s="1130"/>
      <c r="J592" s="71"/>
      <c r="K592" s="71"/>
      <c r="L592" s="71"/>
      <c r="M592" s="1130"/>
      <c r="N592" s="1130"/>
      <c r="O592" s="71"/>
      <c r="P592" s="71"/>
      <c r="Q592" s="71"/>
      <c r="R592" s="413"/>
      <c r="V592" s="413"/>
      <c r="W592" s="413"/>
      <c r="X592" s="413"/>
      <c r="Y592" s="413"/>
      <c r="Z592" s="413"/>
      <c r="AA592" s="413"/>
      <c r="AB592" s="413"/>
      <c r="AC592" s="413"/>
      <c r="AD592" s="413"/>
      <c r="AE592" s="413"/>
      <c r="AF592" s="413"/>
      <c r="AG592" s="413"/>
      <c r="AH592" s="413"/>
      <c r="AI592" s="413"/>
      <c r="AJ592" s="413"/>
      <c r="AK592" s="413"/>
      <c r="AL592" s="413"/>
      <c r="AM592" s="413"/>
      <c r="AN592" s="413"/>
      <c r="AO592" s="413"/>
      <c r="AP592" s="413"/>
      <c r="AQ592" s="413"/>
      <c r="AR592" s="413"/>
      <c r="AS592" s="413"/>
      <c r="AT592" s="413"/>
      <c r="AU592" s="413"/>
      <c r="AV592" s="413"/>
      <c r="AW592" s="413"/>
      <c r="AX592" s="413"/>
      <c r="AY592" s="413"/>
      <c r="AZ592" s="413"/>
      <c r="BB592" s="488"/>
      <c r="BV592" s="413"/>
      <c r="BW592" s="413"/>
      <c r="BX592" s="413"/>
      <c r="BY592" s="413"/>
      <c r="BZ592" s="413"/>
      <c r="CA592" s="413"/>
      <c r="CB592" s="413"/>
      <c r="CC592" s="413"/>
      <c r="CD592" s="413"/>
      <c r="CE592" s="413"/>
      <c r="CF592" s="413"/>
      <c r="CG592" s="413"/>
      <c r="CH592" s="413"/>
      <c r="CI592" s="413"/>
      <c r="CJ592" s="413"/>
      <c r="CK592" s="413"/>
      <c r="CL592" s="413"/>
      <c r="CM592" s="413"/>
      <c r="CN592" s="413"/>
      <c r="CO592" s="413"/>
      <c r="CP592" s="413"/>
      <c r="CQ592" s="413"/>
      <c r="CR592" s="413"/>
      <c r="CS592" s="413"/>
      <c r="CT592" s="413"/>
      <c r="CU592" s="413"/>
      <c r="CV592" s="413"/>
      <c r="CW592" s="413"/>
      <c r="CX592" s="413"/>
      <c r="CY592" s="413"/>
      <c r="CZ592" s="413"/>
    </row>
    <row r="593" s="412" customFormat="true" ht="25.15" customHeight="true" x14ac:dyDescent="0.2">
      <c r="A593" s="488"/>
      <c r="B593" s="488"/>
      <c r="C593" s="1116"/>
      <c r="D593" s="1130"/>
      <c r="E593" s="71"/>
      <c r="F593" s="71"/>
      <c r="G593" s="71"/>
      <c r="H593" s="1130"/>
      <c r="I593" s="1130"/>
      <c r="J593" s="71"/>
      <c r="K593" s="71"/>
      <c r="L593" s="71"/>
      <c r="M593" s="1130"/>
      <c r="N593" s="1130"/>
      <c r="O593" s="71"/>
      <c r="P593" s="71"/>
      <c r="Q593" s="71"/>
      <c r="R593" s="413"/>
      <c r="V593" s="413"/>
      <c r="W593" s="413"/>
      <c r="X593" s="413"/>
      <c r="Y593" s="413"/>
      <c r="Z593" s="413"/>
      <c r="AA593" s="413"/>
      <c r="AB593" s="413"/>
      <c r="AC593" s="413"/>
      <c r="AD593" s="413"/>
      <c r="AE593" s="413"/>
      <c r="AF593" s="413"/>
      <c r="AG593" s="413"/>
      <c r="AH593" s="413"/>
      <c r="AI593" s="413"/>
      <c r="AJ593" s="413"/>
      <c r="AK593" s="413"/>
      <c r="AL593" s="413"/>
      <c r="AM593" s="413"/>
      <c r="AN593" s="413"/>
      <c r="AO593" s="413"/>
      <c r="AP593" s="413"/>
      <c r="AQ593" s="413"/>
      <c r="AR593" s="413"/>
      <c r="AS593" s="413"/>
      <c r="AT593" s="413"/>
      <c r="AU593" s="413"/>
      <c r="AV593" s="413"/>
      <c r="AW593" s="413"/>
      <c r="AX593" s="413"/>
      <c r="AY593" s="413"/>
      <c r="AZ593" s="413"/>
      <c r="BB593" s="488"/>
      <c r="BV593" s="413"/>
      <c r="BW593" s="413"/>
      <c r="BX593" s="413"/>
      <c r="BY593" s="413"/>
      <c r="BZ593" s="413"/>
      <c r="CA593" s="413"/>
      <c r="CB593" s="413"/>
      <c r="CC593" s="413"/>
      <c r="CD593" s="413"/>
      <c r="CE593" s="413"/>
      <c r="CF593" s="413"/>
      <c r="CG593" s="413"/>
      <c r="CH593" s="413"/>
      <c r="CI593" s="413"/>
      <c r="CJ593" s="413"/>
      <c r="CK593" s="413"/>
      <c r="CL593" s="413"/>
      <c r="CM593" s="413"/>
      <c r="CN593" s="413"/>
      <c r="CO593" s="413"/>
      <c r="CP593" s="413"/>
      <c r="CQ593" s="413"/>
      <c r="CR593" s="413"/>
      <c r="CS593" s="413"/>
      <c r="CT593" s="413"/>
      <c r="CU593" s="413"/>
      <c r="CV593" s="413"/>
      <c r="CW593" s="413"/>
      <c r="CX593" s="413"/>
      <c r="CY593" s="413"/>
      <c r="CZ593" s="413"/>
    </row>
    <row r="594" s="412" customFormat="true" ht="25.15" customHeight="true" x14ac:dyDescent="0.2">
      <c r="A594" s="488"/>
      <c r="B594" s="488"/>
      <c r="C594" s="1116"/>
      <c r="D594" s="1130"/>
      <c r="E594" s="71"/>
      <c r="F594" s="71"/>
      <c r="G594" s="71"/>
      <c r="H594" s="1130"/>
      <c r="I594" s="1130"/>
      <c r="J594" s="71"/>
      <c r="K594" s="71"/>
      <c r="L594" s="71"/>
      <c r="M594" s="1130"/>
      <c r="N594" s="1130"/>
      <c r="O594" s="71"/>
      <c r="P594" s="71"/>
      <c r="Q594" s="71"/>
      <c r="R594" s="413"/>
      <c r="V594" s="413"/>
      <c r="W594" s="413"/>
      <c r="X594" s="413"/>
      <c r="Y594" s="413"/>
      <c r="Z594" s="413"/>
      <c r="AA594" s="413"/>
      <c r="AB594" s="413"/>
      <c r="AC594" s="413"/>
      <c r="AD594" s="413"/>
      <c r="AE594" s="413"/>
      <c r="AF594" s="413"/>
      <c r="AG594" s="413"/>
      <c r="AH594" s="413"/>
      <c r="AI594" s="413"/>
      <c r="AJ594" s="413"/>
      <c r="AK594" s="413"/>
      <c r="AL594" s="413"/>
      <c r="AM594" s="413"/>
      <c r="AN594" s="413"/>
      <c r="AO594" s="413"/>
      <c r="AP594" s="413"/>
      <c r="AQ594" s="413"/>
      <c r="AR594" s="413"/>
      <c r="AS594" s="413"/>
      <c r="AT594" s="413"/>
      <c r="AU594" s="413"/>
      <c r="AV594" s="413"/>
      <c r="AW594" s="413"/>
      <c r="AX594" s="413"/>
      <c r="AY594" s="413"/>
      <c r="AZ594" s="413"/>
      <c r="BB594" s="488"/>
      <c r="BV594" s="413"/>
      <c r="BW594" s="413"/>
      <c r="BX594" s="413"/>
      <c r="BY594" s="413"/>
      <c r="BZ594" s="413"/>
      <c r="CA594" s="413"/>
      <c r="CB594" s="413"/>
      <c r="CC594" s="413"/>
      <c r="CD594" s="413"/>
      <c r="CE594" s="413"/>
      <c r="CF594" s="413"/>
      <c r="CG594" s="413"/>
      <c r="CH594" s="413"/>
      <c r="CI594" s="413"/>
      <c r="CJ594" s="413"/>
      <c r="CK594" s="413"/>
      <c r="CL594" s="413"/>
      <c r="CM594" s="413"/>
      <c r="CN594" s="413"/>
      <c r="CO594" s="413"/>
      <c r="CP594" s="413"/>
      <c r="CQ594" s="413"/>
      <c r="CR594" s="413"/>
      <c r="CS594" s="413"/>
      <c r="CT594" s="413"/>
      <c r="CU594" s="413"/>
      <c r="CV594" s="413"/>
      <c r="CW594" s="413"/>
      <c r="CX594" s="413"/>
      <c r="CY594" s="413"/>
      <c r="CZ594" s="413"/>
    </row>
    <row r="595" s="412" customFormat="true" ht="25.15" customHeight="true" x14ac:dyDescent="0.2">
      <c r="A595" s="488"/>
      <c r="B595" s="488"/>
      <c r="C595" s="1116"/>
      <c r="D595" s="1130"/>
      <c r="E595" s="71"/>
      <c r="F595" s="71"/>
      <c r="G595" s="71"/>
      <c r="H595" s="1130"/>
      <c r="I595" s="1130"/>
      <c r="J595" s="71"/>
      <c r="K595" s="71"/>
      <c r="L595" s="71"/>
      <c r="M595" s="1130"/>
      <c r="N595" s="1130"/>
      <c r="O595" s="71"/>
      <c r="P595" s="71"/>
      <c r="Q595" s="71"/>
      <c r="R595" s="413"/>
      <c r="V595" s="413"/>
      <c r="W595" s="413"/>
      <c r="X595" s="413"/>
      <c r="Y595" s="413"/>
      <c r="Z595" s="413"/>
      <c r="AA595" s="413"/>
      <c r="AB595" s="413"/>
      <c r="AC595" s="413"/>
      <c r="AD595" s="413"/>
      <c r="AE595" s="413"/>
      <c r="AF595" s="413"/>
      <c r="AG595" s="413"/>
      <c r="AH595" s="413"/>
      <c r="AI595" s="413"/>
      <c r="AJ595" s="413"/>
      <c r="AK595" s="413"/>
      <c r="AL595" s="413"/>
      <c r="AM595" s="413"/>
      <c r="AN595" s="413"/>
      <c r="AO595" s="413"/>
      <c r="AP595" s="413"/>
      <c r="AQ595" s="413"/>
      <c r="AR595" s="413"/>
      <c r="AS595" s="413"/>
      <c r="AT595" s="413"/>
      <c r="AU595" s="413"/>
      <c r="AV595" s="413"/>
      <c r="AW595" s="413"/>
      <c r="AX595" s="413"/>
      <c r="AY595" s="413"/>
      <c r="AZ595" s="413"/>
      <c r="BB595" s="488"/>
      <c r="BV595" s="413"/>
      <c r="BW595" s="413"/>
      <c r="BX595" s="413"/>
      <c r="BY595" s="413"/>
      <c r="BZ595" s="413"/>
      <c r="CA595" s="413"/>
      <c r="CB595" s="413"/>
      <c r="CC595" s="413"/>
      <c r="CD595" s="413"/>
      <c r="CE595" s="413"/>
      <c r="CF595" s="413"/>
      <c r="CG595" s="413"/>
      <c r="CH595" s="413"/>
      <c r="CI595" s="413"/>
      <c r="CJ595" s="413"/>
      <c r="CK595" s="413"/>
      <c r="CL595" s="413"/>
      <c r="CM595" s="413"/>
      <c r="CN595" s="413"/>
      <c r="CO595" s="413"/>
      <c r="CP595" s="413"/>
      <c r="CQ595" s="413"/>
      <c r="CR595" s="413"/>
      <c r="CS595" s="413"/>
      <c r="CT595" s="413"/>
      <c r="CU595" s="413"/>
      <c r="CV595" s="413"/>
      <c r="CW595" s="413"/>
      <c r="CX595" s="413"/>
      <c r="CY595" s="413"/>
      <c r="CZ595" s="413"/>
    </row>
    <row r="596" s="412" customFormat="true" ht="25.15" customHeight="true" x14ac:dyDescent="0.2">
      <c r="A596" s="488"/>
      <c r="B596" s="488"/>
      <c r="C596" s="1116"/>
      <c r="D596" s="1130"/>
      <c r="E596" s="71"/>
      <c r="F596" s="71"/>
      <c r="G596" s="71"/>
      <c r="H596" s="1130"/>
      <c r="I596" s="1130"/>
      <c r="J596" s="71"/>
      <c r="K596" s="71"/>
      <c r="L596" s="71"/>
      <c r="M596" s="1130"/>
      <c r="N596" s="1130"/>
      <c r="O596" s="71"/>
      <c r="P596" s="71"/>
      <c r="Q596" s="71"/>
      <c r="R596" s="413"/>
      <c r="V596" s="413"/>
      <c r="W596" s="413"/>
      <c r="X596" s="413"/>
      <c r="Y596" s="413"/>
      <c r="Z596" s="413"/>
      <c r="AA596" s="413"/>
      <c r="AB596" s="413"/>
      <c r="AC596" s="413"/>
      <c r="AD596" s="413"/>
      <c r="AE596" s="413"/>
      <c r="AF596" s="413"/>
      <c r="AG596" s="413"/>
      <c r="AH596" s="413"/>
      <c r="AI596" s="413"/>
      <c r="AJ596" s="413"/>
      <c r="AK596" s="413"/>
      <c r="AL596" s="413"/>
      <c r="AM596" s="413"/>
      <c r="AN596" s="413"/>
      <c r="AO596" s="413"/>
      <c r="AP596" s="413"/>
      <c r="AQ596" s="413"/>
      <c r="AR596" s="413"/>
      <c r="AS596" s="413"/>
      <c r="AT596" s="413"/>
      <c r="AU596" s="413"/>
      <c r="AV596" s="413"/>
      <c r="AW596" s="413"/>
      <c r="AX596" s="413"/>
      <c r="AY596" s="413"/>
      <c r="AZ596" s="413"/>
      <c r="BB596" s="488"/>
      <c r="BV596" s="413"/>
      <c r="BW596" s="413"/>
      <c r="BX596" s="413"/>
      <c r="BY596" s="413"/>
      <c r="BZ596" s="413"/>
      <c r="CA596" s="413"/>
      <c r="CB596" s="413"/>
      <c r="CC596" s="413"/>
      <c r="CD596" s="413"/>
      <c r="CE596" s="413"/>
      <c r="CF596" s="413"/>
      <c r="CG596" s="413"/>
      <c r="CH596" s="413"/>
      <c r="CI596" s="413"/>
      <c r="CJ596" s="413"/>
      <c r="CK596" s="413"/>
      <c r="CL596" s="413"/>
      <c r="CM596" s="413"/>
      <c r="CN596" s="413"/>
      <c r="CO596" s="413"/>
      <c r="CP596" s="413"/>
      <c r="CQ596" s="413"/>
      <c r="CR596" s="413"/>
      <c r="CS596" s="413"/>
      <c r="CT596" s="413"/>
      <c r="CU596" s="413"/>
      <c r="CV596" s="413"/>
      <c r="CW596" s="413"/>
      <c r="CX596" s="413"/>
      <c r="CY596" s="413"/>
      <c r="CZ596" s="413"/>
    </row>
    <row r="597" s="412" customFormat="true" ht="25.15" customHeight="true" x14ac:dyDescent="0.2">
      <c r="A597" s="488"/>
      <c r="B597" s="488"/>
      <c r="C597" s="1116"/>
      <c r="D597" s="1130"/>
      <c r="E597" s="71"/>
      <c r="F597" s="71"/>
      <c r="G597" s="71"/>
      <c r="H597" s="1130"/>
      <c r="I597" s="1130"/>
      <c r="J597" s="71"/>
      <c r="K597" s="71"/>
      <c r="L597" s="71"/>
      <c r="M597" s="1130"/>
      <c r="N597" s="1130"/>
      <c r="O597" s="71"/>
      <c r="P597" s="71"/>
      <c r="Q597" s="71"/>
      <c r="R597" s="413"/>
      <c r="V597" s="413"/>
      <c r="W597" s="413"/>
      <c r="X597" s="413"/>
      <c r="Y597" s="413"/>
      <c r="Z597" s="413"/>
      <c r="AA597" s="413"/>
      <c r="AB597" s="413"/>
      <c r="AC597" s="413"/>
      <c r="AD597" s="413"/>
      <c r="AE597" s="413"/>
      <c r="AF597" s="413"/>
      <c r="AG597" s="413"/>
      <c r="AH597" s="413"/>
      <c r="AI597" s="413"/>
      <c r="AJ597" s="413"/>
      <c r="AK597" s="413"/>
      <c r="AL597" s="413"/>
      <c r="AM597" s="413"/>
      <c r="AN597" s="413"/>
      <c r="AO597" s="413"/>
      <c r="AP597" s="413"/>
      <c r="AQ597" s="413"/>
      <c r="AR597" s="413"/>
      <c r="AS597" s="413"/>
      <c r="AT597" s="413"/>
      <c r="AU597" s="413"/>
      <c r="AV597" s="413"/>
      <c r="AW597" s="413"/>
      <c r="AX597" s="413"/>
      <c r="AY597" s="413"/>
      <c r="AZ597" s="413"/>
      <c r="BB597" s="488"/>
      <c r="BV597" s="413"/>
      <c r="BW597" s="413"/>
      <c r="BX597" s="413"/>
      <c r="BY597" s="413"/>
      <c r="BZ597" s="413"/>
      <c r="CA597" s="413"/>
      <c r="CB597" s="413"/>
      <c r="CC597" s="413"/>
      <c r="CD597" s="413"/>
      <c r="CE597" s="413"/>
      <c r="CF597" s="413"/>
      <c r="CG597" s="413"/>
      <c r="CH597" s="413"/>
      <c r="CI597" s="413"/>
      <c r="CJ597" s="413"/>
      <c r="CK597" s="413"/>
      <c r="CL597" s="413"/>
      <c r="CM597" s="413"/>
      <c r="CN597" s="413"/>
      <c r="CO597" s="413"/>
      <c r="CP597" s="413"/>
      <c r="CQ597" s="413"/>
      <c r="CR597" s="413"/>
      <c r="CS597" s="413"/>
      <c r="CT597" s="413"/>
      <c r="CU597" s="413"/>
      <c r="CV597" s="413"/>
      <c r="CW597" s="413"/>
      <c r="CX597" s="413"/>
      <c r="CY597" s="413"/>
      <c r="CZ597" s="413"/>
    </row>
    <row r="598" s="412" customFormat="true" ht="25.15" customHeight="true" x14ac:dyDescent="0.2">
      <c r="A598" s="488"/>
      <c r="B598" s="488"/>
      <c r="C598" s="1116"/>
      <c r="D598" s="1130"/>
      <c r="E598" s="71"/>
      <c r="F598" s="71"/>
      <c r="G598" s="71"/>
      <c r="H598" s="1130"/>
      <c r="I598" s="1130"/>
      <c r="J598" s="71"/>
      <c r="K598" s="71"/>
      <c r="L598" s="71"/>
      <c r="M598" s="1130"/>
      <c r="N598" s="1130"/>
      <c r="O598" s="71"/>
      <c r="P598" s="71"/>
      <c r="Q598" s="71"/>
      <c r="R598" s="413"/>
      <c r="V598" s="413"/>
      <c r="W598" s="413"/>
      <c r="X598" s="413"/>
      <c r="Y598" s="413"/>
      <c r="Z598" s="413"/>
      <c r="AA598" s="413"/>
      <c r="AB598" s="413"/>
      <c r="AC598" s="413"/>
      <c r="AD598" s="413"/>
      <c r="AE598" s="413"/>
      <c r="AF598" s="413"/>
      <c r="AG598" s="413"/>
      <c r="AH598" s="413"/>
      <c r="AI598" s="413"/>
      <c r="AJ598" s="413"/>
      <c r="AK598" s="413"/>
      <c r="AL598" s="413"/>
      <c r="AM598" s="413"/>
      <c r="AN598" s="413"/>
      <c r="AO598" s="413"/>
      <c r="AP598" s="413"/>
      <c r="AQ598" s="413"/>
      <c r="AR598" s="413"/>
      <c r="AS598" s="413"/>
      <c r="AT598" s="413"/>
      <c r="AU598" s="413"/>
      <c r="AV598" s="413"/>
      <c r="AW598" s="413"/>
      <c r="AX598" s="413"/>
      <c r="AY598" s="413"/>
      <c r="AZ598" s="413"/>
      <c r="BB598" s="488"/>
      <c r="BV598" s="413"/>
      <c r="BW598" s="413"/>
      <c r="BX598" s="413"/>
      <c r="BY598" s="413"/>
      <c r="BZ598" s="413"/>
      <c r="CA598" s="413"/>
      <c r="CB598" s="413"/>
      <c r="CC598" s="413"/>
      <c r="CD598" s="413"/>
      <c r="CE598" s="413"/>
      <c r="CF598" s="413"/>
      <c r="CG598" s="413"/>
      <c r="CH598" s="413"/>
      <c r="CI598" s="413"/>
      <c r="CJ598" s="413"/>
      <c r="CK598" s="413"/>
      <c r="CL598" s="413"/>
      <c r="CM598" s="413"/>
      <c r="CN598" s="413"/>
      <c r="CO598" s="413"/>
      <c r="CP598" s="413"/>
      <c r="CQ598" s="413"/>
      <c r="CR598" s="413"/>
      <c r="CS598" s="413"/>
      <c r="CT598" s="413"/>
      <c r="CU598" s="413"/>
      <c r="CV598" s="413"/>
      <c r="CW598" s="413"/>
      <c r="CX598" s="413"/>
      <c r="CY598" s="413"/>
      <c r="CZ598" s="413"/>
    </row>
    <row r="599" s="412" customFormat="true" ht="25.15" customHeight="true" x14ac:dyDescent="0.2">
      <c r="A599" s="488"/>
      <c r="B599" s="488"/>
      <c r="C599" s="1116"/>
      <c r="D599" s="1130"/>
      <c r="E599" s="71"/>
      <c r="F599" s="71"/>
      <c r="G599" s="71"/>
      <c r="H599" s="1130"/>
      <c r="I599" s="1130"/>
      <c r="J599" s="71"/>
      <c r="K599" s="71"/>
      <c r="L599" s="71"/>
      <c r="M599" s="1130"/>
      <c r="N599" s="1130"/>
      <c r="O599" s="71"/>
      <c r="P599" s="71"/>
      <c r="Q599" s="71"/>
      <c r="R599" s="413"/>
      <c r="V599" s="413"/>
      <c r="W599" s="413"/>
      <c r="X599" s="413"/>
      <c r="Y599" s="413"/>
      <c r="Z599" s="413"/>
      <c r="AA599" s="413"/>
      <c r="AB599" s="413"/>
      <c r="AC599" s="413"/>
      <c r="AD599" s="413"/>
      <c r="AE599" s="413"/>
      <c r="AF599" s="413"/>
      <c r="AG599" s="413"/>
      <c r="AH599" s="413"/>
      <c r="AI599" s="413"/>
      <c r="AJ599" s="413"/>
      <c r="AK599" s="413"/>
      <c r="AL599" s="413"/>
      <c r="AM599" s="413"/>
      <c r="AN599" s="413"/>
      <c r="AO599" s="413"/>
      <c r="AP599" s="413"/>
      <c r="AQ599" s="413"/>
      <c r="AR599" s="413"/>
      <c r="AS599" s="413"/>
      <c r="AT599" s="413"/>
      <c r="AU599" s="413"/>
      <c r="AV599" s="413"/>
      <c r="AW599" s="413"/>
      <c r="AX599" s="413"/>
      <c r="AY599" s="413"/>
      <c r="AZ599" s="413"/>
      <c r="BB599" s="488"/>
      <c r="BV599" s="413"/>
      <c r="BW599" s="413"/>
      <c r="BX599" s="413"/>
      <c r="BY599" s="413"/>
      <c r="BZ599" s="413"/>
      <c r="CA599" s="413"/>
      <c r="CB599" s="413"/>
      <c r="CC599" s="413"/>
      <c r="CD599" s="413"/>
      <c r="CE599" s="413"/>
      <c r="CF599" s="413"/>
      <c r="CG599" s="413"/>
      <c r="CH599" s="413"/>
      <c r="CI599" s="413"/>
      <c r="CJ599" s="413"/>
      <c r="CK599" s="413"/>
      <c r="CL599" s="413"/>
      <c r="CM599" s="413"/>
      <c r="CN599" s="413"/>
      <c r="CO599" s="413"/>
      <c r="CP599" s="413"/>
      <c r="CQ599" s="413"/>
      <c r="CR599" s="413"/>
      <c r="CS599" s="413"/>
      <c r="CT599" s="413"/>
      <c r="CU599" s="413"/>
      <c r="CV599" s="413"/>
      <c r="CW599" s="413"/>
      <c r="CX599" s="413"/>
      <c r="CY599" s="413"/>
      <c r="CZ599" s="413"/>
    </row>
    <row r="600" s="412" customFormat="true" ht="25.15" customHeight="true" x14ac:dyDescent="0.2">
      <c r="A600" s="488"/>
      <c r="B600" s="488"/>
      <c r="C600" s="1116"/>
      <c r="D600" s="1130"/>
      <c r="E600" s="71"/>
      <c r="F600" s="71"/>
      <c r="G600" s="71"/>
      <c r="H600" s="1130"/>
      <c r="I600" s="1130"/>
      <c r="J600" s="71"/>
      <c r="K600" s="71"/>
      <c r="L600" s="71"/>
      <c r="M600" s="1130"/>
      <c r="N600" s="1130"/>
      <c r="O600" s="71"/>
      <c r="P600" s="71"/>
      <c r="Q600" s="71"/>
      <c r="R600" s="413"/>
      <c r="V600" s="413"/>
      <c r="W600" s="413"/>
      <c r="X600" s="413"/>
      <c r="Y600" s="413"/>
      <c r="Z600" s="413"/>
      <c r="AA600" s="413"/>
      <c r="AB600" s="413"/>
      <c r="AC600" s="413"/>
      <c r="AD600" s="413"/>
      <c r="AE600" s="413"/>
      <c r="AF600" s="413"/>
      <c r="AG600" s="413"/>
      <c r="AH600" s="413"/>
      <c r="AI600" s="413"/>
      <c r="AJ600" s="413"/>
      <c r="AK600" s="413"/>
      <c r="AL600" s="413"/>
      <c r="AM600" s="413"/>
      <c r="AN600" s="413"/>
      <c r="AO600" s="413"/>
      <c r="AP600" s="413"/>
      <c r="AQ600" s="413"/>
      <c r="AR600" s="413"/>
      <c r="AS600" s="413"/>
      <c r="AT600" s="413"/>
      <c r="AU600" s="413"/>
      <c r="AV600" s="413"/>
      <c r="AW600" s="413"/>
      <c r="AX600" s="413"/>
      <c r="AY600" s="413"/>
      <c r="AZ600" s="413"/>
      <c r="BB600" s="488"/>
      <c r="BV600" s="413"/>
      <c r="BW600" s="413"/>
      <c r="BX600" s="413"/>
      <c r="BY600" s="413"/>
      <c r="BZ600" s="413"/>
      <c r="CA600" s="413"/>
      <c r="CB600" s="413"/>
      <c r="CC600" s="413"/>
      <c r="CD600" s="413"/>
      <c r="CE600" s="413"/>
      <c r="CF600" s="413"/>
      <c r="CG600" s="413"/>
      <c r="CH600" s="413"/>
      <c r="CI600" s="413"/>
      <c r="CJ600" s="413"/>
      <c r="CK600" s="413"/>
      <c r="CL600" s="413"/>
      <c r="CM600" s="413"/>
      <c r="CN600" s="413"/>
      <c r="CO600" s="413"/>
      <c r="CP600" s="413"/>
      <c r="CQ600" s="413"/>
      <c r="CR600" s="413"/>
      <c r="CS600" s="413"/>
      <c r="CT600" s="413"/>
      <c r="CU600" s="413"/>
      <c r="CV600" s="413"/>
      <c r="CW600" s="413"/>
      <c r="CX600" s="413"/>
      <c r="CY600" s="413"/>
      <c r="CZ600" s="413"/>
    </row>
    <row r="601" s="412" customFormat="true" ht="25.15" customHeight="true" x14ac:dyDescent="0.2">
      <c r="A601" s="488"/>
      <c r="B601" s="488"/>
      <c r="C601" s="1116"/>
      <c r="D601" s="1130"/>
      <c r="E601" s="71"/>
      <c r="F601" s="71"/>
      <c r="G601" s="71"/>
      <c r="H601" s="1130"/>
      <c r="I601" s="1130"/>
      <c r="J601" s="71"/>
      <c r="K601" s="71"/>
      <c r="L601" s="71"/>
      <c r="M601" s="1130"/>
      <c r="N601" s="1130"/>
      <c r="O601" s="71"/>
      <c r="P601" s="71"/>
      <c r="Q601" s="71"/>
      <c r="R601" s="413"/>
      <c r="V601" s="413"/>
      <c r="W601" s="413"/>
      <c r="X601" s="413"/>
      <c r="Y601" s="413"/>
      <c r="Z601" s="413"/>
      <c r="AA601" s="413"/>
      <c r="AB601" s="413"/>
      <c r="AC601" s="413"/>
      <c r="AD601" s="413"/>
      <c r="AE601" s="413"/>
      <c r="AF601" s="413"/>
      <c r="AG601" s="413"/>
      <c r="AH601" s="413"/>
      <c r="AI601" s="413"/>
      <c r="AJ601" s="413"/>
      <c r="AK601" s="413"/>
      <c r="AL601" s="413"/>
      <c r="AM601" s="413"/>
      <c r="AN601" s="413"/>
      <c r="AO601" s="413"/>
      <c r="AP601" s="413"/>
      <c r="AQ601" s="413"/>
      <c r="AR601" s="413"/>
      <c r="AS601" s="413"/>
      <c r="AT601" s="413"/>
      <c r="AU601" s="413"/>
      <c r="AV601" s="413"/>
      <c r="AW601" s="413"/>
      <c r="AX601" s="413"/>
      <c r="AY601" s="413"/>
      <c r="AZ601" s="413"/>
      <c r="BB601" s="488"/>
      <c r="BV601" s="413"/>
      <c r="BW601" s="413"/>
      <c r="BX601" s="413"/>
      <c r="BY601" s="413"/>
      <c r="BZ601" s="413"/>
      <c r="CA601" s="413"/>
      <c r="CB601" s="413"/>
      <c r="CC601" s="413"/>
      <c r="CD601" s="413"/>
      <c r="CE601" s="413"/>
      <c r="CF601" s="413"/>
      <c r="CG601" s="413"/>
      <c r="CH601" s="413"/>
      <c r="CI601" s="413"/>
      <c r="CJ601" s="413"/>
      <c r="CK601" s="413"/>
      <c r="CL601" s="413"/>
      <c r="CM601" s="413"/>
      <c r="CN601" s="413"/>
      <c r="CO601" s="413"/>
      <c r="CP601" s="413"/>
      <c r="CQ601" s="413"/>
      <c r="CR601" s="413"/>
      <c r="CS601" s="413"/>
      <c r="CT601" s="413"/>
      <c r="CU601" s="413"/>
      <c r="CV601" s="413"/>
      <c r="CW601" s="413"/>
      <c r="CX601" s="413"/>
      <c r="CY601" s="413"/>
      <c r="CZ601" s="413"/>
    </row>
    <row r="602" s="412" customFormat="true" ht="25.15" customHeight="true" x14ac:dyDescent="0.2">
      <c r="A602" s="488"/>
      <c r="B602" s="488"/>
      <c r="C602" s="1116"/>
      <c r="D602" s="1130"/>
      <c r="E602" s="71"/>
      <c r="F602" s="71"/>
      <c r="G602" s="71"/>
      <c r="H602" s="1130"/>
      <c r="I602" s="1130"/>
      <c r="J602" s="71"/>
      <c r="K602" s="71"/>
      <c r="L602" s="71"/>
      <c r="M602" s="1130"/>
      <c r="N602" s="1130"/>
      <c r="O602" s="71"/>
      <c r="P602" s="71"/>
      <c r="Q602" s="71"/>
      <c r="R602" s="413"/>
      <c r="V602" s="413"/>
      <c r="W602" s="413"/>
      <c r="X602" s="413"/>
      <c r="Y602" s="413"/>
      <c r="Z602" s="413"/>
      <c r="AA602" s="413"/>
      <c r="AB602" s="413"/>
      <c r="AC602" s="413"/>
      <c r="AD602" s="413"/>
      <c r="AE602" s="413"/>
      <c r="AF602" s="413"/>
      <c r="AG602" s="413"/>
      <c r="AH602" s="413"/>
      <c r="AI602" s="413"/>
      <c r="AJ602" s="413"/>
      <c r="AK602" s="413"/>
      <c r="AL602" s="413"/>
      <c r="AM602" s="413"/>
      <c r="AN602" s="413"/>
      <c r="AO602" s="413"/>
      <c r="AP602" s="413"/>
      <c r="AQ602" s="413"/>
      <c r="AR602" s="413"/>
      <c r="AS602" s="413"/>
      <c r="AT602" s="413"/>
      <c r="AU602" s="413"/>
      <c r="AV602" s="413"/>
      <c r="AW602" s="413"/>
      <c r="AX602" s="413"/>
      <c r="AY602" s="413"/>
      <c r="AZ602" s="413"/>
      <c r="BB602" s="488"/>
      <c r="BV602" s="413"/>
      <c r="BW602" s="413"/>
      <c r="BX602" s="413"/>
      <c r="BY602" s="413"/>
      <c r="BZ602" s="413"/>
      <c r="CA602" s="413"/>
      <c r="CB602" s="413"/>
      <c r="CC602" s="413"/>
      <c r="CD602" s="413"/>
      <c r="CE602" s="413"/>
      <c r="CF602" s="413"/>
      <c r="CG602" s="413"/>
      <c r="CH602" s="413"/>
      <c r="CI602" s="413"/>
      <c r="CJ602" s="413"/>
      <c r="CK602" s="413"/>
      <c r="CL602" s="413"/>
      <c r="CM602" s="413"/>
      <c r="CN602" s="413"/>
      <c r="CO602" s="413"/>
      <c r="CP602" s="413"/>
      <c r="CQ602" s="413"/>
      <c r="CR602" s="413"/>
      <c r="CS602" s="413"/>
      <c r="CT602" s="413"/>
      <c r="CU602" s="413"/>
      <c r="CV602" s="413"/>
      <c r="CW602" s="413"/>
      <c r="CX602" s="413"/>
      <c r="CY602" s="413"/>
      <c r="CZ602" s="413"/>
    </row>
    <row r="603" s="412" customFormat="true" ht="25.15" customHeight="true" x14ac:dyDescent="0.2">
      <c r="A603" s="488"/>
      <c r="B603" s="488"/>
      <c r="C603" s="1116"/>
      <c r="D603" s="1130"/>
      <c r="E603" s="71"/>
      <c r="F603" s="71"/>
      <c r="G603" s="71"/>
      <c r="H603" s="1130"/>
      <c r="I603" s="1130"/>
      <c r="J603" s="71"/>
      <c r="K603" s="71"/>
      <c r="L603" s="71"/>
      <c r="M603" s="1130"/>
      <c r="N603" s="1130"/>
      <c r="O603" s="71"/>
      <c r="P603" s="71"/>
      <c r="Q603" s="71"/>
      <c r="R603" s="413"/>
      <c r="V603" s="413"/>
      <c r="W603" s="413"/>
      <c r="X603" s="413"/>
      <c r="Y603" s="413"/>
      <c r="Z603" s="413"/>
      <c r="AA603" s="413"/>
      <c r="AB603" s="413"/>
      <c r="AC603" s="413"/>
      <c r="AD603" s="413"/>
      <c r="AE603" s="413"/>
      <c r="AF603" s="413"/>
      <c r="AG603" s="413"/>
      <c r="AH603" s="413"/>
      <c r="AI603" s="413"/>
      <c r="AJ603" s="413"/>
      <c r="AK603" s="413"/>
      <c r="AL603" s="413"/>
      <c r="AM603" s="413"/>
      <c r="AN603" s="413"/>
      <c r="AO603" s="413"/>
      <c r="AP603" s="413"/>
      <c r="AQ603" s="413"/>
      <c r="AR603" s="413"/>
      <c r="AS603" s="413"/>
      <c r="AT603" s="413"/>
      <c r="AU603" s="413"/>
      <c r="AV603" s="413"/>
      <c r="AW603" s="413"/>
      <c r="AX603" s="413"/>
      <c r="AY603" s="413"/>
      <c r="AZ603" s="413"/>
      <c r="BB603" s="488"/>
      <c r="BV603" s="413"/>
      <c r="BW603" s="413"/>
      <c r="BX603" s="413"/>
      <c r="BY603" s="413"/>
      <c r="BZ603" s="413"/>
      <c r="CA603" s="413"/>
      <c r="CB603" s="413"/>
      <c r="CC603" s="413"/>
      <c r="CD603" s="413"/>
      <c r="CE603" s="413"/>
      <c r="CF603" s="413"/>
      <c r="CG603" s="413"/>
      <c r="CH603" s="413"/>
      <c r="CI603" s="413"/>
      <c r="CJ603" s="413"/>
      <c r="CK603" s="413"/>
      <c r="CL603" s="413"/>
      <c r="CM603" s="413"/>
      <c r="CN603" s="413"/>
      <c r="CO603" s="413"/>
      <c r="CP603" s="413"/>
      <c r="CQ603" s="413"/>
      <c r="CR603" s="413"/>
      <c r="CS603" s="413"/>
      <c r="CT603" s="413"/>
      <c r="CU603" s="413"/>
      <c r="CV603" s="413"/>
      <c r="CW603" s="413"/>
      <c r="CX603" s="413"/>
      <c r="CY603" s="413"/>
      <c r="CZ603" s="413"/>
    </row>
    <row r="604" s="413" customFormat="true" ht="25.15" customHeight="true" x14ac:dyDescent="0.2">
      <c r="A604" s="489"/>
      <c r="B604" s="489"/>
      <c r="C604" s="1116"/>
      <c r="D604" s="1130"/>
      <c r="E604" s="71"/>
      <c r="F604" s="71"/>
      <c r="G604" s="71"/>
      <c r="H604" s="1130"/>
      <c r="I604" s="1130"/>
      <c r="J604" s="71"/>
      <c r="K604" s="71"/>
      <c r="L604" s="71"/>
      <c r="M604" s="1130"/>
      <c r="N604" s="1130"/>
      <c r="O604" s="71"/>
      <c r="P604" s="71"/>
      <c r="Q604" s="71"/>
      <c r="BB604" s="489"/>
    </row>
    <row r="605" s="413" customFormat="true" ht="25.15" customHeight="true" x14ac:dyDescent="0.2">
      <c r="A605" s="489"/>
      <c r="B605" s="489"/>
      <c r="C605" s="1116"/>
      <c r="D605" s="1130"/>
      <c r="E605" s="71"/>
      <c r="F605" s="71"/>
      <c r="G605" s="71"/>
      <c r="H605" s="1130"/>
      <c r="I605" s="1130"/>
      <c r="J605" s="71"/>
      <c r="K605" s="71"/>
      <c r="L605" s="71"/>
      <c r="M605" s="1130"/>
      <c r="N605" s="1130"/>
      <c r="O605" s="71"/>
      <c r="P605" s="71"/>
      <c r="Q605" s="71"/>
      <c r="BB605" s="489"/>
    </row>
    <row r="606" s="413" customFormat="true" ht="25.15" customHeight="true" x14ac:dyDescent="0.2">
      <c r="A606" s="489"/>
      <c r="B606" s="489"/>
      <c r="C606" s="1116"/>
      <c r="D606" s="1130"/>
      <c r="E606" s="71"/>
      <c r="F606" s="71"/>
      <c r="G606" s="71"/>
      <c r="H606" s="1130"/>
      <c r="I606" s="1130"/>
      <c r="J606" s="71"/>
      <c r="K606" s="71"/>
      <c r="L606" s="71"/>
      <c r="M606" s="1130"/>
      <c r="N606" s="1130"/>
      <c r="O606" s="71"/>
      <c r="P606" s="71"/>
      <c r="Q606" s="71"/>
      <c r="BB606" s="489"/>
    </row>
    <row r="607" s="413" customFormat="true" ht="25.15" customHeight="true" x14ac:dyDescent="0.2">
      <c r="A607" s="489"/>
      <c r="B607" s="489"/>
      <c r="C607" s="1116"/>
      <c r="D607" s="1130"/>
      <c r="E607" s="71"/>
      <c r="F607" s="71"/>
      <c r="G607" s="71"/>
      <c r="H607" s="1130"/>
      <c r="I607" s="1130"/>
      <c r="J607" s="71"/>
      <c r="K607" s="71"/>
      <c r="L607" s="71"/>
      <c r="M607" s="1130"/>
      <c r="N607" s="1130"/>
      <c r="O607" s="71"/>
      <c r="P607" s="71"/>
      <c r="Q607" s="71"/>
      <c r="BB607" s="489"/>
    </row>
    <row r="608" s="413" customFormat="true" ht="25.15" customHeight="true" x14ac:dyDescent="0.2">
      <c r="A608" s="489"/>
      <c r="B608" s="489"/>
      <c r="C608" s="1116"/>
      <c r="D608" s="1130"/>
      <c r="E608" s="71"/>
      <c r="F608" s="71"/>
      <c r="G608" s="71"/>
      <c r="H608" s="1130"/>
      <c r="I608" s="1130"/>
      <c r="J608" s="71"/>
      <c r="K608" s="71"/>
      <c r="L608" s="71"/>
      <c r="M608" s="1130"/>
      <c r="N608" s="1130"/>
      <c r="O608" s="71"/>
      <c r="P608" s="71"/>
      <c r="Q608" s="71"/>
      <c r="BB608" s="489"/>
    </row>
    <row r="609" s="413" customFormat="true" ht="25.15" customHeight="true" x14ac:dyDescent="0.2">
      <c r="A609" s="489"/>
      <c r="B609" s="489"/>
      <c r="C609" s="1116"/>
      <c r="D609" s="1130"/>
      <c r="E609" s="71"/>
      <c r="F609" s="71"/>
      <c r="G609" s="71"/>
      <c r="H609" s="1130"/>
      <c r="I609" s="1130"/>
      <c r="J609" s="71"/>
      <c r="K609" s="71"/>
      <c r="L609" s="71"/>
      <c r="M609" s="1130"/>
      <c r="N609" s="1130"/>
      <c r="O609" s="71"/>
      <c r="P609" s="71"/>
      <c r="Q609" s="71"/>
      <c r="BB609" s="489"/>
    </row>
    <row r="610" s="413" customFormat="true" ht="25.15" customHeight="true" x14ac:dyDescent="0.2">
      <c r="A610" s="489"/>
      <c r="B610" s="489"/>
      <c r="C610" s="1116"/>
      <c r="D610" s="1130"/>
      <c r="E610" s="71"/>
      <c r="F610" s="71"/>
      <c r="G610" s="71"/>
      <c r="H610" s="1130"/>
      <c r="I610" s="1130"/>
      <c r="J610" s="71"/>
      <c r="K610" s="71"/>
      <c r="L610" s="71"/>
      <c r="M610" s="1130"/>
      <c r="N610" s="1130"/>
      <c r="O610" s="71"/>
      <c r="P610" s="71"/>
      <c r="Q610" s="71"/>
      <c r="BB610" s="489"/>
    </row>
    <row r="611" s="413" customFormat="true" ht="25.15" customHeight="true" x14ac:dyDescent="0.2">
      <c r="A611" s="489"/>
      <c r="B611" s="489"/>
      <c r="C611" s="1116"/>
      <c r="D611" s="1130"/>
      <c r="E611" s="71"/>
      <c r="F611" s="71"/>
      <c r="G611" s="71"/>
      <c r="H611" s="1130"/>
      <c r="I611" s="1130"/>
      <c r="J611" s="71"/>
      <c r="K611" s="71"/>
      <c r="L611" s="71"/>
      <c r="M611" s="1130"/>
      <c r="N611" s="1130"/>
      <c r="O611" s="71"/>
      <c r="P611" s="71"/>
      <c r="Q611" s="71"/>
      <c r="BB611" s="489"/>
    </row>
    <row r="612" s="413" customFormat="true" ht="25.15" customHeight="true" x14ac:dyDescent="0.2">
      <c r="A612" s="489"/>
      <c r="B612" s="489"/>
      <c r="C612" s="1116"/>
      <c r="D612" s="1130"/>
      <c r="E612" s="71"/>
      <c r="F612" s="71"/>
      <c r="G612" s="71"/>
      <c r="H612" s="1130"/>
      <c r="I612" s="1130"/>
      <c r="J612" s="71"/>
      <c r="K612" s="71"/>
      <c r="L612" s="71"/>
      <c r="M612" s="1130"/>
      <c r="N612" s="1130"/>
      <c r="O612" s="71"/>
      <c r="P612" s="71"/>
      <c r="Q612" s="71"/>
      <c r="BB612" s="489"/>
    </row>
    <row r="613" s="413" customFormat="true" ht="25.15" customHeight="true" x14ac:dyDescent="0.2">
      <c r="A613" s="489"/>
      <c r="B613" s="489"/>
      <c r="C613" s="1116"/>
      <c r="D613" s="1130"/>
      <c r="E613" s="71"/>
      <c r="F613" s="71"/>
      <c r="G613" s="71"/>
      <c r="H613" s="1130"/>
      <c r="I613" s="1130"/>
      <c r="J613" s="71"/>
      <c r="K613" s="71"/>
      <c r="L613" s="71"/>
      <c r="M613" s="1130"/>
      <c r="N613" s="1130"/>
      <c r="O613" s="71"/>
      <c r="P613" s="71"/>
      <c r="Q613" s="71"/>
      <c r="BB613" s="489"/>
    </row>
    <row r="614" s="413" customFormat="true" ht="25.15" customHeight="true" x14ac:dyDescent="0.2">
      <c r="A614" s="489"/>
      <c r="B614" s="489"/>
      <c r="C614" s="1116"/>
      <c r="D614" s="1130"/>
      <c r="E614" s="71"/>
      <c r="F614" s="71"/>
      <c r="G614" s="71"/>
      <c r="H614" s="1130"/>
      <c r="I614" s="1130"/>
      <c r="J614" s="71"/>
      <c r="K614" s="71"/>
      <c r="L614" s="71"/>
      <c r="M614" s="1130"/>
      <c r="N614" s="1130"/>
      <c r="O614" s="71"/>
      <c r="P614" s="71"/>
      <c r="Q614" s="71"/>
      <c r="BB614" s="489"/>
    </row>
    <row r="615" s="413" customFormat="true" ht="25.15" customHeight="true" x14ac:dyDescent="0.2">
      <c r="A615" s="489"/>
      <c r="B615" s="489"/>
      <c r="C615" s="1116"/>
      <c r="D615" s="1130"/>
      <c r="E615" s="71"/>
      <c r="F615" s="71"/>
      <c r="G615" s="71"/>
      <c r="H615" s="1130"/>
      <c r="I615" s="1130"/>
      <c r="J615" s="71"/>
      <c r="K615" s="71"/>
      <c r="L615" s="71"/>
      <c r="M615" s="1130"/>
      <c r="N615" s="1130"/>
      <c r="O615" s="71"/>
      <c r="P615" s="71"/>
      <c r="Q615" s="71"/>
      <c r="BB615" s="489"/>
    </row>
    <row r="616" s="413" customFormat="true" ht="25.15" customHeight="true" x14ac:dyDescent="0.2">
      <c r="A616" s="489"/>
      <c r="B616" s="489"/>
      <c r="C616" s="1116"/>
      <c r="D616" s="1130"/>
      <c r="E616" s="71"/>
      <c r="F616" s="71"/>
      <c r="G616" s="71"/>
      <c r="H616" s="1130"/>
      <c r="I616" s="1130"/>
      <c r="J616" s="71"/>
      <c r="K616" s="71"/>
      <c r="L616" s="71"/>
      <c r="M616" s="1130"/>
      <c r="N616" s="1130"/>
      <c r="O616" s="71"/>
      <c r="P616" s="71"/>
      <c r="Q616" s="71"/>
      <c r="BB616" s="489"/>
    </row>
    <row r="617" s="413" customFormat="true" ht="25.15" customHeight="true" x14ac:dyDescent="0.2">
      <c r="A617" s="489"/>
      <c r="B617" s="489"/>
      <c r="C617" s="1116"/>
      <c r="D617" s="1130"/>
      <c r="E617" s="71"/>
      <c r="F617" s="71"/>
      <c r="G617" s="71"/>
      <c r="H617" s="1130"/>
      <c r="I617" s="1130"/>
      <c r="J617" s="71"/>
      <c r="K617" s="71"/>
      <c r="L617" s="71"/>
      <c r="M617" s="1130"/>
      <c r="N617" s="1130"/>
      <c r="O617" s="71"/>
      <c r="P617" s="71"/>
      <c r="Q617" s="71"/>
      <c r="BB617" s="489"/>
    </row>
    <row r="618" s="413" customFormat="true" ht="25.15" customHeight="true" x14ac:dyDescent="0.2">
      <c r="A618" s="489"/>
      <c r="B618" s="489"/>
      <c r="C618" s="1116"/>
      <c r="D618" s="1130"/>
      <c r="E618" s="71"/>
      <c r="F618" s="71"/>
      <c r="G618" s="71"/>
      <c r="H618" s="1130"/>
      <c r="I618" s="1130"/>
      <c r="J618" s="71"/>
      <c r="K618" s="71"/>
      <c r="L618" s="71"/>
      <c r="M618" s="1130"/>
      <c r="N618" s="1130"/>
      <c r="O618" s="71"/>
      <c r="P618" s="71"/>
      <c r="Q618" s="71"/>
      <c r="BB618" s="489"/>
    </row>
    <row r="619" s="413" customFormat="true" ht="25.15" customHeight="true" x14ac:dyDescent="0.2">
      <c r="A619" s="489"/>
      <c r="B619" s="489"/>
      <c r="C619" s="1116"/>
      <c r="D619" s="1130"/>
      <c r="E619" s="71"/>
      <c r="F619" s="71"/>
      <c r="G619" s="71"/>
      <c r="H619" s="1130"/>
      <c r="I619" s="1130"/>
      <c r="J619" s="71"/>
      <c r="K619" s="71"/>
      <c r="L619" s="71"/>
      <c r="M619" s="1130"/>
      <c r="N619" s="1130"/>
      <c r="O619" s="71"/>
      <c r="P619" s="71"/>
      <c r="Q619" s="71"/>
      <c r="BB619" s="489"/>
    </row>
    <row r="620" s="413" customFormat="true" ht="25.15" customHeight="true" x14ac:dyDescent="0.2">
      <c r="A620" s="489"/>
      <c r="B620" s="489"/>
      <c r="C620" s="1116"/>
      <c r="D620" s="1130"/>
      <c r="E620" s="71"/>
      <c r="F620" s="71"/>
      <c r="G620" s="71"/>
      <c r="H620" s="1130"/>
      <c r="I620" s="1130"/>
      <c r="J620" s="71"/>
      <c r="K620" s="71"/>
      <c r="L620" s="71"/>
      <c r="M620" s="1130"/>
      <c r="N620" s="1130"/>
      <c r="O620" s="71"/>
      <c r="P620" s="71"/>
      <c r="Q620" s="71"/>
      <c r="BB620" s="489"/>
    </row>
    <row r="621" s="413" customFormat="true" ht="25.15" customHeight="true" x14ac:dyDescent="0.2">
      <c r="A621" s="489"/>
      <c r="B621" s="489"/>
      <c r="C621" s="1116"/>
      <c r="D621" s="1130"/>
      <c r="E621" s="71"/>
      <c r="F621" s="71"/>
      <c r="G621" s="71"/>
      <c r="H621" s="1130"/>
      <c r="I621" s="1130"/>
      <c r="J621" s="71"/>
      <c r="K621" s="71"/>
      <c r="L621" s="71"/>
      <c r="M621" s="1130"/>
      <c r="N621" s="1130"/>
      <c r="O621" s="71"/>
      <c r="P621" s="71"/>
      <c r="Q621" s="71"/>
      <c r="BB621" s="489"/>
    </row>
    <row r="622" s="413" customFormat="true" ht="25.15" customHeight="true" x14ac:dyDescent="0.2">
      <c r="A622" s="489"/>
      <c r="B622" s="489"/>
      <c r="C622" s="1116"/>
      <c r="D622" s="1130"/>
      <c r="E622" s="71"/>
      <c r="F622" s="71"/>
      <c r="G622" s="71"/>
      <c r="H622" s="1130"/>
      <c r="I622" s="1130"/>
      <c r="J622" s="71"/>
      <c r="K622" s="71"/>
      <c r="L622" s="71"/>
      <c r="M622" s="1130"/>
      <c r="N622" s="1130"/>
      <c r="O622" s="71"/>
      <c r="P622" s="71"/>
      <c r="Q622" s="71"/>
      <c r="BB622" s="489"/>
    </row>
    <row r="623" s="413" customFormat="true" ht="25.15" customHeight="true" x14ac:dyDescent="0.2">
      <c r="A623" s="489"/>
      <c r="B623" s="489"/>
      <c r="C623" s="1116"/>
      <c r="D623" s="1130"/>
      <c r="E623" s="71"/>
      <c r="F623" s="71"/>
      <c r="G623" s="71"/>
      <c r="H623" s="1130"/>
      <c r="I623" s="1130"/>
      <c r="J623" s="71"/>
      <c r="K623" s="71"/>
      <c r="L623" s="71"/>
      <c r="M623" s="1130"/>
      <c r="N623" s="1130"/>
      <c r="O623" s="71"/>
      <c r="P623" s="71"/>
      <c r="Q623" s="71"/>
      <c r="BB623" s="489"/>
    </row>
    <row r="624" s="413" customFormat="true" ht="25.15" customHeight="true" x14ac:dyDescent="0.2">
      <c r="A624" s="489"/>
      <c r="B624" s="489"/>
      <c r="C624" s="1116"/>
      <c r="D624" s="1130"/>
      <c r="E624" s="71"/>
      <c r="F624" s="71"/>
      <c r="G624" s="71"/>
      <c r="H624" s="1130"/>
      <c r="I624" s="1130"/>
      <c r="J624" s="71"/>
      <c r="K624" s="71"/>
      <c r="L624" s="71"/>
      <c r="M624" s="1130"/>
      <c r="N624" s="1130"/>
      <c r="O624" s="71"/>
      <c r="P624" s="71"/>
      <c r="Q624" s="71"/>
      <c r="BB624" s="489"/>
    </row>
    <row r="625" s="413" customFormat="true" ht="25.15" customHeight="true" x14ac:dyDescent="0.2">
      <c r="A625" s="489"/>
      <c r="B625" s="489"/>
      <c r="C625" s="1116"/>
      <c r="D625" s="1130"/>
      <c r="E625" s="71"/>
      <c r="F625" s="71"/>
      <c r="G625" s="71"/>
      <c r="H625" s="1130"/>
      <c r="I625" s="1130"/>
      <c r="J625" s="71"/>
      <c r="K625" s="71"/>
      <c r="L625" s="71"/>
      <c r="M625" s="1130"/>
      <c r="N625" s="1130"/>
      <c r="O625" s="71"/>
      <c r="P625" s="71"/>
      <c r="Q625" s="71"/>
      <c r="BB625" s="489"/>
    </row>
    <row r="626" s="413" customFormat="true" ht="25.15" customHeight="true" x14ac:dyDescent="0.2">
      <c r="A626" s="489"/>
      <c r="B626" s="489"/>
      <c r="C626" s="1116"/>
      <c r="D626" s="1130"/>
      <c r="E626" s="71"/>
      <c r="F626" s="71"/>
      <c r="G626" s="71"/>
      <c r="H626" s="1130"/>
      <c r="I626" s="1130"/>
      <c r="J626" s="71"/>
      <c r="K626" s="71"/>
      <c r="L626" s="71"/>
      <c r="M626" s="1130"/>
      <c r="N626" s="1130"/>
      <c r="O626" s="71"/>
      <c r="P626" s="71"/>
      <c r="Q626" s="71"/>
      <c r="BB626" s="489"/>
    </row>
    <row r="627" s="413" customFormat="true" ht="25.15" customHeight="true" x14ac:dyDescent="0.2">
      <c r="A627" s="489"/>
      <c r="B627" s="489"/>
      <c r="C627" s="1116"/>
      <c r="D627" s="1130"/>
      <c r="E627" s="71"/>
      <c r="F627" s="71"/>
      <c r="G627" s="71"/>
      <c r="H627" s="1130"/>
      <c r="I627" s="1130"/>
      <c r="J627" s="71"/>
      <c r="K627" s="71"/>
      <c r="L627" s="71"/>
      <c r="M627" s="1130"/>
      <c r="N627" s="1130"/>
      <c r="O627" s="71"/>
      <c r="P627" s="71"/>
      <c r="Q627" s="71"/>
      <c r="BB627" s="489"/>
    </row>
    <row r="628" s="413" customFormat="true" ht="25.15" customHeight="true" x14ac:dyDescent="0.2">
      <c r="A628" s="489"/>
      <c r="B628" s="489"/>
      <c r="C628" s="1116"/>
      <c r="D628" s="1130"/>
      <c r="E628" s="71"/>
      <c r="F628" s="71"/>
      <c r="G628" s="71"/>
      <c r="H628" s="1130"/>
      <c r="I628" s="1130"/>
      <c r="J628" s="71"/>
      <c r="K628" s="71"/>
      <c r="L628" s="71"/>
      <c r="M628" s="1130"/>
      <c r="N628" s="1130"/>
      <c r="O628" s="71"/>
      <c r="P628" s="71"/>
      <c r="Q628" s="71"/>
      <c r="BB628" s="489"/>
    </row>
    <row r="629" s="413" customFormat="true" ht="25.15" customHeight="true" x14ac:dyDescent="0.2">
      <c r="A629" s="489"/>
      <c r="B629" s="489"/>
      <c r="C629" s="1116"/>
      <c r="D629" s="1130"/>
      <c r="E629" s="71"/>
      <c r="F629" s="71"/>
      <c r="G629" s="71"/>
      <c r="H629" s="1130"/>
      <c r="I629" s="1130"/>
      <c r="J629" s="71"/>
      <c r="K629" s="71"/>
      <c r="L629" s="71"/>
      <c r="M629" s="1130"/>
      <c r="N629" s="1130"/>
      <c r="O629" s="71"/>
      <c r="P629" s="71"/>
      <c r="Q629" s="71"/>
      <c r="BB629" s="489"/>
    </row>
    <row r="630" s="413" customFormat="true" ht="25.15" customHeight="true" x14ac:dyDescent="0.2">
      <c r="A630" s="489"/>
      <c r="B630" s="489"/>
      <c r="C630" s="1116"/>
      <c r="D630" s="1130"/>
      <c r="E630" s="71"/>
      <c r="F630" s="71"/>
      <c r="G630" s="71"/>
      <c r="H630" s="1130"/>
      <c r="I630" s="1130"/>
      <c r="J630" s="71"/>
      <c r="K630" s="71"/>
      <c r="L630" s="71"/>
      <c r="M630" s="1130"/>
      <c r="N630" s="1130"/>
      <c r="O630" s="71"/>
      <c r="P630" s="71"/>
      <c r="Q630" s="71"/>
      <c r="BB630" s="489"/>
    </row>
    <row r="631" s="413" customFormat="true" ht="25.15" customHeight="true" x14ac:dyDescent="0.2">
      <c r="A631" s="489"/>
      <c r="B631" s="489"/>
      <c r="C631" s="1116"/>
      <c r="D631" s="1130"/>
      <c r="E631" s="71"/>
      <c r="F631" s="71"/>
      <c r="G631" s="71"/>
      <c r="H631" s="1130"/>
      <c r="I631" s="1130"/>
      <c r="J631" s="71"/>
      <c r="K631" s="71"/>
      <c r="L631" s="71"/>
      <c r="M631" s="1130"/>
      <c r="N631" s="1130"/>
      <c r="O631" s="71"/>
      <c r="P631" s="71"/>
      <c r="Q631" s="71"/>
      <c r="BB631" s="489"/>
    </row>
    <row r="632" s="413" customFormat="true" ht="25.15" customHeight="true" x14ac:dyDescent="0.2">
      <c r="A632" s="489"/>
      <c r="B632" s="489"/>
      <c r="C632" s="1116"/>
      <c r="D632" s="1130"/>
      <c r="E632" s="71"/>
      <c r="F632" s="71"/>
      <c r="G632" s="71"/>
      <c r="H632" s="1130"/>
      <c r="I632" s="1130"/>
      <c r="J632" s="71"/>
      <c r="K632" s="71"/>
      <c r="L632" s="71"/>
      <c r="M632" s="1130"/>
      <c r="N632" s="1130"/>
      <c r="O632" s="71"/>
      <c r="P632" s="71"/>
      <c r="Q632" s="71"/>
      <c r="BB632" s="489"/>
    </row>
    <row r="633" s="413" customFormat="true" ht="25.15" customHeight="true" x14ac:dyDescent="0.2">
      <c r="A633" s="489"/>
      <c r="B633" s="489"/>
      <c r="C633" s="1116"/>
      <c r="D633" s="1130"/>
      <c r="E633" s="71"/>
      <c r="F633" s="71"/>
      <c r="G633" s="71"/>
      <c r="H633" s="1130"/>
      <c r="I633" s="1130"/>
      <c r="J633" s="71"/>
      <c r="K633" s="71"/>
      <c r="L633" s="71"/>
      <c r="M633" s="1130"/>
      <c r="N633" s="1130"/>
      <c r="O633" s="71"/>
      <c r="P633" s="71"/>
      <c r="Q633" s="71"/>
      <c r="BB633" s="489"/>
    </row>
    <row r="634" s="413" customFormat="true" ht="25.15" customHeight="true" x14ac:dyDescent="0.2">
      <c r="A634" s="489"/>
      <c r="B634" s="489"/>
      <c r="C634" s="1116"/>
      <c r="D634" s="1130"/>
      <c r="E634" s="71"/>
      <c r="F634" s="71"/>
      <c r="G634" s="71"/>
      <c r="H634" s="1130"/>
      <c r="I634" s="1130"/>
      <c r="J634" s="71"/>
      <c r="K634" s="71"/>
      <c r="L634" s="71"/>
      <c r="M634" s="1130"/>
      <c r="N634" s="1130"/>
      <c r="O634" s="71"/>
      <c r="P634" s="71"/>
      <c r="Q634" s="71"/>
      <c r="BB634" s="489"/>
    </row>
    <row r="635" s="413" customFormat="true" ht="25.15" customHeight="true" x14ac:dyDescent="0.2">
      <c r="A635" s="489"/>
      <c r="B635" s="489"/>
      <c r="C635" s="1116"/>
      <c r="D635" s="1130"/>
      <c r="E635" s="71"/>
      <c r="F635" s="71"/>
      <c r="G635" s="71"/>
      <c r="H635" s="1130"/>
      <c r="I635" s="1130"/>
      <c r="J635" s="71"/>
      <c r="K635" s="71"/>
      <c r="L635" s="71"/>
      <c r="M635" s="1130"/>
      <c r="N635" s="1130"/>
      <c r="O635" s="71"/>
      <c r="P635" s="71"/>
      <c r="Q635" s="71"/>
      <c r="BB635" s="489"/>
    </row>
    <row r="636" s="413" customFormat="true" ht="25.15" customHeight="true" x14ac:dyDescent="0.2">
      <c r="A636" s="489"/>
      <c r="B636" s="489"/>
      <c r="C636" s="1116"/>
      <c r="D636" s="1130"/>
      <c r="E636" s="71"/>
      <c r="F636" s="71"/>
      <c r="G636" s="71"/>
      <c r="H636" s="1130"/>
      <c r="I636" s="1130"/>
      <c r="J636" s="71"/>
      <c r="K636" s="71"/>
      <c r="L636" s="71"/>
      <c r="M636" s="1130"/>
      <c r="N636" s="1130"/>
      <c r="O636" s="71"/>
      <c r="P636" s="71"/>
      <c r="Q636" s="71"/>
      <c r="BB636" s="489"/>
    </row>
    <row r="637" s="413" customFormat="true" ht="25.15" customHeight="true" x14ac:dyDescent="0.2">
      <c r="A637" s="489"/>
      <c r="B637" s="489"/>
      <c r="C637" s="1116"/>
      <c r="D637" s="1130"/>
      <c r="E637" s="71"/>
      <c r="F637" s="71"/>
      <c r="G637" s="71"/>
      <c r="H637" s="1130"/>
      <c r="I637" s="1130"/>
      <c r="J637" s="71"/>
      <c r="K637" s="71"/>
      <c r="L637" s="71"/>
      <c r="M637" s="1130"/>
      <c r="N637" s="1130"/>
      <c r="O637" s="71"/>
      <c r="P637" s="71"/>
      <c r="Q637" s="71"/>
      <c r="BB637" s="489"/>
    </row>
    <row r="638" s="413" customFormat="true" ht="25.15" customHeight="true" x14ac:dyDescent="0.2">
      <c r="A638" s="489"/>
      <c r="B638" s="489"/>
      <c r="C638" s="1116"/>
      <c r="D638" s="1130"/>
      <c r="E638" s="71"/>
      <c r="F638" s="71"/>
      <c r="G638" s="71"/>
      <c r="H638" s="1130"/>
      <c r="I638" s="1130"/>
      <c r="J638" s="71"/>
      <c r="K638" s="71"/>
      <c r="L638" s="71"/>
      <c r="M638" s="1130"/>
      <c r="N638" s="1130"/>
      <c r="O638" s="71"/>
      <c r="P638" s="71"/>
      <c r="Q638" s="71"/>
      <c r="BB638" s="489"/>
    </row>
    <row r="639" s="413" customFormat="true" ht="25.15" customHeight="true" x14ac:dyDescent="0.2">
      <c r="A639" s="489"/>
      <c r="B639" s="489"/>
      <c r="C639" s="1116"/>
      <c r="D639" s="1130"/>
      <c r="E639" s="71"/>
      <c r="F639" s="71"/>
      <c r="G639" s="71"/>
      <c r="H639" s="1130"/>
      <c r="I639" s="1130"/>
      <c r="J639" s="71"/>
      <c r="K639" s="71"/>
      <c r="L639" s="71"/>
      <c r="M639" s="1130"/>
      <c r="N639" s="1130"/>
      <c r="O639" s="71"/>
      <c r="P639" s="71"/>
      <c r="Q639" s="71"/>
      <c r="BB639" s="489"/>
    </row>
    <row r="640" s="413" customFormat="true" ht="25.15" customHeight="true" x14ac:dyDescent="0.2">
      <c r="A640" s="489"/>
      <c r="B640" s="489"/>
      <c r="C640" s="1116"/>
      <c r="D640" s="1130"/>
      <c r="E640" s="71"/>
      <c r="F640" s="71"/>
      <c r="G640" s="71"/>
      <c r="H640" s="1130"/>
      <c r="I640" s="1130"/>
      <c r="J640" s="71"/>
      <c r="K640" s="71"/>
      <c r="L640" s="71"/>
      <c r="M640" s="1130"/>
      <c r="N640" s="1130"/>
      <c r="O640" s="71"/>
      <c r="P640" s="71"/>
      <c r="Q640" s="71"/>
      <c r="BB640" s="489"/>
    </row>
    <row r="641" s="413" customFormat="true" ht="25.15" customHeight="true" x14ac:dyDescent="0.2">
      <c r="A641" s="489"/>
      <c r="B641" s="489"/>
      <c r="C641" s="1116"/>
      <c r="D641" s="1130"/>
      <c r="E641" s="71"/>
      <c r="F641" s="71"/>
      <c r="G641" s="71"/>
      <c r="H641" s="1130"/>
      <c r="I641" s="1130"/>
      <c r="J641" s="71"/>
      <c r="K641" s="71"/>
      <c r="L641" s="71"/>
      <c r="M641" s="1130"/>
      <c r="N641" s="1130"/>
      <c r="O641" s="71"/>
      <c r="P641" s="71"/>
      <c r="Q641" s="71"/>
      <c r="BB641" s="489"/>
    </row>
    <row r="642" s="413" customFormat="true" ht="25.15" customHeight="true" x14ac:dyDescent="0.2">
      <c r="A642" s="489"/>
      <c r="B642" s="489"/>
      <c r="C642" s="1116"/>
      <c r="D642" s="1130"/>
      <c r="E642" s="71"/>
      <c r="F642" s="71"/>
      <c r="G642" s="71"/>
      <c r="H642" s="1130"/>
      <c r="I642" s="1130"/>
      <c r="J642" s="71"/>
      <c r="K642" s="71"/>
      <c r="L642" s="71"/>
      <c r="M642" s="1130"/>
      <c r="N642" s="1130"/>
      <c r="O642" s="71"/>
      <c r="P642" s="71"/>
      <c r="Q642" s="71"/>
      <c r="BB642" s="489"/>
    </row>
    <row r="643" s="413" customFormat="true" ht="25.15" customHeight="true" x14ac:dyDescent="0.2">
      <c r="A643" s="489"/>
      <c r="B643" s="489"/>
      <c r="C643" s="1116"/>
      <c r="D643" s="1130"/>
      <c r="E643" s="71"/>
      <c r="F643" s="71"/>
      <c r="G643" s="71"/>
      <c r="H643" s="1130"/>
      <c r="I643" s="1130"/>
      <c r="J643" s="71"/>
      <c r="K643" s="71"/>
      <c r="L643" s="71"/>
      <c r="M643" s="1130"/>
      <c r="N643" s="1130"/>
      <c r="O643" s="71"/>
      <c r="P643" s="71"/>
      <c r="Q643" s="71"/>
      <c r="BB643" s="489"/>
    </row>
    <row r="644" s="413" customFormat="true" ht="25.15" customHeight="true" x14ac:dyDescent="0.2">
      <c r="A644" s="489"/>
      <c r="B644" s="489"/>
      <c r="C644" s="1116"/>
      <c r="D644" s="1130"/>
      <c r="E644" s="71"/>
      <c r="F644" s="71"/>
      <c r="G644" s="71"/>
      <c r="H644" s="1130"/>
      <c r="I644" s="1130"/>
      <c r="J644" s="71"/>
      <c r="K644" s="71"/>
      <c r="L644" s="71"/>
      <c r="M644" s="1130"/>
      <c r="N644" s="1130"/>
      <c r="O644" s="71"/>
      <c r="P644" s="71"/>
      <c r="Q644" s="71"/>
      <c r="BB644" s="489"/>
    </row>
    <row r="645" s="413" customFormat="true" ht="25.15" customHeight="true" x14ac:dyDescent="0.2">
      <c r="A645" s="489"/>
      <c r="B645" s="489"/>
      <c r="C645" s="1116"/>
      <c r="D645" s="1130"/>
      <c r="E645" s="71"/>
      <c r="F645" s="71"/>
      <c r="G645" s="71"/>
      <c r="H645" s="1130"/>
      <c r="I645" s="1130"/>
      <c r="J645" s="71"/>
      <c r="K645" s="71"/>
      <c r="L645" s="71"/>
      <c r="M645" s="1130"/>
      <c r="N645" s="1130"/>
      <c r="O645" s="71"/>
      <c r="P645" s="71"/>
      <c r="Q645" s="71"/>
      <c r="BB645" s="489"/>
    </row>
    <row r="646" s="413" customFormat="true" ht="25.15" customHeight="true" x14ac:dyDescent="0.2">
      <c r="A646" s="489"/>
      <c r="B646" s="489"/>
      <c r="C646" s="1116"/>
      <c r="D646" s="1130"/>
      <c r="E646" s="71"/>
      <c r="F646" s="71"/>
      <c r="G646" s="71"/>
      <c r="H646" s="1130"/>
      <c r="I646" s="1130"/>
      <c r="J646" s="71"/>
      <c r="K646" s="71"/>
      <c r="L646" s="71"/>
      <c r="M646" s="1130"/>
      <c r="N646" s="1130"/>
      <c r="O646" s="71"/>
      <c r="P646" s="71"/>
      <c r="Q646" s="71"/>
      <c r="BB646" s="489"/>
    </row>
    <row r="647" s="413" customFormat="true" ht="25.15" customHeight="true" x14ac:dyDescent="0.2">
      <c r="A647" s="489"/>
      <c r="B647" s="489"/>
      <c r="C647" s="1116"/>
      <c r="D647" s="1130"/>
      <c r="E647" s="71"/>
      <c r="F647" s="71"/>
      <c r="G647" s="71"/>
      <c r="H647" s="1130"/>
      <c r="I647" s="1130"/>
      <c r="J647" s="71"/>
      <c r="K647" s="71"/>
      <c r="L647" s="71"/>
      <c r="M647" s="1130"/>
      <c r="N647" s="1130"/>
      <c r="O647" s="71"/>
      <c r="P647" s="71"/>
      <c r="Q647" s="71"/>
      <c r="BB647" s="489"/>
    </row>
    <row r="648" s="413" customFormat="true" ht="25.15" customHeight="true" x14ac:dyDescent="0.2">
      <c r="A648" s="489"/>
      <c r="B648" s="489"/>
      <c r="C648" s="1116"/>
      <c r="D648" s="1130"/>
      <c r="E648" s="71"/>
      <c r="F648" s="71"/>
      <c r="G648" s="71"/>
      <c r="H648" s="1130"/>
      <c r="I648" s="1130"/>
      <c r="J648" s="71"/>
      <c r="K648" s="71"/>
      <c r="L648" s="71"/>
      <c r="M648" s="1130"/>
      <c r="N648" s="1130"/>
      <c r="O648" s="71"/>
      <c r="P648" s="71"/>
      <c r="Q648" s="71"/>
      <c r="BB648" s="489"/>
    </row>
    <row r="649" s="413" customFormat="true" ht="25.15" customHeight="true" x14ac:dyDescent="0.2">
      <c r="A649" s="489"/>
      <c r="B649" s="489"/>
      <c r="C649" s="1116"/>
      <c r="D649" s="1130"/>
      <c r="E649" s="71"/>
      <c r="F649" s="71"/>
      <c r="G649" s="71"/>
      <c r="H649" s="1130"/>
      <c r="I649" s="1130"/>
      <c r="J649" s="71"/>
      <c r="K649" s="71"/>
      <c r="L649" s="71"/>
      <c r="M649" s="1130"/>
      <c r="N649" s="1130"/>
      <c r="O649" s="71"/>
      <c r="P649" s="71"/>
      <c r="Q649" s="71"/>
      <c r="BB649" s="489"/>
    </row>
    <row r="650" s="413" customFormat="true" ht="25.15" customHeight="true" x14ac:dyDescent="0.2">
      <c r="A650" s="489"/>
      <c r="B650" s="489"/>
      <c r="C650" s="1116"/>
      <c r="D650" s="1130"/>
      <c r="E650" s="71"/>
      <c r="F650" s="71"/>
      <c r="G650" s="71"/>
      <c r="H650" s="1130"/>
      <c r="I650" s="1130"/>
      <c r="J650" s="71"/>
      <c r="K650" s="71"/>
      <c r="L650" s="71"/>
      <c r="M650" s="1130"/>
      <c r="N650" s="1130"/>
      <c r="O650" s="71"/>
      <c r="P650" s="71"/>
      <c r="Q650" s="71"/>
      <c r="BB650" s="489"/>
    </row>
    <row r="651" s="413" customFormat="true" ht="25.15" customHeight="true" x14ac:dyDescent="0.2">
      <c r="A651" s="489"/>
      <c r="B651" s="489"/>
      <c r="C651" s="1116"/>
      <c r="D651" s="1130"/>
      <c r="E651" s="71"/>
      <c r="F651" s="71"/>
      <c r="G651" s="71"/>
      <c r="H651" s="1130"/>
      <c r="I651" s="1130"/>
      <c r="J651" s="71"/>
      <c r="K651" s="71"/>
      <c r="L651" s="71"/>
      <c r="M651" s="1130"/>
      <c r="N651" s="1130"/>
      <c r="O651" s="71"/>
      <c r="P651" s="71"/>
      <c r="Q651" s="71"/>
      <c r="BB651" s="489"/>
    </row>
    <row r="652" s="413" customFormat="true" ht="25.15" customHeight="true" x14ac:dyDescent="0.2">
      <c r="A652" s="489"/>
      <c r="B652" s="489"/>
      <c r="C652" s="1116"/>
      <c r="D652" s="1130"/>
      <c r="E652" s="71"/>
      <c r="F652" s="71"/>
      <c r="G652" s="71"/>
      <c r="H652" s="1130"/>
      <c r="I652" s="1130"/>
      <c r="J652" s="71"/>
      <c r="K652" s="71"/>
      <c r="L652" s="71"/>
      <c r="M652" s="1130"/>
      <c r="N652" s="1130"/>
      <c r="O652" s="71"/>
      <c r="P652" s="71"/>
      <c r="Q652" s="71"/>
      <c r="BB652" s="489"/>
    </row>
    <row r="653" s="413" customFormat="true" ht="25.15" customHeight="true" x14ac:dyDescent="0.2">
      <c r="A653" s="489"/>
      <c r="B653" s="489"/>
      <c r="C653" s="1116"/>
      <c r="D653" s="1130"/>
      <c r="E653" s="71"/>
      <c r="F653" s="71"/>
      <c r="G653" s="71"/>
      <c r="H653" s="1130"/>
      <c r="I653" s="1130"/>
      <c r="J653" s="71"/>
      <c r="K653" s="71"/>
      <c r="L653" s="71"/>
      <c r="M653" s="1130"/>
      <c r="N653" s="1130"/>
      <c r="O653" s="71"/>
      <c r="P653" s="71"/>
      <c r="Q653" s="71"/>
      <c r="BB653" s="489"/>
    </row>
    <row r="654" s="413" customFormat="true" ht="25.15" customHeight="true" x14ac:dyDescent="0.2">
      <c r="A654" s="489"/>
      <c r="B654" s="489"/>
      <c r="C654" s="1116"/>
      <c r="D654" s="1130"/>
      <c r="E654" s="71"/>
      <c r="F654" s="71"/>
      <c r="G654" s="71"/>
      <c r="H654" s="1130"/>
      <c r="I654" s="1130"/>
      <c r="J654" s="71"/>
      <c r="K654" s="71"/>
      <c r="L654" s="71"/>
      <c r="M654" s="1130"/>
      <c r="N654" s="1130"/>
      <c r="O654" s="71"/>
      <c r="P654" s="71"/>
      <c r="Q654" s="71"/>
      <c r="BB654" s="489"/>
    </row>
    <row r="655" s="413" customFormat="true" ht="25.15" customHeight="true" x14ac:dyDescent="0.2">
      <c r="A655" s="489"/>
      <c r="B655" s="489"/>
      <c r="C655" s="1116"/>
      <c r="D655" s="1130"/>
      <c r="E655" s="71"/>
      <c r="F655" s="71"/>
      <c r="G655" s="71"/>
      <c r="H655" s="1130"/>
      <c r="I655" s="1130"/>
      <c r="J655" s="71"/>
      <c r="K655" s="71"/>
      <c r="L655" s="71"/>
      <c r="M655" s="1130"/>
      <c r="N655" s="1130"/>
      <c r="O655" s="71"/>
      <c r="P655" s="71"/>
      <c r="Q655" s="71"/>
      <c r="BB655" s="489"/>
    </row>
    <row r="656" s="413" customFormat="true" ht="25.15" customHeight="true" x14ac:dyDescent="0.2">
      <c r="A656" s="489"/>
      <c r="B656" s="489"/>
      <c r="C656" s="1116"/>
      <c r="D656" s="1130"/>
      <c r="E656" s="71"/>
      <c r="F656" s="71"/>
      <c r="G656" s="71"/>
      <c r="H656" s="1130"/>
      <c r="I656" s="1130"/>
      <c r="J656" s="71"/>
      <c r="K656" s="71"/>
      <c r="L656" s="71"/>
      <c r="M656" s="1130"/>
      <c r="N656" s="1130"/>
      <c r="O656" s="71"/>
      <c r="P656" s="71"/>
      <c r="Q656" s="71"/>
      <c r="BB656" s="489"/>
    </row>
    <row r="657" s="413" customFormat="true" ht="25.15" customHeight="true" x14ac:dyDescent="0.2">
      <c r="A657" s="489"/>
      <c r="B657" s="489"/>
      <c r="C657" s="1116"/>
      <c r="D657" s="1130"/>
      <c r="E657" s="71"/>
      <c r="F657" s="71"/>
      <c r="G657" s="71"/>
      <c r="H657" s="1130"/>
      <c r="I657" s="1130"/>
      <c r="J657" s="71"/>
      <c r="K657" s="71"/>
      <c r="L657" s="71"/>
      <c r="M657" s="1130"/>
      <c r="N657" s="1130"/>
      <c r="O657" s="71"/>
      <c r="P657" s="71"/>
      <c r="Q657" s="71"/>
      <c r="BB657" s="489"/>
    </row>
    <row r="658" s="413" customFormat="true" ht="25.15" customHeight="true" x14ac:dyDescent="0.2">
      <c r="A658" s="489"/>
      <c r="B658" s="489"/>
      <c r="C658" s="1116"/>
      <c r="D658" s="1130"/>
      <c r="E658" s="71"/>
      <c r="F658" s="71"/>
      <c r="G658" s="71"/>
      <c r="H658" s="1130"/>
      <c r="I658" s="1130"/>
      <c r="J658" s="71"/>
      <c r="K658" s="71"/>
      <c r="L658" s="71"/>
      <c r="M658" s="1130"/>
      <c r="N658" s="1130"/>
      <c r="O658" s="71"/>
      <c r="P658" s="71"/>
      <c r="Q658" s="71"/>
      <c r="BB658" s="489"/>
    </row>
    <row r="659" s="413" customFormat="true" ht="25.15" customHeight="true" x14ac:dyDescent="0.2">
      <c r="A659" s="489"/>
      <c r="B659" s="489"/>
      <c r="C659" s="1116"/>
      <c r="D659" s="1130"/>
      <c r="E659" s="71"/>
      <c r="F659" s="71"/>
      <c r="G659" s="71"/>
      <c r="H659" s="1130"/>
      <c r="I659" s="1130"/>
      <c r="J659" s="71"/>
      <c r="K659" s="71"/>
      <c r="L659" s="71"/>
      <c r="M659" s="1130"/>
      <c r="N659" s="1130"/>
      <c r="O659" s="71"/>
      <c r="P659" s="71"/>
      <c r="Q659" s="71"/>
      <c r="BB659" s="489"/>
    </row>
    <row r="660" s="413" customFormat="true" ht="25.15" customHeight="true" x14ac:dyDescent="0.2">
      <c r="A660" s="489"/>
      <c r="B660" s="489"/>
      <c r="C660" s="1116"/>
      <c r="D660" s="1130"/>
      <c r="E660" s="71"/>
      <c r="F660" s="71"/>
      <c r="G660" s="71"/>
      <c r="H660" s="1130"/>
      <c r="I660" s="1130"/>
      <c r="J660" s="71"/>
      <c r="K660" s="71"/>
      <c r="L660" s="71"/>
      <c r="M660" s="1130"/>
      <c r="N660" s="1130"/>
      <c r="O660" s="71"/>
      <c r="P660" s="71"/>
      <c r="Q660" s="71"/>
      <c r="BB660" s="489"/>
    </row>
    <row r="661" s="413" customFormat="true" ht="25.15" customHeight="true" x14ac:dyDescent="0.2">
      <c r="A661" s="489"/>
      <c r="B661" s="489"/>
      <c r="C661" s="1116"/>
      <c r="D661" s="1130"/>
      <c r="E661" s="71"/>
      <c r="F661" s="71"/>
      <c r="G661" s="71"/>
      <c r="H661" s="1130"/>
      <c r="I661" s="1130"/>
      <c r="J661" s="71"/>
      <c r="K661" s="71"/>
      <c r="L661" s="71"/>
      <c r="M661" s="1130"/>
      <c r="N661" s="1130"/>
      <c r="O661" s="71"/>
      <c r="P661" s="71"/>
      <c r="Q661" s="71"/>
      <c r="BB661" s="489"/>
    </row>
    <row r="662" s="413" customFormat="true" ht="25.15" customHeight="true" x14ac:dyDescent="0.2">
      <c r="A662" s="489"/>
      <c r="B662" s="489"/>
      <c r="C662" s="1116"/>
      <c r="D662" s="1130"/>
      <c r="E662" s="71"/>
      <c r="F662" s="71"/>
      <c r="G662" s="71"/>
      <c r="H662" s="1130"/>
      <c r="I662" s="1130"/>
      <c r="J662" s="71"/>
      <c r="K662" s="71"/>
      <c r="L662" s="71"/>
      <c r="M662" s="1130"/>
      <c r="N662" s="1130"/>
      <c r="O662" s="71"/>
      <c r="P662" s="71"/>
      <c r="Q662" s="71"/>
      <c r="BB662" s="489"/>
    </row>
    <row r="663" s="413" customFormat="true" ht="25.15" customHeight="true" x14ac:dyDescent="0.2">
      <c r="A663" s="489"/>
      <c r="B663" s="489"/>
      <c r="C663" s="1116"/>
      <c r="D663" s="1130"/>
      <c r="E663" s="71"/>
      <c r="F663" s="71"/>
      <c r="G663" s="71"/>
      <c r="H663" s="1130"/>
      <c r="I663" s="1130"/>
      <c r="J663" s="71"/>
      <c r="K663" s="71"/>
      <c r="L663" s="71"/>
      <c r="M663" s="1130"/>
      <c r="N663" s="1130"/>
      <c r="O663" s="71"/>
      <c r="P663" s="71"/>
      <c r="Q663" s="71"/>
      <c r="BB663" s="489"/>
    </row>
    <row r="664" s="413" customFormat="true" ht="25.15" customHeight="true" x14ac:dyDescent="0.2">
      <c r="A664" s="489"/>
      <c r="B664" s="489"/>
      <c r="C664" s="1116"/>
      <c r="D664" s="1130"/>
      <c r="E664" s="71"/>
      <c r="F664" s="71"/>
      <c r="G664" s="71"/>
      <c r="H664" s="1130"/>
      <c r="I664" s="1130"/>
      <c r="J664" s="71"/>
      <c r="K664" s="71"/>
      <c r="L664" s="71"/>
      <c r="M664" s="1130"/>
      <c r="N664" s="1130"/>
      <c r="O664" s="71"/>
      <c r="P664" s="71"/>
      <c r="Q664" s="71"/>
      <c r="BB664" s="489"/>
    </row>
    <row r="665" s="413" customFormat="true" ht="25.15" customHeight="true" x14ac:dyDescent="0.2">
      <c r="A665" s="489"/>
      <c r="B665" s="489"/>
      <c r="C665" s="1116"/>
      <c r="D665" s="1130"/>
      <c r="E665" s="71"/>
      <c r="F665" s="71"/>
      <c r="G665" s="71"/>
      <c r="H665" s="1130"/>
      <c r="I665" s="1130"/>
      <c r="J665" s="71"/>
      <c r="K665" s="71"/>
      <c r="L665" s="71"/>
      <c r="M665" s="1130"/>
      <c r="N665" s="1130"/>
      <c r="O665" s="71"/>
      <c r="P665" s="71"/>
      <c r="Q665" s="71"/>
      <c r="BB665" s="489"/>
    </row>
    <row r="666" s="413" customFormat="true" ht="25.15" customHeight="true" x14ac:dyDescent="0.2">
      <c r="A666" s="489"/>
      <c r="B666" s="489"/>
      <c r="C666" s="1116"/>
      <c r="D666" s="1130"/>
      <c r="E666" s="71"/>
      <c r="F666" s="71"/>
      <c r="G666" s="71"/>
      <c r="H666" s="1130"/>
      <c r="I666" s="1130"/>
      <c r="J666" s="71"/>
      <c r="K666" s="71"/>
      <c r="L666" s="71"/>
      <c r="M666" s="1130"/>
      <c r="N666" s="1130"/>
      <c r="O666" s="71"/>
      <c r="P666" s="71"/>
      <c r="Q666" s="71"/>
      <c r="BB666" s="489"/>
    </row>
    <row r="667" s="413" customFormat="true" ht="25.15" customHeight="true" x14ac:dyDescent="0.2">
      <c r="A667" s="489"/>
      <c r="B667" s="489"/>
      <c r="C667" s="1116"/>
      <c r="D667" s="1130"/>
      <c r="E667" s="71"/>
      <c r="F667" s="71"/>
      <c r="G667" s="71"/>
      <c r="H667" s="1130"/>
      <c r="I667" s="1130"/>
      <c r="J667" s="71"/>
      <c r="K667" s="71"/>
      <c r="L667" s="71"/>
      <c r="M667" s="1130"/>
      <c r="N667" s="1130"/>
      <c r="O667" s="71"/>
      <c r="P667" s="71"/>
      <c r="Q667" s="71"/>
      <c r="BB667" s="489"/>
    </row>
    <row r="668" s="413" customFormat="true" ht="25.15" customHeight="true" x14ac:dyDescent="0.2">
      <c r="A668" s="489"/>
      <c r="B668" s="489"/>
      <c r="C668" s="1116"/>
      <c r="D668" s="1130"/>
      <c r="E668" s="71"/>
      <c r="F668" s="71"/>
      <c r="G668" s="71"/>
      <c r="H668" s="1130"/>
      <c r="I668" s="1130"/>
      <c r="J668" s="71"/>
      <c r="K668" s="71"/>
      <c r="L668" s="71"/>
      <c r="M668" s="1130"/>
      <c r="N668" s="1130"/>
      <c r="O668" s="71"/>
      <c r="P668" s="71"/>
      <c r="Q668" s="71"/>
      <c r="BB668" s="489"/>
    </row>
    <row r="669" s="413" customFormat="true" ht="25.15" customHeight="true" x14ac:dyDescent="0.2">
      <c r="A669" s="489"/>
      <c r="B669" s="489"/>
      <c r="C669" s="1116"/>
      <c r="D669" s="1130"/>
      <c r="E669" s="71"/>
      <c r="F669" s="71"/>
      <c r="G669" s="71"/>
      <c r="H669" s="1130"/>
      <c r="I669" s="1130"/>
      <c r="J669" s="71"/>
      <c r="K669" s="71"/>
      <c r="L669" s="71"/>
      <c r="M669" s="1130"/>
      <c r="N669" s="1130"/>
      <c r="O669" s="71"/>
      <c r="P669" s="71"/>
      <c r="Q669" s="71"/>
      <c r="BB669" s="489"/>
    </row>
    <row r="670" s="413" customFormat="true" ht="25.15" customHeight="true" x14ac:dyDescent="0.2">
      <c r="A670" s="489"/>
      <c r="B670" s="489"/>
      <c r="C670" s="1116"/>
      <c r="D670" s="1130"/>
      <c r="E670" s="71"/>
      <c r="F670" s="71"/>
      <c r="G670" s="71"/>
      <c r="H670" s="1130"/>
      <c r="I670" s="1130"/>
      <c r="J670" s="71"/>
      <c r="K670" s="71"/>
      <c r="L670" s="71"/>
      <c r="M670" s="1130"/>
      <c r="N670" s="1130"/>
      <c r="O670" s="71"/>
      <c r="P670" s="71"/>
      <c r="Q670" s="71"/>
      <c r="BB670" s="489"/>
    </row>
    <row r="671" s="413" customFormat="true" ht="25.15" customHeight="true" x14ac:dyDescent="0.2">
      <c r="A671" s="489"/>
      <c r="B671" s="489"/>
      <c r="C671" s="1116"/>
      <c r="D671" s="1130"/>
      <c r="E671" s="71"/>
      <c r="F671" s="71"/>
      <c r="G671" s="71"/>
      <c r="H671" s="1130"/>
      <c r="I671" s="1130"/>
      <c r="J671" s="71"/>
      <c r="K671" s="71"/>
      <c r="L671" s="71"/>
      <c r="M671" s="1130"/>
      <c r="N671" s="1130"/>
      <c r="O671" s="71"/>
      <c r="P671" s="71"/>
      <c r="Q671" s="71"/>
      <c r="BB671" s="489"/>
    </row>
    <row r="672" s="413" customFormat="true" ht="25.15" customHeight="true" x14ac:dyDescent="0.2">
      <c r="A672" s="489"/>
      <c r="B672" s="489"/>
      <c r="C672" s="1116"/>
      <c r="D672" s="1130"/>
      <c r="E672" s="71"/>
      <c r="F672" s="71"/>
      <c r="G672" s="71"/>
      <c r="H672" s="1130"/>
      <c r="I672" s="1130"/>
      <c r="J672" s="71"/>
      <c r="K672" s="71"/>
      <c r="L672" s="71"/>
      <c r="M672" s="1130"/>
      <c r="N672" s="1130"/>
      <c r="O672" s="71"/>
      <c r="P672" s="71"/>
      <c r="Q672" s="71"/>
      <c r="BB672" s="489"/>
    </row>
    <row r="673" s="413" customFormat="true" ht="25.15" customHeight="true" x14ac:dyDescent="0.2">
      <c r="A673" s="489"/>
      <c r="B673" s="489"/>
      <c r="C673" s="1116"/>
      <c r="D673" s="1130"/>
      <c r="E673" s="71"/>
      <c r="F673" s="71"/>
      <c r="G673" s="71"/>
      <c r="H673" s="1130"/>
      <c r="I673" s="1130"/>
      <c r="J673" s="71"/>
      <c r="K673" s="71"/>
      <c r="L673" s="71"/>
      <c r="M673" s="1130"/>
      <c r="N673" s="1130"/>
      <c r="O673" s="71"/>
      <c r="P673" s="71"/>
      <c r="Q673" s="71"/>
      <c r="BB673" s="489"/>
    </row>
    <row r="674" s="413" customFormat="true" ht="25.15" customHeight="true" x14ac:dyDescent="0.2">
      <c r="A674" s="489"/>
      <c r="B674" s="489"/>
      <c r="C674" s="1116"/>
      <c r="D674" s="1130"/>
      <c r="E674" s="71"/>
      <c r="F674" s="71"/>
      <c r="G674" s="71"/>
      <c r="H674" s="1130"/>
      <c r="I674" s="1130"/>
      <c r="J674" s="71"/>
      <c r="K674" s="71"/>
      <c r="L674" s="71"/>
      <c r="M674" s="1130"/>
      <c r="N674" s="1130"/>
      <c r="O674" s="71"/>
      <c r="P674" s="71"/>
      <c r="Q674" s="71"/>
      <c r="BB674" s="489"/>
    </row>
    <row r="675" s="413" customFormat="true" ht="25.15" customHeight="true" x14ac:dyDescent="0.2">
      <c r="A675" s="489"/>
      <c r="B675" s="489"/>
      <c r="C675" s="1116"/>
      <c r="D675" s="1130"/>
      <c r="E675" s="71"/>
      <c r="F675" s="71"/>
      <c r="G675" s="71"/>
      <c r="H675" s="1130"/>
      <c r="I675" s="1130"/>
      <c r="J675" s="71"/>
      <c r="K675" s="71"/>
      <c r="L675" s="71"/>
      <c r="M675" s="1130"/>
      <c r="N675" s="1130"/>
      <c r="O675" s="71"/>
      <c r="P675" s="71"/>
      <c r="Q675" s="71"/>
      <c r="BB675" s="489"/>
    </row>
    <row r="676" s="413" customFormat="true" ht="25.15" customHeight="true" x14ac:dyDescent="0.2">
      <c r="A676" s="489"/>
      <c r="B676" s="489"/>
      <c r="C676" s="1116"/>
      <c r="D676" s="1130"/>
      <c r="E676" s="71"/>
      <c r="F676" s="71"/>
      <c r="G676" s="71"/>
      <c r="H676" s="1130"/>
      <c r="I676" s="1130"/>
      <c r="J676" s="71"/>
      <c r="K676" s="71"/>
      <c r="L676" s="71"/>
      <c r="M676" s="1130"/>
      <c r="N676" s="1130"/>
      <c r="O676" s="71"/>
      <c r="P676" s="71"/>
      <c r="Q676" s="71"/>
      <c r="BB676" s="489"/>
    </row>
    <row r="677" s="413" customFormat="true" ht="25.15" customHeight="true" x14ac:dyDescent="0.2">
      <c r="A677" s="489"/>
      <c r="B677" s="489"/>
      <c r="C677" s="1116"/>
      <c r="D677" s="1130"/>
      <c r="E677" s="71"/>
      <c r="F677" s="71"/>
      <c r="G677" s="71"/>
      <c r="H677" s="1130"/>
      <c r="I677" s="1130"/>
      <c r="J677" s="71"/>
      <c r="K677" s="71"/>
      <c r="L677" s="71"/>
      <c r="M677" s="1130"/>
      <c r="N677" s="1130"/>
      <c r="O677" s="71"/>
      <c r="P677" s="71"/>
      <c r="Q677" s="71"/>
      <c r="BB677" s="489"/>
    </row>
    <row r="678" s="413" customFormat="true" ht="25.15" customHeight="true" x14ac:dyDescent="0.2">
      <c r="A678" s="489"/>
      <c r="B678" s="489"/>
      <c r="C678" s="1116"/>
      <c r="D678" s="1130"/>
      <c r="E678" s="71"/>
      <c r="F678" s="71"/>
      <c r="G678" s="71"/>
      <c r="H678" s="1130"/>
      <c r="I678" s="1130"/>
      <c r="J678" s="71"/>
      <c r="K678" s="71"/>
      <c r="L678" s="71"/>
      <c r="M678" s="1130"/>
      <c r="N678" s="1130"/>
      <c r="O678" s="71"/>
      <c r="P678" s="71"/>
      <c r="Q678" s="71"/>
      <c r="BB678" s="489"/>
    </row>
    <row r="679" s="413" customFormat="true" ht="25.15" customHeight="true" x14ac:dyDescent="0.2">
      <c r="A679" s="489"/>
      <c r="B679" s="489"/>
      <c r="C679" s="1116"/>
      <c r="D679" s="1130"/>
      <c r="E679" s="71"/>
      <c r="F679" s="71"/>
      <c r="G679" s="71"/>
      <c r="H679" s="1130"/>
      <c r="I679" s="1130"/>
      <c r="J679" s="71"/>
      <c r="K679" s="71"/>
      <c r="L679" s="71"/>
      <c r="M679" s="1130"/>
      <c r="N679" s="1130"/>
      <c r="O679" s="71"/>
      <c r="P679" s="71"/>
      <c r="Q679" s="71"/>
      <c r="BB679" s="489"/>
    </row>
    <row r="680" s="413" customFormat="true" ht="25.15" customHeight="true" x14ac:dyDescent="0.2">
      <c r="A680" s="489"/>
      <c r="B680" s="489"/>
      <c r="C680" s="1116"/>
      <c r="D680" s="1130"/>
      <c r="E680" s="71"/>
      <c r="F680" s="71"/>
      <c r="G680" s="71"/>
      <c r="H680" s="1130"/>
      <c r="I680" s="1130"/>
      <c r="J680" s="71"/>
      <c r="K680" s="71"/>
      <c r="L680" s="71"/>
      <c r="M680" s="1130"/>
      <c r="N680" s="1130"/>
      <c r="O680" s="71"/>
      <c r="P680" s="71"/>
      <c r="Q680" s="71"/>
      <c r="BB680" s="489"/>
    </row>
    <row r="681" s="413" customFormat="true" ht="25.15" customHeight="true" x14ac:dyDescent="0.2">
      <c r="A681" s="489"/>
      <c r="B681" s="489"/>
      <c r="C681" s="1116"/>
      <c r="D681" s="1130"/>
      <c r="E681" s="71"/>
      <c r="F681" s="71"/>
      <c r="G681" s="71"/>
      <c r="H681" s="1130"/>
      <c r="I681" s="1130"/>
      <c r="J681" s="71"/>
      <c r="K681" s="71"/>
      <c r="L681" s="71"/>
      <c r="M681" s="1130"/>
      <c r="N681" s="1130"/>
      <c r="O681" s="71"/>
      <c r="P681" s="71"/>
      <c r="Q681" s="71"/>
      <c r="BB681" s="489"/>
    </row>
    <row r="682" s="413" customFormat="true" ht="25.15" customHeight="true" x14ac:dyDescent="0.2">
      <c r="A682" s="489"/>
      <c r="B682" s="489"/>
      <c r="C682" s="1116"/>
      <c r="D682" s="1130"/>
      <c r="E682" s="71"/>
      <c r="F682" s="71"/>
      <c r="G682" s="71"/>
      <c r="H682" s="1130"/>
      <c r="I682" s="1130"/>
      <c r="J682" s="71"/>
      <c r="K682" s="71"/>
      <c r="L682" s="71"/>
      <c r="M682" s="1130"/>
      <c r="N682" s="1130"/>
      <c r="O682" s="71"/>
      <c r="P682" s="71"/>
      <c r="Q682" s="71"/>
      <c r="BB682" s="489"/>
    </row>
    <row r="683" s="413" customFormat="true" ht="25.15" customHeight="true" x14ac:dyDescent="0.2">
      <c r="A683" s="489"/>
      <c r="B683" s="489"/>
      <c r="C683" s="1116"/>
      <c r="D683" s="1130"/>
      <c r="E683" s="71"/>
      <c r="F683" s="71"/>
      <c r="G683" s="71"/>
      <c r="H683" s="1130"/>
      <c r="I683" s="1130"/>
      <c r="J683" s="71"/>
      <c r="K683" s="71"/>
      <c r="L683" s="71"/>
      <c r="M683" s="1130"/>
      <c r="N683" s="1130"/>
      <c r="O683" s="71"/>
      <c r="P683" s="71"/>
      <c r="Q683" s="71"/>
      <c r="BB683" s="489"/>
    </row>
    <row r="684" s="413" customFormat="true" ht="25.15" customHeight="true" x14ac:dyDescent="0.2">
      <c r="A684" s="489"/>
      <c r="B684" s="489"/>
      <c r="C684" s="1116"/>
      <c r="D684" s="1130"/>
      <c r="E684" s="71"/>
      <c r="F684" s="71"/>
      <c r="G684" s="71"/>
      <c r="H684" s="1130"/>
      <c r="I684" s="1130"/>
      <c r="J684" s="71"/>
      <c r="K684" s="71"/>
      <c r="L684" s="71"/>
      <c r="M684" s="1130"/>
      <c r="N684" s="1130"/>
      <c r="O684" s="71"/>
      <c r="P684" s="71"/>
      <c r="Q684" s="71"/>
      <c r="BB684" s="489"/>
    </row>
    <row r="685" s="413" customFormat="true" ht="25.15" customHeight="true" x14ac:dyDescent="0.2">
      <c r="A685" s="489"/>
      <c r="B685" s="489"/>
      <c r="C685" s="1116"/>
      <c r="D685" s="1130"/>
      <c r="E685" s="71"/>
      <c r="F685" s="71"/>
      <c r="G685" s="71"/>
      <c r="H685" s="1130"/>
      <c r="I685" s="1130"/>
      <c r="J685" s="71"/>
      <c r="K685" s="71"/>
      <c r="L685" s="71"/>
      <c r="M685" s="1130"/>
      <c r="N685" s="1130"/>
      <c r="O685" s="71"/>
      <c r="P685" s="71"/>
      <c r="Q685" s="71"/>
      <c r="BB685" s="489"/>
    </row>
    <row r="686" s="413" customFormat="true" ht="25.15" customHeight="true" x14ac:dyDescent="0.2">
      <c r="A686" s="489"/>
      <c r="B686" s="489"/>
      <c r="C686" s="1116"/>
      <c r="D686" s="1130"/>
      <c r="E686" s="71"/>
      <c r="F686" s="71"/>
      <c r="G686" s="71"/>
      <c r="H686" s="1130"/>
      <c r="I686" s="1130"/>
      <c r="J686" s="71"/>
      <c r="K686" s="71"/>
      <c r="L686" s="71"/>
      <c r="M686" s="1130"/>
      <c r="N686" s="1130"/>
      <c r="O686" s="71"/>
      <c r="P686" s="71"/>
      <c r="Q686" s="71"/>
      <c r="BB686" s="489"/>
    </row>
    <row r="687" s="413" customFormat="true" ht="25.15" customHeight="true" x14ac:dyDescent="0.2">
      <c r="A687" s="489"/>
      <c r="B687" s="489"/>
      <c r="C687" s="1116"/>
      <c r="D687" s="1130"/>
      <c r="E687" s="71"/>
      <c r="F687" s="71"/>
      <c r="G687" s="71"/>
      <c r="H687" s="1130"/>
      <c r="I687" s="1130"/>
      <c r="J687" s="71"/>
      <c r="K687" s="71"/>
      <c r="L687" s="71"/>
      <c r="M687" s="1130"/>
      <c r="N687" s="1130"/>
      <c r="O687" s="71"/>
      <c r="P687" s="71"/>
      <c r="Q687" s="71"/>
      <c r="BB687" s="489"/>
    </row>
    <row r="688" s="413" customFormat="true" ht="25.15" customHeight="true" x14ac:dyDescent="0.2">
      <c r="A688" s="489"/>
      <c r="B688" s="489"/>
      <c r="C688" s="1116"/>
      <c r="D688" s="1130"/>
      <c r="E688" s="71"/>
      <c r="F688" s="71"/>
      <c r="G688" s="71"/>
      <c r="H688" s="1130"/>
      <c r="I688" s="1130"/>
      <c r="J688" s="71"/>
      <c r="K688" s="71"/>
      <c r="L688" s="71"/>
      <c r="M688" s="1130"/>
      <c r="N688" s="1130"/>
      <c r="O688" s="71"/>
      <c r="P688" s="71"/>
      <c r="Q688" s="71"/>
      <c r="BB688" s="489"/>
    </row>
    <row r="689" s="413" customFormat="true" ht="25.15" customHeight="true" x14ac:dyDescent="0.2">
      <c r="A689" s="489"/>
      <c r="B689" s="489"/>
      <c r="C689" s="1116"/>
      <c r="D689" s="1130"/>
      <c r="E689" s="71"/>
      <c r="F689" s="71"/>
      <c r="G689" s="71"/>
      <c r="H689" s="1130"/>
      <c r="I689" s="1130"/>
      <c r="J689" s="71"/>
      <c r="K689" s="71"/>
      <c r="L689" s="71"/>
      <c r="M689" s="1130"/>
      <c r="N689" s="1130"/>
      <c r="O689" s="71"/>
      <c r="P689" s="71"/>
      <c r="Q689" s="71"/>
      <c r="BB689" s="489"/>
    </row>
    <row r="690" s="413" customFormat="true" ht="25.15" customHeight="true" x14ac:dyDescent="0.2">
      <c r="A690" s="489"/>
      <c r="B690" s="489"/>
      <c r="C690" s="1116"/>
      <c r="D690" s="1130"/>
      <c r="E690" s="71"/>
      <c r="F690" s="71"/>
      <c r="G690" s="71"/>
      <c r="H690" s="1130"/>
      <c r="I690" s="1130"/>
      <c r="J690" s="71"/>
      <c r="K690" s="71"/>
      <c r="L690" s="71"/>
      <c r="M690" s="1130"/>
      <c r="N690" s="1130"/>
      <c r="O690" s="71"/>
      <c r="P690" s="71"/>
      <c r="Q690" s="71"/>
      <c r="BB690" s="489"/>
    </row>
    <row r="691" s="413" customFormat="true" ht="25.15" customHeight="true" x14ac:dyDescent="0.2">
      <c r="A691" s="489"/>
      <c r="B691" s="489"/>
      <c r="C691" s="1116"/>
      <c r="D691" s="1130"/>
      <c r="E691" s="71"/>
      <c r="F691" s="71"/>
      <c r="G691" s="71"/>
      <c r="H691" s="1130"/>
      <c r="I691" s="1130"/>
      <c r="J691" s="71"/>
      <c r="K691" s="71"/>
      <c r="L691" s="71"/>
      <c r="M691" s="1130"/>
      <c r="N691" s="1130"/>
      <c r="O691" s="71"/>
      <c r="P691" s="71"/>
      <c r="Q691" s="71"/>
      <c r="BB691" s="489"/>
    </row>
    <row r="692" s="413" customFormat="true" ht="25.15" customHeight="true" x14ac:dyDescent="0.2">
      <c r="A692" s="489"/>
      <c r="B692" s="489"/>
      <c r="C692" s="1116"/>
      <c r="D692" s="1130"/>
      <c r="E692" s="71"/>
      <c r="F692" s="71"/>
      <c r="G692" s="71"/>
      <c r="H692" s="1130"/>
      <c r="I692" s="1130"/>
      <c r="J692" s="71"/>
      <c r="K692" s="71"/>
      <c r="L692" s="71"/>
      <c r="M692" s="1130"/>
      <c r="N692" s="1130"/>
      <c r="O692" s="71"/>
      <c r="P692" s="71"/>
      <c r="Q692" s="71"/>
      <c r="BB692" s="489"/>
    </row>
    <row r="693" s="413" customFormat="true" ht="25.15" customHeight="true" x14ac:dyDescent="0.2">
      <c r="A693" s="489"/>
      <c r="B693" s="489"/>
      <c r="C693" s="1116"/>
      <c r="D693" s="1130"/>
      <c r="E693" s="71"/>
      <c r="F693" s="71"/>
      <c r="G693" s="71"/>
      <c r="H693" s="1130"/>
      <c r="I693" s="1130"/>
      <c r="J693" s="71"/>
      <c r="K693" s="71"/>
      <c r="L693" s="71"/>
      <c r="M693" s="1130"/>
      <c r="N693" s="1130"/>
      <c r="O693" s="71"/>
      <c r="P693" s="71"/>
      <c r="Q693" s="71"/>
      <c r="BB693" s="489"/>
    </row>
    <row r="694" s="413" customFormat="true" ht="25.15" customHeight="true" x14ac:dyDescent="0.2">
      <c r="A694" s="489"/>
      <c r="B694" s="489"/>
      <c r="C694" s="1116"/>
      <c r="D694" s="1130"/>
      <c r="E694" s="71"/>
      <c r="F694" s="71"/>
      <c r="G694" s="71"/>
      <c r="H694" s="1130"/>
      <c r="I694" s="1130"/>
      <c r="J694" s="71"/>
      <c r="K694" s="71"/>
      <c r="L694" s="71"/>
      <c r="M694" s="1130"/>
      <c r="N694" s="1130"/>
      <c r="O694" s="71"/>
      <c r="P694" s="71"/>
      <c r="Q694" s="71"/>
      <c r="BB694" s="489"/>
    </row>
    <row r="695" s="413" customFormat="true" ht="25.15" customHeight="true" x14ac:dyDescent="0.2">
      <c r="A695" s="489"/>
      <c r="B695" s="489"/>
      <c r="C695" s="1116"/>
      <c r="D695" s="1130"/>
      <c r="E695" s="71"/>
      <c r="F695" s="71"/>
      <c r="G695" s="71"/>
      <c r="H695" s="1130"/>
      <c r="I695" s="1130"/>
      <c r="J695" s="71"/>
      <c r="K695" s="71"/>
      <c r="L695" s="71"/>
      <c r="M695" s="1130"/>
      <c r="N695" s="1130"/>
      <c r="O695" s="71"/>
      <c r="P695" s="71"/>
      <c r="Q695" s="71"/>
      <c r="BB695" s="489"/>
    </row>
    <row r="696" s="413" customFormat="true" ht="25.15" customHeight="true" x14ac:dyDescent="0.2">
      <c r="A696" s="489"/>
      <c r="B696" s="489"/>
      <c r="C696" s="1116"/>
      <c r="D696" s="1130"/>
      <c r="E696" s="71"/>
      <c r="F696" s="71"/>
      <c r="G696" s="71"/>
      <c r="H696" s="1130"/>
      <c r="I696" s="1130"/>
      <c r="J696" s="71"/>
      <c r="K696" s="71"/>
      <c r="L696" s="71"/>
      <c r="M696" s="1130"/>
      <c r="N696" s="1130"/>
      <c r="O696" s="71"/>
      <c r="P696" s="71"/>
      <c r="Q696" s="71"/>
      <c r="BB696" s="489"/>
    </row>
    <row r="697" s="413" customFormat="true" ht="25.15" customHeight="true" x14ac:dyDescent="0.2">
      <c r="A697" s="489"/>
      <c r="B697" s="489"/>
      <c r="C697" s="1116"/>
      <c r="D697" s="1130"/>
      <c r="E697" s="71"/>
      <c r="F697" s="71"/>
      <c r="G697" s="71"/>
      <c r="H697" s="1130"/>
      <c r="I697" s="1130"/>
      <c r="J697" s="71"/>
      <c r="K697" s="71"/>
      <c r="L697" s="71"/>
      <c r="M697" s="1130"/>
      <c r="N697" s="1130"/>
      <c r="O697" s="71"/>
      <c r="P697" s="71"/>
      <c r="Q697" s="71"/>
      <c r="BB697" s="489"/>
    </row>
    <row r="698" s="413" customFormat="true" ht="25.15" customHeight="true" x14ac:dyDescent="0.2">
      <c r="A698" s="489"/>
      <c r="B698" s="489"/>
      <c r="C698" s="1116"/>
      <c r="D698" s="1130"/>
      <c r="E698" s="71"/>
      <c r="F698" s="71"/>
      <c r="G698" s="71"/>
      <c r="H698" s="1130"/>
      <c r="I698" s="1130"/>
      <c r="J698" s="71"/>
      <c r="K698" s="71"/>
      <c r="L698" s="71"/>
      <c r="M698" s="1130"/>
      <c r="N698" s="1130"/>
      <c r="O698" s="71"/>
      <c r="P698" s="71"/>
      <c r="Q698" s="71"/>
      <c r="BB698" s="489"/>
    </row>
    <row r="699" s="413" customFormat="true" ht="25.15" customHeight="true" x14ac:dyDescent="0.2">
      <c r="A699" s="489"/>
      <c r="B699" s="489"/>
      <c r="C699" s="1116"/>
      <c r="D699" s="1130"/>
      <c r="E699" s="71"/>
      <c r="F699" s="71"/>
      <c r="G699" s="71"/>
      <c r="H699" s="1130"/>
      <c r="I699" s="1130"/>
      <c r="J699" s="71"/>
      <c r="K699" s="71"/>
      <c r="L699" s="71"/>
      <c r="M699" s="1130"/>
      <c r="N699" s="1130"/>
      <c r="O699" s="71"/>
      <c r="P699" s="71"/>
      <c r="Q699" s="71"/>
      <c r="BB699" s="489"/>
    </row>
    <row r="700" s="413" customFormat="true" ht="25.15" customHeight="true" x14ac:dyDescent="0.2">
      <c r="A700" s="489"/>
      <c r="B700" s="489"/>
      <c r="C700" s="1116"/>
      <c r="D700" s="1130"/>
      <c r="E700" s="71"/>
      <c r="F700" s="71"/>
      <c r="G700" s="71"/>
      <c r="H700" s="1130"/>
      <c r="I700" s="1130"/>
      <c r="J700" s="71"/>
      <c r="K700" s="71"/>
      <c r="L700" s="71"/>
      <c r="M700" s="1130"/>
      <c r="N700" s="1130"/>
      <c r="O700" s="71"/>
      <c r="P700" s="71"/>
      <c r="Q700" s="71"/>
      <c r="BB700" s="489"/>
    </row>
    <row r="701" s="413" customFormat="true" ht="25.15" customHeight="true" x14ac:dyDescent="0.2">
      <c r="A701" s="489"/>
      <c r="B701" s="489"/>
      <c r="C701" s="1116"/>
      <c r="D701" s="1130"/>
      <c r="E701" s="71"/>
      <c r="F701" s="71"/>
      <c r="G701" s="71"/>
      <c r="H701" s="1130"/>
      <c r="I701" s="1130"/>
      <c r="J701" s="71"/>
      <c r="K701" s="71"/>
      <c r="L701" s="71"/>
      <c r="M701" s="1130"/>
      <c r="N701" s="1130"/>
      <c r="O701" s="71"/>
      <c r="P701" s="71"/>
      <c r="Q701" s="71"/>
      <c r="BB701" s="489"/>
    </row>
    <row r="702" s="413" customFormat="true" ht="25.15" customHeight="true" x14ac:dyDescent="0.2">
      <c r="A702" s="489"/>
      <c r="B702" s="489"/>
      <c r="C702" s="1116"/>
      <c r="D702" s="1130"/>
      <c r="E702" s="71"/>
      <c r="F702" s="71"/>
      <c r="G702" s="71"/>
      <c r="H702" s="1130"/>
      <c r="I702" s="1130"/>
      <c r="J702" s="71"/>
      <c r="K702" s="71"/>
      <c r="L702" s="71"/>
      <c r="M702" s="1130"/>
      <c r="N702" s="1130"/>
      <c r="O702" s="71"/>
      <c r="P702" s="71"/>
      <c r="Q702" s="71"/>
      <c r="BB702" s="489"/>
    </row>
    <row r="703" s="413" customFormat="true" ht="25.15" customHeight="true" x14ac:dyDescent="0.2">
      <c r="A703" s="489"/>
      <c r="B703" s="489"/>
      <c r="C703" s="1116"/>
      <c r="D703" s="1130"/>
      <c r="E703" s="71"/>
      <c r="F703" s="71"/>
      <c r="G703" s="71"/>
      <c r="H703" s="1130"/>
      <c r="I703" s="1130"/>
      <c r="J703" s="71"/>
      <c r="K703" s="71"/>
      <c r="L703" s="71"/>
      <c r="M703" s="1130"/>
      <c r="N703" s="1130"/>
      <c r="O703" s="71"/>
      <c r="P703" s="71"/>
      <c r="Q703" s="71"/>
      <c r="BB703" s="489"/>
    </row>
    <row r="704" s="413" customFormat="true" ht="25.15" customHeight="true" x14ac:dyDescent="0.2">
      <c r="A704" s="489"/>
      <c r="B704" s="489"/>
      <c r="C704" s="1116"/>
      <c r="D704" s="1130"/>
      <c r="E704" s="71"/>
      <c r="F704" s="71"/>
      <c r="G704" s="71"/>
      <c r="H704" s="1130"/>
      <c r="I704" s="1130"/>
      <c r="J704" s="71"/>
      <c r="K704" s="71"/>
      <c r="L704" s="71"/>
      <c r="M704" s="1130"/>
      <c r="N704" s="1130"/>
      <c r="O704" s="71"/>
      <c r="P704" s="71"/>
      <c r="Q704" s="71"/>
      <c r="BB704" s="489"/>
    </row>
    <row r="705" s="413" customFormat="true" ht="25.15" customHeight="true" x14ac:dyDescent="0.2">
      <c r="A705" s="489"/>
      <c r="B705" s="489"/>
      <c r="C705" s="1116"/>
      <c r="D705" s="1130"/>
      <c r="E705" s="71"/>
      <c r="F705" s="71"/>
      <c r="G705" s="71"/>
      <c r="H705" s="1130"/>
      <c r="I705" s="1130"/>
      <c r="J705" s="71"/>
      <c r="K705" s="71"/>
      <c r="L705" s="71"/>
      <c r="M705" s="1130"/>
      <c r="N705" s="1130"/>
      <c r="O705" s="71"/>
      <c r="P705" s="71"/>
      <c r="Q705" s="71"/>
      <c r="BB705" s="489"/>
    </row>
    <row r="706" s="413" customFormat="true" ht="25.15" customHeight="true" x14ac:dyDescent="0.2">
      <c r="A706" s="489"/>
      <c r="B706" s="489"/>
      <c r="C706" s="1116"/>
      <c r="D706" s="1130"/>
      <c r="E706" s="71"/>
      <c r="F706" s="71"/>
      <c r="G706" s="71"/>
      <c r="H706" s="1130"/>
      <c r="I706" s="1130"/>
      <c r="J706" s="71"/>
      <c r="K706" s="71"/>
      <c r="L706" s="71"/>
      <c r="M706" s="1130"/>
      <c r="N706" s="1130"/>
      <c r="O706" s="71"/>
      <c r="P706" s="71"/>
      <c r="Q706" s="71"/>
      <c r="BB706" s="489"/>
    </row>
    <row r="707" s="413" customFormat="true" ht="25.15" customHeight="true" x14ac:dyDescent="0.2">
      <c r="A707" s="489"/>
      <c r="B707" s="489"/>
      <c r="C707" s="1116"/>
      <c r="D707" s="1130"/>
      <c r="E707" s="71"/>
      <c r="F707" s="71"/>
      <c r="G707" s="71"/>
      <c r="H707" s="1130"/>
      <c r="I707" s="1130"/>
      <c r="J707" s="71"/>
      <c r="K707" s="71"/>
      <c r="L707" s="71"/>
      <c r="M707" s="1130"/>
      <c r="N707" s="1130"/>
      <c r="O707" s="71"/>
      <c r="P707" s="71"/>
      <c r="Q707" s="71"/>
      <c r="BB707" s="489"/>
    </row>
    <row r="708" s="413" customFormat="true" ht="25.15" customHeight="true" x14ac:dyDescent="0.2">
      <c r="A708" s="489"/>
      <c r="B708" s="489"/>
      <c r="C708" s="1116"/>
      <c r="D708" s="1130"/>
      <c r="E708" s="71"/>
      <c r="F708" s="71"/>
      <c r="G708" s="71"/>
      <c r="H708" s="1130"/>
      <c r="I708" s="1130"/>
      <c r="J708" s="71"/>
      <c r="K708" s="71"/>
      <c r="L708" s="71"/>
      <c r="M708" s="1130"/>
      <c r="N708" s="1130"/>
      <c r="O708" s="71"/>
      <c r="P708" s="71"/>
      <c r="Q708" s="71"/>
      <c r="BB708" s="489"/>
    </row>
    <row r="709" s="413" customFormat="true" ht="25.15" customHeight="true" x14ac:dyDescent="0.2">
      <c r="A709" s="489"/>
      <c r="B709" s="489"/>
      <c r="C709" s="1116"/>
      <c r="D709" s="1130"/>
      <c r="E709" s="71"/>
      <c r="F709" s="71"/>
      <c r="G709" s="71"/>
      <c r="H709" s="1130"/>
      <c r="I709" s="1130"/>
      <c r="J709" s="71"/>
      <c r="K709" s="71"/>
      <c r="L709" s="71"/>
      <c r="M709" s="1130"/>
      <c r="N709" s="1130"/>
      <c r="O709" s="71"/>
      <c r="P709" s="71"/>
      <c r="Q709" s="71"/>
      <c r="BB709" s="489"/>
    </row>
    <row r="710" s="413" customFormat="true" ht="25.15" customHeight="true" x14ac:dyDescent="0.2">
      <c r="A710" s="489"/>
      <c r="B710" s="489"/>
      <c r="C710" s="1116"/>
      <c r="D710" s="1130"/>
      <c r="E710" s="71"/>
      <c r="F710" s="71"/>
      <c r="G710" s="71"/>
      <c r="H710" s="1130"/>
      <c r="I710" s="1130"/>
      <c r="J710" s="71"/>
      <c r="K710" s="71"/>
      <c r="L710" s="71"/>
      <c r="M710" s="1130"/>
      <c r="N710" s="1130"/>
      <c r="O710" s="71"/>
      <c r="P710" s="71"/>
      <c r="Q710" s="71"/>
      <c r="BB710" s="489"/>
    </row>
    <row r="711" s="413" customFormat="true" ht="25.15" customHeight="true" x14ac:dyDescent="0.2">
      <c r="A711" s="489"/>
      <c r="B711" s="489"/>
      <c r="C711" s="1116"/>
      <c r="D711" s="1130"/>
      <c r="E711" s="71"/>
      <c r="F711" s="71"/>
      <c r="G711" s="71"/>
      <c r="H711" s="1130"/>
      <c r="I711" s="1130"/>
      <c r="J711" s="71"/>
      <c r="K711" s="71"/>
      <c r="L711" s="71"/>
      <c r="M711" s="1130"/>
      <c r="N711" s="1130"/>
      <c r="O711" s="71"/>
      <c r="P711" s="71"/>
      <c r="Q711" s="71"/>
      <c r="BB711" s="489"/>
    </row>
    <row r="712" s="413" customFormat="true" ht="25.15" customHeight="true" x14ac:dyDescent="0.2">
      <c r="A712" s="489"/>
      <c r="B712" s="489"/>
      <c r="C712" s="1116"/>
      <c r="D712" s="1130"/>
      <c r="E712" s="71"/>
      <c r="F712" s="71"/>
      <c r="G712" s="71"/>
      <c r="H712" s="1130"/>
      <c r="I712" s="1130"/>
      <c r="J712" s="71"/>
      <c r="K712" s="71"/>
      <c r="L712" s="71"/>
      <c r="M712" s="1130"/>
      <c r="N712" s="1130"/>
      <c r="O712" s="71"/>
      <c r="P712" s="71"/>
      <c r="Q712" s="71"/>
      <c r="BB712" s="489"/>
    </row>
    <row r="713" s="413" customFormat="true" ht="25.15" customHeight="true" x14ac:dyDescent="0.2">
      <c r="A713" s="489"/>
      <c r="B713" s="489"/>
      <c r="C713" s="1116"/>
      <c r="D713" s="1130"/>
      <c r="E713" s="71"/>
      <c r="F713" s="71"/>
      <c r="G713" s="71"/>
      <c r="H713" s="1130"/>
      <c r="I713" s="1130"/>
      <c r="J713" s="71"/>
      <c r="K713" s="71"/>
      <c r="L713" s="71"/>
      <c r="M713" s="1130"/>
      <c r="N713" s="1130"/>
      <c r="O713" s="71"/>
      <c r="P713" s="71"/>
      <c r="Q713" s="71"/>
      <c r="BB713" s="489"/>
    </row>
    <row r="714" s="413" customFormat="true" ht="25.15" customHeight="true" x14ac:dyDescent="0.2">
      <c r="A714" s="489"/>
      <c r="B714" s="489"/>
      <c r="C714" s="1116"/>
      <c r="D714" s="1130"/>
      <c r="E714" s="71"/>
      <c r="F714" s="71"/>
      <c r="G714" s="71"/>
      <c r="H714" s="1130"/>
      <c r="I714" s="1130"/>
      <c r="J714" s="71"/>
      <c r="K714" s="71"/>
      <c r="L714" s="71"/>
      <c r="M714" s="1130"/>
      <c r="N714" s="1130"/>
      <c r="O714" s="71"/>
      <c r="P714" s="71"/>
      <c r="Q714" s="71"/>
      <c r="BB714" s="489"/>
    </row>
    <row r="715" s="413" customFormat="true" ht="25.15" customHeight="true" x14ac:dyDescent="0.2">
      <c r="A715" s="489"/>
      <c r="B715" s="489"/>
      <c r="C715" s="1116"/>
      <c r="D715" s="1130"/>
      <c r="E715" s="71"/>
      <c r="F715" s="71"/>
      <c r="G715" s="71"/>
      <c r="H715" s="1130"/>
      <c r="I715" s="1130"/>
      <c r="J715" s="71"/>
      <c r="K715" s="71"/>
      <c r="L715" s="71"/>
      <c r="M715" s="1130"/>
      <c r="N715" s="1130"/>
      <c r="O715" s="71"/>
      <c r="P715" s="71"/>
      <c r="Q715" s="71"/>
      <c r="BB715" s="489"/>
    </row>
    <row r="716" s="413" customFormat="true" ht="25.15" customHeight="true" x14ac:dyDescent="0.2">
      <c r="A716" s="489"/>
      <c r="B716" s="489"/>
      <c r="C716" s="1116"/>
      <c r="D716" s="1130"/>
      <c r="E716" s="71"/>
      <c r="F716" s="71"/>
      <c r="G716" s="71"/>
      <c r="H716" s="1130"/>
      <c r="I716" s="1130"/>
      <c r="J716" s="71"/>
      <c r="K716" s="71"/>
      <c r="L716" s="71"/>
      <c r="M716" s="1130"/>
      <c r="N716" s="1130"/>
      <c r="O716" s="71"/>
      <c r="P716" s="71"/>
      <c r="Q716" s="71"/>
      <c r="BB716" s="489"/>
    </row>
    <row r="717" s="413" customFormat="true" ht="25.15" customHeight="true" x14ac:dyDescent="0.2">
      <c r="A717" s="489"/>
      <c r="B717" s="489"/>
      <c r="C717" s="1116"/>
      <c r="D717" s="1130"/>
      <c r="E717" s="71"/>
      <c r="F717" s="71"/>
      <c r="G717" s="71"/>
      <c r="H717" s="1130"/>
      <c r="I717" s="1130"/>
      <c r="J717" s="71"/>
      <c r="K717" s="71"/>
      <c r="L717" s="71"/>
      <c r="M717" s="1130"/>
      <c r="N717" s="1130"/>
      <c r="O717" s="71"/>
      <c r="P717" s="71"/>
      <c r="Q717" s="71"/>
      <c r="BB717" s="489"/>
    </row>
    <row r="718" s="413" customFormat="true" ht="25.15" customHeight="true" x14ac:dyDescent="0.2">
      <c r="A718" s="489"/>
      <c r="B718" s="489"/>
      <c r="C718" s="1116"/>
      <c r="D718" s="1130"/>
      <c r="E718" s="71"/>
      <c r="F718" s="71"/>
      <c r="G718" s="71"/>
      <c r="H718" s="1130"/>
      <c r="I718" s="1130"/>
      <c r="J718" s="71"/>
      <c r="K718" s="71"/>
      <c r="L718" s="71"/>
      <c r="M718" s="1130"/>
      <c r="N718" s="1130"/>
      <c r="O718" s="71"/>
      <c r="P718" s="71"/>
      <c r="Q718" s="71"/>
      <c r="BB718" s="489"/>
    </row>
    <row r="719" s="413" customFormat="true" ht="25.15" customHeight="true" x14ac:dyDescent="0.2">
      <c r="A719" s="489"/>
      <c r="B719" s="489"/>
      <c r="C719" s="1116"/>
      <c r="D719" s="1130"/>
      <c r="E719" s="71"/>
      <c r="F719" s="71"/>
      <c r="G719" s="71"/>
      <c r="H719" s="1130"/>
      <c r="I719" s="1130"/>
      <c r="J719" s="71"/>
      <c r="K719" s="71"/>
      <c r="L719" s="71"/>
      <c r="M719" s="1130"/>
      <c r="N719" s="1130"/>
      <c r="O719" s="71"/>
      <c r="P719" s="71"/>
      <c r="Q719" s="71"/>
      <c r="BB719" s="489"/>
    </row>
    <row r="720" s="413" customFormat="true" ht="25.15" customHeight="true" x14ac:dyDescent="0.2">
      <c r="A720" s="489"/>
      <c r="B720" s="489"/>
      <c r="C720" s="1116"/>
      <c r="D720" s="1130"/>
      <c r="E720" s="71"/>
      <c r="F720" s="71"/>
      <c r="G720" s="71"/>
      <c r="H720" s="1130"/>
      <c r="I720" s="1130"/>
      <c r="J720" s="71"/>
      <c r="K720" s="71"/>
      <c r="L720" s="71"/>
      <c r="M720" s="1130"/>
      <c r="N720" s="1130"/>
      <c r="O720" s="71"/>
      <c r="P720" s="71"/>
      <c r="Q720" s="71"/>
      <c r="BB720" s="489"/>
    </row>
    <row r="721" s="413" customFormat="true" ht="25.15" customHeight="true" x14ac:dyDescent="0.2">
      <c r="A721" s="489"/>
      <c r="B721" s="489"/>
      <c r="C721" s="1116"/>
      <c r="D721" s="1130"/>
      <c r="E721" s="71"/>
      <c r="F721" s="71"/>
      <c r="G721" s="71"/>
      <c r="H721" s="1130"/>
      <c r="I721" s="1130"/>
      <c r="J721" s="71"/>
      <c r="K721" s="71"/>
      <c r="L721" s="71"/>
      <c r="M721" s="1130"/>
      <c r="N721" s="1130"/>
      <c r="O721" s="71"/>
      <c r="P721" s="71"/>
      <c r="Q721" s="71"/>
      <c r="BB721" s="489"/>
    </row>
    <row r="722" s="413" customFormat="true" ht="25.15" customHeight="true" x14ac:dyDescent="0.2">
      <c r="A722" s="489"/>
      <c r="B722" s="489"/>
      <c r="C722" s="1116"/>
      <c r="D722" s="1130"/>
      <c r="E722" s="71"/>
      <c r="F722" s="71"/>
      <c r="G722" s="71"/>
      <c r="H722" s="1130"/>
      <c r="I722" s="1130"/>
      <c r="J722" s="71"/>
      <c r="K722" s="71"/>
      <c r="L722" s="71"/>
      <c r="M722" s="1130"/>
      <c r="N722" s="1130"/>
      <c r="O722" s="71"/>
      <c r="P722" s="71"/>
      <c r="Q722" s="71"/>
      <c r="BB722" s="489"/>
    </row>
    <row r="723" s="413" customFormat="true" ht="25.15" customHeight="true" x14ac:dyDescent="0.2">
      <c r="A723" s="489"/>
      <c r="B723" s="489"/>
      <c r="C723" s="1116"/>
      <c r="D723" s="1130"/>
      <c r="E723" s="71"/>
      <c r="F723" s="71"/>
      <c r="G723" s="71"/>
      <c r="H723" s="1130"/>
      <c r="I723" s="1130"/>
      <c r="J723" s="71"/>
      <c r="K723" s="71"/>
      <c r="L723" s="71"/>
      <c r="M723" s="1130"/>
      <c r="N723" s="1130"/>
      <c r="O723" s="71"/>
      <c r="P723" s="71"/>
      <c r="Q723" s="71"/>
      <c r="BB723" s="489"/>
    </row>
    <row r="724" s="413" customFormat="true" ht="25.15" customHeight="true" x14ac:dyDescent="0.2">
      <c r="A724" s="489"/>
      <c r="B724" s="489"/>
      <c r="C724" s="1116"/>
      <c r="D724" s="1130"/>
      <c r="E724" s="71"/>
      <c r="F724" s="71"/>
      <c r="G724" s="71"/>
      <c r="H724" s="1130"/>
      <c r="I724" s="1130"/>
      <c r="J724" s="71"/>
      <c r="K724" s="71"/>
      <c r="L724" s="71"/>
      <c r="M724" s="1130"/>
      <c r="N724" s="1130"/>
      <c r="O724" s="71"/>
      <c r="P724" s="71"/>
      <c r="Q724" s="71"/>
      <c r="BB724" s="489"/>
    </row>
    <row r="725" s="413" customFormat="true" ht="25.15" customHeight="true" x14ac:dyDescent="0.2">
      <c r="A725" s="489"/>
      <c r="B725" s="489"/>
      <c r="C725" s="1116"/>
      <c r="D725" s="1130"/>
      <c r="E725" s="71"/>
      <c r="F725" s="71"/>
      <c r="G725" s="71"/>
      <c r="H725" s="1130"/>
      <c r="I725" s="1130"/>
      <c r="J725" s="71"/>
      <c r="K725" s="71"/>
      <c r="L725" s="71"/>
      <c r="M725" s="1130"/>
      <c r="N725" s="1130"/>
      <c r="O725" s="71"/>
      <c r="P725" s="71"/>
      <c r="Q725" s="71"/>
      <c r="BB725" s="489"/>
    </row>
    <row r="726" s="413" customFormat="true" ht="25.15" customHeight="true" x14ac:dyDescent="0.2">
      <c r="A726" s="489"/>
      <c r="B726" s="489"/>
      <c r="C726" s="1116"/>
      <c r="D726" s="1130"/>
      <c r="E726" s="71"/>
      <c r="F726" s="71"/>
      <c r="G726" s="71"/>
      <c r="H726" s="1130"/>
      <c r="I726" s="1130"/>
      <c r="J726" s="71"/>
      <c r="K726" s="71"/>
      <c r="L726" s="71"/>
      <c r="M726" s="1130"/>
      <c r="N726" s="1130"/>
      <c r="O726" s="71"/>
      <c r="P726" s="71"/>
      <c r="Q726" s="71"/>
      <c r="BB726" s="489"/>
    </row>
    <row r="727" s="413" customFormat="true" ht="25.15" customHeight="true" x14ac:dyDescent="0.2">
      <c r="A727" s="489"/>
      <c r="B727" s="489"/>
      <c r="C727" s="1116"/>
      <c r="D727" s="1130"/>
      <c r="E727" s="71"/>
      <c r="F727" s="71"/>
      <c r="G727" s="71"/>
      <c r="H727" s="1130"/>
      <c r="I727" s="1130"/>
      <c r="J727" s="71"/>
      <c r="K727" s="71"/>
      <c r="L727" s="71"/>
      <c r="M727" s="1130"/>
      <c r="N727" s="1130"/>
      <c r="O727" s="71"/>
      <c r="P727" s="71"/>
      <c r="Q727" s="71"/>
      <c r="BB727" s="489"/>
    </row>
    <row r="728" s="413" customFormat="true" ht="25.15" customHeight="true" x14ac:dyDescent="0.2">
      <c r="A728" s="489"/>
      <c r="B728" s="489"/>
      <c r="C728" s="1116"/>
      <c r="D728" s="1130"/>
      <c r="E728" s="71"/>
      <c r="F728" s="71"/>
      <c r="G728" s="71"/>
      <c r="H728" s="1130"/>
      <c r="I728" s="1130"/>
      <c r="J728" s="71"/>
      <c r="K728" s="71"/>
      <c r="L728" s="71"/>
      <c r="M728" s="1130"/>
      <c r="N728" s="1130"/>
      <c r="O728" s="71"/>
      <c r="P728" s="71"/>
      <c r="Q728" s="71"/>
      <c r="BB728" s="489"/>
    </row>
    <row r="729" s="413" customFormat="true" ht="25.15" customHeight="true" x14ac:dyDescent="0.2">
      <c r="A729" s="489"/>
      <c r="B729" s="489"/>
      <c r="C729" s="1116"/>
      <c r="D729" s="1130"/>
      <c r="E729" s="71"/>
      <c r="F729" s="71"/>
      <c r="G729" s="71"/>
      <c r="H729" s="1130"/>
      <c r="I729" s="1130"/>
      <c r="J729" s="71"/>
      <c r="K729" s="71"/>
      <c r="L729" s="71"/>
      <c r="M729" s="1130"/>
      <c r="N729" s="1130"/>
      <c r="O729" s="71"/>
      <c r="P729" s="71"/>
      <c r="Q729" s="71"/>
      <c r="BB729" s="489"/>
    </row>
    <row r="730" s="413" customFormat="true" ht="25.15" customHeight="true" x14ac:dyDescent="0.2">
      <c r="A730" s="489"/>
      <c r="B730" s="489"/>
      <c r="C730" s="1116"/>
      <c r="D730" s="1130"/>
      <c r="E730" s="71"/>
      <c r="F730" s="71"/>
      <c r="G730" s="71"/>
      <c r="H730" s="1130"/>
      <c r="I730" s="1130"/>
      <c r="J730" s="71"/>
      <c r="K730" s="71"/>
      <c r="L730" s="71"/>
      <c r="M730" s="1130"/>
      <c r="N730" s="1130"/>
      <c r="O730" s="71"/>
      <c r="P730" s="71"/>
      <c r="Q730" s="71"/>
      <c r="BB730" s="489"/>
    </row>
    <row r="731" s="413" customFormat="true" ht="25.15" customHeight="true" x14ac:dyDescent="0.2">
      <c r="A731" s="489"/>
      <c r="B731" s="489"/>
      <c r="C731" s="1116"/>
      <c r="D731" s="1130"/>
      <c r="E731" s="71"/>
      <c r="F731" s="71"/>
      <c r="G731" s="71"/>
      <c r="H731" s="1130"/>
      <c r="I731" s="1130"/>
      <c r="J731" s="71"/>
      <c r="K731" s="71"/>
      <c r="L731" s="71"/>
      <c r="M731" s="1130"/>
      <c r="N731" s="1130"/>
      <c r="O731" s="71"/>
      <c r="P731" s="71"/>
      <c r="Q731" s="71"/>
      <c r="BB731" s="489"/>
    </row>
    <row r="732" s="413" customFormat="true" ht="25.15" customHeight="true" x14ac:dyDescent="0.2">
      <c r="A732" s="489"/>
      <c r="B732" s="489"/>
      <c r="C732" s="1116"/>
      <c r="D732" s="1130"/>
      <c r="E732" s="71"/>
      <c r="F732" s="71"/>
      <c r="G732" s="71"/>
      <c r="H732" s="1130"/>
      <c r="I732" s="1130"/>
      <c r="J732" s="71"/>
      <c r="K732" s="71"/>
      <c r="L732" s="71"/>
      <c r="M732" s="1130"/>
      <c r="N732" s="1130"/>
      <c r="O732" s="71"/>
      <c r="P732" s="71"/>
      <c r="Q732" s="71"/>
      <c r="BB732" s="489"/>
    </row>
    <row r="733" s="413" customFormat="true" ht="25.15" customHeight="true" x14ac:dyDescent="0.2">
      <c r="A733" s="489"/>
      <c r="B733" s="489"/>
      <c r="C733" s="1116"/>
      <c r="D733" s="1130"/>
      <c r="E733" s="71"/>
      <c r="F733" s="71"/>
      <c r="G733" s="71"/>
      <c r="H733" s="1130"/>
      <c r="I733" s="1130"/>
      <c r="J733" s="71"/>
      <c r="K733" s="71"/>
      <c r="L733" s="71"/>
      <c r="M733" s="1130"/>
      <c r="N733" s="1130"/>
      <c r="O733" s="71"/>
      <c r="P733" s="71"/>
      <c r="Q733" s="71"/>
      <c r="BB733" s="489"/>
    </row>
    <row r="734" s="413" customFormat="true" ht="25.15" customHeight="true" x14ac:dyDescent="0.2">
      <c r="A734" s="489"/>
      <c r="B734" s="489"/>
      <c r="C734" s="1116"/>
      <c r="D734" s="1130"/>
      <c r="E734" s="71"/>
      <c r="F734" s="71"/>
      <c r="G734" s="71"/>
      <c r="H734" s="1130"/>
      <c r="I734" s="1130"/>
      <c r="J734" s="71"/>
      <c r="K734" s="71"/>
      <c r="L734" s="71"/>
      <c r="M734" s="1130"/>
      <c r="N734" s="1130"/>
      <c r="O734" s="71"/>
      <c r="P734" s="71"/>
      <c r="Q734" s="71"/>
      <c r="BB734" s="489"/>
    </row>
    <row r="735" s="413" customFormat="true" ht="25.15" customHeight="true" x14ac:dyDescent="0.2">
      <c r="A735" s="489"/>
      <c r="B735" s="489"/>
      <c r="C735" s="1116"/>
      <c r="D735" s="1130"/>
      <c r="E735" s="71"/>
      <c r="F735" s="71"/>
      <c r="G735" s="71"/>
      <c r="H735" s="1130"/>
      <c r="I735" s="1130"/>
      <c r="J735" s="71"/>
      <c r="K735" s="71"/>
      <c r="L735" s="71"/>
      <c r="M735" s="1130"/>
      <c r="N735" s="1130"/>
      <c r="O735" s="71"/>
      <c r="P735" s="71"/>
      <c r="Q735" s="71"/>
      <c r="BB735" s="489"/>
    </row>
    <row r="736" s="413" customFormat="true" ht="25.15" customHeight="true" x14ac:dyDescent="0.2">
      <c r="A736" s="489"/>
      <c r="B736" s="489"/>
      <c r="C736" s="1116"/>
      <c r="D736" s="1130"/>
      <c r="E736" s="71"/>
      <c r="F736" s="71"/>
      <c r="G736" s="71"/>
      <c r="H736" s="1130"/>
      <c r="I736" s="1130"/>
      <c r="J736" s="71"/>
      <c r="K736" s="71"/>
      <c r="L736" s="71"/>
      <c r="M736" s="1130"/>
      <c r="N736" s="1130"/>
      <c r="O736" s="71"/>
      <c r="P736" s="71"/>
      <c r="Q736" s="71"/>
      <c r="BB736" s="489"/>
    </row>
    <row r="737" s="413" customFormat="true" ht="25.15" customHeight="true" x14ac:dyDescent="0.2">
      <c r="A737" s="489"/>
      <c r="B737" s="489"/>
      <c r="C737" s="1116"/>
      <c r="D737" s="1130"/>
      <c r="E737" s="71"/>
      <c r="F737" s="71"/>
      <c r="G737" s="71"/>
      <c r="H737" s="1130"/>
      <c r="I737" s="1130"/>
      <c r="J737" s="71"/>
      <c r="K737" s="71"/>
      <c r="L737" s="71"/>
      <c r="M737" s="1130"/>
      <c r="N737" s="1130"/>
      <c r="O737" s="71"/>
      <c r="P737" s="71"/>
      <c r="Q737" s="71"/>
      <c r="BB737" s="489"/>
    </row>
    <row r="738" s="413" customFormat="true" ht="25.15" customHeight="true" x14ac:dyDescent="0.2">
      <c r="A738" s="489"/>
      <c r="B738" s="489"/>
      <c r="C738" s="1116"/>
      <c r="D738" s="1130"/>
      <c r="E738" s="71"/>
      <c r="F738" s="71"/>
      <c r="G738" s="71"/>
      <c r="H738" s="1130"/>
      <c r="I738" s="1130"/>
      <c r="J738" s="71"/>
      <c r="K738" s="71"/>
      <c r="L738" s="71"/>
      <c r="M738" s="1130"/>
      <c r="N738" s="1130"/>
      <c r="O738" s="71"/>
      <c r="P738" s="71"/>
      <c r="Q738" s="71"/>
      <c r="BB738" s="489"/>
    </row>
    <row r="739" s="413" customFormat="true" ht="25.15" customHeight="true" x14ac:dyDescent="0.2">
      <c r="A739" s="489"/>
      <c r="B739" s="489"/>
      <c r="C739" s="1116"/>
      <c r="D739" s="1130"/>
      <c r="E739" s="71"/>
      <c r="F739" s="71"/>
      <c r="G739" s="71"/>
      <c r="H739" s="1130"/>
      <c r="I739" s="1130"/>
      <c r="J739" s="71"/>
      <c r="K739" s="71"/>
      <c r="L739" s="71"/>
      <c r="M739" s="1130"/>
      <c r="N739" s="1130"/>
      <c r="O739" s="71"/>
      <c r="P739" s="71"/>
      <c r="Q739" s="71"/>
      <c r="BB739" s="489"/>
    </row>
    <row r="740" s="413" customFormat="true" ht="25.15" customHeight="true" x14ac:dyDescent="0.2">
      <c r="A740" s="489"/>
      <c r="B740" s="489"/>
      <c r="C740" s="1116"/>
      <c r="D740" s="1130"/>
      <c r="E740" s="71"/>
      <c r="F740" s="71"/>
      <c r="G740" s="71"/>
      <c r="H740" s="1130"/>
      <c r="I740" s="1130"/>
      <c r="J740" s="71"/>
      <c r="K740" s="71"/>
      <c r="L740" s="71"/>
      <c r="M740" s="1130"/>
      <c r="N740" s="1130"/>
      <c r="O740" s="71"/>
      <c r="P740" s="71"/>
      <c r="Q740" s="71"/>
      <c r="BB740" s="489"/>
    </row>
    <row r="741" s="413" customFormat="true" ht="25.15" customHeight="true" x14ac:dyDescent="0.2">
      <c r="A741" s="489"/>
      <c r="B741" s="489"/>
      <c r="C741" s="1116"/>
      <c r="D741" s="1130"/>
      <c r="E741" s="71"/>
      <c r="F741" s="71"/>
      <c r="G741" s="71"/>
      <c r="H741" s="1130"/>
      <c r="I741" s="1130"/>
      <c r="J741" s="71"/>
      <c r="K741" s="71"/>
      <c r="L741" s="71"/>
      <c r="M741" s="1130"/>
      <c r="N741" s="1130"/>
      <c r="O741" s="71"/>
      <c r="P741" s="71"/>
      <c r="Q741" s="71"/>
      <c r="BB741" s="489"/>
    </row>
    <row r="742" s="413" customFormat="true" ht="25.15" customHeight="true" x14ac:dyDescent="0.2">
      <c r="A742" s="489"/>
      <c r="B742" s="489"/>
      <c r="C742" s="1116"/>
      <c r="D742" s="1130"/>
      <c r="E742" s="71"/>
      <c r="F742" s="71"/>
      <c r="G742" s="71"/>
      <c r="H742" s="1130"/>
      <c r="I742" s="1130"/>
      <c r="J742" s="71"/>
      <c r="K742" s="71"/>
      <c r="L742" s="71"/>
      <c r="M742" s="1130"/>
      <c r="N742" s="1130"/>
      <c r="O742" s="71"/>
      <c r="P742" s="71"/>
      <c r="Q742" s="71"/>
      <c r="BB742" s="489"/>
    </row>
    <row r="743" s="413" customFormat="true" ht="25.15" customHeight="true" x14ac:dyDescent="0.2">
      <c r="A743" s="489"/>
      <c r="B743" s="489"/>
      <c r="C743" s="1116"/>
      <c r="D743" s="1130"/>
      <c r="E743" s="71"/>
      <c r="F743" s="71"/>
      <c r="G743" s="71"/>
      <c r="H743" s="1130"/>
      <c r="I743" s="1130"/>
      <c r="J743" s="71"/>
      <c r="K743" s="71"/>
      <c r="L743" s="71"/>
      <c r="M743" s="1130"/>
      <c r="N743" s="1130"/>
      <c r="O743" s="71"/>
      <c r="P743" s="71"/>
      <c r="Q743" s="71"/>
      <c r="BB743" s="489"/>
    </row>
    <row r="744" s="413" customFormat="true" ht="25.15" customHeight="true" x14ac:dyDescent="0.2">
      <c r="A744" s="489"/>
      <c r="B744" s="489"/>
      <c r="C744" s="1116"/>
      <c r="D744" s="1130"/>
      <c r="E744" s="71"/>
      <c r="F744" s="71"/>
      <c r="G744" s="71"/>
      <c r="H744" s="1130"/>
      <c r="I744" s="1130"/>
      <c r="J744" s="71"/>
      <c r="K744" s="71"/>
      <c r="L744" s="71"/>
      <c r="M744" s="1130"/>
      <c r="N744" s="1130"/>
      <c r="O744" s="71"/>
      <c r="P744" s="71"/>
      <c r="Q744" s="71"/>
      <c r="BB744" s="489"/>
    </row>
    <row r="745" s="413" customFormat="true" ht="25.15" customHeight="true" x14ac:dyDescent="0.2">
      <c r="A745" s="489"/>
      <c r="B745" s="489"/>
      <c r="C745" s="1116"/>
      <c r="D745" s="1130"/>
      <c r="E745" s="71"/>
      <c r="F745" s="71"/>
      <c r="G745" s="71"/>
      <c r="H745" s="1130"/>
      <c r="I745" s="1130"/>
      <c r="J745" s="71"/>
      <c r="K745" s="71"/>
      <c r="L745" s="71"/>
      <c r="M745" s="1130"/>
      <c r="N745" s="1130"/>
      <c r="O745" s="71"/>
      <c r="P745" s="71"/>
      <c r="Q745" s="71"/>
      <c r="BB745" s="489"/>
    </row>
    <row r="746" s="413" customFormat="true" ht="25.15" customHeight="true" x14ac:dyDescent="0.2">
      <c r="A746" s="489"/>
      <c r="B746" s="489"/>
      <c r="C746" s="1116"/>
      <c r="D746" s="1130"/>
      <c r="E746" s="71"/>
      <c r="F746" s="71"/>
      <c r="G746" s="71"/>
      <c r="H746" s="1130"/>
      <c r="I746" s="1130"/>
      <c r="J746" s="71"/>
      <c r="K746" s="71"/>
      <c r="L746" s="71"/>
      <c r="M746" s="1130"/>
      <c r="N746" s="1130"/>
      <c r="O746" s="71"/>
      <c r="P746" s="71"/>
      <c r="Q746" s="71"/>
      <c r="BB746" s="489"/>
    </row>
    <row r="747" s="413" customFormat="true" ht="25.15" customHeight="true" x14ac:dyDescent="0.2">
      <c r="A747" s="489"/>
      <c r="B747" s="489"/>
      <c r="C747" s="1116"/>
      <c r="D747" s="1130"/>
      <c r="E747" s="71"/>
      <c r="F747" s="71"/>
      <c r="G747" s="71"/>
      <c r="H747" s="1130"/>
      <c r="I747" s="1130"/>
      <c r="J747" s="71"/>
      <c r="K747" s="71"/>
      <c r="L747" s="71"/>
      <c r="M747" s="1130"/>
      <c r="N747" s="1130"/>
      <c r="O747" s="71"/>
      <c r="P747" s="71"/>
      <c r="Q747" s="71"/>
      <c r="BB747" s="489"/>
    </row>
    <row r="748" s="413" customFormat="true" ht="25.15" customHeight="true" x14ac:dyDescent="0.2">
      <c r="A748" s="489"/>
      <c r="B748" s="489"/>
      <c r="C748" s="1116"/>
      <c r="D748" s="1130"/>
      <c r="E748" s="71"/>
      <c r="F748" s="71"/>
      <c r="G748" s="71"/>
      <c r="H748" s="1130"/>
      <c r="I748" s="1130"/>
      <c r="J748" s="71"/>
      <c r="K748" s="71"/>
      <c r="L748" s="71"/>
      <c r="M748" s="1130"/>
      <c r="N748" s="1130"/>
      <c r="O748" s="71"/>
      <c r="P748" s="71"/>
      <c r="Q748" s="71"/>
      <c r="BB748" s="489"/>
    </row>
    <row r="749" s="413" customFormat="true" ht="25.15" customHeight="true" x14ac:dyDescent="0.2">
      <c r="A749" s="489"/>
      <c r="B749" s="489"/>
      <c r="C749" s="1116"/>
      <c r="D749" s="1130"/>
      <c r="E749" s="71"/>
      <c r="F749" s="71"/>
      <c r="G749" s="71"/>
      <c r="H749" s="1130"/>
      <c r="I749" s="1130"/>
      <c r="J749" s="71"/>
      <c r="K749" s="71"/>
      <c r="L749" s="71"/>
      <c r="M749" s="1130"/>
      <c r="N749" s="1130"/>
      <c r="O749" s="71"/>
      <c r="P749" s="71"/>
      <c r="Q749" s="71"/>
      <c r="BB749" s="489"/>
    </row>
    <row r="750" s="413" customFormat="true" ht="25.15" customHeight="true" x14ac:dyDescent="0.2">
      <c r="A750" s="489"/>
      <c r="B750" s="489"/>
      <c r="C750" s="1116"/>
      <c r="D750" s="1130"/>
      <c r="E750" s="71"/>
      <c r="F750" s="71"/>
      <c r="G750" s="71"/>
      <c r="H750" s="1130"/>
      <c r="I750" s="1130"/>
      <c r="J750" s="71"/>
      <c r="K750" s="71"/>
      <c r="L750" s="71"/>
      <c r="M750" s="1130"/>
      <c r="N750" s="1130"/>
      <c r="O750" s="71"/>
      <c r="P750" s="71"/>
      <c r="Q750" s="71"/>
      <c r="BB750" s="489"/>
    </row>
    <row r="751" s="413" customFormat="true" ht="25.15" customHeight="true" x14ac:dyDescent="0.2">
      <c r="A751" s="489"/>
      <c r="B751" s="489"/>
      <c r="C751" s="1116"/>
      <c r="D751" s="1130"/>
      <c r="E751" s="71"/>
      <c r="F751" s="71"/>
      <c r="G751" s="71"/>
      <c r="H751" s="1130"/>
      <c r="I751" s="1130"/>
      <c r="J751" s="71"/>
      <c r="K751" s="71"/>
      <c r="L751" s="71"/>
      <c r="M751" s="1130"/>
      <c r="N751" s="1130"/>
      <c r="O751" s="71"/>
      <c r="P751" s="71"/>
      <c r="Q751" s="71"/>
      <c r="BB751" s="489"/>
    </row>
    <row r="752" s="413" customFormat="true" ht="25.15" customHeight="true" x14ac:dyDescent="0.2">
      <c r="A752" s="489"/>
      <c r="B752" s="489"/>
      <c r="C752" s="1116"/>
      <c r="D752" s="1130"/>
      <c r="E752" s="71"/>
      <c r="F752" s="71"/>
      <c r="G752" s="71"/>
      <c r="H752" s="1130"/>
      <c r="I752" s="1130"/>
      <c r="J752" s="71"/>
      <c r="K752" s="71"/>
      <c r="L752" s="71"/>
      <c r="M752" s="1130"/>
      <c r="N752" s="1130"/>
      <c r="O752" s="71"/>
      <c r="P752" s="71"/>
      <c r="Q752" s="71"/>
      <c r="BB752" s="489"/>
    </row>
    <row r="753" s="413" customFormat="true" ht="25.15" customHeight="true" x14ac:dyDescent="0.2">
      <c r="A753" s="489"/>
      <c r="B753" s="489"/>
      <c r="C753" s="1116"/>
      <c r="D753" s="1130"/>
      <c r="E753" s="71"/>
      <c r="F753" s="71"/>
      <c r="G753" s="71"/>
      <c r="H753" s="1130"/>
      <c r="I753" s="1130"/>
      <c r="J753" s="71"/>
      <c r="K753" s="71"/>
      <c r="L753" s="71"/>
      <c r="M753" s="1130"/>
      <c r="N753" s="1130"/>
      <c r="O753" s="71"/>
      <c r="P753" s="71"/>
      <c r="Q753" s="71"/>
      <c r="BB753" s="489"/>
    </row>
    <row r="754" s="413" customFormat="true" ht="25.15" customHeight="true" x14ac:dyDescent="0.2">
      <c r="A754" s="489"/>
      <c r="B754" s="489"/>
      <c r="C754" s="1116"/>
      <c r="D754" s="1130"/>
      <c r="E754" s="71"/>
      <c r="F754" s="71"/>
      <c r="G754" s="71"/>
      <c r="H754" s="1130"/>
      <c r="I754" s="1130"/>
      <c r="J754" s="71"/>
      <c r="K754" s="71"/>
      <c r="L754" s="71"/>
      <c r="M754" s="1130"/>
      <c r="N754" s="1130"/>
      <c r="O754" s="71"/>
      <c r="P754" s="71"/>
      <c r="Q754" s="71"/>
      <c r="BB754" s="489"/>
    </row>
    <row r="755" s="413" customFormat="true" ht="25.15" customHeight="true" x14ac:dyDescent="0.2">
      <c r="A755" s="489"/>
      <c r="B755" s="489"/>
      <c r="C755" s="1116"/>
      <c r="D755" s="1130"/>
      <c r="E755" s="71"/>
      <c r="F755" s="71"/>
      <c r="G755" s="71"/>
      <c r="H755" s="1130"/>
      <c r="I755" s="1130"/>
      <c r="J755" s="71"/>
      <c r="K755" s="71"/>
      <c r="L755" s="71"/>
      <c r="M755" s="1130"/>
      <c r="N755" s="1130"/>
      <c r="O755" s="71"/>
      <c r="P755" s="71"/>
      <c r="Q755" s="71"/>
      <c r="BB755" s="489"/>
    </row>
    <row r="756" s="413" customFormat="true" ht="25.15" customHeight="true" x14ac:dyDescent="0.2">
      <c r="A756" s="489"/>
      <c r="B756" s="489"/>
      <c r="C756" s="1116"/>
      <c r="D756" s="1130"/>
      <c r="E756" s="71"/>
      <c r="F756" s="71"/>
      <c r="G756" s="71"/>
      <c r="H756" s="1130"/>
      <c r="I756" s="1130"/>
      <c r="J756" s="71"/>
      <c r="K756" s="71"/>
      <c r="L756" s="71"/>
      <c r="M756" s="1130"/>
      <c r="N756" s="1130"/>
      <c r="O756" s="71"/>
      <c r="P756" s="71"/>
      <c r="Q756" s="71"/>
      <c r="BB756" s="489"/>
    </row>
    <row r="757" s="413" customFormat="true" ht="25.15" customHeight="true" x14ac:dyDescent="0.2">
      <c r="A757" s="489"/>
      <c r="B757" s="489"/>
      <c r="C757" s="1116"/>
      <c r="D757" s="1130"/>
      <c r="E757" s="71"/>
      <c r="F757" s="71"/>
      <c r="G757" s="71"/>
      <c r="H757" s="1130"/>
      <c r="I757" s="1130"/>
      <c r="J757" s="71"/>
      <c r="K757" s="71"/>
      <c r="L757" s="71"/>
      <c r="M757" s="1130"/>
      <c r="N757" s="1130"/>
      <c r="O757" s="71"/>
      <c r="P757" s="71"/>
      <c r="Q757" s="71"/>
      <c r="BB757" s="489"/>
    </row>
    <row r="758" s="413" customFormat="true" ht="25.15" customHeight="true" x14ac:dyDescent="0.2">
      <c r="A758" s="489"/>
      <c r="B758" s="489"/>
      <c r="C758" s="1116"/>
      <c r="D758" s="1130"/>
      <c r="E758" s="71"/>
      <c r="F758" s="71"/>
      <c r="G758" s="71"/>
      <c r="H758" s="1130"/>
      <c r="I758" s="1130"/>
      <c r="J758" s="71"/>
      <c r="K758" s="71"/>
      <c r="L758" s="71"/>
      <c r="M758" s="1130"/>
      <c r="N758" s="1130"/>
      <c r="O758" s="71"/>
      <c r="P758" s="71"/>
      <c r="Q758" s="71"/>
      <c r="BB758" s="489"/>
    </row>
    <row r="759" s="413" customFormat="true" ht="25.15" customHeight="true" x14ac:dyDescent="0.2">
      <c r="A759" s="489"/>
      <c r="B759" s="489"/>
      <c r="C759" s="1116"/>
      <c r="D759" s="1130"/>
      <c r="E759" s="71"/>
      <c r="F759" s="71"/>
      <c r="G759" s="71"/>
      <c r="H759" s="1130"/>
      <c r="I759" s="1130"/>
      <c r="J759" s="71"/>
      <c r="K759" s="71"/>
      <c r="L759" s="71"/>
      <c r="M759" s="1130"/>
      <c r="N759" s="1130"/>
      <c r="O759" s="71"/>
      <c r="P759" s="71"/>
      <c r="Q759" s="71"/>
      <c r="BB759" s="489"/>
    </row>
    <row r="760" s="413" customFormat="true" ht="25.15" customHeight="true" x14ac:dyDescent="0.2">
      <c r="A760" s="489"/>
      <c r="B760" s="489"/>
      <c r="C760" s="1116"/>
      <c r="D760" s="1130"/>
      <c r="E760" s="71"/>
      <c r="F760" s="71"/>
      <c r="G760" s="71"/>
      <c r="H760" s="1130"/>
      <c r="I760" s="1130"/>
      <c r="J760" s="71"/>
      <c r="K760" s="71"/>
      <c r="L760" s="71"/>
      <c r="M760" s="1130"/>
      <c r="N760" s="1130"/>
      <c r="O760" s="71"/>
      <c r="P760" s="71"/>
      <c r="Q760" s="71"/>
      <c r="BB760" s="489"/>
    </row>
    <row r="761" s="413" customFormat="true" ht="25.15" customHeight="true" x14ac:dyDescent="0.2">
      <c r="A761" s="489"/>
      <c r="B761" s="489"/>
      <c r="C761" s="1116"/>
      <c r="D761" s="1130"/>
      <c r="E761" s="71"/>
      <c r="F761" s="71"/>
      <c r="G761" s="71"/>
      <c r="H761" s="1130"/>
      <c r="I761" s="1130"/>
      <c r="J761" s="71"/>
      <c r="K761" s="71"/>
      <c r="L761" s="71"/>
      <c r="M761" s="1130"/>
      <c r="N761" s="1130"/>
      <c r="O761" s="71"/>
      <c r="P761" s="71"/>
      <c r="Q761" s="71"/>
      <c r="BB761" s="489"/>
    </row>
    <row r="762" s="413" customFormat="true" ht="25.15" customHeight="true" x14ac:dyDescent="0.2">
      <c r="A762" s="489"/>
      <c r="B762" s="489"/>
      <c r="C762" s="1116"/>
      <c r="D762" s="1130"/>
      <c r="E762" s="71"/>
      <c r="F762" s="71"/>
      <c r="G762" s="71"/>
      <c r="H762" s="1130"/>
      <c r="I762" s="1130"/>
      <c r="J762" s="71"/>
      <c r="K762" s="71"/>
      <c r="L762" s="71"/>
      <c r="M762" s="1130"/>
      <c r="N762" s="1130"/>
      <c r="O762" s="71"/>
      <c r="P762" s="71"/>
      <c r="Q762" s="71"/>
      <c r="BB762" s="489"/>
    </row>
    <row r="763" s="413" customFormat="true" ht="25.15" customHeight="true" x14ac:dyDescent="0.2">
      <c r="A763" s="489"/>
      <c r="B763" s="489"/>
      <c r="C763" s="1116"/>
      <c r="D763" s="1130"/>
      <c r="E763" s="71"/>
      <c r="F763" s="71"/>
      <c r="G763" s="71"/>
      <c r="H763" s="1130"/>
      <c r="I763" s="1130"/>
      <c r="J763" s="71"/>
      <c r="K763" s="71"/>
      <c r="L763" s="71"/>
      <c r="M763" s="1130"/>
      <c r="N763" s="1130"/>
      <c r="O763" s="71"/>
      <c r="P763" s="71"/>
      <c r="Q763" s="71"/>
      <c r="BB763" s="489"/>
    </row>
    <row r="764" s="413" customFormat="true" ht="25.15" customHeight="true" x14ac:dyDescent="0.2">
      <c r="A764" s="489"/>
      <c r="B764" s="489"/>
      <c r="C764" s="1116"/>
      <c r="D764" s="1130"/>
      <c r="E764" s="71"/>
      <c r="F764" s="71"/>
      <c r="G764" s="71"/>
      <c r="H764" s="1130"/>
      <c r="I764" s="1130"/>
      <c r="J764" s="71"/>
      <c r="K764" s="71"/>
      <c r="L764" s="71"/>
      <c r="M764" s="1130"/>
      <c r="N764" s="1130"/>
      <c r="O764" s="71"/>
      <c r="P764" s="71"/>
      <c r="Q764" s="71"/>
      <c r="BB764" s="489"/>
    </row>
    <row r="765" s="413" customFormat="true" ht="25.15" customHeight="true" x14ac:dyDescent="0.2">
      <c r="A765" s="489"/>
      <c r="B765" s="489"/>
      <c r="C765" s="1116"/>
      <c r="D765" s="1130"/>
      <c r="E765" s="71"/>
      <c r="F765" s="71"/>
      <c r="G765" s="71"/>
      <c r="H765" s="1130"/>
      <c r="I765" s="1130"/>
      <c r="J765" s="71"/>
      <c r="K765" s="71"/>
      <c r="L765" s="71"/>
      <c r="M765" s="1130"/>
      <c r="N765" s="1130"/>
      <c r="O765" s="71"/>
      <c r="P765" s="71"/>
      <c r="Q765" s="71"/>
      <c r="BB765" s="489"/>
    </row>
    <row r="766" s="413" customFormat="true" ht="25.15" customHeight="true" x14ac:dyDescent="0.2">
      <c r="A766" s="489"/>
      <c r="B766" s="489"/>
      <c r="C766" s="1116"/>
      <c r="D766" s="1130"/>
      <c r="E766" s="71"/>
      <c r="F766" s="71"/>
      <c r="G766" s="71"/>
      <c r="H766" s="1130"/>
      <c r="I766" s="1130"/>
      <c r="J766" s="71"/>
      <c r="K766" s="71"/>
      <c r="L766" s="71"/>
      <c r="M766" s="1130"/>
      <c r="N766" s="1130"/>
      <c r="O766" s="71"/>
      <c r="P766" s="71"/>
      <c r="Q766" s="71"/>
      <c r="BB766" s="489"/>
    </row>
    <row r="767" s="413" customFormat="true" ht="25.15" customHeight="true" x14ac:dyDescent="0.2">
      <c r="A767" s="489"/>
      <c r="B767" s="489"/>
      <c r="C767" s="1116"/>
      <c r="D767" s="1130"/>
      <c r="E767" s="71"/>
      <c r="F767" s="71"/>
      <c r="G767" s="71"/>
      <c r="H767" s="1130"/>
      <c r="I767" s="1130"/>
      <c r="J767" s="71"/>
      <c r="K767" s="71"/>
      <c r="L767" s="71"/>
      <c r="M767" s="1130"/>
      <c r="N767" s="1130"/>
      <c r="O767" s="71"/>
      <c r="P767" s="71"/>
      <c r="Q767" s="71"/>
      <c r="BB767" s="489"/>
    </row>
    <row r="768" s="411" customFormat="true" ht="25.15" customHeight="true" x14ac:dyDescent="0.2">
      <c r="A768" s="490"/>
      <c r="B768" s="490"/>
      <c r="C768" s="1116"/>
      <c r="D768" s="1130"/>
      <c r="E768" s="71"/>
      <c r="F768" s="71"/>
      <c r="G768" s="71"/>
      <c r="H768" s="1130"/>
      <c r="I768" s="1130"/>
      <c r="J768" s="71"/>
      <c r="K768" s="71"/>
      <c r="L768" s="71"/>
      <c r="M768" s="1130"/>
      <c r="N768" s="1130"/>
      <c r="O768" s="71"/>
      <c r="P768" s="71"/>
      <c r="Q768" s="71"/>
      <c r="BB768" s="490"/>
    </row>
    <row r="769" s="411" customFormat="true" ht="25.15" customHeight="true" x14ac:dyDescent="0.2">
      <c r="A769" s="490"/>
      <c r="B769" s="490"/>
      <c r="C769" s="1116"/>
      <c r="D769" s="1130"/>
      <c r="E769" s="71"/>
      <c r="F769" s="71"/>
      <c r="G769" s="71"/>
      <c r="H769" s="1130"/>
      <c r="I769" s="1130"/>
      <c r="J769" s="71"/>
      <c r="K769" s="71"/>
      <c r="L769" s="71"/>
      <c r="M769" s="1130"/>
      <c r="N769" s="1130"/>
      <c r="O769" s="71"/>
      <c r="P769" s="71"/>
      <c r="Q769" s="71"/>
      <c r="BB769" s="490"/>
    </row>
    <row r="770" s="411" customFormat="true" ht="25.15" customHeight="true" x14ac:dyDescent="0.2">
      <c r="A770" s="490"/>
      <c r="B770" s="490"/>
      <c r="C770" s="1116"/>
      <c r="D770" s="1130"/>
      <c r="E770" s="71"/>
      <c r="F770" s="71"/>
      <c r="G770" s="71"/>
      <c r="H770" s="1130"/>
      <c r="I770" s="1130"/>
      <c r="J770" s="71"/>
      <c r="K770" s="71"/>
      <c r="L770" s="71"/>
      <c r="M770" s="1130"/>
      <c r="N770" s="1130"/>
      <c r="O770" s="71"/>
      <c r="P770" s="71"/>
      <c r="Q770" s="71"/>
      <c r="BB770" s="490"/>
    </row>
    <row r="771" s="411" customFormat="true" ht="25.15" customHeight="true" x14ac:dyDescent="0.2">
      <c r="A771" s="490"/>
      <c r="B771" s="490"/>
      <c r="C771" s="1116"/>
      <c r="D771" s="1130"/>
      <c r="E771" s="71"/>
      <c r="F771" s="71"/>
      <c r="G771" s="71"/>
      <c r="H771" s="1130"/>
      <c r="I771" s="1130"/>
      <c r="J771" s="71"/>
      <c r="K771" s="71"/>
      <c r="L771" s="71"/>
      <c r="M771" s="1130"/>
      <c r="N771" s="1130"/>
      <c r="O771" s="71"/>
      <c r="P771" s="71"/>
      <c r="Q771" s="71"/>
      <c r="BB771" s="490"/>
    </row>
    <row r="772" s="411" customFormat="true" ht="25.15" customHeight="true" x14ac:dyDescent="0.2">
      <c r="A772" s="490"/>
      <c r="B772" s="490"/>
      <c r="C772" s="1116"/>
      <c r="D772" s="1130"/>
      <c r="E772" s="71"/>
      <c r="F772" s="71"/>
      <c r="G772" s="71"/>
      <c r="H772" s="1130"/>
      <c r="I772" s="1130"/>
      <c r="J772" s="71"/>
      <c r="K772" s="71"/>
      <c r="L772" s="71"/>
      <c r="M772" s="1130"/>
      <c r="N772" s="1130"/>
      <c r="O772" s="71"/>
      <c r="P772" s="71"/>
      <c r="Q772" s="71"/>
      <c r="BB772" s="490"/>
    </row>
    <row r="773" s="411" customFormat="true" ht="25.15" customHeight="true" x14ac:dyDescent="0.2">
      <c r="A773" s="490"/>
      <c r="B773" s="490"/>
      <c r="C773" s="1116"/>
      <c r="D773" s="1130"/>
      <c r="E773" s="71"/>
      <c r="F773" s="71"/>
      <c r="G773" s="71"/>
      <c r="H773" s="1130"/>
      <c r="I773" s="1130"/>
      <c r="J773" s="71"/>
      <c r="K773" s="71"/>
      <c r="L773" s="71"/>
      <c r="M773" s="1130"/>
      <c r="N773" s="1130"/>
      <c r="O773" s="71"/>
      <c r="P773" s="71"/>
      <c r="Q773" s="71"/>
      <c r="BB773" s="490"/>
    </row>
    <row r="774" s="411" customFormat="true" ht="25.15" customHeight="true" x14ac:dyDescent="0.2">
      <c r="A774" s="490"/>
      <c r="B774" s="490"/>
      <c r="C774" s="1116"/>
      <c r="D774" s="1130"/>
      <c r="E774" s="71"/>
      <c r="F774" s="71"/>
      <c r="G774" s="71"/>
      <c r="H774" s="1130"/>
      <c r="I774" s="1130"/>
      <c r="J774" s="71"/>
      <c r="K774" s="71"/>
      <c r="L774" s="71"/>
      <c r="M774" s="1130"/>
      <c r="N774" s="1130"/>
      <c r="O774" s="71"/>
      <c r="P774" s="71"/>
      <c r="Q774" s="71"/>
      <c r="BB774" s="490"/>
    </row>
    <row r="775" s="411" customFormat="true" ht="25.15" customHeight="true" x14ac:dyDescent="0.2">
      <c r="A775" s="490"/>
      <c r="B775" s="490"/>
      <c r="C775" s="1116"/>
      <c r="D775" s="1130"/>
      <c r="E775" s="71"/>
      <c r="F775" s="71"/>
      <c r="G775" s="71"/>
      <c r="H775" s="1130"/>
      <c r="I775" s="1130"/>
      <c r="J775" s="71"/>
      <c r="K775" s="71"/>
      <c r="L775" s="71"/>
      <c r="M775" s="1130"/>
      <c r="N775" s="1130"/>
      <c r="O775" s="71"/>
      <c r="P775" s="71"/>
      <c r="Q775" s="71"/>
      <c r="BB775" s="490"/>
    </row>
    <row r="776" s="411" customFormat="true" ht="25.15" customHeight="true" x14ac:dyDescent="0.2">
      <c r="A776" s="490"/>
      <c r="B776" s="490"/>
      <c r="C776" s="1116"/>
      <c r="D776" s="1130"/>
      <c r="E776" s="71"/>
      <c r="F776" s="71"/>
      <c r="G776" s="71"/>
      <c r="H776" s="1130"/>
      <c r="I776" s="1130"/>
      <c r="J776" s="71"/>
      <c r="K776" s="71"/>
      <c r="L776" s="71"/>
      <c r="M776" s="1130"/>
      <c r="N776" s="1130"/>
      <c r="O776" s="71"/>
      <c r="P776" s="71"/>
      <c r="Q776" s="71"/>
      <c r="BB776" s="490"/>
    </row>
    <row r="777" s="411" customFormat="true" ht="25.15" customHeight="true" x14ac:dyDescent="0.2">
      <c r="A777" s="490"/>
      <c r="B777" s="490"/>
      <c r="C777" s="1116"/>
      <c r="D777" s="1130"/>
      <c r="E777" s="71"/>
      <c r="F777" s="71"/>
      <c r="G777" s="71"/>
      <c r="H777" s="1130"/>
      <c r="I777" s="1130"/>
      <c r="J777" s="71"/>
      <c r="K777" s="71"/>
      <c r="L777" s="71"/>
      <c r="M777" s="1130"/>
      <c r="N777" s="1130"/>
      <c r="O777" s="71"/>
      <c r="P777" s="71"/>
      <c r="Q777" s="71"/>
      <c r="BB777" s="490"/>
    </row>
    <row r="778" s="411" customFormat="true" ht="25.15" customHeight="true" x14ac:dyDescent="0.2">
      <c r="A778" s="490"/>
      <c r="B778" s="490"/>
      <c r="C778" s="1116"/>
      <c r="D778" s="1130"/>
      <c r="E778" s="71"/>
      <c r="F778" s="71"/>
      <c r="G778" s="71"/>
      <c r="H778" s="1130"/>
      <c r="I778" s="1130"/>
      <c r="J778" s="71"/>
      <c r="K778" s="71"/>
      <c r="L778" s="71"/>
      <c r="M778" s="1130"/>
      <c r="N778" s="1130"/>
      <c r="O778" s="71"/>
      <c r="P778" s="71"/>
      <c r="Q778" s="71"/>
      <c r="BB778" s="490"/>
    </row>
    <row r="779" s="411" customFormat="true" ht="25.15" customHeight="true" x14ac:dyDescent="0.2">
      <c r="A779" s="490"/>
      <c r="B779" s="490"/>
      <c r="C779" s="1116"/>
      <c r="D779" s="1130"/>
      <c r="E779" s="71"/>
      <c r="F779" s="71"/>
      <c r="G779" s="71"/>
      <c r="H779" s="1130"/>
      <c r="I779" s="1130"/>
      <c r="J779" s="71"/>
      <c r="K779" s="71"/>
      <c r="L779" s="71"/>
      <c r="M779" s="1130"/>
      <c r="N779" s="1130"/>
      <c r="O779" s="71"/>
      <c r="P779" s="71"/>
      <c r="Q779" s="71"/>
      <c r="BB779" s="490"/>
    </row>
    <row r="780" s="411" customFormat="true" ht="25.15" customHeight="true" x14ac:dyDescent="0.2">
      <c r="A780" s="490"/>
      <c r="B780" s="490"/>
      <c r="C780" s="1116"/>
      <c r="D780" s="1130"/>
      <c r="E780" s="71"/>
      <c r="F780" s="71"/>
      <c r="G780" s="71"/>
      <c r="H780" s="1130"/>
      <c r="I780" s="1130"/>
      <c r="J780" s="71"/>
      <c r="K780" s="71"/>
      <c r="L780" s="71"/>
      <c r="M780" s="1130"/>
      <c r="N780" s="1130"/>
      <c r="O780" s="71"/>
      <c r="P780" s="71"/>
      <c r="Q780" s="71"/>
      <c r="BB780" s="490"/>
    </row>
    <row r="781" s="411" customFormat="true" ht="25.15" customHeight="true" x14ac:dyDescent="0.2">
      <c r="A781" s="490"/>
      <c r="B781" s="490"/>
      <c r="C781" s="1116"/>
      <c r="D781" s="1130"/>
      <c r="E781" s="71"/>
      <c r="F781" s="71"/>
      <c r="G781" s="71"/>
      <c r="H781" s="1130"/>
      <c r="I781" s="1130"/>
      <c r="J781" s="71"/>
      <c r="K781" s="71"/>
      <c r="L781" s="71"/>
      <c r="M781" s="1130"/>
      <c r="N781" s="1130"/>
      <c r="O781" s="71"/>
      <c r="P781" s="71"/>
      <c r="Q781" s="71"/>
      <c r="BB781" s="490"/>
    </row>
    <row r="782" s="411" customFormat="true" ht="25.15" customHeight="true" x14ac:dyDescent="0.2">
      <c r="A782" s="490"/>
      <c r="B782" s="490"/>
      <c r="C782" s="1116"/>
      <c r="D782" s="1130"/>
      <c r="E782" s="71"/>
      <c r="F782" s="71"/>
      <c r="G782" s="71"/>
      <c r="H782" s="1130"/>
      <c r="I782" s="1130"/>
      <c r="J782" s="71"/>
      <c r="K782" s="71"/>
      <c r="L782" s="71"/>
      <c r="M782" s="1130"/>
      <c r="N782" s="1130"/>
      <c r="O782" s="71"/>
      <c r="P782" s="71"/>
      <c r="Q782" s="71"/>
      <c r="BB782" s="490"/>
    </row>
    <row r="783" s="411" customFormat="true" ht="25.15" customHeight="true" x14ac:dyDescent="0.2">
      <c r="A783" s="490"/>
      <c r="B783" s="490"/>
      <c r="C783" s="1116"/>
      <c r="D783" s="1130"/>
      <c r="E783" s="71"/>
      <c r="F783" s="71"/>
      <c r="G783" s="71"/>
      <c r="H783" s="1130"/>
      <c r="I783" s="1130"/>
      <c r="J783" s="71"/>
      <c r="K783" s="71"/>
      <c r="L783" s="71"/>
      <c r="M783" s="1130"/>
      <c r="N783" s="1130"/>
      <c r="O783" s="71"/>
      <c r="P783" s="71"/>
      <c r="Q783" s="71"/>
      <c r="BB783" s="490"/>
    </row>
    <row r="784" s="411" customFormat="true" ht="25.15" customHeight="true" x14ac:dyDescent="0.2">
      <c r="A784" s="490"/>
      <c r="B784" s="490"/>
      <c r="C784" s="1116"/>
      <c r="D784" s="1130"/>
      <c r="E784" s="71"/>
      <c r="F784" s="71"/>
      <c r="G784" s="71"/>
      <c r="H784" s="1130"/>
      <c r="I784" s="1130"/>
      <c r="J784" s="71"/>
      <c r="K784" s="71"/>
      <c r="L784" s="71"/>
      <c r="M784" s="1130"/>
      <c r="N784" s="1130"/>
      <c r="O784" s="71"/>
      <c r="P784" s="71"/>
      <c r="Q784" s="71"/>
      <c r="BB784" s="490"/>
    </row>
    <row r="785" s="411" customFormat="true" ht="25.15" customHeight="true" x14ac:dyDescent="0.2">
      <c r="A785" s="490"/>
      <c r="B785" s="490"/>
      <c r="C785" s="1116"/>
      <c r="D785" s="1130"/>
      <c r="E785" s="71"/>
      <c r="F785" s="71"/>
      <c r="G785" s="71"/>
      <c r="H785" s="1130"/>
      <c r="I785" s="1130"/>
      <c r="J785" s="71"/>
      <c r="K785" s="71"/>
      <c r="L785" s="71"/>
      <c r="M785" s="1130"/>
      <c r="N785" s="1130"/>
      <c r="O785" s="71"/>
      <c r="P785" s="71"/>
      <c r="Q785" s="71"/>
      <c r="BB785" s="490"/>
    </row>
    <row r="786" s="411" customFormat="true" ht="25.15" customHeight="true" x14ac:dyDescent="0.2">
      <c r="A786" s="490"/>
      <c r="B786" s="490"/>
      <c r="C786" s="1116"/>
      <c r="D786" s="1130"/>
      <c r="E786" s="71"/>
      <c r="F786" s="71"/>
      <c r="G786" s="71"/>
      <c r="H786" s="1130"/>
      <c r="I786" s="1130"/>
      <c r="J786" s="71"/>
      <c r="K786" s="71"/>
      <c r="L786" s="71"/>
      <c r="M786" s="1130"/>
      <c r="N786" s="1130"/>
      <c r="O786" s="71"/>
      <c r="P786" s="71"/>
      <c r="Q786" s="71"/>
      <c r="BB786" s="490"/>
    </row>
    <row r="787" s="411" customFormat="true" ht="25.15" customHeight="true" x14ac:dyDescent="0.2">
      <c r="A787" s="490"/>
      <c r="B787" s="490"/>
      <c r="C787" s="1116"/>
      <c r="D787" s="1130"/>
      <c r="E787" s="71"/>
      <c r="F787" s="71"/>
      <c r="G787" s="71"/>
      <c r="H787" s="1130"/>
      <c r="I787" s="1130"/>
      <c r="J787" s="71"/>
      <c r="K787" s="71"/>
      <c r="L787" s="71"/>
      <c r="M787" s="1130"/>
      <c r="N787" s="1130"/>
      <c r="O787" s="71"/>
      <c r="P787" s="71"/>
      <c r="Q787" s="71"/>
      <c r="BB787" s="490"/>
    </row>
    <row r="788" s="411" customFormat="true" ht="25.15" customHeight="true" x14ac:dyDescent="0.2">
      <c r="A788" s="490"/>
      <c r="B788" s="490"/>
      <c r="C788" s="1116"/>
      <c r="D788" s="1130"/>
      <c r="E788" s="71"/>
      <c r="F788" s="71"/>
      <c r="G788" s="71"/>
      <c r="H788" s="1130"/>
      <c r="I788" s="1130"/>
      <c r="J788" s="71"/>
      <c r="K788" s="71"/>
      <c r="L788" s="71"/>
      <c r="M788" s="1130"/>
      <c r="N788" s="1130"/>
      <c r="O788" s="71"/>
      <c r="P788" s="71"/>
      <c r="Q788" s="71"/>
      <c r="BB788" s="490"/>
    </row>
    <row r="789" s="411" customFormat="true" ht="25.15" customHeight="true" x14ac:dyDescent="0.2">
      <c r="A789" s="490"/>
      <c r="B789" s="490"/>
      <c r="C789" s="1116"/>
      <c r="D789" s="1130"/>
      <c r="E789" s="71"/>
      <c r="F789" s="71"/>
      <c r="G789" s="71"/>
      <c r="H789" s="1130"/>
      <c r="I789" s="1130"/>
      <c r="J789" s="71"/>
      <c r="K789" s="71"/>
      <c r="L789" s="71"/>
      <c r="M789" s="1130"/>
      <c r="N789" s="1130"/>
      <c r="O789" s="71"/>
      <c r="P789" s="71"/>
      <c r="Q789" s="71"/>
      <c r="BB789" s="490"/>
    </row>
    <row r="790" s="411" customFormat="true" ht="25.15" customHeight="true" x14ac:dyDescent="0.2">
      <c r="A790" s="490"/>
      <c r="B790" s="490"/>
      <c r="C790" s="1116"/>
      <c r="D790" s="1130"/>
      <c r="E790" s="71"/>
      <c r="F790" s="71"/>
      <c r="G790" s="71"/>
      <c r="H790" s="1130"/>
      <c r="I790" s="1130"/>
      <c r="J790" s="71"/>
      <c r="K790" s="71"/>
      <c r="L790" s="71"/>
      <c r="M790" s="1130"/>
      <c r="N790" s="1130"/>
      <c r="O790" s="71"/>
      <c r="P790" s="71"/>
      <c r="Q790" s="71"/>
      <c r="BB790" s="490"/>
    </row>
    <row r="791" s="411" customFormat="true" ht="25.15" customHeight="true" x14ac:dyDescent="0.2">
      <c r="A791" s="490"/>
      <c r="B791" s="490"/>
      <c r="C791" s="1116"/>
      <c r="D791" s="1130"/>
      <c r="E791" s="71"/>
      <c r="F791" s="71"/>
      <c r="G791" s="71"/>
      <c r="H791" s="1130"/>
      <c r="I791" s="1130"/>
      <c r="J791" s="71"/>
      <c r="K791" s="71"/>
      <c r="L791" s="71"/>
      <c r="M791" s="1130"/>
      <c r="N791" s="1130"/>
      <c r="O791" s="71"/>
      <c r="P791" s="71"/>
      <c r="Q791" s="71"/>
      <c r="BB791" s="490"/>
    </row>
    <row r="792" s="411" customFormat="true" ht="25.15" customHeight="true" x14ac:dyDescent="0.2">
      <c r="A792" s="490"/>
      <c r="B792" s="490"/>
      <c r="C792" s="1116"/>
      <c r="D792" s="1130"/>
      <c r="E792" s="71"/>
      <c r="F792" s="71"/>
      <c r="G792" s="71"/>
      <c r="H792" s="1130"/>
      <c r="I792" s="1130"/>
      <c r="J792" s="71"/>
      <c r="K792" s="71"/>
      <c r="L792" s="71"/>
      <c r="M792" s="1130"/>
      <c r="N792" s="1130"/>
      <c r="O792" s="71"/>
      <c r="P792" s="71"/>
      <c r="Q792" s="71"/>
      <c r="BB792" s="490"/>
    </row>
    <row r="793" s="411" customFormat="true" ht="25.15" customHeight="true" x14ac:dyDescent="0.2">
      <c r="A793" s="490"/>
      <c r="B793" s="490"/>
      <c r="C793" s="1116"/>
      <c r="D793" s="1130"/>
      <c r="E793" s="71"/>
      <c r="F793" s="71"/>
      <c r="G793" s="71"/>
      <c r="H793" s="1130"/>
      <c r="I793" s="1130"/>
      <c r="J793" s="71"/>
      <c r="K793" s="71"/>
      <c r="L793" s="71"/>
      <c r="M793" s="1130"/>
      <c r="N793" s="1130"/>
      <c r="O793" s="71"/>
      <c r="P793" s="71"/>
      <c r="Q793" s="71"/>
      <c r="BB793" s="490"/>
    </row>
    <row r="794" s="411" customFormat="true" ht="25.15" customHeight="true" x14ac:dyDescent="0.2">
      <c r="A794" s="490"/>
      <c r="B794" s="490"/>
      <c r="C794" s="1116"/>
      <c r="D794" s="1130"/>
      <c r="E794" s="71"/>
      <c r="F794" s="71"/>
      <c r="G794" s="71"/>
      <c r="H794" s="1130"/>
      <c r="I794" s="1130"/>
      <c r="J794" s="71"/>
      <c r="K794" s="71"/>
      <c r="L794" s="71"/>
      <c r="M794" s="1130"/>
      <c r="N794" s="1130"/>
      <c r="O794" s="71"/>
      <c r="P794" s="71"/>
      <c r="Q794" s="71"/>
      <c r="BB794" s="490"/>
    </row>
    <row r="795" s="411" customFormat="true" ht="25.15" customHeight="true" x14ac:dyDescent="0.2">
      <c r="A795" s="490"/>
      <c r="B795" s="490"/>
      <c r="C795" s="1116"/>
      <c r="D795" s="1130"/>
      <c r="E795" s="71"/>
      <c r="F795" s="71"/>
      <c r="G795" s="71"/>
      <c r="H795" s="1130"/>
      <c r="I795" s="1130"/>
      <c r="J795" s="71"/>
      <c r="K795" s="71"/>
      <c r="L795" s="71"/>
      <c r="M795" s="1130"/>
      <c r="N795" s="1130"/>
      <c r="O795" s="71"/>
      <c r="P795" s="71"/>
      <c r="Q795" s="71"/>
      <c r="BB795" s="490"/>
    </row>
    <row r="796" s="411" customFormat="true" ht="25.15" customHeight="true" x14ac:dyDescent="0.2">
      <c r="A796" s="490"/>
      <c r="B796" s="490"/>
      <c r="C796" s="1116"/>
      <c r="D796" s="1130"/>
      <c r="E796" s="71"/>
      <c r="F796" s="71"/>
      <c r="G796" s="71"/>
      <c r="H796" s="1130"/>
      <c r="I796" s="1130"/>
      <c r="J796" s="71"/>
      <c r="K796" s="71"/>
      <c r="L796" s="71"/>
      <c r="M796" s="1130"/>
      <c r="N796" s="1130"/>
      <c r="O796" s="71"/>
      <c r="P796" s="71"/>
      <c r="Q796" s="71"/>
      <c r="BB796" s="490"/>
    </row>
    <row r="797" s="411" customFormat="true" ht="25.15" customHeight="true" x14ac:dyDescent="0.2">
      <c r="A797" s="490"/>
      <c r="B797" s="490"/>
      <c r="C797" s="1116"/>
      <c r="D797" s="1130"/>
      <c r="E797" s="71"/>
      <c r="F797" s="71"/>
      <c r="G797" s="71"/>
      <c r="H797" s="1130"/>
      <c r="I797" s="1130"/>
      <c r="J797" s="71"/>
      <c r="K797" s="71"/>
      <c r="L797" s="71"/>
      <c r="M797" s="1130"/>
      <c r="N797" s="1130"/>
      <c r="O797" s="71"/>
      <c r="P797" s="71"/>
      <c r="Q797" s="71"/>
      <c r="BB797" s="490"/>
    </row>
    <row r="798" s="411" customFormat="true" ht="25.15" customHeight="true" x14ac:dyDescent="0.2">
      <c r="A798" s="490"/>
      <c r="B798" s="490"/>
      <c r="C798" s="1116"/>
      <c r="D798" s="1130"/>
      <c r="E798" s="71"/>
      <c r="F798" s="71"/>
      <c r="G798" s="71"/>
      <c r="H798" s="1130"/>
      <c r="I798" s="1130"/>
      <c r="J798" s="71"/>
      <c r="K798" s="71"/>
      <c r="L798" s="71"/>
      <c r="M798" s="1130"/>
      <c r="N798" s="1130"/>
      <c r="O798" s="71"/>
      <c r="P798" s="71"/>
      <c r="Q798" s="71"/>
      <c r="BB798" s="490"/>
    </row>
    <row r="799" s="411" customFormat="true" ht="25.15" customHeight="true" x14ac:dyDescent="0.2">
      <c r="A799" s="490"/>
      <c r="B799" s="490"/>
      <c r="C799" s="1116"/>
      <c r="D799" s="1130"/>
      <c r="E799" s="71"/>
      <c r="F799" s="71"/>
      <c r="G799" s="71"/>
      <c r="H799" s="1130"/>
      <c r="I799" s="1130"/>
      <c r="J799" s="71"/>
      <c r="K799" s="71"/>
      <c r="L799" s="71"/>
      <c r="M799" s="1130"/>
      <c r="N799" s="1130"/>
      <c r="O799" s="71"/>
      <c r="P799" s="71"/>
      <c r="Q799" s="71"/>
      <c r="BB799" s="490"/>
    </row>
    <row r="800" s="411" customFormat="true" ht="25.15" customHeight="true" x14ac:dyDescent="0.2">
      <c r="A800" s="490"/>
      <c r="B800" s="490"/>
      <c r="C800" s="1116"/>
      <c r="D800" s="1130"/>
      <c r="E800" s="71"/>
      <c r="F800" s="71"/>
      <c r="G800" s="71"/>
      <c r="H800" s="1130"/>
      <c r="I800" s="1130"/>
      <c r="J800" s="71"/>
      <c r="K800" s="71"/>
      <c r="L800" s="71"/>
      <c r="M800" s="1130"/>
      <c r="N800" s="1130"/>
      <c r="O800" s="71"/>
      <c r="P800" s="71"/>
      <c r="Q800" s="71"/>
      <c r="BB800" s="490"/>
    </row>
    <row r="801" ht="25.15" customHeight="true" x14ac:dyDescent="0.2">
      <c r="C801" s="1116"/>
      <c r="D801" s="1130"/>
      <c r="E801" s="71"/>
      <c r="F801" s="71"/>
      <c r="G801" s="71"/>
      <c r="H801" s="1130"/>
      <c r="I801" s="1130"/>
      <c r="J801" s="71"/>
      <c r="K801" s="71"/>
      <c r="L801" s="71"/>
      <c r="M801" s="1130"/>
      <c r="N801" s="1130"/>
      <c r="O801" s="71"/>
      <c r="P801" s="71"/>
      <c r="Q801" s="71"/>
    </row>
    <row r="802" ht="25.15" customHeight="true" x14ac:dyDescent="0.2">
      <c r="C802" s="1116"/>
      <c r="D802" s="1130"/>
      <c r="E802" s="71"/>
      <c r="F802" s="71"/>
      <c r="G802" s="71"/>
      <c r="H802" s="1130"/>
      <c r="I802" s="1130"/>
      <c r="J802" s="71"/>
      <c r="K802" s="71"/>
      <c r="L802" s="71"/>
      <c r="M802" s="1130"/>
      <c r="N802" s="1130"/>
      <c r="O802" s="71"/>
      <c r="P802" s="71"/>
      <c r="Q802" s="71"/>
    </row>
    <row r="803" ht="25.15" customHeight="true" x14ac:dyDescent="0.2">
      <c r="C803" s="1116"/>
      <c r="D803" s="1130"/>
      <c r="E803" s="71"/>
      <c r="F803" s="71"/>
      <c r="G803" s="71"/>
      <c r="H803" s="1130"/>
      <c r="I803" s="1130"/>
      <c r="J803" s="71"/>
      <c r="K803" s="71"/>
      <c r="L803" s="71"/>
      <c r="M803" s="1130"/>
      <c r="N803" s="1130"/>
      <c r="O803" s="71"/>
      <c r="P803" s="71"/>
      <c r="Q803" s="71"/>
    </row>
    <row r="804" ht="25.15" customHeight="true" x14ac:dyDescent="0.2">
      <c r="C804" s="1116"/>
      <c r="D804" s="1130"/>
      <c r="E804" s="71"/>
      <c r="F804" s="71"/>
      <c r="G804" s="71"/>
      <c r="H804" s="1130"/>
      <c r="I804" s="1130"/>
      <c r="J804" s="71"/>
      <c r="K804" s="71"/>
      <c r="L804" s="71"/>
      <c r="M804" s="1130"/>
      <c r="N804" s="1130"/>
      <c r="O804" s="71"/>
      <c r="P804" s="71"/>
      <c r="Q804" s="71"/>
    </row>
    <row r="805" ht="25.15" customHeight="true" x14ac:dyDescent="0.2">
      <c r="C805" s="1116"/>
      <c r="D805" s="1130"/>
      <c r="E805" s="71"/>
      <c r="F805" s="71"/>
      <c r="G805" s="71"/>
      <c r="H805" s="1130"/>
      <c r="I805" s="1130"/>
      <c r="J805" s="71"/>
      <c r="K805" s="71"/>
      <c r="L805" s="71"/>
      <c r="M805" s="1130"/>
      <c r="N805" s="1130"/>
      <c r="O805" s="71"/>
      <c r="P805" s="71"/>
      <c r="Q805" s="71"/>
    </row>
    <row r="806" ht="25.15" customHeight="true" x14ac:dyDescent="0.2">
      <c r="C806" s="1116"/>
      <c r="D806" s="1130"/>
      <c r="E806" s="71"/>
      <c r="F806" s="71"/>
      <c r="G806" s="71"/>
      <c r="H806" s="1130"/>
      <c r="I806" s="1130"/>
      <c r="J806" s="71"/>
      <c r="K806" s="71"/>
      <c r="L806" s="71"/>
      <c r="M806" s="1130"/>
      <c r="N806" s="1130"/>
      <c r="O806" s="71"/>
      <c r="P806" s="71"/>
      <c r="Q806" s="71"/>
    </row>
    <row r="807" ht="25.15" customHeight="true" x14ac:dyDescent="0.2">
      <c r="C807" s="1116"/>
      <c r="D807" s="1130"/>
      <c r="E807" s="71"/>
      <c r="F807" s="71"/>
      <c r="G807" s="71"/>
      <c r="H807" s="1130"/>
      <c r="I807" s="1130"/>
      <c r="J807" s="71"/>
      <c r="K807" s="71"/>
      <c r="L807" s="71"/>
      <c r="M807" s="1130"/>
      <c r="N807" s="1130"/>
      <c r="O807" s="71"/>
      <c r="P807" s="71"/>
      <c r="Q807" s="71"/>
    </row>
    <row r="808" ht="25.15" customHeight="true" x14ac:dyDescent="0.2">
      <c r="C808" s="1116"/>
      <c r="D808" s="1130"/>
      <c r="E808" s="71"/>
      <c r="F808" s="71"/>
      <c r="G808" s="71"/>
      <c r="H808" s="1130"/>
      <c r="I808" s="1130"/>
      <c r="J808" s="71"/>
      <c r="K808" s="71"/>
      <c r="L808" s="71"/>
      <c r="M808" s="1130"/>
      <c r="N808" s="1130"/>
      <c r="O808" s="71"/>
      <c r="P808" s="71"/>
      <c r="Q808" s="71"/>
    </row>
    <row r="809" ht="25.15" customHeight="true" x14ac:dyDescent="0.2">
      <c r="C809" s="1116"/>
      <c r="D809" s="1130"/>
      <c r="E809" s="71"/>
      <c r="F809" s="71"/>
      <c r="G809" s="71"/>
      <c r="H809" s="1130"/>
      <c r="I809" s="1130"/>
      <c r="J809" s="71"/>
      <c r="K809" s="71"/>
      <c r="L809" s="71"/>
      <c r="M809" s="1130"/>
      <c r="N809" s="1130"/>
      <c r="O809" s="71"/>
      <c r="P809" s="71"/>
      <c r="Q809" s="71"/>
    </row>
    <row r="810" ht="25.15" customHeight="true" x14ac:dyDescent="0.2">
      <c r="C810" s="1116"/>
      <c r="D810" s="1130"/>
      <c r="E810" s="71"/>
      <c r="F810" s="71"/>
      <c r="G810" s="71"/>
      <c r="H810" s="1130"/>
      <c r="I810" s="1130"/>
      <c r="J810" s="71"/>
      <c r="K810" s="71"/>
      <c r="L810" s="71"/>
      <c r="M810" s="1130"/>
      <c r="N810" s="1130"/>
      <c r="O810" s="71"/>
      <c r="P810" s="71"/>
      <c r="Q810" s="71"/>
    </row>
    <row r="811" ht="25.15" customHeight="true" x14ac:dyDescent="0.2">
      <c r="C811" s="1116"/>
      <c r="D811" s="1130"/>
      <c r="E811" s="71"/>
      <c r="F811" s="71"/>
      <c r="G811" s="71"/>
      <c r="H811" s="1130"/>
      <c r="I811" s="1130"/>
      <c r="J811" s="71"/>
      <c r="K811" s="71"/>
      <c r="L811" s="71"/>
      <c r="M811" s="1130"/>
      <c r="N811" s="1130"/>
      <c r="O811" s="71"/>
      <c r="P811" s="71"/>
      <c r="Q811" s="71"/>
    </row>
    <row r="812" ht="25.15" customHeight="true" x14ac:dyDescent="0.2">
      <c r="C812" s="1116"/>
      <c r="D812" s="1130"/>
      <c r="E812" s="71"/>
      <c r="F812" s="71"/>
      <c r="G812" s="71"/>
      <c r="H812" s="1130"/>
      <c r="I812" s="1130"/>
      <c r="J812" s="71"/>
      <c r="K812" s="71"/>
      <c r="L812" s="71"/>
      <c r="M812" s="1130"/>
      <c r="N812" s="1130"/>
      <c r="O812" s="71"/>
      <c r="P812" s="71"/>
      <c r="Q812" s="71"/>
    </row>
    <row r="813" ht="25.15" customHeight="true" x14ac:dyDescent="0.2">
      <c r="C813" s="1116"/>
      <c r="D813" s="1130"/>
      <c r="E813" s="71"/>
      <c r="F813" s="71"/>
      <c r="G813" s="71"/>
      <c r="H813" s="1130"/>
      <c r="I813" s="1130"/>
      <c r="J813" s="71"/>
      <c r="K813" s="71"/>
      <c r="L813" s="71"/>
      <c r="M813" s="1130"/>
      <c r="N813" s="1130"/>
      <c r="O813" s="71"/>
      <c r="P813" s="71"/>
      <c r="Q813" s="71"/>
    </row>
    <row r="814" ht="25.15" customHeight="true" x14ac:dyDescent="0.2">
      <c r="C814" s="1116"/>
      <c r="D814" s="1130"/>
      <c r="E814" s="71"/>
      <c r="F814" s="71"/>
      <c r="G814" s="71"/>
      <c r="H814" s="1130"/>
      <c r="I814" s="1130"/>
      <c r="J814" s="71"/>
      <c r="K814" s="71"/>
      <c r="L814" s="71"/>
      <c r="M814" s="1130"/>
      <c r="N814" s="1130"/>
      <c r="O814" s="71"/>
      <c r="P814" s="71"/>
      <c r="Q814" s="71"/>
    </row>
    <row r="815" ht="25.15" customHeight="true" x14ac:dyDescent="0.2">
      <c r="C815" s="1116"/>
      <c r="D815" s="1130"/>
      <c r="E815" s="71"/>
      <c r="F815" s="71"/>
      <c r="G815" s="71"/>
      <c r="H815" s="1130"/>
      <c r="I815" s="1130"/>
      <c r="J815" s="71"/>
      <c r="K815" s="71"/>
      <c r="L815" s="71"/>
      <c r="M815" s="1130"/>
      <c r="N815" s="1130"/>
      <c r="O815" s="71"/>
      <c r="P815" s="71"/>
      <c r="Q815" s="71"/>
    </row>
    <row r="816" ht="25.15" customHeight="true" x14ac:dyDescent="0.2">
      <c r="C816" s="1116"/>
      <c r="D816" s="1130"/>
      <c r="E816" s="71"/>
      <c r="F816" s="71"/>
      <c r="G816" s="71"/>
      <c r="H816" s="1130"/>
      <c r="I816" s="1130"/>
      <c r="J816" s="71"/>
      <c r="K816" s="71"/>
      <c r="L816" s="71"/>
      <c r="M816" s="1130"/>
      <c r="N816" s="1130"/>
      <c r="O816" s="71"/>
      <c r="P816" s="71"/>
      <c r="Q816" s="71"/>
    </row>
    <row r="817" ht="25.15" customHeight="true" x14ac:dyDescent="0.2">
      <c r="C817" s="1116"/>
      <c r="D817" s="1130"/>
      <c r="E817" s="71"/>
      <c r="F817" s="71"/>
      <c r="G817" s="71"/>
      <c r="H817" s="1130"/>
      <c r="I817" s="1130"/>
      <c r="J817" s="71"/>
      <c r="K817" s="71"/>
      <c r="L817" s="71"/>
      <c r="M817" s="1130"/>
      <c r="N817" s="1130"/>
      <c r="O817" s="71"/>
      <c r="P817" s="71"/>
      <c r="Q817" s="71"/>
    </row>
    <row r="818" ht="25.15" customHeight="true" x14ac:dyDescent="0.2">
      <c r="C818" s="1116"/>
      <c r="D818" s="1130"/>
      <c r="E818" s="71"/>
      <c r="F818" s="71"/>
      <c r="G818" s="71"/>
      <c r="H818" s="1130"/>
      <c r="I818" s="1130"/>
      <c r="J818" s="71"/>
      <c r="K818" s="71"/>
      <c r="L818" s="71"/>
      <c r="M818" s="1130"/>
      <c r="N818" s="1130"/>
      <c r="O818" s="71"/>
      <c r="P818" s="71"/>
      <c r="Q818" s="71"/>
    </row>
    <row r="819" ht="25.15" customHeight="true" x14ac:dyDescent="0.2">
      <c r="C819" s="1116"/>
      <c r="D819" s="1130"/>
      <c r="E819" s="71"/>
      <c r="F819" s="71"/>
      <c r="G819" s="71"/>
      <c r="H819" s="1130"/>
      <c r="I819" s="1130"/>
      <c r="J819" s="71"/>
      <c r="K819" s="71"/>
      <c r="L819" s="71"/>
      <c r="M819" s="1130"/>
      <c r="N819" s="1130"/>
      <c r="O819" s="71"/>
      <c r="P819" s="71"/>
      <c r="Q819" s="71"/>
    </row>
    <row r="820" ht="25.15" customHeight="true" x14ac:dyDescent="0.2">
      <c r="C820" s="1116"/>
      <c r="D820" s="1130"/>
      <c r="E820" s="71"/>
      <c r="F820" s="71"/>
      <c r="G820" s="71"/>
      <c r="H820" s="1130"/>
      <c r="I820" s="1130"/>
      <c r="J820" s="71"/>
      <c r="K820" s="71"/>
      <c r="L820" s="71"/>
      <c r="M820" s="1130"/>
      <c r="N820" s="1130"/>
      <c r="O820" s="71"/>
      <c r="P820" s="71"/>
      <c r="Q820" s="71"/>
    </row>
    <row r="821" ht="25.15" customHeight="true" x14ac:dyDescent="0.2">
      <c r="C821" s="1116"/>
      <c r="D821" s="1130"/>
      <c r="E821" s="71"/>
      <c r="F821" s="71"/>
      <c r="G821" s="71"/>
      <c r="H821" s="1130"/>
      <c r="I821" s="1130"/>
      <c r="J821" s="71"/>
      <c r="K821" s="71"/>
      <c r="L821" s="71"/>
      <c r="M821" s="1130"/>
      <c r="N821" s="1130"/>
      <c r="O821" s="71"/>
      <c r="P821" s="71"/>
      <c r="Q821" s="71"/>
    </row>
    <row r="822" ht="25.15" customHeight="true" x14ac:dyDescent="0.2">
      <c r="C822" s="1116"/>
      <c r="D822" s="1130"/>
      <c r="E822" s="71"/>
      <c r="F822" s="71"/>
      <c r="G822" s="71"/>
      <c r="H822" s="1130"/>
      <c r="I822" s="1130"/>
      <c r="J822" s="71"/>
      <c r="K822" s="71"/>
      <c r="L822" s="71"/>
      <c r="M822" s="1130"/>
      <c r="N822" s="1130"/>
      <c r="O822" s="71"/>
      <c r="P822" s="71"/>
      <c r="Q822" s="71"/>
    </row>
    <row r="823" ht="25.15" customHeight="true" x14ac:dyDescent="0.2">
      <c r="C823" s="1116"/>
      <c r="D823" s="1130"/>
      <c r="E823" s="71"/>
      <c r="F823" s="71"/>
      <c r="G823" s="71"/>
      <c r="H823" s="1130"/>
      <c r="I823" s="1130"/>
      <c r="J823" s="71"/>
      <c r="K823" s="71"/>
      <c r="L823" s="71"/>
      <c r="M823" s="1130"/>
      <c r="N823" s="1130"/>
      <c r="O823" s="71"/>
      <c r="P823" s="71"/>
      <c r="Q823" s="71"/>
    </row>
    <row r="824" ht="25.15" customHeight="true" x14ac:dyDescent="0.2">
      <c r="C824" s="1116"/>
      <c r="D824" s="1130"/>
      <c r="E824" s="71"/>
      <c r="F824" s="71"/>
      <c r="G824" s="71"/>
      <c r="H824" s="1130"/>
      <c r="I824" s="1130"/>
      <c r="J824" s="71"/>
      <c r="K824" s="71"/>
      <c r="L824" s="71"/>
      <c r="M824" s="1130"/>
      <c r="N824" s="1130"/>
      <c r="O824" s="71"/>
      <c r="P824" s="71"/>
      <c r="Q824" s="71"/>
    </row>
    <row r="825" ht="25.15" customHeight="true" x14ac:dyDescent="0.2">
      <c r="C825" s="1116"/>
      <c r="D825" s="1130"/>
      <c r="E825" s="71"/>
      <c r="F825" s="71"/>
      <c r="G825" s="71"/>
      <c r="H825" s="1130"/>
      <c r="I825" s="1130"/>
      <c r="J825" s="71"/>
      <c r="K825" s="71"/>
      <c r="L825" s="71"/>
      <c r="M825" s="1130"/>
      <c r="N825" s="1130"/>
      <c r="O825" s="71"/>
      <c r="P825" s="71"/>
      <c r="Q825" s="71"/>
    </row>
    <row r="826" ht="25.15" customHeight="true" x14ac:dyDescent="0.2">
      <c r="C826" s="1116"/>
      <c r="D826" s="1130"/>
      <c r="E826" s="71"/>
      <c r="F826" s="71"/>
      <c r="G826" s="71"/>
      <c r="H826" s="1130"/>
      <c r="I826" s="1130"/>
      <c r="J826" s="71"/>
      <c r="K826" s="71"/>
      <c r="L826" s="71"/>
      <c r="M826" s="1130"/>
      <c r="N826" s="1130"/>
      <c r="O826" s="71"/>
      <c r="P826" s="71"/>
      <c r="Q826" s="71"/>
    </row>
    <row r="827" ht="25.15" customHeight="true" x14ac:dyDescent="0.2">
      <c r="C827" s="1116"/>
      <c r="D827" s="1130"/>
      <c r="E827" s="71"/>
      <c r="F827" s="71"/>
      <c r="G827" s="71"/>
      <c r="H827" s="1130"/>
      <c r="I827" s="1130"/>
      <c r="J827" s="71"/>
      <c r="K827" s="71"/>
      <c r="L827" s="71"/>
      <c r="M827" s="1130"/>
      <c r="N827" s="1130"/>
      <c r="O827" s="71"/>
      <c r="P827" s="71"/>
      <c r="Q827" s="71"/>
    </row>
    <row r="828" ht="25.15" customHeight="true" x14ac:dyDescent="0.2">
      <c r="C828" s="1116"/>
      <c r="D828" s="1130"/>
      <c r="E828" s="71"/>
      <c r="F828" s="71"/>
      <c r="G828" s="71"/>
      <c r="H828" s="1130"/>
      <c r="I828" s="1130"/>
      <c r="J828" s="71"/>
      <c r="K828" s="71"/>
      <c r="L828" s="71"/>
      <c r="M828" s="1130"/>
      <c r="N828" s="1130"/>
      <c r="O828" s="71"/>
      <c r="P828" s="71"/>
      <c r="Q828" s="71"/>
    </row>
    <row r="829" ht="25.15" customHeight="true" x14ac:dyDescent="0.2">
      <c r="C829" s="1116"/>
      <c r="D829" s="1130"/>
      <c r="E829" s="71"/>
      <c r="F829" s="71"/>
      <c r="G829" s="71"/>
      <c r="H829" s="1130"/>
      <c r="I829" s="1130"/>
      <c r="J829" s="71"/>
      <c r="K829" s="71"/>
      <c r="L829" s="71"/>
      <c r="M829" s="1130"/>
      <c r="N829" s="1130"/>
      <c r="O829" s="71"/>
      <c r="P829" s="71"/>
      <c r="Q829" s="71"/>
    </row>
    <row r="830" ht="25.15" customHeight="true" x14ac:dyDescent="0.2">
      <c r="C830" s="1116"/>
      <c r="D830" s="1130"/>
      <c r="E830" s="71"/>
      <c r="F830" s="71"/>
      <c r="G830" s="71"/>
      <c r="H830" s="1130"/>
      <c r="I830" s="1130"/>
      <c r="J830" s="71"/>
      <c r="K830" s="71"/>
      <c r="L830" s="71"/>
      <c r="M830" s="1130"/>
      <c r="N830" s="1130"/>
      <c r="O830" s="71"/>
      <c r="P830" s="71"/>
      <c r="Q830" s="71"/>
    </row>
    <row r="831" ht="25.15" customHeight="true" x14ac:dyDescent="0.2">
      <c r="C831" s="1116"/>
      <c r="D831" s="1130"/>
      <c r="E831" s="71"/>
      <c r="F831" s="71"/>
      <c r="G831" s="71"/>
      <c r="H831" s="1130"/>
      <c r="I831" s="1130"/>
      <c r="J831" s="71"/>
      <c r="K831" s="71"/>
      <c r="L831" s="71"/>
      <c r="M831" s="1130"/>
      <c r="N831" s="1130"/>
      <c r="O831" s="71"/>
      <c r="P831" s="71"/>
      <c r="Q831" s="71"/>
    </row>
    <row r="832" ht="25.15" customHeight="true" x14ac:dyDescent="0.2">
      <c r="C832" s="1116"/>
      <c r="D832" s="1130"/>
      <c r="E832" s="71"/>
      <c r="F832" s="71"/>
      <c r="G832" s="71"/>
      <c r="H832" s="1130"/>
      <c r="I832" s="1130"/>
      <c r="J832" s="71"/>
      <c r="K832" s="71"/>
      <c r="L832" s="71"/>
      <c r="M832" s="1130"/>
      <c r="N832" s="1130"/>
      <c r="O832" s="71"/>
      <c r="P832" s="71"/>
      <c r="Q832" s="71"/>
    </row>
    <row r="833" ht="25.15" customHeight="true" x14ac:dyDescent="0.2">
      <c r="C833" s="1116"/>
      <c r="D833" s="1130"/>
      <c r="E833" s="71"/>
      <c r="F833" s="71"/>
      <c r="G833" s="71"/>
      <c r="H833" s="1130"/>
      <c r="I833" s="1130"/>
      <c r="J833" s="71"/>
      <c r="K833" s="71"/>
      <c r="L833" s="71"/>
      <c r="M833" s="1130"/>
      <c r="N833" s="1130"/>
      <c r="O833" s="71"/>
      <c r="P833" s="71"/>
      <c r="Q833" s="71"/>
    </row>
    <row r="834" ht="25.15" customHeight="true" x14ac:dyDescent="0.2">
      <c r="C834" s="1116"/>
      <c r="D834" s="1130"/>
      <c r="E834" s="71"/>
      <c r="F834" s="71"/>
      <c r="G834" s="71"/>
      <c r="H834" s="1130"/>
      <c r="I834" s="1130"/>
      <c r="J834" s="71"/>
      <c r="K834" s="71"/>
      <c r="L834" s="71"/>
      <c r="M834" s="1130"/>
      <c r="N834" s="1130"/>
      <c r="O834" s="71"/>
      <c r="P834" s="71"/>
      <c r="Q834" s="71"/>
    </row>
    <row r="835" ht="25.15" customHeight="true" x14ac:dyDescent="0.2">
      <c r="C835" s="1116"/>
      <c r="D835" s="1130"/>
      <c r="E835" s="71"/>
      <c r="F835" s="71"/>
      <c r="G835" s="71"/>
      <c r="H835" s="1130"/>
      <c r="I835" s="1130"/>
      <c r="J835" s="71"/>
      <c r="K835" s="71"/>
      <c r="L835" s="71"/>
      <c r="M835" s="1130"/>
      <c r="N835" s="1130"/>
      <c r="O835" s="71"/>
      <c r="P835" s="71"/>
      <c r="Q835" s="71"/>
    </row>
    <row r="836" ht="25.15" customHeight="true" x14ac:dyDescent="0.2">
      <c r="C836" s="1116"/>
      <c r="D836" s="1130"/>
      <c r="E836" s="71"/>
      <c r="F836" s="71"/>
      <c r="G836" s="71"/>
      <c r="H836" s="1130"/>
      <c r="I836" s="1130"/>
      <c r="J836" s="71"/>
      <c r="K836" s="71"/>
      <c r="L836" s="71"/>
      <c r="M836" s="1130"/>
      <c r="N836" s="1130"/>
      <c r="O836" s="71"/>
      <c r="P836" s="71"/>
      <c r="Q836" s="71"/>
    </row>
    <row r="837" ht="25.15" customHeight="true" x14ac:dyDescent="0.2">
      <c r="C837" s="1116"/>
      <c r="D837" s="1130"/>
      <c r="E837" s="71"/>
      <c r="F837" s="71"/>
      <c r="G837" s="71"/>
      <c r="H837" s="1130"/>
      <c r="I837" s="1130"/>
      <c r="J837" s="71"/>
      <c r="K837" s="71"/>
      <c r="L837" s="71"/>
      <c r="M837" s="1130"/>
      <c r="N837" s="1130"/>
      <c r="O837" s="71"/>
      <c r="P837" s="71"/>
      <c r="Q837" s="71"/>
    </row>
    <row r="838" ht="25.15" customHeight="true" x14ac:dyDescent="0.2">
      <c r="C838" s="1116"/>
      <c r="D838" s="1130"/>
      <c r="E838" s="71"/>
      <c r="F838" s="71"/>
      <c r="G838" s="71"/>
      <c r="H838" s="1130"/>
      <c r="I838" s="1130"/>
      <c r="J838" s="71"/>
      <c r="K838" s="71"/>
      <c r="L838" s="71"/>
      <c r="M838" s="1130"/>
      <c r="N838" s="1130"/>
      <c r="O838" s="71"/>
      <c r="P838" s="71"/>
      <c r="Q838" s="71"/>
    </row>
    <row r="839" ht="25.15" customHeight="true" x14ac:dyDescent="0.2">
      <c r="C839" s="1116"/>
      <c r="D839" s="1130"/>
      <c r="E839" s="71"/>
      <c r="F839" s="71"/>
      <c r="G839" s="71"/>
      <c r="H839" s="1130"/>
      <c r="I839" s="1130"/>
      <c r="J839" s="71"/>
      <c r="K839" s="71"/>
      <c r="L839" s="71"/>
      <c r="M839" s="1130"/>
      <c r="N839" s="1130"/>
      <c r="O839" s="71"/>
      <c r="P839" s="71"/>
      <c r="Q839" s="71"/>
    </row>
    <row r="840" ht="25.15" customHeight="true" x14ac:dyDescent="0.2">
      <c r="C840" s="1116"/>
      <c r="D840" s="1130"/>
      <c r="E840" s="71"/>
      <c r="F840" s="71"/>
      <c r="G840" s="71"/>
      <c r="H840" s="1130"/>
      <c r="I840" s="1130"/>
      <c r="J840" s="71"/>
      <c r="K840" s="71"/>
      <c r="L840" s="71"/>
      <c r="M840" s="1130"/>
      <c r="N840" s="1130"/>
      <c r="O840" s="71"/>
      <c r="P840" s="71"/>
      <c r="Q840" s="71"/>
    </row>
    <row r="841" ht="25.15" customHeight="true" x14ac:dyDescent="0.2">
      <c r="C841" s="1116"/>
      <c r="D841" s="1130"/>
      <c r="E841" s="71"/>
      <c r="F841" s="71"/>
      <c r="G841" s="71"/>
      <c r="H841" s="1130"/>
      <c r="I841" s="1130"/>
      <c r="J841" s="71"/>
      <c r="K841" s="71"/>
      <c r="L841" s="71"/>
      <c r="M841" s="1130"/>
      <c r="N841" s="1130"/>
      <c r="O841" s="71"/>
      <c r="P841" s="71"/>
      <c r="Q841" s="71"/>
    </row>
    <row r="842" ht="25.15" customHeight="true" x14ac:dyDescent="0.2">
      <c r="C842" s="1116"/>
      <c r="D842" s="1130"/>
      <c r="E842" s="71"/>
      <c r="F842" s="71"/>
      <c r="G842" s="71"/>
      <c r="H842" s="1130"/>
      <c r="I842" s="1130"/>
      <c r="J842" s="71"/>
      <c r="K842" s="71"/>
      <c r="L842" s="71"/>
      <c r="M842" s="1130"/>
      <c r="N842" s="1130"/>
      <c r="O842" s="71"/>
      <c r="P842" s="71"/>
      <c r="Q842" s="71"/>
    </row>
    <row r="843" ht="25.15" customHeight="true" x14ac:dyDescent="0.2">
      <c r="C843" s="1116"/>
      <c r="D843" s="1130"/>
      <c r="E843" s="71"/>
      <c r="F843" s="71"/>
      <c r="G843" s="71"/>
      <c r="H843" s="1130"/>
      <c r="I843" s="1130"/>
      <c r="J843" s="71"/>
      <c r="K843" s="71"/>
      <c r="L843" s="71"/>
      <c r="M843" s="1130"/>
      <c r="N843" s="1130"/>
      <c r="O843" s="71"/>
      <c r="P843" s="71"/>
      <c r="Q843" s="71"/>
    </row>
    <row r="844" ht="25.15" customHeight="true" x14ac:dyDescent="0.2">
      <c r="C844" s="1116"/>
      <c r="D844" s="1130"/>
      <c r="E844" s="71"/>
      <c r="F844" s="71"/>
      <c r="G844" s="71"/>
      <c r="H844" s="1130"/>
      <c r="I844" s="1130"/>
      <c r="J844" s="71"/>
      <c r="K844" s="71"/>
      <c r="L844" s="71"/>
      <c r="M844" s="1130"/>
      <c r="N844" s="1130"/>
      <c r="O844" s="71"/>
      <c r="P844" s="71"/>
      <c r="Q844" s="71"/>
    </row>
    <row r="845" ht="25.15" customHeight="true" x14ac:dyDescent="0.2">
      <c r="C845" s="1116"/>
      <c r="D845" s="1130"/>
      <c r="E845" s="71"/>
      <c r="F845" s="71"/>
      <c r="G845" s="71"/>
      <c r="H845" s="1130"/>
      <c r="I845" s="1130"/>
      <c r="J845" s="71"/>
      <c r="K845" s="71"/>
      <c r="L845" s="71"/>
      <c r="M845" s="1130"/>
      <c r="N845" s="1130"/>
      <c r="O845" s="71"/>
      <c r="P845" s="71"/>
      <c r="Q845" s="71"/>
    </row>
    <row r="846" ht="25.15" customHeight="true" x14ac:dyDescent="0.2">
      <c r="C846" s="1116"/>
      <c r="D846" s="1130"/>
      <c r="E846" s="71"/>
      <c r="F846" s="71"/>
      <c r="G846" s="71"/>
      <c r="H846" s="1130"/>
      <c r="I846" s="1130"/>
      <c r="J846" s="71"/>
      <c r="K846" s="71"/>
      <c r="L846" s="71"/>
      <c r="M846" s="1130"/>
      <c r="N846" s="1130"/>
      <c r="O846" s="71"/>
      <c r="P846" s="71"/>
      <c r="Q846" s="71"/>
    </row>
    <row r="847" ht="25.15" customHeight="true" x14ac:dyDescent="0.2">
      <c r="C847" s="1116"/>
      <c r="D847" s="1130"/>
      <c r="E847" s="71"/>
      <c r="F847" s="71"/>
      <c r="G847" s="71"/>
      <c r="H847" s="1130"/>
      <c r="I847" s="1130"/>
      <c r="J847" s="71"/>
      <c r="K847" s="71"/>
      <c r="L847" s="71"/>
      <c r="M847" s="1130"/>
      <c r="N847" s="1130"/>
      <c r="O847" s="71"/>
      <c r="P847" s="71"/>
      <c r="Q847" s="71"/>
    </row>
    <row r="848" ht="25.15" customHeight="true" x14ac:dyDescent="0.2">
      <c r="C848" s="1116"/>
      <c r="D848" s="1130"/>
      <c r="E848" s="71"/>
      <c r="F848" s="71"/>
      <c r="G848" s="71"/>
      <c r="H848" s="1130"/>
      <c r="I848" s="1130"/>
      <c r="J848" s="71"/>
      <c r="K848" s="71"/>
      <c r="L848" s="71"/>
      <c r="M848" s="1130"/>
      <c r="N848" s="1130"/>
      <c r="O848" s="71"/>
      <c r="P848" s="71"/>
      <c r="Q848" s="71"/>
    </row>
    <row r="849" ht="25.15" customHeight="true" x14ac:dyDescent="0.2">
      <c r="C849" s="1116"/>
      <c r="D849" s="1130"/>
      <c r="E849" s="71"/>
      <c r="F849" s="71"/>
      <c r="G849" s="71"/>
      <c r="H849" s="1130"/>
      <c r="I849" s="1130"/>
      <c r="J849" s="71"/>
      <c r="K849" s="71"/>
      <c r="L849" s="71"/>
      <c r="M849" s="1130"/>
      <c r="N849" s="1130"/>
      <c r="O849" s="71"/>
      <c r="P849" s="71"/>
      <c r="Q849" s="71"/>
    </row>
    <row r="850" ht="25.15" customHeight="true" x14ac:dyDescent="0.2">
      <c r="C850" s="1116"/>
      <c r="D850" s="1130"/>
      <c r="E850" s="71"/>
      <c r="F850" s="71"/>
      <c r="G850" s="71"/>
      <c r="H850" s="1130"/>
      <c r="I850" s="1130"/>
      <c r="J850" s="71"/>
      <c r="K850" s="71"/>
      <c r="L850" s="71"/>
      <c r="M850" s="1130"/>
      <c r="N850" s="1130"/>
      <c r="O850" s="71"/>
      <c r="P850" s="71"/>
      <c r="Q850" s="71"/>
    </row>
    <row r="851" ht="25.15" customHeight="true" x14ac:dyDescent="0.2">
      <c r="C851" s="1116"/>
      <c r="D851" s="1130"/>
      <c r="E851" s="71"/>
      <c r="F851" s="71"/>
      <c r="G851" s="71"/>
      <c r="H851" s="1130"/>
      <c r="I851" s="1130"/>
      <c r="J851" s="71"/>
      <c r="K851" s="71"/>
      <c r="L851" s="71"/>
      <c r="M851" s="1130"/>
      <c r="N851" s="1130"/>
      <c r="O851" s="71"/>
      <c r="P851" s="71"/>
      <c r="Q851" s="71"/>
    </row>
    <row r="852" ht="25.15" customHeight="true" x14ac:dyDescent="0.2">
      <c r="C852" s="1116"/>
      <c r="D852" s="1130"/>
      <c r="E852" s="71"/>
      <c r="F852" s="71"/>
      <c r="G852" s="71"/>
      <c r="H852" s="1130"/>
      <c r="I852" s="1130"/>
      <c r="J852" s="71"/>
      <c r="K852" s="71"/>
      <c r="L852" s="71"/>
      <c r="M852" s="1130"/>
      <c r="N852" s="1130"/>
      <c r="O852" s="71"/>
      <c r="P852" s="71"/>
      <c r="Q852" s="71"/>
    </row>
    <row r="853" ht="25.15" customHeight="true" x14ac:dyDescent="0.2">
      <c r="C853" s="1116"/>
      <c r="D853" s="1130"/>
      <c r="E853" s="71"/>
      <c r="F853" s="71"/>
      <c r="G853" s="71"/>
      <c r="H853" s="1130"/>
      <c r="I853" s="1130"/>
      <c r="J853" s="71"/>
      <c r="K853" s="71"/>
      <c r="L853" s="71"/>
      <c r="M853" s="1130"/>
      <c r="N853" s="1130"/>
      <c r="O853" s="71"/>
      <c r="P853" s="71"/>
      <c r="Q853" s="71"/>
    </row>
    <row r="854" ht="25.15" customHeight="true" x14ac:dyDescent="0.2">
      <c r="C854" s="1116"/>
      <c r="D854" s="1130"/>
      <c r="E854" s="71"/>
      <c r="F854" s="71"/>
      <c r="G854" s="71"/>
      <c r="H854" s="1130"/>
      <c r="I854" s="1130"/>
      <c r="J854" s="71"/>
      <c r="K854" s="71"/>
      <c r="L854" s="71"/>
      <c r="M854" s="1130"/>
      <c r="N854" s="1130"/>
      <c r="O854" s="71"/>
      <c r="P854" s="71"/>
      <c r="Q854" s="71"/>
    </row>
    <row r="855" ht="25.15" customHeight="true" x14ac:dyDescent="0.2">
      <c r="C855" s="1116"/>
      <c r="D855" s="1130"/>
      <c r="E855" s="71"/>
      <c r="F855" s="71"/>
      <c r="G855" s="71"/>
      <c r="H855" s="1130"/>
      <c r="I855" s="1130"/>
      <c r="J855" s="71"/>
      <c r="K855" s="71"/>
      <c r="L855" s="71"/>
      <c r="M855" s="1130"/>
      <c r="N855" s="1130"/>
      <c r="O855" s="71"/>
      <c r="P855" s="71"/>
      <c r="Q855" s="71"/>
    </row>
    <row r="856" ht="25.15" customHeight="true" x14ac:dyDescent="0.2">
      <c r="C856" s="1116"/>
      <c r="D856" s="1130"/>
      <c r="E856" s="71"/>
      <c r="F856" s="71"/>
      <c r="G856" s="71"/>
      <c r="H856" s="1130"/>
      <c r="I856" s="1130"/>
      <c r="J856" s="71"/>
      <c r="K856" s="71"/>
      <c r="L856" s="71"/>
      <c r="M856" s="1130"/>
      <c r="N856" s="1130"/>
      <c r="O856" s="71"/>
      <c r="P856" s="71"/>
      <c r="Q856" s="71"/>
    </row>
    <row r="857" ht="25.15" customHeight="true" x14ac:dyDescent="0.2">
      <c r="C857" s="1116"/>
      <c r="D857" s="1130"/>
      <c r="E857" s="71"/>
      <c r="F857" s="71"/>
      <c r="G857" s="71"/>
      <c r="H857" s="1130"/>
      <c r="I857" s="1130"/>
      <c r="J857" s="71"/>
      <c r="K857" s="71"/>
      <c r="L857" s="71"/>
      <c r="M857" s="1130"/>
      <c r="N857" s="1130"/>
      <c r="O857" s="71"/>
      <c r="P857" s="71"/>
      <c r="Q857" s="71"/>
    </row>
    <row r="858" ht="25.15" customHeight="true" x14ac:dyDescent="0.2">
      <c r="C858" s="1116"/>
      <c r="D858" s="1130"/>
      <c r="E858" s="71"/>
      <c r="F858" s="71"/>
      <c r="G858" s="71"/>
      <c r="H858" s="1130"/>
      <c r="I858" s="1130"/>
      <c r="J858" s="71"/>
      <c r="K858" s="71"/>
      <c r="L858" s="71"/>
      <c r="M858" s="1130"/>
      <c r="N858" s="1130"/>
      <c r="O858" s="71"/>
      <c r="P858" s="71"/>
      <c r="Q858" s="71"/>
    </row>
    <row r="859" ht="25.15" customHeight="true" x14ac:dyDescent="0.2">
      <c r="C859" s="1131"/>
      <c r="D859" s="1130"/>
      <c r="E859" s="71"/>
      <c r="F859" s="71"/>
      <c r="G859" s="71"/>
      <c r="H859" s="1130"/>
      <c r="I859" s="1130"/>
      <c r="J859" s="71"/>
      <c r="K859" s="71"/>
      <c r="L859" s="71"/>
      <c r="M859" s="1130"/>
      <c r="N859" s="1130"/>
      <c r="O859" s="71"/>
      <c r="P859" s="71"/>
      <c r="Q859" s="71"/>
    </row>
    <row r="860" ht="25.15" customHeight="true" x14ac:dyDescent="0.2">
      <c r="C860" s="1131"/>
      <c r="D860" s="1130"/>
      <c r="E860" s="71"/>
      <c r="F860" s="71"/>
      <c r="G860" s="71"/>
      <c r="H860" s="1130"/>
      <c r="I860" s="1130"/>
      <c r="J860" s="71"/>
      <c r="K860" s="71"/>
      <c r="L860" s="71"/>
      <c r="M860" s="1130"/>
      <c r="N860" s="1130"/>
      <c r="O860" s="71"/>
      <c r="P860" s="71"/>
      <c r="Q860" s="71"/>
    </row>
    <row r="861" ht="25.15" customHeight="true" x14ac:dyDescent="0.2">
      <c r="C861" s="1131"/>
      <c r="D861" s="1130"/>
      <c r="E861" s="71"/>
      <c r="F861" s="71"/>
      <c r="G861" s="71"/>
      <c r="H861" s="1130"/>
      <c r="I861" s="1130"/>
      <c r="J861" s="71"/>
      <c r="K861" s="71"/>
      <c r="L861" s="71"/>
      <c r="M861" s="1130"/>
      <c r="N861" s="1130"/>
      <c r="O861" s="71"/>
      <c r="P861" s="71"/>
      <c r="Q861" s="71"/>
    </row>
    <row r="862" ht="25.15" customHeight="true" x14ac:dyDescent="0.2">
      <c r="C862" s="1131"/>
      <c r="D862" s="1130"/>
      <c r="E862" s="71"/>
      <c r="F862" s="71"/>
      <c r="G862" s="71"/>
      <c r="H862" s="1130"/>
      <c r="I862" s="1130"/>
      <c r="J862" s="71"/>
      <c r="K862" s="71"/>
      <c r="L862" s="71"/>
      <c r="M862" s="1130"/>
      <c r="N862" s="1130"/>
      <c r="O862" s="71"/>
      <c r="P862" s="71"/>
      <c r="Q862" s="71"/>
    </row>
    <row r="863" ht="25.15" customHeight="true" x14ac:dyDescent="0.2">
      <c r="C863" s="1131"/>
      <c r="D863" s="1130"/>
      <c r="E863" s="71"/>
      <c r="F863" s="71"/>
      <c r="G863" s="71"/>
      <c r="H863" s="1130"/>
      <c r="I863" s="1130"/>
      <c r="J863" s="71"/>
      <c r="K863" s="71"/>
      <c r="L863" s="71"/>
      <c r="M863" s="1130"/>
      <c r="N863" s="1130"/>
      <c r="O863" s="71"/>
      <c r="P863" s="71"/>
      <c r="Q863" s="71"/>
    </row>
    <row r="864" ht="25.15" customHeight="true" x14ac:dyDescent="0.2">
      <c r="C864" s="1131"/>
      <c r="D864" s="1130"/>
      <c r="E864" s="71"/>
      <c r="F864" s="71"/>
      <c r="G864" s="71"/>
      <c r="H864" s="1130"/>
      <c r="I864" s="1130"/>
      <c r="J864" s="71"/>
      <c r="K864" s="71"/>
      <c r="L864" s="71"/>
      <c r="M864" s="1130"/>
      <c r="N864" s="1130"/>
      <c r="O864" s="71"/>
      <c r="P864" s="71"/>
      <c r="Q864" s="71"/>
    </row>
    <row r="865" ht="25.15" customHeight="true" x14ac:dyDescent="0.2">
      <c r="C865" s="1131"/>
      <c r="D865" s="1130"/>
      <c r="E865" s="71"/>
      <c r="F865" s="71"/>
      <c r="G865" s="71"/>
      <c r="H865" s="1130"/>
      <c r="I865" s="1130"/>
      <c r="J865" s="71"/>
      <c r="K865" s="71"/>
      <c r="L865" s="71"/>
      <c r="M865" s="1130"/>
      <c r="N865" s="1130"/>
      <c r="O865" s="71"/>
      <c r="P865" s="71"/>
      <c r="Q865" s="71"/>
    </row>
    <row r="866" ht="25.15" customHeight="true" x14ac:dyDescent="0.2">
      <c r="C866" s="1131"/>
      <c r="D866" s="1130"/>
      <c r="E866" s="71"/>
      <c r="F866" s="71"/>
      <c r="G866" s="71"/>
      <c r="H866" s="1130"/>
      <c r="I866" s="1130"/>
      <c r="J866" s="71"/>
      <c r="K866" s="71"/>
      <c r="L866" s="71"/>
      <c r="M866" s="1130"/>
      <c r="N866" s="1130"/>
      <c r="O866" s="71"/>
      <c r="P866" s="71"/>
      <c r="Q866" s="71"/>
    </row>
    <row r="867" ht="25.15" customHeight="true" x14ac:dyDescent="0.2">
      <c r="C867" s="1131"/>
      <c r="D867" s="1130"/>
      <c r="E867" s="71"/>
      <c r="F867" s="71"/>
      <c r="G867" s="71"/>
      <c r="H867" s="1130"/>
      <c r="I867" s="1130"/>
      <c r="J867" s="71"/>
      <c r="K867" s="71"/>
      <c r="L867" s="71"/>
      <c r="M867" s="1130"/>
      <c r="N867" s="1130"/>
      <c r="O867" s="71"/>
      <c r="P867" s="71"/>
      <c r="Q867" s="71"/>
    </row>
    <row r="868" ht="25.15" customHeight="true" x14ac:dyDescent="0.2">
      <c r="C868" s="1131"/>
      <c r="D868" s="1130"/>
      <c r="E868" s="71"/>
      <c r="F868" s="71"/>
      <c r="G868" s="71"/>
      <c r="H868" s="1130"/>
      <c r="I868" s="1130"/>
      <c r="J868" s="71"/>
      <c r="K868" s="71"/>
      <c r="L868" s="71"/>
      <c r="M868" s="1130"/>
      <c r="N868" s="1130"/>
      <c r="O868" s="71"/>
      <c r="P868" s="71"/>
      <c r="Q868" s="71"/>
    </row>
    <row r="869" ht="25.15" customHeight="true" x14ac:dyDescent="0.2">
      <c r="C869" s="1131"/>
      <c r="D869" s="1130"/>
      <c r="E869" s="71"/>
      <c r="F869" s="71"/>
      <c r="G869" s="71"/>
      <c r="H869" s="1130"/>
      <c r="I869" s="1130"/>
      <c r="J869" s="71"/>
      <c r="K869" s="71"/>
      <c r="L869" s="71"/>
      <c r="M869" s="1130"/>
      <c r="N869" s="1130"/>
      <c r="O869" s="71"/>
      <c r="P869" s="71"/>
      <c r="Q869" s="71"/>
    </row>
    <row r="870" ht="25.15" customHeight="true" x14ac:dyDescent="0.2">
      <c r="C870" s="1131"/>
      <c r="D870" s="1130"/>
      <c r="E870" s="71"/>
      <c r="F870" s="71"/>
      <c r="G870" s="71"/>
      <c r="H870" s="1130"/>
      <c r="I870" s="1130"/>
      <c r="J870" s="71"/>
      <c r="K870" s="71"/>
      <c r="L870" s="71"/>
      <c r="M870" s="1130"/>
      <c r="N870" s="1130"/>
      <c r="O870" s="71"/>
      <c r="P870" s="71"/>
      <c r="Q870" s="71"/>
    </row>
    <row r="871" ht="25.15" customHeight="true" x14ac:dyDescent="0.2">
      <c r="C871" s="1131"/>
      <c r="D871" s="1130"/>
      <c r="E871" s="71"/>
      <c r="F871" s="71"/>
      <c r="G871" s="71"/>
      <c r="H871" s="1130"/>
      <c r="I871" s="1130"/>
      <c r="J871" s="71"/>
      <c r="K871" s="71"/>
      <c r="L871" s="71"/>
      <c r="M871" s="1130"/>
      <c r="N871" s="1130"/>
      <c r="O871" s="71"/>
      <c r="P871" s="71"/>
      <c r="Q871" s="71"/>
    </row>
    <row r="872" ht="25.15" customHeight="true" x14ac:dyDescent="0.2">
      <c r="C872" s="1131"/>
      <c r="D872" s="1130"/>
      <c r="E872" s="71"/>
      <c r="F872" s="71"/>
      <c r="G872" s="71"/>
      <c r="H872" s="1130"/>
      <c r="I872" s="1130"/>
      <c r="J872" s="71"/>
      <c r="K872" s="71"/>
      <c r="L872" s="71"/>
      <c r="M872" s="1130"/>
      <c r="N872" s="1130"/>
      <c r="O872" s="71"/>
      <c r="P872" s="71"/>
      <c r="Q872" s="71"/>
    </row>
    <row r="873" ht="25.15" customHeight="true" x14ac:dyDescent="0.2">
      <c r="C873" s="1131"/>
      <c r="D873" s="1130"/>
      <c r="E873" s="71"/>
      <c r="F873" s="71"/>
      <c r="G873" s="71"/>
      <c r="H873" s="1130"/>
      <c r="I873" s="1130"/>
      <c r="J873" s="71"/>
      <c r="K873" s="71"/>
      <c r="L873" s="71"/>
      <c r="M873" s="1130"/>
      <c r="N873" s="1130"/>
      <c r="O873" s="71"/>
      <c r="P873" s="71"/>
      <c r="Q873" s="71"/>
    </row>
    <row r="874" ht="25.15" customHeight="true" x14ac:dyDescent="0.2">
      <c r="C874" s="1131"/>
      <c r="D874" s="1130"/>
      <c r="E874" s="71"/>
      <c r="F874" s="71"/>
      <c r="G874" s="71"/>
      <c r="H874" s="1130"/>
      <c r="I874" s="1130"/>
      <c r="J874" s="71"/>
      <c r="K874" s="71"/>
      <c r="L874" s="71"/>
      <c r="M874" s="1130"/>
      <c r="N874" s="1130"/>
      <c r="O874" s="71"/>
      <c r="P874" s="71"/>
      <c r="Q874" s="71"/>
    </row>
    <row r="875" ht="25.15" customHeight="true" x14ac:dyDescent="0.2">
      <c r="C875" s="1131"/>
      <c r="D875" s="1130"/>
      <c r="E875" s="71"/>
      <c r="F875" s="71"/>
      <c r="G875" s="71"/>
      <c r="H875" s="1130"/>
      <c r="I875" s="1130"/>
      <c r="J875" s="71"/>
      <c r="K875" s="71"/>
      <c r="L875" s="71"/>
      <c r="M875" s="1130"/>
      <c r="N875" s="1130"/>
      <c r="O875" s="71"/>
      <c r="P875" s="71"/>
      <c r="Q875" s="71"/>
    </row>
    <row r="876" ht="25.15" customHeight="true" x14ac:dyDescent="0.2">
      <c r="C876" s="1131"/>
      <c r="D876" s="1130"/>
      <c r="E876" s="71"/>
      <c r="F876" s="71"/>
      <c r="G876" s="71"/>
      <c r="H876" s="1130"/>
      <c r="I876" s="1130"/>
      <c r="J876" s="71"/>
      <c r="K876" s="71"/>
      <c r="L876" s="71"/>
      <c r="M876" s="1130"/>
      <c r="N876" s="1130"/>
      <c r="O876" s="71"/>
      <c r="P876" s="71"/>
      <c r="Q876" s="71"/>
    </row>
    <row r="877" ht="25.15" customHeight="true" x14ac:dyDescent="0.2">
      <c r="C877" s="1131"/>
      <c r="D877" s="1130"/>
      <c r="E877" s="71"/>
      <c r="F877" s="71"/>
      <c r="G877" s="71"/>
      <c r="H877" s="1130"/>
      <c r="I877" s="1130"/>
      <c r="J877" s="71"/>
      <c r="K877" s="71"/>
      <c r="L877" s="71"/>
      <c r="M877" s="1130"/>
      <c r="N877" s="1130"/>
      <c r="O877" s="71"/>
      <c r="P877" s="71"/>
      <c r="Q877" s="71"/>
    </row>
    <row r="878" ht="25.15" customHeight="true" x14ac:dyDescent="0.2">
      <c r="C878" s="1131"/>
      <c r="D878" s="1130"/>
      <c r="E878" s="71"/>
      <c r="F878" s="71"/>
      <c r="G878" s="71"/>
      <c r="H878" s="1130"/>
      <c r="I878" s="1130"/>
      <c r="J878" s="71"/>
      <c r="K878" s="71"/>
      <c r="L878" s="71"/>
      <c r="M878" s="1130"/>
      <c r="N878" s="1130"/>
      <c r="O878" s="71"/>
      <c r="P878" s="71"/>
      <c r="Q878" s="71"/>
    </row>
    <row r="879" ht="25.15" customHeight="true" x14ac:dyDescent="0.2">
      <c r="C879" s="1131"/>
      <c r="D879" s="1130"/>
      <c r="E879" s="71"/>
      <c r="F879" s="71"/>
      <c r="G879" s="71"/>
      <c r="H879" s="1130"/>
      <c r="I879" s="1130"/>
      <c r="J879" s="71"/>
      <c r="K879" s="71"/>
      <c r="L879" s="71"/>
      <c r="M879" s="1130"/>
      <c r="N879" s="1130"/>
      <c r="O879" s="71"/>
      <c r="P879" s="71"/>
      <c r="Q879" s="71"/>
    </row>
    <row r="880" ht="25.15" customHeight="true" x14ac:dyDescent="0.2">
      <c r="C880" s="1131"/>
      <c r="D880" s="1130"/>
      <c r="E880" s="71"/>
      <c r="F880" s="71"/>
      <c r="G880" s="71"/>
      <c r="H880" s="1130"/>
      <c r="I880" s="1130"/>
      <c r="J880" s="71"/>
      <c r="K880" s="71"/>
      <c r="L880" s="71"/>
      <c r="M880" s="1130"/>
      <c r="N880" s="1130"/>
      <c r="O880" s="71"/>
      <c r="P880" s="71"/>
      <c r="Q880" s="71"/>
    </row>
    <row r="881" ht="25.15" customHeight="true" x14ac:dyDescent="0.2">
      <c r="C881" s="1131"/>
      <c r="D881" s="1130"/>
      <c r="E881" s="71"/>
      <c r="F881" s="71"/>
      <c r="G881" s="71"/>
      <c r="H881" s="1130"/>
      <c r="I881" s="1130"/>
      <c r="J881" s="71"/>
      <c r="K881" s="71"/>
      <c r="L881" s="71"/>
      <c r="M881" s="1130"/>
      <c r="N881" s="1130"/>
      <c r="O881" s="71"/>
      <c r="P881" s="71"/>
      <c r="Q881" s="71"/>
    </row>
    <row r="882" ht="25.15" customHeight="true" x14ac:dyDescent="0.2">
      <c r="C882" s="1131"/>
      <c r="D882" s="1130"/>
      <c r="E882" s="71"/>
      <c r="F882" s="71"/>
      <c r="G882" s="71"/>
      <c r="H882" s="1130"/>
      <c r="I882" s="1130"/>
      <c r="J882" s="71"/>
      <c r="K882" s="71"/>
      <c r="L882" s="71"/>
      <c r="M882" s="1130"/>
      <c r="N882" s="1130"/>
      <c r="O882" s="71"/>
      <c r="P882" s="71"/>
      <c r="Q882" s="71"/>
    </row>
    <row r="883" ht="25.15" customHeight="true" x14ac:dyDescent="0.2">
      <c r="C883" s="1131"/>
      <c r="D883" s="1130"/>
      <c r="E883" s="71"/>
      <c r="F883" s="71"/>
      <c r="G883" s="71"/>
      <c r="H883" s="1130"/>
      <c r="I883" s="1130"/>
      <c r="J883" s="71"/>
      <c r="K883" s="71"/>
      <c r="L883" s="71"/>
      <c r="M883" s="1130"/>
      <c r="N883" s="1130"/>
      <c r="O883" s="71"/>
      <c r="P883" s="71"/>
      <c r="Q883" s="71"/>
    </row>
    <row r="884" ht="25.15" customHeight="true" x14ac:dyDescent="0.2">
      <c r="C884" s="1131"/>
      <c r="D884" s="1130"/>
      <c r="E884" s="71"/>
      <c r="F884" s="71"/>
      <c r="G884" s="71"/>
      <c r="H884" s="1130"/>
      <c r="I884" s="1130"/>
      <c r="J884" s="71"/>
      <c r="K884" s="71"/>
      <c r="L884" s="71"/>
      <c r="M884" s="1130"/>
      <c r="N884" s="1130"/>
      <c r="O884" s="71"/>
      <c r="P884" s="71"/>
      <c r="Q884" s="71"/>
    </row>
    <row r="885" ht="25.15" customHeight="true" x14ac:dyDescent="0.2">
      <c r="C885" s="1131"/>
      <c r="D885" s="1130"/>
      <c r="E885" s="71"/>
      <c r="F885" s="71"/>
      <c r="G885" s="71"/>
      <c r="H885" s="1130"/>
      <c r="I885" s="1130"/>
      <c r="J885" s="71"/>
      <c r="K885" s="71"/>
      <c r="L885" s="71"/>
      <c r="M885" s="1130"/>
      <c r="N885" s="1130"/>
      <c r="O885" s="71"/>
      <c r="P885" s="71"/>
      <c r="Q885" s="71"/>
    </row>
    <row r="886" ht="25.15" customHeight="true" x14ac:dyDescent="0.2">
      <c r="C886" s="1131"/>
      <c r="D886" s="1130"/>
      <c r="E886" s="71"/>
      <c r="F886" s="71"/>
      <c r="G886" s="71"/>
      <c r="H886" s="1130"/>
      <c r="I886" s="1130"/>
      <c r="J886" s="71"/>
      <c r="K886" s="71"/>
      <c r="L886" s="71"/>
      <c r="M886" s="1130"/>
      <c r="N886" s="1130"/>
      <c r="O886" s="71"/>
      <c r="P886" s="71"/>
      <c r="Q886" s="71"/>
    </row>
    <row r="887" ht="25.15" customHeight="true" x14ac:dyDescent="0.2">
      <c r="C887" s="1131"/>
      <c r="D887" s="1130"/>
      <c r="E887" s="71"/>
      <c r="F887" s="71"/>
      <c r="G887" s="71"/>
      <c r="H887" s="1130"/>
      <c r="I887" s="1130"/>
      <c r="J887" s="71"/>
      <c r="K887" s="71"/>
      <c r="L887" s="71"/>
      <c r="M887" s="1130"/>
      <c r="N887" s="1130"/>
      <c r="O887" s="71"/>
      <c r="P887" s="71"/>
      <c r="Q887" s="71"/>
    </row>
    <row r="888" ht="25.15" customHeight="true" x14ac:dyDescent="0.2">
      <c r="C888" s="1131"/>
      <c r="D888" s="1130"/>
      <c r="E888" s="71"/>
      <c r="F888" s="71"/>
      <c r="G888" s="71"/>
      <c r="H888" s="1130"/>
      <c r="I888" s="1130"/>
      <c r="J888" s="71"/>
      <c r="K888" s="71"/>
      <c r="L888" s="71"/>
      <c r="M888" s="1130"/>
      <c r="N888" s="1130"/>
      <c r="O888" s="71"/>
      <c r="P888" s="71"/>
      <c r="Q888" s="71"/>
    </row>
    <row r="889" ht="25.15" customHeight="true" x14ac:dyDescent="0.2">
      <c r="C889" s="1131"/>
      <c r="D889" s="1130"/>
      <c r="E889" s="71"/>
      <c r="F889" s="71"/>
      <c r="G889" s="71"/>
      <c r="H889" s="1130"/>
      <c r="I889" s="1130"/>
      <c r="J889" s="71"/>
      <c r="K889" s="71"/>
      <c r="L889" s="71"/>
      <c r="M889" s="1130"/>
      <c r="N889" s="1130"/>
      <c r="O889" s="71"/>
      <c r="P889" s="71"/>
      <c r="Q889" s="71"/>
    </row>
    <row r="890" ht="25.15" customHeight="true" x14ac:dyDescent="0.2">
      <c r="C890" s="1131"/>
      <c r="D890" s="1130"/>
      <c r="E890" s="71"/>
      <c r="F890" s="71"/>
      <c r="G890" s="71"/>
      <c r="H890" s="1130"/>
      <c r="I890" s="1130"/>
      <c r="J890" s="71"/>
      <c r="K890" s="71"/>
      <c r="L890" s="71"/>
      <c r="M890" s="1130"/>
      <c r="N890" s="1130"/>
      <c r="O890" s="71"/>
      <c r="P890" s="71"/>
      <c r="Q890" s="71"/>
    </row>
    <row r="891" ht="25.15" customHeight="true" x14ac:dyDescent="0.2">
      <c r="C891" s="1131"/>
      <c r="D891" s="1130"/>
      <c r="E891" s="71"/>
      <c r="F891" s="71"/>
      <c r="G891" s="71"/>
      <c r="H891" s="1130"/>
      <c r="I891" s="1130"/>
      <c r="J891" s="71"/>
      <c r="K891" s="71"/>
      <c r="L891" s="71"/>
      <c r="M891" s="1130"/>
      <c r="N891" s="1130"/>
      <c r="O891" s="71"/>
      <c r="P891" s="71"/>
      <c r="Q891" s="71"/>
    </row>
    <row r="892" ht="25.15" customHeight="true" x14ac:dyDescent="0.2">
      <c r="C892" s="1131"/>
      <c r="D892" s="1130"/>
      <c r="E892" s="71"/>
      <c r="F892" s="71"/>
      <c r="G892" s="71"/>
      <c r="H892" s="1130"/>
      <c r="I892" s="1130"/>
      <c r="J892" s="71"/>
      <c r="K892" s="71"/>
      <c r="L892" s="71"/>
      <c r="M892" s="1130"/>
      <c r="N892" s="1130"/>
      <c r="O892" s="71"/>
      <c r="P892" s="71"/>
      <c r="Q892" s="71"/>
    </row>
    <row r="893" ht="25.15" customHeight="true" x14ac:dyDescent="0.2">
      <c r="C893" s="1131"/>
      <c r="D893" s="1130"/>
      <c r="E893" s="71"/>
      <c r="F893" s="71"/>
      <c r="G893" s="71"/>
      <c r="H893" s="1130"/>
      <c r="I893" s="1130"/>
      <c r="J893" s="71"/>
      <c r="K893" s="71"/>
      <c r="L893" s="71"/>
      <c r="M893" s="1130"/>
      <c r="N893" s="1130"/>
      <c r="O893" s="71"/>
      <c r="P893" s="71"/>
      <c r="Q893" s="71"/>
    </row>
    <row r="894" ht="25.15" customHeight="true" x14ac:dyDescent="0.2">
      <c r="C894" s="1131"/>
      <c r="D894" s="1130"/>
      <c r="E894" s="71"/>
      <c r="F894" s="71"/>
      <c r="G894" s="71"/>
      <c r="H894" s="1130"/>
      <c r="I894" s="1130"/>
      <c r="J894" s="71"/>
      <c r="K894" s="71"/>
      <c r="L894" s="71"/>
      <c r="M894" s="1130"/>
      <c r="N894" s="1130"/>
      <c r="O894" s="71"/>
      <c r="P894" s="71"/>
      <c r="Q894" s="71"/>
    </row>
    <row r="895" ht="25.15" customHeight="true" x14ac:dyDescent="0.2">
      <c r="C895" s="1131"/>
      <c r="D895" s="1130"/>
      <c r="E895" s="71"/>
      <c r="F895" s="71"/>
      <c r="G895" s="71"/>
      <c r="H895" s="1130"/>
      <c r="I895" s="1130"/>
      <c r="J895" s="71"/>
      <c r="K895" s="71"/>
      <c r="L895" s="71"/>
      <c r="M895" s="1130"/>
      <c r="N895" s="1130"/>
      <c r="O895" s="71"/>
      <c r="P895" s="71"/>
      <c r="Q895" s="71"/>
    </row>
    <row r="896" ht="25.15" customHeight="true" x14ac:dyDescent="0.2">
      <c r="C896" s="1131"/>
      <c r="D896" s="1130"/>
      <c r="E896" s="71"/>
      <c r="F896" s="71"/>
      <c r="G896" s="71"/>
      <c r="H896" s="1130"/>
      <c r="I896" s="1130"/>
      <c r="J896" s="71"/>
      <c r="K896" s="71"/>
      <c r="L896" s="71"/>
      <c r="M896" s="1130"/>
      <c r="N896" s="1130"/>
      <c r="O896" s="71"/>
      <c r="P896" s="71"/>
      <c r="Q896" s="71"/>
    </row>
    <row r="897" ht="25.15" customHeight="true" x14ac:dyDescent="0.2">
      <c r="C897" s="1131"/>
      <c r="D897" s="1130"/>
      <c r="E897" s="71"/>
      <c r="F897" s="71"/>
      <c r="G897" s="71"/>
      <c r="H897" s="1130"/>
      <c r="I897" s="1130"/>
      <c r="J897" s="71"/>
      <c r="K897" s="71"/>
      <c r="L897" s="71"/>
      <c r="M897" s="1130"/>
      <c r="N897" s="1130"/>
      <c r="O897" s="71"/>
      <c r="P897" s="71"/>
      <c r="Q897" s="71"/>
    </row>
    <row r="898" ht="25.15" customHeight="true" x14ac:dyDescent="0.2">
      <c r="C898" s="1131"/>
      <c r="D898" s="1130"/>
      <c r="E898" s="71"/>
      <c r="F898" s="71"/>
      <c r="G898" s="71"/>
      <c r="H898" s="1130"/>
      <c r="I898" s="1130"/>
      <c r="J898" s="71"/>
      <c r="K898" s="71"/>
      <c r="L898" s="71"/>
      <c r="M898" s="1130"/>
      <c r="N898" s="1130"/>
      <c r="O898" s="71"/>
      <c r="P898" s="71"/>
      <c r="Q898" s="71"/>
    </row>
    <row r="899" ht="25.15" customHeight="true" x14ac:dyDescent="0.2">
      <c r="C899" s="1131"/>
      <c r="D899" s="1130"/>
      <c r="E899" s="71"/>
      <c r="F899" s="71"/>
      <c r="G899" s="71"/>
      <c r="H899" s="1130"/>
      <c r="I899" s="1130"/>
      <c r="J899" s="71"/>
      <c r="K899" s="71"/>
      <c r="L899" s="71"/>
      <c r="M899" s="1130"/>
      <c r="N899" s="1130"/>
      <c r="O899" s="71"/>
      <c r="P899" s="71"/>
      <c r="Q899" s="71"/>
    </row>
    <row r="900" ht="25.15" customHeight="true" x14ac:dyDescent="0.2">
      <c r="C900" s="1131"/>
      <c r="D900" s="1130"/>
      <c r="E900" s="71"/>
      <c r="F900" s="71"/>
      <c r="G900" s="71"/>
      <c r="H900" s="1130"/>
      <c r="I900" s="1130"/>
      <c r="J900" s="71"/>
      <c r="K900" s="71"/>
      <c r="L900" s="71"/>
      <c r="M900" s="1130"/>
      <c r="N900" s="1130"/>
      <c r="O900" s="71"/>
      <c r="P900" s="71"/>
      <c r="Q900" s="71"/>
    </row>
    <row r="901" ht="25.15" customHeight="true" x14ac:dyDescent="0.2">
      <c r="C901" s="1131"/>
      <c r="D901" s="1130"/>
      <c r="E901" s="71"/>
      <c r="F901" s="71"/>
      <c r="G901" s="71"/>
      <c r="H901" s="1130"/>
      <c r="I901" s="1130"/>
      <c r="J901" s="71"/>
      <c r="K901" s="71"/>
      <c r="L901" s="71"/>
      <c r="M901" s="1130"/>
      <c r="N901" s="1130"/>
      <c r="O901" s="71"/>
      <c r="P901" s="71"/>
      <c r="Q901" s="71"/>
    </row>
    <row r="902" ht="25.15" customHeight="true" x14ac:dyDescent="0.2">
      <c r="C902" s="1131"/>
      <c r="D902" s="1130"/>
      <c r="E902" s="71"/>
      <c r="F902" s="71"/>
      <c r="G902" s="71"/>
      <c r="H902" s="1130"/>
      <c r="I902" s="1130"/>
      <c r="J902" s="71"/>
      <c r="K902" s="71"/>
      <c r="L902" s="71"/>
      <c r="M902" s="1130"/>
      <c r="N902" s="1130"/>
      <c r="O902" s="71"/>
      <c r="P902" s="71"/>
      <c r="Q902" s="71"/>
    </row>
    <row r="903" ht="25.15" customHeight="true" x14ac:dyDescent="0.2">
      <c r="C903" s="1131"/>
      <c r="D903" s="1130"/>
      <c r="E903" s="71"/>
      <c r="F903" s="71"/>
      <c r="G903" s="71"/>
      <c r="H903" s="1130"/>
      <c r="I903" s="1130"/>
      <c r="J903" s="71"/>
      <c r="K903" s="71"/>
      <c r="L903" s="71"/>
      <c r="M903" s="1130"/>
      <c r="N903" s="1130"/>
      <c r="O903" s="71"/>
      <c r="P903" s="71"/>
      <c r="Q903" s="71"/>
    </row>
    <row r="904" ht="25.15" customHeight="true" x14ac:dyDescent="0.2">
      <c r="C904" s="1131"/>
      <c r="D904" s="1130"/>
      <c r="E904" s="71"/>
      <c r="F904" s="71"/>
      <c r="G904" s="71"/>
      <c r="H904" s="1130"/>
      <c r="I904" s="1130"/>
      <c r="J904" s="71"/>
      <c r="K904" s="71"/>
      <c r="L904" s="71"/>
      <c r="M904" s="1130"/>
      <c r="N904" s="1130"/>
      <c r="O904" s="71"/>
      <c r="P904" s="71"/>
      <c r="Q904" s="71"/>
    </row>
    <row r="905" ht="25.15" customHeight="true" x14ac:dyDescent="0.2">
      <c r="C905" s="1131"/>
      <c r="D905" s="1130"/>
      <c r="E905" s="71"/>
      <c r="F905" s="71"/>
      <c r="G905" s="71"/>
      <c r="H905" s="1130"/>
      <c r="I905" s="1130"/>
      <c r="J905" s="71"/>
      <c r="K905" s="71"/>
      <c r="L905" s="71"/>
      <c r="M905" s="1130"/>
      <c r="N905" s="1130"/>
      <c r="O905" s="71"/>
      <c r="P905" s="71"/>
      <c r="Q905" s="71"/>
    </row>
    <row r="906" ht="25.15" customHeight="true" x14ac:dyDescent="0.2">
      <c r="C906" s="1131"/>
      <c r="D906" s="1130"/>
      <c r="E906" s="71"/>
      <c r="F906" s="71"/>
      <c r="G906" s="71"/>
      <c r="H906" s="1130"/>
      <c r="I906" s="1130"/>
      <c r="J906" s="71"/>
      <c r="K906" s="71"/>
      <c r="L906" s="71"/>
      <c r="M906" s="1130"/>
      <c r="N906" s="1130"/>
      <c r="O906" s="71"/>
      <c r="P906" s="71"/>
      <c r="Q906" s="71"/>
    </row>
    <row r="907" ht="25.15" customHeight="true" x14ac:dyDescent="0.2">
      <c r="C907" s="1131"/>
      <c r="D907" s="1130"/>
      <c r="E907" s="71"/>
      <c r="F907" s="71"/>
      <c r="G907" s="71"/>
      <c r="H907" s="1130"/>
      <c r="I907" s="1130"/>
      <c r="J907" s="71"/>
      <c r="K907" s="71"/>
      <c r="L907" s="71"/>
      <c r="M907" s="1130"/>
      <c r="N907" s="1130"/>
      <c r="O907" s="71"/>
      <c r="P907" s="71"/>
      <c r="Q907" s="71"/>
    </row>
    <row r="908" ht="25.15" customHeight="true" x14ac:dyDescent="0.2">
      <c r="C908" s="1131"/>
      <c r="D908" s="1130"/>
      <c r="E908" s="71"/>
      <c r="F908" s="71"/>
      <c r="G908" s="71"/>
      <c r="H908" s="1130"/>
      <c r="I908" s="1130"/>
      <c r="J908" s="71"/>
      <c r="K908" s="71"/>
      <c r="L908" s="71"/>
      <c r="M908" s="1130"/>
      <c r="N908" s="1130"/>
      <c r="O908" s="71"/>
      <c r="P908" s="71"/>
      <c r="Q908" s="71"/>
    </row>
    <row r="909" ht="25.15" customHeight="true" x14ac:dyDescent="0.2">
      <c r="C909" s="1131"/>
      <c r="D909" s="1130"/>
      <c r="E909" s="71"/>
      <c r="F909" s="71"/>
      <c r="G909" s="71"/>
      <c r="H909" s="1130"/>
      <c r="I909" s="1130"/>
      <c r="J909" s="71"/>
      <c r="K909" s="71"/>
      <c r="L909" s="71"/>
      <c r="M909" s="1130"/>
      <c r="N909" s="1130"/>
      <c r="O909" s="71"/>
      <c r="P909" s="71"/>
      <c r="Q909" s="71"/>
    </row>
    <row r="910" ht="25.15" customHeight="true" x14ac:dyDescent="0.2">
      <c r="C910" s="1131"/>
      <c r="D910" s="1130"/>
      <c r="E910" s="71"/>
      <c r="F910" s="71"/>
      <c r="G910" s="71"/>
      <c r="H910" s="1130"/>
      <c r="I910" s="1130"/>
      <c r="J910" s="71"/>
      <c r="K910" s="71"/>
      <c r="L910" s="71"/>
      <c r="M910" s="1130"/>
      <c r="N910" s="1130"/>
      <c r="O910" s="71"/>
      <c r="P910" s="71"/>
      <c r="Q910" s="71"/>
    </row>
    <row r="911" ht="25.15" customHeight="true" x14ac:dyDescent="0.2">
      <c r="C911" s="1131"/>
      <c r="D911" s="1130"/>
      <c r="E911" s="71"/>
      <c r="F911" s="71"/>
      <c r="G911" s="71"/>
      <c r="H911" s="1130"/>
      <c r="I911" s="1130"/>
      <c r="J911" s="71"/>
      <c r="K911" s="71"/>
      <c r="L911" s="71"/>
      <c r="M911" s="1130"/>
      <c r="N911" s="1130"/>
      <c r="O911" s="71"/>
      <c r="P911" s="71"/>
      <c r="Q911" s="71"/>
    </row>
    <row r="912" ht="25.15" customHeight="true" x14ac:dyDescent="0.2">
      <c r="C912" s="1131"/>
      <c r="D912" s="1130"/>
      <c r="E912" s="71"/>
      <c r="F912" s="71"/>
      <c r="G912" s="71"/>
      <c r="H912" s="1130"/>
      <c r="I912" s="1130"/>
      <c r="J912" s="71"/>
      <c r="K912" s="71"/>
      <c r="L912" s="71"/>
      <c r="M912" s="1130"/>
      <c r="N912" s="1130"/>
      <c r="O912" s="71"/>
      <c r="P912" s="71"/>
      <c r="Q912" s="71"/>
    </row>
    <row r="913" ht="25.15" customHeight="true" x14ac:dyDescent="0.2">
      <c r="C913" s="1131"/>
      <c r="D913" s="1130"/>
      <c r="E913" s="71"/>
      <c r="F913" s="71"/>
      <c r="G913" s="71"/>
      <c r="H913" s="1130"/>
      <c r="I913" s="1130"/>
      <c r="J913" s="71"/>
      <c r="K913" s="71"/>
      <c r="L913" s="71"/>
      <c r="M913" s="1130"/>
      <c r="N913" s="1130"/>
      <c r="O913" s="71"/>
      <c r="P913" s="71"/>
      <c r="Q913" s="71"/>
    </row>
    <row r="914" ht="25.15" customHeight="true" x14ac:dyDescent="0.2">
      <c r="C914" s="1131"/>
      <c r="D914" s="1130"/>
      <c r="E914" s="71"/>
      <c r="F914" s="71"/>
      <c r="G914" s="71"/>
      <c r="H914" s="1130"/>
      <c r="I914" s="1130"/>
      <c r="J914" s="71"/>
      <c r="K914" s="71"/>
      <c r="L914" s="71"/>
      <c r="M914" s="1130"/>
      <c r="N914" s="1130"/>
      <c r="O914" s="71"/>
      <c r="P914" s="71"/>
      <c r="Q914" s="71"/>
    </row>
    <row r="915" ht="25.15" customHeight="true" x14ac:dyDescent="0.2">
      <c r="C915" s="1131"/>
      <c r="D915" s="1130"/>
      <c r="E915" s="71"/>
      <c r="F915" s="71"/>
      <c r="G915" s="71"/>
      <c r="H915" s="1130"/>
      <c r="I915" s="1130"/>
      <c r="J915" s="71"/>
      <c r="K915" s="71"/>
      <c r="L915" s="71"/>
      <c r="M915" s="1130"/>
      <c r="N915" s="1130"/>
      <c r="O915" s="71"/>
      <c r="P915" s="71"/>
      <c r="Q915" s="71"/>
    </row>
    <row r="916" ht="25.15" customHeight="true" x14ac:dyDescent="0.2">
      <c r="C916" s="1131"/>
      <c r="D916" s="1130"/>
      <c r="E916" s="71"/>
      <c r="F916" s="71"/>
      <c r="G916" s="71"/>
      <c r="H916" s="1130"/>
      <c r="I916" s="1130"/>
      <c r="J916" s="71"/>
      <c r="K916" s="71"/>
      <c r="L916" s="71"/>
      <c r="M916" s="1130"/>
      <c r="N916" s="1130"/>
      <c r="O916" s="71"/>
      <c r="P916" s="71"/>
      <c r="Q916" s="71"/>
    </row>
    <row r="917" ht="25.15" customHeight="true" x14ac:dyDescent="0.2">
      <c r="C917" s="1131"/>
      <c r="D917" s="1130"/>
      <c r="E917" s="71"/>
      <c r="F917" s="71"/>
      <c r="G917" s="71"/>
      <c r="H917" s="1130"/>
      <c r="I917" s="1130"/>
      <c r="J917" s="71"/>
      <c r="K917" s="71"/>
      <c r="L917" s="71"/>
      <c r="M917" s="1130"/>
      <c r="N917" s="1130"/>
      <c r="O917" s="71"/>
      <c r="P917" s="71"/>
      <c r="Q917" s="71"/>
    </row>
    <row r="918" ht="25.15" customHeight="true" x14ac:dyDescent="0.2">
      <c r="C918" s="1131"/>
      <c r="D918" s="1130"/>
      <c r="E918" s="71"/>
      <c r="F918" s="71"/>
      <c r="G918" s="71"/>
      <c r="H918" s="1130"/>
      <c r="I918" s="1130"/>
      <c r="J918" s="71"/>
      <c r="K918" s="71"/>
      <c r="L918" s="71"/>
      <c r="M918" s="1130"/>
      <c r="N918" s="1130"/>
      <c r="O918" s="71"/>
      <c r="P918" s="71"/>
      <c r="Q918" s="71"/>
    </row>
    <row r="919" ht="25.15" customHeight="true" x14ac:dyDescent="0.2">
      <c r="C919" s="1131"/>
      <c r="D919" s="1130"/>
      <c r="E919" s="71"/>
      <c r="F919" s="71"/>
      <c r="G919" s="71"/>
      <c r="H919" s="1130"/>
      <c r="I919" s="1130"/>
      <c r="J919" s="71"/>
      <c r="K919" s="71"/>
      <c r="L919" s="71"/>
      <c r="M919" s="1130"/>
      <c r="N919" s="1130"/>
      <c r="O919" s="71"/>
      <c r="P919" s="71"/>
      <c r="Q919" s="71"/>
    </row>
    <row r="920" ht="25.15" customHeight="true" x14ac:dyDescent="0.2">
      <c r="C920" s="1131"/>
      <c r="D920" s="1130"/>
      <c r="E920" s="71"/>
      <c r="F920" s="71"/>
      <c r="G920" s="71"/>
      <c r="H920" s="1130"/>
      <c r="I920" s="1130"/>
      <c r="J920" s="71"/>
      <c r="K920" s="71"/>
      <c r="L920" s="71"/>
      <c r="M920" s="1130"/>
      <c r="N920" s="1130"/>
      <c r="O920" s="71"/>
      <c r="P920" s="71"/>
      <c r="Q920" s="71"/>
    </row>
    <row r="921" ht="25.15" customHeight="true" x14ac:dyDescent="0.2">
      <c r="C921" s="1131"/>
      <c r="D921" s="1130"/>
      <c r="E921" s="71"/>
      <c r="F921" s="71"/>
      <c r="G921" s="71"/>
      <c r="H921" s="1130"/>
      <c r="I921" s="1130"/>
      <c r="J921" s="71"/>
      <c r="K921" s="71"/>
      <c r="L921" s="71"/>
      <c r="M921" s="1130"/>
      <c r="N921" s="1130"/>
      <c r="O921" s="71"/>
      <c r="P921" s="71"/>
      <c r="Q921" s="71"/>
    </row>
    <row r="922" ht="25.15" customHeight="true" x14ac:dyDescent="0.2">
      <c r="C922" s="1131"/>
      <c r="D922" s="1130"/>
      <c r="E922" s="71"/>
      <c r="F922" s="71"/>
      <c r="G922" s="71"/>
      <c r="H922" s="1130"/>
      <c r="I922" s="1130"/>
      <c r="J922" s="71"/>
      <c r="K922" s="71"/>
      <c r="L922" s="71"/>
      <c r="M922" s="1130"/>
      <c r="N922" s="1130"/>
      <c r="O922" s="71"/>
      <c r="P922" s="71"/>
      <c r="Q922" s="71"/>
    </row>
    <row r="923" ht="25.15" customHeight="true" x14ac:dyDescent="0.2">
      <c r="C923" s="1131"/>
      <c r="D923" s="1130"/>
      <c r="E923" s="71"/>
      <c r="F923" s="71"/>
      <c r="G923" s="71"/>
      <c r="H923" s="1130"/>
      <c r="I923" s="1130"/>
      <c r="J923" s="71"/>
      <c r="K923" s="71"/>
      <c r="L923" s="71"/>
      <c r="M923" s="1130"/>
      <c r="N923" s="1130"/>
      <c r="O923" s="71"/>
      <c r="P923" s="71"/>
      <c r="Q923" s="71"/>
    </row>
    <row r="924" ht="25.15" customHeight="true" x14ac:dyDescent="0.2">
      <c r="C924" s="1131"/>
      <c r="D924" s="1130"/>
      <c r="E924" s="71"/>
      <c r="F924" s="71"/>
      <c r="G924" s="71"/>
      <c r="H924" s="1130"/>
      <c r="I924" s="1130"/>
      <c r="J924" s="71"/>
      <c r="K924" s="71"/>
      <c r="L924" s="71"/>
      <c r="M924" s="1130"/>
      <c r="N924" s="1130"/>
      <c r="O924" s="71"/>
      <c r="P924" s="71"/>
      <c r="Q924" s="71"/>
    </row>
    <row r="925" ht="25.15" customHeight="true" x14ac:dyDescent="0.2">
      <c r="C925" s="1131"/>
      <c r="D925" s="1130"/>
      <c r="E925" s="71"/>
      <c r="F925" s="71"/>
      <c r="G925" s="71"/>
      <c r="H925" s="1130"/>
      <c r="I925" s="1130"/>
      <c r="J925" s="71"/>
      <c r="K925" s="71"/>
      <c r="L925" s="71"/>
      <c r="M925" s="1130"/>
      <c r="N925" s="1130"/>
      <c r="O925" s="71"/>
      <c r="P925" s="71"/>
      <c r="Q925" s="71"/>
    </row>
    <row r="926" ht="25.15" customHeight="true" x14ac:dyDescent="0.2">
      <c r="C926" s="1131"/>
      <c r="D926" s="1130"/>
      <c r="E926" s="71"/>
      <c r="F926" s="71"/>
      <c r="G926" s="71"/>
      <c r="H926" s="1130"/>
      <c r="I926" s="1130"/>
      <c r="J926" s="71"/>
      <c r="K926" s="71"/>
      <c r="L926" s="71"/>
      <c r="M926" s="1130"/>
      <c r="N926" s="1130"/>
      <c r="O926" s="71"/>
      <c r="P926" s="71"/>
      <c r="Q926" s="71"/>
    </row>
    <row r="927" ht="25.15" customHeight="true" x14ac:dyDescent="0.2">
      <c r="C927" s="1131"/>
      <c r="D927" s="1130"/>
      <c r="E927" s="71"/>
      <c r="F927" s="71"/>
      <c r="G927" s="71"/>
      <c r="H927" s="1130"/>
      <c r="I927" s="1130"/>
      <c r="J927" s="71"/>
      <c r="K927" s="71"/>
      <c r="L927" s="71"/>
      <c r="M927" s="1130"/>
      <c r="N927" s="1130"/>
      <c r="O927" s="71"/>
      <c r="P927" s="71"/>
      <c r="Q927" s="71"/>
    </row>
    <row r="928" ht="25.15" customHeight="true" x14ac:dyDescent="0.2">
      <c r="C928" s="1131"/>
      <c r="D928" s="1130"/>
      <c r="E928" s="71"/>
      <c r="F928" s="71"/>
      <c r="G928" s="71"/>
      <c r="H928" s="1130"/>
      <c r="I928" s="1130"/>
      <c r="J928" s="71"/>
      <c r="K928" s="71"/>
      <c r="L928" s="71"/>
      <c r="M928" s="1130"/>
      <c r="N928" s="1130"/>
      <c r="O928" s="71"/>
      <c r="P928" s="71"/>
      <c r="Q928" s="71"/>
    </row>
    <row r="929" ht="25.15" customHeight="true" x14ac:dyDescent="0.2">
      <c r="C929" s="1131"/>
      <c r="D929" s="1130"/>
      <c r="E929" s="71"/>
      <c r="F929" s="71"/>
      <c r="G929" s="71"/>
      <c r="H929" s="1130"/>
      <c r="I929" s="1130"/>
      <c r="J929" s="71"/>
      <c r="K929" s="71"/>
      <c r="L929" s="71"/>
      <c r="M929" s="1130"/>
      <c r="N929" s="1130"/>
      <c r="O929" s="71"/>
      <c r="P929" s="71"/>
      <c r="Q929" s="71"/>
    </row>
    <row r="930" ht="25.15" customHeight="true" x14ac:dyDescent="0.2">
      <c r="C930" s="1131"/>
      <c r="D930" s="1130"/>
      <c r="E930" s="71"/>
      <c r="F930" s="71"/>
      <c r="G930" s="71"/>
      <c r="H930" s="1130"/>
      <c r="I930" s="1130"/>
      <c r="J930" s="71"/>
      <c r="K930" s="71"/>
      <c r="L930" s="71"/>
      <c r="M930" s="1130"/>
      <c r="N930" s="1130"/>
      <c r="O930" s="71"/>
      <c r="P930" s="71"/>
      <c r="Q930" s="71"/>
    </row>
    <row r="931" ht="25.15" customHeight="true" x14ac:dyDescent="0.2">
      <c r="C931" s="1131"/>
      <c r="D931" s="1130"/>
      <c r="E931" s="71"/>
      <c r="F931" s="71"/>
      <c r="G931" s="71"/>
      <c r="H931" s="1130"/>
      <c r="I931" s="1130"/>
      <c r="J931" s="71"/>
      <c r="K931" s="71"/>
      <c r="L931" s="71"/>
      <c r="M931" s="1130"/>
      <c r="N931" s="1130"/>
      <c r="O931" s="71"/>
      <c r="P931" s="71"/>
      <c r="Q931" s="71"/>
    </row>
    <row r="932" ht="25.15" customHeight="true" x14ac:dyDescent="0.2">
      <c r="C932" s="1131"/>
      <c r="D932" s="1130"/>
      <c r="E932" s="71"/>
      <c r="F932" s="71"/>
      <c r="G932" s="71"/>
      <c r="H932" s="1130"/>
      <c r="I932" s="1130"/>
      <c r="J932" s="71"/>
      <c r="K932" s="71"/>
      <c r="L932" s="71"/>
      <c r="M932" s="1130"/>
      <c r="N932" s="1130"/>
      <c r="O932" s="71"/>
      <c r="P932" s="71"/>
      <c r="Q932" s="71"/>
    </row>
    <row r="933" ht="25.15" customHeight="true" x14ac:dyDescent="0.2">
      <c r="C933" s="1131"/>
      <c r="D933" s="1130"/>
      <c r="E933" s="71"/>
      <c r="F933" s="71"/>
      <c r="G933" s="71"/>
      <c r="H933" s="1130"/>
      <c r="I933" s="1130"/>
      <c r="J933" s="71"/>
      <c r="K933" s="71"/>
      <c r="L933" s="71"/>
      <c r="M933" s="1130"/>
      <c r="N933" s="1130"/>
      <c r="O933" s="71"/>
      <c r="P933" s="71"/>
      <c r="Q933" s="71"/>
    </row>
    <row r="934" ht="25.15" customHeight="true" x14ac:dyDescent="0.2">
      <c r="C934" s="1131"/>
      <c r="D934" s="1130"/>
      <c r="E934" s="71"/>
      <c r="F934" s="71"/>
      <c r="G934" s="71"/>
      <c r="H934" s="1130"/>
      <c r="I934" s="1130"/>
      <c r="J934" s="71"/>
      <c r="K934" s="71"/>
      <c r="L934" s="71"/>
      <c r="M934" s="1130"/>
      <c r="N934" s="1130"/>
      <c r="O934" s="71"/>
      <c r="P934" s="71"/>
      <c r="Q934" s="71"/>
    </row>
    <row r="935" ht="25.15" customHeight="true" x14ac:dyDescent="0.2">
      <c r="C935" s="1131"/>
      <c r="D935" s="1130"/>
      <c r="E935" s="71"/>
      <c r="F935" s="71"/>
      <c r="G935" s="71"/>
      <c r="H935" s="1130"/>
      <c r="I935" s="1130"/>
      <c r="J935" s="71"/>
      <c r="K935" s="71"/>
      <c r="L935" s="71"/>
      <c r="M935" s="1130"/>
      <c r="N935" s="1130"/>
      <c r="O935" s="71"/>
      <c r="P935" s="71"/>
      <c r="Q935" s="71"/>
    </row>
    <row r="936" ht="25.15" customHeight="true" x14ac:dyDescent="0.2">
      <c r="C936" s="1131"/>
      <c r="D936" s="1130"/>
      <c r="E936" s="71"/>
      <c r="F936" s="71"/>
      <c r="G936" s="71"/>
      <c r="H936" s="1130"/>
      <c r="I936" s="1130"/>
      <c r="J936" s="71"/>
      <c r="K936" s="71"/>
      <c r="L936" s="71"/>
      <c r="M936" s="1130"/>
      <c r="N936" s="1130"/>
      <c r="O936" s="71"/>
      <c r="P936" s="71"/>
      <c r="Q936" s="71"/>
    </row>
    <row r="937" ht="25.15" customHeight="true" x14ac:dyDescent="0.2">
      <c r="C937" s="1131"/>
      <c r="D937" s="1130"/>
      <c r="E937" s="71"/>
      <c r="F937" s="71"/>
      <c r="G937" s="71"/>
      <c r="H937" s="1130"/>
      <c r="I937" s="1130"/>
      <c r="J937" s="71"/>
      <c r="K937" s="71"/>
      <c r="L937" s="71"/>
      <c r="M937" s="1130"/>
      <c r="N937" s="1130"/>
      <c r="O937" s="71"/>
      <c r="P937" s="71"/>
      <c r="Q937" s="71"/>
    </row>
    <row r="938" ht="25.15" customHeight="true" x14ac:dyDescent="0.2">
      <c r="C938" s="1131"/>
      <c r="D938" s="1130"/>
      <c r="E938" s="71"/>
      <c r="F938" s="71"/>
      <c r="G938" s="71"/>
      <c r="H938" s="1130"/>
      <c r="I938" s="1130"/>
      <c r="J938" s="71"/>
      <c r="K938" s="71"/>
      <c r="L938" s="71"/>
      <c r="M938" s="1130"/>
      <c r="N938" s="1130"/>
      <c r="O938" s="71"/>
      <c r="P938" s="71"/>
      <c r="Q938" s="71"/>
    </row>
    <row r="939" ht="25.15" customHeight="true" x14ac:dyDescent="0.2">
      <c r="C939" s="1131"/>
      <c r="D939" s="1130"/>
      <c r="E939" s="71"/>
      <c r="F939" s="71"/>
      <c r="G939" s="71"/>
      <c r="H939" s="1130"/>
      <c r="I939" s="1130"/>
      <c r="J939" s="71"/>
      <c r="K939" s="71"/>
      <c r="L939" s="71"/>
      <c r="M939" s="1130"/>
      <c r="N939" s="1130"/>
      <c r="O939" s="71"/>
      <c r="P939" s="71"/>
      <c r="Q939" s="71"/>
    </row>
    <row r="940" ht="25.15" customHeight="true" x14ac:dyDescent="0.2">
      <c r="C940" s="1131"/>
      <c r="D940" s="1130"/>
      <c r="E940" s="71"/>
      <c r="F940" s="71"/>
      <c r="G940" s="71"/>
      <c r="H940" s="1130"/>
      <c r="I940" s="1130"/>
      <c r="J940" s="71"/>
      <c r="K940" s="71"/>
      <c r="L940" s="71"/>
      <c r="M940" s="1130"/>
      <c r="N940" s="1130"/>
      <c r="O940" s="71"/>
      <c r="P940" s="71"/>
      <c r="Q940" s="71"/>
    </row>
    <row r="941" ht="25.15" customHeight="true" x14ac:dyDescent="0.2">
      <c r="C941" s="1131"/>
      <c r="D941" s="1130"/>
      <c r="E941" s="71"/>
      <c r="F941" s="71"/>
      <c r="G941" s="71"/>
      <c r="H941" s="1130"/>
      <c r="I941" s="1130"/>
      <c r="J941" s="71"/>
      <c r="K941" s="71"/>
      <c r="L941" s="71"/>
      <c r="M941" s="1130"/>
      <c r="N941" s="1130"/>
      <c r="O941" s="71"/>
      <c r="P941" s="71"/>
      <c r="Q941" s="71"/>
    </row>
    <row r="942" ht="25.15" customHeight="true" x14ac:dyDescent="0.2">
      <c r="C942" s="1131"/>
      <c r="D942" s="1130"/>
      <c r="E942" s="71"/>
      <c r="F942" s="71"/>
      <c r="G942" s="71"/>
      <c r="H942" s="1130"/>
      <c r="I942" s="1130"/>
      <c r="J942" s="71"/>
      <c r="K942" s="71"/>
      <c r="L942" s="71"/>
      <c r="M942" s="1130"/>
      <c r="N942" s="1130"/>
      <c r="O942" s="71"/>
      <c r="P942" s="71"/>
      <c r="Q942" s="71"/>
    </row>
    <row r="943" ht="25.15" customHeight="true" x14ac:dyDescent="0.2">
      <c r="C943" s="1131"/>
      <c r="D943" s="1130"/>
      <c r="E943" s="71"/>
      <c r="F943" s="71"/>
      <c r="G943" s="71"/>
      <c r="H943" s="1130"/>
      <c r="I943" s="1130"/>
      <c r="J943" s="71"/>
      <c r="K943" s="71"/>
      <c r="L943" s="71"/>
      <c r="M943" s="1130"/>
      <c r="N943" s="1130"/>
      <c r="O943" s="71"/>
      <c r="P943" s="71"/>
      <c r="Q943" s="71"/>
    </row>
    <row r="944" ht="25.15" customHeight="true" x14ac:dyDescent="0.2">
      <c r="C944" s="1131"/>
      <c r="D944" s="1130"/>
      <c r="E944" s="71"/>
      <c r="F944" s="71"/>
      <c r="G944" s="71"/>
      <c r="H944" s="1130"/>
      <c r="I944" s="1130"/>
      <c r="J944" s="71"/>
      <c r="K944" s="71"/>
      <c r="L944" s="71"/>
      <c r="M944" s="1130"/>
      <c r="N944" s="1130"/>
      <c r="O944" s="71"/>
      <c r="P944" s="71"/>
      <c r="Q944" s="71"/>
    </row>
    <row r="945" ht="25.15" customHeight="true" x14ac:dyDescent="0.2">
      <c r="C945" s="1131"/>
      <c r="D945" s="1130"/>
      <c r="E945" s="71"/>
      <c r="F945" s="71"/>
      <c r="G945" s="71"/>
      <c r="H945" s="1130"/>
      <c r="I945" s="1130"/>
      <c r="J945" s="71"/>
      <c r="K945" s="71"/>
      <c r="L945" s="71"/>
      <c r="M945" s="1130"/>
      <c r="N945" s="1130"/>
      <c r="O945" s="71"/>
      <c r="P945" s="71"/>
      <c r="Q945" s="71"/>
    </row>
    <row r="946" ht="25.15" customHeight="true" x14ac:dyDescent="0.2">
      <c r="C946" s="1131"/>
      <c r="D946" s="1130"/>
      <c r="E946" s="71"/>
      <c r="F946" s="71"/>
      <c r="G946" s="71"/>
      <c r="H946" s="1130"/>
      <c r="I946" s="1130"/>
      <c r="J946" s="71"/>
      <c r="K946" s="71"/>
      <c r="L946" s="71"/>
      <c r="M946" s="1130"/>
      <c r="N946" s="1130"/>
      <c r="O946" s="71"/>
      <c r="P946" s="71"/>
      <c r="Q946" s="71"/>
    </row>
    <row r="947" ht="25.15" customHeight="true" x14ac:dyDescent="0.2">
      <c r="C947" s="1131"/>
      <c r="D947" s="1130"/>
      <c r="E947" s="71"/>
      <c r="F947" s="71"/>
      <c r="G947" s="71"/>
      <c r="H947" s="1130"/>
      <c r="I947" s="1130"/>
      <c r="J947" s="71"/>
      <c r="K947" s="71"/>
      <c r="L947" s="71"/>
      <c r="M947" s="1130"/>
      <c r="N947" s="1130"/>
      <c r="O947" s="71"/>
      <c r="P947" s="71"/>
      <c r="Q947" s="71"/>
    </row>
    <row r="948" ht="25.15" customHeight="true" x14ac:dyDescent="0.2">
      <c r="C948" s="1131"/>
      <c r="D948" s="1130"/>
      <c r="E948" s="71"/>
      <c r="F948" s="71"/>
      <c r="G948" s="71"/>
      <c r="H948" s="1130"/>
      <c r="I948" s="1130"/>
      <c r="J948" s="71"/>
      <c r="K948" s="71"/>
      <c r="L948" s="71"/>
      <c r="M948" s="1130"/>
      <c r="N948" s="1130"/>
      <c r="O948" s="71"/>
      <c r="P948" s="71"/>
      <c r="Q948" s="71"/>
    </row>
    <row r="949" ht="25.15" customHeight="true" x14ac:dyDescent="0.2">
      <c r="C949" s="1131"/>
      <c r="D949" s="1130"/>
      <c r="E949" s="71"/>
      <c r="F949" s="71"/>
      <c r="G949" s="71"/>
      <c r="H949" s="1130"/>
      <c r="I949" s="1130"/>
      <c r="J949" s="71"/>
      <c r="K949" s="71"/>
      <c r="L949" s="71"/>
      <c r="M949" s="1130"/>
      <c r="N949" s="1130"/>
      <c r="O949" s="71"/>
      <c r="P949" s="71"/>
      <c r="Q949" s="71"/>
    </row>
    <row r="950" ht="25.15" customHeight="true" x14ac:dyDescent="0.2">
      <c r="C950" s="1131"/>
      <c r="D950" s="1130"/>
      <c r="E950" s="71"/>
      <c r="F950" s="71"/>
      <c r="G950" s="71"/>
      <c r="H950" s="1130"/>
      <c r="I950" s="1130"/>
      <c r="J950" s="71"/>
      <c r="K950" s="71"/>
      <c r="L950" s="71"/>
      <c r="M950" s="1130"/>
      <c r="N950" s="1130"/>
      <c r="O950" s="71"/>
      <c r="P950" s="71"/>
      <c r="Q950" s="71"/>
    </row>
    <row r="951" ht="25.15" customHeight="true" x14ac:dyDescent="0.2">
      <c r="C951" s="1131"/>
      <c r="D951" s="1130"/>
      <c r="E951" s="71"/>
      <c r="F951" s="71"/>
      <c r="G951" s="71"/>
      <c r="H951" s="1130"/>
      <c r="I951" s="1130"/>
      <c r="J951" s="71"/>
      <c r="K951" s="71"/>
      <c r="L951" s="71"/>
      <c r="M951" s="1130"/>
      <c r="N951" s="1130"/>
      <c r="O951" s="71"/>
      <c r="P951" s="71"/>
      <c r="Q951" s="71"/>
    </row>
    <row r="952" ht="25.15" customHeight="true" x14ac:dyDescent="0.2">
      <c r="C952" s="1131"/>
      <c r="D952" s="1130"/>
      <c r="E952" s="71"/>
      <c r="F952" s="71"/>
      <c r="G952" s="71"/>
      <c r="H952" s="1130"/>
      <c r="I952" s="1130"/>
      <c r="J952" s="71"/>
      <c r="K952" s="71"/>
      <c r="L952" s="71"/>
      <c r="M952" s="1130"/>
      <c r="N952" s="1130"/>
      <c r="O952" s="71"/>
      <c r="P952" s="71"/>
      <c r="Q952" s="71"/>
    </row>
    <row r="953" ht="25.15" customHeight="true" x14ac:dyDescent="0.2">
      <c r="C953" s="1131"/>
      <c r="D953" s="1130"/>
      <c r="E953" s="71"/>
      <c r="F953" s="71"/>
      <c r="G953" s="71"/>
      <c r="H953" s="1130"/>
      <c r="I953" s="1130"/>
      <c r="J953" s="71"/>
      <c r="K953" s="71"/>
      <c r="L953" s="71"/>
      <c r="M953" s="1130"/>
      <c r="N953" s="1130"/>
      <c r="O953" s="71"/>
      <c r="P953" s="71"/>
      <c r="Q953" s="71"/>
    </row>
    <row r="954" ht="25.15" customHeight="true" x14ac:dyDescent="0.2">
      <c r="C954" s="1131"/>
      <c r="D954" s="1130"/>
      <c r="E954" s="71"/>
      <c r="F954" s="71"/>
      <c r="G954" s="71"/>
      <c r="H954" s="1130"/>
      <c r="I954" s="1130"/>
      <c r="J954" s="71"/>
      <c r="K954" s="71"/>
      <c r="L954" s="71"/>
      <c r="M954" s="1130"/>
      <c r="N954" s="1130"/>
      <c r="O954" s="71"/>
      <c r="P954" s="71"/>
      <c r="Q954" s="71"/>
    </row>
    <row r="955" ht="25.15" customHeight="true" x14ac:dyDescent="0.2">
      <c r="C955" s="1131"/>
      <c r="D955" s="1130"/>
      <c r="E955" s="71"/>
      <c r="F955" s="71"/>
      <c r="G955" s="71"/>
      <c r="H955" s="1130"/>
      <c r="I955" s="1130"/>
      <c r="J955" s="71"/>
      <c r="K955" s="71"/>
      <c r="L955" s="71"/>
      <c r="M955" s="1130"/>
      <c r="N955" s="1130"/>
      <c r="O955" s="71"/>
      <c r="P955" s="71"/>
      <c r="Q955" s="71"/>
    </row>
    <row r="956" ht="25.15" customHeight="true" x14ac:dyDescent="0.2">
      <c r="C956" s="1131"/>
      <c r="D956" s="1130"/>
      <c r="E956" s="71"/>
      <c r="F956" s="71"/>
      <c r="G956" s="71"/>
      <c r="H956" s="1130"/>
      <c r="I956" s="1130"/>
      <c r="J956" s="71"/>
      <c r="K956" s="71"/>
      <c r="L956" s="71"/>
      <c r="M956" s="1130"/>
      <c r="N956" s="1130"/>
      <c r="O956" s="71"/>
      <c r="P956" s="71"/>
      <c r="Q956" s="71"/>
    </row>
    <row r="957" ht="25.15" customHeight="true" x14ac:dyDescent="0.2">
      <c r="C957" s="1131"/>
      <c r="D957" s="1130"/>
      <c r="E957" s="71"/>
      <c r="F957" s="71"/>
      <c r="G957" s="71"/>
      <c r="H957" s="1130"/>
      <c r="I957" s="1130"/>
      <c r="J957" s="71"/>
      <c r="K957" s="71"/>
      <c r="L957" s="71"/>
      <c r="M957" s="1130"/>
      <c r="N957" s="1130"/>
      <c r="O957" s="71"/>
      <c r="P957" s="71"/>
      <c r="Q957" s="71"/>
    </row>
    <row r="958" ht="25.15" customHeight="true" x14ac:dyDescent="0.2">
      <c r="C958" s="1131"/>
      <c r="D958" s="1130"/>
      <c r="E958" s="71"/>
      <c r="F958" s="71"/>
      <c r="G958" s="71"/>
      <c r="H958" s="1130"/>
      <c r="I958" s="1130"/>
      <c r="J958" s="71"/>
      <c r="K958" s="71"/>
      <c r="L958" s="71"/>
      <c r="M958" s="1130"/>
      <c r="N958" s="1130"/>
      <c r="O958" s="71"/>
      <c r="P958" s="71"/>
      <c r="Q958" s="71"/>
    </row>
    <row r="959" ht="25.15" customHeight="true" x14ac:dyDescent="0.2">
      <c r="C959" s="1131"/>
      <c r="D959" s="1130"/>
      <c r="E959" s="71"/>
      <c r="F959" s="71"/>
      <c r="G959" s="71"/>
      <c r="H959" s="1130"/>
      <c r="I959" s="1130"/>
      <c r="J959" s="71"/>
      <c r="K959" s="71"/>
      <c r="L959" s="71"/>
      <c r="M959" s="1130"/>
      <c r="N959" s="1130"/>
      <c r="O959" s="71"/>
      <c r="P959" s="71"/>
      <c r="Q959" s="71"/>
    </row>
    <row r="960" ht="25.15" customHeight="true" x14ac:dyDescent="0.2">
      <c r="C960" s="1131"/>
      <c r="D960" s="1130"/>
      <c r="E960" s="71"/>
      <c r="F960" s="71"/>
      <c r="G960" s="71"/>
      <c r="H960" s="1130"/>
      <c r="I960" s="1130"/>
      <c r="J960" s="71"/>
      <c r="K960" s="71"/>
      <c r="L960" s="71"/>
      <c r="M960" s="1130"/>
      <c r="N960" s="1130"/>
      <c r="O960" s="71"/>
      <c r="P960" s="71"/>
      <c r="Q960" s="71"/>
    </row>
    <row r="961" ht="25.15" customHeight="true" x14ac:dyDescent="0.2">
      <c r="C961" s="1131"/>
      <c r="D961" s="1130"/>
      <c r="E961" s="71"/>
      <c r="F961" s="71"/>
      <c r="G961" s="71"/>
      <c r="H961" s="1130"/>
      <c r="I961" s="1130"/>
      <c r="J961" s="71"/>
      <c r="K961" s="71"/>
      <c r="L961" s="71"/>
      <c r="M961" s="1130"/>
      <c r="N961" s="1130"/>
      <c r="O961" s="71"/>
      <c r="P961" s="71"/>
      <c r="Q961" s="71"/>
    </row>
    <row r="962" ht="25.15" customHeight="true" x14ac:dyDescent="0.2">
      <c r="C962" s="1131"/>
      <c r="D962" s="1130"/>
      <c r="E962" s="71"/>
      <c r="F962" s="71"/>
      <c r="G962" s="71"/>
      <c r="H962" s="1130"/>
      <c r="I962" s="1130"/>
      <c r="J962" s="71"/>
      <c r="K962" s="71"/>
      <c r="L962" s="71"/>
      <c r="M962" s="1130"/>
      <c r="N962" s="1130"/>
      <c r="O962" s="71"/>
      <c r="P962" s="71"/>
      <c r="Q962" s="71"/>
    </row>
    <row r="963" ht="25.15" customHeight="true" x14ac:dyDescent="0.2">
      <c r="C963" s="1131"/>
      <c r="D963" s="1130"/>
      <c r="E963" s="71"/>
      <c r="F963" s="71"/>
      <c r="G963" s="71"/>
      <c r="H963" s="1130"/>
      <c r="I963" s="1130"/>
      <c r="J963" s="71"/>
      <c r="K963" s="71"/>
      <c r="L963" s="71"/>
      <c r="M963" s="1130"/>
      <c r="N963" s="1130"/>
      <c r="O963" s="71"/>
      <c r="P963" s="71"/>
      <c r="Q963" s="71"/>
    </row>
    <row r="964" ht="25.15" customHeight="true" x14ac:dyDescent="0.2">
      <c r="C964" s="1131"/>
      <c r="D964" s="1130"/>
      <c r="E964" s="71"/>
      <c r="F964" s="71"/>
      <c r="G964" s="71"/>
      <c r="H964" s="1130"/>
      <c r="I964" s="1130"/>
      <c r="J964" s="71"/>
      <c r="K964" s="71"/>
      <c r="L964" s="71"/>
      <c r="M964" s="1130"/>
      <c r="N964" s="1130"/>
      <c r="O964" s="71"/>
      <c r="P964" s="71"/>
      <c r="Q964" s="71"/>
    </row>
    <row r="965" ht="25.15" customHeight="true" x14ac:dyDescent="0.2">
      <c r="C965" s="1131"/>
      <c r="D965" s="1130"/>
      <c r="E965" s="71"/>
      <c r="F965" s="71"/>
      <c r="G965" s="71"/>
      <c r="H965" s="1130"/>
      <c r="I965" s="1130"/>
      <c r="J965" s="71"/>
      <c r="K965" s="71"/>
      <c r="L965" s="71"/>
      <c r="M965" s="1130"/>
      <c r="N965" s="1130"/>
      <c r="O965" s="71"/>
      <c r="P965" s="71"/>
      <c r="Q965" s="71"/>
    </row>
    <row r="966" ht="25.15" customHeight="true" x14ac:dyDescent="0.2">
      <c r="C966" s="1131"/>
      <c r="D966" s="1130"/>
      <c r="E966" s="71"/>
      <c r="F966" s="71"/>
      <c r="G966" s="71"/>
      <c r="H966" s="1130"/>
      <c r="I966" s="1130"/>
      <c r="J966" s="71"/>
      <c r="K966" s="71"/>
      <c r="L966" s="71"/>
      <c r="M966" s="1130"/>
      <c r="N966" s="1130"/>
      <c r="O966" s="71"/>
      <c r="P966" s="71"/>
      <c r="Q966" s="71"/>
    </row>
    <row r="967" ht="25.15" customHeight="true" x14ac:dyDescent="0.2">
      <c r="C967" s="1131"/>
      <c r="D967" s="1130"/>
      <c r="E967" s="71"/>
      <c r="F967" s="71"/>
      <c r="G967" s="71"/>
      <c r="H967" s="1130"/>
      <c r="I967" s="1130"/>
      <c r="J967" s="71"/>
      <c r="K967" s="71"/>
      <c r="L967" s="71"/>
      <c r="M967" s="1130"/>
      <c r="N967" s="1130"/>
      <c r="O967" s="71"/>
      <c r="P967" s="71"/>
      <c r="Q967" s="71"/>
    </row>
    <row r="968" ht="25.15" customHeight="true" x14ac:dyDescent="0.2">
      <c r="C968" s="1131"/>
      <c r="D968" s="1130"/>
      <c r="E968" s="71"/>
      <c r="F968" s="71"/>
      <c r="G968" s="71"/>
      <c r="H968" s="1130"/>
      <c r="I968" s="1130"/>
      <c r="J968" s="71"/>
      <c r="K968" s="71"/>
      <c r="L968" s="71"/>
      <c r="M968" s="1130"/>
      <c r="N968" s="1130"/>
      <c r="O968" s="71"/>
      <c r="P968" s="71"/>
      <c r="Q968" s="71"/>
    </row>
    <row r="969" ht="25.15" customHeight="true" x14ac:dyDescent="0.2">
      <c r="C969" s="1131"/>
      <c r="D969" s="1130"/>
      <c r="E969" s="71"/>
      <c r="F969" s="71"/>
      <c r="G969" s="71"/>
      <c r="H969" s="1130"/>
      <c r="I969" s="1130"/>
      <c r="J969" s="71"/>
      <c r="K969" s="71"/>
      <c r="L969" s="71"/>
      <c r="M969" s="1130"/>
      <c r="N969" s="1130"/>
      <c r="O969" s="71"/>
      <c r="P969" s="71"/>
      <c r="Q969" s="71"/>
    </row>
    <row r="970" ht="25.15" customHeight="true" x14ac:dyDescent="0.2">
      <c r="C970" s="1131"/>
      <c r="D970" s="1130"/>
      <c r="E970" s="71"/>
      <c r="F970" s="71"/>
      <c r="G970" s="71"/>
      <c r="H970" s="1130"/>
      <c r="I970" s="1130"/>
      <c r="J970" s="71"/>
      <c r="K970" s="71"/>
      <c r="L970" s="71"/>
      <c r="M970" s="1130"/>
      <c r="N970" s="1130"/>
      <c r="O970" s="71"/>
      <c r="P970" s="71"/>
      <c r="Q970" s="71"/>
    </row>
    <row r="971" ht="25.15" customHeight="true" x14ac:dyDescent="0.2">
      <c r="C971" s="1131"/>
      <c r="D971" s="1130"/>
      <c r="E971" s="71"/>
      <c r="F971" s="71"/>
      <c r="G971" s="71"/>
      <c r="H971" s="1130"/>
      <c r="I971" s="1130"/>
      <c r="J971" s="71"/>
      <c r="K971" s="71"/>
      <c r="L971" s="71"/>
      <c r="M971" s="1130"/>
      <c r="N971" s="1130"/>
      <c r="O971" s="71"/>
      <c r="P971" s="71"/>
      <c r="Q971" s="71"/>
    </row>
    <row r="972" ht="25.15" customHeight="true" x14ac:dyDescent="0.2">
      <c r="C972" s="1131"/>
      <c r="D972" s="1130"/>
      <c r="E972" s="71"/>
      <c r="F972" s="71"/>
      <c r="G972" s="71"/>
      <c r="H972" s="1130"/>
      <c r="I972" s="1130"/>
      <c r="J972" s="71"/>
      <c r="K972" s="71"/>
      <c r="L972" s="71"/>
      <c r="M972" s="1130"/>
      <c r="N972" s="1130"/>
      <c r="O972" s="71"/>
      <c r="P972" s="71"/>
      <c r="Q972" s="71"/>
    </row>
    <row r="973" ht="25.15" customHeight="true" x14ac:dyDescent="0.2">
      <c r="C973" s="1131"/>
      <c r="D973" s="1130"/>
      <c r="E973" s="71"/>
      <c r="F973" s="71"/>
      <c r="G973" s="71"/>
      <c r="H973" s="1130"/>
      <c r="I973" s="1130"/>
      <c r="J973" s="71"/>
      <c r="K973" s="71"/>
      <c r="L973" s="71"/>
      <c r="M973" s="1130"/>
      <c r="N973" s="1130"/>
      <c r="O973" s="71"/>
      <c r="P973" s="71"/>
      <c r="Q973" s="71"/>
    </row>
    <row r="974" ht="25.15" customHeight="true" x14ac:dyDescent="0.2">
      <c r="C974" s="1131"/>
      <c r="D974" s="1130"/>
      <c r="E974" s="71"/>
      <c r="F974" s="71"/>
      <c r="G974" s="71"/>
      <c r="H974" s="1130"/>
      <c r="I974" s="1130"/>
      <c r="J974" s="71"/>
      <c r="K974" s="71"/>
      <c r="L974" s="71"/>
      <c r="M974" s="1130"/>
      <c r="N974" s="1130"/>
      <c r="O974" s="71"/>
      <c r="P974" s="71"/>
      <c r="Q974" s="71"/>
    </row>
    <row r="975" ht="25.15" customHeight="true" x14ac:dyDescent="0.2">
      <c r="C975" s="1131"/>
      <c r="D975" s="1130"/>
      <c r="E975" s="71"/>
      <c r="F975" s="71"/>
      <c r="G975" s="71"/>
      <c r="H975" s="1130"/>
      <c r="I975" s="1130"/>
      <c r="J975" s="71"/>
      <c r="K975" s="71"/>
      <c r="L975" s="71"/>
      <c r="M975" s="1130"/>
      <c r="N975" s="1130"/>
      <c r="O975" s="71"/>
      <c r="P975" s="71"/>
      <c r="Q975" s="71"/>
    </row>
    <row r="976" ht="25.15" customHeight="true" x14ac:dyDescent="0.2">
      <c r="C976" s="1131"/>
      <c r="D976" s="1130"/>
      <c r="E976" s="71"/>
      <c r="F976" s="71"/>
      <c r="G976" s="71"/>
      <c r="H976" s="1130"/>
      <c r="I976" s="1130"/>
      <c r="J976" s="71"/>
      <c r="K976" s="71"/>
      <c r="L976" s="71"/>
      <c r="M976" s="1130"/>
      <c r="N976" s="1130"/>
      <c r="O976" s="71"/>
      <c r="P976" s="71"/>
      <c r="Q976" s="71"/>
    </row>
    <row r="977" ht="25.15" customHeight="true" x14ac:dyDescent="0.2">
      <c r="C977" s="1131"/>
      <c r="D977" s="1130"/>
      <c r="E977" s="71"/>
      <c r="F977" s="71"/>
      <c r="G977" s="71"/>
      <c r="H977" s="1130"/>
      <c r="I977" s="1130"/>
      <c r="J977" s="71"/>
      <c r="K977" s="71"/>
      <c r="L977" s="71"/>
      <c r="M977" s="1130"/>
      <c r="N977" s="1130"/>
      <c r="O977" s="71"/>
      <c r="P977" s="71"/>
      <c r="Q977" s="71"/>
    </row>
    <row r="978" ht="25.15" customHeight="true" x14ac:dyDescent="0.2">
      <c r="C978" s="1131"/>
      <c r="D978" s="1130"/>
      <c r="E978" s="71"/>
      <c r="F978" s="71"/>
      <c r="G978" s="71"/>
      <c r="H978" s="1130"/>
      <c r="I978" s="1130"/>
      <c r="J978" s="71"/>
      <c r="K978" s="71"/>
      <c r="L978" s="71"/>
      <c r="M978" s="1130"/>
      <c r="N978" s="1130"/>
      <c r="O978" s="71"/>
      <c r="P978" s="71"/>
      <c r="Q978" s="71"/>
    </row>
    <row r="979" ht="25.15" customHeight="true" x14ac:dyDescent="0.2">
      <c r="C979" s="1131"/>
      <c r="D979" s="1130"/>
      <c r="E979" s="71"/>
      <c r="F979" s="71"/>
      <c r="G979" s="71"/>
      <c r="H979" s="1130"/>
      <c r="I979" s="1130"/>
      <c r="J979" s="71"/>
      <c r="K979" s="71"/>
      <c r="L979" s="71"/>
      <c r="M979" s="1130"/>
      <c r="N979" s="1130"/>
      <c r="O979" s="71"/>
      <c r="P979" s="71"/>
      <c r="Q979" s="71"/>
    </row>
    <row r="980" ht="25.15" customHeight="true" x14ac:dyDescent="0.2">
      <c r="C980" s="1131"/>
      <c r="D980" s="1130"/>
      <c r="E980" s="71"/>
      <c r="F980" s="71"/>
      <c r="G980" s="71"/>
      <c r="H980" s="1130"/>
      <c r="I980" s="1130"/>
      <c r="J980" s="71"/>
      <c r="K980" s="71"/>
      <c r="L980" s="71"/>
      <c r="M980" s="1130"/>
      <c r="N980" s="1130"/>
      <c r="O980" s="71"/>
      <c r="P980" s="71"/>
      <c r="Q980" s="71"/>
    </row>
    <row r="981" ht="25.15" customHeight="true" x14ac:dyDescent="0.2">
      <c r="C981" s="1131"/>
      <c r="D981" s="1130"/>
      <c r="E981" s="71"/>
      <c r="F981" s="71"/>
      <c r="G981" s="71"/>
      <c r="H981" s="1130"/>
      <c r="I981" s="1130"/>
      <c r="J981" s="71"/>
      <c r="K981" s="71"/>
      <c r="L981" s="71"/>
      <c r="M981" s="1130"/>
      <c r="N981" s="1130"/>
      <c r="O981" s="71"/>
      <c r="P981" s="71"/>
      <c r="Q981" s="71"/>
    </row>
    <row r="982" ht="25.15" customHeight="true" x14ac:dyDescent="0.2">
      <c r="C982" s="1131"/>
      <c r="D982" s="1130"/>
      <c r="E982" s="71"/>
      <c r="F982" s="71"/>
      <c r="G982" s="71"/>
      <c r="H982" s="1130"/>
      <c r="I982" s="1130"/>
      <c r="J982" s="71"/>
      <c r="K982" s="71"/>
      <c r="L982" s="71"/>
      <c r="M982" s="1130"/>
      <c r="N982" s="1130"/>
      <c r="O982" s="71"/>
      <c r="P982" s="71"/>
      <c r="Q982" s="71"/>
    </row>
    <row r="983" ht="25.15" customHeight="true" x14ac:dyDescent="0.2">
      <c r="C983" s="1131"/>
      <c r="D983" s="1130"/>
      <c r="E983" s="71"/>
      <c r="F983" s="71"/>
      <c r="G983" s="71"/>
      <c r="H983" s="1130"/>
      <c r="I983" s="1130"/>
      <c r="J983" s="71"/>
      <c r="K983" s="71"/>
      <c r="L983" s="71"/>
      <c r="M983" s="1130"/>
      <c r="N983" s="1130"/>
      <c r="O983" s="71"/>
      <c r="P983" s="71"/>
      <c r="Q983" s="71"/>
    </row>
    <row r="984" ht="25.15" customHeight="true" x14ac:dyDescent="0.2">
      <c r="C984" s="1131"/>
      <c r="D984" s="1130"/>
      <c r="E984" s="71"/>
      <c r="F984" s="71"/>
      <c r="G984" s="71"/>
      <c r="H984" s="1130"/>
      <c r="I984" s="1130"/>
      <c r="J984" s="71"/>
      <c r="K984" s="71"/>
      <c r="L984" s="71"/>
      <c r="M984" s="1130"/>
      <c r="N984" s="1130"/>
      <c r="O984" s="71"/>
      <c r="P984" s="71"/>
      <c r="Q984" s="71"/>
    </row>
    <row r="985" ht="25.15" customHeight="true" x14ac:dyDescent="0.2">
      <c r="C985" s="1131"/>
      <c r="D985" s="1130"/>
      <c r="E985" s="71"/>
      <c r="F985" s="71"/>
      <c r="G985" s="71"/>
      <c r="H985" s="1130"/>
      <c r="I985" s="1130"/>
      <c r="J985" s="71"/>
      <c r="K985" s="71"/>
      <c r="L985" s="71"/>
      <c r="M985" s="1130"/>
      <c r="N985" s="1130"/>
      <c r="O985" s="71"/>
      <c r="P985" s="71"/>
      <c r="Q985" s="71"/>
    </row>
    <row r="986" ht="25.15" customHeight="true" x14ac:dyDescent="0.2">
      <c r="C986" s="1131"/>
      <c r="D986" s="1130"/>
      <c r="E986" s="71"/>
      <c r="F986" s="71"/>
      <c r="G986" s="71"/>
      <c r="H986" s="1130"/>
      <c r="I986" s="1130"/>
      <c r="J986" s="71"/>
      <c r="K986" s="71"/>
      <c r="L986" s="71"/>
      <c r="M986" s="1130"/>
      <c r="N986" s="1130"/>
      <c r="O986" s="71"/>
      <c r="P986" s="71"/>
      <c r="Q986" s="71"/>
    </row>
    <row r="987" ht="25.15" customHeight="true" x14ac:dyDescent="0.2">
      <c r="C987" s="1131"/>
      <c r="D987" s="1130"/>
      <c r="E987" s="71"/>
      <c r="F987" s="71"/>
      <c r="G987" s="71"/>
      <c r="H987" s="1130"/>
      <c r="I987" s="1130"/>
      <c r="J987" s="71"/>
      <c r="K987" s="71"/>
      <c r="L987" s="71"/>
      <c r="M987" s="1130"/>
      <c r="N987" s="1130"/>
      <c r="O987" s="71"/>
      <c r="P987" s="71"/>
      <c r="Q987" s="71"/>
    </row>
    <row r="988" ht="25.15" customHeight="true" x14ac:dyDescent="0.2">
      <c r="C988" s="1131"/>
      <c r="D988" s="1130"/>
      <c r="E988" s="71"/>
      <c r="F988" s="71"/>
      <c r="G988" s="71"/>
      <c r="H988" s="1130"/>
      <c r="I988" s="1130"/>
      <c r="J988" s="71"/>
      <c r="K988" s="71"/>
      <c r="L988" s="71"/>
      <c r="M988" s="1130"/>
      <c r="N988" s="1130"/>
      <c r="O988" s="71"/>
      <c r="P988" s="71"/>
      <c r="Q988" s="71"/>
    </row>
    <row r="989" ht="25.15" customHeight="true" x14ac:dyDescent="0.2">
      <c r="C989" s="1131"/>
      <c r="D989" s="1130"/>
      <c r="E989" s="71"/>
      <c r="F989" s="71"/>
      <c r="G989" s="71"/>
      <c r="H989" s="1130"/>
      <c r="I989" s="1130"/>
      <c r="J989" s="71"/>
      <c r="K989" s="71"/>
      <c r="L989" s="71"/>
      <c r="M989" s="1130"/>
      <c r="N989" s="1130"/>
      <c r="O989" s="71"/>
      <c r="P989" s="71"/>
      <c r="Q989" s="71"/>
    </row>
    <row r="990" ht="25.15" customHeight="true" x14ac:dyDescent="0.2">
      <c r="C990" s="1131"/>
      <c r="D990" s="1130"/>
      <c r="E990" s="71"/>
      <c r="F990" s="71"/>
      <c r="G990" s="71"/>
      <c r="H990" s="1130"/>
      <c r="I990" s="1130"/>
      <c r="J990" s="71"/>
      <c r="K990" s="71"/>
      <c r="L990" s="71"/>
      <c r="M990" s="1130"/>
      <c r="N990" s="1130"/>
      <c r="O990" s="71"/>
      <c r="P990" s="71"/>
      <c r="Q990" s="71"/>
    </row>
    <row r="991" ht="25.15" customHeight="true" x14ac:dyDescent="0.2">
      <c r="C991" s="1131"/>
      <c r="D991" s="1130"/>
      <c r="E991" s="71"/>
      <c r="F991" s="71"/>
      <c r="G991" s="71"/>
      <c r="H991" s="1130"/>
      <c r="I991" s="1130"/>
      <c r="J991" s="71"/>
      <c r="K991" s="71"/>
      <c r="L991" s="71"/>
      <c r="M991" s="1130"/>
      <c r="N991" s="1130"/>
      <c r="O991" s="71"/>
      <c r="P991" s="71"/>
      <c r="Q991" s="71"/>
    </row>
    <row r="992" ht="25.15" customHeight="true" x14ac:dyDescent="0.2">
      <c r="C992" s="1131"/>
      <c r="D992" s="1130"/>
      <c r="E992" s="71"/>
      <c r="F992" s="71"/>
      <c r="G992" s="71"/>
      <c r="H992" s="1130"/>
      <c r="I992" s="1130"/>
      <c r="J992" s="71"/>
      <c r="K992" s="71"/>
      <c r="L992" s="71"/>
      <c r="M992" s="1130"/>
      <c r="N992" s="1130"/>
      <c r="O992" s="71"/>
      <c r="P992" s="71"/>
      <c r="Q992" s="71"/>
    </row>
    <row r="993" ht="25.15" customHeight="true" x14ac:dyDescent="0.2">
      <c r="C993" s="1131"/>
      <c r="D993" s="1130"/>
      <c r="E993" s="71"/>
      <c r="F993" s="71"/>
      <c r="G993" s="71"/>
      <c r="H993" s="1130"/>
      <c r="I993" s="1130"/>
      <c r="J993" s="71"/>
      <c r="K993" s="71"/>
      <c r="L993" s="71"/>
      <c r="M993" s="1130"/>
      <c r="N993" s="1130"/>
      <c r="O993" s="71"/>
      <c r="P993" s="71"/>
      <c r="Q993" s="71"/>
    </row>
    <row r="994" ht="25.15" customHeight="true" x14ac:dyDescent="0.2">
      <c r="C994" s="1131"/>
      <c r="D994" s="1130"/>
      <c r="E994" s="71"/>
      <c r="F994" s="71"/>
      <c r="G994" s="71"/>
      <c r="H994" s="1130"/>
      <c r="I994" s="1130"/>
      <c r="J994" s="71"/>
      <c r="K994" s="71"/>
      <c r="L994" s="71"/>
      <c r="M994" s="1130"/>
      <c r="N994" s="1130"/>
      <c r="O994" s="71"/>
      <c r="P994" s="71"/>
      <c r="Q994" s="71"/>
    </row>
    <row r="995" ht="25.15" customHeight="true" x14ac:dyDescent="0.2">
      <c r="C995" s="1131"/>
      <c r="D995" s="1130"/>
      <c r="E995" s="71"/>
      <c r="F995" s="71"/>
      <c r="G995" s="71"/>
      <c r="H995" s="1130"/>
      <c r="I995" s="1130"/>
      <c r="J995" s="71"/>
      <c r="K995" s="71"/>
      <c r="L995" s="71"/>
      <c r="M995" s="1130"/>
      <c r="N995" s="1130"/>
      <c r="O995" s="71"/>
      <c r="P995" s="71"/>
      <c r="Q995" s="71"/>
    </row>
    <row r="996" ht="25.15" customHeight="true" x14ac:dyDescent="0.2">
      <c r="C996" s="1131"/>
      <c r="D996" s="1130"/>
      <c r="E996" s="71"/>
      <c r="F996" s="71"/>
      <c r="G996" s="71"/>
      <c r="H996" s="1130"/>
      <c r="I996" s="1130"/>
      <c r="J996" s="71"/>
      <c r="K996" s="71"/>
      <c r="L996" s="71"/>
      <c r="M996" s="1130"/>
      <c r="N996" s="1130"/>
      <c r="O996" s="71"/>
      <c r="P996" s="71"/>
      <c r="Q996" s="71"/>
    </row>
    <row r="997" ht="25.15" customHeight="true" x14ac:dyDescent="0.2">
      <c r="C997" s="1131"/>
      <c r="D997" s="1130"/>
      <c r="E997" s="71"/>
      <c r="F997" s="71"/>
      <c r="G997" s="71"/>
      <c r="H997" s="1130"/>
      <c r="I997" s="1130"/>
      <c r="J997" s="71"/>
      <c r="K997" s="71"/>
      <c r="L997" s="71"/>
      <c r="M997" s="1130"/>
      <c r="N997" s="1130"/>
      <c r="O997" s="71"/>
      <c r="P997" s="71"/>
      <c r="Q997" s="71"/>
    </row>
    <row r="998" ht="25.15" customHeight="true" x14ac:dyDescent="0.2">
      <c r="C998" s="1131"/>
      <c r="D998" s="1130"/>
      <c r="E998" s="71"/>
      <c r="F998" s="71"/>
      <c r="G998" s="71"/>
      <c r="H998" s="1130"/>
      <c r="I998" s="1130"/>
      <c r="J998" s="71"/>
      <c r="K998" s="71"/>
      <c r="L998" s="71"/>
      <c r="M998" s="1130"/>
      <c r="N998" s="1130"/>
      <c r="O998" s="71"/>
      <c r="P998" s="71"/>
      <c r="Q998" s="71"/>
    </row>
    <row r="999" ht="25.15" customHeight="true" x14ac:dyDescent="0.2">
      <c r="C999" s="1131"/>
      <c r="D999" s="1130"/>
      <c r="E999" s="71"/>
      <c r="F999" s="71"/>
      <c r="G999" s="71"/>
      <c r="H999" s="1130"/>
      <c r="I999" s="1130"/>
      <c r="J999" s="71"/>
      <c r="K999" s="71"/>
      <c r="L999" s="71"/>
      <c r="M999" s="1130"/>
      <c r="N999" s="1130"/>
      <c r="O999" s="71"/>
      <c r="P999" s="71"/>
      <c r="Q999" s="71"/>
    </row>
    <row r="1000" ht="25.15" customHeight="true" x14ac:dyDescent="0.2">
      <c r="C1000" s="1131"/>
      <c r="D1000" s="1130"/>
      <c r="E1000" s="71"/>
      <c r="F1000" s="71"/>
      <c r="G1000" s="71"/>
      <c r="H1000" s="1130"/>
      <c r="I1000" s="1130"/>
      <c r="J1000" s="71"/>
      <c r="K1000" s="71"/>
      <c r="L1000" s="71"/>
      <c r="M1000" s="1130"/>
      <c r="N1000" s="1130"/>
      <c r="O1000" s="71"/>
      <c r="P1000" s="71"/>
      <c r="Q1000" s="71"/>
    </row>
    <row r="1001" ht="25.15" customHeight="true" x14ac:dyDescent="0.2">
      <c r="C1001" s="1131"/>
      <c r="D1001" s="1130"/>
      <c r="E1001" s="71"/>
      <c r="F1001" s="71"/>
      <c r="G1001" s="71"/>
      <c r="H1001" s="1130"/>
      <c r="I1001" s="1130"/>
      <c r="J1001" s="71"/>
      <c r="K1001" s="71"/>
      <c r="L1001" s="71"/>
      <c r="M1001" s="1130"/>
      <c r="N1001" s="1130"/>
      <c r="O1001" s="71"/>
      <c r="P1001" s="71"/>
      <c r="Q1001" s="71"/>
    </row>
    <row r="1002" ht="25.15" customHeight="true" x14ac:dyDescent="0.2">
      <c r="C1002" s="1131"/>
      <c r="D1002" s="1130"/>
      <c r="E1002" s="71"/>
      <c r="F1002" s="71"/>
      <c r="G1002" s="71"/>
      <c r="H1002" s="1130"/>
      <c r="I1002" s="1130"/>
      <c r="J1002" s="71"/>
      <c r="K1002" s="71"/>
      <c r="L1002" s="71"/>
      <c r="M1002" s="1130"/>
      <c r="N1002" s="1130"/>
      <c r="O1002" s="71"/>
      <c r="P1002" s="71"/>
      <c r="Q1002" s="71"/>
    </row>
    <row r="1003" ht="25.15" customHeight="true" x14ac:dyDescent="0.2">
      <c r="C1003" s="1131"/>
      <c r="D1003" s="1130"/>
      <c r="E1003" s="71"/>
      <c r="F1003" s="71"/>
      <c r="G1003" s="71"/>
      <c r="H1003" s="1130"/>
      <c r="I1003" s="1130"/>
      <c r="J1003" s="71"/>
      <c r="K1003" s="71"/>
      <c r="L1003" s="71"/>
      <c r="M1003" s="1130"/>
      <c r="N1003" s="1130"/>
      <c r="O1003" s="71"/>
      <c r="P1003" s="71"/>
      <c r="Q1003" s="71"/>
    </row>
    <row r="1004" ht="25.15" customHeight="true" x14ac:dyDescent="0.2">
      <c r="C1004" s="1131"/>
      <c r="D1004" s="1130"/>
      <c r="E1004" s="71"/>
      <c r="F1004" s="71"/>
      <c r="G1004" s="71"/>
      <c r="H1004" s="1130"/>
      <c r="I1004" s="1130"/>
      <c r="J1004" s="71"/>
      <c r="K1004" s="71"/>
      <c r="L1004" s="71"/>
      <c r="M1004" s="1130"/>
      <c r="N1004" s="1130"/>
      <c r="O1004" s="71"/>
      <c r="P1004" s="71"/>
      <c r="Q1004" s="71"/>
    </row>
    <row r="1005" ht="25.15" customHeight="true" x14ac:dyDescent="0.2">
      <c r="C1005" s="1131"/>
      <c r="D1005" s="1130"/>
      <c r="E1005" s="71"/>
      <c r="F1005" s="71"/>
      <c r="G1005" s="71"/>
      <c r="H1005" s="1130"/>
      <c r="I1005" s="1130"/>
      <c r="J1005" s="71"/>
      <c r="K1005" s="71"/>
      <c r="L1005" s="71"/>
      <c r="M1005" s="1130"/>
      <c r="N1005" s="1130"/>
      <c r="O1005" s="71"/>
      <c r="P1005" s="71"/>
      <c r="Q1005" s="71"/>
    </row>
    <row r="1006" ht="25.15" customHeight="true" x14ac:dyDescent="0.2">
      <c r="C1006" s="1131"/>
      <c r="D1006" s="1130"/>
      <c r="E1006" s="71"/>
      <c r="F1006" s="71"/>
      <c r="G1006" s="71"/>
      <c r="H1006" s="1130"/>
      <c r="I1006" s="1130"/>
      <c r="J1006" s="71"/>
      <c r="K1006" s="71"/>
      <c r="L1006" s="71"/>
      <c r="M1006" s="1130"/>
      <c r="N1006" s="1130"/>
      <c r="O1006" s="71"/>
      <c r="P1006" s="71"/>
      <c r="Q1006" s="71"/>
    </row>
    <row r="1007" ht="25.15" customHeight="true" x14ac:dyDescent="0.2">
      <c r="C1007" s="1131"/>
      <c r="D1007" s="1130"/>
      <c r="E1007" s="71"/>
      <c r="F1007" s="71"/>
      <c r="G1007" s="71"/>
      <c r="H1007" s="1130"/>
      <c r="I1007" s="1130"/>
      <c r="J1007" s="71"/>
      <c r="K1007" s="71"/>
      <c r="L1007" s="71"/>
      <c r="M1007" s="1130"/>
      <c r="N1007" s="1130"/>
      <c r="O1007" s="71"/>
      <c r="P1007" s="71"/>
      <c r="Q1007" s="71"/>
    </row>
    <row r="1008" ht="25.15" customHeight="true" x14ac:dyDescent="0.2">
      <c r="C1008" s="1131"/>
      <c r="D1008" s="1130"/>
      <c r="E1008" s="71"/>
      <c r="F1008" s="71"/>
      <c r="G1008" s="71"/>
      <c r="H1008" s="1130"/>
      <c r="I1008" s="1130"/>
      <c r="J1008" s="71"/>
      <c r="K1008" s="71"/>
      <c r="L1008" s="71"/>
      <c r="M1008" s="1130"/>
      <c r="N1008" s="1130"/>
      <c r="O1008" s="71"/>
      <c r="P1008" s="71"/>
      <c r="Q1008" s="71"/>
    </row>
    <row r="1009" ht="25.15" customHeight="true" x14ac:dyDescent="0.2">
      <c r="C1009" s="1131"/>
      <c r="D1009" s="1130"/>
      <c r="E1009" s="71"/>
      <c r="F1009" s="71"/>
      <c r="G1009" s="71"/>
      <c r="H1009" s="1130"/>
      <c r="I1009" s="1130"/>
      <c r="J1009" s="71"/>
      <c r="K1009" s="71"/>
      <c r="L1009" s="71"/>
      <c r="M1009" s="1130"/>
      <c r="N1009" s="1130"/>
      <c r="O1009" s="71"/>
      <c r="P1009" s="71"/>
      <c r="Q1009" s="71"/>
    </row>
    <row r="1010" ht="25.15" customHeight="true" x14ac:dyDescent="0.2">
      <c r="C1010" s="1131"/>
      <c r="D1010" s="1130"/>
      <c r="E1010" s="71"/>
      <c r="F1010" s="71"/>
      <c r="G1010" s="71"/>
      <c r="H1010" s="1130"/>
      <c r="I1010" s="1130"/>
      <c r="J1010" s="71"/>
      <c r="K1010" s="71"/>
      <c r="L1010" s="71"/>
      <c r="M1010" s="1130"/>
      <c r="N1010" s="1130"/>
      <c r="O1010" s="71"/>
      <c r="P1010" s="71"/>
      <c r="Q1010" s="71"/>
    </row>
    <row r="1011" ht="25.15" customHeight="true" x14ac:dyDescent="0.2">
      <c r="C1011" s="1131"/>
      <c r="D1011" s="1130"/>
      <c r="E1011" s="71"/>
      <c r="F1011" s="71"/>
      <c r="G1011" s="71"/>
      <c r="H1011" s="1130"/>
      <c r="I1011" s="1130"/>
      <c r="J1011" s="71"/>
      <c r="K1011" s="71"/>
      <c r="L1011" s="71"/>
      <c r="M1011" s="1130"/>
      <c r="N1011" s="1130"/>
      <c r="O1011" s="71"/>
      <c r="P1011" s="71"/>
      <c r="Q1011" s="71"/>
    </row>
    <row r="1012" ht="25.15" customHeight="true" x14ac:dyDescent="0.2">
      <c r="C1012" s="1131"/>
      <c r="D1012" s="1130"/>
      <c r="E1012" s="71"/>
      <c r="F1012" s="71"/>
      <c r="G1012" s="71"/>
      <c r="H1012" s="1130"/>
      <c r="I1012" s="1130"/>
      <c r="J1012" s="71"/>
      <c r="K1012" s="71"/>
      <c r="L1012" s="71"/>
      <c r="M1012" s="1130"/>
      <c r="N1012" s="1130"/>
      <c r="O1012" s="71"/>
      <c r="P1012" s="71"/>
      <c r="Q1012" s="71"/>
    </row>
    <row r="1013" ht="25.15" customHeight="true" x14ac:dyDescent="0.2">
      <c r="C1013" s="1131"/>
      <c r="D1013" s="1130"/>
      <c r="E1013" s="71"/>
      <c r="F1013" s="71"/>
      <c r="G1013" s="71"/>
      <c r="H1013" s="1130"/>
      <c r="I1013" s="1130"/>
      <c r="J1013" s="71"/>
      <c r="K1013" s="71"/>
      <c r="L1013" s="71"/>
      <c r="M1013" s="1130"/>
      <c r="N1013" s="1130"/>
      <c r="O1013" s="71"/>
      <c r="P1013" s="71"/>
      <c r="Q1013" s="71"/>
    </row>
    <row r="1014" ht="25.15" customHeight="true" x14ac:dyDescent="0.2">
      <c r="C1014" s="1131"/>
      <c r="D1014" s="1130"/>
      <c r="E1014" s="71"/>
      <c r="F1014" s="71"/>
      <c r="G1014" s="71"/>
      <c r="H1014" s="1130"/>
      <c r="I1014" s="1130"/>
      <c r="J1014" s="71"/>
      <c r="K1014" s="71"/>
      <c r="L1014" s="71"/>
      <c r="M1014" s="1130"/>
      <c r="N1014" s="1130"/>
      <c r="O1014" s="71"/>
      <c r="P1014" s="71"/>
      <c r="Q1014" s="71"/>
    </row>
    <row r="1015" ht="25.15" customHeight="true" x14ac:dyDescent="0.2">
      <c r="C1015" s="1131"/>
      <c r="D1015" s="1130"/>
      <c r="E1015" s="71"/>
      <c r="F1015" s="71"/>
      <c r="G1015" s="71"/>
      <c r="H1015" s="1130"/>
      <c r="I1015" s="1130"/>
      <c r="J1015" s="71"/>
      <c r="K1015" s="71"/>
      <c r="L1015" s="71"/>
      <c r="M1015" s="1130"/>
      <c r="N1015" s="1130"/>
      <c r="O1015" s="71"/>
      <c r="P1015" s="71"/>
      <c r="Q1015" s="71"/>
    </row>
    <row r="1016" ht="25.15" customHeight="true" x14ac:dyDescent="0.2">
      <c r="C1016" s="1131"/>
      <c r="D1016" s="1130"/>
      <c r="E1016" s="71"/>
      <c r="F1016" s="71"/>
      <c r="G1016" s="71"/>
      <c r="H1016" s="1130"/>
      <c r="I1016" s="1130"/>
      <c r="J1016" s="71"/>
      <c r="K1016" s="71"/>
      <c r="L1016" s="71"/>
      <c r="M1016" s="1130"/>
      <c r="N1016" s="1130"/>
      <c r="O1016" s="71"/>
      <c r="P1016" s="71"/>
      <c r="Q1016" s="71"/>
    </row>
    <row r="1017" ht="25.15" customHeight="true" x14ac:dyDescent="0.2">
      <c r="C1017" s="1131"/>
      <c r="D1017" s="1130"/>
      <c r="E1017" s="71"/>
      <c r="F1017" s="71"/>
      <c r="G1017" s="71"/>
      <c r="H1017" s="1130"/>
      <c r="I1017" s="1130"/>
      <c r="J1017" s="71"/>
      <c r="K1017" s="71"/>
      <c r="L1017" s="71"/>
      <c r="M1017" s="1130"/>
      <c r="N1017" s="1130"/>
      <c r="O1017" s="71"/>
      <c r="P1017" s="71"/>
      <c r="Q1017" s="71"/>
    </row>
    <row r="1018" ht="25.15" customHeight="true" x14ac:dyDescent="0.2">
      <c r="C1018" s="1131"/>
      <c r="D1018" s="1130"/>
      <c r="E1018" s="71"/>
      <c r="F1018" s="71"/>
      <c r="G1018" s="71"/>
      <c r="H1018" s="1130"/>
      <c r="I1018" s="1130"/>
      <c r="J1018" s="71"/>
      <c r="K1018" s="71"/>
      <c r="L1018" s="71"/>
      <c r="M1018" s="1130"/>
      <c r="N1018" s="1130"/>
      <c r="O1018" s="71"/>
      <c r="P1018" s="71"/>
      <c r="Q1018" s="71"/>
    </row>
    <row r="1019" ht="25.15" customHeight="true" x14ac:dyDescent="0.2">
      <c r="C1019" s="1131"/>
      <c r="D1019" s="1130"/>
      <c r="E1019" s="71"/>
      <c r="F1019" s="71"/>
      <c r="G1019" s="71"/>
      <c r="H1019" s="1130"/>
      <c r="I1019" s="1130"/>
      <c r="J1019" s="71"/>
      <c r="K1019" s="71"/>
      <c r="L1019" s="71"/>
      <c r="M1019" s="1130"/>
      <c r="N1019" s="1130"/>
      <c r="O1019" s="71"/>
      <c r="P1019" s="71"/>
      <c r="Q1019" s="71"/>
    </row>
    <row r="1020" ht="25.15" customHeight="true" x14ac:dyDescent="0.2">
      <c r="C1020" s="1131"/>
      <c r="D1020" s="1130"/>
      <c r="E1020" s="71"/>
      <c r="F1020" s="71"/>
      <c r="G1020" s="71"/>
      <c r="H1020" s="1130"/>
      <c r="I1020" s="1130"/>
      <c r="J1020" s="71"/>
      <c r="K1020" s="71"/>
      <c r="L1020" s="71"/>
      <c r="M1020" s="1130"/>
      <c r="N1020" s="1130"/>
      <c r="O1020" s="71"/>
      <c r="P1020" s="71"/>
      <c r="Q1020" s="71"/>
    </row>
    <row r="1021" ht="25.15" customHeight="true" x14ac:dyDescent="0.2">
      <c r="C1021" s="1131"/>
      <c r="D1021" s="1130"/>
      <c r="E1021" s="71"/>
      <c r="F1021" s="71"/>
      <c r="G1021" s="71"/>
      <c r="H1021" s="1130"/>
      <c r="I1021" s="1130"/>
      <c r="J1021" s="71"/>
      <c r="K1021" s="71"/>
      <c r="L1021" s="71"/>
      <c r="M1021" s="1130"/>
      <c r="N1021" s="1130"/>
      <c r="O1021" s="71"/>
      <c r="P1021" s="71"/>
      <c r="Q1021" s="71"/>
    </row>
    <row r="1022" ht="25.15" customHeight="true" x14ac:dyDescent="0.2">
      <c r="C1022" s="1131"/>
      <c r="D1022" s="1130"/>
      <c r="E1022" s="71"/>
      <c r="F1022" s="71"/>
      <c r="G1022" s="71"/>
      <c r="H1022" s="1130"/>
      <c r="I1022" s="1130"/>
      <c r="J1022" s="71"/>
      <c r="K1022" s="71"/>
      <c r="L1022" s="71"/>
      <c r="M1022" s="1130"/>
      <c r="N1022" s="1130"/>
      <c r="O1022" s="71"/>
      <c r="P1022" s="71"/>
      <c r="Q1022" s="71"/>
    </row>
    <row r="1023" ht="25.15" customHeight="true" x14ac:dyDescent="0.2">
      <c r="C1023" s="1131"/>
      <c r="D1023" s="1130"/>
      <c r="E1023" s="71"/>
      <c r="F1023" s="71"/>
      <c r="G1023" s="71"/>
      <c r="H1023" s="1130"/>
      <c r="I1023" s="1130"/>
      <c r="J1023" s="71"/>
      <c r="K1023" s="71"/>
      <c r="L1023" s="71"/>
      <c r="M1023" s="1130"/>
      <c r="N1023" s="1130"/>
      <c r="O1023" s="71"/>
      <c r="P1023" s="71"/>
      <c r="Q1023" s="71"/>
    </row>
    <row r="1024" ht="25.15" customHeight="true" x14ac:dyDescent="0.2">
      <c r="C1024" s="1131"/>
      <c r="D1024" s="1130"/>
      <c r="E1024" s="71"/>
      <c r="F1024" s="71"/>
      <c r="G1024" s="71"/>
      <c r="H1024" s="1130"/>
      <c r="I1024" s="1130"/>
      <c r="J1024" s="71"/>
      <c r="K1024" s="71"/>
      <c r="L1024" s="71"/>
      <c r="M1024" s="1130"/>
      <c r="N1024" s="1130"/>
      <c r="O1024" s="71"/>
      <c r="P1024" s="71"/>
      <c r="Q1024" s="71"/>
    </row>
    <row r="1025" customFormat="true" ht="15.95" customHeight="true" x14ac:dyDescent="0.2">
      <c r="A1025" s="1098" t="s">
        <v>672</v>
      </c>
      <c r="B1025" s="1099"/>
      <c r="C1025" s="1100"/>
      <c r="D1025" s="491"/>
      <c r="E1025" s="437"/>
      <c r="F1025" s="437"/>
      <c r="G1025" s="491"/>
      <c r="U1025" s="425"/>
      <c r="V1025" s="426"/>
      <c r="W1025" s="426"/>
      <c r="X1025" s="426"/>
      <c r="Y1025" s="426"/>
      <c r="Z1025" s="426"/>
      <c r="AA1025" s="426"/>
      <c r="AB1025" s="426"/>
      <c r="AC1025" s="426"/>
      <c r="AD1025" s="426"/>
      <c r="AE1025" s="426"/>
      <c r="AF1025" s="426"/>
      <c r="AG1025" s="426"/>
      <c r="AH1025" s="426"/>
      <c r="AI1025" s="426"/>
      <c r="AJ1025" s="426"/>
      <c r="AK1025" s="426"/>
      <c r="AL1025" s="426"/>
      <c r="AM1025" s="426"/>
      <c r="AN1025" s="426"/>
      <c r="AO1025" s="426"/>
      <c r="AP1025" s="426"/>
      <c r="AQ1025" s="426"/>
      <c r="AR1025" s="426"/>
      <c r="AS1025" s="426"/>
      <c r="AT1025" s="426"/>
      <c r="AU1025" s="426"/>
      <c r="AV1025" s="426"/>
      <c r="AW1025" s="426"/>
      <c r="AX1025" s="426"/>
      <c r="AY1025" s="426"/>
      <c r="AZ1025" s="426"/>
      <c r="BA1025" s="425"/>
      <c r="BB1025" s="491"/>
      <c r="BU1025" s="425"/>
      <c r="BV1025" s="426"/>
      <c r="BW1025" s="426"/>
      <c r="BX1025" s="426"/>
      <c r="BY1025" s="426"/>
      <c r="BZ1025" s="426"/>
      <c r="CA1025" s="426"/>
      <c r="CB1025" s="426"/>
      <c r="CC1025" s="426"/>
      <c r="CD1025" s="426"/>
      <c r="CE1025" s="426"/>
      <c r="CF1025" s="426"/>
      <c r="CG1025" s="426"/>
      <c r="CH1025" s="426"/>
      <c r="CI1025" s="426"/>
      <c r="CJ1025" s="426"/>
      <c r="CK1025" s="426"/>
      <c r="CL1025" s="426"/>
      <c r="CM1025" s="426"/>
      <c r="CN1025" s="426"/>
      <c r="CO1025" s="426"/>
      <c r="CP1025" s="426"/>
      <c r="CQ1025" s="426"/>
      <c r="CR1025" s="426"/>
      <c r="CS1025" s="426"/>
      <c r="CT1025" s="426"/>
      <c r="CU1025" s="426"/>
      <c r="CV1025" s="426"/>
      <c r="CW1025" s="426"/>
      <c r="CX1025" s="426"/>
      <c r="CY1025" s="426"/>
      <c r="CZ1025" s="426"/>
    </row>
    <row r="1026" customFormat="true" ht="15.95" customHeight="true" x14ac:dyDescent="0.2">
      <c r="A1026" s="1101" t="s">
        <v>196</v>
      </c>
      <c r="B1026" s="1102"/>
      <c r="C1026" s="49" t="s">
        <v>197</v>
      </c>
      <c r="D1026" s="491"/>
      <c r="E1026" s="437"/>
      <c r="F1026" s="437"/>
      <c r="G1026" s="491"/>
      <c r="U1026" s="425"/>
      <c r="V1026" s="426"/>
      <c r="W1026" s="426"/>
      <c r="X1026" s="426"/>
      <c r="Y1026" s="426"/>
      <c r="Z1026" s="426"/>
      <c r="AA1026" s="426"/>
      <c r="AB1026" s="426"/>
      <c r="AC1026" s="426"/>
      <c r="AD1026" s="426"/>
      <c r="AE1026" s="426"/>
      <c r="AF1026" s="426"/>
      <c r="AG1026" s="426"/>
      <c r="AH1026" s="426"/>
      <c r="AI1026" s="426"/>
      <c r="AJ1026" s="426"/>
      <c r="AK1026" s="426"/>
      <c r="AL1026" s="426"/>
      <c r="AM1026" s="426"/>
      <c r="AN1026" s="426"/>
      <c r="AO1026" s="426"/>
      <c r="AP1026" s="426"/>
      <c r="AQ1026" s="426"/>
      <c r="AR1026" s="426"/>
      <c r="AS1026" s="426"/>
      <c r="AT1026" s="426"/>
      <c r="AU1026" s="426"/>
      <c r="AV1026" s="426"/>
      <c r="AW1026" s="426"/>
      <c r="AX1026" s="426"/>
      <c r="AY1026" s="426"/>
      <c r="AZ1026" s="426"/>
      <c r="BA1026" s="425"/>
      <c r="BB1026" s="491"/>
      <c r="BU1026" s="425"/>
      <c r="BV1026" s="426"/>
      <c r="BW1026" s="426"/>
      <c r="BX1026" s="426"/>
      <c r="BY1026" s="426"/>
      <c r="BZ1026" s="426"/>
      <c r="CA1026" s="426"/>
      <c r="CB1026" s="426"/>
      <c r="CC1026" s="426"/>
      <c r="CD1026" s="426"/>
      <c r="CE1026" s="426"/>
      <c r="CF1026" s="426"/>
      <c r="CG1026" s="426"/>
      <c r="CH1026" s="426"/>
      <c r="CI1026" s="426"/>
      <c r="CJ1026" s="426"/>
      <c r="CK1026" s="426"/>
      <c r="CL1026" s="426"/>
      <c r="CM1026" s="426"/>
      <c r="CN1026" s="426"/>
      <c r="CO1026" s="426"/>
      <c r="CP1026" s="426"/>
      <c r="CQ1026" s="426"/>
      <c r="CR1026" s="426"/>
      <c r="CS1026" s="426"/>
      <c r="CT1026" s="426"/>
      <c r="CU1026" s="426"/>
      <c r="CV1026" s="426"/>
      <c r="CW1026" s="426"/>
      <c r="CX1026" s="426"/>
      <c r="CY1026" s="426"/>
      <c r="CZ1026" s="426"/>
    </row>
    <row r="1027" customFormat="true" ht="15.95" hidden="true" customHeight="true" x14ac:dyDescent="0.2">
      <c r="A1027" s="48" t="s">
        <v>198</v>
      </c>
      <c r="B1027" s="47" t="s">
        <v>199</v>
      </c>
      <c r="C1027" s="46">
        <v>8847</v>
      </c>
      <c r="D1027" s="491"/>
      <c r="E1027" s="437"/>
      <c r="F1027" s="437"/>
      <c r="G1027" s="491"/>
      <c r="U1027" s="425"/>
      <c r="V1027" s="426"/>
      <c r="W1027" s="426"/>
      <c r="X1027" s="426"/>
      <c r="Y1027" s="426"/>
      <c r="Z1027" s="426"/>
      <c r="AA1027" s="426"/>
      <c r="AB1027" s="426"/>
      <c r="AC1027" s="426"/>
      <c r="AD1027" s="426"/>
      <c r="AE1027" s="426"/>
      <c r="AF1027" s="426"/>
      <c r="AG1027" s="426"/>
      <c r="AH1027" s="426"/>
      <c r="AI1027" s="426"/>
      <c r="AJ1027" s="426"/>
      <c r="AK1027" s="426"/>
      <c r="AL1027" s="426"/>
      <c r="AM1027" s="426"/>
      <c r="AN1027" s="426"/>
      <c r="AO1027" s="426"/>
      <c r="AP1027" s="426"/>
      <c r="AQ1027" s="426"/>
      <c r="AR1027" s="426"/>
      <c r="AS1027" s="426"/>
      <c r="AT1027" s="426"/>
      <c r="AU1027" s="426"/>
      <c r="AV1027" s="426"/>
      <c r="AW1027" s="426"/>
      <c r="AX1027" s="426"/>
      <c r="AY1027" s="426"/>
      <c r="AZ1027" s="426"/>
      <c r="BA1027" s="425"/>
      <c r="BB1027" s="491"/>
      <c r="BU1027" s="425"/>
      <c r="BV1027" s="426"/>
      <c r="BW1027" s="426"/>
      <c r="BX1027" s="426"/>
      <c r="BY1027" s="426"/>
      <c r="BZ1027" s="426"/>
      <c r="CA1027" s="426"/>
      <c r="CB1027" s="426"/>
      <c r="CC1027" s="426"/>
      <c r="CD1027" s="426"/>
      <c r="CE1027" s="426"/>
      <c r="CF1027" s="426"/>
      <c r="CG1027" s="426"/>
      <c r="CH1027" s="426"/>
      <c r="CI1027" s="426"/>
      <c r="CJ1027" s="426"/>
      <c r="CK1027" s="426"/>
      <c r="CL1027" s="426"/>
      <c r="CM1027" s="426"/>
      <c r="CN1027" s="426"/>
      <c r="CO1027" s="426"/>
      <c r="CP1027" s="426"/>
      <c r="CQ1027" s="426"/>
      <c r="CR1027" s="426"/>
      <c r="CS1027" s="426"/>
      <c r="CT1027" s="426"/>
      <c r="CU1027" s="426"/>
      <c r="CV1027" s="426"/>
      <c r="CW1027" s="426"/>
      <c r="CX1027" s="426"/>
      <c r="CY1027" s="426"/>
      <c r="CZ1027" s="426"/>
    </row>
    <row r="1028" customFormat="true" ht="15.95" hidden="true" customHeight="true" x14ac:dyDescent="0.2">
      <c r="A1028" s="45" t="s">
        <v>200</v>
      </c>
      <c r="B1028" s="44" t="s">
        <v>199</v>
      </c>
      <c r="C1028" s="43">
        <v>8847</v>
      </c>
      <c r="D1028" s="491"/>
      <c r="E1028" s="437"/>
      <c r="F1028" s="437"/>
      <c r="G1028" s="491"/>
      <c r="U1028" s="425"/>
      <c r="V1028" s="426"/>
      <c r="W1028" s="426"/>
      <c r="X1028" s="426"/>
      <c r="Y1028" s="426"/>
      <c r="Z1028" s="426"/>
      <c r="AA1028" s="426"/>
      <c r="AB1028" s="426"/>
      <c r="AC1028" s="426"/>
      <c r="AD1028" s="426"/>
      <c r="AE1028" s="426"/>
      <c r="AF1028" s="426"/>
      <c r="AG1028" s="426"/>
      <c r="AH1028" s="426"/>
      <c r="AI1028" s="426"/>
      <c r="AJ1028" s="426"/>
      <c r="AK1028" s="426"/>
      <c r="AL1028" s="426"/>
      <c r="AM1028" s="426"/>
      <c r="AN1028" s="426"/>
      <c r="AO1028" s="426"/>
      <c r="AP1028" s="426"/>
      <c r="AQ1028" s="426"/>
      <c r="AR1028" s="426"/>
      <c r="AS1028" s="426"/>
      <c r="AT1028" s="426"/>
      <c r="AU1028" s="426"/>
      <c r="AV1028" s="426"/>
      <c r="AW1028" s="426"/>
      <c r="AX1028" s="426"/>
      <c r="AY1028" s="426"/>
      <c r="AZ1028" s="426"/>
      <c r="BA1028" s="425"/>
      <c r="BB1028" s="491"/>
      <c r="BU1028" s="425"/>
      <c r="BV1028" s="426"/>
      <c r="BW1028" s="426"/>
      <c r="BX1028" s="426"/>
      <c r="BY1028" s="426"/>
      <c r="BZ1028" s="426"/>
      <c r="CA1028" s="426"/>
      <c r="CB1028" s="426"/>
      <c r="CC1028" s="426"/>
      <c r="CD1028" s="426"/>
      <c r="CE1028" s="426"/>
      <c r="CF1028" s="426"/>
      <c r="CG1028" s="426"/>
      <c r="CH1028" s="426"/>
      <c r="CI1028" s="426"/>
      <c r="CJ1028" s="426"/>
      <c r="CK1028" s="426"/>
      <c r="CL1028" s="426"/>
      <c r="CM1028" s="426"/>
      <c r="CN1028" s="426"/>
      <c r="CO1028" s="426"/>
      <c r="CP1028" s="426"/>
      <c r="CQ1028" s="426"/>
      <c r="CR1028" s="426"/>
      <c r="CS1028" s="426"/>
      <c r="CT1028" s="426"/>
      <c r="CU1028" s="426"/>
      <c r="CV1028" s="426"/>
      <c r="CW1028" s="426"/>
      <c r="CX1028" s="426"/>
      <c r="CY1028" s="426"/>
      <c r="CZ1028" s="426"/>
    </row>
    <row r="1029" customFormat="true" ht="15.95" hidden="true" customHeight="true" x14ac:dyDescent="0.2">
      <c r="A1029" s="45" t="s">
        <v>201</v>
      </c>
      <c r="B1029" s="44" t="s">
        <v>199</v>
      </c>
      <c r="C1029" s="43">
        <v>8847</v>
      </c>
      <c r="D1029" s="491"/>
      <c r="E1029" s="437"/>
      <c r="F1029" s="437"/>
      <c r="G1029" s="491"/>
      <c r="U1029" s="425"/>
      <c r="V1029" s="426"/>
      <c r="W1029" s="426"/>
      <c r="X1029" s="426"/>
      <c r="Y1029" s="426"/>
      <c r="Z1029" s="426"/>
      <c r="AA1029" s="426"/>
      <c r="AB1029" s="426"/>
      <c r="AC1029" s="426"/>
      <c r="AD1029" s="426"/>
      <c r="AE1029" s="426"/>
      <c r="AF1029" s="426"/>
      <c r="AG1029" s="426"/>
      <c r="AH1029" s="426"/>
      <c r="AI1029" s="426"/>
      <c r="AJ1029" s="426"/>
      <c r="AK1029" s="426"/>
      <c r="AL1029" s="426"/>
      <c r="AM1029" s="426"/>
      <c r="AN1029" s="426"/>
      <c r="AO1029" s="426"/>
      <c r="AP1029" s="426"/>
      <c r="AQ1029" s="426"/>
      <c r="AR1029" s="426"/>
      <c r="AS1029" s="426"/>
      <c r="AT1029" s="426"/>
      <c r="AU1029" s="426"/>
      <c r="AV1029" s="426"/>
      <c r="AW1029" s="426"/>
      <c r="AX1029" s="426"/>
      <c r="AY1029" s="426"/>
      <c r="AZ1029" s="426"/>
      <c r="BA1029" s="425"/>
      <c r="BB1029" s="491"/>
      <c r="BU1029" s="425"/>
      <c r="BV1029" s="426"/>
      <c r="BW1029" s="426"/>
      <c r="BX1029" s="426"/>
      <c r="BY1029" s="426"/>
      <c r="BZ1029" s="426"/>
      <c r="CA1029" s="426"/>
      <c r="CB1029" s="426"/>
      <c r="CC1029" s="426"/>
      <c r="CD1029" s="426"/>
      <c r="CE1029" s="426"/>
      <c r="CF1029" s="426"/>
      <c r="CG1029" s="426"/>
      <c r="CH1029" s="426"/>
      <c r="CI1029" s="426"/>
      <c r="CJ1029" s="426"/>
      <c r="CK1029" s="426"/>
      <c r="CL1029" s="426"/>
      <c r="CM1029" s="426"/>
      <c r="CN1029" s="426"/>
      <c r="CO1029" s="426"/>
      <c r="CP1029" s="426"/>
      <c r="CQ1029" s="426"/>
      <c r="CR1029" s="426"/>
      <c r="CS1029" s="426"/>
      <c r="CT1029" s="426"/>
      <c r="CU1029" s="426"/>
      <c r="CV1029" s="426"/>
      <c r="CW1029" s="426"/>
      <c r="CX1029" s="426"/>
      <c r="CY1029" s="426"/>
      <c r="CZ1029" s="426"/>
    </row>
    <row r="1030" customFormat="true" ht="15.95" hidden="true" customHeight="true" x14ac:dyDescent="0.2">
      <c r="A1030" s="45" t="s">
        <v>202</v>
      </c>
      <c r="B1030" s="44" t="s">
        <v>199</v>
      </c>
      <c r="C1030" s="43">
        <v>8847</v>
      </c>
      <c r="D1030" s="491"/>
      <c r="E1030" s="437"/>
      <c r="F1030" s="437"/>
      <c r="G1030" s="491"/>
      <c r="U1030" s="425"/>
      <c r="V1030" s="426"/>
      <c r="W1030" s="426"/>
      <c r="X1030" s="426"/>
      <c r="Y1030" s="426"/>
      <c r="Z1030" s="426"/>
      <c r="AA1030" s="426"/>
      <c r="AB1030" s="426"/>
      <c r="AC1030" s="426"/>
      <c r="AD1030" s="426"/>
      <c r="AE1030" s="426"/>
      <c r="AF1030" s="426"/>
      <c r="AG1030" s="426"/>
      <c r="AH1030" s="426"/>
      <c r="AI1030" s="426"/>
      <c r="AJ1030" s="426"/>
      <c r="AK1030" s="426"/>
      <c r="AL1030" s="426"/>
      <c r="AM1030" s="426"/>
      <c r="AN1030" s="426"/>
      <c r="AO1030" s="426"/>
      <c r="AP1030" s="426"/>
      <c r="AQ1030" s="426"/>
      <c r="AR1030" s="426"/>
      <c r="AS1030" s="426"/>
      <c r="AT1030" s="426"/>
      <c r="AU1030" s="426"/>
      <c r="AV1030" s="426"/>
      <c r="AW1030" s="426"/>
      <c r="AX1030" s="426"/>
      <c r="AY1030" s="426"/>
      <c r="AZ1030" s="426"/>
      <c r="BA1030" s="425"/>
      <c r="BB1030" s="491"/>
      <c r="BU1030" s="425"/>
      <c r="BV1030" s="426"/>
      <c r="BW1030" s="426"/>
      <c r="BX1030" s="426"/>
      <c r="BY1030" s="426"/>
      <c r="BZ1030" s="426"/>
      <c r="CA1030" s="426"/>
      <c r="CB1030" s="426"/>
      <c r="CC1030" s="426"/>
      <c r="CD1030" s="426"/>
      <c r="CE1030" s="426"/>
      <c r="CF1030" s="426"/>
      <c r="CG1030" s="426"/>
      <c r="CH1030" s="426"/>
      <c r="CI1030" s="426"/>
      <c r="CJ1030" s="426"/>
      <c r="CK1030" s="426"/>
      <c r="CL1030" s="426"/>
      <c r="CM1030" s="426"/>
      <c r="CN1030" s="426"/>
      <c r="CO1030" s="426"/>
      <c r="CP1030" s="426"/>
      <c r="CQ1030" s="426"/>
      <c r="CR1030" s="426"/>
      <c r="CS1030" s="426"/>
      <c r="CT1030" s="426"/>
      <c r="CU1030" s="426"/>
      <c r="CV1030" s="426"/>
      <c r="CW1030" s="426"/>
      <c r="CX1030" s="426"/>
      <c r="CY1030" s="426"/>
      <c r="CZ1030" s="426"/>
    </row>
    <row r="1031" customFormat="true" ht="15.95" customHeight="true" x14ac:dyDescent="0.2">
      <c r="A1031" s="1103" t="s">
        <v>673</v>
      </c>
      <c r="B1031" s="44" t="s">
        <v>204</v>
      </c>
      <c r="C1031" s="43">
        <v>2780</v>
      </c>
      <c r="D1031" s="491"/>
      <c r="E1031" s="437"/>
      <c r="F1031" s="437"/>
      <c r="G1031" s="491"/>
      <c r="U1031" s="425"/>
      <c r="V1031" s="426"/>
      <c r="W1031" s="426"/>
      <c r="X1031" s="426"/>
      <c r="Y1031" s="426"/>
      <c r="Z1031" s="426"/>
      <c r="AA1031" s="426"/>
      <c r="AB1031" s="426"/>
      <c r="AC1031" s="426"/>
      <c r="AD1031" s="426"/>
      <c r="AE1031" s="426"/>
      <c r="AF1031" s="426"/>
      <c r="AG1031" s="426"/>
      <c r="AH1031" s="426"/>
      <c r="AI1031" s="426"/>
      <c r="AJ1031" s="426"/>
      <c r="AK1031" s="426"/>
      <c r="AL1031" s="426"/>
      <c r="AM1031" s="426"/>
      <c r="AN1031" s="426"/>
      <c r="AO1031" s="426"/>
      <c r="AP1031" s="426"/>
      <c r="AQ1031" s="426"/>
      <c r="AR1031" s="426"/>
      <c r="AS1031" s="426"/>
      <c r="AT1031" s="426"/>
      <c r="AU1031" s="426"/>
      <c r="AV1031" s="426"/>
      <c r="AW1031" s="426"/>
      <c r="AX1031" s="426"/>
      <c r="AY1031" s="426"/>
      <c r="AZ1031" s="426"/>
      <c r="BA1031" s="425"/>
      <c r="BB1031" s="491"/>
      <c r="BU1031" s="425"/>
      <c r="BV1031" s="426"/>
      <c r="BW1031" s="426"/>
      <c r="BX1031" s="426"/>
      <c r="BY1031" s="426"/>
      <c r="BZ1031" s="426"/>
      <c r="CA1031" s="426"/>
      <c r="CB1031" s="426"/>
      <c r="CC1031" s="426"/>
      <c r="CD1031" s="426"/>
      <c r="CE1031" s="426"/>
      <c r="CF1031" s="426"/>
      <c r="CG1031" s="426"/>
      <c r="CH1031" s="426"/>
      <c r="CI1031" s="426"/>
      <c r="CJ1031" s="426"/>
      <c r="CK1031" s="426"/>
      <c r="CL1031" s="426"/>
      <c r="CM1031" s="426"/>
      <c r="CN1031" s="426"/>
      <c r="CO1031" s="426"/>
      <c r="CP1031" s="426"/>
      <c r="CQ1031" s="426"/>
      <c r="CR1031" s="426"/>
      <c r="CS1031" s="426"/>
      <c r="CT1031" s="426"/>
      <c r="CU1031" s="426"/>
      <c r="CV1031" s="426"/>
      <c r="CW1031" s="426"/>
      <c r="CX1031" s="426"/>
      <c r="CY1031" s="426"/>
      <c r="CZ1031" s="426"/>
    </row>
    <row r="1032" customFormat="true" ht="15.95" customHeight="true" x14ac:dyDescent="0.2">
      <c r="A1032" s="1103"/>
      <c r="B1032" s="44" t="s">
        <v>205</v>
      </c>
      <c r="C1032" s="43">
        <v>6067</v>
      </c>
      <c r="D1032" s="491"/>
      <c r="E1032" s="437"/>
      <c r="F1032" s="437"/>
      <c r="G1032" s="491"/>
      <c r="U1032" s="425"/>
      <c r="V1032" s="426"/>
      <c r="W1032" s="426"/>
      <c r="X1032" s="426"/>
      <c r="Y1032" s="426"/>
      <c r="Z1032" s="426"/>
      <c r="AA1032" s="426"/>
      <c r="AB1032" s="426"/>
      <c r="AC1032" s="426"/>
      <c r="AD1032" s="426"/>
      <c r="AE1032" s="426"/>
      <c r="AF1032" s="426"/>
      <c r="AG1032" s="426"/>
      <c r="AH1032" s="426"/>
      <c r="AI1032" s="426"/>
      <c r="AJ1032" s="426"/>
      <c r="AK1032" s="426"/>
      <c r="AL1032" s="426"/>
      <c r="AM1032" s="426"/>
      <c r="AN1032" s="426"/>
      <c r="AO1032" s="426"/>
      <c r="AP1032" s="426"/>
      <c r="AQ1032" s="426"/>
      <c r="AR1032" s="426"/>
      <c r="AS1032" s="426"/>
      <c r="AT1032" s="426"/>
      <c r="AU1032" s="426"/>
      <c r="AV1032" s="426"/>
      <c r="AW1032" s="426"/>
      <c r="AX1032" s="426"/>
      <c r="AY1032" s="426"/>
      <c r="AZ1032" s="426"/>
      <c r="BA1032" s="425"/>
      <c r="BB1032" s="491"/>
      <c r="BU1032" s="425"/>
      <c r="BV1032" s="426"/>
      <c r="BW1032" s="426"/>
      <c r="BX1032" s="426"/>
      <c r="BY1032" s="426"/>
      <c r="BZ1032" s="426"/>
      <c r="CA1032" s="426"/>
      <c r="CB1032" s="426"/>
      <c r="CC1032" s="426"/>
      <c r="CD1032" s="426"/>
      <c r="CE1032" s="426"/>
      <c r="CF1032" s="426"/>
      <c r="CG1032" s="426"/>
      <c r="CH1032" s="426"/>
      <c r="CI1032" s="426"/>
      <c r="CJ1032" s="426"/>
      <c r="CK1032" s="426"/>
      <c r="CL1032" s="426"/>
      <c r="CM1032" s="426"/>
      <c r="CN1032" s="426"/>
      <c r="CO1032" s="426"/>
      <c r="CP1032" s="426"/>
      <c r="CQ1032" s="426"/>
      <c r="CR1032" s="426"/>
      <c r="CS1032" s="426"/>
      <c r="CT1032" s="426"/>
      <c r="CU1032" s="426"/>
      <c r="CV1032" s="426"/>
      <c r="CW1032" s="426"/>
      <c r="CX1032" s="426"/>
      <c r="CY1032" s="426"/>
      <c r="CZ1032" s="426"/>
    </row>
    <row r="1033" s="914" customFormat="true" ht="15.95" customHeight="true" x14ac:dyDescent="0.2">
      <c r="A1033" s="42" t="s">
        <v>674</v>
      </c>
      <c r="B1033" s="41" t="s">
        <v>674</v>
      </c>
      <c r="C1033" s="40">
        <v>8847</v>
      </c>
      <c r="D1033" s="383"/>
      <c r="E1033" s="383"/>
      <c r="F1033" s="383"/>
      <c r="G1033" s="383"/>
      <c r="V1033" s="410"/>
      <c r="W1033" s="410"/>
      <c r="X1033" s="410"/>
      <c r="Y1033" s="410"/>
      <c r="Z1033" s="410"/>
      <c r="AA1033" s="410"/>
      <c r="AB1033" s="410"/>
      <c r="AC1033" s="410"/>
      <c r="AD1033" s="410"/>
      <c r="AE1033" s="410"/>
      <c r="AF1033" s="410"/>
      <c r="AG1033" s="410"/>
      <c r="AH1033" s="410"/>
      <c r="AI1033" s="410"/>
      <c r="AJ1033" s="410"/>
      <c r="AK1033" s="410"/>
      <c r="AL1033" s="410"/>
      <c r="AM1033" s="410"/>
      <c r="AN1033" s="410"/>
      <c r="AO1033" s="410"/>
      <c r="AP1033" s="410"/>
      <c r="AQ1033" s="410"/>
      <c r="AR1033" s="410"/>
      <c r="AS1033" s="410"/>
      <c r="AT1033" s="410"/>
      <c r="AU1033" s="410"/>
      <c r="AV1033" s="410"/>
      <c r="AW1033" s="410"/>
      <c r="AX1033" s="410"/>
      <c r="AY1033" s="410"/>
      <c r="AZ1033" s="410"/>
      <c r="BB1033" s="383"/>
      <c r="BV1033" s="410"/>
      <c r="BW1033" s="410"/>
      <c r="BX1033" s="410"/>
      <c r="BY1033" s="410"/>
      <c r="BZ1033" s="410"/>
      <c r="CA1033" s="410"/>
      <c r="CB1033" s="410"/>
      <c r="CC1033" s="410"/>
      <c r="CD1033" s="410"/>
      <c r="CE1033" s="410"/>
      <c r="CF1033" s="410"/>
      <c r="CG1033" s="410"/>
      <c r="CH1033" s="410"/>
      <c r="CI1033" s="410"/>
      <c r="CJ1033" s="410"/>
      <c r="CK1033" s="410"/>
      <c r="CL1033" s="410"/>
      <c r="CM1033" s="410"/>
      <c r="CN1033" s="410"/>
      <c r="CO1033" s="410"/>
      <c r="CP1033" s="410"/>
      <c r="CQ1033" s="410"/>
      <c r="CR1033" s="410"/>
      <c r="CS1033" s="410"/>
      <c r="CT1033" s="410"/>
      <c r="CU1033" s="410"/>
      <c r="CV1033" s="410"/>
      <c r="CW1033" s="410"/>
      <c r="CX1033" s="410"/>
      <c r="CY1033" s="410"/>
      <c r="CZ1033" s="410"/>
    </row>
    <row r="1034" customFormat="true" ht="15.95" customHeight="true" x14ac:dyDescent="0.2">
      <c r="A1034" s="1104" t="s">
        <v>675</v>
      </c>
      <c r="B1034" s="1105"/>
      <c r="C1034" s="1106"/>
      <c r="D1034" s="491"/>
      <c r="E1034" s="437"/>
      <c r="F1034" s="437"/>
      <c r="G1034" s="491"/>
      <c r="U1034" s="425"/>
      <c r="V1034" s="426"/>
      <c r="W1034" s="426"/>
      <c r="X1034" s="426"/>
      <c r="Y1034" s="426"/>
      <c r="Z1034" s="426"/>
      <c r="AA1034" s="426"/>
      <c r="AB1034" s="426"/>
      <c r="AC1034" s="426"/>
      <c r="AD1034" s="426"/>
      <c r="AE1034" s="426"/>
      <c r="AF1034" s="426"/>
      <c r="AG1034" s="426"/>
      <c r="AH1034" s="426"/>
      <c r="AI1034" s="426"/>
      <c r="AJ1034" s="426"/>
      <c r="AK1034" s="426"/>
      <c r="AL1034" s="426"/>
      <c r="AM1034" s="426"/>
      <c r="AN1034" s="426"/>
      <c r="AO1034" s="426"/>
      <c r="AP1034" s="426"/>
      <c r="AQ1034" s="426"/>
      <c r="AR1034" s="426"/>
      <c r="AS1034" s="426"/>
      <c r="AT1034" s="426"/>
      <c r="AU1034" s="426"/>
      <c r="AV1034" s="426"/>
      <c r="AW1034" s="426"/>
      <c r="AX1034" s="426"/>
      <c r="AY1034" s="426"/>
      <c r="AZ1034" s="426"/>
      <c r="BA1034" s="425"/>
      <c r="BB1034" s="491"/>
      <c r="BU1034" s="425"/>
      <c r="BV1034" s="426"/>
      <c r="BW1034" s="426"/>
      <c r="BX1034" s="426"/>
      <c r="BY1034" s="426"/>
      <c r="BZ1034" s="426"/>
      <c r="CA1034" s="426"/>
      <c r="CB1034" s="426"/>
      <c r="CC1034" s="426"/>
      <c r="CD1034" s="426"/>
      <c r="CE1034" s="426"/>
      <c r="CF1034" s="426"/>
      <c r="CG1034" s="426"/>
      <c r="CH1034" s="426"/>
      <c r="CI1034" s="426"/>
      <c r="CJ1034" s="426"/>
      <c r="CK1034" s="426"/>
      <c r="CL1034" s="426"/>
      <c r="CM1034" s="426"/>
      <c r="CN1034" s="426"/>
      <c r="CO1034" s="426"/>
      <c r="CP1034" s="426"/>
      <c r="CQ1034" s="426"/>
      <c r="CR1034" s="426"/>
      <c r="CS1034" s="426"/>
      <c r="CT1034" s="426"/>
      <c r="CU1034" s="426"/>
      <c r="CV1034" s="426"/>
      <c r="CW1034" s="426"/>
      <c r="CX1034" s="426"/>
      <c r="CY1034" s="426"/>
      <c r="CZ1034" s="426"/>
    </row>
    <row r="1036" ht="15" customHeight="true" x14ac:dyDescent="0.25">
      <c r="A1036" s="492" t="s">
        <v>121</v>
      </c>
      <c r="B1036" s="365" t="s">
        <v>122</v>
      </c>
    </row>
    <row r="1037" ht="15" customHeight="true" x14ac:dyDescent="0.2">
      <c r="A1037" s="493" t="str">
        <f>R15</f>
        <v>Foothills</v>
      </c>
      <c r="B1037" s="493">
        <f>BR122+BR123</f>
        <v>2827.4524719999972</v>
      </c>
    </row>
    <row r="1038" ht="15" customHeight="true" x14ac:dyDescent="0.2">
      <c r="A1038" s="493" t="str">
        <f>S15</f>
        <v>Lowlands</v>
      </c>
      <c r="B1038" s="493">
        <f>BS122+BS123</f>
        <v>20929.114667999958</v>
      </c>
    </row>
    <row r="1039" ht="15" customHeight="true" x14ac:dyDescent="0.2">
      <c r="A1039" s="493" t="str">
        <f>T15</f>
        <v>Mountains</v>
      </c>
      <c r="B1039" s="493">
        <f>BT122+BT123</f>
        <v>6406.0343579999899</v>
      </c>
    </row>
    <row r="1040" ht="15" customHeight="true" x14ac:dyDescent="0.2">
      <c r="A1040" s="493" t="str">
        <f>U15</f>
        <v>Senqu river valley</v>
      </c>
      <c r="B1040" s="493">
        <f>BU122+BU123</f>
        <v>2803.7380529999964</v>
      </c>
    </row>
    <row r="1041" ht="15" customHeight="true" x14ac:dyDescent="0.2">
      <c r="A1041" s="493">
        <f>V15</f>
        <v>0</v>
      </c>
      <c r="B1041" s="493">
        <f>BV122+BV123</f>
        <v>0</v>
      </c>
    </row>
    <row r="1042" ht="15" customHeight="true" x14ac:dyDescent="0.2">
      <c r="A1042" s="493">
        <f>W15</f>
        <v>0</v>
      </c>
      <c r="B1042" s="493">
        <f>BW122+BW123</f>
        <v>0</v>
      </c>
    </row>
    <row r="1043" ht="15" customHeight="true" x14ac:dyDescent="0.2">
      <c r="A1043" s="493">
        <f>X15</f>
        <v>0</v>
      </c>
      <c r="B1043" s="493">
        <f>BX122+XR123</f>
        <v>0</v>
      </c>
    </row>
    <row r="1044" ht="15" customHeight="true" x14ac:dyDescent="0.2">
      <c r="A1044" s="493">
        <f>Y15</f>
        <v>0</v>
      </c>
      <c r="B1044" s="493">
        <f>BY122+BY123</f>
        <v>0</v>
      </c>
    </row>
    <row r="1045" ht="15" customHeight="true" x14ac:dyDescent="0.2">
      <c r="A1045" s="493">
        <f>Z15</f>
        <v>0</v>
      </c>
      <c r="B1045" s="493">
        <f>BZ122+BZ123</f>
        <v>0</v>
      </c>
    </row>
    <row r="1046" ht="15" customHeight="true" x14ac:dyDescent="0.2">
      <c r="A1046" s="437">
        <f>AA15</f>
        <v>0</v>
      </c>
      <c r="B1046" s="493">
        <f>CA122+CA123</f>
        <v>0</v>
      </c>
    </row>
    <row r="1047" ht="15" customHeight="true" x14ac:dyDescent="0.2">
      <c r="A1047" s="437">
        <f>AB15</f>
        <v>0</v>
      </c>
      <c r="B1047" s="493">
        <f>CB122+CB123</f>
        <v>0</v>
      </c>
    </row>
    <row r="1048" ht="15" customHeight="true" x14ac:dyDescent="0.2">
      <c r="A1048" s="437">
        <f>AC15</f>
        <v>0</v>
      </c>
      <c r="B1048" s="493">
        <f>CC122+CC123</f>
        <v>0</v>
      </c>
    </row>
    <row r="1049" ht="15" customHeight="true" x14ac:dyDescent="0.2">
      <c r="A1049" s="437">
        <f>AD15</f>
        <v>0</v>
      </c>
      <c r="B1049" s="493">
        <f>CD122+CD123</f>
        <v>0</v>
      </c>
    </row>
    <row r="1050" ht="15" customHeight="true" x14ac:dyDescent="0.2">
      <c r="A1050" s="437">
        <f>AE15</f>
        <v>0</v>
      </c>
      <c r="B1050" s="493">
        <f>CE122+CE123</f>
        <v>0</v>
      </c>
    </row>
    <row r="1051" ht="15" customHeight="true" x14ac:dyDescent="0.2">
      <c r="A1051" s="437">
        <f>AF15</f>
        <v>0</v>
      </c>
      <c r="B1051" s="493">
        <f>CF122+CF123</f>
        <v>0</v>
      </c>
    </row>
    <row r="1052" ht="15" customHeight="true" x14ac:dyDescent="0.2">
      <c r="A1052" s="437">
        <f>AG15</f>
        <v>0</v>
      </c>
      <c r="B1052" s="493">
        <f>CG122+CG123</f>
        <v>0</v>
      </c>
    </row>
    <row r="1053" ht="15" customHeight="true" x14ac:dyDescent="0.2">
      <c r="A1053" s="437">
        <f>AH15</f>
        <v>0</v>
      </c>
      <c r="B1053" s="493">
        <f>CH122+CH123</f>
        <v>0</v>
      </c>
    </row>
    <row r="1054" ht="15" customHeight="true" x14ac:dyDescent="0.2">
      <c r="A1054" s="437">
        <f>AI15</f>
        <v>0</v>
      </c>
      <c r="B1054" s="493">
        <f>CI122+CI123</f>
        <v>0</v>
      </c>
    </row>
    <row r="1055" ht="15" customHeight="true" x14ac:dyDescent="0.2">
      <c r="A1055" s="437">
        <f>AJ15</f>
        <v>0</v>
      </c>
      <c r="B1055" s="493">
        <f>CJ122+CJ123</f>
        <v>0</v>
      </c>
    </row>
    <row r="1056" ht="15" customHeight="true" x14ac:dyDescent="0.2">
      <c r="A1056" s="437">
        <f>AK15</f>
        <v>0</v>
      </c>
      <c r="B1056" s="493">
        <f>CK122+CK123</f>
        <v>0</v>
      </c>
    </row>
    <row r="1057" ht="15" customHeight="true" x14ac:dyDescent="0.2">
      <c r="A1057" s="437">
        <f>AL15</f>
        <v>0</v>
      </c>
      <c r="B1057" s="493">
        <f>CL122+CL123</f>
        <v>0</v>
      </c>
    </row>
    <row r="1058" ht="15" customHeight="true" x14ac:dyDescent="0.2">
      <c r="A1058" s="437">
        <f>AM15</f>
        <v>0</v>
      </c>
      <c r="B1058" s="493">
        <f>CM122+CM123</f>
        <v>0</v>
      </c>
    </row>
    <row r="1059" ht="15" customHeight="true" x14ac:dyDescent="0.2">
      <c r="A1059" s="437">
        <f>AN15</f>
        <v>0</v>
      </c>
      <c r="B1059" s="493">
        <f>CN122+CN123</f>
        <v>0</v>
      </c>
    </row>
    <row r="1060" ht="15" customHeight="true" x14ac:dyDescent="0.2">
      <c r="A1060" s="437">
        <f>AO15</f>
        <v>0</v>
      </c>
      <c r="B1060" s="493">
        <f>CO122+CO123</f>
        <v>0</v>
      </c>
    </row>
    <row r="1061" ht="15" customHeight="true" x14ac:dyDescent="0.2">
      <c r="A1061" s="437">
        <f>AP15</f>
        <v>0</v>
      </c>
      <c r="B1061" s="493">
        <f>CP122+CP123</f>
        <v>0</v>
      </c>
    </row>
    <row r="1062" ht="15" customHeight="true" x14ac:dyDescent="0.2">
      <c r="A1062" s="437">
        <f>AQ15</f>
        <v>0</v>
      </c>
      <c r="B1062" s="493">
        <f>CQ122+CQ123</f>
        <v>0</v>
      </c>
    </row>
    <row r="1063" ht="15" customHeight="true" x14ac:dyDescent="0.2">
      <c r="A1063" s="437">
        <f>AR15</f>
        <v>0</v>
      </c>
      <c r="B1063" s="493">
        <f>CR122+CR123</f>
        <v>0</v>
      </c>
    </row>
    <row r="1064" ht="15" customHeight="true" x14ac:dyDescent="0.2">
      <c r="A1064" s="437">
        <f>AS15</f>
        <v>0</v>
      </c>
      <c r="B1064" s="493">
        <f>CS122+CS123</f>
        <v>0</v>
      </c>
    </row>
    <row r="1065" ht="15" customHeight="true" x14ac:dyDescent="0.2">
      <c r="A1065" s="437">
        <f>AT15</f>
        <v>0</v>
      </c>
      <c r="B1065" s="493">
        <f>CT122+CT123</f>
        <v>0</v>
      </c>
    </row>
    <row r="1066" ht="15" customHeight="true" x14ac:dyDescent="0.2">
      <c r="A1066" s="437">
        <f>AU15</f>
        <v>0</v>
      </c>
      <c r="B1066" s="493">
        <f>CU122+CU123</f>
        <v>0</v>
      </c>
    </row>
    <row r="1067" ht="15" customHeight="true" x14ac:dyDescent="0.2">
      <c r="A1067" s="437">
        <f>AV15</f>
        <v>0</v>
      </c>
      <c r="B1067" s="493">
        <f>CV122+CV123</f>
        <v>0</v>
      </c>
    </row>
    <row r="1068" ht="15" customHeight="true" x14ac:dyDescent="0.2">
      <c r="A1068" s="437">
        <f>AW15</f>
        <v>0</v>
      </c>
      <c r="B1068" s="493">
        <f>CW122+CW123</f>
        <v>0</v>
      </c>
    </row>
    <row r="1069" ht="15" customHeight="true" x14ac:dyDescent="0.2">
      <c r="A1069" s="437">
        <f>AX15</f>
        <v>0</v>
      </c>
      <c r="B1069" s="493">
        <f>CX122+CX123</f>
        <v>0</v>
      </c>
    </row>
    <row r="1070" ht="15" customHeight="true" x14ac:dyDescent="0.2">
      <c r="A1070" s="437">
        <f>AY15</f>
        <v>0</v>
      </c>
      <c r="B1070" s="493">
        <f>CY122+CY123</f>
        <v>0</v>
      </c>
    </row>
    <row r="1071" ht="15" customHeight="true" x14ac:dyDescent="0.2">
      <c r="B1071" s="493"/>
    </row>
    <row r="1072" ht="15" customHeight="true" x14ac:dyDescent="0.2">
      <c r="A1072" s="493">
        <f>34-COUNTIF(A1037:A1071,"0")</f>
        <v>4</v>
      </c>
      <c r="B1072" s="437" t="s">
        <v>141</v>
      </c>
    </row>
  </sheetData>
  <mergeCells count="2020">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79:D579"/>
    <mergeCell ref="H579:I580"/>
    <mergeCell ref="M579:N579"/>
    <mergeCell ref="C580:D580"/>
    <mergeCell ref="M580:N580"/>
    <mergeCell ref="C581:D581"/>
    <mergeCell ref="H581:I581"/>
    <mergeCell ref="M581:N581"/>
    <mergeCell ref="C577:D577"/>
    <mergeCell ref="H577:I577"/>
    <mergeCell ref="M577:N577"/>
    <mergeCell ref="C578:D578"/>
    <mergeCell ref="H578:L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8:D568"/>
    <mergeCell ref="H568:I568"/>
    <mergeCell ref="M568:Q568"/>
    <mergeCell ref="C569:D569"/>
    <mergeCell ref="H569:I569"/>
    <mergeCell ref="M569:N570"/>
    <mergeCell ref="C570:D570"/>
    <mergeCell ref="H570:I570"/>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7:D538"/>
    <mergeCell ref="H537:I537"/>
    <mergeCell ref="M537:N537"/>
    <mergeCell ref="H538:I538"/>
    <mergeCell ref="M538:N538"/>
    <mergeCell ref="C539:D539"/>
    <mergeCell ref="H539:I539"/>
    <mergeCell ref="M539:N539"/>
    <mergeCell ref="C535:D535"/>
    <mergeCell ref="H535:I535"/>
    <mergeCell ref="M535:N535"/>
    <mergeCell ref="C536:G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J490"/>
    <mergeCell ref="M490:N490"/>
    <mergeCell ref="C487:D487"/>
    <mergeCell ref="H487:I487"/>
    <mergeCell ref="M487:N487"/>
    <mergeCell ref="C488:D488"/>
    <mergeCell ref="H488:I488"/>
    <mergeCell ref="M488:N488"/>
    <mergeCell ref="C485:D485"/>
    <mergeCell ref="H485:I485"/>
    <mergeCell ref="M485:O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H470:I470"/>
    <mergeCell ref="M470:N470"/>
    <mergeCell ref="C471:D471"/>
    <mergeCell ref="H471:I471"/>
    <mergeCell ref="M471:N471"/>
    <mergeCell ref="C472:D472"/>
    <mergeCell ref="H472:I472"/>
    <mergeCell ref="M472:N472"/>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O569:Q569"/>
    <mergeCell ref="J579:L579"/>
    <mergeCell ref="E537:G537"/>
    <mergeCell ref="C469:E469"/>
    <mergeCell ref="H469:I469"/>
    <mergeCell ref="M469:N469"/>
    <mergeCell ref="C470:D470"/>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A1025:C1025"/>
    <mergeCell ref="A1026:B1026"/>
    <mergeCell ref="A1031:A1032"/>
    <mergeCell ref="A1034:C1034"/>
    <mergeCell ref="A58:A73"/>
    <mergeCell ref="A153:A164"/>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4"/>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1122"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1123"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1124"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1125"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1126"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1127"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1128"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1129"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1130"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1131"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1132"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1133"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1134"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1135"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1136"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1137"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1138"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1139"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1140"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1141"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1142"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1143"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1144"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1145"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1146"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1147"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1148"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1149"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1150"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1151"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1152"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1153"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1154"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1155"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1156"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1157"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1158"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1159"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1160"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1161"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1162"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1163"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1164"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1165"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1166"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1167"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1168"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1169"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1170"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1171"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1172"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1173"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1174"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1175"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1176"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1177"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1178"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1179"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1180"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1181"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1182"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1183"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1184"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1185"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1186"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1187"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1188"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1189"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1190"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1191"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1192"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1193"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1194"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BO397"/>
  <sheetViews>
    <sheetView workbookViewId="0"/>
  </sheetViews>
  <sheetFormatPr defaultRowHeight="12.75" x14ac:dyDescent="0.2"/>
  <sheetData>
    <row r="1">
      <c r="A1" t="s">
        <v>678</v>
      </c>
      <c r="B1" t="s">
        <v>680</v>
      </c>
      <c r="C1" t="s">
        <v>681</v>
      </c>
      <c r="D1" t="s">
        <v>688</v>
      </c>
      <c r="E1" t="s">
        <v>689</v>
      </c>
      <c r="F1" t="s">
        <v>690</v>
      </c>
      <c r="G1" t="s">
        <v>691</v>
      </c>
      <c r="H1" t="s">
        <v>727</v>
      </c>
      <c r="I1" t="s">
        <v>728</v>
      </c>
      <c r="J1" t="s">
        <v>729</v>
      </c>
      <c r="K1" t="s">
        <v>730</v>
      </c>
      <c r="L1" t="s">
        <v>731</v>
      </c>
      <c r="M1" t="s">
        <v>732</v>
      </c>
      <c r="N1" t="s">
        <v>733</v>
      </c>
      <c r="O1" t="s">
        <v>734</v>
      </c>
      <c r="P1" t="s">
        <v>735</v>
      </c>
      <c r="Q1" t="s">
        <v>736</v>
      </c>
      <c r="R1" t="s">
        <v>737</v>
      </c>
      <c r="S1" t="s">
        <v>738</v>
      </c>
      <c r="T1" t="s">
        <v>739</v>
      </c>
      <c r="U1" t="s">
        <v>740</v>
      </c>
      <c r="V1" t="s">
        <v>741</v>
      </c>
      <c r="W1" t="s">
        <v>742</v>
      </c>
      <c r="X1" t="s">
        <v>743</v>
      </c>
      <c r="Y1" t="s">
        <v>744</v>
      </c>
      <c r="Z1" t="s">
        <v>745</v>
      </c>
      <c r="AA1" t="s">
        <v>746</v>
      </c>
      <c r="AB1" t="s">
        <v>747</v>
      </c>
      <c r="AC1" t="s">
        <v>748</v>
      </c>
      <c r="AD1" t="s">
        <v>749</v>
      </c>
      <c r="AE1" t="s">
        <v>750</v>
      </c>
      <c r="AF1" t="s">
        <v>751</v>
      </c>
      <c r="AG1" t="s">
        <v>752</v>
      </c>
      <c r="AH1" t="s">
        <v>753</v>
      </c>
      <c r="AI1" t="s">
        <v>754</v>
      </c>
      <c r="AJ1" t="s">
        <v>755</v>
      </c>
      <c r="AK1" t="s">
        <v>756</v>
      </c>
      <c r="AL1" t="s">
        <v>757</v>
      </c>
      <c r="AM1" t="s">
        <v>758</v>
      </c>
      <c r="AN1" t="s">
        <v>759</v>
      </c>
      <c r="AO1" t="s">
        <v>760</v>
      </c>
      <c r="AP1" t="s">
        <v>761</v>
      </c>
      <c r="AQ1" t="s">
        <v>762</v>
      </c>
      <c r="AR1" t="s">
        <v>763</v>
      </c>
      <c r="AS1" t="s">
        <v>764</v>
      </c>
      <c r="AT1" t="s">
        <v>765</v>
      </c>
      <c r="AU1" t="s">
        <v>766</v>
      </c>
      <c r="AV1" t="s">
        <v>767</v>
      </c>
      <c r="AW1" t="s">
        <v>768</v>
      </c>
      <c r="AX1" t="s">
        <v>769</v>
      </c>
      <c r="AY1" t="s">
        <v>770</v>
      </c>
      <c r="AZ1" t="s">
        <v>771</v>
      </c>
      <c r="BA1" t="s">
        <v>772</v>
      </c>
      <c r="BB1" t="s">
        <v>773</v>
      </c>
      <c r="BC1" t="s">
        <v>774</v>
      </c>
      <c r="BD1" t="s">
        <v>775</v>
      </c>
      <c r="BE1" t="s">
        <v>776</v>
      </c>
      <c r="BF1" t="s">
        <v>777</v>
      </c>
      <c r="BG1" t="s">
        <v>778</v>
      </c>
      <c r="BH1" t="s">
        <v>779</v>
      </c>
      <c r="BI1" t="s">
        <v>780</v>
      </c>
      <c r="BJ1" t="s">
        <v>781</v>
      </c>
      <c r="BK1" t="s">
        <v>782</v>
      </c>
      <c r="BL1" t="s">
        <v>783</v>
      </c>
      <c r="BM1" t="s">
        <v>784</v>
      </c>
      <c r="BN1" t="s">
        <v>785</v>
      </c>
      <c r="BO1" t="s">
        <v>786</v>
      </c>
    </row>
    <row r="2">
      <c r="A2" t="s">
        <v>679</v>
      </c>
      <c r="B2">
        <v>2000</v>
      </c>
      <c r="C2" t="s">
        <v>682</v>
      </c>
      <c r="D2">
        <v>16</v>
      </c>
      <c r="E2" t="s">
        <v>13</v>
      </c>
      <c r="F2" t="s">
        <v>14</v>
      </c>
      <c r="G2" t="s">
        <v>692</v>
      </c>
      <c r="H2">
        <v>62.356902356902353</v>
      </c>
      <c r="I2">
        <v>73.069173942243111</v>
      </c>
      <c r="J2">
        <v>76.24573378839591</v>
      </c>
      <c r="K2">
        <v>83.986486486486484</v>
      </c>
      <c r="L2">
        <v>89.72972972972974</v>
      </c>
      <c r="M2">
        <v>88.515406162464984</v>
      </c>
      <c r="N2">
        <v>85.041551246537395</v>
      </c>
      <c r="O2">
        <v>90.22346368715084</v>
      </c>
      <c r="P2">
        <v>90.168539325842701</v>
      </c>
      <c r="Q2">
        <v>95.530726256983243</v>
      </c>
      <c r="R2">
        <v>63.317972350230413</v>
      </c>
      <c r="S2">
        <v>67.581475128644939</v>
      </c>
      <c r="T2">
        <v>69.182389937106919</v>
      </c>
      <c r="U2">
        <v>79.715302491103202</v>
      </c>
      <c r="V2">
        <v>84.924174843889389</v>
      </c>
      <c r="W2" t="s">
        <v>157</v>
      </c>
      <c r="X2" t="s">
        <v>158</v>
      </c>
      <c r="Y2" t="s">
        <v>159</v>
      </c>
      <c r="Z2" t="s">
        <v>160</v>
      </c>
      <c r="AA2" t="s">
        <v>161</v>
      </c>
      <c r="AB2" t="s">
        <v>162</v>
      </c>
      <c r="AC2" t="s">
        <v>163</v>
      </c>
      <c r="AD2" t="s">
        <v>164</v>
      </c>
      <c r="AE2" t="s">
        <v>165</v>
      </c>
      <c r="AF2" t="s">
        <v>166</v>
      </c>
      <c r="AG2">
        <v>79.088785046728972</v>
      </c>
      <c r="AH2">
        <v>85.403050108932462</v>
      </c>
      <c r="AI2">
        <v>71.607142857142861</v>
      </c>
      <c r="AJ2">
        <v>86.166471277842902</v>
      </c>
      <c r="AK2">
        <v>83.452840595697737</v>
      </c>
      <c r="AL2">
        <v>72.182596291012828</v>
      </c>
      <c r="AM2">
        <v>47.777777777777779</v>
      </c>
      <c r="AN2">
        <v>81.785714285714278</v>
      </c>
      <c r="AO2">
        <v>73.420479302832248</v>
      </c>
      <c r="AP2">
        <v>68.07228915662651</v>
      </c>
      <c r="AQ2"/>
      <c r="AR2"/>
      <c r="AS2"/>
      <c r="AT2"/>
      <c r="AU2"/>
      <c r="AV2"/>
      <c r="AW2"/>
      <c r="AX2"/>
      <c r="AY2"/>
      <c r="AZ2"/>
      <c r="BA2"/>
      <c r="BB2"/>
      <c r="BC2"/>
      <c r="BD2"/>
      <c r="BE2"/>
      <c r="BF2"/>
      <c r="BG2"/>
      <c r="BH2"/>
      <c r="BI2"/>
      <c r="BJ2"/>
      <c r="BK2"/>
      <c r="BL2"/>
      <c r="BM2"/>
      <c r="BN2"/>
      <c r="BO2"/>
    </row>
    <row r="3">
      <c r="A3" t="s">
        <v>679</v>
      </c>
      <c r="B3">
        <v>2000</v>
      </c>
      <c r="C3" t="s">
        <v>682</v>
      </c>
      <c r="D3">
        <v>17</v>
      </c>
      <c r="E3" t="s">
        <v>13</v>
      </c>
      <c r="F3" t="s">
        <v>51</v>
      </c>
      <c r="G3" t="s">
        <v>199</v>
      </c>
      <c r="H3">
        <v>37.643097643097647</v>
      </c>
      <c r="I3">
        <v>26.930826057756889</v>
      </c>
      <c r="J3">
        <v>23.75426621160409</v>
      </c>
      <c r="K3">
        <v>16.013513513513509</v>
      </c>
      <c r="L3">
        <v>10.27027027027027</v>
      </c>
      <c r="M3">
        <v>11.484593837535011</v>
      </c>
      <c r="N3">
        <v>14.9584487534626</v>
      </c>
      <c r="O3">
        <v>9.7765363128491618</v>
      </c>
      <c r="P3">
        <v>9.8314606741573041</v>
      </c>
      <c r="Q3">
        <v>4.4692737430167604</v>
      </c>
      <c r="R3">
        <v>36.68202764976958</v>
      </c>
      <c r="S3">
        <v>32.418524871355061</v>
      </c>
      <c r="T3">
        <v>30.817610062893081</v>
      </c>
      <c r="U3">
        <v>20.284697508896802</v>
      </c>
      <c r="V3">
        <v>15.075825156110611</v>
      </c>
      <c r="W3" t="s">
        <v>157</v>
      </c>
      <c r="X3" t="s">
        <v>158</v>
      </c>
      <c r="Y3" t="s">
        <v>159</v>
      </c>
      <c r="Z3" t="s">
        <v>160</v>
      </c>
      <c r="AA3" t="s">
        <v>161</v>
      </c>
      <c r="AB3" t="s">
        <v>162</v>
      </c>
      <c r="AC3" t="s">
        <v>163</v>
      </c>
      <c r="AD3" t="s">
        <v>164</v>
      </c>
      <c r="AE3" t="s">
        <v>165</v>
      </c>
      <c r="AF3" t="s">
        <v>166</v>
      </c>
      <c r="AG3">
        <v>20.911214953271031</v>
      </c>
      <c r="AH3">
        <v>14.59694989106754</v>
      </c>
      <c r="AI3">
        <v>28.392857142857139</v>
      </c>
      <c r="AJ3">
        <v>13.833528722157091</v>
      </c>
      <c r="AK3">
        <v>16.54715940430226</v>
      </c>
      <c r="AL3">
        <v>27.817403708987161</v>
      </c>
      <c r="AM3">
        <v>52.222222222222229</v>
      </c>
      <c r="AN3">
        <v>18.214285714285712</v>
      </c>
      <c r="AO3">
        <v>26.579520697167759</v>
      </c>
      <c r="AP3">
        <v>31.92771084337349</v>
      </c>
      <c r="AQ3"/>
      <c r="AR3"/>
      <c r="AS3"/>
      <c r="AT3"/>
      <c r="AU3"/>
      <c r="AV3"/>
      <c r="AW3"/>
      <c r="AX3"/>
      <c r="AY3"/>
      <c r="AZ3"/>
      <c r="BA3"/>
      <c r="BB3"/>
      <c r="BC3"/>
      <c r="BD3"/>
      <c r="BE3"/>
      <c r="BF3"/>
      <c r="BG3"/>
      <c r="BH3"/>
      <c r="BI3"/>
      <c r="BJ3"/>
      <c r="BK3"/>
      <c r="BL3"/>
      <c r="BM3"/>
      <c r="BN3"/>
      <c r="BO3"/>
    </row>
    <row r="4">
      <c r="A4" t="s">
        <v>679</v>
      </c>
      <c r="B4">
        <v>2000</v>
      </c>
      <c r="C4" t="s">
        <v>682</v>
      </c>
      <c r="D4">
        <v>18</v>
      </c>
      <c r="E4" t="s">
        <v>60</v>
      </c>
      <c r="F4" t="s">
        <v>15</v>
      </c>
      <c r="G4" t="s">
        <v>693</v>
      </c>
      <c r="H4">
        <v>55.892255892255903</v>
      </c>
      <c r="I4">
        <v>65.144392209536605</v>
      </c>
      <c r="J4">
        <v>68.805460750853243</v>
      </c>
      <c r="K4">
        <v>75.878378378378372</v>
      </c>
      <c r="L4">
        <v>83.108108108108098</v>
      </c>
      <c r="M4">
        <v>80.952380952380949</v>
      </c>
      <c r="N4">
        <v>78.393351800554015</v>
      </c>
      <c r="O4">
        <v>84.916201117318437</v>
      </c>
      <c r="P4">
        <v>85.393258426966284</v>
      </c>
      <c r="Q4">
        <v>94.413407821229043</v>
      </c>
      <c r="R4">
        <v>57.511520737327203</v>
      </c>
      <c r="S4">
        <v>59.948542024013719</v>
      </c>
      <c r="T4">
        <v>61.096136567834677</v>
      </c>
      <c r="U4">
        <v>72.064056939501768</v>
      </c>
      <c r="V4">
        <v>74.041034790365742</v>
      </c>
      <c r="W4" t="s">
        <v>157</v>
      </c>
      <c r="X4" t="s">
        <v>158</v>
      </c>
      <c r="Y4" t="s">
        <v>159</v>
      </c>
      <c r="Z4" t="s">
        <v>160</v>
      </c>
      <c r="AA4" t="s">
        <v>161</v>
      </c>
      <c r="AB4" t="s">
        <v>162</v>
      </c>
      <c r="AC4" t="s">
        <v>163</v>
      </c>
      <c r="AD4" t="s">
        <v>164</v>
      </c>
      <c r="AE4" t="s">
        <v>165</v>
      </c>
      <c r="AF4" t="s">
        <v>166</v>
      </c>
      <c r="AG4">
        <v>75.467289719626166</v>
      </c>
      <c r="AH4">
        <v>78.431372549019613</v>
      </c>
      <c r="AI4">
        <v>58.482142857142861</v>
      </c>
      <c r="AJ4">
        <v>76.670574443141845</v>
      </c>
      <c r="AK4">
        <v>76.778819635962492</v>
      </c>
      <c r="AL4">
        <v>63.195435092724694</v>
      </c>
      <c r="AM4">
        <v>43.888888888888893</v>
      </c>
      <c r="AN4">
        <v>80</v>
      </c>
      <c r="AO4">
        <v>69.716775599128539</v>
      </c>
      <c r="AP4">
        <v>62.048192771084352</v>
      </c>
      <c r="AQ4"/>
      <c r="AR4"/>
      <c r="AS4"/>
      <c r="AT4"/>
      <c r="AU4"/>
      <c r="AV4"/>
      <c r="AW4"/>
      <c r="AX4"/>
      <c r="AY4"/>
      <c r="AZ4"/>
      <c r="BA4"/>
      <c r="BB4"/>
      <c r="BC4"/>
      <c r="BD4"/>
      <c r="BE4"/>
      <c r="BF4"/>
      <c r="BG4"/>
      <c r="BH4"/>
      <c r="BI4"/>
      <c r="BJ4"/>
      <c r="BK4"/>
      <c r="BL4"/>
      <c r="BM4"/>
      <c r="BN4"/>
      <c r="BO4"/>
    </row>
    <row r="5">
      <c r="A5" t="s">
        <v>679</v>
      </c>
      <c r="B5">
        <v>2000</v>
      </c>
      <c r="C5" t="s">
        <v>682</v>
      </c>
      <c r="D5">
        <v>19</v>
      </c>
      <c r="E5" t="s">
        <v>60</v>
      </c>
      <c r="F5" t="s">
        <v>16</v>
      </c>
      <c r="G5" t="s">
        <v>694</v>
      </c>
      <c r="H5">
        <v>6.4646464646464654</v>
      </c>
      <c r="I5">
        <v>7.9247817327065153</v>
      </c>
      <c r="J5">
        <v>7.4402730375426618</v>
      </c>
      <c r="K5">
        <v>8.1081081081081088</v>
      </c>
      <c r="L5">
        <v>6.6216216216216219</v>
      </c>
      <c r="M5">
        <v>7.5630252100840334</v>
      </c>
      <c r="N5">
        <v>6.64819944598338</v>
      </c>
      <c r="O5">
        <v>5.3072625698324023</v>
      </c>
      <c r="P5">
        <v>4.7752808988764039</v>
      </c>
      <c r="Q5">
        <v>1.1173184357541901</v>
      </c>
      <c r="R5">
        <v>5.806451612903226</v>
      </c>
      <c r="S5">
        <v>7.6329331046312179</v>
      </c>
      <c r="T5">
        <v>8.0862533692722369</v>
      </c>
      <c r="U5">
        <v>7.6512455516014244</v>
      </c>
      <c r="V5">
        <v>10.88314005352364</v>
      </c>
      <c r="W5" t="s">
        <v>157</v>
      </c>
      <c r="X5" t="s">
        <v>158</v>
      </c>
      <c r="Y5" t="s">
        <v>159</v>
      </c>
      <c r="Z5" t="s">
        <v>160</v>
      </c>
      <c r="AA5" t="s">
        <v>161</v>
      </c>
      <c r="AB5" t="s">
        <v>162</v>
      </c>
      <c r="AC5" t="s">
        <v>163</v>
      </c>
      <c r="AD5" t="s">
        <v>164</v>
      </c>
      <c r="AE5" t="s">
        <v>165</v>
      </c>
      <c r="AF5" t="s">
        <v>166</v>
      </c>
      <c r="AG5">
        <v>3.621495327102803</v>
      </c>
      <c r="AH5">
        <v>6.9716775599128544</v>
      </c>
      <c r="AI5">
        <v>13.125</v>
      </c>
      <c r="AJ5">
        <v>9.4958968347010551</v>
      </c>
      <c r="AK5">
        <v>6.6740209597352456</v>
      </c>
      <c r="AL5">
        <v>8.9871611982881596</v>
      </c>
      <c r="AM5">
        <v>3.8888888888888888</v>
      </c>
      <c r="AN5">
        <v>1.785714285714286</v>
      </c>
      <c r="AO5">
        <v>3.7037037037037028</v>
      </c>
      <c r="AP5">
        <v>6.024096385542169</v>
      </c>
      <c r="AQ5"/>
      <c r="AR5"/>
      <c r="AS5"/>
      <c r="AT5"/>
      <c r="AU5"/>
      <c r="AV5"/>
      <c r="AW5"/>
      <c r="AX5"/>
      <c r="AY5"/>
      <c r="AZ5"/>
      <c r="BA5"/>
      <c r="BB5"/>
      <c r="BC5"/>
      <c r="BD5"/>
      <c r="BE5"/>
      <c r="BF5"/>
      <c r="BG5"/>
      <c r="BH5"/>
      <c r="BI5"/>
      <c r="BJ5"/>
      <c r="BK5"/>
      <c r="BL5"/>
      <c r="BM5"/>
      <c r="BN5"/>
      <c r="BO5"/>
    </row>
    <row r="6">
      <c r="A6" t="s">
        <v>679</v>
      </c>
      <c r="B6">
        <v>2000</v>
      </c>
      <c r="C6" t="s">
        <v>682</v>
      </c>
      <c r="D6">
        <v>20</v>
      </c>
      <c r="E6" t="s">
        <v>60</v>
      </c>
      <c r="F6" t="s">
        <v>22</v>
      </c>
      <c r="G6" t="s">
        <v>695</v>
      </c>
      <c r="H6">
        <v>36.969696969696969</v>
      </c>
      <c r="I6">
        <v>26.124916051040969</v>
      </c>
      <c r="J6">
        <v>23.071672354948809</v>
      </c>
      <c r="K6">
        <v>15.405405405405411</v>
      </c>
      <c r="L6">
        <v>10.06756756756757</v>
      </c>
      <c r="M6">
        <v>11.484593837535011</v>
      </c>
      <c r="N6">
        <v>14.681440443213299</v>
      </c>
      <c r="O6">
        <v>9.4972067039106136</v>
      </c>
      <c r="P6">
        <v>9.5505617977528079</v>
      </c>
      <c r="Q6">
        <v>4.4692737430167604</v>
      </c>
      <c r="R6">
        <v>35.944700460829488</v>
      </c>
      <c r="S6">
        <v>31.732418524871349</v>
      </c>
      <c r="T6">
        <v>29.73944294699012</v>
      </c>
      <c r="U6">
        <v>19.839857651245548</v>
      </c>
      <c r="V6">
        <v>14.36217662801071</v>
      </c>
      <c r="W6" t="s">
        <v>157</v>
      </c>
      <c r="X6" t="s">
        <v>158</v>
      </c>
      <c r="Y6" t="s">
        <v>159</v>
      </c>
      <c r="Z6" t="s">
        <v>160</v>
      </c>
      <c r="AA6" t="s">
        <v>161</v>
      </c>
      <c r="AB6" t="s">
        <v>162</v>
      </c>
      <c r="AC6" t="s">
        <v>163</v>
      </c>
      <c r="AD6" t="s">
        <v>164</v>
      </c>
      <c r="AE6" t="s">
        <v>165</v>
      </c>
      <c r="AF6" t="s">
        <v>166</v>
      </c>
      <c r="AG6">
        <v>20.09345794392523</v>
      </c>
      <c r="AH6">
        <v>13.943355119825711</v>
      </c>
      <c r="AI6">
        <v>27.053571428571431</v>
      </c>
      <c r="AJ6">
        <v>13.59906213364596</v>
      </c>
      <c r="AK6">
        <v>16.27137341423056</v>
      </c>
      <c r="AL6">
        <v>27.532097004279599</v>
      </c>
      <c r="AM6">
        <v>52.222222222222229</v>
      </c>
      <c r="AN6">
        <v>18.214285714285712</v>
      </c>
      <c r="AO6">
        <v>24.83660130718954</v>
      </c>
      <c r="AP6">
        <v>31.52610441767068</v>
      </c>
      <c r="AQ6"/>
      <c r="AR6"/>
      <c r="AS6"/>
      <c r="AT6"/>
      <c r="AU6"/>
      <c r="AV6"/>
      <c r="AW6"/>
      <c r="AX6"/>
      <c r="AY6"/>
      <c r="AZ6"/>
      <c r="BA6"/>
      <c r="BB6"/>
      <c r="BC6"/>
      <c r="BD6"/>
      <c r="BE6"/>
      <c r="BF6"/>
      <c r="BG6"/>
      <c r="BH6"/>
      <c r="BI6"/>
      <c r="BJ6"/>
      <c r="BK6"/>
      <c r="BL6"/>
      <c r="BM6"/>
      <c r="BN6"/>
      <c r="BO6"/>
    </row>
    <row r="7">
      <c r="A7" t="s">
        <v>679</v>
      </c>
      <c r="B7">
        <v>2000</v>
      </c>
      <c r="C7" t="s">
        <v>682</v>
      </c>
      <c r="D7">
        <v>21</v>
      </c>
      <c r="E7" t="s">
        <v>60</v>
      </c>
      <c r="F7" t="s">
        <v>17</v>
      </c>
      <c r="G7" t="s">
        <v>696</v>
      </c>
      <c r="H7">
        <v>0.67340067340067333</v>
      </c>
      <c r="I7">
        <v>0.80591000671591662</v>
      </c>
      <c r="J7">
        <v>0.68259385665529015</v>
      </c>
      <c r="K7">
        <v>0.60810810810810811</v>
      </c>
      <c r="L7">
        <v>0.20270270270270269</v>
      </c>
      <c r="M7">
        <v>0</v>
      </c>
      <c r="N7">
        <v>0.2770083102493075</v>
      </c>
      <c r="O7">
        <v>0.27932960893854752</v>
      </c>
      <c r="P7">
        <v>0.2808988764044944</v>
      </c>
      <c r="Q7">
        <v>0</v>
      </c>
      <c r="R7">
        <v>0.73732718894009219</v>
      </c>
      <c r="S7">
        <v>0.68610634648370494</v>
      </c>
      <c r="T7">
        <v>1.0781671159029651</v>
      </c>
      <c r="U7">
        <v>0.44483985765124562</v>
      </c>
      <c r="V7">
        <v>0.71364852809991086</v>
      </c>
      <c r="W7" t="s">
        <v>157</v>
      </c>
      <c r="X7" t="s">
        <v>158</v>
      </c>
      <c r="Y7" t="s">
        <v>159</v>
      </c>
      <c r="Z7" t="s">
        <v>160</v>
      </c>
      <c r="AA7" t="s">
        <v>161</v>
      </c>
      <c r="AB7" t="s">
        <v>162</v>
      </c>
      <c r="AC7" t="s">
        <v>163</v>
      </c>
      <c r="AD7" t="s">
        <v>164</v>
      </c>
      <c r="AE7" t="s">
        <v>165</v>
      </c>
      <c r="AF7" t="s">
        <v>166</v>
      </c>
      <c r="AG7">
        <v>0.81775700934579432</v>
      </c>
      <c r="AH7">
        <v>0.65359477124183007</v>
      </c>
      <c r="AI7">
        <v>1.339285714285714</v>
      </c>
      <c r="AJ7">
        <v>0.23446658851113711</v>
      </c>
      <c r="AK7">
        <v>0.27578599007170429</v>
      </c>
      <c r="AL7">
        <v>0.28530670470756059</v>
      </c>
      <c r="AM7">
        <v>0</v>
      </c>
      <c r="AN7">
        <v>0</v>
      </c>
      <c r="AO7">
        <v>1.7429193899782141</v>
      </c>
      <c r="AP7">
        <v>0.40160642570281119</v>
      </c>
      <c r="AQ7"/>
      <c r="AR7"/>
      <c r="AS7"/>
      <c r="AT7"/>
      <c r="AU7"/>
      <c r="AV7"/>
      <c r="AW7"/>
      <c r="AX7"/>
      <c r="AY7"/>
      <c r="AZ7"/>
      <c r="BA7"/>
      <c r="BB7"/>
      <c r="BC7"/>
      <c r="BD7"/>
      <c r="BE7"/>
      <c r="BF7"/>
      <c r="BG7"/>
      <c r="BH7"/>
      <c r="BI7"/>
      <c r="BJ7"/>
      <c r="BK7"/>
      <c r="BL7"/>
      <c r="BM7"/>
      <c r="BN7"/>
      <c r="BO7"/>
    </row>
    <row r="8">
      <c r="A8" t="s">
        <v>679</v>
      </c>
      <c r="B8">
        <v>2000</v>
      </c>
      <c r="C8" t="s">
        <v>682</v>
      </c>
      <c r="D8">
        <v>22</v>
      </c>
      <c r="E8" t="s">
        <v>54</v>
      </c>
      <c r="F8" t="s">
        <v>49</v>
      </c>
      <c r="G8" t="s">
        <v>199</v>
      </c>
      <c r="H8">
        <v>10.367170626349891</v>
      </c>
      <c r="I8">
        <v>10.84558823529412</v>
      </c>
      <c r="J8">
        <v>9.7582811101163838</v>
      </c>
      <c r="K8">
        <v>9.6540627514078832</v>
      </c>
      <c r="L8">
        <v>7.3795180722891569</v>
      </c>
      <c r="M8">
        <v>8.5443037974683538</v>
      </c>
      <c r="N8">
        <v>7.8175895765472303</v>
      </c>
      <c r="O8">
        <v>5.8823529411764701</v>
      </c>
      <c r="P8">
        <v>5.29595015576324</v>
      </c>
      <c r="Q8">
        <v>1.169590643274854</v>
      </c>
      <c r="R8">
        <v>9.1703056768558966</v>
      </c>
      <c r="S8">
        <v>11.294416243654821</v>
      </c>
      <c r="T8">
        <v>11.688311688311691</v>
      </c>
      <c r="U8">
        <v>9.5982142857142865</v>
      </c>
      <c r="V8">
        <v>12.815126050420171</v>
      </c>
      <c r="W8" t="s">
        <v>157</v>
      </c>
      <c r="X8" t="s">
        <v>158</v>
      </c>
      <c r="Y8" t="s">
        <v>159</v>
      </c>
      <c r="Z8" t="s">
        <v>160</v>
      </c>
      <c r="AA8" t="s">
        <v>161</v>
      </c>
      <c r="AB8" t="s">
        <v>162</v>
      </c>
      <c r="AC8" t="s">
        <v>163</v>
      </c>
      <c r="AD8" t="s">
        <v>164</v>
      </c>
      <c r="AE8" t="s">
        <v>165</v>
      </c>
      <c r="AF8" t="s">
        <v>166</v>
      </c>
      <c r="AG8">
        <v>4.5790251107828652</v>
      </c>
      <c r="AH8">
        <v>8.1632653061224492</v>
      </c>
      <c r="AI8">
        <v>18.32917705735661</v>
      </c>
      <c r="AJ8">
        <v>11.02040816326531</v>
      </c>
      <c r="AK8">
        <v>7.9973562458691347</v>
      </c>
      <c r="AL8">
        <v>12.450592885375491</v>
      </c>
      <c r="AM8">
        <v>8.1395348837209305</v>
      </c>
      <c r="AN8">
        <v>2.1834061135371181</v>
      </c>
      <c r="AO8">
        <v>5.0445103857566762</v>
      </c>
      <c r="AP8">
        <v>8.8495575221238933</v>
      </c>
      <c r="AQ8"/>
      <c r="AR8"/>
      <c r="AS8"/>
      <c r="AT8"/>
      <c r="AU8"/>
      <c r="AV8"/>
      <c r="AW8"/>
      <c r="AX8"/>
      <c r="AY8"/>
      <c r="AZ8"/>
      <c r="BA8"/>
      <c r="BB8"/>
      <c r="BC8"/>
      <c r="BD8"/>
      <c r="BE8"/>
      <c r="BF8"/>
      <c r="BG8"/>
      <c r="BH8"/>
      <c r="BI8"/>
      <c r="BJ8"/>
      <c r="BK8"/>
      <c r="BL8"/>
      <c r="BM8"/>
      <c r="BN8"/>
      <c r="BO8"/>
    </row>
    <row r="9">
      <c r="A9" t="s">
        <v>679</v>
      </c>
      <c r="B9">
        <v>2000</v>
      </c>
      <c r="C9" t="s">
        <v>682</v>
      </c>
      <c r="D9">
        <v>23</v>
      </c>
      <c r="E9" t="s">
        <v>54</v>
      </c>
      <c r="F9" t="s">
        <v>48</v>
      </c>
      <c r="G9" t="s">
        <v>199</v>
      </c>
      <c r="H9">
        <v>89.632829373650097</v>
      </c>
      <c r="I9">
        <v>89.154411764705884</v>
      </c>
      <c r="J9">
        <v>90.241718889883614</v>
      </c>
      <c r="K9">
        <v>90.345937248592108</v>
      </c>
      <c r="L9">
        <v>92.620481927710841</v>
      </c>
      <c r="M9">
        <v>91.455696202531641</v>
      </c>
      <c r="N9">
        <v>92.182410423452765</v>
      </c>
      <c r="O9">
        <v>94.117647058823522</v>
      </c>
      <c r="P9">
        <v>94.704049844236764</v>
      </c>
      <c r="Q9">
        <v>98.830409356725141</v>
      </c>
      <c r="R9">
        <v>90.829694323144111</v>
      </c>
      <c r="S9">
        <v>88.705583756345177</v>
      </c>
      <c r="T9">
        <v>88.311688311688314</v>
      </c>
      <c r="U9">
        <v>90.401785714285708</v>
      </c>
      <c r="V9">
        <v>87.184873949579838</v>
      </c>
      <c r="W9" t="s">
        <v>157</v>
      </c>
      <c r="X9" t="s">
        <v>158</v>
      </c>
      <c r="Y9" t="s">
        <v>159</v>
      </c>
      <c r="Z9" t="s">
        <v>160</v>
      </c>
      <c r="AA9" t="s">
        <v>161</v>
      </c>
      <c r="AB9" t="s">
        <v>162</v>
      </c>
      <c r="AC9" t="s">
        <v>163</v>
      </c>
      <c r="AD9" t="s">
        <v>164</v>
      </c>
      <c r="AE9" t="s">
        <v>165</v>
      </c>
      <c r="AF9" t="s">
        <v>166</v>
      </c>
      <c r="AG9">
        <v>95.420974889217135</v>
      </c>
      <c r="AH9">
        <v>91.83673469387756</v>
      </c>
      <c r="AI9">
        <v>81.670822942643397</v>
      </c>
      <c r="AJ9">
        <v>88.979591836734699</v>
      </c>
      <c r="AK9">
        <v>92.002643754130858</v>
      </c>
      <c r="AL9">
        <v>87.549407114624515</v>
      </c>
      <c r="AM9">
        <v>91.860465116279073</v>
      </c>
      <c r="AN9">
        <v>97.816593886462883</v>
      </c>
      <c r="AO9">
        <v>94.955489614243334</v>
      </c>
      <c r="AP9">
        <v>91.150442477876098</v>
      </c>
      <c r="AQ9"/>
      <c r="AR9"/>
      <c r="AS9"/>
      <c r="AT9"/>
      <c r="AU9"/>
      <c r="AV9"/>
      <c r="AW9"/>
      <c r="AX9"/>
      <c r="AY9"/>
      <c r="AZ9"/>
      <c r="BA9"/>
      <c r="BB9"/>
      <c r="BC9"/>
      <c r="BD9"/>
      <c r="BE9"/>
      <c r="BF9"/>
      <c r="BG9"/>
      <c r="BH9"/>
      <c r="BI9"/>
      <c r="BJ9"/>
      <c r="BK9"/>
      <c r="BL9"/>
      <c r="BM9"/>
      <c r="BN9"/>
      <c r="BO9"/>
    </row>
    <row r="10">
      <c r="A10" t="s">
        <v>679</v>
      </c>
      <c r="B10">
        <v>2000</v>
      </c>
      <c r="C10" t="s">
        <v>682</v>
      </c>
      <c r="D10">
        <v>24</v>
      </c>
      <c r="E10" t="s">
        <v>47</v>
      </c>
      <c r="F10" t="s">
        <v>59</v>
      </c>
      <c r="G10" t="s">
        <v>199</v>
      </c>
      <c r="H10">
        <v>29.23076923076923</v>
      </c>
      <c r="I10">
        <v>32.682926829268297</v>
      </c>
      <c r="J10">
        <v>38.888888888888893</v>
      </c>
      <c r="K10">
        <v>29</v>
      </c>
      <c r="L10">
        <v>33.333333333333329</v>
      </c>
      <c r="M10">
        <v>18.18181818181818</v>
      </c>
      <c r="N10">
        <v>9.0909090909090917</v>
      </c>
      <c r="O10">
        <v>18.18181818181818</v>
      </c>
      <c r="P10">
        <v>33.333333333333343</v>
      </c>
      <c r="Q10">
        <v>0</v>
      </c>
      <c r="R10">
        <v>28.125000000000011</v>
      </c>
      <c r="S10">
        <v>32.417582417582423</v>
      </c>
      <c r="T10">
        <v>35.795454545454547</v>
      </c>
      <c r="U10">
        <v>37.755102040816332</v>
      </c>
      <c r="V10">
        <v>34.328358208955223</v>
      </c>
      <c r="W10" t="s">
        <v>157</v>
      </c>
      <c r="X10" t="s">
        <v>158</v>
      </c>
      <c r="Y10" t="s">
        <v>159</v>
      </c>
      <c r="Z10" t="s">
        <v>160</v>
      </c>
      <c r="AA10" t="s">
        <v>161</v>
      </c>
      <c r="AB10" t="s">
        <v>162</v>
      </c>
      <c r="AC10" t="s">
        <v>163</v>
      </c>
      <c r="AD10" t="s">
        <v>164</v>
      </c>
      <c r="AE10" t="s">
        <v>165</v>
      </c>
      <c r="AF10" t="s">
        <v>166</v>
      </c>
      <c r="AG10">
        <v>23.364485981308409</v>
      </c>
      <c r="AH10">
        <v>35.087719298245609</v>
      </c>
      <c r="AI10">
        <v>40.944881889763778</v>
      </c>
      <c r="AJ10">
        <v>12.5</v>
      </c>
      <c r="AK10">
        <v>11.428571428571431</v>
      </c>
      <c r="AL10">
        <v>47.058823529411761</v>
      </c>
      <c r="AM10">
        <v>6.666666666666667</v>
      </c>
      <c r="AN10">
        <v>37.500000000000007</v>
      </c>
      <c r="AO10">
        <v>70.833333333333343</v>
      </c>
      <c r="AP10">
        <v>31.182795698924739</v>
      </c>
      <c r="AQ10"/>
      <c r="AR10"/>
      <c r="AS10"/>
      <c r="AT10"/>
      <c r="AU10"/>
      <c r="AV10"/>
      <c r="AW10"/>
      <c r="AX10"/>
      <c r="AY10"/>
      <c r="AZ10"/>
      <c r="BA10"/>
      <c r="BB10"/>
      <c r="BC10"/>
      <c r="BD10"/>
      <c r="BE10"/>
      <c r="BF10"/>
      <c r="BG10"/>
      <c r="BH10"/>
      <c r="BI10"/>
      <c r="BJ10"/>
      <c r="BK10"/>
      <c r="BL10"/>
      <c r="BM10"/>
      <c r="BN10"/>
      <c r="BO10"/>
    </row>
    <row r="11">
      <c r="A11" t="s">
        <v>679</v>
      </c>
      <c r="B11">
        <v>2000</v>
      </c>
      <c r="C11" t="s">
        <v>682</v>
      </c>
      <c r="D11">
        <v>25</v>
      </c>
      <c r="E11" t="s">
        <v>47</v>
      </c>
      <c r="F11" t="s">
        <v>58</v>
      </c>
      <c r="G11" t="s">
        <v>199</v>
      </c>
      <c r="H11">
        <v>22.053231939163489</v>
      </c>
      <c r="I11">
        <v>27.596439169139469</v>
      </c>
      <c r="J11">
        <v>30.91482649842272</v>
      </c>
      <c r="K11">
        <v>30</v>
      </c>
      <c r="L11">
        <v>35.051546391752566</v>
      </c>
      <c r="M11">
        <v>21.05263157894737</v>
      </c>
      <c r="N11">
        <v>37.037037037037031</v>
      </c>
      <c r="O11">
        <v>38.461538461538467</v>
      </c>
      <c r="P11">
        <v>61.53846153846154</v>
      </c>
      <c r="Q11">
        <v>50</v>
      </c>
      <c r="R11">
        <v>20.375335120643431</v>
      </c>
      <c r="S11">
        <v>26.70623145400593</v>
      </c>
      <c r="T11">
        <v>32.692307692307693</v>
      </c>
      <c r="U11">
        <v>26.291079812206579</v>
      </c>
      <c r="V11">
        <v>28.767123287671229</v>
      </c>
      <c r="W11" t="s">
        <v>157</v>
      </c>
      <c r="X11" t="s">
        <v>158</v>
      </c>
      <c r="Y11" t="s">
        <v>159</v>
      </c>
      <c r="Z11" t="s">
        <v>160</v>
      </c>
      <c r="AA11" t="s">
        <v>161</v>
      </c>
      <c r="AB11" t="s">
        <v>162</v>
      </c>
      <c r="AC11" t="s">
        <v>163</v>
      </c>
      <c r="AD11" t="s">
        <v>164</v>
      </c>
      <c r="AE11" t="s">
        <v>165</v>
      </c>
      <c r="AF11" t="s">
        <v>166</v>
      </c>
      <c r="AG11">
        <v>17.142857142857139</v>
      </c>
      <c r="AH11">
        <v>37.209302325581397</v>
      </c>
      <c r="AI11">
        <v>32.930513595166168</v>
      </c>
      <c r="AJ11">
        <v>1.1111111111111109</v>
      </c>
      <c r="AK11">
        <v>42.27642276422764</v>
      </c>
      <c r="AL11">
        <v>21.50537634408602</v>
      </c>
      <c r="AM11">
        <v>12.18274111675127</v>
      </c>
      <c r="AN11">
        <v>8.1632653061224492</v>
      </c>
      <c r="AO11">
        <v>17.600000000000001</v>
      </c>
      <c r="AP11">
        <v>67.058823529411768</v>
      </c>
      <c r="AQ11"/>
      <c r="AR11"/>
      <c r="AS11"/>
      <c r="AT11"/>
      <c r="AU11"/>
      <c r="AV11"/>
      <c r="AW11"/>
      <c r="AX11"/>
      <c r="AY11"/>
      <c r="AZ11"/>
      <c r="BA11"/>
      <c r="BB11"/>
      <c r="BC11"/>
      <c r="BD11"/>
      <c r="BE11"/>
      <c r="BF11"/>
      <c r="BG11"/>
      <c r="BH11"/>
      <c r="BI11"/>
      <c r="BJ11"/>
      <c r="BK11"/>
      <c r="BL11"/>
      <c r="BM11"/>
      <c r="BN11"/>
      <c r="BO11"/>
    </row>
    <row r="12">
      <c r="A12" t="s">
        <v>679</v>
      </c>
      <c r="B12">
        <v>2000</v>
      </c>
      <c r="C12" t="s">
        <v>682</v>
      </c>
      <c r="D12">
        <v>29</v>
      </c>
      <c r="E12" t="s">
        <v>57</v>
      </c>
      <c r="F12" t="s">
        <v>49</v>
      </c>
      <c r="G12" t="s">
        <v>697</v>
      </c>
      <c r="H12">
        <v>47.340067340067343</v>
      </c>
      <c r="I12">
        <v>57.219610476830077</v>
      </c>
      <c r="J12">
        <v>60.341296928327651</v>
      </c>
      <c r="K12">
        <v>69.594594594594597</v>
      </c>
      <c r="L12">
        <v>79.121621621621614</v>
      </c>
      <c r="M12">
        <v>81.512605042016801</v>
      </c>
      <c r="N12">
        <v>75.62326869806094</v>
      </c>
      <c r="O12">
        <v>82.122905027932958</v>
      </c>
      <c r="P12">
        <v>83.988764044943821</v>
      </c>
      <c r="Q12">
        <v>90.782122905027933</v>
      </c>
      <c r="R12">
        <v>49.124423963133637</v>
      </c>
      <c r="S12">
        <v>50.42881646655232</v>
      </c>
      <c r="T12">
        <v>50.044923629829277</v>
      </c>
      <c r="U12">
        <v>63.879003558718857</v>
      </c>
      <c r="V12">
        <v>67.975022301516503</v>
      </c>
      <c r="W12" t="s">
        <v>157</v>
      </c>
      <c r="X12" t="s">
        <v>158</v>
      </c>
      <c r="Y12" t="s">
        <v>159</v>
      </c>
      <c r="Z12" t="s">
        <v>160</v>
      </c>
      <c r="AA12" t="s">
        <v>161</v>
      </c>
      <c r="AB12" t="s">
        <v>162</v>
      </c>
      <c r="AC12" t="s">
        <v>163</v>
      </c>
      <c r="AD12" t="s">
        <v>164</v>
      </c>
      <c r="AE12" t="s">
        <v>165</v>
      </c>
      <c r="AF12" t="s">
        <v>166</v>
      </c>
      <c r="AG12">
        <v>69.742990654205599</v>
      </c>
      <c r="AH12">
        <v>66.884531590413943</v>
      </c>
      <c r="AI12">
        <v>54.017857142857139</v>
      </c>
      <c r="AJ12">
        <v>67.174677608440803</v>
      </c>
      <c r="AK12">
        <v>72.697186982901272</v>
      </c>
      <c r="AL12">
        <v>50.927246790299577</v>
      </c>
      <c r="AM12">
        <v>40.833333333333343</v>
      </c>
      <c r="AN12">
        <v>78.928571428571431</v>
      </c>
      <c r="AO12">
        <v>64.052287581699346</v>
      </c>
      <c r="AP12">
        <v>44.377510040160637</v>
      </c>
      <c r="AQ12"/>
      <c r="AR12"/>
      <c r="AS12"/>
      <c r="AT12"/>
      <c r="AU12"/>
      <c r="AV12"/>
      <c r="AW12"/>
      <c r="AX12"/>
      <c r="AY12"/>
      <c r="AZ12"/>
      <c r="BA12"/>
      <c r="BB12"/>
      <c r="BC12"/>
      <c r="BD12"/>
      <c r="BE12"/>
      <c r="BF12"/>
      <c r="BG12"/>
      <c r="BH12"/>
      <c r="BI12"/>
      <c r="BJ12"/>
      <c r="BK12"/>
      <c r="BL12"/>
      <c r="BM12"/>
      <c r="BN12"/>
      <c r="BO12"/>
    </row>
    <row r="13">
      <c r="A13" t="s">
        <v>679</v>
      </c>
      <c r="B13">
        <v>2000</v>
      </c>
      <c r="C13" t="s">
        <v>682</v>
      </c>
      <c r="D13">
        <v>30</v>
      </c>
      <c r="E13" t="s">
        <v>57</v>
      </c>
      <c r="F13" t="s">
        <v>48</v>
      </c>
      <c r="G13" t="s">
        <v>199</v>
      </c>
      <c r="H13">
        <v>52.659932659932657</v>
      </c>
      <c r="I13">
        <v>42.780389523169923</v>
      </c>
      <c r="J13">
        <v>39.658703071672363</v>
      </c>
      <c r="K13">
        <v>30.405405405405411</v>
      </c>
      <c r="L13">
        <v>20.878378378378379</v>
      </c>
      <c r="M13">
        <v>18.487394957983199</v>
      </c>
      <c r="N13">
        <v>24.37673130193906</v>
      </c>
      <c r="O13">
        <v>17.877094972067042</v>
      </c>
      <c r="P13">
        <v>16.011235955056179</v>
      </c>
      <c r="Q13">
        <v>9.2178770949720672</v>
      </c>
      <c r="R13">
        <v>50.875576036866363</v>
      </c>
      <c r="S13">
        <v>49.57118353344768</v>
      </c>
      <c r="T13">
        <v>49.955076370170708</v>
      </c>
      <c r="U13">
        <v>36.120996441281143</v>
      </c>
      <c r="V13">
        <v>32.024977698483497</v>
      </c>
      <c r="W13" t="s">
        <v>157</v>
      </c>
      <c r="X13" t="s">
        <v>158</v>
      </c>
      <c r="Y13" t="s">
        <v>159</v>
      </c>
      <c r="Z13" t="s">
        <v>160</v>
      </c>
      <c r="AA13" t="s">
        <v>161</v>
      </c>
      <c r="AB13" t="s">
        <v>162</v>
      </c>
      <c r="AC13" t="s">
        <v>163</v>
      </c>
      <c r="AD13" t="s">
        <v>164</v>
      </c>
      <c r="AE13" t="s">
        <v>165</v>
      </c>
      <c r="AF13" t="s">
        <v>166</v>
      </c>
      <c r="AG13">
        <v>30.25700934579439</v>
      </c>
      <c r="AH13">
        <v>33.115468409586057</v>
      </c>
      <c r="AI13">
        <v>45.982142857142847</v>
      </c>
      <c r="AJ13">
        <v>32.825322391559197</v>
      </c>
      <c r="AK13">
        <v>27.302813017098732</v>
      </c>
      <c r="AL13">
        <v>49.072753209700423</v>
      </c>
      <c r="AM13">
        <v>59.166666666666657</v>
      </c>
      <c r="AN13">
        <v>21.071428571428569</v>
      </c>
      <c r="AO13">
        <v>35.947712418300647</v>
      </c>
      <c r="AP13">
        <v>55.622489959839363</v>
      </c>
      <c r="AQ13"/>
      <c r="AR13"/>
      <c r="AS13"/>
      <c r="AT13"/>
      <c r="AU13"/>
      <c r="AV13"/>
      <c r="AW13"/>
      <c r="AX13"/>
      <c r="AY13"/>
      <c r="AZ13"/>
      <c r="BA13"/>
      <c r="BB13"/>
      <c r="BC13"/>
      <c r="BD13"/>
      <c r="BE13"/>
      <c r="BF13"/>
      <c r="BG13"/>
      <c r="BH13"/>
      <c r="BI13"/>
      <c r="BJ13"/>
      <c r="BK13"/>
      <c r="BL13"/>
      <c r="BM13"/>
      <c r="BN13"/>
      <c r="BO13"/>
    </row>
    <row r="14">
      <c r="A14" t="s">
        <v>679</v>
      </c>
      <c r="B14">
        <v>2000</v>
      </c>
      <c r="C14" t="s">
        <v>682</v>
      </c>
      <c r="D14">
        <v>31</v>
      </c>
      <c r="E14" t="s">
        <v>104</v>
      </c>
      <c r="F14" t="s">
        <v>49</v>
      </c>
      <c r="G14" t="s">
        <v>698</v>
      </c>
      <c r="H14">
        <v>0.47138047138047129</v>
      </c>
      <c r="I14">
        <v>3.35795836131632</v>
      </c>
      <c r="J14">
        <v>4.3686006825938568</v>
      </c>
      <c r="K14">
        <v>11.689189189189189</v>
      </c>
      <c r="L14">
        <v>35.270270270270267</v>
      </c>
      <c r="M14">
        <v>19.047619047619051</v>
      </c>
      <c r="N14">
        <v>24.37673130193906</v>
      </c>
      <c r="O14">
        <v>36.033519553072622</v>
      </c>
      <c r="P14">
        <v>44.662921348314597</v>
      </c>
      <c r="Q14">
        <v>73.184357541899431</v>
      </c>
      <c r="R14">
        <v>0.46082949308755761</v>
      </c>
      <c r="S14">
        <v>0.85763293310463129</v>
      </c>
      <c r="T14">
        <v>0.80862533692722371</v>
      </c>
      <c r="U14">
        <v>1.6014234875444839</v>
      </c>
      <c r="V14">
        <v>6.0660124888492417</v>
      </c>
      <c r="W14" t="s">
        <v>157</v>
      </c>
      <c r="X14" t="s">
        <v>158</v>
      </c>
      <c r="Y14" t="s">
        <v>159</v>
      </c>
      <c r="Z14" t="s">
        <v>160</v>
      </c>
      <c r="AA14" t="s">
        <v>161</v>
      </c>
      <c r="AB14" t="s">
        <v>162</v>
      </c>
      <c r="AC14" t="s">
        <v>163</v>
      </c>
      <c r="AD14" t="s">
        <v>164</v>
      </c>
      <c r="AE14" t="s">
        <v>165</v>
      </c>
      <c r="AF14" t="s">
        <v>166</v>
      </c>
      <c r="AG14">
        <v>3.1542056074766349</v>
      </c>
      <c r="AH14">
        <v>2.1786492374727668</v>
      </c>
      <c r="AI14">
        <v>8.125</v>
      </c>
      <c r="AJ14">
        <v>9.847596717467761</v>
      </c>
      <c r="AK14">
        <v>25.92388306674021</v>
      </c>
      <c r="AL14">
        <v>5.2781740370898724</v>
      </c>
      <c r="AM14">
        <v>5.833333333333333</v>
      </c>
      <c r="AN14">
        <v>7.8571428571428568</v>
      </c>
      <c r="AO14">
        <v>7.18954248366013</v>
      </c>
      <c r="AP14">
        <v>4.2168674698795181</v>
      </c>
      <c r="AQ14"/>
      <c r="AR14"/>
      <c r="AS14"/>
      <c r="AT14"/>
      <c r="AU14"/>
      <c r="AV14"/>
      <c r="AW14"/>
      <c r="AX14"/>
      <c r="AY14"/>
      <c r="AZ14"/>
      <c r="BA14"/>
      <c r="BB14"/>
      <c r="BC14"/>
      <c r="BD14"/>
      <c r="BE14"/>
      <c r="BF14"/>
      <c r="BG14"/>
      <c r="BH14"/>
      <c r="BI14"/>
      <c r="BJ14"/>
      <c r="BK14"/>
      <c r="BL14"/>
      <c r="BM14"/>
      <c r="BN14"/>
      <c r="BO14"/>
    </row>
    <row r="15">
      <c r="A15" t="s">
        <v>679</v>
      </c>
      <c r="B15">
        <v>2000</v>
      </c>
      <c r="C15" t="s">
        <v>682</v>
      </c>
      <c r="D15">
        <v>32</v>
      </c>
      <c r="E15" t="s">
        <v>104</v>
      </c>
      <c r="F15" t="s">
        <v>48</v>
      </c>
      <c r="G15" t="s">
        <v>199</v>
      </c>
      <c r="H15">
        <v>99.528619528619529</v>
      </c>
      <c r="I15">
        <v>96.642041638683679</v>
      </c>
      <c r="J15">
        <v>95.631399317406135</v>
      </c>
      <c r="K15">
        <v>88.310810810810807</v>
      </c>
      <c r="L15">
        <v>64.72972972972974</v>
      </c>
      <c r="M15">
        <v>80.952380952380949</v>
      </c>
      <c r="N15">
        <v>75.62326869806094</v>
      </c>
      <c r="O15">
        <v>63.966480446927378</v>
      </c>
      <c r="P15">
        <v>55.337078651685388</v>
      </c>
      <c r="Q15">
        <v>26.815642458100559</v>
      </c>
      <c r="R15">
        <v>99.539170506912441</v>
      </c>
      <c r="S15">
        <v>99.14236706689536</v>
      </c>
      <c r="T15">
        <v>99.191374663072779</v>
      </c>
      <c r="U15">
        <v>98.39857651245552</v>
      </c>
      <c r="V15">
        <v>93.933987511150761</v>
      </c>
      <c r="W15" t="s">
        <v>157</v>
      </c>
      <c r="X15" t="s">
        <v>158</v>
      </c>
      <c r="Y15" t="s">
        <v>159</v>
      </c>
      <c r="Z15" t="s">
        <v>160</v>
      </c>
      <c r="AA15" t="s">
        <v>161</v>
      </c>
      <c r="AB15" t="s">
        <v>162</v>
      </c>
      <c r="AC15" t="s">
        <v>163</v>
      </c>
      <c r="AD15" t="s">
        <v>164</v>
      </c>
      <c r="AE15" t="s">
        <v>165</v>
      </c>
      <c r="AF15" t="s">
        <v>166</v>
      </c>
      <c r="AG15">
        <v>96.845794392523359</v>
      </c>
      <c r="AH15">
        <v>97.821350762527231</v>
      </c>
      <c r="AI15">
        <v>91.875</v>
      </c>
      <c r="AJ15">
        <v>90.152403282532234</v>
      </c>
      <c r="AK15">
        <v>74.076116933259797</v>
      </c>
      <c r="AL15">
        <v>94.721825962910131</v>
      </c>
      <c r="AM15">
        <v>94.166666666666671</v>
      </c>
      <c r="AN15">
        <v>92.142857142857139</v>
      </c>
      <c r="AO15">
        <v>92.810457516339866</v>
      </c>
      <c r="AP15">
        <v>95.783132530120483</v>
      </c>
      <c r="AQ15"/>
      <c r="AR15"/>
      <c r="AS15"/>
      <c r="AT15"/>
      <c r="AU15"/>
      <c r="AV15"/>
      <c r="AW15"/>
      <c r="AX15"/>
      <c r="AY15"/>
      <c r="AZ15"/>
      <c r="BA15"/>
      <c r="BB15"/>
      <c r="BC15"/>
      <c r="BD15"/>
      <c r="BE15"/>
      <c r="BF15"/>
      <c r="BG15"/>
      <c r="BH15"/>
      <c r="BI15"/>
      <c r="BJ15"/>
      <c r="BK15"/>
      <c r="BL15"/>
      <c r="BM15"/>
      <c r="BN15"/>
      <c r="BO15"/>
    </row>
    <row r="16">
      <c r="A16" t="s">
        <v>679</v>
      </c>
      <c r="B16">
        <v>2000</v>
      </c>
      <c r="C16" t="s">
        <v>682</v>
      </c>
      <c r="D16">
        <v>35</v>
      </c>
      <c r="E16" t="s">
        <v>55</v>
      </c>
      <c r="F16" t="s">
        <v>49</v>
      </c>
      <c r="G16" t="s">
        <v>199</v>
      </c>
      <c r="H16">
        <v>0.80808080808080807</v>
      </c>
      <c r="I16">
        <v>3.492276695768973</v>
      </c>
      <c r="J16">
        <v>4.7098976109215016</v>
      </c>
      <c r="K16">
        <v>11.95945945945946</v>
      </c>
      <c r="L16">
        <v>36.351351351351347</v>
      </c>
      <c r="M16">
        <v>19.327731092436981</v>
      </c>
      <c r="N16">
        <v>24.930747922437671</v>
      </c>
      <c r="O16">
        <v>36.312849162011183</v>
      </c>
      <c r="P16">
        <v>45.224719101123597</v>
      </c>
      <c r="Q16">
        <v>74.30167597765363</v>
      </c>
      <c r="R16">
        <v>0.92165898617511521</v>
      </c>
      <c r="S16">
        <v>1.0291595197255581</v>
      </c>
      <c r="T16">
        <v>0.80862533692722371</v>
      </c>
      <c r="U16">
        <v>2.0462633451957291</v>
      </c>
      <c r="V16">
        <v>6.9580731489741297</v>
      </c>
      <c r="W16" t="s">
        <v>157</v>
      </c>
      <c r="X16" t="s">
        <v>158</v>
      </c>
      <c r="Y16" t="s">
        <v>159</v>
      </c>
      <c r="Z16" t="s">
        <v>160</v>
      </c>
      <c r="AA16" t="s">
        <v>161</v>
      </c>
      <c r="AB16" t="s">
        <v>162</v>
      </c>
      <c r="AC16" t="s">
        <v>163</v>
      </c>
      <c r="AD16" t="s">
        <v>164</v>
      </c>
      <c r="AE16" t="s">
        <v>165</v>
      </c>
      <c r="AF16" t="s">
        <v>166</v>
      </c>
      <c r="AG16">
        <v>3.8551401869158881</v>
      </c>
      <c r="AH16">
        <v>2.1786492374727668</v>
      </c>
      <c r="AI16">
        <v>8.2142857142857135</v>
      </c>
      <c r="AJ16">
        <v>10.902696365767881</v>
      </c>
      <c r="AK16">
        <v>26.144511858797571</v>
      </c>
      <c r="AL16">
        <v>6.2767475035663338</v>
      </c>
      <c r="AM16">
        <v>6.3888888888888884</v>
      </c>
      <c r="AN16">
        <v>8.5714285714285712</v>
      </c>
      <c r="AO16">
        <v>7.4074074074074074</v>
      </c>
      <c r="AP16">
        <v>4.2168674698795181</v>
      </c>
      <c r="AQ16"/>
      <c r="AR16"/>
      <c r="AS16"/>
      <c r="AT16"/>
      <c r="AU16"/>
      <c r="AV16"/>
      <c r="AW16"/>
      <c r="AX16"/>
      <c r="AY16"/>
      <c r="AZ16"/>
      <c r="BA16"/>
      <c r="BB16"/>
      <c r="BC16"/>
      <c r="BD16"/>
      <c r="BE16"/>
      <c r="BF16"/>
      <c r="BG16"/>
      <c r="BH16"/>
      <c r="BI16"/>
      <c r="BJ16"/>
      <c r="BK16"/>
      <c r="BL16"/>
      <c r="BM16"/>
      <c r="BN16"/>
      <c r="BO16"/>
    </row>
    <row r="17">
      <c r="A17" t="s">
        <v>679</v>
      </c>
      <c r="B17">
        <v>2000</v>
      </c>
      <c r="C17" t="s">
        <v>682</v>
      </c>
      <c r="D17">
        <v>36</v>
      </c>
      <c r="E17" t="s">
        <v>55</v>
      </c>
      <c r="F17" t="s">
        <v>48</v>
      </c>
      <c r="G17" t="s">
        <v>199</v>
      </c>
      <c r="H17">
        <v>99.191919191919183</v>
      </c>
      <c r="I17">
        <v>96.507723304231035</v>
      </c>
      <c r="J17">
        <v>95.290102389078498</v>
      </c>
      <c r="K17">
        <v>88.040540540540533</v>
      </c>
      <c r="L17">
        <v>63.648648648648653</v>
      </c>
      <c r="M17">
        <v>80.672268907563023</v>
      </c>
      <c r="N17">
        <v>75.069252077562325</v>
      </c>
      <c r="O17">
        <v>63.687150837988817</v>
      </c>
      <c r="P17">
        <v>54.775280898876403</v>
      </c>
      <c r="Q17">
        <v>25.69832402234637</v>
      </c>
      <c r="R17">
        <v>99.078341013824883</v>
      </c>
      <c r="S17">
        <v>98.970840480274447</v>
      </c>
      <c r="T17">
        <v>99.191374663072779</v>
      </c>
      <c r="U17">
        <v>97.953736654804274</v>
      </c>
      <c r="V17">
        <v>93.041926851025863</v>
      </c>
      <c r="W17" t="s">
        <v>157</v>
      </c>
      <c r="X17" t="s">
        <v>158</v>
      </c>
      <c r="Y17" t="s">
        <v>159</v>
      </c>
      <c r="Z17" t="s">
        <v>160</v>
      </c>
      <c r="AA17" t="s">
        <v>161</v>
      </c>
      <c r="AB17" t="s">
        <v>162</v>
      </c>
      <c r="AC17" t="s">
        <v>163</v>
      </c>
      <c r="AD17" t="s">
        <v>164</v>
      </c>
      <c r="AE17" t="s">
        <v>165</v>
      </c>
      <c r="AF17" t="s">
        <v>166</v>
      </c>
      <c r="AG17">
        <v>96.144859813084111</v>
      </c>
      <c r="AH17">
        <v>97.821350762527231</v>
      </c>
      <c r="AI17">
        <v>91.785714285714278</v>
      </c>
      <c r="AJ17">
        <v>89.097303634232119</v>
      </c>
      <c r="AK17">
        <v>73.855488141202429</v>
      </c>
      <c r="AL17">
        <v>93.723252496433659</v>
      </c>
      <c r="AM17">
        <v>93.611111111111114</v>
      </c>
      <c r="AN17">
        <v>91.428571428571431</v>
      </c>
      <c r="AO17">
        <v>92.592592592592595</v>
      </c>
      <c r="AP17">
        <v>95.783132530120483</v>
      </c>
      <c r="AQ17"/>
      <c r="AR17"/>
      <c r="AS17"/>
      <c r="AT17"/>
      <c r="AU17"/>
      <c r="AV17"/>
      <c r="AW17"/>
      <c r="AX17"/>
      <c r="AY17"/>
      <c r="AZ17"/>
      <c r="BA17"/>
      <c r="BB17"/>
      <c r="BC17"/>
      <c r="BD17"/>
      <c r="BE17"/>
      <c r="BF17"/>
      <c r="BG17"/>
      <c r="BH17"/>
      <c r="BI17"/>
      <c r="BJ17"/>
      <c r="BK17"/>
      <c r="BL17"/>
      <c r="BM17"/>
      <c r="BN17"/>
      <c r="BO17"/>
    </row>
    <row r="18">
      <c r="A18" t="s">
        <v>679</v>
      </c>
      <c r="B18">
        <v>2000</v>
      </c>
      <c r="C18" t="s">
        <v>682</v>
      </c>
      <c r="D18">
        <v>37</v>
      </c>
      <c r="E18" t="s">
        <v>167</v>
      </c>
      <c r="F18" t="s">
        <v>49</v>
      </c>
      <c r="G18" t="s">
        <v>699</v>
      </c>
      <c r="H18">
        <v>1.079913606911447</v>
      </c>
      <c r="I18">
        <v>4.7794117647058822</v>
      </c>
      <c r="J18">
        <v>6.0877350044762757</v>
      </c>
      <c r="K18">
        <v>14.159292035398231</v>
      </c>
      <c r="L18">
        <v>40.286144578313262</v>
      </c>
      <c r="M18">
        <v>21.835443037974681</v>
      </c>
      <c r="N18">
        <v>28.66449511400652</v>
      </c>
      <c r="O18">
        <v>40.247678018575847</v>
      </c>
      <c r="P18">
        <v>50.155763239875377</v>
      </c>
      <c r="Q18">
        <v>77.192982456140342</v>
      </c>
      <c r="R18">
        <v>1.1644832605531299</v>
      </c>
      <c r="S18">
        <v>1.522842639593909</v>
      </c>
      <c r="T18">
        <v>1.168831168831169</v>
      </c>
      <c r="U18">
        <v>2.566964285714286</v>
      </c>
      <c r="V18">
        <v>8.0882352941176467</v>
      </c>
      <c r="W18" t="s">
        <v>157</v>
      </c>
      <c r="X18" t="s">
        <v>158</v>
      </c>
      <c r="Y18" t="s">
        <v>159</v>
      </c>
      <c r="Z18" t="s">
        <v>160</v>
      </c>
      <c r="AA18" t="s">
        <v>161</v>
      </c>
      <c r="AB18" t="s">
        <v>162</v>
      </c>
      <c r="AC18" t="s">
        <v>163</v>
      </c>
      <c r="AD18" t="s">
        <v>164</v>
      </c>
      <c r="AE18" t="s">
        <v>165</v>
      </c>
      <c r="AF18" t="s">
        <v>166</v>
      </c>
      <c r="AG18">
        <v>4.8744460856720826</v>
      </c>
      <c r="AH18">
        <v>2.5510204081632648</v>
      </c>
      <c r="AI18">
        <v>11.471321695760601</v>
      </c>
      <c r="AJ18">
        <v>12.244897959183669</v>
      </c>
      <c r="AK18">
        <v>31.19629874421679</v>
      </c>
      <c r="AL18">
        <v>8.4980237154150196</v>
      </c>
      <c r="AM18">
        <v>12.79069767441861</v>
      </c>
      <c r="AN18">
        <v>10.480349344978171</v>
      </c>
      <c r="AO18">
        <v>10.089020771513351</v>
      </c>
      <c r="AP18">
        <v>6.1946902654867264</v>
      </c>
      <c r="AQ18"/>
      <c r="AR18"/>
      <c r="AS18"/>
      <c r="AT18"/>
      <c r="AU18"/>
      <c r="AV18"/>
      <c r="AW18"/>
      <c r="AX18"/>
      <c r="AY18"/>
      <c r="AZ18"/>
      <c r="BA18"/>
      <c r="BB18"/>
      <c r="BC18"/>
      <c r="BD18"/>
      <c r="BE18"/>
      <c r="BF18"/>
      <c r="BG18"/>
      <c r="BH18"/>
      <c r="BI18"/>
      <c r="BJ18"/>
      <c r="BK18"/>
      <c r="BL18"/>
      <c r="BM18"/>
      <c r="BN18"/>
      <c r="BO18"/>
    </row>
    <row r="19">
      <c r="A19" t="s">
        <v>679</v>
      </c>
      <c r="B19">
        <v>2000</v>
      </c>
      <c r="C19" t="s">
        <v>682</v>
      </c>
      <c r="D19">
        <v>38</v>
      </c>
      <c r="E19" t="s">
        <v>167</v>
      </c>
      <c r="F19" t="s">
        <v>48</v>
      </c>
      <c r="G19" t="s">
        <v>199</v>
      </c>
      <c r="H19">
        <v>98.920086393088553</v>
      </c>
      <c r="I19">
        <v>95.220588235294116</v>
      </c>
      <c r="J19">
        <v>93.912264995523714</v>
      </c>
      <c r="K19">
        <v>85.840707964601776</v>
      </c>
      <c r="L19">
        <v>59.713855421686738</v>
      </c>
      <c r="M19">
        <v>78.164556962025316</v>
      </c>
      <c r="N19">
        <v>71.335504885993487</v>
      </c>
      <c r="O19">
        <v>59.752321981424153</v>
      </c>
      <c r="P19">
        <v>49.844236760124609</v>
      </c>
      <c r="Q19">
        <v>22.807017543859651</v>
      </c>
      <c r="R19">
        <v>98.835516739446874</v>
      </c>
      <c r="S19">
        <v>98.477157360406082</v>
      </c>
      <c r="T19">
        <v>98.831168831168839</v>
      </c>
      <c r="U19">
        <v>97.433035714285708</v>
      </c>
      <c r="V19">
        <v>91.911764705882348</v>
      </c>
      <c r="W19" t="s">
        <v>157</v>
      </c>
      <c r="X19" t="s">
        <v>158</v>
      </c>
      <c r="Y19" t="s">
        <v>159</v>
      </c>
      <c r="Z19" t="s">
        <v>160</v>
      </c>
      <c r="AA19" t="s">
        <v>161</v>
      </c>
      <c r="AB19" t="s">
        <v>162</v>
      </c>
      <c r="AC19" t="s">
        <v>163</v>
      </c>
      <c r="AD19" t="s">
        <v>164</v>
      </c>
      <c r="AE19" t="s">
        <v>165</v>
      </c>
      <c r="AF19" t="s">
        <v>166</v>
      </c>
      <c r="AG19">
        <v>95.125553914327924</v>
      </c>
      <c r="AH19">
        <v>97.448979591836732</v>
      </c>
      <c r="AI19">
        <v>88.528678304239406</v>
      </c>
      <c r="AJ19">
        <v>87.755102040816325</v>
      </c>
      <c r="AK19">
        <v>68.80370125578321</v>
      </c>
      <c r="AL19">
        <v>91.501976284584984</v>
      </c>
      <c r="AM19">
        <v>87.20930232558139</v>
      </c>
      <c r="AN19">
        <v>89.519650655021834</v>
      </c>
      <c r="AO19">
        <v>89.910979228486639</v>
      </c>
      <c r="AP19">
        <v>93.805309734513273</v>
      </c>
      <c r="AQ19"/>
      <c r="AR19"/>
      <c r="AS19"/>
      <c r="AT19"/>
      <c r="AU19"/>
      <c r="AV19"/>
      <c r="AW19"/>
      <c r="AX19"/>
      <c r="AY19"/>
      <c r="AZ19"/>
      <c r="BA19"/>
      <c r="BB19"/>
      <c r="BC19"/>
      <c r="BD19"/>
      <c r="BE19"/>
      <c r="BF19"/>
      <c r="BG19"/>
      <c r="BH19"/>
      <c r="BI19"/>
      <c r="BJ19"/>
      <c r="BK19"/>
      <c r="BL19"/>
      <c r="BM19"/>
      <c r="BN19"/>
      <c r="BO19"/>
    </row>
    <row r="20">
      <c r="A20" t="s">
        <v>679</v>
      </c>
      <c r="B20">
        <v>2000</v>
      </c>
      <c r="C20" t="s">
        <v>682</v>
      </c>
      <c r="D20">
        <v>41</v>
      </c>
      <c r="E20" t="s">
        <v>56</v>
      </c>
      <c r="F20" t="s">
        <v>49</v>
      </c>
      <c r="G20" t="s">
        <v>199</v>
      </c>
      <c r="H20">
        <v>14.478114478114479</v>
      </c>
      <c r="I20">
        <v>13.96910678307589</v>
      </c>
      <c r="J20">
        <v>12.969283276450509</v>
      </c>
      <c r="K20">
        <v>11.351351351351351</v>
      </c>
      <c r="L20">
        <v>8.5810810810810807</v>
      </c>
      <c r="M20">
        <v>8.6834733893557416</v>
      </c>
      <c r="N20">
        <v>8.0332409972299157</v>
      </c>
      <c r="O20">
        <v>6.1452513966480442</v>
      </c>
      <c r="P20">
        <v>5.3370786516853927</v>
      </c>
      <c r="Q20">
        <v>1.1173184357541901</v>
      </c>
      <c r="R20">
        <v>14.19354838709677</v>
      </c>
      <c r="S20">
        <v>14.579759862778729</v>
      </c>
      <c r="T20">
        <v>14.555256064690029</v>
      </c>
      <c r="U20">
        <v>13.078291814946621</v>
      </c>
      <c r="V20">
        <v>15.165031222123099</v>
      </c>
      <c r="W20" t="s">
        <v>157</v>
      </c>
      <c r="X20" t="s">
        <v>158</v>
      </c>
      <c r="Y20" t="s">
        <v>159</v>
      </c>
      <c r="Z20" t="s">
        <v>160</v>
      </c>
      <c r="AA20" t="s">
        <v>161</v>
      </c>
      <c r="AB20" t="s">
        <v>162</v>
      </c>
      <c r="AC20" t="s">
        <v>163</v>
      </c>
      <c r="AD20" t="s">
        <v>164</v>
      </c>
      <c r="AE20" t="s">
        <v>165</v>
      </c>
      <c r="AF20" t="s">
        <v>166</v>
      </c>
      <c r="AG20">
        <v>5.2570093457943923</v>
      </c>
      <c r="AH20">
        <v>10.893246187363831</v>
      </c>
      <c r="AI20">
        <v>22.767857142857139</v>
      </c>
      <c r="AJ20">
        <v>11.95779601406799</v>
      </c>
      <c r="AK20">
        <v>9.4318808604522886</v>
      </c>
      <c r="AL20">
        <v>16.262482168330951</v>
      </c>
      <c r="AM20">
        <v>15.555555555555561</v>
      </c>
      <c r="AN20">
        <v>2.8571428571428572</v>
      </c>
      <c r="AO20">
        <v>7.18954248366013</v>
      </c>
      <c r="AP20">
        <v>14.859437751004011</v>
      </c>
      <c r="AQ20"/>
      <c r="AR20"/>
      <c r="AS20"/>
      <c r="AT20"/>
      <c r="AU20"/>
      <c r="AV20"/>
      <c r="AW20"/>
      <c r="AX20"/>
      <c r="AY20"/>
      <c r="AZ20"/>
      <c r="BA20"/>
      <c r="BB20"/>
      <c r="BC20"/>
      <c r="BD20"/>
      <c r="BE20"/>
      <c r="BF20"/>
      <c r="BG20"/>
      <c r="BH20"/>
      <c r="BI20"/>
      <c r="BJ20"/>
      <c r="BK20"/>
      <c r="BL20"/>
      <c r="BM20"/>
      <c r="BN20"/>
      <c r="BO20"/>
    </row>
    <row r="21">
      <c r="A21" t="s">
        <v>679</v>
      </c>
      <c r="B21">
        <v>2000</v>
      </c>
      <c r="C21" t="s">
        <v>682</v>
      </c>
      <c r="D21">
        <v>42</v>
      </c>
      <c r="E21" t="s">
        <v>56</v>
      </c>
      <c r="F21" t="s">
        <v>48</v>
      </c>
      <c r="G21" t="s">
        <v>700</v>
      </c>
      <c r="H21">
        <v>85.521885521885523</v>
      </c>
      <c r="I21">
        <v>86.030893216924113</v>
      </c>
      <c r="J21">
        <v>87.030716723549489</v>
      </c>
      <c r="K21">
        <v>88.64864864864866</v>
      </c>
      <c r="L21">
        <v>91.418918918918919</v>
      </c>
      <c r="M21">
        <v>91.31652661064426</v>
      </c>
      <c r="N21">
        <v>91.966759002770075</v>
      </c>
      <c r="O21">
        <v>93.85474860335195</v>
      </c>
      <c r="P21">
        <v>94.662921348314612</v>
      </c>
      <c r="Q21">
        <v>98.882681564245814</v>
      </c>
      <c r="R21">
        <v>85.806451612903217</v>
      </c>
      <c r="S21">
        <v>85.420240137221271</v>
      </c>
      <c r="T21">
        <v>85.444743935309972</v>
      </c>
      <c r="U21">
        <v>86.921708185053376</v>
      </c>
      <c r="V21">
        <v>84.834968777876895</v>
      </c>
      <c r="W21" t="s">
        <v>157</v>
      </c>
      <c r="X21" t="s">
        <v>158</v>
      </c>
      <c r="Y21" t="s">
        <v>159</v>
      </c>
      <c r="Z21" t="s">
        <v>160</v>
      </c>
      <c r="AA21" t="s">
        <v>161</v>
      </c>
      <c r="AB21" t="s">
        <v>162</v>
      </c>
      <c r="AC21" t="s">
        <v>163</v>
      </c>
      <c r="AD21" t="s">
        <v>164</v>
      </c>
      <c r="AE21" t="s">
        <v>165</v>
      </c>
      <c r="AF21" t="s">
        <v>166</v>
      </c>
      <c r="AG21">
        <v>94.742990654205599</v>
      </c>
      <c r="AH21">
        <v>89.106753812636157</v>
      </c>
      <c r="AI21">
        <v>77.232142857142861</v>
      </c>
      <c r="AJ21">
        <v>88.042203985932005</v>
      </c>
      <c r="AK21">
        <v>90.568119139547704</v>
      </c>
      <c r="AL21">
        <v>83.737517831669038</v>
      </c>
      <c r="AM21">
        <v>84.444444444444443</v>
      </c>
      <c r="AN21">
        <v>97.142857142857139</v>
      </c>
      <c r="AO21">
        <v>92.810457516339866</v>
      </c>
      <c r="AP21">
        <v>85.140562248995991</v>
      </c>
      <c r="AQ21"/>
      <c r="AR21"/>
      <c r="AS21"/>
      <c r="AT21"/>
      <c r="AU21"/>
      <c r="AV21"/>
      <c r="AW21"/>
      <c r="AX21"/>
      <c r="AY21"/>
      <c r="AZ21"/>
      <c r="BA21"/>
      <c r="BB21"/>
      <c r="BC21"/>
      <c r="BD21"/>
      <c r="BE21"/>
      <c r="BF21"/>
      <c r="BG21"/>
      <c r="BH21"/>
      <c r="BI21"/>
      <c r="BJ21"/>
      <c r="BK21"/>
      <c r="BL21"/>
      <c r="BM21"/>
      <c r="BN21"/>
      <c r="BO21"/>
    </row>
    <row r="22">
      <c r="A22" t="s">
        <v>679</v>
      </c>
      <c r="B22">
        <v>2000</v>
      </c>
      <c r="C22" t="s">
        <v>682</v>
      </c>
      <c r="D22">
        <v>58</v>
      </c>
      <c r="E22" t="s">
        <v>168</v>
      </c>
      <c r="F22" t="s">
        <v>169</v>
      </c>
      <c r="G22" t="s">
        <v>199</v>
      </c>
      <c r="H22">
        <v>0.067340067340067297</v>
      </c>
      <c r="I22">
        <v>0.60443250503693746</v>
      </c>
      <c r="J22">
        <v>1.0238907849829351</v>
      </c>
      <c r="K22">
        <v>2.7027027027027031</v>
      </c>
      <c r="L22">
        <v>13.17567567567567</v>
      </c>
      <c r="M22">
        <v>4.4817927170868348</v>
      </c>
      <c r="N22">
        <v>4.43213296398892</v>
      </c>
      <c r="O22">
        <v>9.4972067039106136</v>
      </c>
      <c r="P22">
        <v>10.1123595505618</v>
      </c>
      <c r="Q22">
        <v>35.47486033519553</v>
      </c>
      <c r="R22">
        <v>0.092165898617511496</v>
      </c>
      <c r="S22">
        <v>0.085763293310463104</v>
      </c>
      <c r="T22">
        <v>0.17969451931716091</v>
      </c>
      <c r="U22">
        <v>0.35587188612099641</v>
      </c>
      <c r="V22">
        <v>2.0517395182872442</v>
      </c>
      <c r="W22" t="s">
        <v>157</v>
      </c>
      <c r="X22" t="s">
        <v>158</v>
      </c>
      <c r="Y22" t="s">
        <v>159</v>
      </c>
      <c r="Z22" t="s">
        <v>160</v>
      </c>
      <c r="AA22" t="s">
        <v>161</v>
      </c>
      <c r="AB22" t="s">
        <v>162</v>
      </c>
      <c r="AC22" t="s">
        <v>163</v>
      </c>
      <c r="AD22" t="s">
        <v>164</v>
      </c>
      <c r="AE22" t="s">
        <v>165</v>
      </c>
      <c r="AF22" t="s">
        <v>166</v>
      </c>
      <c r="AG22">
        <v>1.518691588785047</v>
      </c>
      <c r="AH22">
        <v>0.4357298474945534</v>
      </c>
      <c r="AI22">
        <v>2.8571428571428572</v>
      </c>
      <c r="AJ22">
        <v>2.5791324736225092</v>
      </c>
      <c r="AK22">
        <v>8.8803088803088812</v>
      </c>
      <c r="AL22">
        <v>2.2824536376604851</v>
      </c>
      <c r="AM22">
        <v>0.27777777777777779</v>
      </c>
      <c r="AN22">
        <v>2.5</v>
      </c>
      <c r="AO22">
        <v>1.089324618736383</v>
      </c>
      <c r="AP22">
        <v>0.20080321285140559</v>
      </c>
      <c r="AQ22"/>
      <c r="AR22"/>
      <c r="AS22"/>
      <c r="AT22"/>
      <c r="AU22"/>
      <c r="AV22"/>
      <c r="AW22"/>
      <c r="AX22"/>
      <c r="AY22"/>
      <c r="AZ22"/>
      <c r="BA22"/>
      <c r="BB22"/>
      <c r="BC22"/>
      <c r="BD22"/>
      <c r="BE22"/>
      <c r="BF22"/>
      <c r="BG22"/>
      <c r="BH22"/>
      <c r="BI22"/>
      <c r="BJ22"/>
      <c r="BK22"/>
      <c r="BL22"/>
      <c r="BM22"/>
      <c r="BN22"/>
      <c r="BO22"/>
    </row>
    <row r="23">
      <c r="A23" t="s">
        <v>679</v>
      </c>
      <c r="B23">
        <v>2000</v>
      </c>
      <c r="C23" t="s">
        <v>682</v>
      </c>
      <c r="D23">
        <v>59</v>
      </c>
      <c r="E23" t="s">
        <v>168</v>
      </c>
      <c r="F23" t="s">
        <v>170</v>
      </c>
      <c r="G23" t="s">
        <v>199</v>
      </c>
      <c r="H23">
        <v>0.40404040404040398</v>
      </c>
      <c r="I23">
        <v>2.7535258562793818</v>
      </c>
      <c r="J23">
        <v>3.344709897610922</v>
      </c>
      <c r="K23">
        <v>8.986486486486486</v>
      </c>
      <c r="L23">
        <v>22.094594594594589</v>
      </c>
      <c r="M23">
        <v>14.565826330532211</v>
      </c>
      <c r="N23">
        <v>19.94459833795014</v>
      </c>
      <c r="O23">
        <v>26.536312849162009</v>
      </c>
      <c r="P23">
        <v>34.550561797752813</v>
      </c>
      <c r="Q23">
        <v>37.709497206703922</v>
      </c>
      <c r="R23">
        <v>0.3686635944700461</v>
      </c>
      <c r="S23">
        <v>0.77186963979416812</v>
      </c>
      <c r="T23">
        <v>0.62893081761006298</v>
      </c>
      <c r="U23">
        <v>1.245551601423488</v>
      </c>
      <c r="V23">
        <v>4.0142729705619979</v>
      </c>
      <c r="W23" t="s">
        <v>157</v>
      </c>
      <c r="X23" t="s">
        <v>158</v>
      </c>
      <c r="Y23" t="s">
        <v>159</v>
      </c>
      <c r="Z23" t="s">
        <v>160</v>
      </c>
      <c r="AA23" t="s">
        <v>161</v>
      </c>
      <c r="AB23" t="s">
        <v>162</v>
      </c>
      <c r="AC23" t="s">
        <v>163</v>
      </c>
      <c r="AD23" t="s">
        <v>164</v>
      </c>
      <c r="AE23" t="s">
        <v>165</v>
      </c>
      <c r="AF23" t="s">
        <v>166</v>
      </c>
      <c r="AG23">
        <v>1.6355140186915891</v>
      </c>
      <c r="AH23">
        <v>1.7429193899782141</v>
      </c>
      <c r="AI23">
        <v>5.2678571428571432</v>
      </c>
      <c r="AJ23">
        <v>7.2684642438452514</v>
      </c>
      <c r="AK23">
        <v>17.043574186431329</v>
      </c>
      <c r="AL23">
        <v>2.9957203994293859</v>
      </c>
      <c r="AM23">
        <v>5.5555555555555554</v>
      </c>
      <c r="AN23">
        <v>5.3571428571428568</v>
      </c>
      <c r="AO23">
        <v>6.1002178649237484</v>
      </c>
      <c r="AP23">
        <v>4.0160642570281126</v>
      </c>
      <c r="AQ23"/>
      <c r="AR23"/>
      <c r="AS23"/>
      <c r="AT23"/>
      <c r="AU23"/>
      <c r="AV23"/>
      <c r="AW23"/>
      <c r="AX23"/>
      <c r="AY23"/>
      <c r="AZ23"/>
      <c r="BA23"/>
      <c r="BB23"/>
      <c r="BC23"/>
      <c r="BD23"/>
      <c r="BE23"/>
      <c r="BF23"/>
      <c r="BG23"/>
      <c r="BH23"/>
      <c r="BI23"/>
      <c r="BJ23"/>
      <c r="BK23"/>
      <c r="BL23"/>
      <c r="BM23"/>
      <c r="BN23"/>
      <c r="BO23"/>
    </row>
    <row r="24">
      <c r="A24" t="s">
        <v>679</v>
      </c>
      <c r="B24">
        <v>2000</v>
      </c>
      <c r="C24" t="s">
        <v>682</v>
      </c>
      <c r="D24">
        <v>60</v>
      </c>
      <c r="E24" t="s">
        <v>168</v>
      </c>
      <c r="F24" t="s">
        <v>171</v>
      </c>
      <c r="G24" t="s">
        <v>199</v>
      </c>
      <c r="H24">
        <v>46.868686868686872</v>
      </c>
      <c r="I24">
        <v>53.86165211551377</v>
      </c>
      <c r="J24">
        <v>55.972696245733793</v>
      </c>
      <c r="K24">
        <v>57.905405405405411</v>
      </c>
      <c r="L24">
        <v>43.851351351351347</v>
      </c>
      <c r="M24">
        <v>62.464985994397757</v>
      </c>
      <c r="N24">
        <v>51.24653739612188</v>
      </c>
      <c r="O24">
        <v>46.089385474860343</v>
      </c>
      <c r="P24">
        <v>39.325842696629223</v>
      </c>
      <c r="Q24">
        <v>17.597765363128492</v>
      </c>
      <c r="R24">
        <v>48.663594470046093</v>
      </c>
      <c r="S24">
        <v>49.57118353344768</v>
      </c>
      <c r="T24">
        <v>49.236298292902063</v>
      </c>
      <c r="U24">
        <v>62.277580071174377</v>
      </c>
      <c r="V24">
        <v>61.909009812667257</v>
      </c>
      <c r="W24" t="s">
        <v>157</v>
      </c>
      <c r="X24" t="s">
        <v>158</v>
      </c>
      <c r="Y24" t="s">
        <v>159</v>
      </c>
      <c r="Z24" t="s">
        <v>160</v>
      </c>
      <c r="AA24" t="s">
        <v>161</v>
      </c>
      <c r="AB24" t="s">
        <v>162</v>
      </c>
      <c r="AC24" t="s">
        <v>163</v>
      </c>
      <c r="AD24" t="s">
        <v>164</v>
      </c>
      <c r="AE24" t="s">
        <v>165</v>
      </c>
      <c r="AF24" t="s">
        <v>166</v>
      </c>
      <c r="AG24">
        <v>66.588785046728972</v>
      </c>
      <c r="AH24">
        <v>64.705882352941174</v>
      </c>
      <c r="AI24">
        <v>45.892857142857139</v>
      </c>
      <c r="AJ24">
        <v>57.327080890973043</v>
      </c>
      <c r="AK24">
        <v>46.773303916161048</v>
      </c>
      <c r="AL24">
        <v>45.649072753209701</v>
      </c>
      <c r="AM24">
        <v>35</v>
      </c>
      <c r="AN24">
        <v>71.071428571428569</v>
      </c>
      <c r="AO24">
        <v>56.862745098039213</v>
      </c>
      <c r="AP24">
        <v>40.160642570281126</v>
      </c>
      <c r="AQ24"/>
      <c r="AR24"/>
      <c r="AS24"/>
      <c r="AT24"/>
      <c r="AU24"/>
      <c r="AV24"/>
      <c r="AW24"/>
      <c r="AX24"/>
      <c r="AY24"/>
      <c r="AZ24"/>
      <c r="BA24"/>
      <c r="BB24"/>
      <c r="BC24"/>
      <c r="BD24"/>
      <c r="BE24"/>
      <c r="BF24"/>
      <c r="BG24"/>
      <c r="BH24"/>
      <c r="BI24"/>
      <c r="BJ24"/>
      <c r="BK24"/>
      <c r="BL24"/>
      <c r="BM24"/>
      <c r="BN24"/>
      <c r="BO24"/>
    </row>
    <row r="25">
      <c r="A25" t="s">
        <v>679</v>
      </c>
      <c r="B25">
        <v>2000</v>
      </c>
      <c r="C25" t="s">
        <v>682</v>
      </c>
      <c r="D25">
        <v>61</v>
      </c>
      <c r="E25" t="s">
        <v>168</v>
      </c>
      <c r="F25" t="s">
        <v>172</v>
      </c>
      <c r="G25" t="s">
        <v>199</v>
      </c>
      <c r="H25">
        <v>3.1649831649831648</v>
      </c>
      <c r="I25">
        <v>4.9026192075218269</v>
      </c>
      <c r="J25">
        <v>5.324232081911263</v>
      </c>
      <c r="K25">
        <v>8.1081081081081088</v>
      </c>
      <c r="L25">
        <v>6.4189189189189184</v>
      </c>
      <c r="M25">
        <v>5.0420168067226889</v>
      </c>
      <c r="N25">
        <v>6.094182825484765</v>
      </c>
      <c r="O25">
        <v>5.8659217877094969</v>
      </c>
      <c r="P25">
        <v>3.089887640449438</v>
      </c>
      <c r="Q25">
        <v>3.9106145251396649</v>
      </c>
      <c r="R25">
        <v>3.6866359447004609</v>
      </c>
      <c r="S25">
        <v>4.2881646655231558</v>
      </c>
      <c r="T25">
        <v>4.0431266846361176</v>
      </c>
      <c r="U25">
        <v>7.1174377224199299</v>
      </c>
      <c r="V25">
        <v>9.991079393398751</v>
      </c>
      <c r="W25" t="s">
        <v>157</v>
      </c>
      <c r="X25" t="s">
        <v>158</v>
      </c>
      <c r="Y25" t="s">
        <v>159</v>
      </c>
      <c r="Z25" t="s">
        <v>160</v>
      </c>
      <c r="AA25" t="s">
        <v>161</v>
      </c>
      <c r="AB25" t="s">
        <v>162</v>
      </c>
      <c r="AC25" t="s">
        <v>163</v>
      </c>
      <c r="AD25" t="s">
        <v>164</v>
      </c>
      <c r="AE25" t="s">
        <v>165</v>
      </c>
      <c r="AF25" t="s">
        <v>166</v>
      </c>
      <c r="AG25">
        <v>3.7383177570093449</v>
      </c>
      <c r="AH25">
        <v>10.457516339869279</v>
      </c>
      <c r="AI25">
        <v>2.9464285714285712</v>
      </c>
      <c r="AJ25">
        <v>18.288393903868698</v>
      </c>
      <c r="AK25">
        <v>4.0816326530612246</v>
      </c>
      <c r="AL25">
        <v>9.1298145506419406</v>
      </c>
      <c r="AM25">
        <v>0</v>
      </c>
      <c r="AN25">
        <v>0.35714285714285721</v>
      </c>
      <c r="AO25">
        <v>0.65359477124183007</v>
      </c>
      <c r="AP25">
        <v>0.40160642570281119</v>
      </c>
      <c r="AQ25"/>
      <c r="AR25"/>
      <c r="AS25"/>
      <c r="AT25"/>
      <c r="AU25"/>
      <c r="AV25"/>
      <c r="AW25"/>
      <c r="AX25"/>
      <c r="AY25"/>
      <c r="AZ25"/>
      <c r="BA25"/>
      <c r="BB25"/>
      <c r="BC25"/>
      <c r="BD25"/>
      <c r="BE25"/>
      <c r="BF25"/>
      <c r="BG25"/>
      <c r="BH25"/>
      <c r="BI25"/>
      <c r="BJ25"/>
      <c r="BK25"/>
      <c r="BL25"/>
      <c r="BM25"/>
      <c r="BN25"/>
      <c r="BO25"/>
    </row>
    <row r="26">
      <c r="A26" t="s">
        <v>679</v>
      </c>
      <c r="B26">
        <v>2000</v>
      </c>
      <c r="C26" t="s">
        <v>682</v>
      </c>
      <c r="D26">
        <v>62</v>
      </c>
      <c r="E26" t="s">
        <v>168</v>
      </c>
      <c r="F26" t="s">
        <v>173</v>
      </c>
      <c r="G26" t="s">
        <v>199</v>
      </c>
      <c r="H26">
        <v>3.8383838383838378</v>
      </c>
      <c r="I26">
        <v>4.4996642041638681</v>
      </c>
      <c r="J26">
        <v>3.8225255972696242</v>
      </c>
      <c r="K26">
        <v>1.9594594594594601</v>
      </c>
      <c r="L26">
        <v>1.1486486486486489</v>
      </c>
      <c r="M26">
        <v>0.56022408963585435</v>
      </c>
      <c r="N26">
        <v>0.2770083102493075</v>
      </c>
      <c r="O26">
        <v>0.55865921787709494</v>
      </c>
      <c r="P26">
        <v>0.84269662921348309</v>
      </c>
      <c r="Q26">
        <v>0</v>
      </c>
      <c r="R26">
        <v>3.317972350230415</v>
      </c>
      <c r="S26">
        <v>5.0600343053173242</v>
      </c>
      <c r="T26">
        <v>5.6603773584905666</v>
      </c>
      <c r="U26">
        <v>3.2918149466192168</v>
      </c>
      <c r="V26">
        <v>2.0517395182872442</v>
      </c>
      <c r="W26" t="s">
        <v>157</v>
      </c>
      <c r="X26" t="s">
        <v>158</v>
      </c>
      <c r="Y26" t="s">
        <v>159</v>
      </c>
      <c r="Z26" t="s">
        <v>160</v>
      </c>
      <c r="AA26" t="s">
        <v>161</v>
      </c>
      <c r="AB26" t="s">
        <v>162</v>
      </c>
      <c r="AC26" t="s">
        <v>163</v>
      </c>
      <c r="AD26" t="s">
        <v>164</v>
      </c>
      <c r="AE26" t="s">
        <v>165</v>
      </c>
      <c r="AF26" t="s">
        <v>166</v>
      </c>
      <c r="AG26">
        <v>2.920560747663552</v>
      </c>
      <c r="AH26">
        <v>4.3572984749455337</v>
      </c>
      <c r="AI26">
        <v>4.6428571428571432</v>
      </c>
      <c r="AJ26">
        <v>0.23446658851113711</v>
      </c>
      <c r="AK26">
        <v>0.44125758411472699</v>
      </c>
      <c r="AL26">
        <v>5.7061340941512126</v>
      </c>
      <c r="AM26">
        <v>0.27777777777777779</v>
      </c>
      <c r="AN26">
        <v>1.071428571428571</v>
      </c>
      <c r="AO26">
        <v>3.7037037037037028</v>
      </c>
      <c r="AP26">
        <v>11.646586345381531</v>
      </c>
      <c r="AQ26"/>
      <c r="AR26"/>
      <c r="AS26"/>
      <c r="AT26"/>
      <c r="AU26"/>
      <c r="AV26"/>
      <c r="AW26"/>
      <c r="AX26"/>
      <c r="AY26"/>
      <c r="AZ26"/>
      <c r="BA26"/>
      <c r="BB26"/>
      <c r="BC26"/>
      <c r="BD26"/>
      <c r="BE26"/>
      <c r="BF26"/>
      <c r="BG26"/>
      <c r="BH26"/>
      <c r="BI26"/>
      <c r="BJ26"/>
      <c r="BK26"/>
      <c r="BL26"/>
      <c r="BM26"/>
      <c r="BN26"/>
      <c r="BO26"/>
    </row>
    <row r="27">
      <c r="A27" t="s">
        <v>679</v>
      </c>
      <c r="B27">
        <v>2000</v>
      </c>
      <c r="C27" t="s">
        <v>682</v>
      </c>
      <c r="D27">
        <v>63</v>
      </c>
      <c r="E27" t="s">
        <v>168</v>
      </c>
      <c r="F27" t="s">
        <v>174</v>
      </c>
      <c r="G27" t="s">
        <v>199</v>
      </c>
      <c r="H27">
        <v>7.8114478114478114</v>
      </c>
      <c r="I27">
        <v>6.2458025520483549</v>
      </c>
      <c r="J27">
        <v>6.689419795221843</v>
      </c>
      <c r="K27">
        <v>3.6486486486486491</v>
      </c>
      <c r="L27">
        <v>2.2972972972972969</v>
      </c>
      <c r="M27">
        <v>1.1204481792717089</v>
      </c>
      <c r="N27">
        <v>2.770083102493075</v>
      </c>
      <c r="O27">
        <v>1.396648044692737</v>
      </c>
      <c r="P27">
        <v>2.2471910112359552</v>
      </c>
      <c r="Q27">
        <v>0.55865921787709494</v>
      </c>
      <c r="R27">
        <v>7.0046082949308746</v>
      </c>
      <c r="S27">
        <v>7.7186963979416809</v>
      </c>
      <c r="T27">
        <v>9.1644204851752029</v>
      </c>
      <c r="U27">
        <v>4.9822064056939501</v>
      </c>
      <c r="V27">
        <v>3.7466547725245318</v>
      </c>
      <c r="W27" t="s">
        <v>157</v>
      </c>
      <c r="X27" t="s">
        <v>158</v>
      </c>
      <c r="Y27" t="s">
        <v>159</v>
      </c>
      <c r="Z27" t="s">
        <v>160</v>
      </c>
      <c r="AA27" t="s">
        <v>161</v>
      </c>
      <c r="AB27" t="s">
        <v>162</v>
      </c>
      <c r="AC27" t="s">
        <v>163</v>
      </c>
      <c r="AD27" t="s">
        <v>164</v>
      </c>
      <c r="AE27" t="s">
        <v>165</v>
      </c>
      <c r="AF27" t="s">
        <v>166</v>
      </c>
      <c r="AG27">
        <v>2.1028037383177569</v>
      </c>
      <c r="AH27">
        <v>3.4858387799564272</v>
      </c>
      <c r="AI27">
        <v>9.7321428571428577</v>
      </c>
      <c r="AJ27">
        <v>0.1172332942555686</v>
      </c>
      <c r="AK27">
        <v>5.7363485934914502</v>
      </c>
      <c r="AL27">
        <v>5.7061340941512126</v>
      </c>
      <c r="AM27">
        <v>6.666666666666667</v>
      </c>
      <c r="AN27">
        <v>1.428571428571429</v>
      </c>
      <c r="AO27">
        <v>4.7930283224400867</v>
      </c>
      <c r="AP27">
        <v>11.445783132530121</v>
      </c>
      <c r="AQ27"/>
      <c r="AR27"/>
      <c r="AS27"/>
      <c r="AT27"/>
      <c r="AU27"/>
      <c r="AV27"/>
      <c r="AW27"/>
      <c r="AX27"/>
      <c r="AY27"/>
      <c r="AZ27"/>
      <c r="BA27"/>
      <c r="BB27"/>
      <c r="BC27"/>
      <c r="BD27"/>
      <c r="BE27"/>
      <c r="BF27"/>
      <c r="BG27"/>
      <c r="BH27"/>
      <c r="BI27"/>
      <c r="BJ27"/>
      <c r="BK27"/>
      <c r="BL27"/>
      <c r="BM27"/>
      <c r="BN27"/>
      <c r="BO27"/>
    </row>
    <row r="28">
      <c r="A28" t="s">
        <v>679</v>
      </c>
      <c r="B28">
        <v>2000</v>
      </c>
      <c r="C28" t="s">
        <v>682</v>
      </c>
      <c r="D28">
        <v>64</v>
      </c>
      <c r="E28" t="s">
        <v>168</v>
      </c>
      <c r="F28" t="s">
        <v>175</v>
      </c>
      <c r="G28" t="s">
        <v>199</v>
      </c>
      <c r="H28">
        <v>0.067340067340067297</v>
      </c>
      <c r="I28">
        <v>0</v>
      </c>
      <c r="J28">
        <v>0</v>
      </c>
      <c r="K28">
        <v>0.20270270270270269</v>
      </c>
      <c r="L28">
        <v>0.47297297297297303</v>
      </c>
      <c r="M28">
        <v>0</v>
      </c>
      <c r="N28">
        <v>0</v>
      </c>
      <c r="O28">
        <v>0</v>
      </c>
      <c r="P28">
        <v>0</v>
      </c>
      <c r="Q28">
        <v>0.27932960893854752</v>
      </c>
      <c r="R28">
        <v>0.092165898617511496</v>
      </c>
      <c r="S28">
        <v>0</v>
      </c>
      <c r="T28">
        <v>0</v>
      </c>
      <c r="U28">
        <v>0.1779359430604982</v>
      </c>
      <c r="V28">
        <v>0.62444246208742193</v>
      </c>
      <c r="W28" t="s">
        <v>157</v>
      </c>
      <c r="X28" t="s">
        <v>158</v>
      </c>
      <c r="Y28" t="s">
        <v>159</v>
      </c>
      <c r="Z28" t="s">
        <v>160</v>
      </c>
      <c r="AA28" t="s">
        <v>161</v>
      </c>
      <c r="AB28" t="s">
        <v>162</v>
      </c>
      <c r="AC28" t="s">
        <v>163</v>
      </c>
      <c r="AD28" t="s">
        <v>164</v>
      </c>
      <c r="AE28" t="s">
        <v>165</v>
      </c>
      <c r="AF28" t="s">
        <v>166</v>
      </c>
      <c r="AG28">
        <v>0.116822429906542</v>
      </c>
      <c r="AH28">
        <v>0</v>
      </c>
      <c r="AI28">
        <v>0.089285714285714302</v>
      </c>
      <c r="AJ28">
        <v>0.35169988276670577</v>
      </c>
      <c r="AK28">
        <v>0.1103143960286817</v>
      </c>
      <c r="AL28">
        <v>0.42796005706134088</v>
      </c>
      <c r="AM28">
        <v>0</v>
      </c>
      <c r="AN28">
        <v>0</v>
      </c>
      <c r="AO28">
        <v>0.2178649237472767</v>
      </c>
      <c r="AP28">
        <v>0</v>
      </c>
      <c r="AQ28"/>
      <c r="AR28"/>
      <c r="AS28"/>
      <c r="AT28"/>
      <c r="AU28"/>
      <c r="AV28"/>
      <c r="AW28"/>
      <c r="AX28"/>
      <c r="AY28"/>
      <c r="AZ28"/>
      <c r="BA28"/>
      <c r="BB28"/>
      <c r="BC28"/>
      <c r="BD28"/>
      <c r="BE28"/>
      <c r="BF28"/>
      <c r="BG28"/>
      <c r="BH28"/>
      <c r="BI28"/>
      <c r="BJ28"/>
      <c r="BK28"/>
      <c r="BL28"/>
      <c r="BM28"/>
      <c r="BN28"/>
      <c r="BO28"/>
    </row>
    <row r="29">
      <c r="A29" t="s">
        <v>679</v>
      </c>
      <c r="B29">
        <v>2000</v>
      </c>
      <c r="C29" t="s">
        <v>682</v>
      </c>
      <c r="D29">
        <v>65</v>
      </c>
      <c r="E29" t="s">
        <v>168</v>
      </c>
      <c r="F29" t="s">
        <v>176</v>
      </c>
      <c r="G29" t="s">
        <v>199</v>
      </c>
      <c r="H29">
        <v>0</v>
      </c>
      <c r="I29">
        <v>0.067159167226326394</v>
      </c>
      <c r="J29">
        <v>0</v>
      </c>
      <c r="K29">
        <v>0.067567567567567599</v>
      </c>
      <c r="L29">
        <v>0</v>
      </c>
      <c r="M29">
        <v>0</v>
      </c>
      <c r="N29">
        <v>0</v>
      </c>
      <c r="O29">
        <v>0</v>
      </c>
      <c r="P29">
        <v>0</v>
      </c>
      <c r="Q29">
        <v>0</v>
      </c>
      <c r="R29">
        <v>0</v>
      </c>
      <c r="S29">
        <v>0</v>
      </c>
      <c r="T29">
        <v>0.089847259658580397</v>
      </c>
      <c r="U29">
        <v>0.088967971530249101</v>
      </c>
      <c r="V29">
        <v>0</v>
      </c>
      <c r="W29" t="s">
        <v>157</v>
      </c>
      <c r="X29" t="s">
        <v>158</v>
      </c>
      <c r="Y29" t="s">
        <v>159</v>
      </c>
      <c r="Z29" t="s">
        <v>160</v>
      </c>
      <c r="AA29" t="s">
        <v>161</v>
      </c>
      <c r="AB29" t="s">
        <v>162</v>
      </c>
      <c r="AC29" t="s">
        <v>163</v>
      </c>
      <c r="AD29" t="s">
        <v>164</v>
      </c>
      <c r="AE29" t="s">
        <v>165</v>
      </c>
      <c r="AF29" t="s">
        <v>166</v>
      </c>
      <c r="AG29">
        <v>0</v>
      </c>
      <c r="AH29">
        <v>0</v>
      </c>
      <c r="AI29">
        <v>0</v>
      </c>
      <c r="AJ29">
        <v>0</v>
      </c>
      <c r="AK29">
        <v>0.055157198014340901</v>
      </c>
      <c r="AL29">
        <v>0</v>
      </c>
      <c r="AM29">
        <v>0</v>
      </c>
      <c r="AN29">
        <v>0</v>
      </c>
      <c r="AO29">
        <v>0</v>
      </c>
      <c r="AP29">
        <v>0.20080321285140559</v>
      </c>
      <c r="AQ29"/>
      <c r="AR29"/>
      <c r="AS29"/>
      <c r="AT29"/>
      <c r="AU29"/>
      <c r="AV29"/>
      <c r="AW29"/>
      <c r="AX29"/>
      <c r="AY29"/>
      <c r="AZ29"/>
      <c r="BA29"/>
      <c r="BB29"/>
      <c r="BC29"/>
      <c r="BD29"/>
      <c r="BE29"/>
      <c r="BF29"/>
      <c r="BG29"/>
      <c r="BH29"/>
      <c r="BI29"/>
      <c r="BJ29"/>
      <c r="BK29"/>
      <c r="BL29"/>
      <c r="BM29"/>
      <c r="BN29"/>
      <c r="BO29"/>
    </row>
    <row r="30">
      <c r="A30" t="s">
        <v>679</v>
      </c>
      <c r="B30">
        <v>2000</v>
      </c>
      <c r="C30" t="s">
        <v>682</v>
      </c>
      <c r="D30">
        <v>66</v>
      </c>
      <c r="E30" t="s">
        <v>168</v>
      </c>
      <c r="F30" t="s">
        <v>177</v>
      </c>
      <c r="G30" t="s">
        <v>199</v>
      </c>
      <c r="H30">
        <v>9.2929292929292924</v>
      </c>
      <c r="I30">
        <v>9.2679650772330433</v>
      </c>
      <c r="J30">
        <v>6.0068259385665526</v>
      </c>
      <c r="K30">
        <v>4.7972972972972974</v>
      </c>
      <c r="L30">
        <v>2.2972972972972969</v>
      </c>
      <c r="M30">
        <v>2.521008403361344</v>
      </c>
      <c r="N30">
        <v>2.770083102493075</v>
      </c>
      <c r="O30">
        <v>2.5139664804469271</v>
      </c>
      <c r="P30">
        <v>1.685393258426966</v>
      </c>
      <c r="Q30">
        <v>0.55865921787709494</v>
      </c>
      <c r="R30">
        <v>8.4792626728110587</v>
      </c>
      <c r="S30">
        <v>10.548885077186959</v>
      </c>
      <c r="T30">
        <v>10.152740341419589</v>
      </c>
      <c r="U30">
        <v>5.4270462633451952</v>
      </c>
      <c r="V30">
        <v>3.9250669045495101</v>
      </c>
      <c r="W30" t="s">
        <v>157</v>
      </c>
      <c r="X30" t="s">
        <v>158</v>
      </c>
      <c r="Y30" t="s">
        <v>159</v>
      </c>
      <c r="Z30" t="s">
        <v>160</v>
      </c>
      <c r="AA30" t="s">
        <v>161</v>
      </c>
      <c r="AB30" t="s">
        <v>162</v>
      </c>
      <c r="AC30" t="s">
        <v>163</v>
      </c>
      <c r="AD30" t="s">
        <v>164</v>
      </c>
      <c r="AE30" t="s">
        <v>165</v>
      </c>
      <c r="AF30" t="s">
        <v>166</v>
      </c>
      <c r="AG30">
        <v>9.5794392523364476</v>
      </c>
      <c r="AH30">
        <v>8.0610021786492378</v>
      </c>
      <c r="AI30">
        <v>6.6964285714285712</v>
      </c>
      <c r="AJ30">
        <v>1.6412661195779601</v>
      </c>
      <c r="AK30">
        <v>3.4197462768891338</v>
      </c>
      <c r="AL30">
        <v>6.4194008559201139</v>
      </c>
      <c r="AM30">
        <v>3.8888888888888888</v>
      </c>
      <c r="AN30">
        <v>1.785714285714286</v>
      </c>
      <c r="AO30">
        <v>1.5250544662309371</v>
      </c>
      <c r="AP30">
        <v>25.70281124497992</v>
      </c>
      <c r="AQ30"/>
      <c r="AR30"/>
      <c r="AS30"/>
      <c r="AT30"/>
      <c r="AU30"/>
      <c r="AV30"/>
      <c r="AW30"/>
      <c r="AX30"/>
      <c r="AY30"/>
      <c r="AZ30"/>
      <c r="BA30"/>
      <c r="BB30"/>
      <c r="BC30"/>
      <c r="BD30"/>
      <c r="BE30"/>
      <c r="BF30"/>
      <c r="BG30"/>
      <c r="BH30"/>
      <c r="BI30"/>
      <c r="BJ30"/>
      <c r="BK30"/>
      <c r="BL30"/>
      <c r="BM30"/>
      <c r="BN30"/>
      <c r="BO30"/>
    </row>
    <row r="31">
      <c r="A31" t="s">
        <v>679</v>
      </c>
      <c r="B31">
        <v>2000</v>
      </c>
      <c r="C31" t="s">
        <v>682</v>
      </c>
      <c r="D31">
        <v>67</v>
      </c>
      <c r="E31" t="s">
        <v>168</v>
      </c>
      <c r="F31" t="s">
        <v>178</v>
      </c>
      <c r="G31" t="s">
        <v>199</v>
      </c>
      <c r="H31">
        <v>27.609427609427609</v>
      </c>
      <c r="I31">
        <v>16.386836803223641</v>
      </c>
      <c r="J31">
        <v>14.948805460750849</v>
      </c>
      <c r="K31">
        <v>8.513513513513514</v>
      </c>
      <c r="L31">
        <v>4.256756756756757</v>
      </c>
      <c r="M31">
        <v>4.2016806722689077</v>
      </c>
      <c r="N31">
        <v>4.7091412742382266</v>
      </c>
      <c r="O31">
        <v>2.2346368715083802</v>
      </c>
      <c r="P31">
        <v>1.404494382022472</v>
      </c>
      <c r="Q31">
        <v>0.55865921787709494</v>
      </c>
      <c r="R31">
        <v>27.373271889400929</v>
      </c>
      <c r="S31">
        <v>21.18353344768439</v>
      </c>
      <c r="T31">
        <v>18.867924528301891</v>
      </c>
      <c r="U31">
        <v>13.967971530249111</v>
      </c>
      <c r="V31">
        <v>9.2774308652988395</v>
      </c>
      <c r="W31" t="s">
        <v>157</v>
      </c>
      <c r="X31" t="s">
        <v>158</v>
      </c>
      <c r="Y31" t="s">
        <v>159</v>
      </c>
      <c r="Z31" t="s">
        <v>160</v>
      </c>
      <c r="AA31" t="s">
        <v>161</v>
      </c>
      <c r="AB31" t="s">
        <v>162</v>
      </c>
      <c r="AC31" t="s">
        <v>163</v>
      </c>
      <c r="AD31" t="s">
        <v>164</v>
      </c>
      <c r="AE31" t="s">
        <v>165</v>
      </c>
      <c r="AF31" t="s">
        <v>166</v>
      </c>
      <c r="AG31">
        <v>10.16355140186916</v>
      </c>
      <c r="AH31">
        <v>5.8823529411764701</v>
      </c>
      <c r="AI31">
        <v>19.821428571428569</v>
      </c>
      <c r="AJ31">
        <v>10.433763188745599</v>
      </c>
      <c r="AK31">
        <v>7.8323221180364042</v>
      </c>
      <c r="AL31">
        <v>20.827389443651921</v>
      </c>
      <c r="AM31">
        <v>48.055555555555557</v>
      </c>
      <c r="AN31">
        <v>16.071428571428569</v>
      </c>
      <c r="AO31">
        <v>22.4400871459695</v>
      </c>
      <c r="AP31">
        <v>5.6224899598393572</v>
      </c>
      <c r="AQ31"/>
      <c r="AR31"/>
      <c r="AS31"/>
      <c r="AT31"/>
      <c r="AU31"/>
      <c r="AV31"/>
      <c r="AW31"/>
      <c r="AX31"/>
      <c r="AY31"/>
      <c r="AZ31"/>
      <c r="BA31"/>
      <c r="BB31"/>
      <c r="BC31"/>
      <c r="BD31"/>
      <c r="BE31"/>
      <c r="BF31"/>
      <c r="BG31"/>
      <c r="BH31"/>
      <c r="BI31"/>
      <c r="BJ31"/>
      <c r="BK31"/>
      <c r="BL31"/>
      <c r="BM31"/>
      <c r="BN31"/>
      <c r="BO31"/>
    </row>
    <row r="32">
      <c r="A32" t="s">
        <v>679</v>
      </c>
      <c r="B32">
        <v>2000</v>
      </c>
      <c r="C32" t="s">
        <v>682</v>
      </c>
      <c r="D32">
        <v>68</v>
      </c>
      <c r="E32" t="s">
        <v>168</v>
      </c>
      <c r="F32" t="s">
        <v>179</v>
      </c>
      <c r="G32" t="s">
        <v>199</v>
      </c>
      <c r="H32">
        <v>0.67340067340067333</v>
      </c>
      <c r="I32">
        <v>0.80591000671591662</v>
      </c>
      <c r="J32">
        <v>0.68259385665529015</v>
      </c>
      <c r="K32">
        <v>0.60810810810810811</v>
      </c>
      <c r="L32">
        <v>0.20270270270270269</v>
      </c>
      <c r="M32">
        <v>0</v>
      </c>
      <c r="N32">
        <v>0.2770083102493075</v>
      </c>
      <c r="O32">
        <v>0.27932960893854752</v>
      </c>
      <c r="P32">
        <v>0.2808988764044944</v>
      </c>
      <c r="Q32">
        <v>0</v>
      </c>
      <c r="R32">
        <v>0.73732718894009219</v>
      </c>
      <c r="S32">
        <v>0.68610634648370494</v>
      </c>
      <c r="T32">
        <v>1.0781671159029651</v>
      </c>
      <c r="U32">
        <v>0.44483985765124562</v>
      </c>
      <c r="V32">
        <v>0.71364852809991086</v>
      </c>
      <c r="W32" t="s">
        <v>157</v>
      </c>
      <c r="X32" t="s">
        <v>158</v>
      </c>
      <c r="Y32" t="s">
        <v>159</v>
      </c>
      <c r="Z32" t="s">
        <v>160</v>
      </c>
      <c r="AA32" t="s">
        <v>161</v>
      </c>
      <c r="AB32" t="s">
        <v>162</v>
      </c>
      <c r="AC32" t="s">
        <v>163</v>
      </c>
      <c r="AD32" t="s">
        <v>164</v>
      </c>
      <c r="AE32" t="s">
        <v>165</v>
      </c>
      <c r="AF32" t="s">
        <v>166</v>
      </c>
      <c r="AG32">
        <v>0.81775700934579432</v>
      </c>
      <c r="AH32">
        <v>0.65359477124183007</v>
      </c>
      <c r="AI32">
        <v>1.339285714285714</v>
      </c>
      <c r="AJ32">
        <v>0.23446658851113711</v>
      </c>
      <c r="AK32">
        <v>0.27578599007170429</v>
      </c>
      <c r="AL32">
        <v>0.28530670470756059</v>
      </c>
      <c r="AM32">
        <v>0</v>
      </c>
      <c r="AN32">
        <v>0</v>
      </c>
      <c r="AO32">
        <v>1.7429193899782141</v>
      </c>
      <c r="AP32">
        <v>0.40160642570281119</v>
      </c>
      <c r="AQ32"/>
      <c r="AR32"/>
      <c r="AS32"/>
      <c r="AT32"/>
      <c r="AU32"/>
      <c r="AV32"/>
      <c r="AW32"/>
      <c r="AX32"/>
      <c r="AY32"/>
      <c r="AZ32"/>
      <c r="BA32"/>
      <c r="BB32"/>
      <c r="BC32"/>
      <c r="BD32"/>
      <c r="BE32"/>
      <c r="BF32"/>
      <c r="BG32"/>
      <c r="BH32"/>
      <c r="BI32"/>
      <c r="BJ32"/>
      <c r="BK32"/>
      <c r="BL32"/>
      <c r="BM32"/>
      <c r="BN32"/>
      <c r="BO32"/>
    </row>
    <row r="33">
      <c r="A33" t="s">
        <v>679</v>
      </c>
      <c r="B33">
        <v>2000</v>
      </c>
      <c r="C33" t="s">
        <v>682</v>
      </c>
      <c r="D33">
        <v>69</v>
      </c>
      <c r="E33" t="s">
        <v>168</v>
      </c>
      <c r="F33" t="s">
        <v>180</v>
      </c>
      <c r="G33" t="s">
        <v>199</v>
      </c>
      <c r="H33">
        <v>0.13468013468013471</v>
      </c>
      <c r="I33">
        <v>0.13431833445265279</v>
      </c>
      <c r="J33">
        <v>0.068259385665528999</v>
      </c>
      <c r="K33">
        <v>0.40540540540540537</v>
      </c>
      <c r="L33">
        <v>0.27027027027027029</v>
      </c>
      <c r="M33">
        <v>0.28011204481792717</v>
      </c>
      <c r="N33">
        <v>0.2770083102493075</v>
      </c>
      <c r="O33">
        <v>0.27932960893854752</v>
      </c>
      <c r="P33">
        <v>0</v>
      </c>
      <c r="Q33">
        <v>0</v>
      </c>
      <c r="R33">
        <v>0.092165898617511496</v>
      </c>
      <c r="S33">
        <v>0.085763293310463104</v>
      </c>
      <c r="T33">
        <v>0.17969451931716091</v>
      </c>
      <c r="U33">
        <v>0.1779359430604982</v>
      </c>
      <c r="V33">
        <v>0.53523639607493301</v>
      </c>
      <c r="W33" t="s">
        <v>157</v>
      </c>
      <c r="X33" t="s">
        <v>158</v>
      </c>
      <c r="Y33" t="s">
        <v>159</v>
      </c>
      <c r="Z33" t="s">
        <v>160</v>
      </c>
      <c r="AA33" t="s">
        <v>161</v>
      </c>
      <c r="AB33" t="s">
        <v>162</v>
      </c>
      <c r="AC33" t="s">
        <v>163</v>
      </c>
      <c r="AD33" t="s">
        <v>164</v>
      </c>
      <c r="AE33" t="s">
        <v>165</v>
      </c>
      <c r="AF33" t="s">
        <v>166</v>
      </c>
      <c r="AG33">
        <v>0.46728971962616822</v>
      </c>
      <c r="AH33">
        <v>0.2178649237472767</v>
      </c>
      <c r="AI33">
        <v>0.1785714285714286</v>
      </c>
      <c r="AJ33">
        <v>0</v>
      </c>
      <c r="AK33">
        <v>0.33094318808604523</v>
      </c>
      <c r="AL33">
        <v>0.28530670470756059</v>
      </c>
      <c r="AM33">
        <v>0</v>
      </c>
      <c r="AN33">
        <v>0</v>
      </c>
      <c r="AO33">
        <v>0</v>
      </c>
      <c r="AP33">
        <v>0</v>
      </c>
      <c r="AQ33"/>
      <c r="AR33"/>
      <c r="AS33"/>
      <c r="AT33"/>
      <c r="AU33"/>
      <c r="AV33"/>
      <c r="AW33"/>
      <c r="AX33"/>
      <c r="AY33"/>
      <c r="AZ33"/>
      <c r="BA33"/>
      <c r="BB33"/>
      <c r="BC33"/>
      <c r="BD33"/>
      <c r="BE33"/>
      <c r="BF33"/>
      <c r="BG33"/>
      <c r="BH33"/>
      <c r="BI33"/>
      <c r="BJ33"/>
      <c r="BK33"/>
      <c r="BL33"/>
      <c r="BM33"/>
      <c r="BN33"/>
      <c r="BO33"/>
    </row>
    <row r="34">
      <c r="A34" t="s">
        <v>679</v>
      </c>
      <c r="B34">
        <v>2000</v>
      </c>
      <c r="C34" t="s">
        <v>682</v>
      </c>
      <c r="D34">
        <v>70</v>
      </c>
      <c r="E34" t="s">
        <v>168</v>
      </c>
      <c r="F34" t="s">
        <v>181</v>
      </c>
      <c r="G34" t="s">
        <v>199</v>
      </c>
      <c r="H34">
        <v>0.067340067340067297</v>
      </c>
      <c r="I34">
        <v>0.47011417058428467</v>
      </c>
      <c r="J34">
        <v>2.0477815699658701</v>
      </c>
      <c r="K34">
        <v>2.0270270270270272</v>
      </c>
      <c r="L34">
        <v>3.513513513513514</v>
      </c>
      <c r="M34">
        <v>4.7619047619047619</v>
      </c>
      <c r="N34">
        <v>7.202216066481995</v>
      </c>
      <c r="O34">
        <v>4.7486033519553068</v>
      </c>
      <c r="P34">
        <v>6.4606741573033712</v>
      </c>
      <c r="Q34">
        <v>3.3519553072625698</v>
      </c>
      <c r="R34">
        <v>0.092165898617511496</v>
      </c>
      <c r="S34">
        <v>0</v>
      </c>
      <c r="T34">
        <v>0.62893081761006298</v>
      </c>
      <c r="U34">
        <v>0.35587188612099641</v>
      </c>
      <c r="V34">
        <v>1.1596788581623549</v>
      </c>
      <c r="W34" t="s">
        <v>157</v>
      </c>
      <c r="X34" t="s">
        <v>158</v>
      </c>
      <c r="Y34" t="s">
        <v>159</v>
      </c>
      <c r="Z34" t="s">
        <v>160</v>
      </c>
      <c r="AA34" t="s">
        <v>161</v>
      </c>
      <c r="AB34" t="s">
        <v>162</v>
      </c>
      <c r="AC34" t="s">
        <v>163</v>
      </c>
      <c r="AD34" t="s">
        <v>164</v>
      </c>
      <c r="AE34" t="s">
        <v>165</v>
      </c>
      <c r="AF34" t="s">
        <v>166</v>
      </c>
      <c r="AG34">
        <v>0.35046728971962621</v>
      </c>
      <c r="AH34">
        <v>0</v>
      </c>
      <c r="AI34">
        <v>0.5357142857142857</v>
      </c>
      <c r="AJ34">
        <v>1.524032825322392</v>
      </c>
      <c r="AK34">
        <v>5.019305019305019</v>
      </c>
      <c r="AL34">
        <v>0.14265335235378029</v>
      </c>
      <c r="AM34">
        <v>0.27777777777777779</v>
      </c>
      <c r="AN34">
        <v>0</v>
      </c>
      <c r="AO34">
        <v>0.8714596949891068</v>
      </c>
      <c r="AP34">
        <v>0.20080321285140559</v>
      </c>
      <c r="AQ34"/>
      <c r="AR34"/>
      <c r="AS34"/>
      <c r="AT34"/>
      <c r="AU34"/>
      <c r="AV34"/>
      <c r="AW34"/>
      <c r="AX34"/>
      <c r="AY34"/>
      <c r="AZ34"/>
      <c r="BA34"/>
      <c r="BB34"/>
      <c r="BC34"/>
      <c r="BD34"/>
      <c r="BE34"/>
      <c r="BF34"/>
      <c r="BG34"/>
      <c r="BH34"/>
      <c r="BI34"/>
      <c r="BJ34"/>
      <c r="BK34"/>
      <c r="BL34"/>
      <c r="BM34"/>
      <c r="BN34"/>
      <c r="BO34"/>
    </row>
    <row r="35">
      <c r="A35" t="s">
        <v>679</v>
      </c>
      <c r="B35">
        <v>2000</v>
      </c>
      <c r="C35" t="s">
        <v>682</v>
      </c>
      <c r="D35">
        <v>71</v>
      </c>
      <c r="E35" t="s">
        <v>168</v>
      </c>
      <c r="F35" t="s">
        <v>182</v>
      </c>
      <c r="G35" t="s">
        <v>199</v>
      </c>
      <c r="H35">
        <v>0</v>
      </c>
      <c r="I35">
        <v>0</v>
      </c>
      <c r="J35">
        <v>0.068259385665528999</v>
      </c>
      <c r="K35">
        <v>0.067567567567567599</v>
      </c>
      <c r="L35">
        <v>0</v>
      </c>
      <c r="M35">
        <v>0</v>
      </c>
      <c r="N35">
        <v>0</v>
      </c>
      <c r="O35">
        <v>0</v>
      </c>
      <c r="P35">
        <v>0</v>
      </c>
      <c r="Q35">
        <v>0</v>
      </c>
      <c r="R35">
        <v>0</v>
      </c>
      <c r="S35">
        <v>0</v>
      </c>
      <c r="T35">
        <v>0.089847259658580397</v>
      </c>
      <c r="U35">
        <v>0.088967971530249101</v>
      </c>
      <c r="V35">
        <v>0</v>
      </c>
      <c r="W35" t="s">
        <v>157</v>
      </c>
      <c r="X35" t="s">
        <v>158</v>
      </c>
      <c r="Y35" t="s">
        <v>159</v>
      </c>
      <c r="Z35" t="s">
        <v>160</v>
      </c>
      <c r="AA35" t="s">
        <v>161</v>
      </c>
      <c r="AB35" t="s">
        <v>162</v>
      </c>
      <c r="AC35" t="s">
        <v>163</v>
      </c>
      <c r="AD35" t="s">
        <v>164</v>
      </c>
      <c r="AE35" t="s">
        <v>165</v>
      </c>
      <c r="AF35" t="s">
        <v>166</v>
      </c>
      <c r="AG35">
        <v>0</v>
      </c>
      <c r="AH35">
        <v>0</v>
      </c>
      <c r="AI35">
        <v>0</v>
      </c>
      <c r="AJ35">
        <v>0</v>
      </c>
      <c r="AK35">
        <v>0</v>
      </c>
      <c r="AL35">
        <v>0.14265335235378029</v>
      </c>
      <c r="AM35">
        <v>0</v>
      </c>
      <c r="AN35">
        <v>0.35714285714285721</v>
      </c>
      <c r="AO35">
        <v>0</v>
      </c>
      <c r="AP35">
        <v>0</v>
      </c>
      <c r="AQ35"/>
      <c r="AR35"/>
      <c r="AS35"/>
      <c r="AT35"/>
      <c r="AU35"/>
      <c r="AV35"/>
      <c r="AW35"/>
      <c r="AX35"/>
      <c r="AY35"/>
      <c r="AZ35"/>
      <c r="BA35"/>
      <c r="BB35"/>
      <c r="BC35"/>
      <c r="BD35"/>
      <c r="BE35"/>
      <c r="BF35"/>
      <c r="BG35"/>
      <c r="BH35"/>
      <c r="BI35"/>
      <c r="BJ35"/>
      <c r="BK35"/>
      <c r="BL35"/>
      <c r="BM35"/>
      <c r="BN35"/>
      <c r="BO35"/>
    </row>
    <row r="36">
      <c r="A36" t="s">
        <v>679</v>
      </c>
      <c r="B36">
        <v>2000</v>
      </c>
      <c r="C36" t="s">
        <v>682</v>
      </c>
      <c r="D36">
        <v>122</v>
      </c>
      <c r="E36" t="s">
        <v>18</v>
      </c>
      <c r="F36" t="s">
        <v>14</v>
      </c>
      <c r="G36" t="s">
        <v>701</v>
      </c>
      <c r="H36">
        <v>8.8923550179571667</v>
      </c>
      <c r="I36">
        <v>15.859780394467739</v>
      </c>
      <c r="J36">
        <v>22.391856352871539</v>
      </c>
      <c r="K36">
        <v>37.575298680529819</v>
      </c>
      <c r="L36">
        <v>63.794620567621827</v>
      </c>
      <c r="M36">
        <v>33.318100422890147</v>
      </c>
      <c r="N36">
        <v>42.851617036146379</v>
      </c>
      <c r="O36">
        <v>52.557463618800753</v>
      </c>
      <c r="P36">
        <v>66.441686215015878</v>
      </c>
      <c r="Q36">
        <v>87.723299574878311</v>
      </c>
      <c r="R36">
        <v>9.1543577347845329</v>
      </c>
      <c r="S36">
        <v>12.24293115749175</v>
      </c>
      <c r="T36">
        <v>13.881431680213719</v>
      </c>
      <c r="U36">
        <v>26.911700395312241</v>
      </c>
      <c r="V36">
        <v>44.697888727960212</v>
      </c>
      <c r="W36" t="s">
        <v>157</v>
      </c>
      <c r="X36" t="s">
        <v>158</v>
      </c>
      <c r="Y36" t="s">
        <v>159</v>
      </c>
      <c r="Z36" t="s">
        <v>160</v>
      </c>
      <c r="AA36" t="s">
        <v>161</v>
      </c>
      <c r="AB36" t="s">
        <v>162</v>
      </c>
      <c r="AC36" t="s">
        <v>163</v>
      </c>
      <c r="AD36" t="s">
        <v>164</v>
      </c>
      <c r="AE36" t="s">
        <v>165</v>
      </c>
      <c r="AF36" t="s">
        <v>166</v>
      </c>
      <c r="AG36">
        <v>31.572068639099552</v>
      </c>
      <c r="AH36">
        <v>29.935341572181979</v>
      </c>
      <c r="AI36">
        <v>31.144011169248628</v>
      </c>
      <c r="AJ36">
        <v>23.703194779080029</v>
      </c>
      <c r="AK36">
        <v>40.994998052916053</v>
      </c>
      <c r="AL36">
        <v>21.713635697715269</v>
      </c>
      <c r="AM36">
        <v>9.4837148125237167</v>
      </c>
      <c r="AN36">
        <v>13.730387587812469</v>
      </c>
      <c r="AO36">
        <v>28.947805706458059</v>
      </c>
      <c r="AP36">
        <v>12.540949180437851</v>
      </c>
      <c r="AQ36"/>
      <c r="AR36"/>
      <c r="AS36"/>
      <c r="AT36"/>
      <c r="AU36"/>
      <c r="AV36"/>
      <c r="AW36"/>
      <c r="AX36"/>
      <c r="AY36"/>
      <c r="AZ36"/>
      <c r="BA36"/>
      <c r="BB36"/>
      <c r="BC36"/>
      <c r="BD36"/>
      <c r="BE36"/>
      <c r="BF36"/>
      <c r="BG36"/>
      <c r="BH36"/>
      <c r="BI36"/>
      <c r="BJ36"/>
      <c r="BK36"/>
      <c r="BL36"/>
      <c r="BM36"/>
      <c r="BN36"/>
      <c r="BO36"/>
    </row>
    <row r="37">
      <c r="A37" t="s">
        <v>679</v>
      </c>
      <c r="B37">
        <v>2000</v>
      </c>
      <c r="C37" t="s">
        <v>682</v>
      </c>
      <c r="D37">
        <v>123</v>
      </c>
      <c r="E37" t="s">
        <v>18</v>
      </c>
      <c r="F37" t="s">
        <v>51</v>
      </c>
      <c r="G37" t="s">
        <v>199</v>
      </c>
      <c r="H37">
        <v>91.107644982042828</v>
      </c>
      <c r="I37">
        <v>84.140219605532252</v>
      </c>
      <c r="J37">
        <v>77.608143647128458</v>
      </c>
      <c r="K37">
        <v>62.424701319470181</v>
      </c>
      <c r="L37">
        <v>36.205379432378173</v>
      </c>
      <c r="M37">
        <v>66.681899577109846</v>
      </c>
      <c r="N37">
        <v>57.148382963853621</v>
      </c>
      <c r="O37">
        <v>47.442536381199247</v>
      </c>
      <c r="P37">
        <v>33.558313784984122</v>
      </c>
      <c r="Q37">
        <v>12.276700425121691</v>
      </c>
      <c r="R37">
        <v>90.845642265215474</v>
      </c>
      <c r="S37">
        <v>87.757068842508247</v>
      </c>
      <c r="T37">
        <v>86.118568319786277</v>
      </c>
      <c r="U37">
        <v>73.088299604687762</v>
      </c>
      <c r="V37">
        <v>55.302111272039788</v>
      </c>
      <c r="W37" t="s">
        <v>157</v>
      </c>
      <c r="X37" t="s">
        <v>158</v>
      </c>
      <c r="Y37" t="s">
        <v>159</v>
      </c>
      <c r="Z37" t="s">
        <v>160</v>
      </c>
      <c r="AA37" t="s">
        <v>161</v>
      </c>
      <c r="AB37" t="s">
        <v>162</v>
      </c>
      <c r="AC37" t="s">
        <v>163</v>
      </c>
      <c r="AD37" t="s">
        <v>164</v>
      </c>
      <c r="AE37" t="s">
        <v>165</v>
      </c>
      <c r="AF37" t="s">
        <v>166</v>
      </c>
      <c r="AG37">
        <v>68.427931360900459</v>
      </c>
      <c r="AH37">
        <v>70.064658427818017</v>
      </c>
      <c r="AI37">
        <v>68.855988830751372</v>
      </c>
      <c r="AJ37">
        <v>76.296805220919978</v>
      </c>
      <c r="AK37">
        <v>59.005001947083947</v>
      </c>
      <c r="AL37">
        <v>78.286364302284738</v>
      </c>
      <c r="AM37">
        <v>90.516285187476285</v>
      </c>
      <c r="AN37">
        <v>86.269612412187527</v>
      </c>
      <c r="AO37">
        <v>71.052194293541945</v>
      </c>
      <c r="AP37">
        <v>87.459050819562151</v>
      </c>
      <c r="AQ37"/>
      <c r="AR37"/>
      <c r="AS37"/>
      <c r="AT37"/>
      <c r="AU37"/>
      <c r="AV37"/>
      <c r="AW37"/>
      <c r="AX37"/>
      <c r="AY37"/>
      <c r="AZ37"/>
      <c r="BA37"/>
      <c r="BB37"/>
      <c r="BC37"/>
      <c r="BD37"/>
      <c r="BE37"/>
      <c r="BF37"/>
      <c r="BG37"/>
      <c r="BH37"/>
      <c r="BI37"/>
      <c r="BJ37"/>
      <c r="BK37"/>
      <c r="BL37"/>
      <c r="BM37"/>
      <c r="BN37"/>
      <c r="BO37"/>
    </row>
    <row r="38">
      <c r="A38" t="s">
        <v>679</v>
      </c>
      <c r="B38">
        <v>2000</v>
      </c>
      <c r="C38" t="s">
        <v>682</v>
      </c>
      <c r="D38">
        <v>124</v>
      </c>
      <c r="E38" t="s">
        <v>50</v>
      </c>
      <c r="F38" t="s">
        <v>15</v>
      </c>
      <c r="G38" t="s">
        <v>702</v>
      </c>
      <c r="H38">
        <v>8.1600618340930851</v>
      </c>
      <c r="I38">
        <v>12.64803592549486</v>
      </c>
      <c r="J38">
        <v>17.22908326128271</v>
      </c>
      <c r="K38">
        <v>22.855556861541562</v>
      </c>
      <c r="L38">
        <v>44.326317431625192</v>
      </c>
      <c r="M38">
        <v>10.56515059572939</v>
      </c>
      <c r="N38">
        <v>15.15465343760823</v>
      </c>
      <c r="O38">
        <v>20.43497982372272</v>
      </c>
      <c r="P38">
        <v>38.5245913005256</v>
      </c>
      <c r="Q38">
        <v>66.798834711252624</v>
      </c>
      <c r="R38">
        <v>8.4867687569516743</v>
      </c>
      <c r="S38">
        <v>10.442275116963859</v>
      </c>
      <c r="T38">
        <v>11.37469852992459</v>
      </c>
      <c r="U38">
        <v>22.500860320900792</v>
      </c>
      <c r="V38">
        <v>36.411006349057743</v>
      </c>
      <c r="W38" t="s">
        <v>157</v>
      </c>
      <c r="X38" t="s">
        <v>158</v>
      </c>
      <c r="Y38" t="s">
        <v>159</v>
      </c>
      <c r="Z38" t="s">
        <v>160</v>
      </c>
      <c r="AA38" t="s">
        <v>161</v>
      </c>
      <c r="AB38" t="s">
        <v>162</v>
      </c>
      <c r="AC38" t="s">
        <v>163</v>
      </c>
      <c r="AD38" t="s">
        <v>164</v>
      </c>
      <c r="AE38" t="s">
        <v>165</v>
      </c>
      <c r="AF38" t="s">
        <v>166</v>
      </c>
      <c r="AG38">
        <v>23.883050103258832</v>
      </c>
      <c r="AH38">
        <v>24.324321970542961</v>
      </c>
      <c r="AI38">
        <v>23.782189559696981</v>
      </c>
      <c r="AJ38">
        <v>16.572446483121581</v>
      </c>
      <c r="AK38">
        <v>24.219961996693691</v>
      </c>
      <c r="AL38">
        <v>16.04664053069509</v>
      </c>
      <c r="AM38">
        <v>7.4823714325812114</v>
      </c>
      <c r="AN38">
        <v>10.17747481167005</v>
      </c>
      <c r="AO38">
        <v>23.07124092850427</v>
      </c>
      <c r="AP38">
        <v>11.04131952387139</v>
      </c>
      <c r="AQ38"/>
      <c r="AR38"/>
      <c r="AS38"/>
      <c r="AT38"/>
      <c r="AU38"/>
      <c r="AV38"/>
      <c r="AW38"/>
      <c r="AX38"/>
      <c r="AY38"/>
      <c r="AZ38"/>
      <c r="BA38"/>
      <c r="BB38"/>
      <c r="BC38"/>
      <c r="BD38"/>
      <c r="BE38"/>
      <c r="BF38"/>
      <c r="BG38"/>
      <c r="BH38"/>
      <c r="BI38"/>
      <c r="BJ38"/>
      <c r="BK38"/>
      <c r="BL38"/>
      <c r="BM38"/>
      <c r="BN38"/>
      <c r="BO38"/>
    </row>
    <row r="39">
      <c r="A39" t="s">
        <v>679</v>
      </c>
      <c r="B39">
        <v>2000</v>
      </c>
      <c r="C39" t="s">
        <v>682</v>
      </c>
      <c r="D39">
        <v>125</v>
      </c>
      <c r="E39" t="s">
        <v>50</v>
      </c>
      <c r="F39" t="s">
        <v>16</v>
      </c>
      <c r="G39" t="s">
        <v>703</v>
      </c>
      <c r="H39">
        <v>0.73229318386407882</v>
      </c>
      <c r="I39">
        <v>3.21174446897288</v>
      </c>
      <c r="J39">
        <v>5.1627730915888117</v>
      </c>
      <c r="K39">
        <v>14.71974181898821</v>
      </c>
      <c r="L39">
        <v>19.468303135996571</v>
      </c>
      <c r="M39">
        <v>22.752949827160791</v>
      </c>
      <c r="N39">
        <v>27.69696359853814</v>
      </c>
      <c r="O39">
        <v>32.12248379507804</v>
      </c>
      <c r="P39">
        <v>27.91709491449021</v>
      </c>
      <c r="Q39">
        <v>20.924464863625609</v>
      </c>
      <c r="R39">
        <v>0.66758897783285631</v>
      </c>
      <c r="S39">
        <v>1.800656040527892</v>
      </c>
      <c r="T39">
        <v>2.5067331502891141</v>
      </c>
      <c r="U39">
        <v>4.4108400744114302</v>
      </c>
      <c r="V39">
        <v>8.2868823789024599</v>
      </c>
      <c r="W39" t="s">
        <v>157</v>
      </c>
      <c r="X39" t="s">
        <v>158</v>
      </c>
      <c r="Y39" t="s">
        <v>159</v>
      </c>
      <c r="Z39" t="s">
        <v>160</v>
      </c>
      <c r="AA39" t="s">
        <v>161</v>
      </c>
      <c r="AB39" t="s">
        <v>162</v>
      </c>
      <c r="AC39" t="s">
        <v>163</v>
      </c>
      <c r="AD39" t="s">
        <v>164</v>
      </c>
      <c r="AE39" t="s">
        <v>165</v>
      </c>
      <c r="AF39" t="s">
        <v>166</v>
      </c>
      <c r="AG39">
        <v>7.6890185358407086</v>
      </c>
      <c r="AH39">
        <v>5.6110196016390068</v>
      </c>
      <c r="AI39">
        <v>7.3618216095516447</v>
      </c>
      <c r="AJ39">
        <v>7.1307482959584414</v>
      </c>
      <c r="AK39">
        <v>16.775036056222319</v>
      </c>
      <c r="AL39">
        <v>5.6669951670201861</v>
      </c>
      <c r="AM39">
        <v>2.0013433799425102</v>
      </c>
      <c r="AN39">
        <v>3.55291277614241</v>
      </c>
      <c r="AO39">
        <v>5.8765647779537504</v>
      </c>
      <c r="AP39">
        <v>1.499629656566466</v>
      </c>
      <c r="AQ39"/>
      <c r="AR39"/>
      <c r="AS39"/>
      <c r="AT39"/>
      <c r="AU39"/>
      <c r="AV39"/>
      <c r="AW39"/>
      <c r="AX39"/>
      <c r="AY39"/>
      <c r="AZ39"/>
      <c r="BA39"/>
      <c r="BB39"/>
      <c r="BC39"/>
      <c r="BD39"/>
      <c r="BE39"/>
      <c r="BF39"/>
      <c r="BG39"/>
      <c r="BH39"/>
      <c r="BI39"/>
      <c r="BJ39"/>
      <c r="BK39"/>
      <c r="BL39"/>
      <c r="BM39"/>
      <c r="BN39"/>
      <c r="BO39"/>
    </row>
    <row r="40">
      <c r="A40" t="s">
        <v>679</v>
      </c>
      <c r="B40">
        <v>2000</v>
      </c>
      <c r="C40" t="s">
        <v>682</v>
      </c>
      <c r="D40">
        <v>126</v>
      </c>
      <c r="E40" t="s">
        <v>50</v>
      </c>
      <c r="F40" t="s">
        <v>22</v>
      </c>
      <c r="G40" t="s">
        <v>704</v>
      </c>
      <c r="H40">
        <v>15.55208942648729</v>
      </c>
      <c r="I40">
        <v>26.680542186177419</v>
      </c>
      <c r="J40">
        <v>36.0381777768213</v>
      </c>
      <c r="K40">
        <v>40.600376995145908</v>
      </c>
      <c r="L40">
        <v>30.860318539279461</v>
      </c>
      <c r="M40">
        <v>44.833160081311497</v>
      </c>
      <c r="N40">
        <v>44.960017312884098</v>
      </c>
      <c r="O40">
        <v>41.29728498455119</v>
      </c>
      <c r="P40">
        <v>30.749325020939249</v>
      </c>
      <c r="Q40">
        <v>11.995801548717269</v>
      </c>
      <c r="R40">
        <v>15.914766689178609</v>
      </c>
      <c r="S40">
        <v>21.03322664696795</v>
      </c>
      <c r="T40">
        <v>27.485474794606429</v>
      </c>
      <c r="U40">
        <v>36.255559391164653</v>
      </c>
      <c r="V40">
        <v>39.601843653841748</v>
      </c>
      <c r="W40" t="s">
        <v>157</v>
      </c>
      <c r="X40" t="s">
        <v>158</v>
      </c>
      <c r="Y40" t="s">
        <v>159</v>
      </c>
      <c r="Z40" t="s">
        <v>160</v>
      </c>
      <c r="AA40" t="s">
        <v>161</v>
      </c>
      <c r="AB40" t="s">
        <v>162</v>
      </c>
      <c r="AC40" t="s">
        <v>163</v>
      </c>
      <c r="AD40" t="s">
        <v>164</v>
      </c>
      <c r="AE40" t="s">
        <v>165</v>
      </c>
      <c r="AF40" t="s">
        <v>166</v>
      </c>
      <c r="AG40">
        <v>27.89054818333037</v>
      </c>
      <c r="AH40">
        <v>22.352240127164439</v>
      </c>
      <c r="AI40">
        <v>37.784560259322802</v>
      </c>
      <c r="AJ40">
        <v>38.313217882115758</v>
      </c>
      <c r="AK40">
        <v>37.138629777012213</v>
      </c>
      <c r="AL40">
        <v>28.21503762610784</v>
      </c>
      <c r="AM40">
        <v>3.8496185208096141</v>
      </c>
      <c r="AN40">
        <v>20.55532669790183</v>
      </c>
      <c r="AO40">
        <v>30.093588629053951</v>
      </c>
      <c r="AP40">
        <v>23.273940155578249</v>
      </c>
      <c r="AQ40"/>
      <c r="AR40"/>
      <c r="AS40"/>
      <c r="AT40"/>
      <c r="AU40"/>
      <c r="AV40"/>
      <c r="AW40"/>
      <c r="AX40"/>
      <c r="AY40"/>
      <c r="AZ40"/>
      <c r="BA40"/>
      <c r="BB40"/>
      <c r="BC40"/>
      <c r="BD40"/>
      <c r="BE40"/>
      <c r="BF40"/>
      <c r="BG40"/>
      <c r="BH40"/>
      <c r="BI40"/>
      <c r="BJ40"/>
      <c r="BK40"/>
      <c r="BL40"/>
      <c r="BM40"/>
      <c r="BN40"/>
      <c r="BO40"/>
    </row>
    <row r="41">
      <c r="A41" t="s">
        <v>679</v>
      </c>
      <c r="B41">
        <v>2000</v>
      </c>
      <c r="C41" t="s">
        <v>682</v>
      </c>
      <c r="D41">
        <v>127</v>
      </c>
      <c r="E41" t="s">
        <v>50</v>
      </c>
      <c r="F41" t="s">
        <v>19</v>
      </c>
      <c r="G41" t="s">
        <v>705</v>
      </c>
      <c r="H41">
        <v>75.555555555555557</v>
      </c>
      <c r="I41">
        <v>57.45967741935484</v>
      </c>
      <c r="J41">
        <v>41.569965870307172</v>
      </c>
      <c r="K41">
        <v>21.824324324324319</v>
      </c>
      <c r="L41">
        <v>5.3450608930987817</v>
      </c>
      <c r="M41">
        <v>21.84873949579832</v>
      </c>
      <c r="N41">
        <v>12.18836565096953</v>
      </c>
      <c r="O41">
        <v>6.1452513966480442</v>
      </c>
      <c r="P41">
        <v>2.808988764044944</v>
      </c>
      <c r="Q41">
        <v>0.2808988764044944</v>
      </c>
      <c r="R41">
        <v>74.930875576036868</v>
      </c>
      <c r="S41">
        <v>66.7238421955403</v>
      </c>
      <c r="T41">
        <v>58.633093525179859</v>
      </c>
      <c r="U41">
        <v>36.832740213523131</v>
      </c>
      <c r="V41">
        <v>15.700267618198041</v>
      </c>
      <c r="W41" t="s">
        <v>157</v>
      </c>
      <c r="X41" t="s">
        <v>158</v>
      </c>
      <c r="Y41" t="s">
        <v>159</v>
      </c>
      <c r="Z41" t="s">
        <v>160</v>
      </c>
      <c r="AA41" t="s">
        <v>161</v>
      </c>
      <c r="AB41" t="s">
        <v>162</v>
      </c>
      <c r="AC41" t="s">
        <v>163</v>
      </c>
      <c r="AD41" t="s">
        <v>164</v>
      </c>
      <c r="AE41" t="s">
        <v>165</v>
      </c>
      <c r="AF41" t="s">
        <v>166</v>
      </c>
      <c r="AG41">
        <v>40.537383177570092</v>
      </c>
      <c r="AH41">
        <v>47.712418300653603</v>
      </c>
      <c r="AI41">
        <v>31.071428571428569</v>
      </c>
      <c r="AJ41">
        <v>37.98358733880422</v>
      </c>
      <c r="AK41">
        <v>21.866372170071781</v>
      </c>
      <c r="AL41">
        <v>50.071326676176888</v>
      </c>
      <c r="AM41">
        <v>86.666666666666671</v>
      </c>
      <c r="AN41">
        <v>65.714285714285708</v>
      </c>
      <c r="AO41">
        <v>40.958605664488019</v>
      </c>
      <c r="AP41">
        <v>64.185110663983906</v>
      </c>
      <c r="AQ41"/>
      <c r="AR41"/>
      <c r="AS41"/>
      <c r="AT41"/>
      <c r="AU41"/>
      <c r="AV41"/>
      <c r="AW41"/>
      <c r="AX41"/>
      <c r="AY41"/>
      <c r="AZ41"/>
      <c r="BA41"/>
      <c r="BB41"/>
      <c r="BC41"/>
      <c r="BD41"/>
      <c r="BE41"/>
      <c r="BF41"/>
      <c r="BG41"/>
      <c r="BH41"/>
      <c r="BI41"/>
      <c r="BJ41"/>
      <c r="BK41"/>
      <c r="BL41"/>
      <c r="BM41"/>
      <c r="BN41"/>
      <c r="BO41"/>
    </row>
    <row r="42">
      <c r="A42" t="s">
        <v>679</v>
      </c>
      <c r="B42">
        <v>2000</v>
      </c>
      <c r="C42" t="s">
        <v>682</v>
      </c>
      <c r="D42">
        <v>135</v>
      </c>
      <c r="E42" t="s">
        <v>45</v>
      </c>
      <c r="F42" t="s">
        <v>44</v>
      </c>
      <c r="G42" t="s">
        <v>706</v>
      </c>
      <c r="H42">
        <v>0.20202020202020199</v>
      </c>
      <c r="I42">
        <v>0</v>
      </c>
      <c r="J42">
        <v>0</v>
      </c>
      <c r="K42">
        <v>0.54860488546464548</v>
      </c>
      <c r="L42">
        <v>2.4748111791887748</v>
      </c>
      <c r="M42">
        <v>0.25718863990850771</v>
      </c>
      <c r="N42">
        <v>0</v>
      </c>
      <c r="O42">
        <v>0.8759848013180751</v>
      </c>
      <c r="P42">
        <v>0.52993640026825317</v>
      </c>
      <c r="Q42">
        <v>8.5576999517624461</v>
      </c>
      <c r="R42">
        <v>0.092165898617511496</v>
      </c>
      <c r="S42">
        <v>0</v>
      </c>
      <c r="T42">
        <v>0</v>
      </c>
      <c r="U42">
        <v>0</v>
      </c>
      <c r="V42">
        <v>0.27833811953444748</v>
      </c>
      <c r="W42" t="s">
        <v>157</v>
      </c>
      <c r="X42" t="s">
        <v>158</v>
      </c>
      <c r="Y42" t="s">
        <v>159</v>
      </c>
      <c r="Z42" t="s">
        <v>160</v>
      </c>
      <c r="AA42" t="s">
        <v>161</v>
      </c>
      <c r="AB42" t="s">
        <v>162</v>
      </c>
      <c r="AC42" t="s">
        <v>163</v>
      </c>
      <c r="AD42" t="s">
        <v>164</v>
      </c>
      <c r="AE42" t="s">
        <v>165</v>
      </c>
      <c r="AF42" t="s">
        <v>166</v>
      </c>
      <c r="AG42">
        <v>0.16759324243927121</v>
      </c>
      <c r="AH42">
        <v>0.070447132661653394</v>
      </c>
      <c r="AI42">
        <v>0.71626649647444807</v>
      </c>
      <c r="AJ42">
        <v>0.80401564962568672</v>
      </c>
      <c r="AK42">
        <v>1.5402288825958641</v>
      </c>
      <c r="AL42">
        <v>0.16985539646776179</v>
      </c>
      <c r="AM42">
        <v>0</v>
      </c>
      <c r="AN42">
        <v>0.2958706128229901</v>
      </c>
      <c r="AO42">
        <v>0.072684007859151495</v>
      </c>
      <c r="AP42">
        <v>0</v>
      </c>
      <c r="AQ42"/>
      <c r="AR42"/>
      <c r="AS42"/>
      <c r="AT42"/>
      <c r="AU42"/>
      <c r="AV42"/>
      <c r="AW42"/>
      <c r="AX42"/>
      <c r="AY42"/>
      <c r="AZ42"/>
      <c r="BA42"/>
      <c r="BB42"/>
      <c r="BC42"/>
      <c r="BD42"/>
      <c r="BE42"/>
      <c r="BF42"/>
      <c r="BG42"/>
      <c r="BH42"/>
      <c r="BI42"/>
      <c r="BJ42"/>
      <c r="BK42"/>
      <c r="BL42"/>
      <c r="BM42"/>
      <c r="BN42"/>
      <c r="BO42"/>
    </row>
    <row r="43">
      <c r="A43" t="s">
        <v>679</v>
      </c>
      <c r="B43">
        <v>2000</v>
      </c>
      <c r="C43" t="s">
        <v>682</v>
      </c>
      <c r="D43">
        <v>136</v>
      </c>
      <c r="E43" t="s">
        <v>45</v>
      </c>
      <c r="F43" t="s">
        <v>43</v>
      </c>
      <c r="G43" t="s">
        <v>707</v>
      </c>
      <c r="H43">
        <v>0</v>
      </c>
      <c r="I43">
        <v>0.067204301075268799</v>
      </c>
      <c r="J43">
        <v>0.204778156996587</v>
      </c>
      <c r="K43">
        <v>0.32977349291373292</v>
      </c>
      <c r="L43">
        <v>3.411521703084567</v>
      </c>
      <c r="M43">
        <v>0.022923404909419499</v>
      </c>
      <c r="N43">
        <v>0.554016620498615</v>
      </c>
      <c r="O43">
        <v>0.2413336344361148</v>
      </c>
      <c r="P43">
        <v>0.59365910534972444</v>
      </c>
      <c r="Q43">
        <v>13.071513531383619</v>
      </c>
      <c r="R43">
        <v>0</v>
      </c>
      <c r="S43">
        <v>0.17152658662092621</v>
      </c>
      <c r="T43">
        <v>0.17985611510791369</v>
      </c>
      <c r="U43">
        <v>0.71174377224199281</v>
      </c>
      <c r="V43">
        <v>0.25689827654048553</v>
      </c>
      <c r="W43" t="s">
        <v>157</v>
      </c>
      <c r="X43" t="s">
        <v>158</v>
      </c>
      <c r="Y43" t="s">
        <v>159</v>
      </c>
      <c r="Z43" t="s">
        <v>160</v>
      </c>
      <c r="AA43" t="s">
        <v>161</v>
      </c>
      <c r="AB43" t="s">
        <v>162</v>
      </c>
      <c r="AC43" t="s">
        <v>163</v>
      </c>
      <c r="AD43" t="s">
        <v>164</v>
      </c>
      <c r="AE43" t="s">
        <v>165</v>
      </c>
      <c r="AF43" t="s">
        <v>166</v>
      </c>
      <c r="AG43">
        <v>0.29969647718689701</v>
      </c>
      <c r="AH43">
        <v>0.14741779108562331</v>
      </c>
      <c r="AI43">
        <v>0.98016207495412333</v>
      </c>
      <c r="AJ43">
        <v>0.72001717569670487</v>
      </c>
      <c r="AK43">
        <v>1.9937302560015959</v>
      </c>
      <c r="AL43">
        <v>0.11545130823979879</v>
      </c>
      <c r="AM43">
        <v>0</v>
      </c>
      <c r="AN43">
        <v>0.061272244319867102</v>
      </c>
      <c r="AO43">
        <v>0.58091076338267855</v>
      </c>
      <c r="AP43">
        <v>0</v>
      </c>
      <c r="AQ43"/>
      <c r="AR43"/>
      <c r="AS43"/>
      <c r="AT43"/>
      <c r="AU43"/>
      <c r="AV43"/>
      <c r="AW43"/>
      <c r="AX43"/>
      <c r="AY43"/>
      <c r="AZ43"/>
      <c r="BA43"/>
      <c r="BB43"/>
      <c r="BC43"/>
      <c r="BD43"/>
      <c r="BE43"/>
      <c r="BF43"/>
      <c r="BG43"/>
      <c r="BH43"/>
      <c r="BI43"/>
      <c r="BJ43"/>
      <c r="BK43"/>
      <c r="BL43"/>
      <c r="BM43"/>
      <c r="BN43"/>
      <c r="BO43"/>
    </row>
    <row r="44">
      <c r="A44" t="s">
        <v>679</v>
      </c>
      <c r="B44">
        <v>2000</v>
      </c>
      <c r="C44" t="s">
        <v>682</v>
      </c>
      <c r="D44">
        <v>137</v>
      </c>
      <c r="E44" t="s">
        <v>45</v>
      </c>
      <c r="F44" t="s">
        <v>42</v>
      </c>
      <c r="G44" t="s">
        <v>708</v>
      </c>
      <c r="H44">
        <v>9.3272011686346179</v>
      </c>
      <c r="I44">
        <v>21.221598742923629</v>
      </c>
      <c r="J44">
        <v>30.41624293467558</v>
      </c>
      <c r="K44">
        <v>47.671393190542823</v>
      </c>
      <c r="L44">
        <v>69.582137883591912</v>
      </c>
      <c r="M44">
        <v>48.218170342535792</v>
      </c>
      <c r="N44">
        <v>55.577619425298401</v>
      </c>
      <c r="O44">
        <v>68.542745314046556</v>
      </c>
      <c r="P44">
        <v>77.176965668422454</v>
      </c>
      <c r="Q44">
        <v>66.378802896987878</v>
      </c>
      <c r="R44">
        <v>9.6662299092505428</v>
      </c>
      <c r="S44">
        <v>14.62364708153541</v>
      </c>
      <c r="T44">
        <v>19.04062783647327</v>
      </c>
      <c r="U44">
        <v>33.996316241169673</v>
      </c>
      <c r="V44">
        <v>56.38503375424623</v>
      </c>
      <c r="W44" t="s">
        <v>157</v>
      </c>
      <c r="X44" t="s">
        <v>158</v>
      </c>
      <c r="Y44" t="s">
        <v>159</v>
      </c>
      <c r="Z44" t="s">
        <v>160</v>
      </c>
      <c r="AA44" t="s">
        <v>161</v>
      </c>
      <c r="AB44" t="s">
        <v>162</v>
      </c>
      <c r="AC44" t="s">
        <v>163</v>
      </c>
      <c r="AD44" t="s">
        <v>164</v>
      </c>
      <c r="AE44" t="s">
        <v>165</v>
      </c>
      <c r="AF44" t="s">
        <v>166</v>
      </c>
      <c r="AG44">
        <v>36.803056301387329</v>
      </c>
      <c r="AH44">
        <v>35.443072139513148</v>
      </c>
      <c r="AI44">
        <v>39.013653978377363</v>
      </c>
      <c r="AJ44">
        <v>35.673257011647507</v>
      </c>
      <c r="AK44">
        <v>48.051699168198432</v>
      </c>
      <c r="AL44">
        <v>27.38351367103116</v>
      </c>
      <c r="AM44">
        <v>11.990067068695289</v>
      </c>
      <c r="AN44">
        <v>18.959976431305069</v>
      </c>
      <c r="AO44">
        <v>32.847799756072042</v>
      </c>
      <c r="AP44">
        <v>14.423433894467721</v>
      </c>
      <c r="AQ44"/>
      <c r="AR44"/>
      <c r="AS44"/>
      <c r="AT44"/>
      <c r="AU44"/>
      <c r="AV44"/>
      <c r="AW44"/>
      <c r="AX44"/>
      <c r="AY44"/>
      <c r="AZ44"/>
      <c r="BA44"/>
      <c r="BB44"/>
      <c r="BC44"/>
      <c r="BD44"/>
      <c r="BE44"/>
      <c r="BF44"/>
      <c r="BG44"/>
      <c r="BH44"/>
      <c r="BI44"/>
      <c r="BJ44"/>
      <c r="BK44"/>
      <c r="BL44"/>
      <c r="BM44"/>
      <c r="BN44"/>
      <c r="BO44"/>
    </row>
    <row r="45">
      <c r="A45" t="s">
        <v>679</v>
      </c>
      <c r="B45">
        <v>2000</v>
      </c>
      <c r="C45" t="s">
        <v>682</v>
      </c>
      <c r="D45">
        <v>138</v>
      </c>
      <c r="E45" t="s">
        <v>45</v>
      </c>
      <c r="F45" t="s">
        <v>41</v>
      </c>
      <c r="G45" t="s">
        <v>199</v>
      </c>
      <c r="H45">
        <v>14.915223073789621</v>
      </c>
      <c r="I45">
        <v>21.25151953664626</v>
      </c>
      <c r="J45">
        <v>27.809013038020669</v>
      </c>
      <c r="K45">
        <v>29.62590410675449</v>
      </c>
      <c r="L45">
        <v>19.18646834103598</v>
      </c>
      <c r="M45">
        <v>29.652978116847962</v>
      </c>
      <c r="N45">
        <v>31.67999830323345</v>
      </c>
      <c r="O45">
        <v>24.194684853551209</v>
      </c>
      <c r="P45">
        <v>18.890450061914621</v>
      </c>
      <c r="Q45">
        <v>11.711084743461569</v>
      </c>
      <c r="R45">
        <v>15.31072861609508</v>
      </c>
      <c r="S45">
        <v>18.480984136303359</v>
      </c>
      <c r="T45">
        <v>22.14642252323895</v>
      </c>
      <c r="U45">
        <v>28.45919977306519</v>
      </c>
      <c r="V45">
        <v>27.379462231480801</v>
      </c>
      <c r="W45" t="s">
        <v>157</v>
      </c>
      <c r="X45" t="s">
        <v>158</v>
      </c>
      <c r="Y45" t="s">
        <v>159</v>
      </c>
      <c r="Z45" t="s">
        <v>160</v>
      </c>
      <c r="AA45" t="s">
        <v>161</v>
      </c>
      <c r="AB45" t="s">
        <v>162</v>
      </c>
      <c r="AC45" t="s">
        <v>163</v>
      </c>
      <c r="AD45" t="s">
        <v>164</v>
      </c>
      <c r="AE45" t="s">
        <v>165</v>
      </c>
      <c r="AF45" t="s">
        <v>166</v>
      </c>
      <c r="AG45">
        <v>22.192270801416409</v>
      </c>
      <c r="AH45">
        <v>16.626644636085981</v>
      </c>
      <c r="AI45">
        <v>28.218488878765498</v>
      </c>
      <c r="AJ45">
        <v>24.819122824225872</v>
      </c>
      <c r="AK45">
        <v>26.547969523132341</v>
      </c>
      <c r="AL45">
        <v>22.25985294808439</v>
      </c>
      <c r="AM45">
        <v>1.343266264638046</v>
      </c>
      <c r="AN45">
        <v>14.96859499726637</v>
      </c>
      <c r="AO45">
        <v>25.539999808198122</v>
      </c>
      <c r="AP45">
        <v>21.39145544154837</v>
      </c>
      <c r="AQ45"/>
      <c r="AR45"/>
      <c r="AS45"/>
      <c r="AT45"/>
      <c r="AU45"/>
      <c r="AV45"/>
      <c r="AW45"/>
      <c r="AX45"/>
      <c r="AY45"/>
      <c r="AZ45"/>
      <c r="BA45"/>
      <c r="BB45"/>
      <c r="BC45"/>
      <c r="BD45"/>
      <c r="BE45"/>
      <c r="BF45"/>
      <c r="BG45"/>
      <c r="BH45"/>
      <c r="BI45"/>
      <c r="BJ45"/>
      <c r="BK45"/>
      <c r="BL45"/>
      <c r="BM45"/>
      <c r="BN45"/>
      <c r="BO45"/>
    </row>
    <row r="46">
      <c r="A46" t="s">
        <v>679</v>
      </c>
      <c r="B46">
        <v>2000</v>
      </c>
      <c r="C46" t="s">
        <v>682</v>
      </c>
      <c r="D46">
        <v>139</v>
      </c>
      <c r="E46" t="s">
        <v>45</v>
      </c>
      <c r="F46" t="s">
        <v>19</v>
      </c>
      <c r="G46" t="s">
        <v>199</v>
      </c>
      <c r="H46">
        <v>75.555555555555557</v>
      </c>
      <c r="I46">
        <v>57.45967741935484</v>
      </c>
      <c r="J46">
        <v>41.569965870307172</v>
      </c>
      <c r="K46">
        <v>21.824324324324319</v>
      </c>
      <c r="L46">
        <v>5.3450608930987817</v>
      </c>
      <c r="M46">
        <v>21.84873949579832</v>
      </c>
      <c r="N46">
        <v>12.18836565096953</v>
      </c>
      <c r="O46">
        <v>6.1452513966480442</v>
      </c>
      <c r="P46">
        <v>2.808988764044944</v>
      </c>
      <c r="Q46">
        <v>0.2808988764044944</v>
      </c>
      <c r="R46">
        <v>74.930875576036868</v>
      </c>
      <c r="S46">
        <v>66.7238421955403</v>
      </c>
      <c r="T46">
        <v>58.633093525179859</v>
      </c>
      <c r="U46">
        <v>36.832740213523131</v>
      </c>
      <c r="V46">
        <v>15.700267618198041</v>
      </c>
      <c r="W46" t="s">
        <v>157</v>
      </c>
      <c r="X46" t="s">
        <v>158</v>
      </c>
      <c r="Y46" t="s">
        <v>159</v>
      </c>
      <c r="Z46" t="s">
        <v>160</v>
      </c>
      <c r="AA46" t="s">
        <v>161</v>
      </c>
      <c r="AB46" t="s">
        <v>162</v>
      </c>
      <c r="AC46" t="s">
        <v>163</v>
      </c>
      <c r="AD46" t="s">
        <v>164</v>
      </c>
      <c r="AE46" t="s">
        <v>165</v>
      </c>
      <c r="AF46" t="s">
        <v>166</v>
      </c>
      <c r="AG46">
        <v>40.537383177570092</v>
      </c>
      <c r="AH46">
        <v>47.712418300653603</v>
      </c>
      <c r="AI46">
        <v>31.071428571428569</v>
      </c>
      <c r="AJ46">
        <v>37.98358733880422</v>
      </c>
      <c r="AK46">
        <v>21.866372170071781</v>
      </c>
      <c r="AL46">
        <v>50.071326676176888</v>
      </c>
      <c r="AM46">
        <v>86.666666666666671</v>
      </c>
      <c r="AN46">
        <v>65.714285714285708</v>
      </c>
      <c r="AO46">
        <v>40.958605664488019</v>
      </c>
      <c r="AP46">
        <v>64.185110663983906</v>
      </c>
      <c r="AQ46"/>
      <c r="AR46"/>
      <c r="AS46"/>
      <c r="AT46"/>
      <c r="AU46"/>
      <c r="AV46"/>
      <c r="AW46"/>
      <c r="AX46"/>
      <c r="AY46"/>
      <c r="AZ46"/>
      <c r="BA46"/>
      <c r="BB46"/>
      <c r="BC46"/>
      <c r="BD46"/>
      <c r="BE46"/>
      <c r="BF46"/>
      <c r="BG46"/>
      <c r="BH46"/>
      <c r="BI46"/>
      <c r="BJ46"/>
      <c r="BK46"/>
      <c r="BL46"/>
      <c r="BM46"/>
      <c r="BN46"/>
      <c r="BO46"/>
    </row>
    <row r="47">
      <c r="A47" t="s">
        <v>679</v>
      </c>
      <c r="B47">
        <v>2000</v>
      </c>
      <c r="C47" t="s">
        <v>682</v>
      </c>
      <c r="D47">
        <v>153</v>
      </c>
      <c r="E47" t="s">
        <v>187</v>
      </c>
      <c r="F47" t="s">
        <v>188</v>
      </c>
      <c r="G47" t="s">
        <v>199</v>
      </c>
      <c r="H47">
        <v>0.20202020202020199</v>
      </c>
      <c r="I47">
        <v>0.067204301075268799</v>
      </c>
      <c r="J47">
        <v>0.204778156996587</v>
      </c>
      <c r="K47">
        <v>0.8783783783783784</v>
      </c>
      <c r="L47">
        <v>5.8863328822733418</v>
      </c>
      <c r="M47">
        <v>0.28011204481792717</v>
      </c>
      <c r="N47">
        <v>0.554016620498615</v>
      </c>
      <c r="O47">
        <v>1.1173184357541901</v>
      </c>
      <c r="P47">
        <v>1.1235955056179781</v>
      </c>
      <c r="Q47">
        <v>21.629213483146071</v>
      </c>
      <c r="R47">
        <v>0.092165898617511496</v>
      </c>
      <c r="S47">
        <v>0.17152658662092621</v>
      </c>
      <c r="T47">
        <v>0.17985611510791369</v>
      </c>
      <c r="U47">
        <v>0.71174377224199281</v>
      </c>
      <c r="V47">
        <v>0.53523639607493301</v>
      </c>
      <c r="W47" t="s">
        <v>157</v>
      </c>
      <c r="X47" t="s">
        <v>158</v>
      </c>
      <c r="Y47" t="s">
        <v>159</v>
      </c>
      <c r="Z47" t="s">
        <v>160</v>
      </c>
      <c r="AA47" t="s">
        <v>161</v>
      </c>
      <c r="AB47" t="s">
        <v>162</v>
      </c>
      <c r="AC47" t="s">
        <v>163</v>
      </c>
      <c r="AD47" t="s">
        <v>164</v>
      </c>
      <c r="AE47" t="s">
        <v>165</v>
      </c>
      <c r="AF47" t="s">
        <v>166</v>
      </c>
      <c r="AG47">
        <v>0.46728971962616822</v>
      </c>
      <c r="AH47">
        <v>0.2178649237472767</v>
      </c>
      <c r="AI47">
        <v>1.696428571428571</v>
      </c>
      <c r="AJ47">
        <v>1.524032825322392</v>
      </c>
      <c r="AK47">
        <v>3.53395913859746</v>
      </c>
      <c r="AL47">
        <v>0.28530670470756059</v>
      </c>
      <c r="AM47">
        <v>0</v>
      </c>
      <c r="AN47">
        <v>0.35714285714285721</v>
      </c>
      <c r="AO47">
        <v>0.65359477124183007</v>
      </c>
      <c r="AP47">
        <v>0</v>
      </c>
      <c r="AQ47">
        <v>3</v>
      </c>
      <c r="AR47">
        <v>1</v>
      </c>
      <c r="AS47">
        <v>3</v>
      </c>
      <c r="AT47">
        <v>13</v>
      </c>
      <c r="AU47">
        <v>87</v>
      </c>
      <c r="AV47">
        <v>1</v>
      </c>
      <c r="AW47">
        <v>2</v>
      </c>
      <c r="AX47">
        <v>4</v>
      </c>
      <c r="AY47">
        <v>4</v>
      </c>
      <c r="AZ47">
        <v>77</v>
      </c>
      <c r="BA47">
        <v>1</v>
      </c>
      <c r="BB47">
        <v>2</v>
      </c>
      <c r="BC47">
        <v>2</v>
      </c>
      <c r="BD47">
        <v>8</v>
      </c>
      <c r="BE47">
        <v>6</v>
      </c>
      <c r="BF47">
        <v>4</v>
      </c>
      <c r="BG47">
        <v>1</v>
      </c>
      <c r="BH47">
        <v>19</v>
      </c>
      <c r="BI47">
        <v>13</v>
      </c>
      <c r="BJ47">
        <v>64</v>
      </c>
      <c r="BK47">
        <v>2</v>
      </c>
      <c r="BL47">
        <v>0</v>
      </c>
      <c r="BM47">
        <v>1</v>
      </c>
      <c r="BN47">
        <v>3</v>
      </c>
      <c r="BO47">
        <v>0</v>
      </c>
    </row>
    <row r="48">
      <c r="A48" t="s">
        <v>679</v>
      </c>
      <c r="B48">
        <v>2000</v>
      </c>
      <c r="C48" t="s">
        <v>682</v>
      </c>
      <c r="D48">
        <v>154</v>
      </c>
      <c r="E48" t="s">
        <v>187</v>
      </c>
      <c r="F48" t="s">
        <v>189</v>
      </c>
      <c r="G48" t="s">
        <v>199</v>
      </c>
      <c r="H48">
        <v>0.067340067340067297</v>
      </c>
      <c r="I48">
        <v>0.067204301075268799</v>
      </c>
      <c r="J48">
        <v>0.136518771331058</v>
      </c>
      <c r="K48">
        <v>0.20270270270270269</v>
      </c>
      <c r="L48">
        <v>2.8416779431664412</v>
      </c>
      <c r="M48">
        <v>0.28011204481792717</v>
      </c>
      <c r="N48">
        <v>0.2770083102493075</v>
      </c>
      <c r="O48">
        <v>0.55865921787709494</v>
      </c>
      <c r="P48">
        <v>3.089887640449438</v>
      </c>
      <c r="Q48">
        <v>8.1460674157303377</v>
      </c>
      <c r="R48">
        <v>0.092165898617511496</v>
      </c>
      <c r="S48">
        <v>0</v>
      </c>
      <c r="T48">
        <v>0</v>
      </c>
      <c r="U48">
        <v>0.1779359430604982</v>
      </c>
      <c r="V48">
        <v>0.17841213202497769</v>
      </c>
      <c r="W48" t="s">
        <v>157</v>
      </c>
      <c r="X48" t="s">
        <v>158</v>
      </c>
      <c r="Y48" t="s">
        <v>159</v>
      </c>
      <c r="Z48" t="s">
        <v>160</v>
      </c>
      <c r="AA48" t="s">
        <v>161</v>
      </c>
      <c r="AB48" t="s">
        <v>162</v>
      </c>
      <c r="AC48" t="s">
        <v>163</v>
      </c>
      <c r="AD48" t="s">
        <v>164</v>
      </c>
      <c r="AE48" t="s">
        <v>165</v>
      </c>
      <c r="AF48" t="s">
        <v>166</v>
      </c>
      <c r="AG48">
        <v>0.116822429906542</v>
      </c>
      <c r="AH48">
        <v>0.2178649237472767</v>
      </c>
      <c r="AI48">
        <v>0</v>
      </c>
      <c r="AJ48">
        <v>0.1172332942555686</v>
      </c>
      <c r="AK48">
        <v>2.4295969077857542</v>
      </c>
      <c r="AL48">
        <v>0</v>
      </c>
      <c r="AM48">
        <v>0</v>
      </c>
      <c r="AN48">
        <v>0</v>
      </c>
      <c r="AO48">
        <v>0.4357298474945534</v>
      </c>
      <c r="AP48">
        <v>0</v>
      </c>
      <c r="AQ48">
        <v>1</v>
      </c>
      <c r="AR48">
        <v>1</v>
      </c>
      <c r="AS48">
        <v>2</v>
      </c>
      <c r="AT48">
        <v>3</v>
      </c>
      <c r="AU48">
        <v>42</v>
      </c>
      <c r="AV48">
        <v>1</v>
      </c>
      <c r="AW48">
        <v>1</v>
      </c>
      <c r="AX48">
        <v>2</v>
      </c>
      <c r="AY48">
        <v>11</v>
      </c>
      <c r="AZ48">
        <v>29</v>
      </c>
      <c r="BA48">
        <v>1</v>
      </c>
      <c r="BB48">
        <v>0</v>
      </c>
      <c r="BC48">
        <v>0</v>
      </c>
      <c r="BD48">
        <v>2</v>
      </c>
      <c r="BE48">
        <v>2</v>
      </c>
      <c r="BF48">
        <v>1</v>
      </c>
      <c r="BG48">
        <v>1</v>
      </c>
      <c r="BH48">
        <v>0</v>
      </c>
      <c r="BI48">
        <v>1</v>
      </c>
      <c r="BJ48">
        <v>44</v>
      </c>
      <c r="BK48">
        <v>0</v>
      </c>
      <c r="BL48">
        <v>0</v>
      </c>
      <c r="BM48">
        <v>0</v>
      </c>
      <c r="BN48">
        <v>2</v>
      </c>
      <c r="BO48">
        <v>0</v>
      </c>
    </row>
    <row r="49">
      <c r="A49" t="s">
        <v>679</v>
      </c>
      <c r="B49">
        <v>2000</v>
      </c>
      <c r="C49" t="s">
        <v>682</v>
      </c>
      <c r="D49">
        <v>155</v>
      </c>
      <c r="E49" t="s">
        <v>187</v>
      </c>
      <c r="F49" t="s">
        <v>190</v>
      </c>
      <c r="G49" t="s">
        <v>199</v>
      </c>
      <c r="H49">
        <v>1.8181818181818179</v>
      </c>
      <c r="I49">
        <v>9.9462365591397841</v>
      </c>
      <c r="J49">
        <v>14.607508532423211</v>
      </c>
      <c r="K49">
        <v>22.297297297297298</v>
      </c>
      <c r="L49">
        <v>41.542625169147499</v>
      </c>
      <c r="M49">
        <v>28.011204481792721</v>
      </c>
      <c r="N49">
        <v>27.423822714681439</v>
      </c>
      <c r="O49">
        <v>40.502793296089393</v>
      </c>
      <c r="P49">
        <v>46.348314606741567</v>
      </c>
      <c r="Q49">
        <v>49.157303370786522</v>
      </c>
      <c r="R49">
        <v>1.935483870967742</v>
      </c>
      <c r="S49">
        <v>5.0600343053173242</v>
      </c>
      <c r="T49">
        <v>8.9928057553956826</v>
      </c>
      <c r="U49">
        <v>14.59074733096085</v>
      </c>
      <c r="V49">
        <v>27.207850133809099</v>
      </c>
      <c r="W49" t="s">
        <v>157</v>
      </c>
      <c r="X49" t="s">
        <v>158</v>
      </c>
      <c r="Y49" t="s">
        <v>159</v>
      </c>
      <c r="Z49" t="s">
        <v>160</v>
      </c>
      <c r="AA49" t="s">
        <v>161</v>
      </c>
      <c r="AB49" t="s">
        <v>162</v>
      </c>
      <c r="AC49" t="s">
        <v>163</v>
      </c>
      <c r="AD49" t="s">
        <v>164</v>
      </c>
      <c r="AE49" t="s">
        <v>165</v>
      </c>
      <c r="AF49" t="s">
        <v>166</v>
      </c>
      <c r="AG49">
        <v>13.901869158878499</v>
      </c>
      <c r="AH49">
        <v>13.943355119825711</v>
      </c>
      <c r="AI49">
        <v>17.410714285714281</v>
      </c>
      <c r="AJ49">
        <v>21.570926143024622</v>
      </c>
      <c r="AK49">
        <v>26.50469353948095</v>
      </c>
      <c r="AL49">
        <v>16.262482168330951</v>
      </c>
      <c r="AM49">
        <v>9.7222222222222232</v>
      </c>
      <c r="AN49">
        <v>9.2857142857142865</v>
      </c>
      <c r="AO49">
        <v>16.775599128540311</v>
      </c>
      <c r="AP49">
        <v>7.8470824949698192</v>
      </c>
      <c r="AQ49">
        <v>27</v>
      </c>
      <c r="AR49">
        <v>148</v>
      </c>
      <c r="AS49">
        <v>214</v>
      </c>
      <c r="AT49">
        <v>330</v>
      </c>
      <c r="AU49">
        <v>614</v>
      </c>
      <c r="AV49">
        <v>100</v>
      </c>
      <c r="AW49">
        <v>99</v>
      </c>
      <c r="AX49">
        <v>145</v>
      </c>
      <c r="AY49">
        <v>165</v>
      </c>
      <c r="AZ49">
        <v>175</v>
      </c>
      <c r="BA49">
        <v>21</v>
      </c>
      <c r="BB49">
        <v>59</v>
      </c>
      <c r="BC49">
        <v>100</v>
      </c>
      <c r="BD49">
        <v>164</v>
      </c>
      <c r="BE49">
        <v>305</v>
      </c>
      <c r="BF49">
        <v>119</v>
      </c>
      <c r="BG49">
        <v>64</v>
      </c>
      <c r="BH49">
        <v>195</v>
      </c>
      <c r="BI49">
        <v>184</v>
      </c>
      <c r="BJ49">
        <v>480</v>
      </c>
      <c r="BK49">
        <v>114</v>
      </c>
      <c r="BL49">
        <v>35</v>
      </c>
      <c r="BM49">
        <v>26</v>
      </c>
      <c r="BN49">
        <v>77</v>
      </c>
      <c r="BO49">
        <v>39</v>
      </c>
    </row>
    <row r="50">
      <c r="A50" t="s">
        <v>679</v>
      </c>
      <c r="B50">
        <v>2000</v>
      </c>
      <c r="C50" t="s">
        <v>682</v>
      </c>
      <c r="D50">
        <v>156</v>
      </c>
      <c r="E50" t="s">
        <v>187</v>
      </c>
      <c r="F50" t="s">
        <v>191</v>
      </c>
      <c r="G50" t="s">
        <v>199</v>
      </c>
      <c r="H50">
        <v>12.25589225589226</v>
      </c>
      <c r="I50">
        <v>25.201612903225811</v>
      </c>
      <c r="J50">
        <v>36.996587030716718</v>
      </c>
      <c r="K50">
        <v>50.878378378378372</v>
      </c>
      <c r="L50">
        <v>43.098782138024347</v>
      </c>
      <c r="M50">
        <v>45.098039215686278</v>
      </c>
      <c r="N50">
        <v>55.678670360110807</v>
      </c>
      <c r="O50">
        <v>49.720670391061446</v>
      </c>
      <c r="P50">
        <v>45.50561797752809</v>
      </c>
      <c r="Q50">
        <v>20.786516853932589</v>
      </c>
      <c r="R50">
        <v>12.073732718894011</v>
      </c>
      <c r="S50">
        <v>19.296740994854201</v>
      </c>
      <c r="T50">
        <v>24.730215827338132</v>
      </c>
      <c r="U50">
        <v>42.793594306049819</v>
      </c>
      <c r="V50">
        <v>53.612845673505802</v>
      </c>
      <c r="W50" t="s">
        <v>157</v>
      </c>
      <c r="X50" t="s">
        <v>158</v>
      </c>
      <c r="Y50" t="s">
        <v>159</v>
      </c>
      <c r="Z50" t="s">
        <v>160</v>
      </c>
      <c r="AA50" t="s">
        <v>161</v>
      </c>
      <c r="AB50" t="s">
        <v>162</v>
      </c>
      <c r="AC50" t="s">
        <v>163</v>
      </c>
      <c r="AD50" t="s">
        <v>164</v>
      </c>
      <c r="AE50" t="s">
        <v>165</v>
      </c>
      <c r="AF50" t="s">
        <v>166</v>
      </c>
      <c r="AG50">
        <v>39.36915887850467</v>
      </c>
      <c r="AH50">
        <v>37.472766884531588</v>
      </c>
      <c r="AI50">
        <v>47.946428571428577</v>
      </c>
      <c r="AJ50">
        <v>38.21805392731536</v>
      </c>
      <c r="AK50">
        <v>42.352291551628937</v>
      </c>
      <c r="AL50">
        <v>17.546362339514982</v>
      </c>
      <c r="AM50">
        <v>3.0555555555555549</v>
      </c>
      <c r="AN50">
        <v>24.285714285714281</v>
      </c>
      <c r="AO50">
        <v>22.875816993464049</v>
      </c>
      <c r="AP50">
        <v>8.6519114688128766</v>
      </c>
      <c r="AQ50">
        <v>182</v>
      </c>
      <c r="AR50">
        <v>375</v>
      </c>
      <c r="AS50">
        <v>542</v>
      </c>
      <c r="AT50">
        <v>753</v>
      </c>
      <c r="AU50">
        <v>637</v>
      </c>
      <c r="AV50">
        <v>161</v>
      </c>
      <c r="AW50">
        <v>201</v>
      </c>
      <c r="AX50">
        <v>178</v>
      </c>
      <c r="AY50">
        <v>162</v>
      </c>
      <c r="AZ50">
        <v>74</v>
      </c>
      <c r="BA50">
        <v>131</v>
      </c>
      <c r="BB50">
        <v>225</v>
      </c>
      <c r="BC50">
        <v>275</v>
      </c>
      <c r="BD50">
        <v>481</v>
      </c>
      <c r="BE50">
        <v>601</v>
      </c>
      <c r="BF50">
        <v>337</v>
      </c>
      <c r="BG50">
        <v>172</v>
      </c>
      <c r="BH50">
        <v>537</v>
      </c>
      <c r="BI50">
        <v>326</v>
      </c>
      <c r="BJ50">
        <v>767</v>
      </c>
      <c r="BK50">
        <v>123</v>
      </c>
      <c r="BL50">
        <v>11</v>
      </c>
      <c r="BM50">
        <v>68</v>
      </c>
      <c r="BN50">
        <v>105</v>
      </c>
      <c r="BO50">
        <v>43</v>
      </c>
    </row>
    <row r="51">
      <c r="A51" t="s">
        <v>679</v>
      </c>
      <c r="B51">
        <v>2000</v>
      </c>
      <c r="C51" t="s">
        <v>682</v>
      </c>
      <c r="D51">
        <v>157</v>
      </c>
      <c r="E51" t="s">
        <v>187</v>
      </c>
      <c r="F51" t="s">
        <v>192</v>
      </c>
      <c r="G51" t="s">
        <v>199</v>
      </c>
      <c r="H51">
        <v>3.5690235690235692</v>
      </c>
      <c r="I51">
        <v>2.620967741935484</v>
      </c>
      <c r="J51">
        <v>3.0034129692832758</v>
      </c>
      <c r="K51">
        <v>2.432432432432432</v>
      </c>
      <c r="L51">
        <v>0.94722598105548039</v>
      </c>
      <c r="M51">
        <v>3.9215686274509798</v>
      </c>
      <c r="N51">
        <v>3.047091412742382</v>
      </c>
      <c r="O51">
        <v>0.83798882681564246</v>
      </c>
      <c r="P51">
        <v>0.5617977528089888</v>
      </c>
      <c r="Q51">
        <v>0</v>
      </c>
      <c r="R51">
        <v>3.9631336405529951</v>
      </c>
      <c r="S51">
        <v>2.8301886792452828</v>
      </c>
      <c r="T51">
        <v>2.3381294964028778</v>
      </c>
      <c r="U51">
        <v>3.02491103202847</v>
      </c>
      <c r="V51">
        <v>1.784121320249777</v>
      </c>
      <c r="W51" t="s">
        <v>157</v>
      </c>
      <c r="X51" t="s">
        <v>158</v>
      </c>
      <c r="Y51" t="s">
        <v>159</v>
      </c>
      <c r="Z51" t="s">
        <v>160</v>
      </c>
      <c r="AA51" t="s">
        <v>161</v>
      </c>
      <c r="AB51" t="s">
        <v>162</v>
      </c>
      <c r="AC51" t="s">
        <v>163</v>
      </c>
      <c r="AD51" t="s">
        <v>164</v>
      </c>
      <c r="AE51" t="s">
        <v>165</v>
      </c>
      <c r="AF51" t="s">
        <v>166</v>
      </c>
      <c r="AG51">
        <v>3.2710280373831768</v>
      </c>
      <c r="AH51">
        <v>0.4357298474945534</v>
      </c>
      <c r="AI51">
        <v>0.1785714285714286</v>
      </c>
      <c r="AJ51">
        <v>0.58616647127784294</v>
      </c>
      <c r="AK51">
        <v>1.987852015461071</v>
      </c>
      <c r="AL51">
        <v>14.69329529243937</v>
      </c>
      <c r="AM51">
        <v>0.55555555555555558</v>
      </c>
      <c r="AN51">
        <v>0</v>
      </c>
      <c r="AO51">
        <v>0.65359477124183007</v>
      </c>
      <c r="AP51">
        <v>1.0060362173038231</v>
      </c>
      <c r="AQ51">
        <v>53</v>
      </c>
      <c r="AR51">
        <v>39</v>
      </c>
      <c r="AS51">
        <v>44</v>
      </c>
      <c r="AT51">
        <v>36</v>
      </c>
      <c r="AU51">
        <v>14</v>
      </c>
      <c r="AV51">
        <v>14</v>
      </c>
      <c r="AW51">
        <v>11</v>
      </c>
      <c r="AX51">
        <v>3</v>
      </c>
      <c r="AY51">
        <v>2</v>
      </c>
      <c r="AZ51">
        <v>0</v>
      </c>
      <c r="BA51">
        <v>43</v>
      </c>
      <c r="BB51">
        <v>33</v>
      </c>
      <c r="BC51">
        <v>26</v>
      </c>
      <c r="BD51">
        <v>34</v>
      </c>
      <c r="BE51">
        <v>20</v>
      </c>
      <c r="BF51">
        <v>28</v>
      </c>
      <c r="BG51">
        <v>2</v>
      </c>
      <c r="BH51">
        <v>2</v>
      </c>
      <c r="BI51">
        <v>5</v>
      </c>
      <c r="BJ51">
        <v>36</v>
      </c>
      <c r="BK51">
        <v>103</v>
      </c>
      <c r="BL51">
        <v>2</v>
      </c>
      <c r="BM51">
        <v>0</v>
      </c>
      <c r="BN51">
        <v>3</v>
      </c>
      <c r="BO51">
        <v>5</v>
      </c>
    </row>
    <row r="52">
      <c r="A52" t="s">
        <v>679</v>
      </c>
      <c r="B52">
        <v>2000</v>
      </c>
      <c r="C52" t="s">
        <v>682</v>
      </c>
      <c r="D52">
        <v>158</v>
      </c>
      <c r="E52" t="s">
        <v>187</v>
      </c>
      <c r="F52" t="s">
        <v>193</v>
      </c>
      <c r="G52" t="s">
        <v>199</v>
      </c>
      <c r="H52">
        <v>0.067340067340067297</v>
      </c>
      <c r="I52">
        <v>0</v>
      </c>
      <c r="J52">
        <v>0</v>
      </c>
      <c r="K52">
        <v>0</v>
      </c>
      <c r="L52">
        <v>0</v>
      </c>
      <c r="M52">
        <v>0</v>
      </c>
      <c r="N52">
        <v>0</v>
      </c>
      <c r="O52">
        <v>0</v>
      </c>
      <c r="P52">
        <v>0</v>
      </c>
      <c r="Q52">
        <v>0</v>
      </c>
      <c r="R52">
        <v>0</v>
      </c>
      <c r="S52">
        <v>0.085763293310463104</v>
      </c>
      <c r="T52">
        <v>0</v>
      </c>
      <c r="U52">
        <v>0</v>
      </c>
      <c r="V52">
        <v>0</v>
      </c>
      <c r="W52" t="s">
        <v>157</v>
      </c>
      <c r="X52" t="s">
        <v>158</v>
      </c>
      <c r="Y52" t="s">
        <v>159</v>
      </c>
      <c r="Z52" t="s">
        <v>160</v>
      </c>
      <c r="AA52" t="s">
        <v>161</v>
      </c>
      <c r="AB52" t="s">
        <v>162</v>
      </c>
      <c r="AC52" t="s">
        <v>163</v>
      </c>
      <c r="AD52" t="s">
        <v>164</v>
      </c>
      <c r="AE52" t="s">
        <v>165</v>
      </c>
      <c r="AF52" t="s">
        <v>166</v>
      </c>
      <c r="AG52">
        <v>0</v>
      </c>
      <c r="AH52">
        <v>0</v>
      </c>
      <c r="AI52">
        <v>0</v>
      </c>
      <c r="AJ52">
        <v>0</v>
      </c>
      <c r="AK52">
        <v>0</v>
      </c>
      <c r="AL52">
        <v>0</v>
      </c>
      <c r="AM52">
        <v>0</v>
      </c>
      <c r="AN52">
        <v>0</v>
      </c>
      <c r="AO52">
        <v>0</v>
      </c>
      <c r="AP52">
        <v>0.2012072434607646</v>
      </c>
      <c r="AQ52">
        <v>1</v>
      </c>
      <c r="AR52">
        <v>0</v>
      </c>
      <c r="AS52">
        <v>0</v>
      </c>
      <c r="AT52">
        <v>0</v>
      </c>
      <c r="AU52">
        <v>0</v>
      </c>
      <c r="AV52">
        <v>0</v>
      </c>
      <c r="AW52">
        <v>0</v>
      </c>
      <c r="AX52">
        <v>0</v>
      </c>
      <c r="AY52">
        <v>0</v>
      </c>
      <c r="AZ52">
        <v>0</v>
      </c>
      <c r="BA52">
        <v>0</v>
      </c>
      <c r="BB52">
        <v>1</v>
      </c>
      <c r="BC52">
        <v>0</v>
      </c>
      <c r="BD52">
        <v>0</v>
      </c>
      <c r="BE52">
        <v>0</v>
      </c>
      <c r="BF52">
        <v>0</v>
      </c>
      <c r="BG52">
        <v>0</v>
      </c>
      <c r="BH52">
        <v>0</v>
      </c>
      <c r="BI52">
        <v>0</v>
      </c>
      <c r="BJ52">
        <v>0</v>
      </c>
      <c r="BK52">
        <v>0</v>
      </c>
      <c r="BL52">
        <v>0</v>
      </c>
      <c r="BM52">
        <v>0</v>
      </c>
      <c r="BN52">
        <v>0</v>
      </c>
      <c r="BO52">
        <v>1</v>
      </c>
    </row>
    <row r="53">
      <c r="A53" t="s">
        <v>679</v>
      </c>
      <c r="B53">
        <v>2000</v>
      </c>
      <c r="C53" t="s">
        <v>682</v>
      </c>
      <c r="D53">
        <v>159</v>
      </c>
      <c r="E53" t="s">
        <v>187</v>
      </c>
      <c r="F53" t="s">
        <v>181</v>
      </c>
      <c r="G53" t="s">
        <v>199</v>
      </c>
      <c r="H53">
        <v>6.4646464646464654</v>
      </c>
      <c r="I53">
        <v>4.637096774193548</v>
      </c>
      <c r="J53">
        <v>3.4812286689419798</v>
      </c>
      <c r="K53">
        <v>1.4864864864864871</v>
      </c>
      <c r="L53">
        <v>0.33829499323410012</v>
      </c>
      <c r="M53">
        <v>0.56022408963585435</v>
      </c>
      <c r="N53">
        <v>0.8310249307479225</v>
      </c>
      <c r="O53">
        <v>1.1173184357541901</v>
      </c>
      <c r="P53">
        <v>0.5617977528089888</v>
      </c>
      <c r="Q53">
        <v>0</v>
      </c>
      <c r="R53">
        <v>6.9124423963133648</v>
      </c>
      <c r="S53">
        <v>5.8319039451114927</v>
      </c>
      <c r="T53">
        <v>5.1258992805755392</v>
      </c>
      <c r="U53">
        <v>1.868327402135231</v>
      </c>
      <c r="V53">
        <v>0.98126672613737742</v>
      </c>
      <c r="W53" t="s">
        <v>157</v>
      </c>
      <c r="X53" t="s">
        <v>158</v>
      </c>
      <c r="Y53" t="s">
        <v>159</v>
      </c>
      <c r="Z53" t="s">
        <v>160</v>
      </c>
      <c r="AA53" t="s">
        <v>161</v>
      </c>
      <c r="AB53" t="s">
        <v>162</v>
      </c>
      <c r="AC53" t="s">
        <v>163</v>
      </c>
      <c r="AD53" t="s">
        <v>164</v>
      </c>
      <c r="AE53" t="s">
        <v>165</v>
      </c>
      <c r="AF53" t="s">
        <v>166</v>
      </c>
      <c r="AG53">
        <v>2.3364485981308412</v>
      </c>
      <c r="AH53">
        <v>0</v>
      </c>
      <c r="AI53">
        <v>1.696428571428571</v>
      </c>
      <c r="AJ53">
        <v>0</v>
      </c>
      <c r="AK53">
        <v>1.325234676974048</v>
      </c>
      <c r="AL53">
        <v>1.141226818830243</v>
      </c>
      <c r="AM53">
        <v>0</v>
      </c>
      <c r="AN53">
        <v>0.35714285714285721</v>
      </c>
      <c r="AO53">
        <v>17.647058823529409</v>
      </c>
      <c r="AP53">
        <v>18.108651911468812</v>
      </c>
      <c r="AQ53">
        <v>96</v>
      </c>
      <c r="AR53">
        <v>69</v>
      </c>
      <c r="AS53">
        <v>51</v>
      </c>
      <c r="AT53">
        <v>22</v>
      </c>
      <c r="AU53">
        <v>5</v>
      </c>
      <c r="AV53">
        <v>2</v>
      </c>
      <c r="AW53">
        <v>3</v>
      </c>
      <c r="AX53">
        <v>4</v>
      </c>
      <c r="AY53">
        <v>2</v>
      </c>
      <c r="AZ53">
        <v>0</v>
      </c>
      <c r="BA53">
        <v>75</v>
      </c>
      <c r="BB53">
        <v>68</v>
      </c>
      <c r="BC53">
        <v>57</v>
      </c>
      <c r="BD53">
        <v>21</v>
      </c>
      <c r="BE53">
        <v>11</v>
      </c>
      <c r="BF53">
        <v>20</v>
      </c>
      <c r="BG53">
        <v>0</v>
      </c>
      <c r="BH53">
        <v>19</v>
      </c>
      <c r="BI53">
        <v>0</v>
      </c>
      <c r="BJ53">
        <v>24</v>
      </c>
      <c r="BK53">
        <v>8</v>
      </c>
      <c r="BL53">
        <v>0</v>
      </c>
      <c r="BM53">
        <v>1</v>
      </c>
      <c r="BN53">
        <v>81</v>
      </c>
      <c r="BO53">
        <v>90</v>
      </c>
    </row>
    <row r="54">
      <c r="A54" t="s">
        <v>679</v>
      </c>
      <c r="B54">
        <v>2000</v>
      </c>
      <c r="C54" t="s">
        <v>682</v>
      </c>
      <c r="D54">
        <v>160</v>
      </c>
      <c r="E54" t="s">
        <v>187</v>
      </c>
      <c r="F54" t="s">
        <v>194</v>
      </c>
      <c r="G54" t="s">
        <v>199</v>
      </c>
      <c r="H54">
        <v>75.555555555555557</v>
      </c>
      <c r="I54">
        <v>57.45967741935484</v>
      </c>
      <c r="J54">
        <v>41.569965870307172</v>
      </c>
      <c r="K54">
        <v>21.824324324324319</v>
      </c>
      <c r="L54">
        <v>5.3450608930987817</v>
      </c>
      <c r="M54">
        <v>21.84873949579832</v>
      </c>
      <c r="N54">
        <v>12.18836565096953</v>
      </c>
      <c r="O54">
        <v>6.1452513966480442</v>
      </c>
      <c r="P54">
        <v>2.808988764044944</v>
      </c>
      <c r="Q54">
        <v>0.2808988764044944</v>
      </c>
      <c r="R54">
        <v>74.930875576036868</v>
      </c>
      <c r="S54">
        <v>66.7238421955403</v>
      </c>
      <c r="T54">
        <v>58.633093525179859</v>
      </c>
      <c r="U54">
        <v>36.832740213523131</v>
      </c>
      <c r="V54">
        <v>15.700267618198041</v>
      </c>
      <c r="W54" t="s">
        <v>157</v>
      </c>
      <c r="X54" t="s">
        <v>158</v>
      </c>
      <c r="Y54" t="s">
        <v>159</v>
      </c>
      <c r="Z54" t="s">
        <v>160</v>
      </c>
      <c r="AA54" t="s">
        <v>161</v>
      </c>
      <c r="AB54" t="s">
        <v>162</v>
      </c>
      <c r="AC54" t="s">
        <v>163</v>
      </c>
      <c r="AD54" t="s">
        <v>164</v>
      </c>
      <c r="AE54" t="s">
        <v>165</v>
      </c>
      <c r="AF54" t="s">
        <v>166</v>
      </c>
      <c r="AG54">
        <v>40.537383177570092</v>
      </c>
      <c r="AH54">
        <v>47.712418300653603</v>
      </c>
      <c r="AI54">
        <v>31.071428571428569</v>
      </c>
      <c r="AJ54">
        <v>37.98358733880422</v>
      </c>
      <c r="AK54">
        <v>21.866372170071781</v>
      </c>
      <c r="AL54">
        <v>50.071326676176888</v>
      </c>
      <c r="AM54">
        <v>86.666666666666671</v>
      </c>
      <c r="AN54">
        <v>65.714285714285708</v>
      </c>
      <c r="AO54">
        <v>40.958605664488019</v>
      </c>
      <c r="AP54">
        <v>64.185110663983906</v>
      </c>
      <c r="AQ54">
        <v>1122</v>
      </c>
      <c r="AR54">
        <v>855</v>
      </c>
      <c r="AS54">
        <v>609</v>
      </c>
      <c r="AT54">
        <v>323</v>
      </c>
      <c r="AU54">
        <v>79</v>
      </c>
      <c r="AV54">
        <v>78</v>
      </c>
      <c r="AW54">
        <v>44</v>
      </c>
      <c r="AX54">
        <v>22</v>
      </c>
      <c r="AY54">
        <v>10</v>
      </c>
      <c r="AZ54">
        <v>1</v>
      </c>
      <c r="BA54">
        <v>813</v>
      </c>
      <c r="BB54">
        <v>778</v>
      </c>
      <c r="BC54">
        <v>652</v>
      </c>
      <c r="BD54">
        <v>414</v>
      </c>
      <c r="BE54">
        <v>176</v>
      </c>
      <c r="BF54">
        <v>347</v>
      </c>
      <c r="BG54">
        <v>219</v>
      </c>
      <c r="BH54">
        <v>348</v>
      </c>
      <c r="BI54">
        <v>324</v>
      </c>
      <c r="BJ54">
        <v>396</v>
      </c>
      <c r="BK54">
        <v>351</v>
      </c>
      <c r="BL54">
        <v>312</v>
      </c>
      <c r="BM54">
        <v>184</v>
      </c>
      <c r="BN54">
        <v>188</v>
      </c>
      <c r="BO54">
        <v>319</v>
      </c>
    </row>
    <row r="55">
      <c r="A55" t="s">
        <v>679</v>
      </c>
      <c r="B55">
        <v>2002</v>
      </c>
      <c r="C55" t="s">
        <v>683</v>
      </c>
      <c r="D55">
        <v>16</v>
      </c>
      <c r="E55" t="s">
        <v>13</v>
      </c>
      <c r="F55" t="s">
        <v>14</v>
      </c>
      <c r="G55" t="s">
        <v>692</v>
      </c>
      <c r="H55">
        <v>68.883623730754437</v>
      </c>
      <c r="I55">
        <v>80.523225559222681</v>
      </c>
      <c r="J55">
        <v>82.862371195433056</v>
      </c>
      <c r="K55">
        <v>84.310660995665771</v>
      </c>
      <c r="L55">
        <v>91.283535270101353</v>
      </c>
      <c r="M55">
        <v>90.082062019480048</v>
      </c>
      <c r="N55">
        <v>86.813174574493274</v>
      </c>
      <c r="O55">
        <v>85.771642423593732</v>
      </c>
      <c r="P55">
        <v>92.504680252768594</v>
      </c>
      <c r="Q55">
        <v>94.461390242770932</v>
      </c>
      <c r="R55">
        <v>65.594648987629554</v>
      </c>
      <c r="S55">
        <v>73.244966670248672</v>
      </c>
      <c r="T55">
        <v>75.578478480223268</v>
      </c>
      <c r="U55">
        <v>74.739118531803598</v>
      </c>
      <c r="V55">
        <v>78.623900500594374</v>
      </c>
      <c r="W55" t="s">
        <v>250</v>
      </c>
      <c r="X55" t="s">
        <v>251</v>
      </c>
      <c r="Y55" t="s">
        <v>252</v>
      </c>
      <c r="Z55" t="s">
        <v>253</v>
      </c>
      <c r="AA55" t="s">
        <v>254</v>
      </c>
      <c r="AB55" t="s">
        <v>255</v>
      </c>
      <c r="AC55" t="s">
        <v>256</v>
      </c>
      <c r="AD55" t="s">
        <v>257</v>
      </c>
      <c r="AE55" t="s">
        <v>258</v>
      </c>
      <c r="AF55" t="s">
        <v>259</v>
      </c>
      <c r="AG55">
        <v>85.057508811698384</v>
      </c>
      <c r="AH55">
        <v>77.718831343158641</v>
      </c>
      <c r="AI55">
        <v>79.35421170590908</v>
      </c>
      <c r="AJ55">
        <v>79.665279223032044</v>
      </c>
      <c r="AK55">
        <v>82.48752079866226</v>
      </c>
      <c r="AL55">
        <v>83.848203711010555</v>
      </c>
      <c r="AM55">
        <v>73.186936936938537</v>
      </c>
      <c r="AN55">
        <v>84.301152737751465</v>
      </c>
      <c r="AO55">
        <v>82.746038365308124</v>
      </c>
      <c r="AP55">
        <v>80.013433622275997</v>
      </c>
      <c r="AQ55"/>
      <c r="AR55"/>
      <c r="AS55"/>
      <c r="AT55"/>
      <c r="AU55"/>
      <c r="AV55"/>
      <c r="AW55"/>
      <c r="AX55"/>
      <c r="AY55"/>
      <c r="AZ55"/>
      <c r="BA55"/>
      <c r="BB55"/>
      <c r="BC55"/>
      <c r="BD55"/>
      <c r="BE55"/>
      <c r="BF55"/>
      <c r="BG55"/>
      <c r="BH55"/>
      <c r="BI55"/>
      <c r="BJ55"/>
      <c r="BK55"/>
      <c r="BL55"/>
      <c r="BM55"/>
      <c r="BN55"/>
      <c r="BO55"/>
    </row>
    <row r="56">
      <c r="A56" t="s">
        <v>679</v>
      </c>
      <c r="B56">
        <v>2002</v>
      </c>
      <c r="C56" t="s">
        <v>683</v>
      </c>
      <c r="D56">
        <v>17</v>
      </c>
      <c r="E56" t="s">
        <v>13</v>
      </c>
      <c r="F56" t="s">
        <v>51</v>
      </c>
      <c r="G56" t="s">
        <v>199</v>
      </c>
      <c r="H56">
        <v>31.11637626924556</v>
      </c>
      <c r="I56">
        <v>19.476774440777319</v>
      </c>
      <c r="J56">
        <v>17.13762880456694</v>
      </c>
      <c r="K56">
        <v>15.689339004334229</v>
      </c>
      <c r="L56">
        <v>8.7164647298986466</v>
      </c>
      <c r="M56">
        <v>9.9179379805199517</v>
      </c>
      <c r="N56">
        <v>13.186825425506729</v>
      </c>
      <c r="O56">
        <v>14.228357576406269</v>
      </c>
      <c r="P56">
        <v>7.4953197472314059</v>
      </c>
      <c r="Q56">
        <v>5.538609757229068</v>
      </c>
      <c r="R56">
        <v>34.405351012370453</v>
      </c>
      <c r="S56">
        <v>26.755033329751331</v>
      </c>
      <c r="T56">
        <v>24.421521519776729</v>
      </c>
      <c r="U56">
        <v>25.260881468196398</v>
      </c>
      <c r="V56">
        <v>21.37609949940563</v>
      </c>
      <c r="W56" t="s">
        <v>250</v>
      </c>
      <c r="X56" t="s">
        <v>251</v>
      </c>
      <c r="Y56" t="s">
        <v>252</v>
      </c>
      <c r="Z56" t="s">
        <v>253</v>
      </c>
      <c r="AA56" t="s">
        <v>254</v>
      </c>
      <c r="AB56" t="s">
        <v>255</v>
      </c>
      <c r="AC56" t="s">
        <v>256</v>
      </c>
      <c r="AD56" t="s">
        <v>257</v>
      </c>
      <c r="AE56" t="s">
        <v>258</v>
      </c>
      <c r="AF56" t="s">
        <v>259</v>
      </c>
      <c r="AG56">
        <v>14.94249118830162</v>
      </c>
      <c r="AH56">
        <v>22.281168656841359</v>
      </c>
      <c r="AI56">
        <v>20.64578829409092</v>
      </c>
      <c r="AJ56">
        <v>20.334720776967959</v>
      </c>
      <c r="AK56">
        <v>17.51247920133774</v>
      </c>
      <c r="AL56">
        <v>16.151796288989441</v>
      </c>
      <c r="AM56">
        <v>26.81306306306146</v>
      </c>
      <c r="AN56">
        <v>15.698847262248529</v>
      </c>
      <c r="AO56">
        <v>17.25396163469188</v>
      </c>
      <c r="AP56">
        <v>19.986566377723999</v>
      </c>
      <c r="AQ56"/>
      <c r="AR56"/>
      <c r="AS56"/>
      <c r="AT56"/>
      <c r="AU56"/>
      <c r="AV56"/>
      <c r="AW56"/>
      <c r="AX56"/>
      <c r="AY56"/>
      <c r="AZ56"/>
      <c r="BA56"/>
      <c r="BB56"/>
      <c r="BC56"/>
      <c r="BD56"/>
      <c r="BE56"/>
      <c r="BF56"/>
      <c r="BG56"/>
      <c r="BH56"/>
      <c r="BI56"/>
      <c r="BJ56"/>
      <c r="BK56"/>
      <c r="BL56"/>
      <c r="BM56"/>
      <c r="BN56"/>
      <c r="BO56"/>
    </row>
    <row r="57">
      <c r="A57" t="s">
        <v>679</v>
      </c>
      <c r="B57">
        <v>2002</v>
      </c>
      <c r="C57" t="s">
        <v>683</v>
      </c>
      <c r="D57">
        <v>18</v>
      </c>
      <c r="E57" t="s">
        <v>60</v>
      </c>
      <c r="F57" t="s">
        <v>15</v>
      </c>
      <c r="G57" t="s">
        <v>693</v>
      </c>
      <c r="H57">
        <v>61.742340924974272</v>
      </c>
      <c r="I57">
        <v>71.790008081292285</v>
      </c>
      <c r="J57">
        <v>74.776428079674588</v>
      </c>
      <c r="K57">
        <v>76.171256877017427</v>
      </c>
      <c r="L57">
        <v>84.547250287819764</v>
      </c>
      <c r="M57">
        <v>82.385176973511804</v>
      </c>
      <c r="N57">
        <v>80.026476887887924</v>
      </c>
      <c r="O57">
        <v>80.726251692794094</v>
      </c>
      <c r="P57">
        <v>87.605678494833811</v>
      </c>
      <c r="Q57">
        <v>93.356578660984141</v>
      </c>
      <c r="R57">
        <v>59.579419167803273</v>
      </c>
      <c r="S57">
        <v>64.972375256984549</v>
      </c>
      <c r="T57">
        <v>66.744630346171192</v>
      </c>
      <c r="U57">
        <v>67.565497779867087</v>
      </c>
      <c r="V57">
        <v>68.548148545686274</v>
      </c>
      <c r="W57" t="s">
        <v>250</v>
      </c>
      <c r="X57" t="s">
        <v>251</v>
      </c>
      <c r="Y57" t="s">
        <v>252</v>
      </c>
      <c r="Z57" t="s">
        <v>253</v>
      </c>
      <c r="AA57" t="s">
        <v>254</v>
      </c>
      <c r="AB57" t="s">
        <v>255</v>
      </c>
      <c r="AC57" t="s">
        <v>256</v>
      </c>
      <c r="AD57" t="s">
        <v>257</v>
      </c>
      <c r="AE57" t="s">
        <v>258</v>
      </c>
      <c r="AF57" t="s">
        <v>259</v>
      </c>
      <c r="AG57">
        <v>81.162704124604375</v>
      </c>
      <c r="AH57">
        <v>71.374436947798756</v>
      </c>
      <c r="AI57">
        <v>64.809237739863406</v>
      </c>
      <c r="AJ57">
        <v>70.885840288248929</v>
      </c>
      <c r="AK57">
        <v>75.890699902007839</v>
      </c>
      <c r="AL57">
        <v>73.40860522525233</v>
      </c>
      <c r="AM57">
        <v>67.229860674629592</v>
      </c>
      <c r="AN57">
        <v>82.460516215093136</v>
      </c>
      <c r="AO57">
        <v>78.571905866167967</v>
      </c>
      <c r="AP57">
        <v>72.932598788446256</v>
      </c>
      <c r="AQ57"/>
      <c r="AR57"/>
      <c r="AS57"/>
      <c r="AT57"/>
      <c r="AU57"/>
      <c r="AV57"/>
      <c r="AW57"/>
      <c r="AX57"/>
      <c r="AY57"/>
      <c r="AZ57"/>
      <c r="BA57"/>
      <c r="BB57"/>
      <c r="BC57"/>
      <c r="BD57"/>
      <c r="BE57"/>
      <c r="BF57"/>
      <c r="BG57"/>
      <c r="BH57"/>
      <c r="BI57"/>
      <c r="BJ57"/>
      <c r="BK57"/>
      <c r="BL57"/>
      <c r="BM57"/>
      <c r="BN57"/>
      <c r="BO57"/>
    </row>
    <row r="58">
      <c r="A58" t="s">
        <v>679</v>
      </c>
      <c r="B58">
        <v>2002</v>
      </c>
      <c r="C58" t="s">
        <v>683</v>
      </c>
      <c r="D58">
        <v>19</v>
      </c>
      <c r="E58" t="s">
        <v>60</v>
      </c>
      <c r="F58" t="s">
        <v>16</v>
      </c>
      <c r="G58" t="s">
        <v>694</v>
      </c>
      <c r="H58">
        <v>7.1412828057801594</v>
      </c>
      <c r="I58">
        <v>8.7332174779304008</v>
      </c>
      <c r="J58">
        <v>8.0859431157584627</v>
      </c>
      <c r="K58">
        <v>8.1394041186483435</v>
      </c>
      <c r="L58">
        <v>6.7362849822815756</v>
      </c>
      <c r="M58">
        <v>7.696885045968231</v>
      </c>
      <c r="N58">
        <v>6.7866976866053372</v>
      </c>
      <c r="O58">
        <v>5.0453907307996309</v>
      </c>
      <c r="P58">
        <v>4.8990017579347853</v>
      </c>
      <c r="Q58">
        <v>1.1048115817867949</v>
      </c>
      <c r="R58">
        <v>6.0152298198262919</v>
      </c>
      <c r="S58">
        <v>8.2725914132641272</v>
      </c>
      <c r="T58">
        <v>8.8338481340520687</v>
      </c>
      <c r="U58">
        <v>7.1736207519365074</v>
      </c>
      <c r="V58">
        <v>10.0757519549081</v>
      </c>
      <c r="W58" t="s">
        <v>250</v>
      </c>
      <c r="X58" t="s">
        <v>251</v>
      </c>
      <c r="Y58" t="s">
        <v>252</v>
      </c>
      <c r="Z58" t="s">
        <v>253</v>
      </c>
      <c r="AA58" t="s">
        <v>254</v>
      </c>
      <c r="AB58" t="s">
        <v>255</v>
      </c>
      <c r="AC58" t="s">
        <v>256</v>
      </c>
      <c r="AD58" t="s">
        <v>257</v>
      </c>
      <c r="AE58" t="s">
        <v>258</v>
      </c>
      <c r="AF58" t="s">
        <v>259</v>
      </c>
      <c r="AG58">
        <v>3.8948046870940169</v>
      </c>
      <c r="AH58">
        <v>6.3443943953598883</v>
      </c>
      <c r="AI58">
        <v>14.54497396604568</v>
      </c>
      <c r="AJ58">
        <v>8.7794389347831228</v>
      </c>
      <c r="AK58">
        <v>6.5968208966544184</v>
      </c>
      <c r="AL58">
        <v>10.43959848575823</v>
      </c>
      <c r="AM58">
        <v>5.9570762623089513</v>
      </c>
      <c r="AN58">
        <v>1.840636522658329</v>
      </c>
      <c r="AO58">
        <v>4.174132499140172</v>
      </c>
      <c r="AP58">
        <v>7.0808348338297344</v>
      </c>
      <c r="AQ58"/>
      <c r="AR58"/>
      <c r="AS58"/>
      <c r="AT58"/>
      <c r="AU58"/>
      <c r="AV58"/>
      <c r="AW58"/>
      <c r="AX58"/>
      <c r="AY58"/>
      <c r="AZ58"/>
      <c r="BA58"/>
      <c r="BB58"/>
      <c r="BC58"/>
      <c r="BD58"/>
      <c r="BE58"/>
      <c r="BF58"/>
      <c r="BG58"/>
      <c r="BH58"/>
      <c r="BI58"/>
      <c r="BJ58"/>
      <c r="BK58"/>
      <c r="BL58"/>
      <c r="BM58"/>
      <c r="BN58"/>
      <c r="BO58"/>
    </row>
    <row r="59">
      <c r="A59" t="s">
        <v>679</v>
      </c>
      <c r="B59">
        <v>2002</v>
      </c>
      <c r="C59" t="s">
        <v>683</v>
      </c>
      <c r="D59">
        <v>20</v>
      </c>
      <c r="E59" t="s">
        <v>60</v>
      </c>
      <c r="F59" t="s">
        <v>22</v>
      </c>
      <c r="G59" t="s">
        <v>695</v>
      </c>
      <c r="H59">
        <v>30.80229064488455</v>
      </c>
      <c r="I59">
        <v>19.33957987656677</v>
      </c>
      <c r="J59">
        <v>16.827221509929771</v>
      </c>
      <c r="K59">
        <v>15.411453522583701</v>
      </c>
      <c r="L59">
        <v>8.5933127914406811</v>
      </c>
      <c r="M59">
        <v>9.8740026464653994</v>
      </c>
      <c r="N59">
        <v>13.142002082867659</v>
      </c>
      <c r="O59">
        <v>14.22835757640628</v>
      </c>
      <c r="P59">
        <v>7.4953197472314059</v>
      </c>
      <c r="Q59">
        <v>5.538609757229068</v>
      </c>
      <c r="R59">
        <v>34.351623668090447</v>
      </c>
      <c r="S59">
        <v>26.219448920570631</v>
      </c>
      <c r="T59">
        <v>24.16055610109467</v>
      </c>
      <c r="U59">
        <v>24.76521352432508</v>
      </c>
      <c r="V59">
        <v>20.62178118371148</v>
      </c>
      <c r="W59" t="s">
        <v>250</v>
      </c>
      <c r="X59" t="s">
        <v>251</v>
      </c>
      <c r="Y59" t="s">
        <v>252</v>
      </c>
      <c r="Z59" t="s">
        <v>253</v>
      </c>
      <c r="AA59" t="s">
        <v>254</v>
      </c>
      <c r="AB59" t="s">
        <v>255</v>
      </c>
      <c r="AC59" t="s">
        <v>256</v>
      </c>
      <c r="AD59" t="s">
        <v>257</v>
      </c>
      <c r="AE59" t="s">
        <v>258</v>
      </c>
      <c r="AF59" t="s">
        <v>259</v>
      </c>
      <c r="AG59">
        <v>14.942491188301601</v>
      </c>
      <c r="AH59">
        <v>21.848700260301129</v>
      </c>
      <c r="AI59">
        <v>20.267954540942281</v>
      </c>
      <c r="AJ59">
        <v>19.640998959416759</v>
      </c>
      <c r="AK59">
        <v>17.51247920133774</v>
      </c>
      <c r="AL59">
        <v>16.109849980264599</v>
      </c>
      <c r="AM59">
        <v>26.81306306306146</v>
      </c>
      <c r="AN59">
        <v>15.237752161383989</v>
      </c>
      <c r="AO59">
        <v>16.628440366968729</v>
      </c>
      <c r="AP59">
        <v>19.986566377723999</v>
      </c>
      <c r="AQ59"/>
      <c r="AR59"/>
      <c r="AS59"/>
      <c r="AT59"/>
      <c r="AU59"/>
      <c r="AV59"/>
      <c r="AW59"/>
      <c r="AX59"/>
      <c r="AY59"/>
      <c r="AZ59"/>
      <c r="BA59"/>
      <c r="BB59"/>
      <c r="BC59"/>
      <c r="BD59"/>
      <c r="BE59"/>
      <c r="BF59"/>
      <c r="BG59"/>
      <c r="BH59"/>
      <c r="BI59"/>
      <c r="BJ59"/>
      <c r="BK59"/>
      <c r="BL59"/>
      <c r="BM59"/>
      <c r="BN59"/>
      <c r="BO59"/>
    </row>
    <row r="60">
      <c r="A60" t="s">
        <v>679</v>
      </c>
      <c r="B60">
        <v>2002</v>
      </c>
      <c r="C60" t="s">
        <v>683</v>
      </c>
      <c r="D60">
        <v>21</v>
      </c>
      <c r="E60" t="s">
        <v>60</v>
      </c>
      <c r="F60" t="s">
        <v>17</v>
      </c>
      <c r="G60" t="s">
        <v>696</v>
      </c>
      <c r="H60">
        <v>0.31408562436100862</v>
      </c>
      <c r="I60">
        <v>0.1371945642105511</v>
      </c>
      <c r="J60">
        <v>0.31040729463717998</v>
      </c>
      <c r="K60">
        <v>0.27788548175053129</v>
      </c>
      <c r="L60">
        <v>0.12315193845797399</v>
      </c>
      <c r="M60">
        <v>0.043935334054561299</v>
      </c>
      <c r="N60">
        <v>0.044823342639074802</v>
      </c>
      <c r="O60">
        <v>0</v>
      </c>
      <c r="P60">
        <v>0</v>
      </c>
      <c r="Q60">
        <v>0</v>
      </c>
      <c r="R60">
        <v>0.053727344279971598</v>
      </c>
      <c r="S60">
        <v>0.53558440918070582</v>
      </c>
      <c r="T60">
        <v>0.2609654186820739</v>
      </c>
      <c r="U60">
        <v>0.4956679438713244</v>
      </c>
      <c r="V60">
        <v>0.75431831569415386</v>
      </c>
      <c r="W60" t="s">
        <v>250</v>
      </c>
      <c r="X60" t="s">
        <v>251</v>
      </c>
      <c r="Y60" t="s">
        <v>252</v>
      </c>
      <c r="Z60" t="s">
        <v>253</v>
      </c>
      <c r="AA60" t="s">
        <v>254</v>
      </c>
      <c r="AB60" t="s">
        <v>255</v>
      </c>
      <c r="AC60" t="s">
        <v>256</v>
      </c>
      <c r="AD60" t="s">
        <v>257</v>
      </c>
      <c r="AE60" t="s">
        <v>258</v>
      </c>
      <c r="AF60" t="s">
        <v>259</v>
      </c>
      <c r="AG60">
        <v>0</v>
      </c>
      <c r="AH60">
        <v>0.43246839654023328</v>
      </c>
      <c r="AI60">
        <v>0.37783375314863321</v>
      </c>
      <c r="AJ60">
        <v>0.69372181755117512</v>
      </c>
      <c r="AK60">
        <v>0</v>
      </c>
      <c r="AL60">
        <v>0.041946308724830302</v>
      </c>
      <c r="AM60">
        <v>0</v>
      </c>
      <c r="AN60">
        <v>0.46109510086454503</v>
      </c>
      <c r="AO60">
        <v>0.62552126772312833</v>
      </c>
      <c r="AP60">
        <v>0</v>
      </c>
      <c r="AQ60"/>
      <c r="AR60"/>
      <c r="AS60"/>
      <c r="AT60"/>
      <c r="AU60"/>
      <c r="AV60"/>
      <c r="AW60"/>
      <c r="AX60"/>
      <c r="AY60"/>
      <c r="AZ60"/>
      <c r="BA60"/>
      <c r="BB60"/>
      <c r="BC60"/>
      <c r="BD60"/>
      <c r="BE60"/>
      <c r="BF60"/>
      <c r="BG60"/>
      <c r="BH60"/>
      <c r="BI60"/>
      <c r="BJ60"/>
      <c r="BK60"/>
      <c r="BL60"/>
      <c r="BM60"/>
      <c r="BN60"/>
      <c r="BO60"/>
    </row>
    <row r="61">
      <c r="A61" t="s">
        <v>679</v>
      </c>
      <c r="B61">
        <v>2002</v>
      </c>
      <c r="C61" t="s">
        <v>683</v>
      </c>
      <c r="D61">
        <v>58</v>
      </c>
      <c r="E61" t="s">
        <v>260</v>
      </c>
      <c r="F61" t="s">
        <v>261</v>
      </c>
      <c r="G61" t="s">
        <v>199</v>
      </c>
      <c r="H61">
        <v>1.1915707383162979</v>
      </c>
      <c r="I61">
        <v>18.378993293272121</v>
      </c>
      <c r="J61">
        <v>19.742207066156968</v>
      </c>
      <c r="K61">
        <v>28.268226658423121</v>
      </c>
      <c r="L61">
        <v>58.65638676638828</v>
      </c>
      <c r="M61">
        <v>45.448360419176971</v>
      </c>
      <c r="N61">
        <v>34.098622167201199</v>
      </c>
      <c r="O61">
        <v>40.262255046059977</v>
      </c>
      <c r="P61">
        <v>58.344859348540894</v>
      </c>
      <c r="Q61">
        <v>77.827899251649413</v>
      </c>
      <c r="R61">
        <v>0.48757220179669541</v>
      </c>
      <c r="S61">
        <v>1.748489358131851</v>
      </c>
      <c r="T61">
        <v>1.735908966500292</v>
      </c>
      <c r="U61">
        <v>2.1929631127841618</v>
      </c>
      <c r="V61">
        <v>6.2636041356308496</v>
      </c>
      <c r="W61" t="s">
        <v>250</v>
      </c>
      <c r="X61" t="s">
        <v>251</v>
      </c>
      <c r="Y61" t="s">
        <v>252</v>
      </c>
      <c r="Z61" t="s">
        <v>253</v>
      </c>
      <c r="AA61" t="s">
        <v>254</v>
      </c>
      <c r="AB61" t="s">
        <v>255</v>
      </c>
      <c r="AC61" t="s">
        <v>256</v>
      </c>
      <c r="AD61" t="s">
        <v>257</v>
      </c>
      <c r="AE61" t="s">
        <v>258</v>
      </c>
      <c r="AF61" t="s">
        <v>259</v>
      </c>
      <c r="AG61">
        <v>17.651170919258629</v>
      </c>
      <c r="AH61">
        <v>24.118429807051779</v>
      </c>
      <c r="AI61">
        <v>23.501259445844848</v>
      </c>
      <c r="AJ61">
        <v>19.944502254596049</v>
      </c>
      <c r="AK61">
        <v>42.616472545754199</v>
      </c>
      <c r="AL61">
        <v>23.40604026845509</v>
      </c>
      <c r="AM61">
        <v>25.00000000000048</v>
      </c>
      <c r="AN61">
        <v>16.36887608069145</v>
      </c>
      <c r="AO61">
        <v>17.84820683903315</v>
      </c>
      <c r="AP61">
        <v>15.993537964459611</v>
      </c>
      <c r="AQ61"/>
      <c r="AR61"/>
      <c r="AS61"/>
      <c r="AT61"/>
      <c r="AU61"/>
      <c r="AV61"/>
      <c r="AW61"/>
      <c r="AX61"/>
      <c r="AY61"/>
      <c r="AZ61"/>
      <c r="BA61"/>
      <c r="BB61"/>
      <c r="BC61"/>
      <c r="BD61"/>
      <c r="BE61"/>
      <c r="BF61"/>
      <c r="BG61"/>
      <c r="BH61"/>
      <c r="BI61"/>
      <c r="BJ61"/>
      <c r="BK61"/>
      <c r="BL61"/>
      <c r="BM61"/>
      <c r="BN61"/>
      <c r="BO61"/>
    </row>
    <row r="62">
      <c r="A62" t="s">
        <v>679</v>
      </c>
      <c r="B62">
        <v>2002</v>
      </c>
      <c r="C62" t="s">
        <v>683</v>
      </c>
      <c r="D62">
        <v>59</v>
      </c>
      <c r="E62" t="s">
        <v>260</v>
      </c>
      <c r="F62" t="s">
        <v>262</v>
      </c>
      <c r="G62" t="s">
        <v>199</v>
      </c>
      <c r="H62">
        <v>50.63348501986934</v>
      </c>
      <c r="I62">
        <v>45.104581312581942</v>
      </c>
      <c r="J62">
        <v>48.023055600498289</v>
      </c>
      <c r="K62">
        <v>42.135149127319579</v>
      </c>
      <c r="L62">
        <v>23.08577415485361</v>
      </c>
      <c r="M62">
        <v>36.748771736822107</v>
      </c>
      <c r="N62">
        <v>45.620472342838028</v>
      </c>
      <c r="O62">
        <v>35.886156376403278</v>
      </c>
      <c r="P62">
        <v>29.363126101309909</v>
      </c>
      <c r="Q62">
        <v>11.93849141566333</v>
      </c>
      <c r="R62">
        <v>49.065338635410178</v>
      </c>
      <c r="S62">
        <v>52.608061925481508</v>
      </c>
      <c r="T62">
        <v>51.69230496252375</v>
      </c>
      <c r="U62">
        <v>50.263104005414853</v>
      </c>
      <c r="V62">
        <v>48.596815682408867</v>
      </c>
      <c r="W62" t="s">
        <v>250</v>
      </c>
      <c r="X62" t="s">
        <v>251</v>
      </c>
      <c r="Y62" t="s">
        <v>252</v>
      </c>
      <c r="Z62" t="s">
        <v>253</v>
      </c>
      <c r="AA62" t="s">
        <v>254</v>
      </c>
      <c r="AB62" t="s">
        <v>255</v>
      </c>
      <c r="AC62" t="s">
        <v>256</v>
      </c>
      <c r="AD62" t="s">
        <v>257</v>
      </c>
      <c r="AE62" t="s">
        <v>258</v>
      </c>
      <c r="AF62" t="s">
        <v>259</v>
      </c>
      <c r="AG62">
        <v>55.225445648371483</v>
      </c>
      <c r="AH62">
        <v>34.597471723218952</v>
      </c>
      <c r="AI62">
        <v>36.246851385393093</v>
      </c>
      <c r="AJ62">
        <v>37.391605966007752</v>
      </c>
      <c r="AK62">
        <v>32.882695507484357</v>
      </c>
      <c r="AL62">
        <v>41.107382550333703</v>
      </c>
      <c r="AM62">
        <v>34.909909909910787</v>
      </c>
      <c r="AN62">
        <v>60.749279538904531</v>
      </c>
      <c r="AO62">
        <v>54.336947456216159</v>
      </c>
      <c r="AP62">
        <v>52.450188476039251</v>
      </c>
      <c r="AQ62"/>
      <c r="AR62"/>
      <c r="AS62"/>
      <c r="AT62"/>
      <c r="AU62"/>
      <c r="AV62"/>
      <c r="AW62"/>
      <c r="AX62"/>
      <c r="AY62"/>
      <c r="AZ62"/>
      <c r="BA62"/>
      <c r="BB62"/>
      <c r="BC62"/>
      <c r="BD62"/>
      <c r="BE62"/>
      <c r="BF62"/>
      <c r="BG62"/>
      <c r="BH62"/>
      <c r="BI62"/>
      <c r="BJ62"/>
      <c r="BK62"/>
      <c r="BL62"/>
      <c r="BM62"/>
      <c r="BN62"/>
      <c r="BO62"/>
    </row>
    <row r="63">
      <c r="A63" t="s">
        <v>679</v>
      </c>
      <c r="B63">
        <v>2002</v>
      </c>
      <c r="C63" t="s">
        <v>683</v>
      </c>
      <c r="D63">
        <v>60</v>
      </c>
      <c r="E63" t="s">
        <v>260</v>
      </c>
      <c r="F63" t="s">
        <v>263</v>
      </c>
      <c r="G63" t="s">
        <v>199</v>
      </c>
      <c r="H63">
        <v>0.91208152511742835</v>
      </c>
      <c r="I63">
        <v>1.403564637395956</v>
      </c>
      <c r="J63">
        <v>1.8689278043281119</v>
      </c>
      <c r="K63">
        <v>1.127005243275051</v>
      </c>
      <c r="L63">
        <v>0.5297964156050039</v>
      </c>
      <c r="M63">
        <v>2.2799801192602458</v>
      </c>
      <c r="N63">
        <v>0.94691367179456709</v>
      </c>
      <c r="O63">
        <v>1.2564899576039119</v>
      </c>
      <c r="P63">
        <v>0.72375901318798019</v>
      </c>
      <c r="Q63">
        <v>0.40920629599974839</v>
      </c>
      <c r="R63">
        <v>0.55662349823313007</v>
      </c>
      <c r="S63">
        <v>1.1551805869567451</v>
      </c>
      <c r="T63">
        <v>1.051787906952738</v>
      </c>
      <c r="U63">
        <v>2.2404037725936412</v>
      </c>
      <c r="V63">
        <v>1.0197039696314201</v>
      </c>
      <c r="W63" t="s">
        <v>250</v>
      </c>
      <c r="X63" t="s">
        <v>251</v>
      </c>
      <c r="Y63" t="s">
        <v>252</v>
      </c>
      <c r="Z63" t="s">
        <v>253</v>
      </c>
      <c r="AA63" t="s">
        <v>254</v>
      </c>
      <c r="AB63" t="s">
        <v>255</v>
      </c>
      <c r="AC63" t="s">
        <v>256</v>
      </c>
      <c r="AD63" t="s">
        <v>257</v>
      </c>
      <c r="AE63" t="s">
        <v>258</v>
      </c>
      <c r="AF63" t="s">
        <v>259</v>
      </c>
      <c r="AG63">
        <v>0.87382034253754948</v>
      </c>
      <c r="AH63">
        <v>1.3306719893545631</v>
      </c>
      <c r="AI63">
        <v>2.040302267002617</v>
      </c>
      <c r="AJ63">
        <v>0.5202913631633812</v>
      </c>
      <c r="AK63">
        <v>0.97753743760390976</v>
      </c>
      <c r="AL63">
        <v>1.5939597315435521</v>
      </c>
      <c r="AM63">
        <v>0.16891891891892249</v>
      </c>
      <c r="AN63">
        <v>0.17291066282420439</v>
      </c>
      <c r="AO63">
        <v>0.58381984987491975</v>
      </c>
      <c r="AP63">
        <v>2.3694130317717832</v>
      </c>
      <c r="AQ63"/>
      <c r="AR63"/>
      <c r="AS63"/>
      <c r="AT63"/>
      <c r="AU63"/>
      <c r="AV63"/>
      <c r="AW63"/>
      <c r="AX63"/>
      <c r="AY63"/>
      <c r="AZ63"/>
      <c r="BA63"/>
      <c r="BB63"/>
      <c r="BC63"/>
      <c r="BD63"/>
      <c r="BE63"/>
      <c r="BF63"/>
      <c r="BG63"/>
      <c r="BH63"/>
      <c r="BI63"/>
      <c r="BJ63"/>
      <c r="BK63"/>
      <c r="BL63"/>
      <c r="BM63"/>
      <c r="BN63"/>
      <c r="BO63"/>
    </row>
    <row r="64">
      <c r="A64" t="s">
        <v>679</v>
      </c>
      <c r="B64">
        <v>2002</v>
      </c>
      <c r="C64" t="s">
        <v>683</v>
      </c>
      <c r="D64">
        <v>61</v>
      </c>
      <c r="E64" t="s">
        <v>260</v>
      </c>
      <c r="F64" t="s">
        <v>264</v>
      </c>
      <c r="G64" t="s">
        <v>199</v>
      </c>
      <c r="H64">
        <v>18.340898768046952</v>
      </c>
      <c r="I64">
        <v>7.4815483275472632</v>
      </c>
      <c r="J64">
        <v>8.3690399821313122</v>
      </c>
      <c r="K64">
        <v>8.1516738472694161</v>
      </c>
      <c r="L64">
        <v>5.2075257092708886</v>
      </c>
      <c r="M64">
        <v>2.9524958112372919</v>
      </c>
      <c r="N64">
        <v>6.4146600808335617</v>
      </c>
      <c r="O64">
        <v>8.3026518829825662</v>
      </c>
      <c r="P64">
        <v>4.8630179005987788</v>
      </c>
      <c r="Q64">
        <v>2.316754493017831</v>
      </c>
      <c r="R64">
        <v>19.938854651445698</v>
      </c>
      <c r="S64">
        <v>16.960879407713019</v>
      </c>
      <c r="T64">
        <v>8.1475609267762525</v>
      </c>
      <c r="U64">
        <v>12.403208799130219</v>
      </c>
      <c r="V64">
        <v>9.992278228968301</v>
      </c>
      <c r="W64" t="s">
        <v>250</v>
      </c>
      <c r="X64" t="s">
        <v>251</v>
      </c>
      <c r="Y64" t="s">
        <v>252</v>
      </c>
      <c r="Z64" t="s">
        <v>253</v>
      </c>
      <c r="AA64" t="s">
        <v>254</v>
      </c>
      <c r="AB64" t="s">
        <v>255</v>
      </c>
      <c r="AC64" t="s">
        <v>256</v>
      </c>
      <c r="AD64" t="s">
        <v>257</v>
      </c>
      <c r="AE64" t="s">
        <v>258</v>
      </c>
      <c r="AF64" t="s">
        <v>259</v>
      </c>
      <c r="AG64">
        <v>9.8566934638235768</v>
      </c>
      <c r="AH64">
        <v>11.34397870924761</v>
      </c>
      <c r="AI64">
        <v>12.141057934509311</v>
      </c>
      <c r="AJ64">
        <v>5.7578910856747667</v>
      </c>
      <c r="AK64">
        <v>6.2603993344420594</v>
      </c>
      <c r="AL64">
        <v>11.82885906040212</v>
      </c>
      <c r="AM64">
        <v>20.664414414414711</v>
      </c>
      <c r="AN64">
        <v>5.1296829971180626</v>
      </c>
      <c r="AO64">
        <v>7.7564637197668036</v>
      </c>
      <c r="AP64">
        <v>10.500807754443169</v>
      </c>
      <c r="AQ64"/>
      <c r="AR64"/>
      <c r="AS64"/>
      <c r="AT64"/>
      <c r="AU64"/>
      <c r="AV64"/>
      <c r="AW64"/>
      <c r="AX64"/>
      <c r="AY64"/>
      <c r="AZ64"/>
      <c r="BA64"/>
      <c r="BB64"/>
      <c r="BC64"/>
      <c r="BD64"/>
      <c r="BE64"/>
      <c r="BF64"/>
      <c r="BG64"/>
      <c r="BH64"/>
      <c r="BI64"/>
      <c r="BJ64"/>
      <c r="BK64"/>
      <c r="BL64"/>
      <c r="BM64"/>
      <c r="BN64"/>
      <c r="BO64"/>
    </row>
    <row r="65">
      <c r="A65" t="s">
        <v>679</v>
      </c>
      <c r="B65">
        <v>2002</v>
      </c>
      <c r="C65" t="s">
        <v>683</v>
      </c>
      <c r="D65">
        <v>62</v>
      </c>
      <c r="E65" t="s">
        <v>260</v>
      </c>
      <c r="F65" t="s">
        <v>265</v>
      </c>
      <c r="G65" t="s">
        <v>199</v>
      </c>
      <c r="H65">
        <v>1.301201002704653</v>
      </c>
      <c r="I65">
        <v>0.68076463137882404</v>
      </c>
      <c r="J65">
        <v>0.6935322713774833</v>
      </c>
      <c r="K65">
        <v>1.2090918930531671</v>
      </c>
      <c r="L65">
        <v>0.97637586086276229</v>
      </c>
      <c r="M65">
        <v>0.94534606210514949</v>
      </c>
      <c r="N65">
        <v>0.68727403567066814</v>
      </c>
      <c r="O65">
        <v>1.7889041368621199</v>
      </c>
      <c r="P65">
        <v>1.083102009940639</v>
      </c>
      <c r="Q65">
        <v>1.349319862132534</v>
      </c>
      <c r="R65">
        <v>1.0704435969023991</v>
      </c>
      <c r="S65">
        <v>1.7956138333171929</v>
      </c>
      <c r="T65">
        <v>0.56584419608099101</v>
      </c>
      <c r="U65">
        <v>0.28281984739501642</v>
      </c>
      <c r="V65">
        <v>0.27736535654691541</v>
      </c>
      <c r="W65" t="s">
        <v>250</v>
      </c>
      <c r="X65" t="s">
        <v>251</v>
      </c>
      <c r="Y65" t="s">
        <v>252</v>
      </c>
      <c r="Z65" t="s">
        <v>253</v>
      </c>
      <c r="AA65" t="s">
        <v>254</v>
      </c>
      <c r="AB65" t="s">
        <v>255</v>
      </c>
      <c r="AC65" t="s">
        <v>256</v>
      </c>
      <c r="AD65" t="s">
        <v>257</v>
      </c>
      <c r="AE65" t="s">
        <v>258</v>
      </c>
      <c r="AF65" t="s">
        <v>259</v>
      </c>
      <c r="AG65">
        <v>0.83886752883604765</v>
      </c>
      <c r="AH65">
        <v>1.0978043912175139</v>
      </c>
      <c r="AI65">
        <v>0.5541561712846621</v>
      </c>
      <c r="AJ65">
        <v>0</v>
      </c>
      <c r="AK65">
        <v>1.747088186355924</v>
      </c>
      <c r="AL65">
        <v>0.37751677852347248</v>
      </c>
      <c r="AM65">
        <v>2.815315315315376</v>
      </c>
      <c r="AN65">
        <v>0.8069164265129537</v>
      </c>
      <c r="AO65">
        <v>0.50041701417850271</v>
      </c>
      <c r="AP65">
        <v>1.561658589122312</v>
      </c>
      <c r="AQ65"/>
      <c r="AR65"/>
      <c r="AS65"/>
      <c r="AT65"/>
      <c r="AU65"/>
      <c r="AV65"/>
      <c r="AW65"/>
      <c r="AX65"/>
      <c r="AY65"/>
      <c r="AZ65"/>
      <c r="BA65"/>
      <c r="BB65"/>
      <c r="BC65"/>
      <c r="BD65"/>
      <c r="BE65"/>
      <c r="BF65"/>
      <c r="BG65"/>
      <c r="BH65"/>
      <c r="BI65"/>
      <c r="BJ65"/>
      <c r="BK65"/>
      <c r="BL65"/>
      <c r="BM65"/>
      <c r="BN65"/>
      <c r="BO65"/>
    </row>
    <row r="66">
      <c r="A66" t="s">
        <v>679</v>
      </c>
      <c r="B66">
        <v>2002</v>
      </c>
      <c r="C66" t="s">
        <v>683</v>
      </c>
      <c r="D66">
        <v>63</v>
      </c>
      <c r="E66" t="s">
        <v>260</v>
      </c>
      <c r="F66" t="s">
        <v>266</v>
      </c>
      <c r="G66" t="s">
        <v>199</v>
      </c>
      <c r="H66">
        <v>9.1507893485554668</v>
      </c>
      <c r="I66">
        <v>6.2002298912397409</v>
      </c>
      <c r="J66">
        <v>4.2387662843332254</v>
      </c>
      <c r="K66">
        <v>3.1206601724927281</v>
      </c>
      <c r="L66">
        <v>1.5176754002760311</v>
      </c>
      <c r="M66">
        <v>1.906887392271158</v>
      </c>
      <c r="N66">
        <v>1.031356270643768</v>
      </c>
      <c r="O66">
        <v>2.3481619549739201</v>
      </c>
      <c r="P66">
        <v>0.50564334141500844</v>
      </c>
      <c r="Q66">
        <v>0.42245714600469358</v>
      </c>
      <c r="R66">
        <v>8.9087140911104932</v>
      </c>
      <c r="S66">
        <v>9.8896590756831735</v>
      </c>
      <c r="T66">
        <v>8.1106218231082909</v>
      </c>
      <c r="U66">
        <v>8.112698641097877</v>
      </c>
      <c r="V66">
        <v>5.0536227174044939</v>
      </c>
      <c r="W66" t="s">
        <v>250</v>
      </c>
      <c r="X66" t="s">
        <v>251</v>
      </c>
      <c r="Y66" t="s">
        <v>252</v>
      </c>
      <c r="Z66" t="s">
        <v>253</v>
      </c>
      <c r="AA66" t="s">
        <v>254</v>
      </c>
      <c r="AB66" t="s">
        <v>255</v>
      </c>
      <c r="AC66" t="s">
        <v>256</v>
      </c>
      <c r="AD66" t="s">
        <v>257</v>
      </c>
      <c r="AE66" t="s">
        <v>258</v>
      </c>
      <c r="AF66" t="s">
        <v>259</v>
      </c>
      <c r="AG66">
        <v>4.9283467319117698</v>
      </c>
      <c r="AH66">
        <v>11.676646706586251</v>
      </c>
      <c r="AI66">
        <v>9.0176322418139971</v>
      </c>
      <c r="AJ66">
        <v>3.0870620881027322</v>
      </c>
      <c r="AK66">
        <v>1.1647254575706161</v>
      </c>
      <c r="AL66">
        <v>2.8942953020132891</v>
      </c>
      <c r="AM66">
        <v>11.54279279279301</v>
      </c>
      <c r="AN66">
        <v>4.783861671469654</v>
      </c>
      <c r="AO66">
        <v>3.4612176814013051</v>
      </c>
      <c r="AP66">
        <v>2.8540656973614649</v>
      </c>
      <c r="AQ66"/>
      <c r="AR66"/>
      <c r="AS66"/>
      <c r="AT66"/>
      <c r="AU66"/>
      <c r="AV66"/>
      <c r="AW66"/>
      <c r="AX66"/>
      <c r="AY66"/>
      <c r="AZ66"/>
      <c r="BA66"/>
      <c r="BB66"/>
      <c r="BC66"/>
      <c r="BD66"/>
      <c r="BE66"/>
      <c r="BF66"/>
      <c r="BG66"/>
      <c r="BH66"/>
      <c r="BI66"/>
      <c r="BJ66"/>
      <c r="BK66"/>
      <c r="BL66"/>
      <c r="BM66"/>
      <c r="BN66"/>
      <c r="BO66"/>
    </row>
    <row r="67">
      <c r="A67" t="s">
        <v>679</v>
      </c>
      <c r="B67">
        <v>2002</v>
      </c>
      <c r="C67" t="s">
        <v>683</v>
      </c>
      <c r="D67">
        <v>64</v>
      </c>
      <c r="E67" t="s">
        <v>260</v>
      </c>
      <c r="F67" t="s">
        <v>267</v>
      </c>
      <c r="G67" t="s">
        <v>199</v>
      </c>
      <c r="H67">
        <v>16.90172773020063</v>
      </c>
      <c r="I67">
        <v>12.236213022205209</v>
      </c>
      <c r="J67">
        <v>8.8468280950585125</v>
      </c>
      <c r="K67">
        <v>7.0804036526624774</v>
      </c>
      <c r="L67">
        <v>2.8272240698941919</v>
      </c>
      <c r="M67">
        <v>2.9685699778450791</v>
      </c>
      <c r="N67">
        <v>2.3861635699422798</v>
      </c>
      <c r="O67">
        <v>3.086207411573382</v>
      </c>
      <c r="P67">
        <v>1.3513334625278659</v>
      </c>
      <c r="Q67">
        <v>0.1478600011016428</v>
      </c>
      <c r="R67">
        <v>19.251190552090279</v>
      </c>
      <c r="S67">
        <v>13.543357334599611</v>
      </c>
      <c r="T67">
        <v>18.027217972805531</v>
      </c>
      <c r="U67">
        <v>16.868807938223359</v>
      </c>
      <c r="V67">
        <v>13.577822711423609</v>
      </c>
      <c r="W67" t="s">
        <v>250</v>
      </c>
      <c r="X67" t="s">
        <v>251</v>
      </c>
      <c r="Y67" t="s">
        <v>252</v>
      </c>
      <c r="Z67" t="s">
        <v>253</v>
      </c>
      <c r="AA67" t="s">
        <v>254</v>
      </c>
      <c r="AB67" t="s">
        <v>255</v>
      </c>
      <c r="AC67" t="s">
        <v>256</v>
      </c>
      <c r="AD67" t="s">
        <v>257</v>
      </c>
      <c r="AE67" t="s">
        <v>258</v>
      </c>
      <c r="AF67" t="s">
        <v>259</v>
      </c>
      <c r="AG67">
        <v>6.4313177210763426</v>
      </c>
      <c r="AH67">
        <v>13.0073186959408</v>
      </c>
      <c r="AI67">
        <v>10.85642317380398</v>
      </c>
      <c r="AJ67">
        <v>12.833853624696649</v>
      </c>
      <c r="AK67">
        <v>7.5291181364386217</v>
      </c>
      <c r="AL67">
        <v>8.9345637583888742</v>
      </c>
      <c r="AM67">
        <v>4.8986486486487548</v>
      </c>
      <c r="AN67">
        <v>9.9135446685877167</v>
      </c>
      <c r="AO67">
        <v>12.301918265221561</v>
      </c>
      <c r="AP67">
        <v>11.685514270329071</v>
      </c>
      <c r="AQ67"/>
      <c r="AR67"/>
      <c r="AS67"/>
      <c r="AT67"/>
      <c r="AU67"/>
      <c r="AV67"/>
      <c r="AW67"/>
      <c r="AX67"/>
      <c r="AY67"/>
      <c r="AZ67"/>
      <c r="BA67"/>
      <c r="BB67"/>
      <c r="BC67"/>
      <c r="BD67"/>
      <c r="BE67"/>
      <c r="BF67"/>
      <c r="BG67"/>
      <c r="BH67"/>
      <c r="BI67"/>
      <c r="BJ67"/>
      <c r="BK67"/>
      <c r="BL67"/>
      <c r="BM67"/>
      <c r="BN67"/>
      <c r="BO67"/>
    </row>
    <row r="68">
      <c r="A68" t="s">
        <v>679</v>
      </c>
      <c r="B68">
        <v>2002</v>
      </c>
      <c r="C68" t="s">
        <v>683</v>
      </c>
      <c r="D68">
        <v>65</v>
      </c>
      <c r="E68" t="s">
        <v>260</v>
      </c>
      <c r="F68" t="s">
        <v>268</v>
      </c>
      <c r="G68" t="s">
        <v>199</v>
      </c>
      <c r="H68">
        <v>0.31408562436100862</v>
      </c>
      <c r="I68">
        <v>0.1371945642105511</v>
      </c>
      <c r="J68">
        <v>0.31040729463717998</v>
      </c>
      <c r="K68">
        <v>0.27788548175053129</v>
      </c>
      <c r="L68">
        <v>0.12315193845797399</v>
      </c>
      <c r="M68">
        <v>0.043935334054561299</v>
      </c>
      <c r="N68">
        <v>0.044823342639074802</v>
      </c>
      <c r="O68">
        <v>0</v>
      </c>
      <c r="P68">
        <v>0</v>
      </c>
      <c r="Q68">
        <v>0</v>
      </c>
      <c r="R68">
        <v>0.053727344279971598</v>
      </c>
      <c r="S68">
        <v>0.53558440918070582</v>
      </c>
      <c r="T68">
        <v>0.2609654186820739</v>
      </c>
      <c r="U68">
        <v>0.4956679438713244</v>
      </c>
      <c r="V68">
        <v>0.75431831569415386</v>
      </c>
      <c r="W68" t="s">
        <v>250</v>
      </c>
      <c r="X68" t="s">
        <v>251</v>
      </c>
      <c r="Y68" t="s">
        <v>252</v>
      </c>
      <c r="Z68" t="s">
        <v>253</v>
      </c>
      <c r="AA68" t="s">
        <v>254</v>
      </c>
      <c r="AB68" t="s">
        <v>255</v>
      </c>
      <c r="AC68" t="s">
        <v>256</v>
      </c>
      <c r="AD68" t="s">
        <v>257</v>
      </c>
      <c r="AE68" t="s">
        <v>258</v>
      </c>
      <c r="AF68" t="s">
        <v>259</v>
      </c>
      <c r="AG68">
        <v>0</v>
      </c>
      <c r="AH68">
        <v>0.43246839654023328</v>
      </c>
      <c r="AI68">
        <v>0.37783375314863321</v>
      </c>
      <c r="AJ68">
        <v>0.69372181755117512</v>
      </c>
      <c r="AK68">
        <v>0</v>
      </c>
      <c r="AL68">
        <v>0.041946308724830302</v>
      </c>
      <c r="AM68">
        <v>0</v>
      </c>
      <c r="AN68">
        <v>0.46109510086454503</v>
      </c>
      <c r="AO68">
        <v>0.62552126772312833</v>
      </c>
      <c r="AP68">
        <v>0</v>
      </c>
      <c r="AQ68"/>
      <c r="AR68"/>
      <c r="AS68"/>
      <c r="AT68"/>
      <c r="AU68"/>
      <c r="AV68"/>
      <c r="AW68"/>
      <c r="AX68"/>
      <c r="AY68"/>
      <c r="AZ68"/>
      <c r="BA68"/>
      <c r="BB68"/>
      <c r="BC68"/>
      <c r="BD68"/>
      <c r="BE68"/>
      <c r="BF68"/>
      <c r="BG68"/>
      <c r="BH68"/>
      <c r="BI68"/>
      <c r="BJ68"/>
      <c r="BK68"/>
      <c r="BL68"/>
      <c r="BM68"/>
      <c r="BN68"/>
      <c r="BO68"/>
    </row>
    <row r="69">
      <c r="A69" t="s">
        <v>679</v>
      </c>
      <c r="B69">
        <v>2002</v>
      </c>
      <c r="C69" t="s">
        <v>683</v>
      </c>
      <c r="D69">
        <v>66</v>
      </c>
      <c r="E69" t="s">
        <v>260</v>
      </c>
      <c r="F69" t="s">
        <v>269</v>
      </c>
      <c r="G69" t="s">
        <v>199</v>
      </c>
      <c r="H69">
        <v>1.254160242830048</v>
      </c>
      <c r="I69">
        <v>6.7681736527912149</v>
      </c>
      <c r="J69">
        <v>5.4650807859741573</v>
      </c>
      <c r="K69">
        <v>6.9449977294617531</v>
      </c>
      <c r="L69">
        <v>5.4326020096005463</v>
      </c>
      <c r="M69">
        <v>2.98936382952366</v>
      </c>
      <c r="N69">
        <v>4.4701797477880572</v>
      </c>
      <c r="O69">
        <v>4.1837507213081562</v>
      </c>
      <c r="P69">
        <v>1.585252478134991</v>
      </c>
      <c r="Q69">
        <v>3.8633361334537422</v>
      </c>
      <c r="R69">
        <v>0.66753542873114802</v>
      </c>
      <c r="S69">
        <v>1.763174068936151</v>
      </c>
      <c r="T69">
        <v>9.8688518510245355</v>
      </c>
      <c r="U69">
        <v>7.1403259394902721</v>
      </c>
      <c r="V69">
        <v>14.164753958700089</v>
      </c>
      <c r="W69" t="s">
        <v>250</v>
      </c>
      <c r="X69" t="s">
        <v>251</v>
      </c>
      <c r="Y69" t="s">
        <v>252</v>
      </c>
      <c r="Z69" t="s">
        <v>253</v>
      </c>
      <c r="AA69" t="s">
        <v>254</v>
      </c>
      <c r="AB69" t="s">
        <v>255</v>
      </c>
      <c r="AC69" t="s">
        <v>256</v>
      </c>
      <c r="AD69" t="s">
        <v>257</v>
      </c>
      <c r="AE69" t="s">
        <v>258</v>
      </c>
      <c r="AF69" t="s">
        <v>259</v>
      </c>
      <c r="AG69">
        <v>3.8797623208667189</v>
      </c>
      <c r="AH69">
        <v>1.630073186959339</v>
      </c>
      <c r="AI69">
        <v>3.3501259445845459</v>
      </c>
      <c r="AJ69">
        <v>18.0020811654528</v>
      </c>
      <c r="AK69">
        <v>3.9309484193008268</v>
      </c>
      <c r="AL69">
        <v>9.102348993288194</v>
      </c>
      <c r="AM69">
        <v>0</v>
      </c>
      <c r="AN69">
        <v>0</v>
      </c>
      <c r="AO69">
        <v>0.6672226855713369</v>
      </c>
      <c r="AP69">
        <v>2.5848142164783079</v>
      </c>
      <c r="AQ69"/>
      <c r="AR69"/>
      <c r="AS69"/>
      <c r="AT69"/>
      <c r="AU69"/>
      <c r="AV69"/>
      <c r="AW69"/>
      <c r="AX69"/>
      <c r="AY69"/>
      <c r="AZ69"/>
      <c r="BA69"/>
      <c r="BB69"/>
      <c r="BC69"/>
      <c r="BD69"/>
      <c r="BE69"/>
      <c r="BF69"/>
      <c r="BG69"/>
      <c r="BH69"/>
      <c r="BI69"/>
      <c r="BJ69"/>
      <c r="BK69"/>
      <c r="BL69"/>
      <c r="BM69"/>
      <c r="BN69"/>
      <c r="BO69"/>
    </row>
    <row r="70">
      <c r="A70" t="s">
        <v>679</v>
      </c>
      <c r="B70">
        <v>2002</v>
      </c>
      <c r="C70" t="s">
        <v>683</v>
      </c>
      <c r="D70">
        <v>67</v>
      </c>
      <c r="E70" t="s">
        <v>260</v>
      </c>
      <c r="F70" t="s">
        <v>46</v>
      </c>
      <c r="G70" t="s">
        <v>199</v>
      </c>
      <c r="H70">
        <v>0</v>
      </c>
      <c r="I70">
        <v>1.608736667377582</v>
      </c>
      <c r="J70">
        <v>2.4421548155046748</v>
      </c>
      <c r="K70">
        <v>1.6849061942930279</v>
      </c>
      <c r="L70">
        <v>1.6434876747909231</v>
      </c>
      <c r="M70">
        <v>3.7162893177039691</v>
      </c>
      <c r="N70">
        <v>4.2995347706491822</v>
      </c>
      <c r="O70">
        <v>2.885422512232525</v>
      </c>
      <c r="P70">
        <v>2.1799063443432858</v>
      </c>
      <c r="Q70">
        <v>1.7246754009755589</v>
      </c>
      <c r="R70">
        <v>0</v>
      </c>
      <c r="S70">
        <v>0</v>
      </c>
      <c r="T70">
        <v>0.53893597554563089</v>
      </c>
      <c r="U70">
        <v>0</v>
      </c>
      <c r="V70">
        <v>0.29971492359136048</v>
      </c>
      <c r="W70" t="s">
        <v>250</v>
      </c>
      <c r="X70" t="s">
        <v>251</v>
      </c>
      <c r="Y70" t="s">
        <v>252</v>
      </c>
      <c r="Z70" t="s">
        <v>253</v>
      </c>
      <c r="AA70" t="s">
        <v>254</v>
      </c>
      <c r="AB70" t="s">
        <v>255</v>
      </c>
      <c r="AC70" t="s">
        <v>256</v>
      </c>
      <c r="AD70" t="s">
        <v>257</v>
      </c>
      <c r="AE70" t="s">
        <v>258</v>
      </c>
      <c r="AF70" t="s">
        <v>259</v>
      </c>
      <c r="AG70">
        <v>0.31457532331351779</v>
      </c>
      <c r="AH70">
        <v>0.765136393878874</v>
      </c>
      <c r="AI70">
        <v>1.9143576826197399</v>
      </c>
      <c r="AJ70">
        <v>1.7689906347554949</v>
      </c>
      <c r="AK70">
        <v>2.8910149750413501</v>
      </c>
      <c r="AL70">
        <v>0.7130872483221149</v>
      </c>
      <c r="AM70">
        <v>0</v>
      </c>
      <c r="AN70">
        <v>1.613832853025907</v>
      </c>
      <c r="AO70">
        <v>1.9182652210175919</v>
      </c>
      <c r="AP70">
        <v>0</v>
      </c>
      <c r="AQ70"/>
      <c r="AR70"/>
      <c r="AS70"/>
      <c r="AT70"/>
      <c r="AU70"/>
      <c r="AV70"/>
      <c r="AW70"/>
      <c r="AX70"/>
      <c r="AY70"/>
      <c r="AZ70"/>
      <c r="BA70"/>
      <c r="BB70"/>
      <c r="BC70"/>
      <c r="BD70"/>
      <c r="BE70"/>
      <c r="BF70"/>
      <c r="BG70"/>
      <c r="BH70"/>
      <c r="BI70"/>
      <c r="BJ70"/>
      <c r="BK70"/>
      <c r="BL70"/>
      <c r="BM70"/>
      <c r="BN70"/>
      <c r="BO70"/>
    </row>
    <row r="71">
      <c r="A71" t="s">
        <v>679</v>
      </c>
      <c r="B71">
        <v>2002</v>
      </c>
      <c r="C71" t="s">
        <v>683</v>
      </c>
      <c r="D71">
        <v>122</v>
      </c>
      <c r="E71" t="s">
        <v>18</v>
      </c>
      <c r="F71" t="s">
        <v>14</v>
      </c>
      <c r="G71" t="s">
        <v>701</v>
      </c>
      <c r="H71">
        <v>9.8735920991810264</v>
      </c>
      <c r="I71">
        <v>24.88726047516348</v>
      </c>
      <c r="J71">
        <v>31.769286927196269</v>
      </c>
      <c r="K71">
        <v>43.167442354382203</v>
      </c>
      <c r="L71">
        <v>68.277106728490025</v>
      </c>
      <c r="M71">
        <v>37.64975034399906</v>
      </c>
      <c r="N71">
        <v>42.59442818570092</v>
      </c>
      <c r="O71">
        <v>51.10085106394034</v>
      </c>
      <c r="P71">
        <v>64.820916968125289</v>
      </c>
      <c r="Q71">
        <v>85.83471033496383</v>
      </c>
      <c r="R71">
        <v>5.5876470318357816</v>
      </c>
      <c r="S71">
        <v>13.353001566341231</v>
      </c>
      <c r="T71">
        <v>16.029805662121671</v>
      </c>
      <c r="U71">
        <v>27.53573464361893</v>
      </c>
      <c r="V71">
        <v>46.188133766629853</v>
      </c>
      <c r="W71" t="s">
        <v>250</v>
      </c>
      <c r="X71" t="s">
        <v>251</v>
      </c>
      <c r="Y71" t="s">
        <v>252</v>
      </c>
      <c r="Z71" t="s">
        <v>253</v>
      </c>
      <c r="AA71" t="s">
        <v>254</v>
      </c>
      <c r="AB71" t="s">
        <v>255</v>
      </c>
      <c r="AC71" t="s">
        <v>256</v>
      </c>
      <c r="AD71" t="s">
        <v>257</v>
      </c>
      <c r="AE71" t="s">
        <v>258</v>
      </c>
      <c r="AF71" t="s">
        <v>259</v>
      </c>
      <c r="AG71">
        <v>38.910525963680698</v>
      </c>
      <c r="AH71">
        <v>42.03096446513554</v>
      </c>
      <c r="AI71">
        <v>35.048536013810313</v>
      </c>
      <c r="AJ71">
        <v>29.90016162274798</v>
      </c>
      <c r="AK71">
        <v>45.360820908027719</v>
      </c>
      <c r="AL71">
        <v>31.841033932384359</v>
      </c>
      <c r="AM71">
        <v>27.02492077359986</v>
      </c>
      <c r="AN71">
        <v>18.819566641758851</v>
      </c>
      <c r="AO71">
        <v>36.612515526829299</v>
      </c>
      <c r="AP71">
        <v>30.00477989448499</v>
      </c>
      <c r="AQ71"/>
      <c r="AR71"/>
      <c r="AS71"/>
      <c r="AT71"/>
      <c r="AU71"/>
      <c r="AV71"/>
      <c r="AW71"/>
      <c r="AX71"/>
      <c r="AY71"/>
      <c r="AZ71"/>
      <c r="BA71"/>
      <c r="BB71"/>
      <c r="BC71"/>
      <c r="BD71"/>
      <c r="BE71"/>
      <c r="BF71"/>
      <c r="BG71"/>
      <c r="BH71"/>
      <c r="BI71"/>
      <c r="BJ71"/>
      <c r="BK71"/>
      <c r="BL71"/>
      <c r="BM71"/>
      <c r="BN71"/>
      <c r="BO71"/>
    </row>
    <row r="72">
      <c r="A72" t="s">
        <v>679</v>
      </c>
      <c r="B72">
        <v>2002</v>
      </c>
      <c r="C72" t="s">
        <v>683</v>
      </c>
      <c r="D72">
        <v>123</v>
      </c>
      <c r="E72" t="s">
        <v>18</v>
      </c>
      <c r="F72" t="s">
        <v>51</v>
      </c>
      <c r="G72" t="s">
        <v>199</v>
      </c>
      <c r="H72">
        <v>90.126407900818975</v>
      </c>
      <c r="I72">
        <v>75.112739524836527</v>
      </c>
      <c r="J72">
        <v>68.230713072803724</v>
      </c>
      <c r="K72">
        <v>56.832557645617797</v>
      </c>
      <c r="L72">
        <v>31.722893271509971</v>
      </c>
      <c r="M72">
        <v>62.35024965600094</v>
      </c>
      <c r="N72">
        <v>57.40557181429908</v>
      </c>
      <c r="O72">
        <v>48.89914893605966</v>
      </c>
      <c r="P72">
        <v>35.179083031874711</v>
      </c>
      <c r="Q72">
        <v>14.16528966503617</v>
      </c>
      <c r="R72">
        <v>94.412352968164214</v>
      </c>
      <c r="S72">
        <v>86.646998433658766</v>
      </c>
      <c r="T72">
        <v>83.970194337878326</v>
      </c>
      <c r="U72">
        <v>72.464265356381077</v>
      </c>
      <c r="V72">
        <v>53.811866233370147</v>
      </c>
      <c r="W72" t="s">
        <v>250</v>
      </c>
      <c r="X72" t="s">
        <v>251</v>
      </c>
      <c r="Y72" t="s">
        <v>252</v>
      </c>
      <c r="Z72" t="s">
        <v>253</v>
      </c>
      <c r="AA72" t="s">
        <v>254</v>
      </c>
      <c r="AB72" t="s">
        <v>255</v>
      </c>
      <c r="AC72" t="s">
        <v>256</v>
      </c>
      <c r="AD72" t="s">
        <v>257</v>
      </c>
      <c r="AE72" t="s">
        <v>258</v>
      </c>
      <c r="AF72" t="s">
        <v>259</v>
      </c>
      <c r="AG72">
        <v>61.089474036319302</v>
      </c>
      <c r="AH72">
        <v>57.96903553486446</v>
      </c>
      <c r="AI72">
        <v>64.951463986189694</v>
      </c>
      <c r="AJ72">
        <v>70.099838377252013</v>
      </c>
      <c r="AK72">
        <v>54.639179091972281</v>
      </c>
      <c r="AL72">
        <v>68.158966067615637</v>
      </c>
      <c r="AM72">
        <v>72.97507922640014</v>
      </c>
      <c r="AN72">
        <v>81.180433358241146</v>
      </c>
      <c r="AO72">
        <v>63.387484473170701</v>
      </c>
      <c r="AP72">
        <v>69.995220105515017</v>
      </c>
      <c r="AQ72"/>
      <c r="AR72"/>
      <c r="AS72"/>
      <c r="AT72"/>
      <c r="AU72"/>
      <c r="AV72"/>
      <c r="AW72"/>
      <c r="AX72"/>
      <c r="AY72"/>
      <c r="AZ72"/>
      <c r="BA72"/>
      <c r="BB72"/>
      <c r="BC72"/>
      <c r="BD72"/>
      <c r="BE72"/>
      <c r="BF72"/>
      <c r="BG72"/>
      <c r="BH72"/>
      <c r="BI72"/>
      <c r="BJ72"/>
      <c r="BK72"/>
      <c r="BL72"/>
      <c r="BM72"/>
      <c r="BN72"/>
      <c r="BO72"/>
    </row>
    <row r="73">
      <c r="A73" t="s">
        <v>679</v>
      </c>
      <c r="B73">
        <v>2002</v>
      </c>
      <c r="C73" t="s">
        <v>683</v>
      </c>
      <c r="D73">
        <v>124</v>
      </c>
      <c r="E73" t="s">
        <v>50</v>
      </c>
      <c r="F73" t="s">
        <v>15</v>
      </c>
      <c r="G73" t="s">
        <v>702</v>
      </c>
      <c r="H73">
        <v>9.0604931867013114</v>
      </c>
      <c r="I73">
        <v>19.847372204902449</v>
      </c>
      <c r="J73">
        <v>24.44440876158318</v>
      </c>
      <c r="K73">
        <v>26.25703501883617</v>
      </c>
      <c r="L73">
        <v>47.440876350255309</v>
      </c>
      <c r="M73">
        <v>11.938714309255319</v>
      </c>
      <c r="N73">
        <v>15.063697525880791</v>
      </c>
      <c r="O73">
        <v>19.86863118130259</v>
      </c>
      <c r="P73">
        <v>37.584827781778401</v>
      </c>
      <c r="Q73">
        <v>65.360726921351102</v>
      </c>
      <c r="R73">
        <v>5.1801633307892381</v>
      </c>
      <c r="S73">
        <v>11.3890794777246</v>
      </c>
      <c r="T73">
        <v>13.13511539013713</v>
      </c>
      <c r="U73">
        <v>23.022615068848751</v>
      </c>
      <c r="V73">
        <v>37.624963498016093</v>
      </c>
      <c r="W73" t="s">
        <v>250</v>
      </c>
      <c r="X73" t="s">
        <v>251</v>
      </c>
      <c r="Y73" t="s">
        <v>252</v>
      </c>
      <c r="Z73" t="s">
        <v>253</v>
      </c>
      <c r="AA73" t="s">
        <v>254</v>
      </c>
      <c r="AB73" t="s">
        <v>255</v>
      </c>
      <c r="AC73" t="s">
        <v>256</v>
      </c>
      <c r="AD73" t="s">
        <v>257</v>
      </c>
      <c r="AE73" t="s">
        <v>258</v>
      </c>
      <c r="AF73" t="s">
        <v>259</v>
      </c>
      <c r="AG73">
        <v>29.434309539789592</v>
      </c>
      <c r="AH73">
        <v>34.152765884337512</v>
      </c>
      <c r="AI73">
        <v>26.763762790238321</v>
      </c>
      <c r="AJ73">
        <v>20.90514940910041</v>
      </c>
      <c r="AK73">
        <v>26.799302615239711</v>
      </c>
      <c r="AL73">
        <v>23.530910841080299</v>
      </c>
      <c r="AM73">
        <v>21.32186586812217</v>
      </c>
      <c r="AN73">
        <v>13.94976392604239</v>
      </c>
      <c r="AO73">
        <v>29.1799722329087</v>
      </c>
      <c r="AP73">
        <v>26.41684909904675</v>
      </c>
      <c r="AQ73"/>
      <c r="AR73"/>
      <c r="AS73"/>
      <c r="AT73"/>
      <c r="AU73"/>
      <c r="AV73"/>
      <c r="AW73"/>
      <c r="AX73"/>
      <c r="AY73"/>
      <c r="AZ73"/>
      <c r="BA73"/>
      <c r="BB73"/>
      <c r="BC73"/>
      <c r="BD73"/>
      <c r="BE73"/>
      <c r="BF73"/>
      <c r="BG73"/>
      <c r="BH73"/>
      <c r="BI73"/>
      <c r="BJ73"/>
      <c r="BK73"/>
      <c r="BL73"/>
      <c r="BM73"/>
      <c r="BN73"/>
      <c r="BO73"/>
    </row>
    <row r="74">
      <c r="A74" t="s">
        <v>679</v>
      </c>
      <c r="B74">
        <v>2002</v>
      </c>
      <c r="C74" t="s">
        <v>683</v>
      </c>
      <c r="D74">
        <v>125</v>
      </c>
      <c r="E74" t="s">
        <v>50</v>
      </c>
      <c r="F74" t="s">
        <v>16</v>
      </c>
      <c r="G74" t="s">
        <v>703</v>
      </c>
      <c r="H74">
        <v>0.81309891247971267</v>
      </c>
      <c r="I74">
        <v>5.0398882702610202</v>
      </c>
      <c r="J74">
        <v>7.3248781656130744</v>
      </c>
      <c r="K74">
        <v>16.91040733554598</v>
      </c>
      <c r="L74">
        <v>20.836230378234649</v>
      </c>
      <c r="M74">
        <v>25.711036034743771</v>
      </c>
      <c r="N74">
        <v>27.530730659820119</v>
      </c>
      <c r="O74">
        <v>31.232219882637779</v>
      </c>
      <c r="P74">
        <v>27.23608918634682</v>
      </c>
      <c r="Q74">
        <v>20.473983413612661</v>
      </c>
      <c r="R74">
        <v>0.4074837010465423</v>
      </c>
      <c r="S74">
        <v>1.9639220886166231</v>
      </c>
      <c r="T74">
        <v>2.8946902719845311</v>
      </c>
      <c r="U74">
        <v>4.5131195747701591</v>
      </c>
      <c r="V74">
        <v>8.5631702686137512</v>
      </c>
      <c r="W74" t="s">
        <v>250</v>
      </c>
      <c r="X74" t="s">
        <v>251</v>
      </c>
      <c r="Y74" t="s">
        <v>252</v>
      </c>
      <c r="Z74" t="s">
        <v>253</v>
      </c>
      <c r="AA74" t="s">
        <v>254</v>
      </c>
      <c r="AB74" t="s">
        <v>255</v>
      </c>
      <c r="AC74" t="s">
        <v>256</v>
      </c>
      <c r="AD74" t="s">
        <v>257</v>
      </c>
      <c r="AE74" t="s">
        <v>258</v>
      </c>
      <c r="AF74" t="s">
        <v>259</v>
      </c>
      <c r="AG74">
        <v>9.4762164238910938</v>
      </c>
      <c r="AH74">
        <v>7.8781985807980206</v>
      </c>
      <c r="AI74">
        <v>8.2847732235719818</v>
      </c>
      <c r="AJ74">
        <v>8.9950122136475699</v>
      </c>
      <c r="AK74">
        <v>18.561518292787969</v>
      </c>
      <c r="AL74">
        <v>8.3101230913040656</v>
      </c>
      <c r="AM74">
        <v>5.7030549054776989</v>
      </c>
      <c r="AN74">
        <v>4.8698027157164452</v>
      </c>
      <c r="AO74">
        <v>7.4325432939205482</v>
      </c>
      <c r="AP74">
        <v>3.5879307954382411</v>
      </c>
      <c r="AQ74"/>
      <c r="AR74"/>
      <c r="AS74"/>
      <c r="AT74"/>
      <c r="AU74"/>
      <c r="AV74"/>
      <c r="AW74"/>
      <c r="AX74"/>
      <c r="AY74"/>
      <c r="AZ74"/>
      <c r="BA74"/>
      <c r="BB74"/>
      <c r="BC74"/>
      <c r="BD74"/>
      <c r="BE74"/>
      <c r="BF74"/>
      <c r="BG74"/>
      <c r="BH74"/>
      <c r="BI74"/>
      <c r="BJ74"/>
      <c r="BK74"/>
      <c r="BL74"/>
      <c r="BM74"/>
      <c r="BN74"/>
      <c r="BO74"/>
    </row>
    <row r="75">
      <c r="A75" t="s">
        <v>679</v>
      </c>
      <c r="B75">
        <v>2002</v>
      </c>
      <c r="C75" t="s">
        <v>683</v>
      </c>
      <c r="D75">
        <v>126</v>
      </c>
      <c r="E75" t="s">
        <v>50</v>
      </c>
      <c r="F75" t="s">
        <v>22</v>
      </c>
      <c r="G75" t="s">
        <v>704</v>
      </c>
      <c r="H75">
        <v>6.7271814152399116</v>
      </c>
      <c r="I75">
        <v>31.17497028642418</v>
      </c>
      <c r="J75">
        <v>42.22176015821853</v>
      </c>
      <c r="K75">
        <v>41.217348030076117</v>
      </c>
      <c r="L75">
        <v>27.86982505089922</v>
      </c>
      <c r="M75">
        <v>46.425525286261077</v>
      </c>
      <c r="N75">
        <v>41.085958900418291</v>
      </c>
      <c r="O75">
        <v>37.12042266066539</v>
      </c>
      <c r="P75">
        <v>27.846489712215359</v>
      </c>
      <c r="Q75">
        <v>11.83281470242513</v>
      </c>
      <c r="R75">
        <v>3.2140109937922721</v>
      </c>
      <c r="S75">
        <v>14.46418874721776</v>
      </c>
      <c r="T75">
        <v>23.73551623364331</v>
      </c>
      <c r="U75">
        <v>33.641690833128727</v>
      </c>
      <c r="V75">
        <v>38.525822396225813</v>
      </c>
      <c r="W75" t="s">
        <v>250</v>
      </c>
      <c r="X75" t="s">
        <v>251</v>
      </c>
      <c r="Y75" t="s">
        <v>252</v>
      </c>
      <c r="Z75" t="s">
        <v>253</v>
      </c>
      <c r="AA75" t="s">
        <v>254</v>
      </c>
      <c r="AB75" t="s">
        <v>255</v>
      </c>
      <c r="AC75" t="s">
        <v>256</v>
      </c>
      <c r="AD75" t="s">
        <v>257</v>
      </c>
      <c r="AE75" t="s">
        <v>258</v>
      </c>
      <c r="AF75" t="s">
        <v>259</v>
      </c>
      <c r="AG75">
        <v>26.416282844429649</v>
      </c>
      <c r="AH75">
        <v>29.359587763740851</v>
      </c>
      <c r="AI75">
        <v>40.644159200294368</v>
      </c>
      <c r="AJ75">
        <v>48.594462033165847</v>
      </c>
      <c r="AK75">
        <v>34.54766494887896</v>
      </c>
      <c r="AL75">
        <v>15.977758013925889</v>
      </c>
      <c r="AM75">
        <v>10.024628775947649</v>
      </c>
      <c r="AN75">
        <v>28.096859871210199</v>
      </c>
      <c r="AO75">
        <v>15.055541187096511</v>
      </c>
      <c r="AP75">
        <v>8.6058824641558402</v>
      </c>
      <c r="AQ75"/>
      <c r="AR75"/>
      <c r="AS75"/>
      <c r="AT75"/>
      <c r="AU75"/>
      <c r="AV75"/>
      <c r="AW75"/>
      <c r="AX75"/>
      <c r="AY75"/>
      <c r="AZ75"/>
      <c r="BA75"/>
      <c r="BB75"/>
      <c r="BC75"/>
      <c r="BD75"/>
      <c r="BE75"/>
      <c r="BF75"/>
      <c r="BG75"/>
      <c r="BH75"/>
      <c r="BI75"/>
      <c r="BJ75"/>
      <c r="BK75"/>
      <c r="BL75"/>
      <c r="BM75"/>
      <c r="BN75"/>
      <c r="BO75"/>
    </row>
    <row r="76">
      <c r="A76" t="s">
        <v>679</v>
      </c>
      <c r="B76">
        <v>2002</v>
      </c>
      <c r="C76" t="s">
        <v>683</v>
      </c>
      <c r="D76">
        <v>127</v>
      </c>
      <c r="E76" t="s">
        <v>50</v>
      </c>
      <c r="F76" t="s">
        <v>19</v>
      </c>
      <c r="G76" t="s">
        <v>705</v>
      </c>
      <c r="H76">
        <v>83.399226485579064</v>
      </c>
      <c r="I76">
        <v>43.937769238412358</v>
      </c>
      <c r="J76">
        <v>26.008952914585219</v>
      </c>
      <c r="K76">
        <v>15.61520961554173</v>
      </c>
      <c r="L76">
        <v>3.8530682206108211</v>
      </c>
      <c r="M76">
        <v>15.924724369739829</v>
      </c>
      <c r="N76">
        <v>16.3196129138808</v>
      </c>
      <c r="O76">
        <v>11.77872627539425</v>
      </c>
      <c r="P76">
        <v>7.3325933196594244</v>
      </c>
      <c r="Q76">
        <v>2.3324749626111201</v>
      </c>
      <c r="R76">
        <v>91.198341974371942</v>
      </c>
      <c r="S76">
        <v>72.182809686441018</v>
      </c>
      <c r="T76">
        <v>60.234678104235037</v>
      </c>
      <c r="U76">
        <v>38.822574523252356</v>
      </c>
      <c r="V76">
        <v>15.28604383714436</v>
      </c>
      <c r="W76" t="s">
        <v>250</v>
      </c>
      <c r="X76" t="s">
        <v>251</v>
      </c>
      <c r="Y76" t="s">
        <v>252</v>
      </c>
      <c r="Z76" t="s">
        <v>253</v>
      </c>
      <c r="AA76" t="s">
        <v>254</v>
      </c>
      <c r="AB76" t="s">
        <v>255</v>
      </c>
      <c r="AC76" t="s">
        <v>256</v>
      </c>
      <c r="AD76" t="s">
        <v>257</v>
      </c>
      <c r="AE76" t="s">
        <v>258</v>
      </c>
      <c r="AF76" t="s">
        <v>259</v>
      </c>
      <c r="AG76">
        <v>34.673191191889678</v>
      </c>
      <c r="AH76">
        <v>28.609447771123619</v>
      </c>
      <c r="AI76">
        <v>24.30730478589533</v>
      </c>
      <c r="AJ76">
        <v>21.505376344086159</v>
      </c>
      <c r="AK76">
        <v>20.091514143093359</v>
      </c>
      <c r="AL76">
        <v>52.181208053689751</v>
      </c>
      <c r="AM76">
        <v>62.950450450452479</v>
      </c>
      <c r="AN76">
        <v>53.083573487030968</v>
      </c>
      <c r="AO76">
        <v>48.331943286074242</v>
      </c>
      <c r="AP76">
        <v>61.389337641359162</v>
      </c>
      <c r="AQ76"/>
      <c r="AR76"/>
      <c r="AS76"/>
      <c r="AT76"/>
      <c r="AU76"/>
      <c r="AV76"/>
      <c r="AW76"/>
      <c r="AX76"/>
      <c r="AY76"/>
      <c r="AZ76"/>
      <c r="BA76"/>
      <c r="BB76"/>
      <c r="BC76"/>
      <c r="BD76"/>
      <c r="BE76"/>
      <c r="BF76"/>
      <c r="BG76"/>
      <c r="BH76"/>
      <c r="BI76"/>
      <c r="BJ76"/>
      <c r="BK76"/>
      <c r="BL76"/>
      <c r="BM76"/>
      <c r="BN76"/>
      <c r="BO76"/>
    </row>
    <row r="77">
      <c r="A77" t="s">
        <v>679</v>
      </c>
      <c r="B77">
        <v>2002</v>
      </c>
      <c r="C77" t="s">
        <v>683</v>
      </c>
      <c r="D77">
        <v>135</v>
      </c>
      <c r="E77" t="s">
        <v>45</v>
      </c>
      <c r="F77" t="s">
        <v>44</v>
      </c>
      <c r="G77" t="s">
        <v>706</v>
      </c>
      <c r="H77">
        <v>0</v>
      </c>
      <c r="I77">
        <v>0</v>
      </c>
      <c r="J77">
        <v>0</v>
      </c>
      <c r="K77">
        <v>1.610853879938198</v>
      </c>
      <c r="L77">
        <v>7.0866939353399259</v>
      </c>
      <c r="M77">
        <v>0.56148011585507729</v>
      </c>
      <c r="N77">
        <v>0</v>
      </c>
      <c r="O77">
        <v>2.7998080456173731</v>
      </c>
      <c r="P77">
        <v>3.4236047135726522</v>
      </c>
      <c r="Q77">
        <v>11.88019917244497</v>
      </c>
      <c r="R77">
        <v>0</v>
      </c>
      <c r="S77">
        <v>0</v>
      </c>
      <c r="T77">
        <v>0</v>
      </c>
      <c r="U77">
        <v>0</v>
      </c>
      <c r="V77">
        <v>0.28847571776289221</v>
      </c>
      <c r="W77" t="s">
        <v>250</v>
      </c>
      <c r="X77" t="s">
        <v>251</v>
      </c>
      <c r="Y77" t="s">
        <v>252</v>
      </c>
      <c r="Z77" t="s">
        <v>253</v>
      </c>
      <c r="AA77" t="s">
        <v>254</v>
      </c>
      <c r="AB77" t="s">
        <v>255</v>
      </c>
      <c r="AC77" t="s">
        <v>256</v>
      </c>
      <c r="AD77" t="s">
        <v>257</v>
      </c>
      <c r="AE77" t="s">
        <v>258</v>
      </c>
      <c r="AF77" t="s">
        <v>259</v>
      </c>
      <c r="AG77">
        <v>0.81482768344292056</v>
      </c>
      <c r="AH77">
        <v>0.9573638776982959</v>
      </c>
      <c r="AI77">
        <v>0.97844491312118054</v>
      </c>
      <c r="AJ77">
        <v>1.317522482921426</v>
      </c>
      <c r="AK77">
        <v>4.2604663386511312</v>
      </c>
      <c r="AL77">
        <v>2.622107058936455</v>
      </c>
      <c r="AM77">
        <v>1.7234808592200359</v>
      </c>
      <c r="AN77">
        <v>0.81172571587170461</v>
      </c>
      <c r="AO77">
        <v>0.2040486826137731</v>
      </c>
      <c r="AP77">
        <v>1.599353796445953</v>
      </c>
      <c r="AQ77"/>
      <c r="AR77"/>
      <c r="AS77"/>
      <c r="AT77"/>
      <c r="AU77"/>
      <c r="AV77"/>
      <c r="AW77"/>
      <c r="AX77"/>
      <c r="AY77"/>
      <c r="AZ77"/>
      <c r="BA77"/>
      <c r="BB77"/>
      <c r="BC77"/>
      <c r="BD77"/>
      <c r="BE77"/>
      <c r="BF77"/>
      <c r="BG77"/>
      <c r="BH77"/>
      <c r="BI77"/>
      <c r="BJ77"/>
      <c r="BK77"/>
      <c r="BL77"/>
      <c r="BM77"/>
      <c r="BN77"/>
      <c r="BO77"/>
    </row>
    <row r="78">
      <c r="A78" t="s">
        <v>679</v>
      </c>
      <c r="B78">
        <v>2002</v>
      </c>
      <c r="C78" t="s">
        <v>683</v>
      </c>
      <c r="D78">
        <v>136</v>
      </c>
      <c r="E78" t="s">
        <v>45</v>
      </c>
      <c r="F78" t="s">
        <v>43</v>
      </c>
      <c r="G78" t="s">
        <v>707</v>
      </c>
      <c r="H78">
        <v>0</v>
      </c>
      <c r="I78">
        <v>0.44479754323664611</v>
      </c>
      <c r="J78">
        <v>0.69178406962456052</v>
      </c>
      <c r="K78">
        <v>0.96830510379239509</v>
      </c>
      <c r="L78">
        <v>9.7689918191879137</v>
      </c>
      <c r="M78">
        <v>0.050045118823725802</v>
      </c>
      <c r="N78">
        <v>1.376174040607304</v>
      </c>
      <c r="O78">
        <v>0.77134654660174906</v>
      </c>
      <c r="P78">
        <v>3.8352793095583051</v>
      </c>
      <c r="Q78">
        <v>18.146486218667292</v>
      </c>
      <c r="R78">
        <v>0</v>
      </c>
      <c r="S78">
        <v>0</v>
      </c>
      <c r="T78">
        <v>0.49791963664214373</v>
      </c>
      <c r="U78">
        <v>0</v>
      </c>
      <c r="V78">
        <v>0.26625499533093849</v>
      </c>
      <c r="W78" t="s">
        <v>250</v>
      </c>
      <c r="X78" t="s">
        <v>251</v>
      </c>
      <c r="Y78" t="s">
        <v>252</v>
      </c>
      <c r="Z78" t="s">
        <v>253</v>
      </c>
      <c r="AA78" t="s">
        <v>254</v>
      </c>
      <c r="AB78" t="s">
        <v>255</v>
      </c>
      <c r="AC78" t="s">
        <v>256</v>
      </c>
      <c r="AD78" t="s">
        <v>257</v>
      </c>
      <c r="AE78" t="s">
        <v>258</v>
      </c>
      <c r="AF78" t="s">
        <v>259</v>
      </c>
      <c r="AG78">
        <v>1.4571052071547079</v>
      </c>
      <c r="AH78">
        <v>2.0033812986156119</v>
      </c>
      <c r="AI78">
        <v>1.338935439523766</v>
      </c>
      <c r="AJ78">
        <v>1.1798760602628049</v>
      </c>
      <c r="AK78">
        <v>5.5149080373880199</v>
      </c>
      <c r="AL78">
        <v>1.782255357170718</v>
      </c>
      <c r="AM78">
        <v>0.97922184348272512</v>
      </c>
      <c r="AN78">
        <v>0.16810137346545351</v>
      </c>
      <c r="AO78">
        <v>1.630813702707403</v>
      </c>
      <c r="AP78">
        <v>1.3085621970921439</v>
      </c>
      <c r="AQ78"/>
      <c r="AR78"/>
      <c r="AS78"/>
      <c r="AT78"/>
      <c r="AU78"/>
      <c r="AV78"/>
      <c r="AW78"/>
      <c r="AX78"/>
      <c r="AY78"/>
      <c r="AZ78"/>
      <c r="BA78"/>
      <c r="BB78"/>
      <c r="BC78"/>
      <c r="BD78"/>
      <c r="BE78"/>
      <c r="BF78"/>
      <c r="BG78"/>
      <c r="BH78"/>
      <c r="BI78"/>
      <c r="BJ78"/>
      <c r="BK78"/>
      <c r="BL78"/>
      <c r="BM78"/>
      <c r="BN78"/>
      <c r="BO78"/>
    </row>
    <row r="79">
      <c r="A79" t="s">
        <v>679</v>
      </c>
      <c r="B79">
        <v>2002</v>
      </c>
      <c r="C79" t="s">
        <v>683</v>
      </c>
      <c r="D79">
        <v>137</v>
      </c>
      <c r="E79" t="s">
        <v>45</v>
      </c>
      <c r="F79" t="s">
        <v>42</v>
      </c>
      <c r="G79" t="s">
        <v>708</v>
      </c>
      <c r="H79">
        <v>12.03512497813661</v>
      </c>
      <c r="I79">
        <v>26.268029395002891</v>
      </c>
      <c r="J79">
        <v>45.277117818305378</v>
      </c>
      <c r="K79">
        <v>58.070066571301894</v>
      </c>
      <c r="L79">
        <v>68.342330979033903</v>
      </c>
      <c r="M79">
        <v>35.327611475838808</v>
      </c>
      <c r="N79">
        <v>53.726960810818788</v>
      </c>
      <c r="O79">
        <v>62.426692658350873</v>
      </c>
      <c r="P79">
        <v>73.297862491840732</v>
      </c>
      <c r="Q79">
        <v>64.040230694033838</v>
      </c>
      <c r="R79">
        <v>6.9051251924939887</v>
      </c>
      <c r="S79">
        <v>17.513967870016419</v>
      </c>
      <c r="T79">
        <v>21.837455294962741</v>
      </c>
      <c r="U79">
        <v>39.773134557367371</v>
      </c>
      <c r="V79">
        <v>61.098657602164018</v>
      </c>
      <c r="W79" t="s">
        <v>250</v>
      </c>
      <c r="X79" t="s">
        <v>251</v>
      </c>
      <c r="Y79" t="s">
        <v>252</v>
      </c>
      <c r="Z79" t="s">
        <v>253</v>
      </c>
      <c r="AA79" t="s">
        <v>254</v>
      </c>
      <c r="AB79" t="s">
        <v>255</v>
      </c>
      <c r="AC79" t="s">
        <v>256</v>
      </c>
      <c r="AD79" t="s">
        <v>257</v>
      </c>
      <c r="AE79" t="s">
        <v>258</v>
      </c>
      <c r="AF79" t="s">
        <v>259</v>
      </c>
      <c r="AG79">
        <v>47.371723293874837</v>
      </c>
      <c r="AH79">
        <v>49.871296729907932</v>
      </c>
      <c r="AI79">
        <v>43.994293209369182</v>
      </c>
      <c r="AJ79">
        <v>48.065187020175543</v>
      </c>
      <c r="AK79">
        <v>44.666269940615209</v>
      </c>
      <c r="AL79">
        <v>33.478534513680422</v>
      </c>
      <c r="AM79">
        <v>29.03871916958137</v>
      </c>
      <c r="AN79">
        <v>31.49603171938087</v>
      </c>
      <c r="AO79">
        <v>40.206438257931502</v>
      </c>
      <c r="AP79">
        <v>29.877290983681661</v>
      </c>
      <c r="AQ79"/>
      <c r="AR79"/>
      <c r="AS79"/>
      <c r="AT79"/>
      <c r="AU79"/>
      <c r="AV79"/>
      <c r="AW79"/>
      <c r="AX79"/>
      <c r="AY79"/>
      <c r="AZ79"/>
      <c r="BA79"/>
      <c r="BB79"/>
      <c r="BC79"/>
      <c r="BD79"/>
      <c r="BE79"/>
      <c r="BF79"/>
      <c r="BG79"/>
      <c r="BH79"/>
      <c r="BI79"/>
      <c r="BJ79"/>
      <c r="BK79"/>
      <c r="BL79"/>
      <c r="BM79"/>
      <c r="BN79"/>
      <c r="BO79"/>
    </row>
    <row r="80">
      <c r="A80" t="s">
        <v>679</v>
      </c>
      <c r="B80">
        <v>2002</v>
      </c>
      <c r="C80" t="s">
        <v>683</v>
      </c>
      <c r="D80">
        <v>138</v>
      </c>
      <c r="E80" t="s">
        <v>45</v>
      </c>
      <c r="F80" t="s">
        <v>41</v>
      </c>
      <c r="G80" t="s">
        <v>199</v>
      </c>
      <c r="H80">
        <v>4.5656485362843284</v>
      </c>
      <c r="I80">
        <v>29.349403823348101</v>
      </c>
      <c r="J80">
        <v>28.02214519748485</v>
      </c>
      <c r="K80">
        <v>23.73556482942578</v>
      </c>
      <c r="L80">
        <v>10.94891504582743</v>
      </c>
      <c r="M80">
        <v>48.136138919742557</v>
      </c>
      <c r="N80">
        <v>28.577252234693109</v>
      </c>
      <c r="O80">
        <v>22.223426474035762</v>
      </c>
      <c r="P80">
        <v>12.110660165368881</v>
      </c>
      <c r="Q80">
        <v>3.60060895224278</v>
      </c>
      <c r="R80">
        <v>1.8965328331340741</v>
      </c>
      <c r="S80">
        <v>10.30322244354257</v>
      </c>
      <c r="T80">
        <v>17.429946964160081</v>
      </c>
      <c r="U80">
        <v>21.404290919380269</v>
      </c>
      <c r="V80">
        <v>23.060567847597781</v>
      </c>
      <c r="W80" t="s">
        <v>250</v>
      </c>
      <c r="X80" t="s">
        <v>251</v>
      </c>
      <c r="Y80" t="s">
        <v>252</v>
      </c>
      <c r="Z80" t="s">
        <v>253</v>
      </c>
      <c r="AA80" t="s">
        <v>254</v>
      </c>
      <c r="AB80" t="s">
        <v>255</v>
      </c>
      <c r="AC80" t="s">
        <v>256</v>
      </c>
      <c r="AD80" t="s">
        <v>257</v>
      </c>
      <c r="AE80" t="s">
        <v>258</v>
      </c>
      <c r="AF80" t="s">
        <v>259</v>
      </c>
      <c r="AG80">
        <v>15.68315262363785</v>
      </c>
      <c r="AH80">
        <v>18.558510322654541</v>
      </c>
      <c r="AI80">
        <v>29.381021652090549</v>
      </c>
      <c r="AJ80">
        <v>27.93203809255407</v>
      </c>
      <c r="AK80">
        <v>25.466841540252279</v>
      </c>
      <c r="AL80">
        <v>9.9358950165226645</v>
      </c>
      <c r="AM80">
        <v>5.3081276772633856</v>
      </c>
      <c r="AN80">
        <v>14.440567704251009</v>
      </c>
      <c r="AO80">
        <v>9.6267560706730961</v>
      </c>
      <c r="AP80">
        <v>5.8254553814210794</v>
      </c>
      <c r="AQ80"/>
      <c r="AR80"/>
      <c r="AS80"/>
      <c r="AT80"/>
      <c r="AU80"/>
      <c r="AV80"/>
      <c r="AW80"/>
      <c r="AX80"/>
      <c r="AY80"/>
      <c r="AZ80"/>
      <c r="BA80"/>
      <c r="BB80"/>
      <c r="BC80"/>
      <c r="BD80"/>
      <c r="BE80"/>
      <c r="BF80"/>
      <c r="BG80"/>
      <c r="BH80"/>
      <c r="BI80"/>
      <c r="BJ80"/>
      <c r="BK80"/>
      <c r="BL80"/>
      <c r="BM80"/>
      <c r="BN80"/>
      <c r="BO80"/>
    </row>
    <row r="81">
      <c r="A81" t="s">
        <v>679</v>
      </c>
      <c r="B81">
        <v>2002</v>
      </c>
      <c r="C81" t="s">
        <v>683</v>
      </c>
      <c r="D81">
        <v>139</v>
      </c>
      <c r="E81" t="s">
        <v>45</v>
      </c>
      <c r="F81" t="s">
        <v>19</v>
      </c>
      <c r="G81" t="s">
        <v>199</v>
      </c>
      <c r="H81">
        <v>83.399226485579064</v>
      </c>
      <c r="I81">
        <v>43.937769238412358</v>
      </c>
      <c r="J81">
        <v>26.008952914585219</v>
      </c>
      <c r="K81">
        <v>15.61520961554173</v>
      </c>
      <c r="L81">
        <v>3.8530682206108211</v>
      </c>
      <c r="M81">
        <v>15.924724369739829</v>
      </c>
      <c r="N81">
        <v>16.3196129138808</v>
      </c>
      <c r="O81">
        <v>11.77872627539425</v>
      </c>
      <c r="P81">
        <v>7.3325933196594244</v>
      </c>
      <c r="Q81">
        <v>2.3324749626111201</v>
      </c>
      <c r="R81">
        <v>91.198341974371942</v>
      </c>
      <c r="S81">
        <v>72.182809686441018</v>
      </c>
      <c r="T81">
        <v>60.234678104235037</v>
      </c>
      <c r="U81">
        <v>38.822574523252356</v>
      </c>
      <c r="V81">
        <v>15.28604383714436</v>
      </c>
      <c r="W81" t="s">
        <v>250</v>
      </c>
      <c r="X81" t="s">
        <v>251</v>
      </c>
      <c r="Y81" t="s">
        <v>252</v>
      </c>
      <c r="Z81" t="s">
        <v>253</v>
      </c>
      <c r="AA81" t="s">
        <v>254</v>
      </c>
      <c r="AB81" t="s">
        <v>255</v>
      </c>
      <c r="AC81" t="s">
        <v>256</v>
      </c>
      <c r="AD81" t="s">
        <v>257</v>
      </c>
      <c r="AE81" t="s">
        <v>258</v>
      </c>
      <c r="AF81" t="s">
        <v>259</v>
      </c>
      <c r="AG81">
        <v>34.673191191889678</v>
      </c>
      <c r="AH81">
        <v>28.609447771123619</v>
      </c>
      <c r="AI81">
        <v>24.30730478589533</v>
      </c>
      <c r="AJ81">
        <v>21.505376344086159</v>
      </c>
      <c r="AK81">
        <v>20.091514143093359</v>
      </c>
      <c r="AL81">
        <v>52.181208053689751</v>
      </c>
      <c r="AM81">
        <v>62.950450450452479</v>
      </c>
      <c r="AN81">
        <v>53.083573487030968</v>
      </c>
      <c r="AO81">
        <v>48.331943286074242</v>
      </c>
      <c r="AP81">
        <v>61.389337641359162</v>
      </c>
      <c r="AQ81"/>
      <c r="AR81"/>
      <c r="AS81"/>
      <c r="AT81"/>
      <c r="AU81"/>
      <c r="AV81"/>
      <c r="AW81"/>
      <c r="AX81"/>
      <c r="AY81"/>
      <c r="AZ81"/>
      <c r="BA81"/>
      <c r="BB81"/>
      <c r="BC81"/>
      <c r="BD81"/>
      <c r="BE81"/>
      <c r="BF81"/>
      <c r="BG81"/>
      <c r="BH81"/>
      <c r="BI81"/>
      <c r="BJ81"/>
      <c r="BK81"/>
      <c r="BL81"/>
      <c r="BM81"/>
      <c r="BN81"/>
      <c r="BO81"/>
    </row>
    <row r="82">
      <c r="A82" t="s">
        <v>679</v>
      </c>
      <c r="B82">
        <v>2002</v>
      </c>
      <c r="C82" t="s">
        <v>683</v>
      </c>
      <c r="D82">
        <v>153</v>
      </c>
      <c r="E82" t="s">
        <v>270</v>
      </c>
      <c r="F82" t="s">
        <v>271</v>
      </c>
      <c r="G82" t="s">
        <v>199</v>
      </c>
      <c r="H82">
        <v>83.399226485579064</v>
      </c>
      <c r="I82">
        <v>43.937769238412358</v>
      </c>
      <c r="J82">
        <v>26.008952914585219</v>
      </c>
      <c r="K82">
        <v>15.61520961554173</v>
      </c>
      <c r="L82">
        <v>3.8530682206108211</v>
      </c>
      <c r="M82">
        <v>15.924724369739829</v>
      </c>
      <c r="N82">
        <v>16.3196129138808</v>
      </c>
      <c r="O82">
        <v>11.77872627539425</v>
      </c>
      <c r="P82">
        <v>7.3325933196594244</v>
      </c>
      <c r="Q82">
        <v>2.3324749626111201</v>
      </c>
      <c r="R82">
        <v>91.198341974371942</v>
      </c>
      <c r="S82">
        <v>72.182809686441018</v>
      </c>
      <c r="T82">
        <v>60.234678104235037</v>
      </c>
      <c r="U82">
        <v>38.822574523252356</v>
      </c>
      <c r="V82">
        <v>15.28604383714436</v>
      </c>
      <c r="W82" t="s">
        <v>250</v>
      </c>
      <c r="X82" t="s">
        <v>251</v>
      </c>
      <c r="Y82" t="s">
        <v>252</v>
      </c>
      <c r="Z82" t="s">
        <v>253</v>
      </c>
      <c r="AA82" t="s">
        <v>254</v>
      </c>
      <c r="AB82" t="s">
        <v>255</v>
      </c>
      <c r="AC82" t="s">
        <v>256</v>
      </c>
      <c r="AD82" t="s">
        <v>257</v>
      </c>
      <c r="AE82" t="s">
        <v>258</v>
      </c>
      <c r="AF82" t="s">
        <v>259</v>
      </c>
      <c r="AG82">
        <v>34.673191191889678</v>
      </c>
      <c r="AH82">
        <v>28.609447771123619</v>
      </c>
      <c r="AI82">
        <v>24.30730478589533</v>
      </c>
      <c r="AJ82">
        <v>21.505376344086159</v>
      </c>
      <c r="AK82">
        <v>20.091514143093359</v>
      </c>
      <c r="AL82">
        <v>52.181208053689751</v>
      </c>
      <c r="AM82">
        <v>62.950450450452479</v>
      </c>
      <c r="AN82">
        <v>53.083573487030968</v>
      </c>
      <c r="AO82">
        <v>48.331943286074242</v>
      </c>
      <c r="AP82">
        <v>61.389337641359162</v>
      </c>
      <c r="AQ82">
        <v>307235.64208999608</v>
      </c>
      <c r="AR82">
        <v>163986.77374000059</v>
      </c>
      <c r="AS82">
        <v>94286.897429999444</v>
      </c>
      <c r="AT82">
        <v>57694.065690000098</v>
      </c>
      <c r="AU82">
        <v>14193.15645000003</v>
      </c>
      <c r="AV82">
        <v>27404.399159999979</v>
      </c>
      <c r="AW82">
        <v>28105.895610000021</v>
      </c>
      <c r="AX82">
        <v>20274.841960000009</v>
      </c>
      <c r="AY82">
        <v>12642.30737</v>
      </c>
      <c r="AZ82">
        <v>4011.1243199999999</v>
      </c>
      <c r="BA82">
        <v>178862.86027999839</v>
      </c>
      <c r="BB82">
        <v>141740.63201999909</v>
      </c>
      <c r="BC82">
        <v>118187.4479499999</v>
      </c>
      <c r="BD82">
        <v>76168.046230000138</v>
      </c>
      <c r="BE82">
        <v>29998.980499999921</v>
      </c>
      <c r="BF82">
        <v>83477.09759999931</v>
      </c>
      <c r="BG82">
        <v>31239.224800000538</v>
      </c>
      <c r="BH82">
        <v>72960.803249999793</v>
      </c>
      <c r="BI82">
        <v>45584.948199999439</v>
      </c>
      <c r="BJ82">
        <v>77526.92892000085</v>
      </c>
      <c r="BK82">
        <v>96031.164680001631</v>
      </c>
      <c r="BL82">
        <v>53903.207280000599</v>
      </c>
      <c r="BM82">
        <v>38042.34708000016</v>
      </c>
      <c r="BN82">
        <v>61063.549190000667</v>
      </c>
      <c r="BO82">
        <v>77567.264399999112</v>
      </c>
    </row>
    <row r="83">
      <c r="A83" t="s">
        <v>679</v>
      </c>
      <c r="B83">
        <v>2002</v>
      </c>
      <c r="C83" t="s">
        <v>683</v>
      </c>
      <c r="D83">
        <v>154</v>
      </c>
      <c r="E83" t="s">
        <v>270</v>
      </c>
      <c r="F83" t="s">
        <v>272</v>
      </c>
      <c r="G83" t="s">
        <v>199</v>
      </c>
      <c r="H83">
        <v>0</v>
      </c>
      <c r="I83">
        <v>0.44479754323664611</v>
      </c>
      <c r="J83">
        <v>0.69178406962456052</v>
      </c>
      <c r="K83">
        <v>2.579158983730593</v>
      </c>
      <c r="L83">
        <v>16.85568575452784</v>
      </c>
      <c r="M83">
        <v>0.61152523467880304</v>
      </c>
      <c r="N83">
        <v>1.376174040607304</v>
      </c>
      <c r="O83">
        <v>3.5711545922191221</v>
      </c>
      <c r="P83">
        <v>7.2588840231309568</v>
      </c>
      <c r="Q83">
        <v>30.02668539111227</v>
      </c>
      <c r="R83">
        <v>0</v>
      </c>
      <c r="S83">
        <v>0</v>
      </c>
      <c r="T83">
        <v>0.49791963664214373</v>
      </c>
      <c r="U83">
        <v>0</v>
      </c>
      <c r="V83">
        <v>0.55473071309383071</v>
      </c>
      <c r="W83" t="s">
        <v>250</v>
      </c>
      <c r="X83" t="s">
        <v>251</v>
      </c>
      <c r="Y83" t="s">
        <v>252</v>
      </c>
      <c r="Z83" t="s">
        <v>253</v>
      </c>
      <c r="AA83" t="s">
        <v>254</v>
      </c>
      <c r="AB83" t="s">
        <v>255</v>
      </c>
      <c r="AC83" t="s">
        <v>256</v>
      </c>
      <c r="AD83" t="s">
        <v>257</v>
      </c>
      <c r="AE83" t="s">
        <v>258</v>
      </c>
      <c r="AF83" t="s">
        <v>259</v>
      </c>
      <c r="AG83">
        <v>2.271932890597629</v>
      </c>
      <c r="AH83">
        <v>2.9607451763139081</v>
      </c>
      <c r="AI83">
        <v>2.317380352644947</v>
      </c>
      <c r="AJ83">
        <v>2.49739854318423</v>
      </c>
      <c r="AK83">
        <v>9.7753743760391512</v>
      </c>
      <c r="AL83">
        <v>4.4043624161071726</v>
      </c>
      <c r="AM83">
        <v>2.7027027027027608</v>
      </c>
      <c r="AN83">
        <v>0.97982708933715812</v>
      </c>
      <c r="AO83">
        <v>1.8348623853211761</v>
      </c>
      <c r="AP83">
        <v>2.9079159935380972</v>
      </c>
      <c r="AQ83">
        <v>0</v>
      </c>
      <c r="AR83">
        <v>1660.0959800000001</v>
      </c>
      <c r="AS83">
        <v>2507.8354299999992</v>
      </c>
      <c r="AT83">
        <v>9529.3096600000081</v>
      </c>
      <c r="AU83">
        <v>62089.579340000579</v>
      </c>
      <c r="AV83">
        <v>1052.3561500000001</v>
      </c>
      <c r="AW83">
        <v>2370.06871</v>
      </c>
      <c r="AX83">
        <v>6147.0649099999973</v>
      </c>
      <c r="AY83">
        <v>12515.223330000001</v>
      </c>
      <c r="AZ83">
        <v>51636.467680000358</v>
      </c>
      <c r="BA83">
        <v>0</v>
      </c>
      <c r="BB83">
        <v>0</v>
      </c>
      <c r="BC83">
        <v>976.97626999999977</v>
      </c>
      <c r="BD83">
        <v>0</v>
      </c>
      <c r="BE83">
        <v>1088.66336</v>
      </c>
      <c r="BF83">
        <v>5469.7694999999994</v>
      </c>
      <c r="BG83">
        <v>3232.896520000003</v>
      </c>
      <c r="BH83">
        <v>6955.8485999999884</v>
      </c>
      <c r="BI83">
        <v>5293.735920000001</v>
      </c>
      <c r="BJ83">
        <v>37720.141400000182</v>
      </c>
      <c r="BK83">
        <v>8105.524349999987</v>
      </c>
      <c r="BL83">
        <v>2314.2700800000011</v>
      </c>
      <c r="BM83">
        <v>702.19315999999992</v>
      </c>
      <c r="BN83">
        <v>2318.2020400000001</v>
      </c>
      <c r="BO83">
        <v>3674.2388399999968</v>
      </c>
    </row>
    <row r="84">
      <c r="A84" t="s">
        <v>679</v>
      </c>
      <c r="B84">
        <v>2002</v>
      </c>
      <c r="C84" t="s">
        <v>683</v>
      </c>
      <c r="D84">
        <v>155</v>
      </c>
      <c r="E84" t="s">
        <v>270</v>
      </c>
      <c r="F84" t="s">
        <v>273</v>
      </c>
      <c r="G84" t="s">
        <v>199</v>
      </c>
      <c r="H84">
        <v>10.534409334630039</v>
      </c>
      <c r="I84">
        <v>24.931508648611299</v>
      </c>
      <c r="J84">
        <v>38.891944543816663</v>
      </c>
      <c r="K84">
        <v>40.804357635422342</v>
      </c>
      <c r="L84">
        <v>27.705952784942639</v>
      </c>
      <c r="M84">
        <v>23.482861991179512</v>
      </c>
      <c r="N84">
        <v>41.018756804484489</v>
      </c>
      <c r="O84">
        <v>38.603569667509838</v>
      </c>
      <c r="P84">
        <v>30.333978453403489</v>
      </c>
      <c r="Q84">
        <v>15.437318066482151</v>
      </c>
      <c r="R84">
        <v>5.0640223053239817</v>
      </c>
      <c r="S84">
        <v>18.289794407204301</v>
      </c>
      <c r="T84">
        <v>27.081317969942809</v>
      </c>
      <c r="U84">
        <v>37.871843574189022</v>
      </c>
      <c r="V84">
        <v>48.933235968102608</v>
      </c>
      <c r="W84" t="s">
        <v>250</v>
      </c>
      <c r="X84" t="s">
        <v>251</v>
      </c>
      <c r="Y84" t="s">
        <v>252</v>
      </c>
      <c r="Z84" t="s">
        <v>253</v>
      </c>
      <c r="AA84" t="s">
        <v>254</v>
      </c>
      <c r="AB84" t="s">
        <v>255</v>
      </c>
      <c r="AC84" t="s">
        <v>256</v>
      </c>
      <c r="AD84" t="s">
        <v>257</v>
      </c>
      <c r="AE84" t="s">
        <v>258</v>
      </c>
      <c r="AF84" t="s">
        <v>259</v>
      </c>
      <c r="AG84">
        <v>34.568332750785181</v>
      </c>
      <c r="AH84">
        <v>38.855622089153307</v>
      </c>
      <c r="AI84">
        <v>41.234256926955439</v>
      </c>
      <c r="AJ84">
        <v>37.010058966354613</v>
      </c>
      <c r="AK84">
        <v>33.381863560728888</v>
      </c>
      <c r="AL84">
        <v>11.325503355704161</v>
      </c>
      <c r="AM84">
        <v>3.7725225225226038</v>
      </c>
      <c r="AN84">
        <v>19.020172910662641</v>
      </c>
      <c r="AO84">
        <v>13.71976647206063</v>
      </c>
      <c r="AP84">
        <v>11.03931071620949</v>
      </c>
      <c r="AQ84">
        <v>38807.866119999999</v>
      </c>
      <c r="AR84">
        <v>93050.642729999905</v>
      </c>
      <c r="AS84">
        <v>140989.94289000001</v>
      </c>
      <c r="AT84">
        <v>150761.29925999991</v>
      </c>
      <c r="AU84">
        <v>102057.60707000041</v>
      </c>
      <c r="AV84">
        <v>40410.980340000002</v>
      </c>
      <c r="AW84">
        <v>70643.152070000127</v>
      </c>
      <c r="AX84">
        <v>66448.719140000103</v>
      </c>
      <c r="AY84">
        <v>52299.570240000183</v>
      </c>
      <c r="AZ84">
        <v>26547.338309999959</v>
      </c>
      <c r="BA84">
        <v>9931.8199700000223</v>
      </c>
      <c r="BB84">
        <v>35914.465369999947</v>
      </c>
      <c r="BC84">
        <v>53136.697309999843</v>
      </c>
      <c r="BD84">
        <v>74302.757290000154</v>
      </c>
      <c r="BE84">
        <v>96031.85803000009</v>
      </c>
      <c r="BF84">
        <v>83224.646699999328</v>
      </c>
      <c r="BG84">
        <v>42427.226240000047</v>
      </c>
      <c r="BH84">
        <v>123768.7408500038</v>
      </c>
      <c r="BI84">
        <v>78450.225369998763</v>
      </c>
      <c r="BJ84">
        <v>128810.2700999985</v>
      </c>
      <c r="BK84">
        <v>20842.776899999979</v>
      </c>
      <c r="BL84">
        <v>3230.335320000002</v>
      </c>
      <c r="BM84">
        <v>13630.80840000012</v>
      </c>
      <c r="BN84">
        <v>17333.828890000019</v>
      </c>
      <c r="BO84">
        <v>13948.49930000005</v>
      </c>
    </row>
    <row r="85">
      <c r="A85" t="s">
        <v>679</v>
      </c>
      <c r="B85">
        <v>2002</v>
      </c>
      <c r="C85" t="s">
        <v>683</v>
      </c>
      <c r="D85">
        <v>156</v>
      </c>
      <c r="E85" t="s">
        <v>270</v>
      </c>
      <c r="F85" t="s">
        <v>274</v>
      </c>
      <c r="G85" t="s">
        <v>199</v>
      </c>
      <c r="H85">
        <v>5.5808349201200453</v>
      </c>
      <c r="I85">
        <v>15.113513575690019</v>
      </c>
      <c r="J85">
        <v>28.65849239834823</v>
      </c>
      <c r="K85">
        <v>37.720092446664871</v>
      </c>
      <c r="L85">
        <v>50.31719484197815</v>
      </c>
      <c r="M85">
        <v>24.805704119759</v>
      </c>
      <c r="N85">
        <v>32.985917015652369</v>
      </c>
      <c r="O85">
        <v>40.656225110643803</v>
      </c>
      <c r="P85">
        <v>52.747528739328509</v>
      </c>
      <c r="Q85">
        <v>51.250508989531653</v>
      </c>
      <c r="R85">
        <v>3.662658982073749</v>
      </c>
      <c r="S85">
        <v>8.44940554243035</v>
      </c>
      <c r="T85">
        <v>10.834386555778041</v>
      </c>
      <c r="U85">
        <v>22.599427086581809</v>
      </c>
      <c r="V85">
        <v>34.468211240890923</v>
      </c>
      <c r="W85" t="s">
        <v>250</v>
      </c>
      <c r="X85" t="s">
        <v>251</v>
      </c>
      <c r="Y85" t="s">
        <v>252</v>
      </c>
      <c r="Z85" t="s">
        <v>253</v>
      </c>
      <c r="AA85" t="s">
        <v>254</v>
      </c>
      <c r="AB85" t="s">
        <v>255</v>
      </c>
      <c r="AC85" t="s">
        <v>256</v>
      </c>
      <c r="AD85" t="s">
        <v>257</v>
      </c>
      <c r="AE85" t="s">
        <v>258</v>
      </c>
      <c r="AF85" t="s">
        <v>259</v>
      </c>
      <c r="AG85">
        <v>27.263194687171801</v>
      </c>
      <c r="AH85">
        <v>27.57817697937379</v>
      </c>
      <c r="AI85">
        <v>25.415617128464749</v>
      </c>
      <c r="AJ85">
        <v>34.408602150537753</v>
      </c>
      <c r="AK85">
        <v>27.683028286187209</v>
      </c>
      <c r="AL85">
        <v>26.300335570468331</v>
      </c>
      <c r="AM85">
        <v>26.238738738739261</v>
      </c>
      <c r="AN85">
        <v>23.919308357348491</v>
      </c>
      <c r="AO85">
        <v>30.567139282736701</v>
      </c>
      <c r="AP85">
        <v>21.486268174476049</v>
      </c>
      <c r="AQ85">
        <v>20559.320179999981</v>
      </c>
      <c r="AR85">
        <v>56407.42290999979</v>
      </c>
      <c r="AS85">
        <v>103891.9306800003</v>
      </c>
      <c r="AT85">
        <v>139365.75588999939</v>
      </c>
      <c r="AU85">
        <v>185348.34516999949</v>
      </c>
      <c r="AV85">
        <v>42687.421230000073</v>
      </c>
      <c r="AW85">
        <v>56808.868270000239</v>
      </c>
      <c r="AX85">
        <v>69981.975940000048</v>
      </c>
      <c r="AY85">
        <v>90943.332359999578</v>
      </c>
      <c r="AZ85">
        <v>88134.777999999875</v>
      </c>
      <c r="BA85">
        <v>7183.3944299999939</v>
      </c>
      <c r="BB85">
        <v>16591.541490000021</v>
      </c>
      <c r="BC85">
        <v>21258.32721999997</v>
      </c>
      <c r="BD85">
        <v>44339.001940000002</v>
      </c>
      <c r="BE85">
        <v>67644.133949999974</v>
      </c>
      <c r="BF85">
        <v>65637.234000000608</v>
      </c>
      <c r="BG85">
        <v>30113.159720000491</v>
      </c>
      <c r="BH85">
        <v>76287.513450000057</v>
      </c>
      <c r="BI85">
        <v>72935.917119998878</v>
      </c>
      <c r="BJ85">
        <v>106820.2302199995</v>
      </c>
      <c r="BK85">
        <v>48401.559689999529</v>
      </c>
      <c r="BL85">
        <v>22467.705359999982</v>
      </c>
      <c r="BM85">
        <v>17141.77420000016</v>
      </c>
      <c r="BN85">
        <v>38619.138529999793</v>
      </c>
      <c r="BO85">
        <v>27148.542540000119</v>
      </c>
    </row>
    <row r="86">
      <c r="A86" t="s">
        <v>679</v>
      </c>
      <c r="B86">
        <v>2002</v>
      </c>
      <c r="C86" t="s">
        <v>683</v>
      </c>
      <c r="D86">
        <v>157</v>
      </c>
      <c r="E86" t="s">
        <v>270</v>
      </c>
      <c r="F86" t="s">
        <v>275</v>
      </c>
      <c r="G86" t="s">
        <v>199</v>
      </c>
      <c r="H86">
        <v>0</v>
      </c>
      <c r="I86">
        <v>0.29681652272480907</v>
      </c>
      <c r="J86">
        <v>0.062568403152324495</v>
      </c>
      <c r="K86">
        <v>0.24905849895938681</v>
      </c>
      <c r="L86">
        <v>0.18989088889213571</v>
      </c>
      <c r="M86">
        <v>0.039538961970610798</v>
      </c>
      <c r="N86">
        <v>0.1317030924773043</v>
      </c>
      <c r="O86">
        <v>0.085428075645722704</v>
      </c>
      <c r="P86">
        <v>0.22402591614059689</v>
      </c>
      <c r="Q86">
        <v>0.28001259894956171</v>
      </c>
      <c r="R86">
        <v>0</v>
      </c>
      <c r="S86">
        <v>0</v>
      </c>
      <c r="T86">
        <v>0.33724655688999799</v>
      </c>
      <c r="U86">
        <v>0.19268318398537071</v>
      </c>
      <c r="V86">
        <v>0.3082058553815637</v>
      </c>
      <c r="W86" t="s">
        <v>250</v>
      </c>
      <c r="X86" t="s">
        <v>251</v>
      </c>
      <c r="Y86" t="s">
        <v>252</v>
      </c>
      <c r="Z86" t="s">
        <v>253</v>
      </c>
      <c r="AA86" t="s">
        <v>254</v>
      </c>
      <c r="AB86" t="s">
        <v>255</v>
      </c>
      <c r="AC86" t="s">
        <v>256</v>
      </c>
      <c r="AD86" t="s">
        <v>257</v>
      </c>
      <c r="AE86" t="s">
        <v>258</v>
      </c>
      <c r="AF86" t="s">
        <v>259</v>
      </c>
      <c r="AG86">
        <v>0.069905627403004003</v>
      </c>
      <c r="AH86">
        <v>0.19960079840318459</v>
      </c>
      <c r="AI86">
        <v>0.40302267002520881</v>
      </c>
      <c r="AJ86">
        <v>0.38154699965314609</v>
      </c>
      <c r="AK86">
        <v>0.1247920133111375</v>
      </c>
      <c r="AL86">
        <v>0</v>
      </c>
      <c r="AM86">
        <v>0</v>
      </c>
      <c r="AN86">
        <v>0</v>
      </c>
      <c r="AO86">
        <v>0</v>
      </c>
      <c r="AP86">
        <v>0.0538502961766315</v>
      </c>
      <c r="AQ86">
        <v>0</v>
      </c>
      <c r="AR86">
        <v>1107.7936999999999</v>
      </c>
      <c r="AS86">
        <v>226.82114999999999</v>
      </c>
      <c r="AT86">
        <v>920.20521999999983</v>
      </c>
      <c r="AU86">
        <v>699.48180000000013</v>
      </c>
      <c r="AV86">
        <v>68.041460000000001</v>
      </c>
      <c r="AW86">
        <v>226.82114999999999</v>
      </c>
      <c r="AX86">
        <v>147.04821999999999</v>
      </c>
      <c r="AY86">
        <v>386.24867999999998</v>
      </c>
      <c r="AZ86">
        <v>481.53372000000002</v>
      </c>
      <c r="BA86">
        <v>0</v>
      </c>
      <c r="BB86">
        <v>0</v>
      </c>
      <c r="BC86">
        <v>661.7169899999999</v>
      </c>
      <c r="BD86">
        <v>378.03525000000002</v>
      </c>
      <c r="BE86">
        <v>604.85640000000001</v>
      </c>
      <c r="BF86">
        <v>168.3006</v>
      </c>
      <c r="BG86">
        <v>217.94808</v>
      </c>
      <c r="BH86">
        <v>1209.7128</v>
      </c>
      <c r="BI86">
        <v>808.7652099999998</v>
      </c>
      <c r="BJ86">
        <v>481.53372000000002</v>
      </c>
      <c r="BK86">
        <v>0</v>
      </c>
      <c r="BL86">
        <v>0</v>
      </c>
      <c r="BM86">
        <v>0</v>
      </c>
      <c r="BN86">
        <v>0</v>
      </c>
      <c r="BO86">
        <v>68.041460000000001</v>
      </c>
    </row>
    <row r="87">
      <c r="A87" t="s">
        <v>679</v>
      </c>
      <c r="B87">
        <v>2002</v>
      </c>
      <c r="C87" t="s">
        <v>683</v>
      </c>
      <c r="D87">
        <v>158</v>
      </c>
      <c r="E87" t="s">
        <v>270</v>
      </c>
      <c r="F87" t="s">
        <v>276</v>
      </c>
      <c r="G87" t="s">
        <v>199</v>
      </c>
      <c r="H87">
        <v>0</v>
      </c>
      <c r="I87">
        <v>14.58643698485632</v>
      </c>
      <c r="J87">
        <v>5.1790751055348689</v>
      </c>
      <c r="K87">
        <v>2.8603625137604811</v>
      </c>
      <c r="L87">
        <v>1.015337897214879</v>
      </c>
      <c r="M87">
        <v>34.373588117005397</v>
      </c>
      <c r="N87">
        <v>7.511066630545896</v>
      </c>
      <c r="O87">
        <v>5.0202485879768064</v>
      </c>
      <c r="P87">
        <v>1.884775502024977</v>
      </c>
      <c r="Q87">
        <v>0.67299999131241883</v>
      </c>
      <c r="R87">
        <v>0</v>
      </c>
      <c r="S87">
        <v>0.20348570262407209</v>
      </c>
      <c r="T87">
        <v>0.31217117871556282</v>
      </c>
      <c r="U87">
        <v>0.25114684269978749</v>
      </c>
      <c r="V87">
        <v>0.44957238538704081</v>
      </c>
      <c r="W87" t="s">
        <v>250</v>
      </c>
      <c r="X87" t="s">
        <v>251</v>
      </c>
      <c r="Y87" t="s">
        <v>252</v>
      </c>
      <c r="Z87" t="s">
        <v>253</v>
      </c>
      <c r="AA87" t="s">
        <v>254</v>
      </c>
      <c r="AB87" t="s">
        <v>255</v>
      </c>
      <c r="AC87" t="s">
        <v>256</v>
      </c>
      <c r="AD87" t="s">
        <v>257</v>
      </c>
      <c r="AE87" t="s">
        <v>258</v>
      </c>
      <c r="AF87" t="s">
        <v>259</v>
      </c>
      <c r="AG87">
        <v>1.153442852149565</v>
      </c>
      <c r="AH87">
        <v>1.663339986693203</v>
      </c>
      <c r="AI87">
        <v>5.9949622166249839</v>
      </c>
      <c r="AJ87">
        <v>2.844259451959819</v>
      </c>
      <c r="AK87">
        <v>8.88103161397596</v>
      </c>
      <c r="AL87">
        <v>5.6627516778520892</v>
      </c>
      <c r="AM87">
        <v>2.759009009009068</v>
      </c>
      <c r="AN87">
        <v>1.8443804034581801</v>
      </c>
      <c r="AO87">
        <v>5.2126772310260723</v>
      </c>
      <c r="AP87">
        <v>3.1233171782446219</v>
      </c>
      <c r="AQ87">
        <v>0</v>
      </c>
      <c r="AR87">
        <v>54440.240890000197</v>
      </c>
      <c r="AS87">
        <v>18775.03199999997</v>
      </c>
      <c r="AT87">
        <v>10568.28226</v>
      </c>
      <c r="AU87">
        <v>3740.09719</v>
      </c>
      <c r="AV87">
        <v>59152.517020000247</v>
      </c>
      <c r="AW87">
        <v>12935.677810000019</v>
      </c>
      <c r="AX87">
        <v>8641.4052199999915</v>
      </c>
      <c r="AY87">
        <v>3249.5885399999988</v>
      </c>
      <c r="AZ87">
        <v>1157.3486</v>
      </c>
      <c r="BA87">
        <v>0</v>
      </c>
      <c r="BB87">
        <v>399.57148000000001</v>
      </c>
      <c r="BC87">
        <v>612.51617999999996</v>
      </c>
      <c r="BD87">
        <v>492.73817000000008</v>
      </c>
      <c r="BE87">
        <v>882.28931999999975</v>
      </c>
      <c r="BF87">
        <v>2776.959899999998</v>
      </c>
      <c r="BG87">
        <v>1816.2339999999981</v>
      </c>
      <c r="BH87">
        <v>17994.477900000009</v>
      </c>
      <c r="BI87">
        <v>6028.9770200000039</v>
      </c>
      <c r="BJ87">
        <v>34269.14974000003</v>
      </c>
      <c r="BK87">
        <v>10421.38845</v>
      </c>
      <c r="BL87">
        <v>2362.4840400000012</v>
      </c>
      <c r="BM87">
        <v>1321.7753600000001</v>
      </c>
      <c r="BN87">
        <v>6585.801250000005</v>
      </c>
      <c r="BO87">
        <v>3946.4046799999969</v>
      </c>
    </row>
    <row r="88">
      <c r="A88" t="s">
        <v>679</v>
      </c>
      <c r="B88">
        <v>2002</v>
      </c>
      <c r="C88" t="s">
        <v>683</v>
      </c>
      <c r="D88">
        <v>159</v>
      </c>
      <c r="E88" t="s">
        <v>270</v>
      </c>
      <c r="F88" t="s">
        <v>46</v>
      </c>
      <c r="G88" t="s">
        <v>199</v>
      </c>
      <c r="H88">
        <v>0.48552925967152311</v>
      </c>
      <c r="I88">
        <v>0.68915748646889852</v>
      </c>
      <c r="J88">
        <v>0.50718256493820646</v>
      </c>
      <c r="K88">
        <v>0.17176030592168101</v>
      </c>
      <c r="L88">
        <v>0.062869611832986297</v>
      </c>
      <c r="M88">
        <v>0.76205720566684343</v>
      </c>
      <c r="N88">
        <v>0.65676950235223086</v>
      </c>
      <c r="O88">
        <v>0.28464769061023881</v>
      </c>
      <c r="P88">
        <v>0.21821404631145969</v>
      </c>
      <c r="Q88">
        <v>0</v>
      </c>
      <c r="R88">
        <v>0.074976738230001005</v>
      </c>
      <c r="S88">
        <v>0.87450466130000981</v>
      </c>
      <c r="T88">
        <v>0.70227999779646244</v>
      </c>
      <c r="U88">
        <v>0.26232478929262393</v>
      </c>
      <c r="V88">
        <v>0</v>
      </c>
      <c r="W88" t="s">
        <v>250</v>
      </c>
      <c r="X88" t="s">
        <v>251</v>
      </c>
      <c r="Y88" t="s">
        <v>252</v>
      </c>
      <c r="Z88" t="s">
        <v>253</v>
      </c>
      <c r="AA88" t="s">
        <v>254</v>
      </c>
      <c r="AB88" t="s">
        <v>255</v>
      </c>
      <c r="AC88" t="s">
        <v>256</v>
      </c>
      <c r="AD88" t="s">
        <v>257</v>
      </c>
      <c r="AE88" t="s">
        <v>258</v>
      </c>
      <c r="AF88" t="s">
        <v>259</v>
      </c>
      <c r="AG88">
        <v>0</v>
      </c>
      <c r="AH88">
        <v>0.1330671989354564</v>
      </c>
      <c r="AI88">
        <v>0.32745591939548202</v>
      </c>
      <c r="AJ88">
        <v>1.352757544224791</v>
      </c>
      <c r="AK88">
        <v>0.0623960066555687</v>
      </c>
      <c r="AL88">
        <v>0.12583892617449091</v>
      </c>
      <c r="AM88">
        <v>1.57657657657661</v>
      </c>
      <c r="AN88">
        <v>1.152737752161362</v>
      </c>
      <c r="AO88">
        <v>0.3336113427856684</v>
      </c>
      <c r="AP88">
        <v>0</v>
      </c>
      <c r="AQ88">
        <v>1788.64841</v>
      </c>
      <c r="AR88">
        <v>2572.108569999999</v>
      </c>
      <c r="AS88">
        <v>1838.623440000001</v>
      </c>
      <c r="AT88">
        <v>634.60886000000016</v>
      </c>
      <c r="AU88">
        <v>231.58641</v>
      </c>
      <c r="AV88">
        <v>1311.40228</v>
      </c>
      <c r="AW88">
        <v>1131.0988299999999</v>
      </c>
      <c r="AX88">
        <v>489.96697999999998</v>
      </c>
      <c r="AY88">
        <v>376.22829000000002</v>
      </c>
      <c r="AZ88">
        <v>0</v>
      </c>
      <c r="BA88">
        <v>147.04821999999999</v>
      </c>
      <c r="BB88">
        <v>1717.20724</v>
      </c>
      <c r="BC88">
        <v>1377.95508</v>
      </c>
      <c r="BD88">
        <v>514.66876999999999</v>
      </c>
      <c r="BE88">
        <v>0</v>
      </c>
      <c r="BF88">
        <v>0</v>
      </c>
      <c r="BG88">
        <v>145.29872</v>
      </c>
      <c r="BH88">
        <v>982.8916499999998</v>
      </c>
      <c r="BI88">
        <v>2867.4402899999991</v>
      </c>
      <c r="BJ88">
        <v>240.76686000000001</v>
      </c>
      <c r="BK88">
        <v>231.58641</v>
      </c>
      <c r="BL88">
        <v>1349.990880000001</v>
      </c>
      <c r="BM88">
        <v>826.10959999999989</v>
      </c>
      <c r="BN88">
        <v>421.49128000000007</v>
      </c>
      <c r="BO88">
        <v>0</v>
      </c>
    </row>
    <row r="89">
      <c r="A89" t="s">
        <v>679</v>
      </c>
      <c r="B89">
        <v>2004</v>
      </c>
      <c r="C89" t="s">
        <v>684</v>
      </c>
      <c r="D89">
        <v>16</v>
      </c>
      <c r="E89" t="s">
        <v>13</v>
      </c>
      <c r="F89" t="s">
        <v>14</v>
      </c>
      <c r="G89" t="s">
        <v>692</v>
      </c>
      <c r="H89">
        <v>65.244009721898948</v>
      </c>
      <c r="I89">
        <v>66.96859657718997</v>
      </c>
      <c r="J89">
        <v>72.730497704794018</v>
      </c>
      <c r="K89">
        <v>79.52965945594778</v>
      </c>
      <c r="L89">
        <v>89.803978896891522</v>
      </c>
      <c r="M89">
        <v>88.727802199580523</v>
      </c>
      <c r="N89">
        <v>92.574905554761145</v>
      </c>
      <c r="O89">
        <v>97.49432542946775</v>
      </c>
      <c r="P89">
        <v>97.960223216695283</v>
      </c>
      <c r="Q89">
        <v>99.273289802410631</v>
      </c>
      <c r="R89">
        <v>65.151975642211042</v>
      </c>
      <c r="S89">
        <v>63.895807258005448</v>
      </c>
      <c r="T89">
        <v>71.760879887621655</v>
      </c>
      <c r="U89">
        <v>72.472449091202748</v>
      </c>
      <c r="V89">
        <v>79.408172647711652</v>
      </c>
      <c r="W89" t="s">
        <v>250</v>
      </c>
      <c r="X89" t="s">
        <v>354</v>
      </c>
      <c r="Y89" t="s">
        <v>252</v>
      </c>
      <c r="Z89" t="s">
        <v>253</v>
      </c>
      <c r="AA89" t="s">
        <v>254</v>
      </c>
      <c r="AB89" t="s">
        <v>255</v>
      </c>
      <c r="AC89" t="s">
        <v>256</v>
      </c>
      <c r="AD89" t="s">
        <v>355</v>
      </c>
      <c r="AE89" t="s">
        <v>258</v>
      </c>
      <c r="AF89" t="s">
        <v>356</v>
      </c>
      <c r="AG89">
        <v>70.375759568578204</v>
      </c>
      <c r="AH89">
        <v>64.909538704694967</v>
      </c>
      <c r="AI89">
        <v>67.269722269701617</v>
      </c>
      <c r="AJ89">
        <v>71.027455770948876</v>
      </c>
      <c r="AK89">
        <v>85.478089290824158</v>
      </c>
      <c r="AL89">
        <v>74.553319413010328</v>
      </c>
      <c r="AM89">
        <v>60.849741653613222</v>
      </c>
      <c r="AN89">
        <v>75.730991048525027</v>
      </c>
      <c r="AO89">
        <v>79.709016049351945</v>
      </c>
      <c r="AP89">
        <v>79.555800827486564</v>
      </c>
      <c r="AQ89"/>
      <c r="AR89"/>
      <c r="AS89"/>
      <c r="AT89"/>
      <c r="AU89"/>
      <c r="AV89"/>
      <c r="AW89"/>
      <c r="AX89"/>
      <c r="AY89"/>
      <c r="AZ89"/>
      <c r="BA89"/>
      <c r="BB89"/>
      <c r="BC89"/>
      <c r="BD89"/>
      <c r="BE89"/>
      <c r="BF89"/>
      <c r="BG89"/>
      <c r="BH89"/>
      <c r="BI89"/>
      <c r="BJ89"/>
      <c r="BK89"/>
      <c r="BL89"/>
      <c r="BM89"/>
      <c r="BN89"/>
      <c r="BO89"/>
    </row>
    <row r="90">
      <c r="A90" t="s">
        <v>679</v>
      </c>
      <c r="B90">
        <v>2004</v>
      </c>
      <c r="C90" t="s">
        <v>684</v>
      </c>
      <c r="D90">
        <v>17</v>
      </c>
      <c r="E90" t="s">
        <v>13</v>
      </c>
      <c r="F90" t="s">
        <v>51</v>
      </c>
      <c r="G90" t="s">
        <v>199</v>
      </c>
      <c r="H90">
        <v>34.755990278101052</v>
      </c>
      <c r="I90">
        <v>33.03140342281003</v>
      </c>
      <c r="J90">
        <v>27.269502295205982</v>
      </c>
      <c r="K90">
        <v>20.47034054405222</v>
      </c>
      <c r="L90">
        <v>10.19602110310848</v>
      </c>
      <c r="M90">
        <v>11.27219780041948</v>
      </c>
      <c r="N90">
        <v>7.4250944452388552</v>
      </c>
      <c r="O90">
        <v>2.5056745705322498</v>
      </c>
      <c r="P90">
        <v>2.0397767833047169</v>
      </c>
      <c r="Q90">
        <v>0.7267101975893695</v>
      </c>
      <c r="R90">
        <v>34.848024357788958</v>
      </c>
      <c r="S90">
        <v>36.104192741994552</v>
      </c>
      <c r="T90">
        <v>28.239120112378341</v>
      </c>
      <c r="U90">
        <v>27.527550908797249</v>
      </c>
      <c r="V90">
        <v>20.591827352288352</v>
      </c>
      <c r="W90" t="s">
        <v>250</v>
      </c>
      <c r="X90" t="s">
        <v>354</v>
      </c>
      <c r="Y90" t="s">
        <v>252</v>
      </c>
      <c r="Z90" t="s">
        <v>253</v>
      </c>
      <c r="AA90" t="s">
        <v>254</v>
      </c>
      <c r="AB90" t="s">
        <v>255</v>
      </c>
      <c r="AC90" t="s">
        <v>256</v>
      </c>
      <c r="AD90" t="s">
        <v>355</v>
      </c>
      <c r="AE90" t="s">
        <v>258</v>
      </c>
      <c r="AF90" t="s">
        <v>356</v>
      </c>
      <c r="AG90">
        <v>29.6242404314218</v>
      </c>
      <c r="AH90">
        <v>35.090461295305033</v>
      </c>
      <c r="AI90">
        <v>32.730277730298383</v>
      </c>
      <c r="AJ90">
        <v>28.97254422905112</v>
      </c>
      <c r="AK90">
        <v>14.52191070917584</v>
      </c>
      <c r="AL90">
        <v>25.446680586989672</v>
      </c>
      <c r="AM90">
        <v>39.150258346386778</v>
      </c>
      <c r="AN90">
        <v>24.269008951474969</v>
      </c>
      <c r="AO90">
        <v>20.290983950648059</v>
      </c>
      <c r="AP90">
        <v>20.444199172513439</v>
      </c>
      <c r="AQ90"/>
      <c r="AR90"/>
      <c r="AS90"/>
      <c r="AT90"/>
      <c r="AU90"/>
      <c r="AV90"/>
      <c r="AW90"/>
      <c r="AX90"/>
      <c r="AY90"/>
      <c r="AZ90"/>
      <c r="BA90"/>
      <c r="BB90"/>
      <c r="BC90"/>
      <c r="BD90"/>
      <c r="BE90"/>
      <c r="BF90"/>
      <c r="BG90"/>
      <c r="BH90"/>
      <c r="BI90"/>
      <c r="BJ90"/>
      <c r="BK90"/>
      <c r="BL90"/>
      <c r="BM90"/>
      <c r="BN90"/>
      <c r="BO90"/>
    </row>
    <row r="91">
      <c r="A91" t="s">
        <v>679</v>
      </c>
      <c r="B91">
        <v>2004</v>
      </c>
      <c r="C91" t="s">
        <v>684</v>
      </c>
      <c r="D91">
        <v>18</v>
      </c>
      <c r="E91" t="s">
        <v>60</v>
      </c>
      <c r="F91" t="s">
        <v>15</v>
      </c>
      <c r="G91" t="s">
        <v>693</v>
      </c>
      <c r="H91">
        <v>58.480051910557357</v>
      </c>
      <c r="I91">
        <v>59.705458345472678</v>
      </c>
      <c r="J91">
        <v>65.633251285973472</v>
      </c>
      <c r="K91">
        <v>71.851816226089582</v>
      </c>
      <c r="L91">
        <v>83.176878044560667</v>
      </c>
      <c r="M91">
        <v>81.14662922683155</v>
      </c>
      <c r="N91">
        <v>85.337779387613679</v>
      </c>
      <c r="O91">
        <v>91.759365110087288</v>
      </c>
      <c r="P91">
        <v>92.772298622664692</v>
      </c>
      <c r="Q91">
        <v>98.112198693610495</v>
      </c>
      <c r="R91">
        <v>59.177340321309593</v>
      </c>
      <c r="S91">
        <v>56.679148824042898</v>
      </c>
      <c r="T91">
        <v>63.373244576081461</v>
      </c>
      <c r="U91">
        <v>65.5163881293239</v>
      </c>
      <c r="V91">
        <v>69.231915228572149</v>
      </c>
      <c r="W91" t="s">
        <v>250</v>
      </c>
      <c r="X91" t="s">
        <v>354</v>
      </c>
      <c r="Y91" t="s">
        <v>252</v>
      </c>
      <c r="Z91" t="s">
        <v>253</v>
      </c>
      <c r="AA91" t="s">
        <v>254</v>
      </c>
      <c r="AB91" t="s">
        <v>255</v>
      </c>
      <c r="AC91" t="s">
        <v>256</v>
      </c>
      <c r="AD91" t="s">
        <v>355</v>
      </c>
      <c r="AE91" t="s">
        <v>258</v>
      </c>
      <c r="AF91" t="s">
        <v>356</v>
      </c>
      <c r="AG91">
        <v>67.153235866028837</v>
      </c>
      <c r="AH91">
        <v>59.610800851250488</v>
      </c>
      <c r="AI91">
        <v>54.939735768895957</v>
      </c>
      <c r="AJ91">
        <v>63.199940237007567</v>
      </c>
      <c r="AK91">
        <v>78.642101978074834</v>
      </c>
      <c r="AL91">
        <v>65.270989130362807</v>
      </c>
      <c r="AM91">
        <v>55.896855705063309</v>
      </c>
      <c r="AN91">
        <v>74.077475960129291</v>
      </c>
      <c r="AO91">
        <v>75.688086456357937</v>
      </c>
      <c r="AP91">
        <v>72.515464471071823</v>
      </c>
      <c r="AQ91"/>
      <c r="AR91"/>
      <c r="AS91"/>
      <c r="AT91"/>
      <c r="AU91"/>
      <c r="AV91"/>
      <c r="AW91"/>
      <c r="AX91"/>
      <c r="AY91"/>
      <c r="AZ91"/>
      <c r="BA91"/>
      <c r="BB91"/>
      <c r="BC91"/>
      <c r="BD91"/>
      <c r="BE91"/>
      <c r="BF91"/>
      <c r="BG91"/>
      <c r="BH91"/>
      <c r="BI91"/>
      <c r="BJ91"/>
      <c r="BK91"/>
      <c r="BL91"/>
      <c r="BM91"/>
      <c r="BN91"/>
      <c r="BO91"/>
    </row>
    <row r="92">
      <c r="A92" t="s">
        <v>679</v>
      </c>
      <c r="B92">
        <v>2004</v>
      </c>
      <c r="C92" t="s">
        <v>684</v>
      </c>
      <c r="D92">
        <v>19</v>
      </c>
      <c r="E92" t="s">
        <v>60</v>
      </c>
      <c r="F92" t="s">
        <v>16</v>
      </c>
      <c r="G92" t="s">
        <v>694</v>
      </c>
      <c r="H92">
        <v>6.7639578113415757</v>
      </c>
      <c r="I92">
        <v>7.2631382317172948</v>
      </c>
      <c r="J92">
        <v>7.0972464188205446</v>
      </c>
      <c r="K92">
        <v>7.6778432298581922</v>
      </c>
      <c r="L92">
        <v>6.6271008523308499</v>
      </c>
      <c r="M92">
        <v>7.5811729727489681</v>
      </c>
      <c r="N92">
        <v>7.2371261671474496</v>
      </c>
      <c r="O92">
        <v>5.7349603193804546</v>
      </c>
      <c r="P92">
        <v>5.1879245940305916</v>
      </c>
      <c r="Q92">
        <v>1.1610911088001239</v>
      </c>
      <c r="R92">
        <v>5.9746353209014504</v>
      </c>
      <c r="S92">
        <v>7.2166584339625448</v>
      </c>
      <c r="T92">
        <v>8.3876353115401923</v>
      </c>
      <c r="U92">
        <v>6.956060961878836</v>
      </c>
      <c r="V92">
        <v>10.176257419139519</v>
      </c>
      <c r="W92" t="s">
        <v>250</v>
      </c>
      <c r="X92" t="s">
        <v>354</v>
      </c>
      <c r="Y92" t="s">
        <v>252</v>
      </c>
      <c r="Z92" t="s">
        <v>253</v>
      </c>
      <c r="AA92" t="s">
        <v>254</v>
      </c>
      <c r="AB92" t="s">
        <v>255</v>
      </c>
      <c r="AC92" t="s">
        <v>256</v>
      </c>
      <c r="AD92" t="s">
        <v>355</v>
      </c>
      <c r="AE92" t="s">
        <v>258</v>
      </c>
      <c r="AF92" t="s">
        <v>356</v>
      </c>
      <c r="AG92">
        <v>3.2225237025493709</v>
      </c>
      <c r="AH92">
        <v>5.2987378534444884</v>
      </c>
      <c r="AI92">
        <v>12.329986500805649</v>
      </c>
      <c r="AJ92">
        <v>7.8275155339413054</v>
      </c>
      <c r="AK92">
        <v>6.8359873127493218</v>
      </c>
      <c r="AL92">
        <v>9.2823302826475302</v>
      </c>
      <c r="AM92">
        <v>4.9528859485499126</v>
      </c>
      <c r="AN92">
        <v>1.653515088395743</v>
      </c>
      <c r="AO92">
        <v>4.0209295929940154</v>
      </c>
      <c r="AP92">
        <v>7.0403363564147403</v>
      </c>
      <c r="AQ92"/>
      <c r="AR92"/>
      <c r="AS92"/>
      <c r="AT92"/>
      <c r="AU92"/>
      <c r="AV92"/>
      <c r="AW92"/>
      <c r="AX92"/>
      <c r="AY92"/>
      <c r="AZ92"/>
      <c r="BA92"/>
      <c r="BB92"/>
      <c r="BC92"/>
      <c r="BD92"/>
      <c r="BE92"/>
      <c r="BF92"/>
      <c r="BG92"/>
      <c r="BH92"/>
      <c r="BI92"/>
      <c r="BJ92"/>
      <c r="BK92"/>
      <c r="BL92"/>
      <c r="BM92"/>
      <c r="BN92"/>
      <c r="BO92"/>
    </row>
    <row r="93">
      <c r="A93" t="s">
        <v>679</v>
      </c>
      <c r="B93">
        <v>2004</v>
      </c>
      <c r="C93" t="s">
        <v>684</v>
      </c>
      <c r="D93">
        <v>20</v>
      </c>
      <c r="E93" t="s">
        <v>60</v>
      </c>
      <c r="F93" t="s">
        <v>22</v>
      </c>
      <c r="G93" t="s">
        <v>695</v>
      </c>
      <c r="H93">
        <v>32.744426958581769</v>
      </c>
      <c r="I93">
        <v>31.445803612316791</v>
      </c>
      <c r="J93">
        <v>23.92500381937538</v>
      </c>
      <c r="K93">
        <v>18.545096655137581</v>
      </c>
      <c r="L93">
        <v>8.9714530551214011</v>
      </c>
      <c r="M93">
        <v>11.27219780041948</v>
      </c>
      <c r="N93">
        <v>7.4250944452388694</v>
      </c>
      <c r="O93">
        <v>2.5056745705322498</v>
      </c>
      <c r="P93">
        <v>2.0397767833047169</v>
      </c>
      <c r="Q93">
        <v>0.72671019758938371</v>
      </c>
      <c r="R93">
        <v>32.836461038269661</v>
      </c>
      <c r="S93">
        <v>34.443908035875303</v>
      </c>
      <c r="T93">
        <v>25.365914864003301</v>
      </c>
      <c r="U93">
        <v>24.015550705087279</v>
      </c>
      <c r="V93">
        <v>18.408831999897131</v>
      </c>
      <c r="W93" t="s">
        <v>250</v>
      </c>
      <c r="X93" t="s">
        <v>354</v>
      </c>
      <c r="Y93" t="s">
        <v>252</v>
      </c>
      <c r="Z93" t="s">
        <v>253</v>
      </c>
      <c r="AA93" t="s">
        <v>254</v>
      </c>
      <c r="AB93" t="s">
        <v>255</v>
      </c>
      <c r="AC93" t="s">
        <v>256</v>
      </c>
      <c r="AD93" t="s">
        <v>355</v>
      </c>
      <c r="AE93" t="s">
        <v>258</v>
      </c>
      <c r="AF93" t="s">
        <v>356</v>
      </c>
      <c r="AG93">
        <v>28.987838266323021</v>
      </c>
      <c r="AH93">
        <v>31.315336727760009</v>
      </c>
      <c r="AI93">
        <v>30.16617805360076</v>
      </c>
      <c r="AJ93">
        <v>27.924046100279721</v>
      </c>
      <c r="AK93">
        <v>10.52753567674065</v>
      </c>
      <c r="AL93">
        <v>23.545168743859492</v>
      </c>
      <c r="AM93">
        <v>38.136704733712641</v>
      </c>
      <c r="AN93">
        <v>24.269008951474969</v>
      </c>
      <c r="AO93">
        <v>20.290983950648059</v>
      </c>
      <c r="AP93">
        <v>20.256685611990282</v>
      </c>
      <c r="AQ93"/>
      <c r="AR93"/>
      <c r="AS93"/>
      <c r="AT93"/>
      <c r="AU93"/>
      <c r="AV93"/>
      <c r="AW93"/>
      <c r="AX93"/>
      <c r="AY93"/>
      <c r="AZ93"/>
      <c r="BA93"/>
      <c r="BB93"/>
      <c r="BC93"/>
      <c r="BD93"/>
      <c r="BE93"/>
      <c r="BF93"/>
      <c r="BG93"/>
      <c r="BH93"/>
      <c r="BI93"/>
      <c r="BJ93"/>
      <c r="BK93"/>
      <c r="BL93"/>
      <c r="BM93"/>
      <c r="BN93"/>
      <c r="BO93"/>
    </row>
    <row r="94">
      <c r="A94" t="s">
        <v>679</v>
      </c>
      <c r="B94">
        <v>2004</v>
      </c>
      <c r="C94" t="s">
        <v>684</v>
      </c>
      <c r="D94">
        <v>21</v>
      </c>
      <c r="E94" t="s">
        <v>60</v>
      </c>
      <c r="F94" t="s">
        <v>17</v>
      </c>
      <c r="G94" t="s">
        <v>696</v>
      </c>
      <c r="H94">
        <v>2.0115633195193041</v>
      </c>
      <c r="I94">
        <v>1.5855998104932401</v>
      </c>
      <c r="J94">
        <v>3.344498475830604</v>
      </c>
      <c r="K94">
        <v>1.925243888914643</v>
      </c>
      <c r="L94">
        <v>1.2245680479870791</v>
      </c>
      <c r="M94">
        <v>0</v>
      </c>
      <c r="N94">
        <v>0</v>
      </c>
      <c r="O94">
        <v>0</v>
      </c>
      <c r="P94">
        <v>0</v>
      </c>
      <c r="Q94">
        <v>0</v>
      </c>
      <c r="R94">
        <v>2.0115633195193041</v>
      </c>
      <c r="S94">
        <v>1.66028470611926</v>
      </c>
      <c r="T94">
        <v>2.8732052483750392</v>
      </c>
      <c r="U94">
        <v>3.5120002037099911</v>
      </c>
      <c r="V94">
        <v>2.1829953523912069</v>
      </c>
      <c r="W94" t="s">
        <v>250</v>
      </c>
      <c r="X94" t="s">
        <v>354</v>
      </c>
      <c r="Y94" t="s">
        <v>252</v>
      </c>
      <c r="Z94" t="s">
        <v>253</v>
      </c>
      <c r="AA94" t="s">
        <v>254</v>
      </c>
      <c r="AB94" t="s">
        <v>255</v>
      </c>
      <c r="AC94" t="s">
        <v>256</v>
      </c>
      <c r="AD94" t="s">
        <v>355</v>
      </c>
      <c r="AE94" t="s">
        <v>258</v>
      </c>
      <c r="AF94" t="s">
        <v>356</v>
      </c>
      <c r="AG94">
        <v>0.63640216509877234</v>
      </c>
      <c r="AH94">
        <v>3.7751245675450131</v>
      </c>
      <c r="AI94">
        <v>2.5640996766976172</v>
      </c>
      <c r="AJ94">
        <v>1.0484981287714019</v>
      </c>
      <c r="AK94">
        <v>3.994375032435189</v>
      </c>
      <c r="AL94">
        <v>1.901511843130165</v>
      </c>
      <c r="AM94">
        <v>1.0135536126741349</v>
      </c>
      <c r="AN94">
        <v>0</v>
      </c>
      <c r="AO94">
        <v>0</v>
      </c>
      <c r="AP94">
        <v>0.18751356052316159</v>
      </c>
      <c r="AQ94"/>
      <c r="AR94"/>
      <c r="AS94"/>
      <c r="AT94"/>
      <c r="AU94"/>
      <c r="AV94"/>
      <c r="AW94"/>
      <c r="AX94"/>
      <c r="AY94"/>
      <c r="AZ94"/>
      <c r="BA94"/>
      <c r="BB94"/>
      <c r="BC94"/>
      <c r="BD94"/>
      <c r="BE94"/>
      <c r="BF94"/>
      <c r="BG94"/>
      <c r="BH94"/>
      <c r="BI94"/>
      <c r="BJ94"/>
      <c r="BK94"/>
      <c r="BL94"/>
      <c r="BM94"/>
      <c r="BN94"/>
      <c r="BO94"/>
    </row>
    <row r="95">
      <c r="A95" t="s">
        <v>679</v>
      </c>
      <c r="B95">
        <v>2004</v>
      </c>
      <c r="C95" t="s">
        <v>684</v>
      </c>
      <c r="D95">
        <v>29</v>
      </c>
      <c r="E95" t="s">
        <v>57</v>
      </c>
      <c r="F95" t="s">
        <v>49</v>
      </c>
      <c r="G95" t="s">
        <v>697</v>
      </c>
      <c r="H95">
        <v>51.061198498427729</v>
      </c>
      <c r="I95">
        <v>51.093551134069322</v>
      </c>
      <c r="J95">
        <v>56.773035090733067</v>
      </c>
      <c r="K95">
        <v>60.319923899676127</v>
      </c>
      <c r="L95">
        <v>75.216638670741361</v>
      </c>
      <c r="M95">
        <v>79.461367777349651</v>
      </c>
      <c r="N95">
        <v>82.802742673128165</v>
      </c>
      <c r="O95">
        <v>91.522747741808047</v>
      </c>
      <c r="P95">
        <v>91.974420506815548</v>
      </c>
      <c r="Q95">
        <v>97.414009560962469</v>
      </c>
      <c r="R95">
        <v>51.061198498427729</v>
      </c>
      <c r="S95">
        <v>48.50828598880701</v>
      </c>
      <c r="T95">
        <v>57.293688356216137</v>
      </c>
      <c r="U95">
        <v>50.223536723118073</v>
      </c>
      <c r="V95">
        <v>56.224601724168757</v>
      </c>
      <c r="W95" t="s">
        <v>250</v>
      </c>
      <c r="X95" t="s">
        <v>354</v>
      </c>
      <c r="Y95" t="s">
        <v>252</v>
      </c>
      <c r="Z95" t="s">
        <v>253</v>
      </c>
      <c r="AA95" t="s">
        <v>254</v>
      </c>
      <c r="AB95" t="s">
        <v>255</v>
      </c>
      <c r="AC95" t="s">
        <v>256</v>
      </c>
      <c r="AD95" t="s">
        <v>355</v>
      </c>
      <c r="AE95" t="s">
        <v>258</v>
      </c>
      <c r="AF95" t="s">
        <v>356</v>
      </c>
      <c r="AG95">
        <v>52.09947452449186</v>
      </c>
      <c r="AH95">
        <v>55.54638770564295</v>
      </c>
      <c r="AI95">
        <v>57.375833109915298</v>
      </c>
      <c r="AJ95">
        <v>39.084175907414469</v>
      </c>
      <c r="AK95">
        <v>69.776950697954845</v>
      </c>
      <c r="AL95">
        <v>58.31338518488721</v>
      </c>
      <c r="AM95">
        <v>53.306298233673587</v>
      </c>
      <c r="AN95">
        <v>62.125783518614142</v>
      </c>
      <c r="AO95">
        <v>72.70734246319843</v>
      </c>
      <c r="AP95">
        <v>59.414620897556233</v>
      </c>
      <c r="AQ95"/>
      <c r="AR95"/>
      <c r="AS95"/>
      <c r="AT95"/>
      <c r="AU95"/>
      <c r="AV95"/>
      <c r="AW95"/>
      <c r="AX95"/>
      <c r="AY95"/>
      <c r="AZ95"/>
      <c r="BA95"/>
      <c r="BB95"/>
      <c r="BC95"/>
      <c r="BD95"/>
      <c r="BE95"/>
      <c r="BF95"/>
      <c r="BG95"/>
      <c r="BH95"/>
      <c r="BI95"/>
      <c r="BJ95"/>
      <c r="BK95"/>
      <c r="BL95"/>
      <c r="BM95"/>
      <c r="BN95"/>
      <c r="BO95"/>
    </row>
    <row r="96">
      <c r="A96" t="s">
        <v>679</v>
      </c>
      <c r="B96">
        <v>2004</v>
      </c>
      <c r="C96" t="s">
        <v>684</v>
      </c>
      <c r="D96">
        <v>30</v>
      </c>
      <c r="E96" t="s">
        <v>57</v>
      </c>
      <c r="F96" t="s">
        <v>48</v>
      </c>
      <c r="G96" t="s">
        <v>199</v>
      </c>
      <c r="H96">
        <v>48.938801501572009</v>
      </c>
      <c r="I96">
        <v>48.906448865930571</v>
      </c>
      <c r="J96">
        <v>43.226964909266961</v>
      </c>
      <c r="K96">
        <v>39.680076100323859</v>
      </c>
      <c r="L96">
        <v>24.78336132925871</v>
      </c>
      <c r="M96">
        <v>20.5386322226503</v>
      </c>
      <c r="N96">
        <v>17.19725732687181</v>
      </c>
      <c r="O96">
        <v>8.4772522581918608</v>
      </c>
      <c r="P96">
        <v>8.025579493184436</v>
      </c>
      <c r="Q96">
        <v>2.585990439037531</v>
      </c>
      <c r="R96">
        <v>48.938801501572009</v>
      </c>
      <c r="S96">
        <v>51.491714011192997</v>
      </c>
      <c r="T96">
        <v>42.706311643783863</v>
      </c>
      <c r="U96">
        <v>49.776463276881891</v>
      </c>
      <c r="V96">
        <v>43.775398275831257</v>
      </c>
      <c r="W96" t="s">
        <v>250</v>
      </c>
      <c r="X96" t="s">
        <v>354</v>
      </c>
      <c r="Y96" t="s">
        <v>252</v>
      </c>
      <c r="Z96" t="s">
        <v>253</v>
      </c>
      <c r="AA96" t="s">
        <v>254</v>
      </c>
      <c r="AB96" t="s">
        <v>255</v>
      </c>
      <c r="AC96" t="s">
        <v>256</v>
      </c>
      <c r="AD96" t="s">
        <v>355</v>
      </c>
      <c r="AE96" t="s">
        <v>258</v>
      </c>
      <c r="AF96" t="s">
        <v>356</v>
      </c>
      <c r="AG96">
        <v>47.900525475508147</v>
      </c>
      <c r="AH96">
        <v>44.453612294357008</v>
      </c>
      <c r="AI96">
        <v>42.624166890085178</v>
      </c>
      <c r="AJ96">
        <v>60.915824092585488</v>
      </c>
      <c r="AK96">
        <v>30.22304930204513</v>
      </c>
      <c r="AL96">
        <v>41.686614815113018</v>
      </c>
      <c r="AM96">
        <v>46.693701766326399</v>
      </c>
      <c r="AN96">
        <v>37.87421648138605</v>
      </c>
      <c r="AO96">
        <v>27.292657536801659</v>
      </c>
      <c r="AP96">
        <v>40.585379102444087</v>
      </c>
      <c r="AQ96"/>
      <c r="AR96"/>
      <c r="AS96"/>
      <c r="AT96"/>
      <c r="AU96"/>
      <c r="AV96"/>
      <c r="AW96"/>
      <c r="AX96"/>
      <c r="AY96"/>
      <c r="AZ96"/>
      <c r="BA96"/>
      <c r="BB96"/>
      <c r="BC96"/>
      <c r="BD96"/>
      <c r="BE96"/>
      <c r="BF96"/>
      <c r="BG96"/>
      <c r="BH96"/>
      <c r="BI96"/>
      <c r="BJ96"/>
      <c r="BK96"/>
      <c r="BL96"/>
      <c r="BM96"/>
      <c r="BN96"/>
      <c r="BO96"/>
    </row>
    <row r="97">
      <c r="A97" t="s">
        <v>679</v>
      </c>
      <c r="B97">
        <v>2004</v>
      </c>
      <c r="C97" t="s">
        <v>684</v>
      </c>
      <c r="D97">
        <v>31</v>
      </c>
      <c r="E97" t="s">
        <v>104</v>
      </c>
      <c r="F97" t="s">
        <v>49</v>
      </c>
      <c r="G97" t="s">
        <v>698</v>
      </c>
      <c r="H97">
        <v>0.1537409636147806</v>
      </c>
      <c r="I97">
        <v>0.75401653287805726</v>
      </c>
      <c r="J97">
        <v>3.2222675274632562</v>
      </c>
      <c r="K97">
        <v>11.071107428257809</v>
      </c>
      <c r="L97">
        <v>38.317427470175993</v>
      </c>
      <c r="M97">
        <v>20.530696184559481</v>
      </c>
      <c r="N97">
        <v>33.441027774837259</v>
      </c>
      <c r="O97">
        <v>48.809686148187268</v>
      </c>
      <c r="P97">
        <v>60.538384697250692</v>
      </c>
      <c r="Q97">
        <v>88.289431587042941</v>
      </c>
      <c r="R97">
        <v>0.1537409636147806</v>
      </c>
      <c r="S97">
        <v>0.44552480344618822</v>
      </c>
      <c r="T97">
        <v>0.9501169217207579</v>
      </c>
      <c r="U97">
        <v>2.2427276211570191</v>
      </c>
      <c r="V97">
        <v>7.5040123983335691</v>
      </c>
      <c r="W97" t="s">
        <v>250</v>
      </c>
      <c r="X97" t="s">
        <v>354</v>
      </c>
      <c r="Y97" t="s">
        <v>252</v>
      </c>
      <c r="Z97" t="s">
        <v>253</v>
      </c>
      <c r="AA97" t="s">
        <v>254</v>
      </c>
      <c r="AB97" t="s">
        <v>255</v>
      </c>
      <c r="AC97" t="s">
        <v>256</v>
      </c>
      <c r="AD97" t="s">
        <v>355</v>
      </c>
      <c r="AE97" t="s">
        <v>258</v>
      </c>
      <c r="AF97" t="s">
        <v>356</v>
      </c>
      <c r="AG97">
        <v>4.9335338615068141</v>
      </c>
      <c r="AH97">
        <v>7.7156608336314756</v>
      </c>
      <c r="AI97">
        <v>9.3820394451957334</v>
      </c>
      <c r="AJ97">
        <v>4.7460751952375304</v>
      </c>
      <c r="AK97">
        <v>27.360112548640689</v>
      </c>
      <c r="AL97">
        <v>4.9610359830089807</v>
      </c>
      <c r="AM97">
        <v>2.8391893380513409</v>
      </c>
      <c r="AN97">
        <v>3.6004508066182139</v>
      </c>
      <c r="AO97">
        <v>4.6851841743062934</v>
      </c>
      <c r="AP97">
        <v>1.530433529001483</v>
      </c>
      <c r="AQ97"/>
      <c r="AR97"/>
      <c r="AS97"/>
      <c r="AT97"/>
      <c r="AU97"/>
      <c r="AV97"/>
      <c r="AW97"/>
      <c r="AX97"/>
      <c r="AY97"/>
      <c r="AZ97"/>
      <c r="BA97"/>
      <c r="BB97"/>
      <c r="BC97"/>
      <c r="BD97"/>
      <c r="BE97"/>
      <c r="BF97"/>
      <c r="BG97"/>
      <c r="BH97"/>
      <c r="BI97"/>
      <c r="BJ97"/>
      <c r="BK97"/>
      <c r="BL97"/>
      <c r="BM97"/>
      <c r="BN97"/>
      <c r="BO97"/>
    </row>
    <row r="98">
      <c r="A98" t="s">
        <v>679</v>
      </c>
      <c r="B98">
        <v>2004</v>
      </c>
      <c r="C98" t="s">
        <v>684</v>
      </c>
      <c r="D98">
        <v>32</v>
      </c>
      <c r="E98" t="s">
        <v>104</v>
      </c>
      <c r="F98" t="s">
        <v>48</v>
      </c>
      <c r="G98" t="s">
        <v>199</v>
      </c>
      <c r="H98">
        <v>99.84625903638522</v>
      </c>
      <c r="I98">
        <v>99.245983467121917</v>
      </c>
      <c r="J98">
        <v>96.777732472536769</v>
      </c>
      <c r="K98">
        <v>88.928892571742225</v>
      </c>
      <c r="L98">
        <v>61.682572529824213</v>
      </c>
      <c r="M98">
        <v>79.469303815440426</v>
      </c>
      <c r="N98">
        <v>66.55897222516262</v>
      </c>
      <c r="O98">
        <v>51.190313851812498</v>
      </c>
      <c r="P98">
        <v>39.461615302749252</v>
      </c>
      <c r="Q98">
        <v>11.71056841295702</v>
      </c>
      <c r="R98">
        <v>99.84625903638522</v>
      </c>
      <c r="S98">
        <v>99.55447519655381</v>
      </c>
      <c r="T98">
        <v>99.049883078279279</v>
      </c>
      <c r="U98">
        <v>97.75727237884297</v>
      </c>
      <c r="V98">
        <v>92.495987601666471</v>
      </c>
      <c r="W98" t="s">
        <v>250</v>
      </c>
      <c r="X98" t="s">
        <v>354</v>
      </c>
      <c r="Y98" t="s">
        <v>252</v>
      </c>
      <c r="Z98" t="s">
        <v>253</v>
      </c>
      <c r="AA98" t="s">
        <v>254</v>
      </c>
      <c r="AB98" t="s">
        <v>255</v>
      </c>
      <c r="AC98" t="s">
        <v>256</v>
      </c>
      <c r="AD98" t="s">
        <v>355</v>
      </c>
      <c r="AE98" t="s">
        <v>258</v>
      </c>
      <c r="AF98" t="s">
        <v>356</v>
      </c>
      <c r="AG98">
        <v>95.066466138493297</v>
      </c>
      <c r="AH98">
        <v>92.284339166368497</v>
      </c>
      <c r="AI98">
        <v>90.617960554804412</v>
      </c>
      <c r="AJ98">
        <v>95.253924804762462</v>
      </c>
      <c r="AK98">
        <v>72.639887451359442</v>
      </c>
      <c r="AL98">
        <v>95.038964016991102</v>
      </c>
      <c r="AM98">
        <v>97.160810661948631</v>
      </c>
      <c r="AN98">
        <v>96.399549193381816</v>
      </c>
      <c r="AO98">
        <v>95.314815825693785</v>
      </c>
      <c r="AP98">
        <v>98.469566470998586</v>
      </c>
      <c r="AQ98"/>
      <c r="AR98"/>
      <c r="AS98"/>
      <c r="AT98"/>
      <c r="AU98"/>
      <c r="AV98"/>
      <c r="AW98"/>
      <c r="AX98"/>
      <c r="AY98"/>
      <c r="AZ98"/>
      <c r="BA98"/>
      <c r="BB98"/>
      <c r="BC98"/>
      <c r="BD98"/>
      <c r="BE98"/>
      <c r="BF98"/>
      <c r="BG98"/>
      <c r="BH98"/>
      <c r="BI98"/>
      <c r="BJ98"/>
      <c r="BK98"/>
      <c r="BL98"/>
      <c r="BM98"/>
      <c r="BN98"/>
      <c r="BO98"/>
    </row>
    <row r="99">
      <c r="A99" t="s">
        <v>679</v>
      </c>
      <c r="B99">
        <v>2004</v>
      </c>
      <c r="C99" t="s">
        <v>684</v>
      </c>
      <c r="D99">
        <v>35</v>
      </c>
      <c r="E99" t="s">
        <v>55</v>
      </c>
      <c r="F99" t="s">
        <v>49</v>
      </c>
      <c r="G99" t="s">
        <v>199</v>
      </c>
      <c r="H99">
        <v>0.20000000000000001</v>
      </c>
      <c r="I99">
        <v>0.80000000000000004</v>
      </c>
      <c r="J99">
        <v>3.2000000000000002</v>
      </c>
      <c r="K99">
        <v>11.199999999999999</v>
      </c>
      <c r="L99">
        <v>38.700000000000003</v>
      </c>
      <c r="M99">
        <v>20.5</v>
      </c>
      <c r="N99">
        <v>33.700000000000003</v>
      </c>
      <c r="O99">
        <v>49.5</v>
      </c>
      <c r="P99">
        <v>60.700000000000003</v>
      </c>
      <c r="Q99">
        <v>88.299999999999997</v>
      </c>
      <c r="R99">
        <v>0.20000000000000001</v>
      </c>
      <c r="S99">
        <v>0.40000000000000002</v>
      </c>
      <c r="T99">
        <v>1</v>
      </c>
      <c r="U99">
        <v>2.2000000000000002</v>
      </c>
      <c r="V99">
        <v>7.7999999999999998</v>
      </c>
      <c r="W99" t="s">
        <v>250</v>
      </c>
      <c r="X99" t="s">
        <v>354</v>
      </c>
      <c r="Y99" t="s">
        <v>252</v>
      </c>
      <c r="Z99" t="s">
        <v>253</v>
      </c>
      <c r="AA99" t="s">
        <v>254</v>
      </c>
      <c r="AB99" t="s">
        <v>255</v>
      </c>
      <c r="AC99" t="s">
        <v>256</v>
      </c>
      <c r="AD99" t="s">
        <v>355</v>
      </c>
      <c r="AE99" t="s">
        <v>258</v>
      </c>
      <c r="AF99" t="s">
        <v>356</v>
      </c>
      <c r="AG99">
        <v>4.9000000000000004</v>
      </c>
      <c r="AH99">
        <v>7.7000000000000002</v>
      </c>
      <c r="AI99">
        <v>9.4000000000000004</v>
      </c>
      <c r="AJ99">
        <v>4.9000000000000004</v>
      </c>
      <c r="AK99">
        <v>27.5</v>
      </c>
      <c r="AL99">
        <v>5.4000000000000004</v>
      </c>
      <c r="AM99">
        <v>2.7999999999999998</v>
      </c>
      <c r="AN99">
        <v>3.6000000000000001</v>
      </c>
      <c r="AO99">
        <v>4.7000000000000002</v>
      </c>
      <c r="AP99">
        <v>1.5</v>
      </c>
      <c r="AQ99"/>
      <c r="AR99"/>
      <c r="AS99"/>
      <c r="AT99"/>
      <c r="AU99"/>
      <c r="AV99"/>
      <c r="AW99"/>
      <c r="AX99"/>
      <c r="AY99"/>
      <c r="AZ99"/>
      <c r="BA99"/>
      <c r="BB99"/>
      <c r="BC99"/>
      <c r="BD99"/>
      <c r="BE99"/>
      <c r="BF99"/>
      <c r="BG99"/>
      <c r="BH99"/>
      <c r="BI99"/>
      <c r="BJ99"/>
      <c r="BK99"/>
      <c r="BL99"/>
      <c r="BM99"/>
      <c r="BN99"/>
      <c r="BO99"/>
    </row>
    <row r="100">
      <c r="A100" t="s">
        <v>679</v>
      </c>
      <c r="B100">
        <v>2004</v>
      </c>
      <c r="C100" t="s">
        <v>684</v>
      </c>
      <c r="D100">
        <v>36</v>
      </c>
      <c r="E100" t="s">
        <v>55</v>
      </c>
      <c r="F100" t="s">
        <v>48</v>
      </c>
      <c r="G100" t="s">
        <v>199</v>
      </c>
      <c r="H100">
        <v>99.799999999999997</v>
      </c>
      <c r="I100">
        <v>99.200000000000003</v>
      </c>
      <c r="J100">
        <v>96.799999999999997</v>
      </c>
      <c r="K100">
        <v>88.799999999999997</v>
      </c>
      <c r="L100">
        <v>61.299999999999997</v>
      </c>
      <c r="M100">
        <v>79.5</v>
      </c>
      <c r="N100">
        <v>66.299999999999997</v>
      </c>
      <c r="O100">
        <v>50.5</v>
      </c>
      <c r="P100">
        <v>39.299999999999997</v>
      </c>
      <c r="Q100">
        <v>11.699999999999999</v>
      </c>
      <c r="R100">
        <v>99.799999999999997</v>
      </c>
      <c r="S100">
        <v>99.599999999999994</v>
      </c>
      <c r="T100">
        <v>99</v>
      </c>
      <c r="U100">
        <v>97.799999999999997</v>
      </c>
      <c r="V100">
        <v>92.200000000000003</v>
      </c>
      <c r="W100" t="s">
        <v>250</v>
      </c>
      <c r="X100" t="s">
        <v>354</v>
      </c>
      <c r="Y100" t="s">
        <v>252</v>
      </c>
      <c r="Z100" t="s">
        <v>253</v>
      </c>
      <c r="AA100" t="s">
        <v>254</v>
      </c>
      <c r="AB100" t="s">
        <v>255</v>
      </c>
      <c r="AC100" t="s">
        <v>256</v>
      </c>
      <c r="AD100" t="s">
        <v>355</v>
      </c>
      <c r="AE100" t="s">
        <v>258</v>
      </c>
      <c r="AF100" t="s">
        <v>356</v>
      </c>
      <c r="AG100">
        <v>95.099999999999994</v>
      </c>
      <c r="AH100">
        <v>92.299999999999997</v>
      </c>
      <c r="AI100">
        <v>90.599999999999994</v>
      </c>
      <c r="AJ100">
        <v>95.099999999999994</v>
      </c>
      <c r="AK100">
        <v>72.5</v>
      </c>
      <c r="AL100">
        <v>94.599999999999994</v>
      </c>
      <c r="AM100">
        <v>97.200000000000003</v>
      </c>
      <c r="AN100">
        <v>96.400000000000006</v>
      </c>
      <c r="AO100">
        <v>95.299999999999997</v>
      </c>
      <c r="AP100">
        <v>98.5</v>
      </c>
      <c r="AQ100"/>
      <c r="AR100"/>
      <c r="AS100"/>
      <c r="AT100"/>
      <c r="AU100"/>
      <c r="AV100"/>
      <c r="AW100"/>
      <c r="AX100"/>
      <c r="AY100"/>
      <c r="AZ100"/>
      <c r="BA100"/>
      <c r="BB100"/>
      <c r="BC100"/>
      <c r="BD100"/>
      <c r="BE100"/>
      <c r="BF100"/>
      <c r="BG100"/>
      <c r="BH100"/>
      <c r="BI100"/>
      <c r="BJ100"/>
      <c r="BK100"/>
      <c r="BL100"/>
      <c r="BM100"/>
      <c r="BN100"/>
      <c r="BO100"/>
    </row>
    <row r="101">
      <c r="A101" t="s">
        <v>679</v>
      </c>
      <c r="B101">
        <v>2004</v>
      </c>
      <c r="C101" t="s">
        <v>684</v>
      </c>
      <c r="D101">
        <v>41</v>
      </c>
      <c r="E101" t="s">
        <v>56</v>
      </c>
      <c r="F101" t="s">
        <v>49</v>
      </c>
      <c r="G101" t="s">
        <v>199</v>
      </c>
      <c r="H101">
        <v>23.412175457454548</v>
      </c>
      <c r="I101">
        <v>25.27194433087632</v>
      </c>
      <c r="J101">
        <v>24.554536558090561</v>
      </c>
      <c r="K101">
        <v>24.26750615303683</v>
      </c>
      <c r="L101">
        <v>14.317131147614409</v>
      </c>
      <c r="M101">
        <v>11.278822755642009</v>
      </c>
      <c r="N101">
        <v>8.9622500867657386</v>
      </c>
      <c r="O101">
        <v>7.0033979483754338</v>
      </c>
      <c r="P101">
        <v>4.2832190813441553</v>
      </c>
      <c r="Q101">
        <v>1.606391075800647</v>
      </c>
      <c r="R101">
        <v>23.412175457454548</v>
      </c>
      <c r="S101">
        <v>24.774558485786489</v>
      </c>
      <c r="T101">
        <v>26.562590104920101</v>
      </c>
      <c r="U101">
        <v>27.38184872769482</v>
      </c>
      <c r="V101">
        <v>27.371800657698969</v>
      </c>
      <c r="W101" t="s">
        <v>250</v>
      </c>
      <c r="X101" t="s">
        <v>354</v>
      </c>
      <c r="Y101" t="s">
        <v>252</v>
      </c>
      <c r="Z101" t="s">
        <v>253</v>
      </c>
      <c r="AA101" t="s">
        <v>254</v>
      </c>
      <c r="AB101" t="s">
        <v>255</v>
      </c>
      <c r="AC101" t="s">
        <v>256</v>
      </c>
      <c r="AD101" t="s">
        <v>355</v>
      </c>
      <c r="AE101" t="s">
        <v>258</v>
      </c>
      <c r="AF101" t="s">
        <v>356</v>
      </c>
      <c r="AG101">
        <v>26.472537609719609</v>
      </c>
      <c r="AH101">
        <v>24.916795902297331</v>
      </c>
      <c r="AI101">
        <v>22.406898451205091</v>
      </c>
      <c r="AJ101">
        <v>36.640403966707893</v>
      </c>
      <c r="AK101">
        <v>16.231248859808598</v>
      </c>
      <c r="AL101">
        <v>24.083256588250279</v>
      </c>
      <c r="AM101">
        <v>23.930819306946521</v>
      </c>
      <c r="AN101">
        <v>15.59641127476233</v>
      </c>
      <c r="AO101">
        <v>11.99924007705493</v>
      </c>
      <c r="AP101">
        <v>23.76418875662182</v>
      </c>
      <c r="AQ101"/>
      <c r="AR101"/>
      <c r="AS101"/>
      <c r="AT101"/>
      <c r="AU101"/>
      <c r="AV101"/>
      <c r="AW101"/>
      <c r="AX101"/>
      <c r="AY101"/>
      <c r="AZ101"/>
      <c r="BA101"/>
      <c r="BB101"/>
      <c r="BC101"/>
      <c r="BD101"/>
      <c r="BE101"/>
      <c r="BF101"/>
      <c r="BG101"/>
      <c r="BH101"/>
      <c r="BI101"/>
      <c r="BJ101"/>
      <c r="BK101"/>
      <c r="BL101"/>
      <c r="BM101"/>
      <c r="BN101"/>
      <c r="BO101"/>
    </row>
    <row r="102">
      <c r="A102" t="s">
        <v>679</v>
      </c>
      <c r="B102">
        <v>2004</v>
      </c>
      <c r="C102" t="s">
        <v>684</v>
      </c>
      <c r="D102">
        <v>42</v>
      </c>
      <c r="E102" t="s">
        <v>56</v>
      </c>
      <c r="F102" t="s">
        <v>48</v>
      </c>
      <c r="G102" t="s">
        <v>700</v>
      </c>
      <c r="H102">
        <v>76.587824542545292</v>
      </c>
      <c r="I102">
        <v>74.728055669123592</v>
      </c>
      <c r="J102">
        <v>75.445463441909439</v>
      </c>
      <c r="K102">
        <v>75.732493846963251</v>
      </c>
      <c r="L102">
        <v>85.682868852385667</v>
      </c>
      <c r="M102">
        <v>88.721177244357946</v>
      </c>
      <c r="N102">
        <v>91.037749913234336</v>
      </c>
      <c r="O102">
        <v>92.996602051624507</v>
      </c>
      <c r="P102">
        <v>95.716780918655815</v>
      </c>
      <c r="Q102">
        <v>98.393608924199356</v>
      </c>
      <c r="R102">
        <v>76.587824542545292</v>
      </c>
      <c r="S102">
        <v>75.225441514213415</v>
      </c>
      <c r="T102">
        <v>73.437409895079881</v>
      </c>
      <c r="U102">
        <v>72.618151272305042</v>
      </c>
      <c r="V102">
        <v>72.628199342300988</v>
      </c>
      <c r="W102" t="s">
        <v>250</v>
      </c>
      <c r="X102" t="s">
        <v>354</v>
      </c>
      <c r="Y102" t="s">
        <v>252</v>
      </c>
      <c r="Z102" t="s">
        <v>253</v>
      </c>
      <c r="AA102" t="s">
        <v>254</v>
      </c>
      <c r="AB102" t="s">
        <v>255</v>
      </c>
      <c r="AC102" t="s">
        <v>256</v>
      </c>
      <c r="AD102" t="s">
        <v>355</v>
      </c>
      <c r="AE102" t="s">
        <v>258</v>
      </c>
      <c r="AF102" t="s">
        <v>356</v>
      </c>
      <c r="AG102">
        <v>73.527462390280434</v>
      </c>
      <c r="AH102">
        <v>75.083204097702648</v>
      </c>
      <c r="AI102">
        <v>77.593101548795275</v>
      </c>
      <c r="AJ102">
        <v>63.359596033292007</v>
      </c>
      <c r="AK102">
        <v>83.768751140191327</v>
      </c>
      <c r="AL102">
        <v>75.916743411749934</v>
      </c>
      <c r="AM102">
        <v>76.069180693053511</v>
      </c>
      <c r="AN102">
        <v>84.403588725237782</v>
      </c>
      <c r="AO102">
        <v>88.000759922945235</v>
      </c>
      <c r="AP102">
        <v>76.235811243378365</v>
      </c>
      <c r="AQ102"/>
      <c r="AR102"/>
      <c r="AS102"/>
      <c r="AT102"/>
      <c r="AU102"/>
      <c r="AV102"/>
      <c r="AW102"/>
      <c r="AX102"/>
      <c r="AY102"/>
      <c r="AZ102"/>
      <c r="BA102"/>
      <c r="BB102"/>
      <c r="BC102"/>
      <c r="BD102"/>
      <c r="BE102"/>
      <c r="BF102"/>
      <c r="BG102"/>
      <c r="BH102"/>
      <c r="BI102"/>
      <c r="BJ102"/>
      <c r="BK102"/>
      <c r="BL102"/>
      <c r="BM102"/>
      <c r="BN102"/>
      <c r="BO102"/>
    </row>
    <row r="103">
      <c r="A103" t="s">
        <v>679</v>
      </c>
      <c r="B103">
        <v>2004</v>
      </c>
      <c r="C103" t="s">
        <v>684</v>
      </c>
      <c r="D103">
        <v>58</v>
      </c>
      <c r="E103" t="s">
        <v>357</v>
      </c>
      <c r="F103" t="s">
        <v>358</v>
      </c>
      <c r="G103" t="s">
        <v>199</v>
      </c>
      <c r="H103">
        <v>0.15393424254481061</v>
      </c>
      <c r="I103">
        <v>0.096637072118974904</v>
      </c>
      <c r="J103">
        <v>0.58996770107737206</v>
      </c>
      <c r="K103">
        <v>1.834702906621773</v>
      </c>
      <c r="L103">
        <v>10.07796559767765</v>
      </c>
      <c r="M103">
        <v>3.1016708537375011</v>
      </c>
      <c r="N103">
        <v>5.0529705808605634</v>
      </c>
      <c r="O103">
        <v>10.11648371815949</v>
      </c>
      <c r="P103">
        <v>10.666182490215659</v>
      </c>
      <c r="Q103">
        <v>28.197960410546859</v>
      </c>
      <c r="R103">
        <v>0.15393424254481061</v>
      </c>
      <c r="S103">
        <v>0.1133070471072147</v>
      </c>
      <c r="T103">
        <v>0.27646109208943798</v>
      </c>
      <c r="U103">
        <v>0.44257403980349708</v>
      </c>
      <c r="V103">
        <v>2.2217552881782399</v>
      </c>
      <c r="W103" t="s">
        <v>250</v>
      </c>
      <c r="X103" t="s">
        <v>354</v>
      </c>
      <c r="Y103" t="s">
        <v>252</v>
      </c>
      <c r="Z103" t="s">
        <v>253</v>
      </c>
      <c r="AA103" t="s">
        <v>254</v>
      </c>
      <c r="AB103" t="s">
        <v>255</v>
      </c>
      <c r="AC103" t="s">
        <v>256</v>
      </c>
      <c r="AD103" t="s">
        <v>355</v>
      </c>
      <c r="AE103" t="s">
        <v>258</v>
      </c>
      <c r="AF103" t="s">
        <v>356</v>
      </c>
      <c r="AG103">
        <v>1.474616983813769</v>
      </c>
      <c r="AH103">
        <v>0.23577164093003919</v>
      </c>
      <c r="AI103">
        <v>2.2681764645414941</v>
      </c>
      <c r="AJ103">
        <v>0.18268110129899831</v>
      </c>
      <c r="AK103">
        <v>6.6538713253456647</v>
      </c>
      <c r="AL103">
        <v>1.873369395325422</v>
      </c>
      <c r="AM103">
        <v>0.2785280142054552</v>
      </c>
      <c r="AN103">
        <v>0.89678609189676761</v>
      </c>
      <c r="AO103">
        <v>2.361540791396108</v>
      </c>
      <c r="AP103">
        <v>0.37714254117138468</v>
      </c>
      <c r="AQ103"/>
      <c r="AR103"/>
      <c r="AS103"/>
      <c r="AT103"/>
      <c r="AU103"/>
      <c r="AV103"/>
      <c r="AW103"/>
      <c r="AX103"/>
      <c r="AY103"/>
      <c r="AZ103"/>
      <c r="BA103"/>
      <c r="BB103"/>
      <c r="BC103"/>
      <c r="BD103"/>
      <c r="BE103"/>
      <c r="BF103"/>
      <c r="BG103"/>
      <c r="BH103"/>
      <c r="BI103"/>
      <c r="BJ103"/>
      <c r="BK103"/>
      <c r="BL103"/>
      <c r="BM103"/>
      <c r="BN103"/>
      <c r="BO103"/>
    </row>
    <row r="104">
      <c r="A104" t="s">
        <v>679</v>
      </c>
      <c r="B104">
        <v>2004</v>
      </c>
      <c r="C104" t="s">
        <v>684</v>
      </c>
      <c r="D104">
        <v>59</v>
      </c>
      <c r="E104" t="s">
        <v>357</v>
      </c>
      <c r="F104" t="s">
        <v>359</v>
      </c>
      <c r="G104" t="s">
        <v>199</v>
      </c>
      <c r="H104">
        <v>0</v>
      </c>
      <c r="I104">
        <v>0.65778638761080788</v>
      </c>
      <c r="J104">
        <v>2.6353133820074102</v>
      </c>
      <c r="K104">
        <v>9.236404521636036</v>
      </c>
      <c r="L104">
        <v>28.249921549913712</v>
      </c>
      <c r="M104">
        <v>17.454491905336582</v>
      </c>
      <c r="N104">
        <v>28.38805719397671</v>
      </c>
      <c r="O104">
        <v>38.693202430027767</v>
      </c>
      <c r="P104">
        <v>49.969330748074263</v>
      </c>
      <c r="Q104">
        <v>60.09147117649605</v>
      </c>
      <c r="R104">
        <v>0</v>
      </c>
      <c r="S104">
        <v>0.3325442239002312</v>
      </c>
      <c r="T104">
        <v>0.67365582963131976</v>
      </c>
      <c r="U104">
        <v>1.802067482180207</v>
      </c>
      <c r="V104">
        <v>5.2822571101553297</v>
      </c>
      <c r="W104" t="s">
        <v>250</v>
      </c>
      <c r="X104" t="s">
        <v>354</v>
      </c>
      <c r="Y104" t="s">
        <v>252</v>
      </c>
      <c r="Z104" t="s">
        <v>253</v>
      </c>
      <c r="AA104" t="s">
        <v>254</v>
      </c>
      <c r="AB104" t="s">
        <v>255</v>
      </c>
      <c r="AC104" t="s">
        <v>256</v>
      </c>
      <c r="AD104" t="s">
        <v>355</v>
      </c>
      <c r="AE104" t="s">
        <v>258</v>
      </c>
      <c r="AF104" t="s">
        <v>356</v>
      </c>
      <c r="AG104">
        <v>3.4613333687140351</v>
      </c>
      <c r="AH104">
        <v>7.4850867184603072</v>
      </c>
      <c r="AI104">
        <v>7.1138629806542442</v>
      </c>
      <c r="AJ104">
        <v>4.5695085190376803</v>
      </c>
      <c r="AK104">
        <v>20.706241223295009</v>
      </c>
      <c r="AL104">
        <v>3.087666587683557</v>
      </c>
      <c r="AM104">
        <v>2.5606613238458849</v>
      </c>
      <c r="AN104">
        <v>2.7036647147214472</v>
      </c>
      <c r="AO104">
        <v>2.3347144332869321</v>
      </c>
      <c r="AP104">
        <v>1.1573086663924379</v>
      </c>
      <c r="AQ104"/>
      <c r="AR104"/>
      <c r="AS104"/>
      <c r="AT104"/>
      <c r="AU104"/>
      <c r="AV104"/>
      <c r="AW104"/>
      <c r="AX104"/>
      <c r="AY104"/>
      <c r="AZ104"/>
      <c r="BA104"/>
      <c r="BB104"/>
      <c r="BC104"/>
      <c r="BD104"/>
      <c r="BE104"/>
      <c r="BF104"/>
      <c r="BG104"/>
      <c r="BH104"/>
      <c r="BI104"/>
      <c r="BJ104"/>
      <c r="BK104"/>
      <c r="BL104"/>
      <c r="BM104"/>
      <c r="BN104"/>
      <c r="BO104"/>
    </row>
    <row r="105">
      <c r="A105" t="s">
        <v>679</v>
      </c>
      <c r="B105">
        <v>2004</v>
      </c>
      <c r="C105" t="s">
        <v>684</v>
      </c>
      <c r="D105">
        <v>60</v>
      </c>
      <c r="E105" t="s">
        <v>357</v>
      </c>
      <c r="F105" t="s">
        <v>360</v>
      </c>
      <c r="G105" t="s">
        <v>199</v>
      </c>
      <c r="H105">
        <v>0.70263916301580354</v>
      </c>
      <c r="I105">
        <v>1.2839317148207929</v>
      </c>
      <c r="J105">
        <v>2.468544173312734</v>
      </c>
      <c r="K105">
        <v>7.2458198943331604</v>
      </c>
      <c r="L105">
        <v>6.2897666009182212</v>
      </c>
      <c r="M105">
        <v>20.5125425704551</v>
      </c>
      <c r="N105">
        <v>23.107890787754108</v>
      </c>
      <c r="O105">
        <v>16.65001889043506</v>
      </c>
      <c r="P105">
        <v>15.49964601769622</v>
      </c>
      <c r="Q105">
        <v>3.018881022367665</v>
      </c>
      <c r="R105">
        <v>0.70263916301580354</v>
      </c>
      <c r="S105">
        <v>0.41775826556585899</v>
      </c>
      <c r="T105">
        <v>0.76444512137882636</v>
      </c>
      <c r="U105">
        <v>0.97675612788376653</v>
      </c>
      <c r="V105">
        <v>2.2324642133403949</v>
      </c>
      <c r="W105" t="s">
        <v>250</v>
      </c>
      <c r="X105" t="s">
        <v>354</v>
      </c>
      <c r="Y105" t="s">
        <v>252</v>
      </c>
      <c r="Z105" t="s">
        <v>253</v>
      </c>
      <c r="AA105" t="s">
        <v>254</v>
      </c>
      <c r="AB105" t="s">
        <v>255</v>
      </c>
      <c r="AC105" t="s">
        <v>256</v>
      </c>
      <c r="AD105" t="s">
        <v>355</v>
      </c>
      <c r="AE105" t="s">
        <v>258</v>
      </c>
      <c r="AF105" t="s">
        <v>356</v>
      </c>
      <c r="AG105">
        <v>2.108774925336764</v>
      </c>
      <c r="AH105">
        <v>1.768287306975294</v>
      </c>
      <c r="AI105">
        <v>3.7337765321643541</v>
      </c>
      <c r="AJ105">
        <v>2.385901642374364</v>
      </c>
      <c r="AK105">
        <v>8.4195634154312504</v>
      </c>
      <c r="AL105">
        <v>1.6876450642188201</v>
      </c>
      <c r="AM105">
        <v>2.0813878409930182</v>
      </c>
      <c r="AN105">
        <v>2.1384431160597179</v>
      </c>
      <c r="AO105">
        <v>0.58818213639181127</v>
      </c>
      <c r="AP105">
        <v>0.4732758837082876</v>
      </c>
      <c r="AQ105"/>
      <c r="AR105"/>
      <c r="AS105"/>
      <c r="AT105"/>
      <c r="AU105"/>
      <c r="AV105"/>
      <c r="AW105"/>
      <c r="AX105"/>
      <c r="AY105"/>
      <c r="AZ105"/>
      <c r="BA105"/>
      <c r="BB105"/>
      <c r="BC105"/>
      <c r="BD105"/>
      <c r="BE105"/>
      <c r="BF105"/>
      <c r="BG105"/>
      <c r="BH105"/>
      <c r="BI105"/>
      <c r="BJ105"/>
      <c r="BK105"/>
      <c r="BL105"/>
      <c r="BM105"/>
      <c r="BN105"/>
      <c r="BO105"/>
    </row>
    <row r="106">
      <c r="A106" t="s">
        <v>679</v>
      </c>
      <c r="B106">
        <v>2004</v>
      </c>
      <c r="C106" t="s">
        <v>684</v>
      </c>
      <c r="D106">
        <v>61</v>
      </c>
      <c r="E106" t="s">
        <v>357</v>
      </c>
      <c r="F106" t="s">
        <v>361</v>
      </c>
      <c r="G106" t="s">
        <v>199</v>
      </c>
      <c r="H106">
        <v>50.268817833564107</v>
      </c>
      <c r="I106">
        <v>49.082770073612878</v>
      </c>
      <c r="J106">
        <v>51.132305580604509</v>
      </c>
      <c r="K106">
        <v>42.002996577085227</v>
      </c>
      <c r="L106">
        <v>30.619517140303589</v>
      </c>
      <c r="M106">
        <v>38.491227485525037</v>
      </c>
      <c r="N106">
        <v>26.25382411053674</v>
      </c>
      <c r="O106">
        <v>26.063042703185591</v>
      </c>
      <c r="P106">
        <v>15.986826160620559</v>
      </c>
      <c r="Q106">
        <v>6.1056969515518276</v>
      </c>
      <c r="R106">
        <v>50.268817833564107</v>
      </c>
      <c r="S106">
        <v>47.680221907178208</v>
      </c>
      <c r="T106">
        <v>55.579126313116568</v>
      </c>
      <c r="U106">
        <v>47.044998878224987</v>
      </c>
      <c r="V106">
        <v>46.488125112494807</v>
      </c>
      <c r="W106" t="s">
        <v>250</v>
      </c>
      <c r="X106" t="s">
        <v>354</v>
      </c>
      <c r="Y106" t="s">
        <v>252</v>
      </c>
      <c r="Z106" t="s">
        <v>253</v>
      </c>
      <c r="AA106" t="s">
        <v>254</v>
      </c>
      <c r="AB106" t="s">
        <v>255</v>
      </c>
      <c r="AC106" t="s">
        <v>256</v>
      </c>
      <c r="AD106" t="s">
        <v>355</v>
      </c>
      <c r="AE106" t="s">
        <v>258</v>
      </c>
      <c r="AF106" t="s">
        <v>356</v>
      </c>
      <c r="AG106">
        <v>45.08026805645423</v>
      </c>
      <c r="AH106">
        <v>46.094659933497589</v>
      </c>
      <c r="AI106">
        <v>44.26001713255522</v>
      </c>
      <c r="AJ106">
        <v>31.996437253188841</v>
      </c>
      <c r="AK106">
        <v>33.997274733882797</v>
      </c>
      <c r="AL106">
        <v>51.66470413765942</v>
      </c>
      <c r="AM106">
        <v>48.385721054629258</v>
      </c>
      <c r="AN106">
        <v>56.386889595936211</v>
      </c>
      <c r="AO106">
        <v>67.59471193430403</v>
      </c>
      <c r="AP106">
        <v>57.562868465846961</v>
      </c>
      <c r="AQ106"/>
      <c r="AR106"/>
      <c r="AS106"/>
      <c r="AT106"/>
      <c r="AU106"/>
      <c r="AV106"/>
      <c r="AW106"/>
      <c r="AX106"/>
      <c r="AY106"/>
      <c r="AZ106"/>
      <c r="BA106"/>
      <c r="BB106"/>
      <c r="BC106"/>
      <c r="BD106"/>
      <c r="BE106"/>
      <c r="BF106"/>
      <c r="BG106"/>
      <c r="BH106"/>
      <c r="BI106"/>
      <c r="BJ106"/>
      <c r="BK106"/>
      <c r="BL106"/>
      <c r="BM106"/>
      <c r="BN106"/>
      <c r="BO106"/>
    </row>
    <row r="107">
      <c r="A107" t="s">
        <v>679</v>
      </c>
      <c r="B107">
        <v>2004</v>
      </c>
      <c r="C107" t="s">
        <v>684</v>
      </c>
      <c r="D107">
        <v>62</v>
      </c>
      <c r="E107" t="s">
        <v>357</v>
      </c>
      <c r="F107" t="s">
        <v>362</v>
      </c>
      <c r="G107" t="s">
        <v>199</v>
      </c>
      <c r="H107">
        <v>0.011091381623360101</v>
      </c>
      <c r="I107">
        <v>0.21221580115391969</v>
      </c>
      <c r="J107">
        <v>0.31894177158303488</v>
      </c>
      <c r="K107">
        <v>0.13962592523978001</v>
      </c>
      <c r="L107">
        <v>0</v>
      </c>
      <c r="M107">
        <v>0.088042488868783894</v>
      </c>
      <c r="N107">
        <v>0.010269238525074199</v>
      </c>
      <c r="O107">
        <v>0</v>
      </c>
      <c r="P107">
        <v>0</v>
      </c>
      <c r="Q107">
        <v>0</v>
      </c>
      <c r="R107">
        <v>0.011091381623360101</v>
      </c>
      <c r="S107">
        <v>0.26905800070224523</v>
      </c>
      <c r="T107">
        <v>0</v>
      </c>
      <c r="U107">
        <v>0.54367384877776403</v>
      </c>
      <c r="V107">
        <v>0</v>
      </c>
      <c r="W107" t="s">
        <v>250</v>
      </c>
      <c r="X107" t="s">
        <v>354</v>
      </c>
      <c r="Y107" t="s">
        <v>252</v>
      </c>
      <c r="Z107" t="s">
        <v>253</v>
      </c>
      <c r="AA107" t="s">
        <v>254</v>
      </c>
      <c r="AB107" t="s">
        <v>255</v>
      </c>
      <c r="AC107" t="s">
        <v>256</v>
      </c>
      <c r="AD107" t="s">
        <v>355</v>
      </c>
      <c r="AE107" t="s">
        <v>258</v>
      </c>
      <c r="AF107" t="s">
        <v>356</v>
      </c>
      <c r="AG107">
        <v>0.53033513758231043</v>
      </c>
      <c r="AH107">
        <v>0</v>
      </c>
      <c r="AI107">
        <v>0.18517539819785181</v>
      </c>
      <c r="AJ107">
        <v>0.059495392445929003</v>
      </c>
      <c r="AK107">
        <v>0</v>
      </c>
      <c r="AL107">
        <v>0.45253165339788748</v>
      </c>
      <c r="AM107">
        <v>0</v>
      </c>
      <c r="AN107">
        <v>0</v>
      </c>
      <c r="AO107">
        <v>0</v>
      </c>
      <c r="AP107">
        <v>0.048489755293463797</v>
      </c>
      <c r="AQ107"/>
      <c r="AR107"/>
      <c r="AS107"/>
      <c r="AT107"/>
      <c r="AU107"/>
      <c r="AV107"/>
      <c r="AW107"/>
      <c r="AX107"/>
      <c r="AY107"/>
      <c r="AZ107"/>
      <c r="BA107"/>
      <c r="BB107"/>
      <c r="BC107"/>
      <c r="BD107"/>
      <c r="BE107"/>
      <c r="BF107"/>
      <c r="BG107"/>
      <c r="BH107"/>
      <c r="BI107"/>
      <c r="BJ107"/>
      <c r="BK107"/>
      <c r="BL107"/>
      <c r="BM107"/>
      <c r="BN107"/>
      <c r="BO107"/>
    </row>
    <row r="108">
      <c r="A108" t="s">
        <v>679</v>
      </c>
      <c r="B108">
        <v>2004</v>
      </c>
      <c r="C108" t="s">
        <v>684</v>
      </c>
      <c r="D108">
        <v>63</v>
      </c>
      <c r="E108" t="s">
        <v>357</v>
      </c>
      <c r="F108" t="s">
        <v>363</v>
      </c>
      <c r="G108" t="s">
        <v>199</v>
      </c>
      <c r="H108">
        <v>0.072473736214356405</v>
      </c>
      <c r="I108">
        <v>0</v>
      </c>
      <c r="J108">
        <v>0</v>
      </c>
      <c r="K108">
        <v>0.073031058979270896</v>
      </c>
      <c r="L108">
        <v>0.015334635602863</v>
      </c>
      <c r="M108">
        <v>0</v>
      </c>
      <c r="N108">
        <v>0</v>
      </c>
      <c r="O108">
        <v>0</v>
      </c>
      <c r="P108">
        <v>0.090129622076972601</v>
      </c>
      <c r="Q108">
        <v>0</v>
      </c>
      <c r="R108">
        <v>0.072473736214356405</v>
      </c>
      <c r="S108">
        <v>0</v>
      </c>
      <c r="T108">
        <v>0</v>
      </c>
      <c r="U108">
        <v>0</v>
      </c>
      <c r="V108">
        <v>0.089038356881707498</v>
      </c>
      <c r="W108" t="s">
        <v>250</v>
      </c>
      <c r="X108" t="s">
        <v>354</v>
      </c>
      <c r="Y108" t="s">
        <v>252</v>
      </c>
      <c r="Z108" t="s">
        <v>253</v>
      </c>
      <c r="AA108" t="s">
        <v>254</v>
      </c>
      <c r="AB108" t="s">
        <v>255</v>
      </c>
      <c r="AC108" t="s">
        <v>256</v>
      </c>
      <c r="AD108" t="s">
        <v>355</v>
      </c>
      <c r="AE108" t="s">
        <v>258</v>
      </c>
      <c r="AF108" t="s">
        <v>356</v>
      </c>
      <c r="AG108">
        <v>0.070711351677641393</v>
      </c>
      <c r="AH108">
        <v>0</v>
      </c>
      <c r="AI108">
        <v>0</v>
      </c>
      <c r="AJ108">
        <v>0</v>
      </c>
      <c r="AK108">
        <v>0.0603048356692805</v>
      </c>
      <c r="AL108">
        <v>0</v>
      </c>
      <c r="AM108">
        <v>0</v>
      </c>
      <c r="AN108">
        <v>0</v>
      </c>
      <c r="AO108">
        <v>0</v>
      </c>
      <c r="AP108">
        <v>0.1181074289145658</v>
      </c>
      <c r="AQ108"/>
      <c r="AR108"/>
      <c r="AS108"/>
      <c r="AT108"/>
      <c r="AU108"/>
      <c r="AV108"/>
      <c r="AW108"/>
      <c r="AX108"/>
      <c r="AY108"/>
      <c r="AZ108"/>
      <c r="BA108"/>
      <c r="BB108"/>
      <c r="BC108"/>
      <c r="BD108"/>
      <c r="BE108"/>
      <c r="BF108"/>
      <c r="BG108"/>
      <c r="BH108"/>
      <c r="BI108"/>
      <c r="BJ108"/>
      <c r="BK108"/>
      <c r="BL108"/>
      <c r="BM108"/>
      <c r="BN108"/>
      <c r="BO108"/>
    </row>
    <row r="109">
      <c r="A109" t="s">
        <v>679</v>
      </c>
      <c r="B109">
        <v>2004</v>
      </c>
      <c r="C109" t="s">
        <v>684</v>
      </c>
      <c r="D109">
        <v>64</v>
      </c>
      <c r="E109" t="s">
        <v>357</v>
      </c>
      <c r="F109" t="s">
        <v>364</v>
      </c>
      <c r="G109" t="s">
        <v>199</v>
      </c>
      <c r="H109">
        <v>28.375026517737801</v>
      </c>
      <c r="I109">
        <v>26.860066496238481</v>
      </c>
      <c r="J109">
        <v>18.612198298028169</v>
      </c>
      <c r="K109">
        <v>13.79892352511161</v>
      </c>
      <c r="L109">
        <v>6.6064142960198247</v>
      </c>
      <c r="M109">
        <v>8.8829522455099408</v>
      </c>
      <c r="N109">
        <v>6.6134906148340971</v>
      </c>
      <c r="O109">
        <v>2.0642514987052119</v>
      </c>
      <c r="P109">
        <v>1.5313846769307089</v>
      </c>
      <c r="Q109">
        <v>0.72671019758930555</v>
      </c>
      <c r="R109">
        <v>28.375026517737801</v>
      </c>
      <c r="S109">
        <v>29.695806975931649</v>
      </c>
      <c r="T109">
        <v>20.57564001217656</v>
      </c>
      <c r="U109">
        <v>18.492806203301129</v>
      </c>
      <c r="V109">
        <v>12.226656731786081</v>
      </c>
      <c r="W109" t="s">
        <v>250</v>
      </c>
      <c r="X109" t="s">
        <v>354</v>
      </c>
      <c r="Y109" t="s">
        <v>252</v>
      </c>
      <c r="Z109" t="s">
        <v>253</v>
      </c>
      <c r="AA109" t="s">
        <v>254</v>
      </c>
      <c r="AB109" t="s">
        <v>255</v>
      </c>
      <c r="AC109" t="s">
        <v>256</v>
      </c>
      <c r="AD109" t="s">
        <v>355</v>
      </c>
      <c r="AE109" t="s">
        <v>258</v>
      </c>
      <c r="AF109" t="s">
        <v>356</v>
      </c>
      <c r="AG109">
        <v>18.260018070268121</v>
      </c>
      <c r="AH109">
        <v>29.950428954281321</v>
      </c>
      <c r="AI109">
        <v>25.972648782006129</v>
      </c>
      <c r="AJ109">
        <v>17.346125643816041</v>
      </c>
      <c r="AK109">
        <v>8.6273651759041954</v>
      </c>
      <c r="AL109">
        <v>17.723793813731149</v>
      </c>
      <c r="AM109">
        <v>37.278418126605921</v>
      </c>
      <c r="AN109">
        <v>22.610491983290729</v>
      </c>
      <c r="AO109">
        <v>20.001018551411569</v>
      </c>
      <c r="AP109">
        <v>16.999715626587282</v>
      </c>
      <c r="AQ109"/>
      <c r="AR109"/>
      <c r="AS109"/>
      <c r="AT109"/>
      <c r="AU109"/>
      <c r="AV109"/>
      <c r="AW109"/>
      <c r="AX109"/>
      <c r="AY109"/>
      <c r="AZ109"/>
      <c r="BA109"/>
      <c r="BB109"/>
      <c r="BC109"/>
      <c r="BD109"/>
      <c r="BE109"/>
      <c r="BF109"/>
      <c r="BG109"/>
      <c r="BH109"/>
      <c r="BI109"/>
      <c r="BJ109"/>
      <c r="BK109"/>
      <c r="BL109"/>
      <c r="BM109"/>
      <c r="BN109"/>
      <c r="BO109"/>
    </row>
    <row r="110">
      <c r="A110" t="s">
        <v>679</v>
      </c>
      <c r="B110">
        <v>2004</v>
      </c>
      <c r="C110" t="s">
        <v>684</v>
      </c>
      <c r="D110">
        <v>65</v>
      </c>
      <c r="E110" t="s">
        <v>357</v>
      </c>
      <c r="F110" t="s">
        <v>365</v>
      </c>
      <c r="G110" t="s">
        <v>199</v>
      </c>
      <c r="H110">
        <v>0.17583788738872419</v>
      </c>
      <c r="I110">
        <v>0.54103978948973286</v>
      </c>
      <c r="J110">
        <v>0.51401854520250712</v>
      </c>
      <c r="K110">
        <v>1.228598212258381</v>
      </c>
      <c r="L110">
        <v>1.4830027372152219</v>
      </c>
      <c r="M110">
        <v>0</v>
      </c>
      <c r="N110">
        <v>1.198759361333666</v>
      </c>
      <c r="O110">
        <v>0.66297866822897467</v>
      </c>
      <c r="P110">
        <v>1.745243263596449</v>
      </c>
      <c r="Q110">
        <v>0.26712739417826409</v>
      </c>
      <c r="R110">
        <v>0.17583788738872419</v>
      </c>
      <c r="S110">
        <v>0.54523771746037075</v>
      </c>
      <c r="T110">
        <v>0.37409470198949568</v>
      </c>
      <c r="U110">
        <v>1.342514873839876</v>
      </c>
      <c r="V110">
        <v>1.575287018293174</v>
      </c>
      <c r="W110" t="s">
        <v>250</v>
      </c>
      <c r="X110" t="s">
        <v>354</v>
      </c>
      <c r="Y110" t="s">
        <v>252</v>
      </c>
      <c r="Z110" t="s">
        <v>253</v>
      </c>
      <c r="AA110" t="s">
        <v>254</v>
      </c>
      <c r="AB110" t="s">
        <v>255</v>
      </c>
      <c r="AC110" t="s">
        <v>256</v>
      </c>
      <c r="AD110" t="s">
        <v>355</v>
      </c>
      <c r="AE110" t="s">
        <v>258</v>
      </c>
      <c r="AF110" t="s">
        <v>356</v>
      </c>
      <c r="AG110">
        <v>1.507687827418166</v>
      </c>
      <c r="AH110">
        <v>0.55821626697510396</v>
      </c>
      <c r="AI110">
        <v>1.2601360970461819</v>
      </c>
      <c r="AJ110">
        <v>0.61194814717858881</v>
      </c>
      <c r="AK110">
        <v>0.85485457163475398</v>
      </c>
      <c r="AL110">
        <v>1.347704707259312</v>
      </c>
      <c r="AM110">
        <v>0</v>
      </c>
      <c r="AN110">
        <v>0.2189019028714822</v>
      </c>
      <c r="AO110">
        <v>0</v>
      </c>
      <c r="AP110">
        <v>0</v>
      </c>
      <c r="AQ110"/>
      <c r="AR110"/>
      <c r="AS110"/>
      <c r="AT110"/>
      <c r="AU110"/>
      <c r="AV110"/>
      <c r="AW110"/>
      <c r="AX110"/>
      <c r="AY110"/>
      <c r="AZ110"/>
      <c r="BA110"/>
      <c r="BB110"/>
      <c r="BC110"/>
      <c r="BD110"/>
      <c r="BE110"/>
      <c r="BF110"/>
      <c r="BG110"/>
      <c r="BH110"/>
      <c r="BI110"/>
      <c r="BJ110"/>
      <c r="BK110"/>
      <c r="BL110"/>
      <c r="BM110"/>
      <c r="BN110"/>
      <c r="BO110"/>
    </row>
    <row r="111">
      <c r="A111" t="s">
        <v>679</v>
      </c>
      <c r="B111">
        <v>2004</v>
      </c>
      <c r="C111" t="s">
        <v>684</v>
      </c>
      <c r="D111">
        <v>66</v>
      </c>
      <c r="E111" t="s">
        <v>357</v>
      </c>
      <c r="F111" t="s">
        <v>366</v>
      </c>
      <c r="G111" t="s">
        <v>199</v>
      </c>
      <c r="H111">
        <v>0.1195636739209734</v>
      </c>
      <c r="I111">
        <v>0.3608146611700101</v>
      </c>
      <c r="J111">
        <v>0.4356219762801033</v>
      </c>
      <c r="K111">
        <v>0.33692805634737649</v>
      </c>
      <c r="L111">
        <v>1.8896798148041309</v>
      </c>
      <c r="M111">
        <v>0.083910990040879305</v>
      </c>
      <c r="N111">
        <v>0.26099143827954541</v>
      </c>
      <c r="O111">
        <v>0.48433536329109761</v>
      </c>
      <c r="P111">
        <v>0.25670599973865649</v>
      </c>
      <c r="Q111">
        <v>0.20776575102753869</v>
      </c>
      <c r="R111">
        <v>0.1195636739209734</v>
      </c>
      <c r="S111">
        <v>0.3942236698722657</v>
      </c>
      <c r="T111">
        <v>0.1198201365207968</v>
      </c>
      <c r="U111">
        <v>0.76018698712300015</v>
      </c>
      <c r="V111">
        <v>2.1740686408722829</v>
      </c>
      <c r="W111" t="s">
        <v>250</v>
      </c>
      <c r="X111" t="s">
        <v>354</v>
      </c>
      <c r="Y111" t="s">
        <v>252</v>
      </c>
      <c r="Z111" t="s">
        <v>253</v>
      </c>
      <c r="AA111" t="s">
        <v>254</v>
      </c>
      <c r="AB111" t="s">
        <v>255</v>
      </c>
      <c r="AC111" t="s">
        <v>256</v>
      </c>
      <c r="AD111" t="s">
        <v>355</v>
      </c>
      <c r="AE111" t="s">
        <v>258</v>
      </c>
      <c r="AF111" t="s">
        <v>356</v>
      </c>
      <c r="AG111">
        <v>0.1531381313219165</v>
      </c>
      <c r="AH111">
        <v>0.73210268355516617</v>
      </c>
      <c r="AI111">
        <v>0.091391668962302997</v>
      </c>
      <c r="AJ111">
        <v>2.872535643398197</v>
      </c>
      <c r="AK111">
        <v>0.14299628466941661</v>
      </c>
      <c r="AL111">
        <v>1.0106184542842469</v>
      </c>
      <c r="AM111">
        <v>0</v>
      </c>
      <c r="AN111">
        <v>1.5870387958182459</v>
      </c>
      <c r="AO111">
        <v>0.57350508468253758</v>
      </c>
      <c r="AP111">
        <v>0</v>
      </c>
      <c r="AQ111"/>
      <c r="AR111"/>
      <c r="AS111"/>
      <c r="AT111"/>
      <c r="AU111"/>
      <c r="AV111"/>
      <c r="AW111"/>
      <c r="AX111"/>
      <c r="AY111"/>
      <c r="AZ111"/>
      <c r="BA111"/>
      <c r="BB111"/>
      <c r="BC111"/>
      <c r="BD111"/>
      <c r="BE111"/>
      <c r="BF111"/>
      <c r="BG111"/>
      <c r="BH111"/>
      <c r="BI111"/>
      <c r="BJ111"/>
      <c r="BK111"/>
      <c r="BL111"/>
      <c r="BM111"/>
      <c r="BN111"/>
      <c r="BO111"/>
    </row>
    <row r="112">
      <c r="A112" t="s">
        <v>679</v>
      </c>
      <c r="B112">
        <v>2004</v>
      </c>
      <c r="C112" t="s">
        <v>684</v>
      </c>
      <c r="D112">
        <v>67</v>
      </c>
      <c r="E112" t="s">
        <v>357</v>
      </c>
      <c r="F112" t="s">
        <v>367</v>
      </c>
      <c r="G112" t="s">
        <v>199</v>
      </c>
      <c r="H112">
        <v>0.24479716209744831</v>
      </c>
      <c r="I112">
        <v>0.223096796030057</v>
      </c>
      <c r="J112">
        <v>0.81654500034579125</v>
      </c>
      <c r="K112">
        <v>2.3997841047961481</v>
      </c>
      <c r="L112">
        <v>2.3654199821457218</v>
      </c>
      <c r="M112">
        <v>1.330610476794849</v>
      </c>
      <c r="N112">
        <v>0.70287509379219293</v>
      </c>
      <c r="O112">
        <v>2.4812829042626512</v>
      </c>
      <c r="P112">
        <v>1.1638727251772121</v>
      </c>
      <c r="Q112">
        <v>1.3843870962424221</v>
      </c>
      <c r="R112">
        <v>0.24479716209744831</v>
      </c>
      <c r="S112">
        <v>0.088964271814959306</v>
      </c>
      <c r="T112">
        <v>0.4450261641694887</v>
      </c>
      <c r="U112">
        <v>1.861860591385347</v>
      </c>
      <c r="V112">
        <v>3.2086756780096342</v>
      </c>
      <c r="W112" t="s">
        <v>250</v>
      </c>
      <c r="X112" t="s">
        <v>354</v>
      </c>
      <c r="Y112" t="s">
        <v>252</v>
      </c>
      <c r="Z112" t="s">
        <v>253</v>
      </c>
      <c r="AA112" t="s">
        <v>254</v>
      </c>
      <c r="AB112" t="s">
        <v>255</v>
      </c>
      <c r="AC112" t="s">
        <v>256</v>
      </c>
      <c r="AD112" t="s">
        <v>355</v>
      </c>
      <c r="AE112" t="s">
        <v>258</v>
      </c>
      <c r="AF112" t="s">
        <v>356</v>
      </c>
      <c r="AG112">
        <v>0.38891243422702748</v>
      </c>
      <c r="AH112">
        <v>0.28629413541504761</v>
      </c>
      <c r="AI112">
        <v>0</v>
      </c>
      <c r="AJ112">
        <v>6.4516289286931539</v>
      </c>
      <c r="AK112">
        <v>0.60544467398877866</v>
      </c>
      <c r="AL112">
        <v>2.6382009821892711</v>
      </c>
      <c r="AM112">
        <v>0</v>
      </c>
      <c r="AN112">
        <v>0</v>
      </c>
      <c r="AO112">
        <v>0</v>
      </c>
      <c r="AP112">
        <v>0.30002169683705859</v>
      </c>
      <c r="AQ112"/>
      <c r="AR112"/>
      <c r="AS112"/>
      <c r="AT112"/>
      <c r="AU112"/>
      <c r="AV112"/>
      <c r="AW112"/>
      <c r="AX112"/>
      <c r="AY112"/>
      <c r="AZ112"/>
      <c r="BA112"/>
      <c r="BB112"/>
      <c r="BC112"/>
      <c r="BD112"/>
      <c r="BE112"/>
      <c r="BF112"/>
      <c r="BG112"/>
      <c r="BH112"/>
      <c r="BI112"/>
      <c r="BJ112"/>
      <c r="BK112"/>
      <c r="BL112"/>
      <c r="BM112"/>
      <c r="BN112"/>
      <c r="BO112"/>
    </row>
    <row r="113">
      <c r="A113" t="s">
        <v>679</v>
      </c>
      <c r="B113">
        <v>2004</v>
      </c>
      <c r="C113" t="s">
        <v>684</v>
      </c>
      <c r="D113">
        <v>68</v>
      </c>
      <c r="E113" t="s">
        <v>357</v>
      </c>
      <c r="F113" t="s">
        <v>368</v>
      </c>
      <c r="G113" t="s">
        <v>199</v>
      </c>
      <c r="H113">
        <v>12.275841419184269</v>
      </c>
      <c r="I113">
        <v>12.97891519662716</v>
      </c>
      <c r="J113">
        <v>11.783242094080819</v>
      </c>
      <c r="K113">
        <v>13.163266534516319</v>
      </c>
      <c r="L113">
        <v>7.5970998349819157</v>
      </c>
      <c r="M113">
        <v>6.7281878113564346</v>
      </c>
      <c r="N113">
        <v>7.0596710990628031</v>
      </c>
      <c r="O113">
        <v>2.0440831159000781</v>
      </c>
      <c r="P113">
        <v>2.6611496088166411</v>
      </c>
      <c r="Q113">
        <v>0</v>
      </c>
      <c r="R113">
        <v>12.275841419184269</v>
      </c>
      <c r="S113">
        <v>12.673378577813439</v>
      </c>
      <c r="T113">
        <v>11.163646982392381</v>
      </c>
      <c r="U113">
        <v>16.201422096222331</v>
      </c>
      <c r="V113">
        <v>13.76484967990975</v>
      </c>
      <c r="W113" t="s">
        <v>250</v>
      </c>
      <c r="X113" t="s">
        <v>354</v>
      </c>
      <c r="Y113" t="s">
        <v>252</v>
      </c>
      <c r="Z113" t="s">
        <v>253</v>
      </c>
      <c r="AA113" t="s">
        <v>254</v>
      </c>
      <c r="AB113" t="s">
        <v>255</v>
      </c>
      <c r="AC113" t="s">
        <v>256</v>
      </c>
      <c r="AD113" t="s">
        <v>355</v>
      </c>
      <c r="AE113" t="s">
        <v>258</v>
      </c>
      <c r="AF113" t="s">
        <v>356</v>
      </c>
      <c r="AG113">
        <v>14.03106464617348</v>
      </c>
      <c r="AH113">
        <v>6.5966994559621286</v>
      </c>
      <c r="AI113">
        <v>6.3261472351151413</v>
      </c>
      <c r="AJ113">
        <v>21.615708601492649</v>
      </c>
      <c r="AK113">
        <v>12.782276402558489</v>
      </c>
      <c r="AL113">
        <v>9.7724941181626832</v>
      </c>
      <c r="AM113">
        <v>7.4243747576820232</v>
      </c>
      <c r="AN113">
        <v>11.627192766569509</v>
      </c>
      <c r="AO113">
        <v>6.1944273121720457</v>
      </c>
      <c r="AP113">
        <v>13.37790426218992</v>
      </c>
      <c r="AQ113"/>
      <c r="AR113"/>
      <c r="AS113"/>
      <c r="AT113"/>
      <c r="AU113"/>
      <c r="AV113"/>
      <c r="AW113"/>
      <c r="AX113"/>
      <c r="AY113"/>
      <c r="AZ113"/>
      <c r="BA113"/>
      <c r="BB113"/>
      <c r="BC113"/>
      <c r="BD113"/>
      <c r="BE113"/>
      <c r="BF113"/>
      <c r="BG113"/>
      <c r="BH113"/>
      <c r="BI113"/>
      <c r="BJ113"/>
      <c r="BK113"/>
      <c r="BL113"/>
      <c r="BM113"/>
      <c r="BN113"/>
      <c r="BO113"/>
    </row>
    <row r="114">
      <c r="A114" t="s">
        <v>679</v>
      </c>
      <c r="B114">
        <v>2004</v>
      </c>
      <c r="C114" t="s">
        <v>684</v>
      </c>
      <c r="D114">
        <v>69</v>
      </c>
      <c r="E114" t="s">
        <v>357</v>
      </c>
      <c r="F114" t="s">
        <v>369</v>
      </c>
      <c r="G114" t="s">
        <v>199</v>
      </c>
      <c r="H114">
        <v>5.4850857735743022</v>
      </c>
      <c r="I114">
        <v>6.0404782095469809</v>
      </c>
      <c r="J114">
        <v>6.9786244493113418</v>
      </c>
      <c r="K114">
        <v>6.3502510590485937</v>
      </c>
      <c r="L114">
        <v>3.5082298388135489</v>
      </c>
      <c r="M114">
        <v>2.5301639951690418</v>
      </c>
      <c r="N114">
        <v>0.96995071047129533</v>
      </c>
      <c r="O114">
        <v>0.71731249171857359</v>
      </c>
      <c r="P114">
        <v>0</v>
      </c>
      <c r="Q114">
        <v>0</v>
      </c>
      <c r="R114">
        <v>5.4850857735743022</v>
      </c>
      <c r="S114">
        <v>6.1110830403414624</v>
      </c>
      <c r="T114">
        <v>7.0237923575794659</v>
      </c>
      <c r="U114">
        <v>6.5524348886901169</v>
      </c>
      <c r="V114">
        <v>8.5538268176874404</v>
      </c>
      <c r="W114" t="s">
        <v>250</v>
      </c>
      <c r="X114" t="s">
        <v>354</v>
      </c>
      <c r="Y114" t="s">
        <v>252</v>
      </c>
      <c r="Z114" t="s">
        <v>253</v>
      </c>
      <c r="AA114" t="s">
        <v>254</v>
      </c>
      <c r="AB114" t="s">
        <v>255</v>
      </c>
      <c r="AC114" t="s">
        <v>256</v>
      </c>
      <c r="AD114" t="s">
        <v>355</v>
      </c>
      <c r="AE114" t="s">
        <v>258</v>
      </c>
      <c r="AF114" t="s">
        <v>356</v>
      </c>
      <c r="AG114">
        <v>12.221968266821481</v>
      </c>
      <c r="AH114">
        <v>1.8944547969735139</v>
      </c>
      <c r="AI114">
        <v>5.7439835799475372</v>
      </c>
      <c r="AJ114">
        <v>10.40862183722524</v>
      </c>
      <c r="AK114">
        <v>3.1118211381194278</v>
      </c>
      <c r="AL114">
        <v>6.8397592429583014</v>
      </c>
      <c r="AM114">
        <v>0.9773552693643448</v>
      </c>
      <c r="AN114">
        <v>1.805940698689728</v>
      </c>
      <c r="AO114">
        <v>0.35189975635507531</v>
      </c>
      <c r="AP114">
        <v>9.3814888607712597</v>
      </c>
      <c r="AQ114"/>
      <c r="AR114"/>
      <c r="AS114"/>
      <c r="AT114"/>
      <c r="AU114"/>
      <c r="AV114"/>
      <c r="AW114"/>
      <c r="AX114"/>
      <c r="AY114"/>
      <c r="AZ114"/>
      <c r="BA114"/>
      <c r="BB114"/>
      <c r="BC114"/>
      <c r="BD114"/>
      <c r="BE114"/>
      <c r="BF114"/>
      <c r="BG114"/>
      <c r="BH114"/>
      <c r="BI114"/>
      <c r="BJ114"/>
      <c r="BK114"/>
      <c r="BL114"/>
      <c r="BM114"/>
      <c r="BN114"/>
      <c r="BO114"/>
    </row>
    <row r="115">
      <c r="A115" t="s">
        <v>679</v>
      </c>
      <c r="B115">
        <v>2004</v>
      </c>
      <c r="C115" t="s">
        <v>684</v>
      </c>
      <c r="D115">
        <v>70</v>
      </c>
      <c r="E115" t="s">
        <v>357</v>
      </c>
      <c r="F115" t="s">
        <v>370</v>
      </c>
      <c r="G115" t="s">
        <v>199</v>
      </c>
      <c r="H115">
        <v>1.8553299527518521</v>
      </c>
      <c r="I115">
        <v>1.528909845142951</v>
      </c>
      <c r="J115">
        <v>3.2906367888163168</v>
      </c>
      <c r="K115">
        <v>1.767858637924953</v>
      </c>
      <c r="L115">
        <v>1.0679798009045669</v>
      </c>
      <c r="M115">
        <v>0</v>
      </c>
      <c r="N115">
        <v>0</v>
      </c>
      <c r="O115">
        <v>0</v>
      </c>
      <c r="P115">
        <v>0</v>
      </c>
      <c r="Q115">
        <v>0</v>
      </c>
      <c r="R115">
        <v>1.8553299527518521</v>
      </c>
      <c r="S115">
        <v>1.583311627075233</v>
      </c>
      <c r="T115">
        <v>2.801313166462561</v>
      </c>
      <c r="U115">
        <v>3.3237979308827641</v>
      </c>
      <c r="V115">
        <v>1.992384015439983</v>
      </c>
      <c r="W115" t="s">
        <v>250</v>
      </c>
      <c r="X115" t="s">
        <v>354</v>
      </c>
      <c r="Y115" t="s">
        <v>252</v>
      </c>
      <c r="Z115" t="s">
        <v>253</v>
      </c>
      <c r="AA115" t="s">
        <v>254</v>
      </c>
      <c r="AB115" t="s">
        <v>255</v>
      </c>
      <c r="AC115" t="s">
        <v>256</v>
      </c>
      <c r="AD115" t="s">
        <v>355</v>
      </c>
      <c r="AE115" t="s">
        <v>258</v>
      </c>
      <c r="AF115" t="s">
        <v>356</v>
      </c>
      <c r="AG115">
        <v>0.28284540671056552</v>
      </c>
      <c r="AH115">
        <v>3.7751245675450131</v>
      </c>
      <c r="AI115">
        <v>2.433816525448568</v>
      </c>
      <c r="AJ115">
        <v>0.95187473711162496</v>
      </c>
      <c r="AK115">
        <v>3.8584127117292191</v>
      </c>
      <c r="AL115">
        <v>1.766762715892265</v>
      </c>
      <c r="AM115">
        <v>1.0135536126741349</v>
      </c>
      <c r="AN115">
        <v>0</v>
      </c>
      <c r="AO115">
        <v>0</v>
      </c>
      <c r="AP115">
        <v>0.18751356052316159</v>
      </c>
      <c r="AQ115"/>
      <c r="AR115"/>
      <c r="AS115"/>
      <c r="AT115"/>
      <c r="AU115"/>
      <c r="AV115"/>
      <c r="AW115"/>
      <c r="AX115"/>
      <c r="AY115"/>
      <c r="AZ115"/>
      <c r="BA115"/>
      <c r="BB115"/>
      <c r="BC115"/>
      <c r="BD115"/>
      <c r="BE115"/>
      <c r="BF115"/>
      <c r="BG115"/>
      <c r="BH115"/>
      <c r="BI115"/>
      <c r="BJ115"/>
      <c r="BK115"/>
      <c r="BL115"/>
      <c r="BM115"/>
      <c r="BN115"/>
      <c r="BO115"/>
    </row>
    <row r="116">
      <c r="A116" t="s">
        <v>679</v>
      </c>
      <c r="B116">
        <v>2004</v>
      </c>
      <c r="C116" t="s">
        <v>684</v>
      </c>
      <c r="D116">
        <v>71</v>
      </c>
      <c r="E116" t="s">
        <v>357</v>
      </c>
      <c r="F116" t="s">
        <v>371</v>
      </c>
      <c r="G116" t="s">
        <v>199</v>
      </c>
      <c r="H116">
        <v>0.156233366767452</v>
      </c>
      <c r="I116">
        <v>0.056689965350289501</v>
      </c>
      <c r="J116">
        <v>0.053861687014287798</v>
      </c>
      <c r="K116">
        <v>0.1573852509896902</v>
      </c>
      <c r="L116">
        <v>0.1565882470825127</v>
      </c>
      <c r="M116">
        <v>0</v>
      </c>
      <c r="N116">
        <v>0</v>
      </c>
      <c r="O116">
        <v>0</v>
      </c>
      <c r="P116">
        <v>0</v>
      </c>
      <c r="Q116">
        <v>0</v>
      </c>
      <c r="R116">
        <v>0.156233366767452</v>
      </c>
      <c r="S116">
        <v>0.076973079044026102</v>
      </c>
      <c r="T116">
        <v>0.071892081912478104</v>
      </c>
      <c r="U116">
        <v>0.18820227282722679</v>
      </c>
      <c r="V116">
        <v>0.19061133695122409</v>
      </c>
      <c r="W116" t="s">
        <v>250</v>
      </c>
      <c r="X116" t="s">
        <v>354</v>
      </c>
      <c r="Y116" t="s">
        <v>252</v>
      </c>
      <c r="Z116" t="s">
        <v>253</v>
      </c>
      <c r="AA116" t="s">
        <v>254</v>
      </c>
      <c r="AB116" t="s">
        <v>255</v>
      </c>
      <c r="AC116" t="s">
        <v>256</v>
      </c>
      <c r="AD116" t="s">
        <v>355</v>
      </c>
      <c r="AE116" t="s">
        <v>258</v>
      </c>
      <c r="AF116" t="s">
        <v>356</v>
      </c>
      <c r="AG116">
        <v>0.35355675838820688</v>
      </c>
      <c r="AH116">
        <v>0</v>
      </c>
      <c r="AI116">
        <v>0.1302831512490488</v>
      </c>
      <c r="AJ116">
        <v>0.096623391659777194</v>
      </c>
      <c r="AK116">
        <v>0.1359623207059705</v>
      </c>
      <c r="AL116">
        <v>0.13474912723789961</v>
      </c>
      <c r="AM116">
        <v>0</v>
      </c>
      <c r="AN116">
        <v>0</v>
      </c>
      <c r="AO116">
        <v>0</v>
      </c>
      <c r="AP116">
        <v>0</v>
      </c>
      <c r="AQ116"/>
      <c r="AR116"/>
      <c r="AS116"/>
      <c r="AT116"/>
      <c r="AU116"/>
      <c r="AV116"/>
      <c r="AW116"/>
      <c r="AX116"/>
      <c r="AY116"/>
      <c r="AZ116"/>
      <c r="BA116"/>
      <c r="BB116"/>
      <c r="BC116"/>
      <c r="BD116"/>
      <c r="BE116"/>
      <c r="BF116"/>
      <c r="BG116"/>
      <c r="BH116"/>
      <c r="BI116"/>
      <c r="BJ116"/>
      <c r="BK116"/>
      <c r="BL116"/>
      <c r="BM116"/>
      <c r="BN116"/>
      <c r="BO116"/>
    </row>
    <row r="117">
      <c r="A117" t="s">
        <v>679</v>
      </c>
      <c r="B117">
        <v>2004</v>
      </c>
      <c r="C117" t="s">
        <v>684</v>
      </c>
      <c r="D117">
        <v>72</v>
      </c>
      <c r="E117" t="s">
        <v>357</v>
      </c>
      <c r="F117" t="s">
        <v>372</v>
      </c>
      <c r="G117" t="s">
        <v>199</v>
      </c>
      <c r="H117">
        <v>0</v>
      </c>
      <c r="I117">
        <v>0</v>
      </c>
      <c r="J117">
        <v>0.043308763218556701</v>
      </c>
      <c r="K117">
        <v>0</v>
      </c>
      <c r="L117">
        <v>0.0019168294503578999</v>
      </c>
      <c r="M117">
        <v>0.027971901928001901</v>
      </c>
      <c r="N117">
        <v>0</v>
      </c>
      <c r="O117">
        <v>0</v>
      </c>
      <c r="P117">
        <v>0.011266202759621599</v>
      </c>
      <c r="Q117">
        <v>0</v>
      </c>
      <c r="R117">
        <v>0</v>
      </c>
      <c r="S117">
        <v>0</v>
      </c>
      <c r="T117">
        <v>0</v>
      </c>
      <c r="U117">
        <v>0.045646781364715998</v>
      </c>
      <c r="V117">
        <v>0</v>
      </c>
      <c r="W117" t="s">
        <v>250</v>
      </c>
      <c r="X117" t="s">
        <v>354</v>
      </c>
      <c r="Y117" t="s">
        <v>252</v>
      </c>
      <c r="Z117" t="s">
        <v>253</v>
      </c>
      <c r="AA117" t="s">
        <v>254</v>
      </c>
      <c r="AB117" t="s">
        <v>255</v>
      </c>
      <c r="AC117" t="s">
        <v>256</v>
      </c>
      <c r="AD117" t="s">
        <v>355</v>
      </c>
      <c r="AE117" t="s">
        <v>258</v>
      </c>
      <c r="AF117" t="s">
        <v>356</v>
      </c>
      <c r="AG117">
        <v>0</v>
      </c>
      <c r="AH117">
        <v>0</v>
      </c>
      <c r="AI117">
        <v>0.055835636249592403</v>
      </c>
      <c r="AJ117">
        <v>0</v>
      </c>
      <c r="AK117">
        <v>0</v>
      </c>
      <c r="AL117">
        <v>0</v>
      </c>
      <c r="AM117">
        <v>0</v>
      </c>
      <c r="AN117">
        <v>0.024650334146373999</v>
      </c>
      <c r="AO117">
        <v>0</v>
      </c>
      <c r="AP117">
        <v>0.0053877505881626004</v>
      </c>
      <c r="AQ117"/>
      <c r="AR117"/>
      <c r="AS117"/>
      <c r="AT117"/>
      <c r="AU117"/>
      <c r="AV117"/>
      <c r="AW117"/>
      <c r="AX117"/>
      <c r="AY117"/>
      <c r="AZ117"/>
      <c r="BA117"/>
      <c r="BB117"/>
      <c r="BC117"/>
      <c r="BD117"/>
      <c r="BE117"/>
      <c r="BF117"/>
      <c r="BG117"/>
      <c r="BH117"/>
      <c r="BI117"/>
      <c r="BJ117"/>
      <c r="BK117"/>
      <c r="BL117"/>
      <c r="BM117"/>
      <c r="BN117"/>
      <c r="BO117"/>
    </row>
    <row r="118">
      <c r="A118" t="s">
        <v>679</v>
      </c>
      <c r="B118">
        <v>2004</v>
      </c>
      <c r="C118" t="s">
        <v>684</v>
      </c>
      <c r="D118">
        <v>73</v>
      </c>
      <c r="E118" t="s">
        <v>357</v>
      </c>
      <c r="F118" t="s">
        <v>373</v>
      </c>
      <c r="G118" t="s">
        <v>199</v>
      </c>
      <c r="H118">
        <v>0.0929396524743933</v>
      </c>
      <c r="I118">
        <v>0.076647991086797804</v>
      </c>
      <c r="J118">
        <v>0.15420084818308971</v>
      </c>
      <c r="K118">
        <v>0.17608333063875969</v>
      </c>
      <c r="L118">
        <v>0</v>
      </c>
      <c r="M118">
        <v>0.46452210016003131</v>
      </c>
      <c r="N118">
        <v>0.1906248852865676</v>
      </c>
      <c r="O118">
        <v>0.023008216085275798</v>
      </c>
      <c r="P118">
        <v>0</v>
      </c>
      <c r="Q118">
        <v>0</v>
      </c>
      <c r="R118">
        <v>0.0929396524743933</v>
      </c>
      <c r="S118">
        <v>0.018131596192789399</v>
      </c>
      <c r="T118">
        <v>0.068363737124673196</v>
      </c>
      <c r="U118">
        <v>0.271715346946654</v>
      </c>
      <c r="V118">
        <v>0</v>
      </c>
      <c r="W118" t="s">
        <v>250</v>
      </c>
      <c r="X118" t="s">
        <v>354</v>
      </c>
      <c r="Y118" t="s">
        <v>252</v>
      </c>
      <c r="Z118" t="s">
        <v>253</v>
      </c>
      <c r="AA118" t="s">
        <v>254</v>
      </c>
      <c r="AB118" t="s">
        <v>255</v>
      </c>
      <c r="AC118" t="s">
        <v>256</v>
      </c>
      <c r="AD118" t="s">
        <v>355</v>
      </c>
      <c r="AE118" t="s">
        <v>258</v>
      </c>
      <c r="AF118" t="s">
        <v>356</v>
      </c>
      <c r="AG118">
        <v>0.074768635092270802</v>
      </c>
      <c r="AH118">
        <v>0.44750715009693681</v>
      </c>
      <c r="AI118">
        <v>0.26885522871434708</v>
      </c>
      <c r="AJ118">
        <v>0.22545458053948009</v>
      </c>
      <c r="AK118">
        <v>0</v>
      </c>
      <c r="AL118">
        <v>0</v>
      </c>
      <c r="AM118">
        <v>0</v>
      </c>
      <c r="AN118">
        <v>0</v>
      </c>
      <c r="AO118">
        <v>0</v>
      </c>
      <c r="AP118">
        <v>0.0107755011763253</v>
      </c>
      <c r="AQ118"/>
      <c r="AR118"/>
      <c r="AS118"/>
      <c r="AT118"/>
      <c r="AU118"/>
      <c r="AV118"/>
      <c r="AW118"/>
      <c r="AX118"/>
      <c r="AY118"/>
      <c r="AZ118"/>
      <c r="BA118"/>
      <c r="BB118"/>
      <c r="BC118"/>
      <c r="BD118"/>
      <c r="BE118"/>
      <c r="BF118"/>
      <c r="BG118"/>
      <c r="BH118"/>
      <c r="BI118"/>
      <c r="BJ118"/>
      <c r="BK118"/>
      <c r="BL118"/>
      <c r="BM118"/>
      <c r="BN118"/>
      <c r="BO118"/>
    </row>
    <row r="119">
      <c r="A119" t="s">
        <v>679</v>
      </c>
      <c r="B119">
        <v>2004</v>
      </c>
      <c r="C119" t="s">
        <v>684</v>
      </c>
      <c r="D119">
        <v>74</v>
      </c>
      <c r="E119" t="s">
        <v>357</v>
      </c>
      <c r="F119" t="s">
        <v>46</v>
      </c>
      <c r="G119" t="s">
        <v>199</v>
      </c>
      <c r="H119">
        <v>0.0103882371401977</v>
      </c>
      <c r="I119">
        <v>0</v>
      </c>
      <c r="J119">
        <v>0.17266894093402599</v>
      </c>
      <c r="K119">
        <v>0.088340404472970799</v>
      </c>
      <c r="L119">
        <v>0.071163094166369997</v>
      </c>
      <c r="M119">
        <v>0.30370517511766598</v>
      </c>
      <c r="N119">
        <v>0.1906248852865676</v>
      </c>
      <c r="O119">
        <v>0</v>
      </c>
      <c r="P119">
        <v>0.41826248429701451</v>
      </c>
      <c r="Q119">
        <v>0</v>
      </c>
      <c r="R119">
        <v>0.0103882371401977</v>
      </c>
      <c r="S119">
        <v>0</v>
      </c>
      <c r="T119">
        <v>0.062722303455967396</v>
      </c>
      <c r="U119">
        <v>0.1493416505465591</v>
      </c>
      <c r="V119">
        <v>0</v>
      </c>
      <c r="W119" t="s">
        <v>250</v>
      </c>
      <c r="X119" t="s">
        <v>354</v>
      </c>
      <c r="Y119" t="s">
        <v>252</v>
      </c>
      <c r="Z119" t="s">
        <v>253</v>
      </c>
      <c r="AA119" t="s">
        <v>254</v>
      </c>
      <c r="AB119" t="s">
        <v>255</v>
      </c>
      <c r="AC119" t="s">
        <v>256</v>
      </c>
      <c r="AD119" t="s">
        <v>355</v>
      </c>
      <c r="AE119" t="s">
        <v>258</v>
      </c>
      <c r="AF119" t="s">
        <v>356</v>
      </c>
      <c r="AG119">
        <v>0</v>
      </c>
      <c r="AH119">
        <v>0.17536638933252</v>
      </c>
      <c r="AI119">
        <v>0.15589358714846061</v>
      </c>
      <c r="AJ119">
        <v>0.22545458053948009</v>
      </c>
      <c r="AK119">
        <v>0.0436111870655599</v>
      </c>
      <c r="AL119">
        <v>0</v>
      </c>
      <c r="AM119">
        <v>0</v>
      </c>
      <c r="AN119">
        <v>0</v>
      </c>
      <c r="AO119">
        <v>0</v>
      </c>
      <c r="AP119">
        <v>0</v>
      </c>
      <c r="AQ119"/>
      <c r="AR119"/>
      <c r="AS119"/>
      <c r="AT119"/>
      <c r="AU119"/>
      <c r="AV119"/>
      <c r="AW119"/>
      <c r="AX119"/>
      <c r="AY119"/>
      <c r="AZ119"/>
      <c r="BA119"/>
      <c r="BB119"/>
      <c r="BC119"/>
      <c r="BD119"/>
      <c r="BE119"/>
      <c r="BF119"/>
      <c r="BG119"/>
      <c r="BH119"/>
      <c r="BI119"/>
      <c r="BJ119"/>
      <c r="BK119"/>
      <c r="BL119"/>
      <c r="BM119"/>
      <c r="BN119"/>
      <c r="BO119"/>
    </row>
    <row r="120">
      <c r="A120" t="s">
        <v>679</v>
      </c>
      <c r="B120">
        <v>2004</v>
      </c>
      <c r="C120" t="s">
        <v>684</v>
      </c>
      <c r="D120">
        <v>122</v>
      </c>
      <c r="E120" t="s">
        <v>18</v>
      </c>
      <c r="F120" t="s">
        <v>14</v>
      </c>
      <c r="G120" t="s">
        <v>701</v>
      </c>
      <c r="H120">
        <v>7.676321206386409</v>
      </c>
      <c r="I120">
        <v>13.05698109132255</v>
      </c>
      <c r="J120">
        <v>25.48793353060141</v>
      </c>
      <c r="K120">
        <v>40.440328705366099</v>
      </c>
      <c r="L120">
        <v>64.801853090582497</v>
      </c>
      <c r="M120">
        <v>35.395805562836571</v>
      </c>
      <c r="N120">
        <v>45.390001747241421</v>
      </c>
      <c r="O120">
        <v>55.096087508163777</v>
      </c>
      <c r="P120">
        <v>67.247361250804744</v>
      </c>
      <c r="Q120">
        <v>88.53615257178862</v>
      </c>
      <c r="R120">
        <v>8.0222224211020574</v>
      </c>
      <c r="S120">
        <v>10.84952249894193</v>
      </c>
      <c r="T120">
        <v>21.029546365832442</v>
      </c>
      <c r="U120">
        <v>30.832154552826939</v>
      </c>
      <c r="V120">
        <v>48.90265729736597</v>
      </c>
      <c r="W120" t="s">
        <v>250</v>
      </c>
      <c r="X120" t="s">
        <v>354</v>
      </c>
      <c r="Y120" t="s">
        <v>252</v>
      </c>
      <c r="Z120" t="s">
        <v>253</v>
      </c>
      <c r="AA120" t="s">
        <v>254</v>
      </c>
      <c r="AB120" t="s">
        <v>255</v>
      </c>
      <c r="AC120" t="s">
        <v>256</v>
      </c>
      <c r="AD120" t="s">
        <v>355</v>
      </c>
      <c r="AE120" t="s">
        <v>258</v>
      </c>
      <c r="AF120" t="s">
        <v>356</v>
      </c>
      <c r="AG120">
        <v>35.834180605976101</v>
      </c>
      <c r="AH120">
        <v>38.416458906787668</v>
      </c>
      <c r="AI120">
        <v>30.060493261962229</v>
      </c>
      <c r="AJ120">
        <v>27.05027408531992</v>
      </c>
      <c r="AK120">
        <v>39.255711687829269</v>
      </c>
      <c r="AL120">
        <v>26.532085539100908</v>
      </c>
      <c r="AM120">
        <v>12.62029189394573</v>
      </c>
      <c r="AN120">
        <v>13.555150255798219</v>
      </c>
      <c r="AO120">
        <v>22.812576297524899</v>
      </c>
      <c r="AP120">
        <v>16.349050171567541</v>
      </c>
      <c r="AQ120"/>
      <c r="AR120"/>
      <c r="AS120"/>
      <c r="AT120"/>
      <c r="AU120"/>
      <c r="AV120"/>
      <c r="AW120"/>
      <c r="AX120"/>
      <c r="AY120"/>
      <c r="AZ120"/>
      <c r="BA120"/>
      <c r="BB120"/>
      <c r="BC120"/>
      <c r="BD120"/>
      <c r="BE120"/>
      <c r="BF120"/>
      <c r="BG120"/>
      <c r="BH120"/>
      <c r="BI120"/>
      <c r="BJ120"/>
      <c r="BK120"/>
      <c r="BL120"/>
      <c r="BM120"/>
      <c r="BN120"/>
      <c r="BO120"/>
    </row>
    <row r="121">
      <c r="A121" t="s">
        <v>679</v>
      </c>
      <c r="B121">
        <v>2004</v>
      </c>
      <c r="C121" t="s">
        <v>684</v>
      </c>
      <c r="D121">
        <v>123</v>
      </c>
      <c r="E121" t="s">
        <v>18</v>
      </c>
      <c r="F121" t="s">
        <v>51</v>
      </c>
      <c r="G121" t="s">
        <v>199</v>
      </c>
      <c r="H121">
        <v>92.323678793613595</v>
      </c>
      <c r="I121">
        <v>86.943018908677459</v>
      </c>
      <c r="J121">
        <v>74.51206646939859</v>
      </c>
      <c r="K121">
        <v>59.559671294633901</v>
      </c>
      <c r="L121">
        <v>35.198146909417503</v>
      </c>
      <c r="M121">
        <v>64.604194437163429</v>
      </c>
      <c r="N121">
        <v>54.609998252758579</v>
      </c>
      <c r="O121">
        <v>44.903912491836223</v>
      </c>
      <c r="P121">
        <v>32.752638749195263</v>
      </c>
      <c r="Q121">
        <v>11.46384742821138</v>
      </c>
      <c r="R121">
        <v>91.977777578897943</v>
      </c>
      <c r="S121">
        <v>89.150477501058077</v>
      </c>
      <c r="T121">
        <v>78.970453634167569</v>
      </c>
      <c r="U121">
        <v>69.16784544717305</v>
      </c>
      <c r="V121">
        <v>51.09734270263403</v>
      </c>
      <c r="W121" t="s">
        <v>250</v>
      </c>
      <c r="X121" t="s">
        <v>354</v>
      </c>
      <c r="Y121" t="s">
        <v>252</v>
      </c>
      <c r="Z121" t="s">
        <v>253</v>
      </c>
      <c r="AA121" t="s">
        <v>254</v>
      </c>
      <c r="AB121" t="s">
        <v>255</v>
      </c>
      <c r="AC121" t="s">
        <v>256</v>
      </c>
      <c r="AD121" t="s">
        <v>355</v>
      </c>
      <c r="AE121" t="s">
        <v>258</v>
      </c>
      <c r="AF121" t="s">
        <v>356</v>
      </c>
      <c r="AG121">
        <v>64.165819394023899</v>
      </c>
      <c r="AH121">
        <v>61.583541093212332</v>
      </c>
      <c r="AI121">
        <v>69.939506738037778</v>
      </c>
      <c r="AJ121">
        <v>72.949725914680073</v>
      </c>
      <c r="AK121">
        <v>60.744288312170731</v>
      </c>
      <c r="AL121">
        <v>73.467914460899095</v>
      </c>
      <c r="AM121">
        <v>87.379708106054267</v>
      </c>
      <c r="AN121">
        <v>86.444849744201775</v>
      </c>
      <c r="AO121">
        <v>77.187423702475101</v>
      </c>
      <c r="AP121">
        <v>83.650949828432459</v>
      </c>
      <c r="AQ121"/>
      <c r="AR121"/>
      <c r="AS121"/>
      <c r="AT121"/>
      <c r="AU121"/>
      <c r="AV121"/>
      <c r="AW121"/>
      <c r="AX121"/>
      <c r="AY121"/>
      <c r="AZ121"/>
      <c r="BA121"/>
      <c r="BB121"/>
      <c r="BC121"/>
      <c r="BD121"/>
      <c r="BE121"/>
      <c r="BF121"/>
      <c r="BG121"/>
      <c r="BH121"/>
      <c r="BI121"/>
      <c r="BJ121"/>
      <c r="BK121"/>
      <c r="BL121"/>
      <c r="BM121"/>
      <c r="BN121"/>
      <c r="BO121"/>
    </row>
    <row r="122">
      <c r="A122" t="s">
        <v>679</v>
      </c>
      <c r="B122">
        <v>2004</v>
      </c>
      <c r="C122" t="s">
        <v>684</v>
      </c>
      <c r="D122">
        <v>124</v>
      </c>
      <c r="E122" t="s">
        <v>50</v>
      </c>
      <c r="F122" t="s">
        <v>15</v>
      </c>
      <c r="G122" t="s">
        <v>702</v>
      </c>
      <c r="H122">
        <v>7.0441694664663972</v>
      </c>
      <c r="I122">
        <v>10.4128280350692</v>
      </c>
      <c r="J122">
        <v>19.611314132981949</v>
      </c>
      <c r="K122">
        <v>24.59824045800222</v>
      </c>
      <c r="L122">
        <v>45.026171245990092</v>
      </c>
      <c r="M122">
        <v>11.22398970775674</v>
      </c>
      <c r="N122">
        <v>16.052363798351902</v>
      </c>
      <c r="O122">
        <v>21.422027606991261</v>
      </c>
      <c r="P122">
        <v>38.991742320359101</v>
      </c>
      <c r="Q122">
        <v>67.417799493109825</v>
      </c>
      <c r="R122">
        <v>7.4371953311401411</v>
      </c>
      <c r="S122">
        <v>9.253805103062561</v>
      </c>
      <c r="T122">
        <v>17.231994195049229</v>
      </c>
      <c r="U122">
        <v>25.778750238555311</v>
      </c>
      <c r="V122">
        <v>39.836220815198317</v>
      </c>
      <c r="W122" t="s">
        <v>250</v>
      </c>
      <c r="X122" t="s">
        <v>354</v>
      </c>
      <c r="Y122" t="s">
        <v>252</v>
      </c>
      <c r="Z122" t="s">
        <v>253</v>
      </c>
      <c r="AA122" t="s">
        <v>254</v>
      </c>
      <c r="AB122" t="s">
        <v>255</v>
      </c>
      <c r="AC122" t="s">
        <v>256</v>
      </c>
      <c r="AD122" t="s">
        <v>355</v>
      </c>
      <c r="AE122" t="s">
        <v>258</v>
      </c>
      <c r="AF122" t="s">
        <v>356</v>
      </c>
      <c r="AG122">
        <v>27.107173134733241</v>
      </c>
      <c r="AH122">
        <v>31.2157559038911</v>
      </c>
      <c r="AI122">
        <v>22.954793624010481</v>
      </c>
      <c r="AJ122">
        <v>18.912607511810439</v>
      </c>
      <c r="AK122">
        <v>23.19238664202739</v>
      </c>
      <c r="AL122">
        <v>19.60753349198005</v>
      </c>
      <c r="AM122">
        <v>9.9570382919356284</v>
      </c>
      <c r="AN122">
        <v>10.047582372637789</v>
      </c>
      <c r="AO122">
        <v>18.181497046688619</v>
      </c>
      <c r="AP122">
        <v>14.394052974687121</v>
      </c>
      <c r="AQ122"/>
      <c r="AR122"/>
      <c r="AS122"/>
      <c r="AT122"/>
      <c r="AU122"/>
      <c r="AV122"/>
      <c r="AW122"/>
      <c r="AX122"/>
      <c r="AY122"/>
      <c r="AZ122"/>
      <c r="BA122"/>
      <c r="BB122"/>
      <c r="BC122"/>
      <c r="BD122"/>
      <c r="BE122"/>
      <c r="BF122"/>
      <c r="BG122"/>
      <c r="BH122"/>
      <c r="BI122"/>
      <c r="BJ122"/>
      <c r="BK122"/>
      <c r="BL122"/>
      <c r="BM122"/>
      <c r="BN122"/>
      <c r="BO122"/>
    </row>
    <row r="123">
      <c r="A123" t="s">
        <v>679</v>
      </c>
      <c r="B123">
        <v>2004</v>
      </c>
      <c r="C123" t="s">
        <v>684</v>
      </c>
      <c r="D123">
        <v>125</v>
      </c>
      <c r="E123" t="s">
        <v>50</v>
      </c>
      <c r="F123" t="s">
        <v>16</v>
      </c>
      <c r="G123" t="s">
        <v>703</v>
      </c>
      <c r="H123">
        <v>0.6321517399200095</v>
      </c>
      <c r="I123">
        <v>2.6441530562533391</v>
      </c>
      <c r="J123">
        <v>5.8766193976194492</v>
      </c>
      <c r="K123">
        <v>15.84208824736382</v>
      </c>
      <c r="L123">
        <v>19.775681844592341</v>
      </c>
      <c r="M123">
        <v>24.17181585507986</v>
      </c>
      <c r="N123">
        <v>29.337637948889508</v>
      </c>
      <c r="O123">
        <v>33.674059901172527</v>
      </c>
      <c r="P123">
        <v>28.255618930445571</v>
      </c>
      <c r="Q123">
        <v>21.118353078678719</v>
      </c>
      <c r="R123">
        <v>0.5850270899619151</v>
      </c>
      <c r="S123">
        <v>1.5957173958793629</v>
      </c>
      <c r="T123">
        <v>3.797552170783189</v>
      </c>
      <c r="U123">
        <v>5.0534043142716119</v>
      </c>
      <c r="V123">
        <v>9.0664364821676333</v>
      </c>
      <c r="W123" t="s">
        <v>250</v>
      </c>
      <c r="X123" t="s">
        <v>354</v>
      </c>
      <c r="Y123" t="s">
        <v>252</v>
      </c>
      <c r="Z123" t="s">
        <v>253</v>
      </c>
      <c r="AA123" t="s">
        <v>254</v>
      </c>
      <c r="AB123" t="s">
        <v>255</v>
      </c>
      <c r="AC123" t="s">
        <v>256</v>
      </c>
      <c r="AD123" t="s">
        <v>355</v>
      </c>
      <c r="AE123" t="s">
        <v>258</v>
      </c>
      <c r="AF123" t="s">
        <v>356</v>
      </c>
      <c r="AG123">
        <v>8.7270074712428514</v>
      </c>
      <c r="AH123">
        <v>7.200703002896562</v>
      </c>
      <c r="AI123">
        <v>7.105699637951747</v>
      </c>
      <c r="AJ123">
        <v>8.1376665735094722</v>
      </c>
      <c r="AK123">
        <v>16.06332504580184</v>
      </c>
      <c r="AL123">
        <v>6.9245520471208692</v>
      </c>
      <c r="AM123">
        <v>2.663253602010109</v>
      </c>
      <c r="AN123">
        <v>3.507567883160426</v>
      </c>
      <c r="AO123">
        <v>4.6310792508362599</v>
      </c>
      <c r="AP123">
        <v>1.9549971968804161</v>
      </c>
      <c r="AQ123"/>
      <c r="AR123"/>
      <c r="AS123"/>
      <c r="AT123"/>
      <c r="AU123"/>
      <c r="AV123"/>
      <c r="AW123"/>
      <c r="AX123"/>
      <c r="AY123"/>
      <c r="AZ123"/>
      <c r="BA123"/>
      <c r="BB123"/>
      <c r="BC123"/>
      <c r="BD123"/>
      <c r="BE123"/>
      <c r="BF123"/>
      <c r="BG123"/>
      <c r="BH123"/>
      <c r="BI123"/>
      <c r="BJ123"/>
      <c r="BK123"/>
      <c r="BL123"/>
      <c r="BM123"/>
      <c r="BN123"/>
      <c r="BO123"/>
    </row>
    <row r="124">
      <c r="A124" t="s">
        <v>679</v>
      </c>
      <c r="B124">
        <v>2004</v>
      </c>
      <c r="C124" t="s">
        <v>684</v>
      </c>
      <c r="D124">
        <v>126</v>
      </c>
      <c r="E124" t="s">
        <v>50</v>
      </c>
      <c r="F124" t="s">
        <v>22</v>
      </c>
      <c r="G124" t="s">
        <v>704</v>
      </c>
      <c r="H124">
        <v>4.8526338057511111</v>
      </c>
      <c r="I124">
        <v>16.126736272674659</v>
      </c>
      <c r="J124">
        <v>34.224594309742123</v>
      </c>
      <c r="K124">
        <v>40.589527312768503</v>
      </c>
      <c r="L124">
        <v>30.581872563504501</v>
      </c>
      <c r="M124">
        <v>43.409451208937718</v>
      </c>
      <c r="N124">
        <v>44.229544361202919</v>
      </c>
      <c r="O124">
        <v>41.022478131780929</v>
      </c>
      <c r="P124">
        <v>30.84822907693756</v>
      </c>
      <c r="Q124">
        <v>10.88247927014001</v>
      </c>
      <c r="R124">
        <v>4.5067325910354583</v>
      </c>
      <c r="S124">
        <v>11.04183074578005</v>
      </c>
      <c r="T124">
        <v>30.921165582249259</v>
      </c>
      <c r="U124">
        <v>37.074458051485678</v>
      </c>
      <c r="V124">
        <v>40.385434392570367</v>
      </c>
      <c r="W124" t="s">
        <v>250</v>
      </c>
      <c r="X124" t="s">
        <v>354</v>
      </c>
      <c r="Y124" t="s">
        <v>252</v>
      </c>
      <c r="Z124" t="s">
        <v>253</v>
      </c>
      <c r="AA124" t="s">
        <v>254</v>
      </c>
      <c r="AB124" t="s">
        <v>255</v>
      </c>
      <c r="AC124" t="s">
        <v>256</v>
      </c>
      <c r="AD124" t="s">
        <v>355</v>
      </c>
      <c r="AE124" t="s">
        <v>258</v>
      </c>
      <c r="AF124" t="s">
        <v>356</v>
      </c>
      <c r="AG124">
        <v>25.660455932178479</v>
      </c>
      <c r="AH124">
        <v>28.23802832576089</v>
      </c>
      <c r="AI124">
        <v>35.361763959831791</v>
      </c>
      <c r="AJ124">
        <v>46.035983270832922</v>
      </c>
      <c r="AK124">
        <v>33.22418137656237</v>
      </c>
      <c r="AL124">
        <v>14.655695368989511</v>
      </c>
      <c r="AM124">
        <v>4.3041387904370794</v>
      </c>
      <c r="AN124">
        <v>19.343489968087749</v>
      </c>
      <c r="AO124">
        <v>9.5146259324018558</v>
      </c>
      <c r="AP124">
        <v>5.0920793091832621</v>
      </c>
      <c r="AQ124"/>
      <c r="AR124"/>
      <c r="AS124"/>
      <c r="AT124"/>
      <c r="AU124"/>
      <c r="AV124"/>
      <c r="AW124"/>
      <c r="AX124"/>
      <c r="AY124"/>
      <c r="AZ124"/>
      <c r="BA124"/>
      <c r="BB124"/>
      <c r="BC124"/>
      <c r="BD124"/>
      <c r="BE124"/>
      <c r="BF124"/>
      <c r="BG124"/>
      <c r="BH124"/>
      <c r="BI124"/>
      <c r="BJ124"/>
      <c r="BK124"/>
      <c r="BL124"/>
      <c r="BM124"/>
      <c r="BN124"/>
      <c r="BO124"/>
    </row>
    <row r="125">
      <c r="A125" t="s">
        <v>679</v>
      </c>
      <c r="B125">
        <v>2004</v>
      </c>
      <c r="C125" t="s">
        <v>684</v>
      </c>
      <c r="D125">
        <v>127</v>
      </c>
      <c r="E125" t="s">
        <v>50</v>
      </c>
      <c r="F125" t="s">
        <v>19</v>
      </c>
      <c r="G125" t="s">
        <v>705</v>
      </c>
      <c r="H125">
        <v>87.471044987862484</v>
      </c>
      <c r="I125">
        <v>70.816282636002796</v>
      </c>
      <c r="J125">
        <v>40.287472159656481</v>
      </c>
      <c r="K125">
        <v>18.970143981865469</v>
      </c>
      <c r="L125">
        <v>4.6162743459130633</v>
      </c>
      <c r="M125">
        <v>21.194743228225679</v>
      </c>
      <c r="N125">
        <v>10.380453891555669</v>
      </c>
      <c r="O125">
        <v>3.8814343600552781</v>
      </c>
      <c r="P125">
        <v>1.9044096722577699</v>
      </c>
      <c r="Q125">
        <v>0.5813681580714446</v>
      </c>
      <c r="R125">
        <v>87.471044987862484</v>
      </c>
      <c r="S125">
        <v>78.108646755278031</v>
      </c>
      <c r="T125">
        <v>48.049288051918317</v>
      </c>
      <c r="U125">
        <v>32.093387395687401</v>
      </c>
      <c r="V125">
        <v>10.711908310063681</v>
      </c>
      <c r="W125" t="s">
        <v>250</v>
      </c>
      <c r="X125" t="s">
        <v>354</v>
      </c>
      <c r="Y125" t="s">
        <v>252</v>
      </c>
      <c r="Z125" t="s">
        <v>253</v>
      </c>
      <c r="AA125" t="s">
        <v>254</v>
      </c>
      <c r="AB125" t="s">
        <v>255</v>
      </c>
      <c r="AC125" t="s">
        <v>256</v>
      </c>
      <c r="AD125" t="s">
        <v>355</v>
      </c>
      <c r="AE125" t="s">
        <v>258</v>
      </c>
      <c r="AF125" t="s">
        <v>356</v>
      </c>
      <c r="AG125">
        <v>38.505363461845441</v>
      </c>
      <c r="AH125">
        <v>33.345512767451439</v>
      </c>
      <c r="AI125">
        <v>34.57774277820598</v>
      </c>
      <c r="AJ125">
        <v>26.913742643847179</v>
      </c>
      <c r="AK125">
        <v>27.5201069356084</v>
      </c>
      <c r="AL125">
        <v>58.812219091909569</v>
      </c>
      <c r="AM125">
        <v>83.075569315617187</v>
      </c>
      <c r="AN125">
        <v>67.101359776114037</v>
      </c>
      <c r="AO125">
        <v>67.672797770073274</v>
      </c>
      <c r="AP125">
        <v>78.558870519249197</v>
      </c>
      <c r="AQ125"/>
      <c r="AR125"/>
      <c r="AS125"/>
      <c r="AT125"/>
      <c r="AU125"/>
      <c r="AV125"/>
      <c r="AW125"/>
      <c r="AX125"/>
      <c r="AY125"/>
      <c r="AZ125"/>
      <c r="BA125"/>
      <c r="BB125"/>
      <c r="BC125"/>
      <c r="BD125"/>
      <c r="BE125"/>
      <c r="BF125"/>
      <c r="BG125"/>
      <c r="BH125"/>
      <c r="BI125"/>
      <c r="BJ125"/>
      <c r="BK125"/>
      <c r="BL125"/>
      <c r="BM125"/>
      <c r="BN125"/>
      <c r="BO125"/>
    </row>
    <row r="126">
      <c r="A126" t="s">
        <v>679</v>
      </c>
      <c r="B126">
        <v>2004</v>
      </c>
      <c r="C126" t="s">
        <v>684</v>
      </c>
      <c r="D126">
        <v>135</v>
      </c>
      <c r="E126" t="s">
        <v>45</v>
      </c>
      <c r="F126" t="s">
        <v>44</v>
      </c>
      <c r="G126" t="s">
        <v>706</v>
      </c>
      <c r="H126">
        <v>0</v>
      </c>
      <c r="I126">
        <v>0</v>
      </c>
      <c r="J126">
        <v>0</v>
      </c>
      <c r="K126">
        <v>0.036218935438760098</v>
      </c>
      <c r="L126">
        <v>3.3046599514390551</v>
      </c>
      <c r="M126">
        <v>0.32753292107008358</v>
      </c>
      <c r="N126">
        <v>0</v>
      </c>
      <c r="O126">
        <v>1.6003050312148841</v>
      </c>
      <c r="P126">
        <v>1.1561509348856229</v>
      </c>
      <c r="Q126">
        <v>14.230216041333851</v>
      </c>
      <c r="R126">
        <v>0</v>
      </c>
      <c r="S126">
        <v>0</v>
      </c>
      <c r="T126">
        <v>0</v>
      </c>
      <c r="U126">
        <v>0</v>
      </c>
      <c r="V126">
        <v>0.35403050806706682</v>
      </c>
      <c r="W126" t="s">
        <v>250</v>
      </c>
      <c r="X126" t="s">
        <v>354</v>
      </c>
      <c r="Y126" t="s">
        <v>252</v>
      </c>
      <c r="Z126" t="s">
        <v>253</v>
      </c>
      <c r="AA126" t="s">
        <v>254</v>
      </c>
      <c r="AB126" t="s">
        <v>255</v>
      </c>
      <c r="AC126" t="s">
        <v>256</v>
      </c>
      <c r="AD126" t="s">
        <v>355</v>
      </c>
      <c r="AE126" t="s">
        <v>258</v>
      </c>
      <c r="AF126" t="s">
        <v>356</v>
      </c>
      <c r="AG126">
        <v>0.053605216651691899</v>
      </c>
      <c r="AH126">
        <v>0.1905932788625618</v>
      </c>
      <c r="AI126">
        <v>0.44845288837627473</v>
      </c>
      <c r="AJ126">
        <v>0.1476902613295252</v>
      </c>
      <c r="AK126">
        <v>2.1125308237115918</v>
      </c>
      <c r="AL126">
        <v>0.69408134092950458</v>
      </c>
      <c r="AM126">
        <v>0.14573452263275771</v>
      </c>
      <c r="AN126">
        <v>0.61950530112952262</v>
      </c>
      <c r="AO126">
        <v>0.037382156224380299</v>
      </c>
      <c r="AP126">
        <v>0.11822016256905279</v>
      </c>
      <c r="AQ126"/>
      <c r="AR126"/>
      <c r="AS126"/>
      <c r="AT126"/>
      <c r="AU126"/>
      <c r="AV126"/>
      <c r="AW126"/>
      <c r="AX126"/>
      <c r="AY126"/>
      <c r="AZ126"/>
      <c r="BA126"/>
      <c r="BB126"/>
      <c r="BC126"/>
      <c r="BD126"/>
      <c r="BE126"/>
      <c r="BF126"/>
      <c r="BG126"/>
      <c r="BH126"/>
      <c r="BI126"/>
      <c r="BJ126"/>
      <c r="BK126"/>
      <c r="BL126"/>
      <c r="BM126"/>
      <c r="BN126"/>
      <c r="BO126"/>
    </row>
    <row r="127">
      <c r="A127" t="s">
        <v>679</v>
      </c>
      <c r="B127">
        <v>2004</v>
      </c>
      <c r="C127" t="s">
        <v>684</v>
      </c>
      <c r="D127">
        <v>136</v>
      </c>
      <c r="E127" t="s">
        <v>45</v>
      </c>
      <c r="F127" t="s">
        <v>43</v>
      </c>
      <c r="G127" t="s">
        <v>707</v>
      </c>
      <c r="H127">
        <v>0</v>
      </c>
      <c r="I127">
        <v>0</v>
      </c>
      <c r="J127">
        <v>0.091651145077287097</v>
      </c>
      <c r="K127">
        <v>0.021771670587914599</v>
      </c>
      <c r="L127">
        <v>4.5554663888920359</v>
      </c>
      <c r="M127">
        <v>0.029193240313901098</v>
      </c>
      <c r="N127">
        <v>0.1498449201667082</v>
      </c>
      <c r="O127">
        <v>0.44088371032051049</v>
      </c>
      <c r="P127">
        <v>1.29517340063074</v>
      </c>
      <c r="Q127">
        <v>21.736034517136709</v>
      </c>
      <c r="R127">
        <v>0</v>
      </c>
      <c r="S127">
        <v>0</v>
      </c>
      <c r="T127">
        <v>0</v>
      </c>
      <c r="U127">
        <v>0.070645688778622595</v>
      </c>
      <c r="V127">
        <v>0.32676022787430598</v>
      </c>
      <c r="W127" t="s">
        <v>250</v>
      </c>
      <c r="X127" t="s">
        <v>354</v>
      </c>
      <c r="Y127" t="s">
        <v>252</v>
      </c>
      <c r="Z127" t="s">
        <v>253</v>
      </c>
      <c r="AA127" t="s">
        <v>254</v>
      </c>
      <c r="AB127" t="s">
        <v>255</v>
      </c>
      <c r="AC127" t="s">
        <v>256</v>
      </c>
      <c r="AD127" t="s">
        <v>355</v>
      </c>
      <c r="AE127" t="s">
        <v>258</v>
      </c>
      <c r="AF127" t="s">
        <v>356</v>
      </c>
      <c r="AG127">
        <v>0.095858844637926599</v>
      </c>
      <c r="AH127">
        <v>0.39883582346253599</v>
      </c>
      <c r="AI127">
        <v>0.61367733344168751</v>
      </c>
      <c r="AJ127">
        <v>0.13226051618510151</v>
      </c>
      <c r="AK127">
        <v>2.7345394360293271</v>
      </c>
      <c r="AL127">
        <v>0.47176951984774917</v>
      </c>
      <c r="AM127">
        <v>0.082801283894795297</v>
      </c>
      <c r="AN127">
        <v>0.12829418848356619</v>
      </c>
      <c r="AO127">
        <v>0.29876856751317837</v>
      </c>
      <c r="AP127">
        <v>0.096725587556497697</v>
      </c>
      <c r="AQ127"/>
      <c r="AR127"/>
      <c r="AS127"/>
      <c r="AT127"/>
      <c r="AU127"/>
      <c r="AV127"/>
      <c r="AW127"/>
      <c r="AX127"/>
      <c r="AY127"/>
      <c r="AZ127"/>
      <c r="BA127"/>
      <c r="BB127"/>
      <c r="BC127"/>
      <c r="BD127"/>
      <c r="BE127"/>
      <c r="BF127"/>
      <c r="BG127"/>
      <c r="BH127"/>
      <c r="BI127"/>
      <c r="BJ127"/>
      <c r="BK127"/>
      <c r="BL127"/>
      <c r="BM127"/>
      <c r="BN127"/>
      <c r="BO127"/>
    </row>
    <row r="128">
      <c r="A128" t="s">
        <v>679</v>
      </c>
      <c r="B128">
        <v>2004</v>
      </c>
      <c r="C128" t="s">
        <v>684</v>
      </c>
      <c r="D128">
        <v>137</v>
      </c>
      <c r="E128" t="s">
        <v>45</v>
      </c>
      <c r="F128" t="s">
        <v>42</v>
      </c>
      <c r="G128" t="s">
        <v>708</v>
      </c>
      <c r="H128">
        <v>9.1574296008564069</v>
      </c>
      <c r="I128">
        <v>18.714113912942079</v>
      </c>
      <c r="J128">
        <v>36.923683125430003</v>
      </c>
      <c r="K128">
        <v>54.777441722572121</v>
      </c>
      <c r="L128">
        <v>71.474346677821089</v>
      </c>
      <c r="M128">
        <v>47.625861310708913</v>
      </c>
      <c r="N128">
        <v>63.050514377060473</v>
      </c>
      <c r="O128">
        <v>73.920681816760009</v>
      </c>
      <c r="P128">
        <v>81.004685598836531</v>
      </c>
      <c r="Q128">
        <v>59.203871119621219</v>
      </c>
      <c r="R128">
        <v>9.3977557375256655</v>
      </c>
      <c r="S128">
        <v>14.87926995021566</v>
      </c>
      <c r="T128">
        <v>31.640392092209229</v>
      </c>
      <c r="U128">
        <v>43.842615773186317</v>
      </c>
      <c r="V128">
        <v>63.479622044252793</v>
      </c>
      <c r="W128" t="s">
        <v>250</v>
      </c>
      <c r="X128" t="s">
        <v>354</v>
      </c>
      <c r="Y128" t="s">
        <v>252</v>
      </c>
      <c r="Z128" t="s">
        <v>253</v>
      </c>
      <c r="AA128" t="s">
        <v>254</v>
      </c>
      <c r="AB128" t="s">
        <v>255</v>
      </c>
      <c r="AC128" t="s">
        <v>256</v>
      </c>
      <c r="AD128" t="s">
        <v>355</v>
      </c>
      <c r="AE128" t="s">
        <v>258</v>
      </c>
      <c r="AF128" t="s">
        <v>356</v>
      </c>
      <c r="AG128">
        <v>42.940825518715343</v>
      </c>
      <c r="AH128">
        <v>50.293520638814677</v>
      </c>
      <c r="AI128">
        <v>41.478300563631961</v>
      </c>
      <c r="AJ128">
        <v>37.63350930151671</v>
      </c>
      <c r="AK128">
        <v>48.284452517676563</v>
      </c>
      <c r="AL128">
        <v>32.775408197839077</v>
      </c>
      <c r="AM128">
        <v>15.672552839105879</v>
      </c>
      <c r="AN128">
        <v>18.948785437753681</v>
      </c>
      <c r="AO128">
        <v>27.856712406119851</v>
      </c>
      <c r="AP128">
        <v>19.412180284317191</v>
      </c>
      <c r="AQ128"/>
      <c r="AR128"/>
      <c r="AS128"/>
      <c r="AT128"/>
      <c r="AU128"/>
      <c r="AV128"/>
      <c r="AW128"/>
      <c r="AX128"/>
      <c r="AY128"/>
      <c r="AZ128"/>
      <c r="BA128"/>
      <c r="BB128"/>
      <c r="BC128"/>
      <c r="BD128"/>
      <c r="BE128"/>
      <c r="BF128"/>
      <c r="BG128"/>
      <c r="BH128"/>
      <c r="BI128"/>
      <c r="BJ128"/>
      <c r="BK128"/>
      <c r="BL128"/>
      <c r="BM128"/>
      <c r="BN128"/>
      <c r="BO128"/>
    </row>
    <row r="129">
      <c r="A129" t="s">
        <v>679</v>
      </c>
      <c r="B129">
        <v>2004</v>
      </c>
      <c r="C129" t="s">
        <v>684</v>
      </c>
      <c r="D129">
        <v>138</v>
      </c>
      <c r="E129" t="s">
        <v>45</v>
      </c>
      <c r="F129" t="s">
        <v>41</v>
      </c>
      <c r="G129" t="s">
        <v>199</v>
      </c>
      <c r="H129">
        <v>3.3715254112811119</v>
      </c>
      <c r="I129">
        <v>10.46960345105512</v>
      </c>
      <c r="J129">
        <v>22.69719356983623</v>
      </c>
      <c r="K129">
        <v>26.19442368953575</v>
      </c>
      <c r="L129">
        <v>16.049252635934749</v>
      </c>
      <c r="M129">
        <v>30.822669299681419</v>
      </c>
      <c r="N129">
        <v>26.419186811217159</v>
      </c>
      <c r="O129">
        <v>20.156695081649321</v>
      </c>
      <c r="P129">
        <v>14.639580393389339</v>
      </c>
      <c r="Q129">
        <v>4.2485101638367837</v>
      </c>
      <c r="R129">
        <v>3.1311992746118449</v>
      </c>
      <c r="S129">
        <v>7.0120832945063114</v>
      </c>
      <c r="T129">
        <v>20.31031985587245</v>
      </c>
      <c r="U129">
        <v>23.993351142347649</v>
      </c>
      <c r="V129">
        <v>25.127678909742158</v>
      </c>
      <c r="W129" t="s">
        <v>250</v>
      </c>
      <c r="X129" t="s">
        <v>354</v>
      </c>
      <c r="Y129" t="s">
        <v>252</v>
      </c>
      <c r="Z129" t="s">
        <v>253</v>
      </c>
      <c r="AA129" t="s">
        <v>254</v>
      </c>
      <c r="AB129" t="s">
        <v>255</v>
      </c>
      <c r="AC129" t="s">
        <v>256</v>
      </c>
      <c r="AD129" t="s">
        <v>355</v>
      </c>
      <c r="AE129" t="s">
        <v>258</v>
      </c>
      <c r="AF129" t="s">
        <v>356</v>
      </c>
      <c r="AG129">
        <v>18.404346958149599</v>
      </c>
      <c r="AH129">
        <v>15.771537491408781</v>
      </c>
      <c r="AI129">
        <v>22.881826436344081</v>
      </c>
      <c r="AJ129">
        <v>35.172797277121489</v>
      </c>
      <c r="AK129">
        <v>19.34837028697412</v>
      </c>
      <c r="AL129">
        <v>7.2465218494740924</v>
      </c>
      <c r="AM129">
        <v>1.023342038749377</v>
      </c>
      <c r="AN129">
        <v>13.202055296519189</v>
      </c>
      <c r="AO129">
        <v>4.1343391000693117</v>
      </c>
      <c r="AP129">
        <v>1.8140034463080641</v>
      </c>
      <c r="AQ129"/>
      <c r="AR129"/>
      <c r="AS129"/>
      <c r="AT129"/>
      <c r="AU129"/>
      <c r="AV129"/>
      <c r="AW129"/>
      <c r="AX129"/>
      <c r="AY129"/>
      <c r="AZ129"/>
      <c r="BA129"/>
      <c r="BB129"/>
      <c r="BC129"/>
      <c r="BD129"/>
      <c r="BE129"/>
      <c r="BF129"/>
      <c r="BG129"/>
      <c r="BH129"/>
      <c r="BI129"/>
      <c r="BJ129"/>
      <c r="BK129"/>
      <c r="BL129"/>
      <c r="BM129"/>
      <c r="BN129"/>
      <c r="BO129"/>
    </row>
    <row r="130">
      <c r="A130" t="s">
        <v>679</v>
      </c>
      <c r="B130">
        <v>2004</v>
      </c>
      <c r="C130" t="s">
        <v>684</v>
      </c>
      <c r="D130">
        <v>139</v>
      </c>
      <c r="E130" t="s">
        <v>45</v>
      </c>
      <c r="F130" t="s">
        <v>19</v>
      </c>
      <c r="G130" t="s">
        <v>199</v>
      </c>
      <c r="H130">
        <v>87.471044987862484</v>
      </c>
      <c r="I130">
        <v>70.816282636002796</v>
      </c>
      <c r="J130">
        <v>40.287472159656481</v>
      </c>
      <c r="K130">
        <v>18.970143981865469</v>
      </c>
      <c r="L130">
        <v>4.6162743459130633</v>
      </c>
      <c r="M130">
        <v>21.194743228225679</v>
      </c>
      <c r="N130">
        <v>10.380453891555669</v>
      </c>
      <c r="O130">
        <v>3.8814343600552781</v>
      </c>
      <c r="P130">
        <v>1.9044096722577699</v>
      </c>
      <c r="Q130">
        <v>0.5813681580714446</v>
      </c>
      <c r="R130">
        <v>87.471044987862484</v>
      </c>
      <c r="S130">
        <v>78.108646755278031</v>
      </c>
      <c r="T130">
        <v>48.049288051918317</v>
      </c>
      <c r="U130">
        <v>32.093387395687401</v>
      </c>
      <c r="V130">
        <v>10.711908310063681</v>
      </c>
      <c r="W130" t="s">
        <v>250</v>
      </c>
      <c r="X130" t="s">
        <v>354</v>
      </c>
      <c r="Y130" t="s">
        <v>252</v>
      </c>
      <c r="Z130" t="s">
        <v>253</v>
      </c>
      <c r="AA130" t="s">
        <v>254</v>
      </c>
      <c r="AB130" t="s">
        <v>255</v>
      </c>
      <c r="AC130" t="s">
        <v>256</v>
      </c>
      <c r="AD130" t="s">
        <v>355</v>
      </c>
      <c r="AE130" t="s">
        <v>258</v>
      </c>
      <c r="AF130" t="s">
        <v>356</v>
      </c>
      <c r="AG130">
        <v>38.505363461845441</v>
      </c>
      <c r="AH130">
        <v>33.345512767451439</v>
      </c>
      <c r="AI130">
        <v>34.57774277820598</v>
      </c>
      <c r="AJ130">
        <v>26.913742643847179</v>
      </c>
      <c r="AK130">
        <v>27.5201069356084</v>
      </c>
      <c r="AL130">
        <v>58.812219091909569</v>
      </c>
      <c r="AM130">
        <v>83.075569315617187</v>
      </c>
      <c r="AN130">
        <v>67.101359776114037</v>
      </c>
      <c r="AO130">
        <v>67.672797770073274</v>
      </c>
      <c r="AP130">
        <v>78.558870519249197</v>
      </c>
      <c r="AQ130"/>
      <c r="AR130"/>
      <c r="AS130"/>
      <c r="AT130"/>
      <c r="AU130"/>
      <c r="AV130"/>
      <c r="AW130"/>
      <c r="AX130"/>
      <c r="AY130"/>
      <c r="AZ130"/>
      <c r="BA130"/>
      <c r="BB130"/>
      <c r="BC130"/>
      <c r="BD130"/>
      <c r="BE130"/>
      <c r="BF130"/>
      <c r="BG130"/>
      <c r="BH130"/>
      <c r="BI130"/>
      <c r="BJ130"/>
      <c r="BK130"/>
      <c r="BL130"/>
      <c r="BM130"/>
      <c r="BN130"/>
      <c r="BO130"/>
    </row>
    <row r="131">
      <c r="A131" t="s">
        <v>679</v>
      </c>
      <c r="B131">
        <v>2004</v>
      </c>
      <c r="C131" t="s">
        <v>684</v>
      </c>
      <c r="D131">
        <v>151</v>
      </c>
      <c r="E131" t="s">
        <v>110</v>
      </c>
      <c r="F131" t="s">
        <v>49</v>
      </c>
      <c r="G131" t="s">
        <v>199</v>
      </c>
      <c r="H131">
        <v>13.751265219360789</v>
      </c>
      <c r="I131">
        <v>12.759613048356179</v>
      </c>
      <c r="J131">
        <v>16.512423475840539</v>
      </c>
      <c r="K131">
        <v>26.499317882015351</v>
      </c>
      <c r="L131">
        <v>22.129931642994329</v>
      </c>
      <c r="M131">
        <v>50.035868120767681</v>
      </c>
      <c r="N131">
        <v>55.529510086691523</v>
      </c>
      <c r="O131">
        <v>56.107776479275557</v>
      </c>
      <c r="P131">
        <v>42.284720254579341</v>
      </c>
      <c r="Q131">
        <v>22.60113339046918</v>
      </c>
      <c r="R131">
        <v>13.751265219360789</v>
      </c>
      <c r="S131">
        <v>11.296224842568201</v>
      </c>
      <c r="T131">
        <v>10.94371593594345</v>
      </c>
      <c r="U131">
        <v>13.47373069040615</v>
      </c>
      <c r="V131">
        <v>8.5929155399825508</v>
      </c>
      <c r="W131" t="s">
        <v>250</v>
      </c>
      <c r="X131" t="s">
        <v>354</v>
      </c>
      <c r="Y131" t="s">
        <v>252</v>
      </c>
      <c r="Z131" t="s">
        <v>253</v>
      </c>
      <c r="AA131" t="s">
        <v>254</v>
      </c>
      <c r="AB131" t="s">
        <v>255</v>
      </c>
      <c r="AC131" t="s">
        <v>256</v>
      </c>
      <c r="AD131" t="s">
        <v>355</v>
      </c>
      <c r="AE131" t="s">
        <v>258</v>
      </c>
      <c r="AF131" t="s">
        <v>356</v>
      </c>
      <c r="AG131">
        <v>14.139470581704609</v>
      </c>
      <c r="AH131">
        <v>13.03030931616518</v>
      </c>
      <c r="AI131">
        <v>17.594346275749128</v>
      </c>
      <c r="AJ131">
        <v>16.906881815940402</v>
      </c>
      <c r="AK131">
        <v>32.234771754649117</v>
      </c>
      <c r="AL131">
        <v>18.48106824953506</v>
      </c>
      <c r="AM131">
        <v>20.722730201348622</v>
      </c>
      <c r="AN131">
        <v>17.583528378424688</v>
      </c>
      <c r="AO131">
        <v>8.1645011582518148</v>
      </c>
      <c r="AP131">
        <v>7.1451897523167451</v>
      </c>
      <c r="AQ131"/>
      <c r="AR131"/>
      <c r="AS131"/>
      <c r="AT131"/>
      <c r="AU131"/>
      <c r="AV131"/>
      <c r="AW131"/>
      <c r="AX131"/>
      <c r="AY131"/>
      <c r="AZ131"/>
      <c r="BA131"/>
      <c r="BB131"/>
      <c r="BC131"/>
      <c r="BD131"/>
      <c r="BE131"/>
      <c r="BF131"/>
      <c r="BG131"/>
      <c r="BH131"/>
      <c r="BI131"/>
      <c r="BJ131"/>
      <c r="BK131"/>
      <c r="BL131"/>
      <c r="BM131"/>
      <c r="BN131"/>
      <c r="BO131"/>
    </row>
    <row r="132">
      <c r="A132" t="s">
        <v>679</v>
      </c>
      <c r="B132">
        <v>2004</v>
      </c>
      <c r="C132" t="s">
        <v>684</v>
      </c>
      <c r="D132">
        <v>152</v>
      </c>
      <c r="E132" t="s">
        <v>110</v>
      </c>
      <c r="F132" t="s">
        <v>48</v>
      </c>
      <c r="G132" t="s">
        <v>199</v>
      </c>
      <c r="H132">
        <v>83.707414590880546</v>
      </c>
      <c r="I132">
        <v>85.63555494477562</v>
      </c>
      <c r="J132">
        <v>82.155970563192653</v>
      </c>
      <c r="K132">
        <v>72.241134401705352</v>
      </c>
      <c r="L132">
        <v>76.149712549906369</v>
      </c>
      <c r="M132">
        <v>49.03592976528715</v>
      </c>
      <c r="N132">
        <v>42.331967815802741</v>
      </c>
      <c r="O132">
        <v>42.214172183069401</v>
      </c>
      <c r="P132">
        <v>56.741245808639299</v>
      </c>
      <c r="Q132">
        <v>75.562190884732388</v>
      </c>
      <c r="R132">
        <v>83.707414590880546</v>
      </c>
      <c r="S132">
        <v>86.867531114210834</v>
      </c>
      <c r="T132">
        <v>87.72691935640438</v>
      </c>
      <c r="U132">
        <v>85.263197699243705</v>
      </c>
      <c r="V132">
        <v>89.825065303360248</v>
      </c>
      <c r="W132" t="s">
        <v>250</v>
      </c>
      <c r="X132" t="s">
        <v>354</v>
      </c>
      <c r="Y132" t="s">
        <v>252</v>
      </c>
      <c r="Z132" t="s">
        <v>253</v>
      </c>
      <c r="AA132" t="s">
        <v>254</v>
      </c>
      <c r="AB132" t="s">
        <v>255</v>
      </c>
      <c r="AC132" t="s">
        <v>256</v>
      </c>
      <c r="AD132" t="s">
        <v>355</v>
      </c>
      <c r="AE132" t="s">
        <v>258</v>
      </c>
      <c r="AF132" t="s">
        <v>356</v>
      </c>
      <c r="AG132">
        <v>85.071737869528519</v>
      </c>
      <c r="AH132">
        <v>85.223019840422566</v>
      </c>
      <c r="AI132">
        <v>81.054466986681291</v>
      </c>
      <c r="AJ132">
        <v>82.36211252913678</v>
      </c>
      <c r="AK132">
        <v>66.407112161248875</v>
      </c>
      <c r="AL132">
        <v>79.996328195068784</v>
      </c>
      <c r="AM132">
        <v>71.279233022033083</v>
      </c>
      <c r="AN132">
        <v>79.280406567525475</v>
      </c>
      <c r="AO132">
        <v>87.861360811268383</v>
      </c>
      <c r="AP132">
        <v>90.386433353807831</v>
      </c>
      <c r="AQ132"/>
      <c r="AR132"/>
      <c r="AS132"/>
      <c r="AT132"/>
      <c r="AU132"/>
      <c r="AV132"/>
      <c r="AW132"/>
      <c r="AX132"/>
      <c r="AY132"/>
      <c r="AZ132"/>
      <c r="BA132"/>
      <c r="BB132"/>
      <c r="BC132"/>
      <c r="BD132"/>
      <c r="BE132"/>
      <c r="BF132"/>
      <c r="BG132"/>
      <c r="BH132"/>
      <c r="BI132"/>
      <c r="BJ132"/>
      <c r="BK132"/>
      <c r="BL132"/>
      <c r="BM132"/>
      <c r="BN132"/>
      <c r="BO132"/>
    </row>
    <row r="133">
      <c r="A133" t="s">
        <v>679</v>
      </c>
      <c r="B133">
        <v>2004</v>
      </c>
      <c r="C133" t="s">
        <v>684</v>
      </c>
      <c r="D133">
        <v>153</v>
      </c>
      <c r="E133" t="s">
        <v>62</v>
      </c>
      <c r="F133" t="s">
        <v>374</v>
      </c>
      <c r="G133" t="s">
        <v>199</v>
      </c>
      <c r="H133">
        <v>0</v>
      </c>
      <c r="I133">
        <v>0</v>
      </c>
      <c r="J133">
        <v>0.091651145077287097</v>
      </c>
      <c r="K133">
        <v>0.057990606026674697</v>
      </c>
      <c r="L133">
        <v>7.8601263403310906</v>
      </c>
      <c r="M133">
        <v>0.35672616138398472</v>
      </c>
      <c r="N133">
        <v>0.1498449201667082</v>
      </c>
      <c r="O133">
        <v>2.041188741535394</v>
      </c>
      <c r="P133">
        <v>2.4513243355163641</v>
      </c>
      <c r="Q133">
        <v>35.966250558470563</v>
      </c>
      <c r="R133">
        <v>0</v>
      </c>
      <c r="S133">
        <v>0</v>
      </c>
      <c r="T133">
        <v>0</v>
      </c>
      <c r="U133">
        <v>0.070645688778622595</v>
      </c>
      <c r="V133">
        <v>0.68079073594137285</v>
      </c>
      <c r="W133" t="s">
        <v>250</v>
      </c>
      <c r="X133" t="s">
        <v>354</v>
      </c>
      <c r="Y133" t="s">
        <v>252</v>
      </c>
      <c r="Z133" t="s">
        <v>253</v>
      </c>
      <c r="AA133" t="s">
        <v>254</v>
      </c>
      <c r="AB133" t="s">
        <v>255</v>
      </c>
      <c r="AC133" t="s">
        <v>256</v>
      </c>
      <c r="AD133" t="s">
        <v>355</v>
      </c>
      <c r="AE133" t="s">
        <v>258</v>
      </c>
      <c r="AF133" t="s">
        <v>356</v>
      </c>
      <c r="AG133">
        <v>0.14946406128961851</v>
      </c>
      <c r="AH133">
        <v>0.58942910232509782</v>
      </c>
      <c r="AI133">
        <v>1.062130221817962</v>
      </c>
      <c r="AJ133">
        <v>0.27995077751462671</v>
      </c>
      <c r="AK133">
        <v>4.847070259740919</v>
      </c>
      <c r="AL133">
        <v>1.165850860777254</v>
      </c>
      <c r="AM133">
        <v>0.22853580652755301</v>
      </c>
      <c r="AN133">
        <v>0.74779948961308884</v>
      </c>
      <c r="AO133">
        <v>0.33615072373755861</v>
      </c>
      <c r="AP133">
        <v>0.21494575012555051</v>
      </c>
      <c r="AQ133">
        <v>0</v>
      </c>
      <c r="AR133">
        <v>0</v>
      </c>
      <c r="AS133">
        <v>7.2239560000000003</v>
      </c>
      <c r="AT133">
        <v>4.5930630000000008</v>
      </c>
      <c r="AU133">
        <v>622.12639899999976</v>
      </c>
      <c r="AV133">
        <v>4.9169770000000002</v>
      </c>
      <c r="AW133">
        <v>2.2134480000000001</v>
      </c>
      <c r="AX133">
        <v>26.895925999999999</v>
      </c>
      <c r="AY133">
        <v>33.058639999999997</v>
      </c>
      <c r="AZ133">
        <v>517.95177799999999</v>
      </c>
      <c r="BA133">
        <v>0</v>
      </c>
      <c r="BB133">
        <v>0</v>
      </c>
      <c r="BC133">
        <v>0</v>
      </c>
      <c r="BD133">
        <v>4.6865939999999986</v>
      </c>
      <c r="BE133">
        <v>44.220055000000002</v>
      </c>
      <c r="BF133">
        <v>6.5951760000000004</v>
      </c>
      <c r="BG133">
        <v>14.960224999999999</v>
      </c>
      <c r="BH133">
        <v>57.544316000000009</v>
      </c>
      <c r="BI133">
        <v>12.307332000000001</v>
      </c>
      <c r="BJ133">
        <v>464.66331599999978</v>
      </c>
      <c r="BK133">
        <v>46.134804000000003</v>
      </c>
      <c r="BL133">
        <v>5.0036480000000001</v>
      </c>
      <c r="BM133">
        <v>11.651469000000001</v>
      </c>
      <c r="BN133">
        <v>9.0154120000000013</v>
      </c>
      <c r="BO133">
        <v>6.0677199999999987</v>
      </c>
    </row>
    <row r="134">
      <c r="A134" t="s">
        <v>679</v>
      </c>
      <c r="B134">
        <v>2004</v>
      </c>
      <c r="C134" t="s">
        <v>684</v>
      </c>
      <c r="D134">
        <v>154</v>
      </c>
      <c r="E134" t="s">
        <v>62</v>
      </c>
      <c r="F134" t="s">
        <v>375</v>
      </c>
      <c r="G134" t="s">
        <v>199</v>
      </c>
      <c r="H134">
        <v>8.7048996258807261</v>
      </c>
      <c r="I134">
        <v>18.946297804003649</v>
      </c>
      <c r="J134">
        <v>39.305711026995979</v>
      </c>
      <c r="K134">
        <v>52.25513796189496</v>
      </c>
      <c r="L134">
        <v>45.93205841388265</v>
      </c>
      <c r="M134">
        <v>55.395517751888548</v>
      </c>
      <c r="N134">
        <v>53.442032554833922</v>
      </c>
      <c r="O134">
        <v>46.225608168550053</v>
      </c>
      <c r="P134">
        <v>45.389701874546233</v>
      </c>
      <c r="Q134">
        <v>24.771752843316079</v>
      </c>
      <c r="R134">
        <v>8.7048996258807261</v>
      </c>
      <c r="S134">
        <v>13.90204178234816</v>
      </c>
      <c r="T134">
        <v>33.886675266839397</v>
      </c>
      <c r="U134">
        <v>43.901172392723893</v>
      </c>
      <c r="V134">
        <v>55.131159065618021</v>
      </c>
      <c r="W134" t="s">
        <v>250</v>
      </c>
      <c r="X134" t="s">
        <v>354</v>
      </c>
      <c r="Y134" t="s">
        <v>252</v>
      </c>
      <c r="Z134" t="s">
        <v>253</v>
      </c>
      <c r="AA134" t="s">
        <v>254</v>
      </c>
      <c r="AB134" t="s">
        <v>255</v>
      </c>
      <c r="AC134" t="s">
        <v>256</v>
      </c>
      <c r="AD134" t="s">
        <v>355</v>
      </c>
      <c r="AE134" t="s">
        <v>258</v>
      </c>
      <c r="AF134" t="s">
        <v>356</v>
      </c>
      <c r="AG134">
        <v>43.998354567658083</v>
      </c>
      <c r="AH134">
        <v>36.683950301428318</v>
      </c>
      <c r="AI134">
        <v>41.646034884102157</v>
      </c>
      <c r="AJ134">
        <v>55.333243600311519</v>
      </c>
      <c r="AK134">
        <v>39.386520448651559</v>
      </c>
      <c r="AL134">
        <v>19.788879561433141</v>
      </c>
      <c r="AM134">
        <v>3.9695771755804521</v>
      </c>
      <c r="AN134">
        <v>21.94315389331047</v>
      </c>
      <c r="AO134">
        <v>13.900899103553449</v>
      </c>
      <c r="AP134">
        <v>7.5616203325595466</v>
      </c>
      <c r="AQ134">
        <v>627.93178999999986</v>
      </c>
      <c r="AR134">
        <v>1635.043169999999</v>
      </c>
      <c r="AS134">
        <v>3098.0816089999962</v>
      </c>
      <c r="AT134">
        <v>4138.7934559999967</v>
      </c>
      <c r="AU134">
        <v>3635.5072249999962</v>
      </c>
      <c r="AV134">
        <v>763.55063399999949</v>
      </c>
      <c r="AW134">
        <v>789.42389199999957</v>
      </c>
      <c r="AX134">
        <v>609.09631299999944</v>
      </c>
      <c r="AY134">
        <v>612.12700099999972</v>
      </c>
      <c r="AZ134">
        <v>356.73925500000001</v>
      </c>
      <c r="BA134">
        <v>627.93178999999986</v>
      </c>
      <c r="BB134">
        <v>883.47620400000005</v>
      </c>
      <c r="BC134">
        <v>1999.646696</v>
      </c>
      <c r="BD134">
        <v>2912.378302000001</v>
      </c>
      <c r="BE134">
        <v>3580.987162999998</v>
      </c>
      <c r="BF134">
        <v>1941.4492660000001</v>
      </c>
      <c r="BG134">
        <v>931.07067199999972</v>
      </c>
      <c r="BH134">
        <v>2256.3076940000028</v>
      </c>
      <c r="BI134">
        <v>2432.5869199999938</v>
      </c>
      <c r="BJ134">
        <v>3775.7800520000028</v>
      </c>
      <c r="BK134">
        <v>783.0813619999999</v>
      </c>
      <c r="BL134">
        <v>86.911400000000043</v>
      </c>
      <c r="BM134">
        <v>341.89643200000012</v>
      </c>
      <c r="BN134">
        <v>372.81589400000041</v>
      </c>
      <c r="BO134">
        <v>213.45755800000001</v>
      </c>
    </row>
    <row r="135">
      <c r="A135" t="s">
        <v>679</v>
      </c>
      <c r="B135">
        <v>2004</v>
      </c>
      <c r="C135" t="s">
        <v>684</v>
      </c>
      <c r="D135">
        <v>155</v>
      </c>
      <c r="E135" t="s">
        <v>62</v>
      </c>
      <c r="F135" t="s">
        <v>376</v>
      </c>
      <c r="G135" t="s">
        <v>199</v>
      </c>
      <c r="H135">
        <v>3.824055386256723</v>
      </c>
      <c r="I135">
        <v>10.237419559993519</v>
      </c>
      <c r="J135">
        <v>20.12825424974584</v>
      </c>
      <c r="K135">
        <v>28.716727450212922</v>
      </c>
      <c r="L135">
        <v>41.591540899873323</v>
      </c>
      <c r="M135">
        <v>22.804929946108679</v>
      </c>
      <c r="N135">
        <v>36.027668633443589</v>
      </c>
      <c r="O135">
        <v>47.851768729859032</v>
      </c>
      <c r="P135">
        <v>50.254564117679578</v>
      </c>
      <c r="Q135">
        <v>38.680628440141902</v>
      </c>
      <c r="R135">
        <v>3.824055386256723</v>
      </c>
      <c r="S135">
        <v>7.989311462373756</v>
      </c>
      <c r="T135">
        <v>17.872324462809019</v>
      </c>
      <c r="U135">
        <v>23.934794522810019</v>
      </c>
      <c r="V135">
        <v>33.476141888376972</v>
      </c>
      <c r="W135" t="s">
        <v>250</v>
      </c>
      <c r="X135" t="s">
        <v>354</v>
      </c>
      <c r="Y135" t="s">
        <v>252</v>
      </c>
      <c r="Z135" t="s">
        <v>253</v>
      </c>
      <c r="AA135" t="s">
        <v>254</v>
      </c>
      <c r="AB135" t="s">
        <v>255</v>
      </c>
      <c r="AC135" t="s">
        <v>256</v>
      </c>
      <c r="AD135" t="s">
        <v>355</v>
      </c>
      <c r="AE135" t="s">
        <v>258</v>
      </c>
      <c r="AF135" t="s">
        <v>356</v>
      </c>
      <c r="AG135">
        <v>17.346817909206891</v>
      </c>
      <c r="AH135">
        <v>29.24638117683509</v>
      </c>
      <c r="AI135">
        <v>22.714092115874461</v>
      </c>
      <c r="AJ135">
        <v>17.215732122967491</v>
      </c>
      <c r="AK135">
        <v>28.246302355998949</v>
      </c>
      <c r="AL135">
        <v>20.233050485880341</v>
      </c>
      <c r="AM135">
        <v>12.72631770227478</v>
      </c>
      <c r="AN135">
        <v>10.207686840962589</v>
      </c>
      <c r="AO135">
        <v>18.090152402635781</v>
      </c>
      <c r="AP135">
        <v>13.66456339806594</v>
      </c>
      <c r="AQ135">
        <v>275.84992899999997</v>
      </c>
      <c r="AR135">
        <v>883.47724199999971</v>
      </c>
      <c r="AS135">
        <v>1586.5117990000019</v>
      </c>
      <c r="AT135">
        <v>2274.467321000001</v>
      </c>
      <c r="AU135">
        <v>3291.9566999999979</v>
      </c>
      <c r="AV135">
        <v>314.33443400000027</v>
      </c>
      <c r="AW135">
        <v>532.18601599999965</v>
      </c>
      <c r="AX135">
        <v>630.5235789999997</v>
      </c>
      <c r="AY135">
        <v>677.73469199999977</v>
      </c>
      <c r="AZ135">
        <v>557.04166999999984</v>
      </c>
      <c r="BA135">
        <v>275.84992899999997</v>
      </c>
      <c r="BB135">
        <v>507.72157600000003</v>
      </c>
      <c r="BC135">
        <v>1054.6426959999999</v>
      </c>
      <c r="BD135">
        <v>1587.820380000001</v>
      </c>
      <c r="BE135">
        <v>2174.4080190000009</v>
      </c>
      <c r="BF135">
        <v>765.43696300000011</v>
      </c>
      <c r="BG135">
        <v>742.29867699999988</v>
      </c>
      <c r="BH135">
        <v>1230.6088910000019</v>
      </c>
      <c r="BI135">
        <v>756.8463739999994</v>
      </c>
      <c r="BJ135">
        <v>2707.8255140000019</v>
      </c>
      <c r="BK135">
        <v>800.65800000000002</v>
      </c>
      <c r="BL135">
        <v>278.63473599999998</v>
      </c>
      <c r="BM135">
        <v>159.04603900000021</v>
      </c>
      <c r="BN135">
        <v>485.16979300000003</v>
      </c>
      <c r="BO135">
        <v>385.73800400000022</v>
      </c>
    </row>
    <row r="136">
      <c r="A136" t="s">
        <v>679</v>
      </c>
      <c r="B136">
        <v>2004</v>
      </c>
      <c r="C136" t="s">
        <v>684</v>
      </c>
      <c r="D136">
        <v>156</v>
      </c>
      <c r="E136" t="s">
        <v>62</v>
      </c>
      <c r="F136" t="s">
        <v>377</v>
      </c>
      <c r="G136" t="s">
        <v>199</v>
      </c>
      <c r="H136">
        <v>87.471044987862484</v>
      </c>
      <c r="I136">
        <v>70.816282636002796</v>
      </c>
      <c r="J136">
        <v>40.287472159656481</v>
      </c>
      <c r="K136">
        <v>18.970143981865469</v>
      </c>
      <c r="L136">
        <v>4.6162743459130633</v>
      </c>
      <c r="M136">
        <v>21.194743228225679</v>
      </c>
      <c r="N136">
        <v>10.380453891555669</v>
      </c>
      <c r="O136">
        <v>3.8814343600552781</v>
      </c>
      <c r="P136">
        <v>1.9044096722577699</v>
      </c>
      <c r="Q136">
        <v>0.5813681580714446</v>
      </c>
      <c r="R136">
        <v>87.471044987862484</v>
      </c>
      <c r="S136">
        <v>78.108646755278031</v>
      </c>
      <c r="T136">
        <v>48.049288051918317</v>
      </c>
      <c r="U136">
        <v>32.093387395687401</v>
      </c>
      <c r="V136">
        <v>10.711908310063681</v>
      </c>
      <c r="W136" t="s">
        <v>250</v>
      </c>
      <c r="X136" t="s">
        <v>354</v>
      </c>
      <c r="Y136" t="s">
        <v>252</v>
      </c>
      <c r="Z136" t="s">
        <v>253</v>
      </c>
      <c r="AA136" t="s">
        <v>254</v>
      </c>
      <c r="AB136" t="s">
        <v>255</v>
      </c>
      <c r="AC136" t="s">
        <v>256</v>
      </c>
      <c r="AD136" t="s">
        <v>355</v>
      </c>
      <c r="AE136" t="s">
        <v>258</v>
      </c>
      <c r="AF136" t="s">
        <v>356</v>
      </c>
      <c r="AG136">
        <v>38.505363461845441</v>
      </c>
      <c r="AH136">
        <v>33.345512767451439</v>
      </c>
      <c r="AI136">
        <v>34.57774277820598</v>
      </c>
      <c r="AJ136">
        <v>26.913742643847179</v>
      </c>
      <c r="AK136">
        <v>27.5201069356084</v>
      </c>
      <c r="AL136">
        <v>58.812219091909569</v>
      </c>
      <c r="AM136">
        <v>83.075569315617187</v>
      </c>
      <c r="AN136">
        <v>67.101359776114037</v>
      </c>
      <c r="AO136">
        <v>67.672797770073274</v>
      </c>
      <c r="AP136">
        <v>78.558870519249197</v>
      </c>
      <c r="AQ136">
        <v>6309.7625720000005</v>
      </c>
      <c r="AR136">
        <v>6111.3617260000083</v>
      </c>
      <c r="AS136">
        <v>3175.4641579999989</v>
      </c>
      <c r="AT136">
        <v>1502.503119</v>
      </c>
      <c r="AU136">
        <v>365.37658699999992</v>
      </c>
      <c r="AV136">
        <v>292.14023600000007</v>
      </c>
      <c r="AW136">
        <v>153.33582799999999</v>
      </c>
      <c r="AX136">
        <v>51.144105000000003</v>
      </c>
      <c r="AY136">
        <v>25.682931</v>
      </c>
      <c r="AZ136">
        <v>8.3723120000000009</v>
      </c>
      <c r="BA136">
        <v>6309.7625720000005</v>
      </c>
      <c r="BB136">
        <v>4963.8126410000004</v>
      </c>
      <c r="BC136">
        <v>2835.3799639999988</v>
      </c>
      <c r="BD136">
        <v>2129.056697</v>
      </c>
      <c r="BE136">
        <v>695.78087599999981</v>
      </c>
      <c r="BF136">
        <v>1699.0683029999991</v>
      </c>
      <c r="BG136">
        <v>846.3382139999992</v>
      </c>
      <c r="BH136">
        <v>1873.360268000006</v>
      </c>
      <c r="BI136">
        <v>1183.195021</v>
      </c>
      <c r="BJ136">
        <v>2638.208951000001</v>
      </c>
      <c r="BK136">
        <v>2327.3047109999989</v>
      </c>
      <c r="BL136">
        <v>1818.8874319999979</v>
      </c>
      <c r="BM136">
        <v>1045.5067489999999</v>
      </c>
      <c r="BN136">
        <v>1814.9541560000059</v>
      </c>
      <c r="BO136">
        <v>2217.6443569999979</v>
      </c>
    </row>
    <row r="137">
      <c r="A137" t="s">
        <v>679</v>
      </c>
      <c r="B137">
        <v>2004</v>
      </c>
      <c r="C137" t="s">
        <v>684</v>
      </c>
      <c r="D137">
        <v>157</v>
      </c>
      <c r="E137" t="s">
        <v>62</v>
      </c>
      <c r="F137" t="s">
        <v>46</v>
      </c>
      <c r="G137" t="s">
        <v>199</v>
      </c>
      <c r="H137">
        <v>0</v>
      </c>
      <c r="I137">
        <v>0</v>
      </c>
      <c r="J137">
        <v>0.18691141852446269</v>
      </c>
      <c r="K137">
        <v>0</v>
      </c>
      <c r="L137">
        <v>0</v>
      </c>
      <c r="M137">
        <v>0.24808291239298211</v>
      </c>
      <c r="N137">
        <v>0</v>
      </c>
      <c r="O137">
        <v>0</v>
      </c>
      <c r="P137">
        <v>0</v>
      </c>
      <c r="Q137">
        <v>0</v>
      </c>
      <c r="R137">
        <v>0</v>
      </c>
      <c r="S137">
        <v>0</v>
      </c>
      <c r="T137">
        <v>0.19171221843327491</v>
      </c>
      <c r="U137">
        <v>0</v>
      </c>
      <c r="V137">
        <v>0</v>
      </c>
      <c r="W137" t="s">
        <v>250</v>
      </c>
      <c r="X137" t="s">
        <v>354</v>
      </c>
      <c r="Y137" t="s">
        <v>252</v>
      </c>
      <c r="Z137" t="s">
        <v>253</v>
      </c>
      <c r="AA137" t="s">
        <v>254</v>
      </c>
      <c r="AB137" t="s">
        <v>255</v>
      </c>
      <c r="AC137" t="s">
        <v>256</v>
      </c>
      <c r="AD137" t="s">
        <v>355</v>
      </c>
      <c r="AE137" t="s">
        <v>258</v>
      </c>
      <c r="AF137" t="s">
        <v>356</v>
      </c>
      <c r="AG137">
        <v>0</v>
      </c>
      <c r="AH137">
        <v>0.1347266519600224</v>
      </c>
      <c r="AI137">
        <v>0</v>
      </c>
      <c r="AJ137">
        <v>0.25733085535909239</v>
      </c>
      <c r="AK137">
        <v>0</v>
      </c>
      <c r="AL137">
        <v>0</v>
      </c>
      <c r="AM137">
        <v>0</v>
      </c>
      <c r="AN137">
        <v>0</v>
      </c>
      <c r="AO137">
        <v>0</v>
      </c>
      <c r="AP137">
        <v>0</v>
      </c>
      <c r="AQ137">
        <v>0</v>
      </c>
      <c r="AR137">
        <v>0</v>
      </c>
      <c r="AS137">
        <v>14.732384</v>
      </c>
      <c r="AT137">
        <v>0</v>
      </c>
      <c r="AU137">
        <v>0</v>
      </c>
      <c r="AV137">
        <v>3.4194800000000001</v>
      </c>
      <c r="AW137">
        <v>0</v>
      </c>
      <c r="AX137">
        <v>0</v>
      </c>
      <c r="AY137">
        <v>0</v>
      </c>
      <c r="AZ137">
        <v>0</v>
      </c>
      <c r="BA137">
        <v>0</v>
      </c>
      <c r="BB137">
        <v>0</v>
      </c>
      <c r="BC137">
        <v>11.312904</v>
      </c>
      <c r="BD137">
        <v>0</v>
      </c>
      <c r="BE137">
        <v>0</v>
      </c>
      <c r="BF137">
        <v>0</v>
      </c>
      <c r="BG137">
        <v>3.4194800000000001</v>
      </c>
      <c r="BH137">
        <v>0</v>
      </c>
      <c r="BI137">
        <v>11.312904</v>
      </c>
      <c r="BJ137">
        <v>0</v>
      </c>
      <c r="BK137">
        <v>0</v>
      </c>
      <c r="BL137">
        <v>0</v>
      </c>
      <c r="BM137">
        <v>0</v>
      </c>
      <c r="BN137">
        <v>0</v>
      </c>
      <c r="BO137">
        <v>0</v>
      </c>
    </row>
    <row r="138">
      <c r="A138" t="s">
        <v>679</v>
      </c>
      <c r="B138">
        <v>2009</v>
      </c>
      <c r="C138" t="s">
        <v>685</v>
      </c>
      <c r="D138">
        <v>16</v>
      </c>
      <c r="E138" t="s">
        <v>13</v>
      </c>
      <c r="F138" t="s">
        <v>14</v>
      </c>
      <c r="G138" t="s">
        <v>692</v>
      </c>
      <c r="H138">
        <v>60.100746589678032</v>
      </c>
      <c r="I138">
        <v>71.282204011923383</v>
      </c>
      <c r="J138">
        <v>77.006381638976819</v>
      </c>
      <c r="K138">
        <v>85.041781985483496</v>
      </c>
      <c r="L138">
        <v>93.22682795968278</v>
      </c>
      <c r="M138">
        <v>80.603703215469992</v>
      </c>
      <c r="N138">
        <v>88.535900702531691</v>
      </c>
      <c r="O138">
        <v>89.794235698132638</v>
      </c>
      <c r="P138">
        <v>95.885166896440992</v>
      </c>
      <c r="Q138">
        <v>98.834561722290431</v>
      </c>
      <c r="R138">
        <v>58.058834312427742</v>
      </c>
      <c r="S138">
        <v>67.754491864955483</v>
      </c>
      <c r="T138">
        <v>75.569686985886506</v>
      </c>
      <c r="U138">
        <v>76.535917673578268</v>
      </c>
      <c r="V138">
        <v>88.402610675126112</v>
      </c>
      <c r="W138" t="s">
        <v>250</v>
      </c>
      <c r="X138" t="s">
        <v>401</v>
      </c>
      <c r="Y138" t="s">
        <v>252</v>
      </c>
      <c r="Z138" t="s">
        <v>253</v>
      </c>
      <c r="AA138" t="s">
        <v>254</v>
      </c>
      <c r="AB138" t="s">
        <v>255</v>
      </c>
      <c r="AC138" t="s">
        <v>256</v>
      </c>
      <c r="AD138" t="s">
        <v>402</v>
      </c>
      <c r="AE138" t="s">
        <v>258</v>
      </c>
      <c r="AF138" t="s">
        <v>356</v>
      </c>
      <c r="AG138">
        <v>84.009366643668812</v>
      </c>
      <c r="AH138">
        <v>82.300350126119298</v>
      </c>
      <c r="AI138">
        <v>64.153531781309866</v>
      </c>
      <c r="AJ138">
        <v>83.924366826701487</v>
      </c>
      <c r="AK138">
        <v>86.404987643574145</v>
      </c>
      <c r="AL138">
        <v>76.574365869189492</v>
      </c>
      <c r="AM138">
        <v>73.768770937484845</v>
      </c>
      <c r="AN138">
        <v>82.858319726901968</v>
      </c>
      <c r="AO138">
        <v>71.512101647313443</v>
      </c>
      <c r="AP138">
        <v>61.825638278536651</v>
      </c>
      <c r="AQ138"/>
      <c r="AR138"/>
      <c r="AS138"/>
      <c r="AT138"/>
      <c r="AU138"/>
      <c r="AV138"/>
      <c r="AW138"/>
      <c r="AX138"/>
      <c r="AY138"/>
      <c r="AZ138"/>
      <c r="BA138"/>
      <c r="BB138"/>
      <c r="BC138"/>
      <c r="BD138"/>
      <c r="BE138"/>
      <c r="BF138"/>
      <c r="BG138"/>
      <c r="BH138"/>
      <c r="BI138"/>
      <c r="BJ138"/>
      <c r="BK138"/>
      <c r="BL138"/>
      <c r="BM138"/>
      <c r="BN138"/>
      <c r="BO138"/>
    </row>
    <row r="139">
      <c r="A139" t="s">
        <v>679</v>
      </c>
      <c r="B139">
        <v>2009</v>
      </c>
      <c r="C139" t="s">
        <v>685</v>
      </c>
      <c r="D139">
        <v>17</v>
      </c>
      <c r="E139" t="s">
        <v>13</v>
      </c>
      <c r="F139" t="s">
        <v>51</v>
      </c>
      <c r="G139" t="s">
        <v>199</v>
      </c>
      <c r="H139">
        <v>39.899253410321847</v>
      </c>
      <c r="I139">
        <v>28.717795988076858</v>
      </c>
      <c r="J139">
        <v>22.99361836102312</v>
      </c>
      <c r="K139">
        <v>14.95821801451666</v>
      </c>
      <c r="L139">
        <v>6.773172040317224</v>
      </c>
      <c r="M139">
        <v>19.39629678453003</v>
      </c>
      <c r="N139">
        <v>11.4640992974683</v>
      </c>
      <c r="O139">
        <v>10.205764301867379</v>
      </c>
      <c r="P139">
        <v>4.1148331035590484</v>
      </c>
      <c r="Q139">
        <v>1.1654382777095491</v>
      </c>
      <c r="R139">
        <v>41.941165687572273</v>
      </c>
      <c r="S139">
        <v>32.245508135044624</v>
      </c>
      <c r="T139">
        <v>24.430313014113491</v>
      </c>
      <c r="U139">
        <v>23.464082326421739</v>
      </c>
      <c r="V139">
        <v>11.59738932487393</v>
      </c>
      <c r="W139" t="s">
        <v>250</v>
      </c>
      <c r="X139" t="s">
        <v>401</v>
      </c>
      <c r="Y139" t="s">
        <v>252</v>
      </c>
      <c r="Z139" t="s">
        <v>253</v>
      </c>
      <c r="AA139" t="s">
        <v>254</v>
      </c>
      <c r="AB139" t="s">
        <v>255</v>
      </c>
      <c r="AC139" t="s">
        <v>256</v>
      </c>
      <c r="AD139" t="s">
        <v>402</v>
      </c>
      <c r="AE139" t="s">
        <v>258</v>
      </c>
      <c r="AF139" t="s">
        <v>356</v>
      </c>
      <c r="AG139">
        <v>15.990633356331189</v>
      </c>
      <c r="AH139">
        <v>17.699649873880549</v>
      </c>
      <c r="AI139">
        <v>35.846468218690227</v>
      </c>
      <c r="AJ139">
        <v>16.075633173298488</v>
      </c>
      <c r="AK139">
        <v>13.59501235642588</v>
      </c>
      <c r="AL139">
        <v>23.425634130810511</v>
      </c>
      <c r="AM139">
        <v>26.231229062514981</v>
      </c>
      <c r="AN139">
        <v>17.141680273097979</v>
      </c>
      <c r="AO139">
        <v>28.487898352686379</v>
      </c>
      <c r="AP139">
        <v>38.17436172146342</v>
      </c>
      <c r="AQ139"/>
      <c r="AR139"/>
      <c r="AS139"/>
      <c r="AT139"/>
      <c r="AU139"/>
      <c r="AV139"/>
      <c r="AW139"/>
      <c r="AX139"/>
      <c r="AY139"/>
      <c r="AZ139"/>
      <c r="BA139"/>
      <c r="BB139"/>
      <c r="BC139"/>
      <c r="BD139"/>
      <c r="BE139"/>
      <c r="BF139"/>
      <c r="BG139"/>
      <c r="BH139"/>
      <c r="BI139"/>
      <c r="BJ139"/>
      <c r="BK139"/>
      <c r="BL139"/>
      <c r="BM139"/>
      <c r="BN139"/>
      <c r="BO139"/>
    </row>
    <row r="140">
      <c r="A140" t="s">
        <v>679</v>
      </c>
      <c r="B140">
        <v>2009</v>
      </c>
      <c r="C140" t="s">
        <v>685</v>
      </c>
      <c r="D140">
        <v>18</v>
      </c>
      <c r="E140" t="s">
        <v>60</v>
      </c>
      <c r="F140" t="s">
        <v>15</v>
      </c>
      <c r="G140" t="s">
        <v>693</v>
      </c>
      <c r="H140">
        <v>52.648254012557963</v>
      </c>
      <c r="I140">
        <v>60.589873410134878</v>
      </c>
      <c r="J140">
        <v>65.763449919686209</v>
      </c>
      <c r="K140">
        <v>78.748690118557718</v>
      </c>
      <c r="L140">
        <v>87.353537798222774</v>
      </c>
      <c r="M140">
        <v>74.719632880740676</v>
      </c>
      <c r="N140">
        <v>85.968359582158257</v>
      </c>
      <c r="O140">
        <v>88.267733691264382</v>
      </c>
      <c r="P140">
        <v>94.638659726787267</v>
      </c>
      <c r="Q140">
        <v>95.27651750028798</v>
      </c>
      <c r="R140">
        <v>50.801480023374268</v>
      </c>
      <c r="S140">
        <v>59.081916906241183</v>
      </c>
      <c r="T140">
        <v>63.780815816088207</v>
      </c>
      <c r="U140">
        <v>64.749386351847207</v>
      </c>
      <c r="V140">
        <v>78.236310447486616</v>
      </c>
      <c r="W140" t="s">
        <v>250</v>
      </c>
      <c r="X140" t="s">
        <v>401</v>
      </c>
      <c r="Y140" t="s">
        <v>252</v>
      </c>
      <c r="Z140" t="s">
        <v>253</v>
      </c>
      <c r="AA140" t="s">
        <v>254</v>
      </c>
      <c r="AB140" t="s">
        <v>255</v>
      </c>
      <c r="AC140" t="s">
        <v>256</v>
      </c>
      <c r="AD140" t="s">
        <v>402</v>
      </c>
      <c r="AE140" t="s">
        <v>258</v>
      </c>
      <c r="AF140" t="s">
        <v>356</v>
      </c>
      <c r="AG140">
        <v>75.020364412796241</v>
      </c>
      <c r="AH140">
        <v>71.436703909471547</v>
      </c>
      <c r="AI140">
        <v>57.160796817147087</v>
      </c>
      <c r="AJ140">
        <v>68.230510230108308</v>
      </c>
      <c r="AK140">
        <v>79.06056369387035</v>
      </c>
      <c r="AL140">
        <v>67.538590696625135</v>
      </c>
      <c r="AM140">
        <v>67.498425407798635</v>
      </c>
      <c r="AN140">
        <v>77.306812305199543</v>
      </c>
      <c r="AO140">
        <v>64.14635517764016</v>
      </c>
      <c r="AP140">
        <v>56.879587216253732</v>
      </c>
      <c r="AQ140"/>
      <c r="AR140"/>
      <c r="AS140"/>
      <c r="AT140"/>
      <c r="AU140"/>
      <c r="AV140"/>
      <c r="AW140"/>
      <c r="AX140"/>
      <c r="AY140"/>
      <c r="AZ140"/>
      <c r="BA140"/>
      <c r="BB140"/>
      <c r="BC140"/>
      <c r="BD140"/>
      <c r="BE140"/>
      <c r="BF140"/>
      <c r="BG140"/>
      <c r="BH140"/>
      <c r="BI140"/>
      <c r="BJ140"/>
      <c r="BK140"/>
      <c r="BL140"/>
      <c r="BM140"/>
      <c r="BN140"/>
      <c r="BO140"/>
    </row>
    <row r="141">
      <c r="A141" t="s">
        <v>679</v>
      </c>
      <c r="B141">
        <v>2009</v>
      </c>
      <c r="C141" t="s">
        <v>685</v>
      </c>
      <c r="D141">
        <v>19</v>
      </c>
      <c r="E141" t="s">
        <v>60</v>
      </c>
      <c r="F141" t="s">
        <v>16</v>
      </c>
      <c r="G141" t="s">
        <v>694</v>
      </c>
      <c r="H141">
        <v>7.4524925771200774</v>
      </c>
      <c r="I141">
        <v>10.692330601788511</v>
      </c>
      <c r="J141">
        <v>11.24293171929062</v>
      </c>
      <c r="K141">
        <v>6.2930918669257787</v>
      </c>
      <c r="L141">
        <v>5.8732901614600159</v>
      </c>
      <c r="M141">
        <v>5.8840703347293104</v>
      </c>
      <c r="N141">
        <v>2.5675411203734191</v>
      </c>
      <c r="O141">
        <v>1.5265020068682551</v>
      </c>
      <c r="P141">
        <v>1.2465071696537331</v>
      </c>
      <c r="Q141">
        <v>3.5580442220024548</v>
      </c>
      <c r="R141">
        <v>7.2573542890534677</v>
      </c>
      <c r="S141">
        <v>8.6725749587143017</v>
      </c>
      <c r="T141">
        <v>11.78887116979829</v>
      </c>
      <c r="U141">
        <v>11.786531321731051</v>
      </c>
      <c r="V141">
        <v>10.1663002276395</v>
      </c>
      <c r="W141" t="s">
        <v>250</v>
      </c>
      <c r="X141" t="s">
        <v>401</v>
      </c>
      <c r="Y141" t="s">
        <v>252</v>
      </c>
      <c r="Z141" t="s">
        <v>253</v>
      </c>
      <c r="AA141" t="s">
        <v>254</v>
      </c>
      <c r="AB141" t="s">
        <v>255</v>
      </c>
      <c r="AC141" t="s">
        <v>256</v>
      </c>
      <c r="AD141" t="s">
        <v>402</v>
      </c>
      <c r="AE141" t="s">
        <v>258</v>
      </c>
      <c r="AF141" t="s">
        <v>356</v>
      </c>
      <c r="AG141">
        <v>8.989002230872563</v>
      </c>
      <c r="AH141">
        <v>10.86364621664775</v>
      </c>
      <c r="AI141">
        <v>6.9927349641627758</v>
      </c>
      <c r="AJ141">
        <v>15.69385659659318</v>
      </c>
      <c r="AK141">
        <v>7.3444239497038026</v>
      </c>
      <c r="AL141">
        <v>9.0357751725643602</v>
      </c>
      <c r="AM141">
        <v>6.2703455296862112</v>
      </c>
      <c r="AN141">
        <v>5.5515074217024321</v>
      </c>
      <c r="AO141">
        <v>7.3657464696732848</v>
      </c>
      <c r="AP141">
        <v>4.9460510622829323</v>
      </c>
      <c r="AQ141"/>
      <c r="AR141"/>
      <c r="AS141"/>
      <c r="AT141"/>
      <c r="AU141"/>
      <c r="AV141"/>
      <c r="AW141"/>
      <c r="AX141"/>
      <c r="AY141"/>
      <c r="AZ141"/>
      <c r="BA141"/>
      <c r="BB141"/>
      <c r="BC141"/>
      <c r="BD141"/>
      <c r="BE141"/>
      <c r="BF141"/>
      <c r="BG141"/>
      <c r="BH141"/>
      <c r="BI141"/>
      <c r="BJ141"/>
      <c r="BK141"/>
      <c r="BL141"/>
      <c r="BM141"/>
      <c r="BN141"/>
      <c r="BO141"/>
    </row>
    <row r="142">
      <c r="A142" t="s">
        <v>679</v>
      </c>
      <c r="B142">
        <v>2009</v>
      </c>
      <c r="C142" t="s">
        <v>685</v>
      </c>
      <c r="D142">
        <v>20</v>
      </c>
      <c r="E142" t="s">
        <v>60</v>
      </c>
      <c r="F142" t="s">
        <v>22</v>
      </c>
      <c r="G142" t="s">
        <v>695</v>
      </c>
      <c r="H142">
        <v>38.78194919392994</v>
      </c>
      <c r="I142">
        <v>28.295789947711839</v>
      </c>
      <c r="J142">
        <v>22.16009622309117</v>
      </c>
      <c r="K142">
        <v>14.782076656262561</v>
      </c>
      <c r="L142">
        <v>6.4918016918667147</v>
      </c>
      <c r="M142">
        <v>19.183663361094581</v>
      </c>
      <c r="N142">
        <v>11.464099297468319</v>
      </c>
      <c r="O142">
        <v>10.20576430186736</v>
      </c>
      <c r="P142">
        <v>3.492907647853317</v>
      </c>
      <c r="Q142">
        <v>1.0990587736148181</v>
      </c>
      <c r="R142">
        <v>40.7238254985757</v>
      </c>
      <c r="S142">
        <v>31.584407613735319</v>
      </c>
      <c r="T142">
        <v>23.894749313333971</v>
      </c>
      <c r="U142">
        <v>22.673987128609109</v>
      </c>
      <c r="V142">
        <v>11.385531922746839</v>
      </c>
      <c r="W142" t="s">
        <v>250</v>
      </c>
      <c r="X142" t="s">
        <v>401</v>
      </c>
      <c r="Y142" t="s">
        <v>252</v>
      </c>
      <c r="Z142" t="s">
        <v>253</v>
      </c>
      <c r="AA142" t="s">
        <v>254</v>
      </c>
      <c r="AB142" t="s">
        <v>255</v>
      </c>
      <c r="AC142" t="s">
        <v>256</v>
      </c>
      <c r="AD142" t="s">
        <v>402</v>
      </c>
      <c r="AE142" t="s">
        <v>258</v>
      </c>
      <c r="AF142" t="s">
        <v>356</v>
      </c>
      <c r="AG142">
        <v>15.9906333563312</v>
      </c>
      <c r="AH142">
        <v>16.80908528154324</v>
      </c>
      <c r="AI142">
        <v>34.823110265927568</v>
      </c>
      <c r="AJ142">
        <v>15.8615863734942</v>
      </c>
      <c r="AK142">
        <v>13.281674352557481</v>
      </c>
      <c r="AL142">
        <v>22.91133172220222</v>
      </c>
      <c r="AM142">
        <v>26.15371009777709</v>
      </c>
      <c r="AN142">
        <v>16.967421773418071</v>
      </c>
      <c r="AO142">
        <v>24.927797568483861</v>
      </c>
      <c r="AP142">
        <v>38.174361721463342</v>
      </c>
      <c r="AQ142"/>
      <c r="AR142"/>
      <c r="AS142"/>
      <c r="AT142"/>
      <c r="AU142"/>
      <c r="AV142"/>
      <c r="AW142"/>
      <c r="AX142"/>
      <c r="AY142"/>
      <c r="AZ142"/>
      <c r="BA142"/>
      <c r="BB142"/>
      <c r="BC142"/>
      <c r="BD142"/>
      <c r="BE142"/>
      <c r="BF142"/>
      <c r="BG142"/>
      <c r="BH142"/>
      <c r="BI142"/>
      <c r="BJ142"/>
      <c r="BK142"/>
      <c r="BL142"/>
      <c r="BM142"/>
      <c r="BN142"/>
      <c r="BO142"/>
    </row>
    <row r="143">
      <c r="A143" t="s">
        <v>679</v>
      </c>
      <c r="B143">
        <v>2009</v>
      </c>
      <c r="C143" t="s">
        <v>685</v>
      </c>
      <c r="D143">
        <v>21</v>
      </c>
      <c r="E143" t="s">
        <v>60</v>
      </c>
      <c r="F143" t="s">
        <v>17</v>
      </c>
      <c r="G143" t="s">
        <v>696</v>
      </c>
      <c r="H143">
        <v>1.117304216392029</v>
      </c>
      <c r="I143">
        <v>0.42200604036477379</v>
      </c>
      <c r="J143">
        <v>0.83352213793200636</v>
      </c>
      <c r="K143">
        <v>0.17614135825394681</v>
      </c>
      <c r="L143">
        <v>0.28137034845049502</v>
      </c>
      <c r="M143">
        <v>0.21263342343543909</v>
      </c>
      <c r="N143">
        <v>0</v>
      </c>
      <c r="O143">
        <v>0</v>
      </c>
      <c r="P143">
        <v>0.62192545570568192</v>
      </c>
      <c r="Q143">
        <v>0.066379504094746897</v>
      </c>
      <c r="R143">
        <v>1.217340188996564</v>
      </c>
      <c r="S143">
        <v>0.66110052130920105</v>
      </c>
      <c r="T143">
        <v>0.53556370077951965</v>
      </c>
      <c r="U143">
        <v>0.79009519781262583</v>
      </c>
      <c r="V143">
        <v>0.21185740212704329</v>
      </c>
      <c r="W143" t="s">
        <v>250</v>
      </c>
      <c r="X143" t="s">
        <v>401</v>
      </c>
      <c r="Y143" t="s">
        <v>252</v>
      </c>
      <c r="Z143" t="s">
        <v>253</v>
      </c>
      <c r="AA143" t="s">
        <v>254</v>
      </c>
      <c r="AB143" t="s">
        <v>255</v>
      </c>
      <c r="AC143" t="s">
        <v>256</v>
      </c>
      <c r="AD143" t="s">
        <v>402</v>
      </c>
      <c r="AE143" t="s">
        <v>258</v>
      </c>
      <c r="AF143" t="s">
        <v>356</v>
      </c>
      <c r="AG143">
        <v>0</v>
      </c>
      <c r="AH143">
        <v>0.89056459233746632</v>
      </c>
      <c r="AI143">
        <v>1.0233579527625629</v>
      </c>
      <c r="AJ143">
        <v>0.2140467998043164</v>
      </c>
      <c r="AK143">
        <v>0.31333800386836308</v>
      </c>
      <c r="AL143">
        <v>0.51430240860828291</v>
      </c>
      <c r="AM143">
        <v>0.077518964738063703</v>
      </c>
      <c r="AN143">
        <v>0.1742584996799515</v>
      </c>
      <c r="AO143">
        <v>3.5601007842026919</v>
      </c>
      <c r="AP143">
        <v>0</v>
      </c>
      <c r="AQ143"/>
      <c r="AR143"/>
      <c r="AS143"/>
      <c r="AT143"/>
      <c r="AU143"/>
      <c r="AV143"/>
      <c r="AW143"/>
      <c r="AX143"/>
      <c r="AY143"/>
      <c r="AZ143"/>
      <c r="BA143"/>
      <c r="BB143"/>
      <c r="BC143"/>
      <c r="BD143"/>
      <c r="BE143"/>
      <c r="BF143"/>
      <c r="BG143"/>
      <c r="BH143"/>
      <c r="BI143"/>
      <c r="BJ143"/>
      <c r="BK143"/>
      <c r="BL143"/>
      <c r="BM143"/>
      <c r="BN143"/>
      <c r="BO143"/>
    </row>
    <row r="144">
      <c r="A144" t="s">
        <v>679</v>
      </c>
      <c r="B144">
        <v>2009</v>
      </c>
      <c r="C144" t="s">
        <v>685</v>
      </c>
      <c r="D144">
        <v>22</v>
      </c>
      <c r="E144" t="s">
        <v>54</v>
      </c>
      <c r="F144" t="s">
        <v>49</v>
      </c>
      <c r="G144" t="s">
        <v>199</v>
      </c>
      <c r="H144">
        <v>12.4</v>
      </c>
      <c r="I144">
        <v>15</v>
      </c>
      <c r="J144">
        <v>14.6</v>
      </c>
      <c r="K144">
        <v>7.4000000000000004</v>
      </c>
      <c r="L144">
        <v>6.2999999999999998</v>
      </c>
      <c r="M144">
        <v>7.2999999999999998</v>
      </c>
      <c r="N144">
        <v>2.8999999999999999</v>
      </c>
      <c r="O144">
        <v>1.7</v>
      </c>
      <c r="P144">
        <v>1.3</v>
      </c>
      <c r="Q144">
        <v>3.6000000000000001</v>
      </c>
      <c r="R144">
        <v>12.5</v>
      </c>
      <c r="S144">
        <v>12.800000000000001</v>
      </c>
      <c r="T144">
        <v>15.6</v>
      </c>
      <c r="U144">
        <v>15.4</v>
      </c>
      <c r="V144">
        <v>11.5</v>
      </c>
      <c r="W144" t="s">
        <v>250</v>
      </c>
      <c r="X144" t="s">
        <v>401</v>
      </c>
      <c r="Y144" t="s">
        <v>252</v>
      </c>
      <c r="Z144" t="s">
        <v>253</v>
      </c>
      <c r="AA144" t="s">
        <v>254</v>
      </c>
      <c r="AB144" t="s">
        <v>255</v>
      </c>
      <c r="AC144" t="s">
        <v>256</v>
      </c>
      <c r="AD144" t="s">
        <v>402</v>
      </c>
      <c r="AE144" t="s">
        <v>258</v>
      </c>
      <c r="AF144" t="s">
        <v>356</v>
      </c>
      <c r="AG144">
        <v>10.699999999999999</v>
      </c>
      <c r="AH144">
        <v>13.199999999999999</v>
      </c>
      <c r="AI144">
        <v>10.9</v>
      </c>
      <c r="AJ144">
        <v>18.699999999999999</v>
      </c>
      <c r="AK144">
        <v>8.5</v>
      </c>
      <c r="AL144">
        <v>11.800000000000001</v>
      </c>
      <c r="AM144">
        <v>8.5</v>
      </c>
      <c r="AN144">
        <v>6.7000000000000002</v>
      </c>
      <c r="AO144">
        <v>10.300000000000001</v>
      </c>
      <c r="AP144">
        <v>8</v>
      </c>
      <c r="AQ144"/>
      <c r="AR144"/>
      <c r="AS144"/>
      <c r="AT144"/>
      <c r="AU144"/>
      <c r="AV144"/>
      <c r="AW144"/>
      <c r="AX144"/>
      <c r="AY144"/>
      <c r="AZ144"/>
      <c r="BA144"/>
      <c r="BB144"/>
      <c r="BC144"/>
      <c r="BD144"/>
      <c r="BE144"/>
      <c r="BF144"/>
      <c r="BG144"/>
      <c r="BH144"/>
      <c r="BI144"/>
      <c r="BJ144"/>
      <c r="BK144"/>
      <c r="BL144"/>
      <c r="BM144"/>
      <c r="BN144"/>
      <c r="BO144"/>
    </row>
    <row r="145">
      <c r="A145" t="s">
        <v>679</v>
      </c>
      <c r="B145">
        <v>2009</v>
      </c>
      <c r="C145" t="s">
        <v>685</v>
      </c>
      <c r="D145">
        <v>23</v>
      </c>
      <c r="E145" t="s">
        <v>54</v>
      </c>
      <c r="F145" t="s">
        <v>48</v>
      </c>
      <c r="G145" t="s">
        <v>199</v>
      </c>
      <c r="H145">
        <v>87.599999999999994</v>
      </c>
      <c r="I145">
        <v>85</v>
      </c>
      <c r="J145">
        <v>85.400000000000006</v>
      </c>
      <c r="K145">
        <v>92.599999999999994</v>
      </c>
      <c r="L145">
        <v>93.700000000000003</v>
      </c>
      <c r="M145">
        <v>92.700000000000003</v>
      </c>
      <c r="N145">
        <v>97.099999999999994</v>
      </c>
      <c r="O145">
        <v>98.299999999999997</v>
      </c>
      <c r="P145">
        <v>98.700000000000003</v>
      </c>
      <c r="Q145">
        <v>96.400000000000006</v>
      </c>
      <c r="R145">
        <v>87.5</v>
      </c>
      <c r="S145">
        <v>87.200000000000003</v>
      </c>
      <c r="T145">
        <v>84.400000000000006</v>
      </c>
      <c r="U145">
        <v>84.599999999999994</v>
      </c>
      <c r="V145">
        <v>88.5</v>
      </c>
      <c r="W145" t="s">
        <v>250</v>
      </c>
      <c r="X145" t="s">
        <v>401</v>
      </c>
      <c r="Y145" t="s">
        <v>252</v>
      </c>
      <c r="Z145" t="s">
        <v>253</v>
      </c>
      <c r="AA145" t="s">
        <v>254</v>
      </c>
      <c r="AB145" t="s">
        <v>255</v>
      </c>
      <c r="AC145" t="s">
        <v>256</v>
      </c>
      <c r="AD145" t="s">
        <v>402</v>
      </c>
      <c r="AE145" t="s">
        <v>258</v>
      </c>
      <c r="AF145" t="s">
        <v>356</v>
      </c>
      <c r="AG145">
        <v>89.299999999999997</v>
      </c>
      <c r="AH145">
        <v>86.799999999999997</v>
      </c>
      <c r="AI145">
        <v>89.099999999999994</v>
      </c>
      <c r="AJ145">
        <v>81.299999999999997</v>
      </c>
      <c r="AK145">
        <v>91.5</v>
      </c>
      <c r="AL145">
        <v>88.200000000000003</v>
      </c>
      <c r="AM145">
        <v>91.5</v>
      </c>
      <c r="AN145">
        <v>93.299999999999997</v>
      </c>
      <c r="AO145">
        <v>89.700000000000003</v>
      </c>
      <c r="AP145">
        <v>92</v>
      </c>
      <c r="AQ145"/>
      <c r="AR145"/>
      <c r="AS145"/>
      <c r="AT145"/>
      <c r="AU145"/>
      <c r="AV145"/>
      <c r="AW145"/>
      <c r="AX145"/>
      <c r="AY145"/>
      <c r="AZ145"/>
      <c r="BA145"/>
      <c r="BB145"/>
      <c r="BC145"/>
      <c r="BD145"/>
      <c r="BE145"/>
      <c r="BF145"/>
      <c r="BG145"/>
      <c r="BH145"/>
      <c r="BI145"/>
      <c r="BJ145"/>
      <c r="BK145"/>
      <c r="BL145"/>
      <c r="BM145"/>
      <c r="BN145"/>
      <c r="BO145"/>
    </row>
    <row r="146">
      <c r="A146" t="s">
        <v>679</v>
      </c>
      <c r="B146">
        <v>2009</v>
      </c>
      <c r="C146" t="s">
        <v>685</v>
      </c>
      <c r="D146">
        <v>29</v>
      </c>
      <c r="E146" t="s">
        <v>57</v>
      </c>
      <c r="F146" t="s">
        <v>49</v>
      </c>
      <c r="G146" t="s">
        <v>697</v>
      </c>
      <c r="H146">
        <v>43.5</v>
      </c>
      <c r="I146">
        <v>54</v>
      </c>
      <c r="J146">
        <v>58.600000000000001</v>
      </c>
      <c r="K146">
        <v>69.5</v>
      </c>
      <c r="L146">
        <v>80</v>
      </c>
      <c r="M146">
        <v>67.599999999999994</v>
      </c>
      <c r="N146">
        <v>78.5</v>
      </c>
      <c r="O146">
        <v>80.400000000000006</v>
      </c>
      <c r="P146">
        <v>88.700000000000003</v>
      </c>
      <c r="Q146">
        <v>96.799999999999997</v>
      </c>
      <c r="R146">
        <v>42.200000000000003</v>
      </c>
      <c r="S146">
        <v>50.700000000000003</v>
      </c>
      <c r="T146">
        <v>57</v>
      </c>
      <c r="U146">
        <v>58</v>
      </c>
      <c r="V146">
        <v>65.400000000000006</v>
      </c>
      <c r="W146" t="s">
        <v>250</v>
      </c>
      <c r="X146" t="s">
        <v>401</v>
      </c>
      <c r="Y146" t="s">
        <v>252</v>
      </c>
      <c r="Z146" t="s">
        <v>253</v>
      </c>
      <c r="AA146" t="s">
        <v>254</v>
      </c>
      <c r="AB146" t="s">
        <v>255</v>
      </c>
      <c r="AC146" t="s">
        <v>256</v>
      </c>
      <c r="AD146" t="s">
        <v>402</v>
      </c>
      <c r="AE146" t="s">
        <v>258</v>
      </c>
      <c r="AF146" t="s">
        <v>356</v>
      </c>
      <c r="AG146">
        <v>66.5</v>
      </c>
      <c r="AH146">
        <v>63.299999999999997</v>
      </c>
      <c r="AI146">
        <v>52.600000000000001</v>
      </c>
      <c r="AJ146">
        <v>63</v>
      </c>
      <c r="AK146">
        <v>70.799999999999997</v>
      </c>
      <c r="AL146">
        <v>56.399999999999999</v>
      </c>
      <c r="AM146">
        <v>54</v>
      </c>
      <c r="AN146">
        <v>78.200000000000003</v>
      </c>
      <c r="AO146">
        <v>63</v>
      </c>
      <c r="AP146">
        <v>40.5</v>
      </c>
      <c r="AQ146"/>
      <c r="AR146"/>
      <c r="AS146"/>
      <c r="AT146"/>
      <c r="AU146"/>
      <c r="AV146"/>
      <c r="AW146"/>
      <c r="AX146"/>
      <c r="AY146"/>
      <c r="AZ146"/>
      <c r="BA146"/>
      <c r="BB146"/>
      <c r="BC146"/>
      <c r="BD146"/>
      <c r="BE146"/>
      <c r="BF146"/>
      <c r="BG146"/>
      <c r="BH146"/>
      <c r="BI146"/>
      <c r="BJ146"/>
      <c r="BK146"/>
      <c r="BL146"/>
      <c r="BM146"/>
      <c r="BN146"/>
      <c r="BO146"/>
    </row>
    <row r="147">
      <c r="A147" t="s">
        <v>679</v>
      </c>
      <c r="B147">
        <v>2009</v>
      </c>
      <c r="C147" t="s">
        <v>685</v>
      </c>
      <c r="D147">
        <v>30</v>
      </c>
      <c r="E147" t="s">
        <v>57</v>
      </c>
      <c r="F147" t="s">
        <v>48</v>
      </c>
      <c r="G147" t="s">
        <v>199</v>
      </c>
      <c r="H147">
        <v>56.5</v>
      </c>
      <c r="I147">
        <v>46</v>
      </c>
      <c r="J147">
        <v>41.399999999999999</v>
      </c>
      <c r="K147">
        <v>30.5</v>
      </c>
      <c r="L147">
        <v>20</v>
      </c>
      <c r="M147">
        <v>32.399999999999999</v>
      </c>
      <c r="N147">
        <v>21.5</v>
      </c>
      <c r="O147">
        <v>19.600000000000001</v>
      </c>
      <c r="P147">
        <v>11.300000000000001</v>
      </c>
      <c r="Q147">
        <v>3.2000000000000002</v>
      </c>
      <c r="R147">
        <v>57.799999999999997</v>
      </c>
      <c r="S147">
        <v>49.299999999999997</v>
      </c>
      <c r="T147">
        <v>43</v>
      </c>
      <c r="U147">
        <v>42</v>
      </c>
      <c r="V147">
        <v>34.600000000000001</v>
      </c>
      <c r="W147" t="s">
        <v>250</v>
      </c>
      <c r="X147" t="s">
        <v>401</v>
      </c>
      <c r="Y147" t="s">
        <v>252</v>
      </c>
      <c r="Z147" t="s">
        <v>253</v>
      </c>
      <c r="AA147" t="s">
        <v>254</v>
      </c>
      <c r="AB147" t="s">
        <v>255</v>
      </c>
      <c r="AC147" t="s">
        <v>256</v>
      </c>
      <c r="AD147" t="s">
        <v>402</v>
      </c>
      <c r="AE147" t="s">
        <v>258</v>
      </c>
      <c r="AF147" t="s">
        <v>356</v>
      </c>
      <c r="AG147">
        <v>33.5</v>
      </c>
      <c r="AH147">
        <v>36.700000000000003</v>
      </c>
      <c r="AI147">
        <v>47.399999999999999</v>
      </c>
      <c r="AJ147">
        <v>37</v>
      </c>
      <c r="AK147">
        <v>29.199999999999999</v>
      </c>
      <c r="AL147">
        <v>43.600000000000001</v>
      </c>
      <c r="AM147">
        <v>46</v>
      </c>
      <c r="AN147">
        <v>21.800000000000001</v>
      </c>
      <c r="AO147">
        <v>37</v>
      </c>
      <c r="AP147">
        <v>59.5</v>
      </c>
      <c r="AQ147"/>
      <c r="AR147"/>
      <c r="AS147"/>
      <c r="AT147"/>
      <c r="AU147"/>
      <c r="AV147"/>
      <c r="AW147"/>
      <c r="AX147"/>
      <c r="AY147"/>
      <c r="AZ147"/>
      <c r="BA147"/>
      <c r="BB147"/>
      <c r="BC147"/>
      <c r="BD147"/>
      <c r="BE147"/>
      <c r="BF147"/>
      <c r="BG147"/>
      <c r="BH147"/>
      <c r="BI147"/>
      <c r="BJ147"/>
      <c r="BK147"/>
      <c r="BL147"/>
      <c r="BM147"/>
      <c r="BN147"/>
      <c r="BO147"/>
    </row>
    <row r="148">
      <c r="A148" t="s">
        <v>679</v>
      </c>
      <c r="B148">
        <v>2009</v>
      </c>
      <c r="C148" t="s">
        <v>685</v>
      </c>
      <c r="D148">
        <v>31</v>
      </c>
      <c r="E148" t="s">
        <v>104</v>
      </c>
      <c r="F148" t="s">
        <v>49</v>
      </c>
      <c r="G148" t="s">
        <v>698</v>
      </c>
      <c r="H148">
        <v>0.40000000000000002</v>
      </c>
      <c r="I148">
        <v>1.3999999999999999</v>
      </c>
      <c r="J148">
        <v>6.5</v>
      </c>
      <c r="K148">
        <v>20.699999999999999</v>
      </c>
      <c r="L148">
        <v>49.700000000000003</v>
      </c>
      <c r="M148">
        <v>32.799999999999997</v>
      </c>
      <c r="N148">
        <v>47.299999999999997</v>
      </c>
      <c r="O148">
        <v>54.200000000000003</v>
      </c>
      <c r="P148">
        <v>74</v>
      </c>
      <c r="Q148">
        <v>84.799999999999997</v>
      </c>
      <c r="R148">
        <v>0.40000000000000002</v>
      </c>
      <c r="S148">
        <v>1.2</v>
      </c>
      <c r="T148">
        <v>1</v>
      </c>
      <c r="U148">
        <v>2.7000000000000002</v>
      </c>
      <c r="V148">
        <v>8.1999999999999993</v>
      </c>
      <c r="W148" t="s">
        <v>250</v>
      </c>
      <c r="X148" t="s">
        <v>401</v>
      </c>
      <c r="Y148" t="s">
        <v>252</v>
      </c>
      <c r="Z148" t="s">
        <v>253</v>
      </c>
      <c r="AA148" t="s">
        <v>254</v>
      </c>
      <c r="AB148" t="s">
        <v>255</v>
      </c>
      <c r="AC148" t="s">
        <v>256</v>
      </c>
      <c r="AD148" t="s">
        <v>402</v>
      </c>
      <c r="AE148" t="s">
        <v>258</v>
      </c>
      <c r="AF148" t="s">
        <v>356</v>
      </c>
      <c r="AG148">
        <v>28</v>
      </c>
      <c r="AH148">
        <v>6.2999999999999998</v>
      </c>
      <c r="AI148">
        <v>13.4</v>
      </c>
      <c r="AJ148">
        <v>11</v>
      </c>
      <c r="AK148">
        <v>26.899999999999999</v>
      </c>
      <c r="AL148">
        <v>6.5999999999999996</v>
      </c>
      <c r="AM148">
        <v>7</v>
      </c>
      <c r="AN148">
        <v>13.4</v>
      </c>
      <c r="AO148">
        <v>8.5999999999999996</v>
      </c>
      <c r="AP148">
        <v>3.2000000000000002</v>
      </c>
      <c r="AQ148"/>
      <c r="AR148"/>
      <c r="AS148"/>
      <c r="AT148"/>
      <c r="AU148"/>
      <c r="AV148"/>
      <c r="AW148"/>
      <c r="AX148"/>
      <c r="AY148"/>
      <c r="AZ148"/>
      <c r="BA148"/>
      <c r="BB148"/>
      <c r="BC148"/>
      <c r="BD148"/>
      <c r="BE148"/>
      <c r="BF148"/>
      <c r="BG148"/>
      <c r="BH148"/>
      <c r="BI148"/>
      <c r="BJ148"/>
      <c r="BK148"/>
      <c r="BL148"/>
      <c r="BM148"/>
      <c r="BN148"/>
      <c r="BO148"/>
    </row>
    <row r="149">
      <c r="A149" t="s">
        <v>679</v>
      </c>
      <c r="B149">
        <v>2009</v>
      </c>
      <c r="C149" t="s">
        <v>685</v>
      </c>
      <c r="D149">
        <v>32</v>
      </c>
      <c r="E149" t="s">
        <v>104</v>
      </c>
      <c r="F149" t="s">
        <v>48</v>
      </c>
      <c r="G149" t="s">
        <v>199</v>
      </c>
      <c r="H149">
        <v>99.599999999999994</v>
      </c>
      <c r="I149">
        <v>98.599999999999994</v>
      </c>
      <c r="J149">
        <v>93.5</v>
      </c>
      <c r="K149">
        <v>79.299999999999997</v>
      </c>
      <c r="L149">
        <v>50.299999999999997</v>
      </c>
      <c r="M149">
        <v>67.200000000000003</v>
      </c>
      <c r="N149">
        <v>52.700000000000003</v>
      </c>
      <c r="O149">
        <v>45.799999999999997</v>
      </c>
      <c r="P149">
        <v>26</v>
      </c>
      <c r="Q149">
        <v>15.199999999999999</v>
      </c>
      <c r="R149">
        <v>99.599999999999994</v>
      </c>
      <c r="S149">
        <v>98.799999999999997</v>
      </c>
      <c r="T149">
        <v>99</v>
      </c>
      <c r="U149">
        <v>97.299999999999997</v>
      </c>
      <c r="V149">
        <v>91.799999999999997</v>
      </c>
      <c r="W149" t="s">
        <v>250</v>
      </c>
      <c r="X149" t="s">
        <v>401</v>
      </c>
      <c r="Y149" t="s">
        <v>252</v>
      </c>
      <c r="Z149" t="s">
        <v>253</v>
      </c>
      <c r="AA149" t="s">
        <v>254</v>
      </c>
      <c r="AB149" t="s">
        <v>255</v>
      </c>
      <c r="AC149" t="s">
        <v>256</v>
      </c>
      <c r="AD149" t="s">
        <v>402</v>
      </c>
      <c r="AE149" t="s">
        <v>258</v>
      </c>
      <c r="AF149" t="s">
        <v>356</v>
      </c>
      <c r="AG149">
        <v>72</v>
      </c>
      <c r="AH149">
        <v>93.700000000000003</v>
      </c>
      <c r="AI149">
        <v>86.599999999999994</v>
      </c>
      <c r="AJ149">
        <v>89</v>
      </c>
      <c r="AK149">
        <v>73.099999999999994</v>
      </c>
      <c r="AL149">
        <v>93.400000000000006</v>
      </c>
      <c r="AM149">
        <v>93</v>
      </c>
      <c r="AN149">
        <v>86.599999999999994</v>
      </c>
      <c r="AO149">
        <v>91.400000000000006</v>
      </c>
      <c r="AP149">
        <v>96.799999999999997</v>
      </c>
      <c r="AQ149"/>
      <c r="AR149"/>
      <c r="AS149"/>
      <c r="AT149"/>
      <c r="AU149"/>
      <c r="AV149"/>
      <c r="AW149"/>
      <c r="AX149"/>
      <c r="AY149"/>
      <c r="AZ149"/>
      <c r="BA149"/>
      <c r="BB149"/>
      <c r="BC149"/>
      <c r="BD149"/>
      <c r="BE149"/>
      <c r="BF149"/>
      <c r="BG149"/>
      <c r="BH149"/>
      <c r="BI149"/>
      <c r="BJ149"/>
      <c r="BK149"/>
      <c r="BL149"/>
      <c r="BM149"/>
      <c r="BN149"/>
      <c r="BO149"/>
    </row>
    <row r="150">
      <c r="A150" t="s">
        <v>679</v>
      </c>
      <c r="B150">
        <v>2009</v>
      </c>
      <c r="C150" t="s">
        <v>685</v>
      </c>
      <c r="D150">
        <v>35</v>
      </c>
      <c r="E150" t="s">
        <v>55</v>
      </c>
      <c r="F150" t="s">
        <v>49</v>
      </c>
      <c r="G150" t="s">
        <v>199</v>
      </c>
      <c r="H150">
        <v>2.8999999999999999</v>
      </c>
      <c r="I150">
        <v>3.2000000000000002</v>
      </c>
      <c r="J150">
        <v>8.6999999999999993</v>
      </c>
      <c r="K150">
        <v>23.600000000000001</v>
      </c>
      <c r="L150">
        <v>53.5</v>
      </c>
      <c r="M150">
        <v>34.700000000000003</v>
      </c>
      <c r="N150">
        <v>52.600000000000001</v>
      </c>
      <c r="O150">
        <v>58</v>
      </c>
      <c r="P150">
        <v>77.200000000000003</v>
      </c>
      <c r="Q150">
        <v>87.700000000000003</v>
      </c>
      <c r="R150">
        <v>3.2000000000000002</v>
      </c>
      <c r="S150">
        <v>2.7000000000000002</v>
      </c>
      <c r="T150">
        <v>3</v>
      </c>
      <c r="U150">
        <v>5</v>
      </c>
      <c r="V150">
        <v>11.5</v>
      </c>
      <c r="W150" t="s">
        <v>250</v>
      </c>
      <c r="X150" t="s">
        <v>401</v>
      </c>
      <c r="Y150" t="s">
        <v>252</v>
      </c>
      <c r="Z150" t="s">
        <v>253</v>
      </c>
      <c r="AA150" t="s">
        <v>254</v>
      </c>
      <c r="AB150" t="s">
        <v>255</v>
      </c>
      <c r="AC150" t="s">
        <v>256</v>
      </c>
      <c r="AD150" t="s">
        <v>402</v>
      </c>
      <c r="AE150" t="s">
        <v>258</v>
      </c>
      <c r="AF150" t="s">
        <v>356</v>
      </c>
      <c r="AG150">
        <v>30.100000000000001</v>
      </c>
      <c r="AH150">
        <v>8.8000000000000007</v>
      </c>
      <c r="AI150">
        <v>16.199999999999999</v>
      </c>
      <c r="AJ150">
        <v>13.300000000000001</v>
      </c>
      <c r="AK150">
        <v>29.399999999999999</v>
      </c>
      <c r="AL150">
        <v>10.1</v>
      </c>
      <c r="AM150">
        <v>10.199999999999999</v>
      </c>
      <c r="AN150">
        <v>14.4</v>
      </c>
      <c r="AO150">
        <v>13.6</v>
      </c>
      <c r="AP150">
        <v>4.9000000000000004</v>
      </c>
      <c r="AQ150"/>
      <c r="AR150"/>
      <c r="AS150"/>
      <c r="AT150"/>
      <c r="AU150"/>
      <c r="AV150"/>
      <c r="AW150"/>
      <c r="AX150"/>
      <c r="AY150"/>
      <c r="AZ150"/>
      <c r="BA150"/>
      <c r="BB150"/>
      <c r="BC150"/>
      <c r="BD150"/>
      <c r="BE150"/>
      <c r="BF150"/>
      <c r="BG150"/>
      <c r="BH150"/>
      <c r="BI150"/>
      <c r="BJ150"/>
      <c r="BK150"/>
      <c r="BL150"/>
      <c r="BM150"/>
      <c r="BN150"/>
      <c r="BO150"/>
    </row>
    <row r="151">
      <c r="A151" t="s">
        <v>679</v>
      </c>
      <c r="B151">
        <v>2009</v>
      </c>
      <c r="C151" t="s">
        <v>685</v>
      </c>
      <c r="D151">
        <v>36</v>
      </c>
      <c r="E151" t="s">
        <v>55</v>
      </c>
      <c r="F151" t="s">
        <v>48</v>
      </c>
      <c r="G151" t="s">
        <v>199</v>
      </c>
      <c r="H151">
        <v>97.099999999999994</v>
      </c>
      <c r="I151">
        <v>96.799999999999997</v>
      </c>
      <c r="J151">
        <v>91.299999999999997</v>
      </c>
      <c r="K151">
        <v>76.400000000000006</v>
      </c>
      <c r="L151">
        <v>46.5</v>
      </c>
      <c r="M151">
        <v>65.299999999999997</v>
      </c>
      <c r="N151">
        <v>47.399999999999999</v>
      </c>
      <c r="O151">
        <v>42</v>
      </c>
      <c r="P151">
        <v>22.800000000000001</v>
      </c>
      <c r="Q151">
        <v>12.300000000000001</v>
      </c>
      <c r="R151">
        <v>96.799999999999997</v>
      </c>
      <c r="S151">
        <v>97.299999999999997</v>
      </c>
      <c r="T151">
        <v>97</v>
      </c>
      <c r="U151">
        <v>95</v>
      </c>
      <c r="V151">
        <v>88.5</v>
      </c>
      <c r="W151" t="s">
        <v>250</v>
      </c>
      <c r="X151" t="s">
        <v>401</v>
      </c>
      <c r="Y151" t="s">
        <v>252</v>
      </c>
      <c r="Z151" t="s">
        <v>253</v>
      </c>
      <c r="AA151" t="s">
        <v>254</v>
      </c>
      <c r="AB151" t="s">
        <v>255</v>
      </c>
      <c r="AC151" t="s">
        <v>256</v>
      </c>
      <c r="AD151" t="s">
        <v>402</v>
      </c>
      <c r="AE151" t="s">
        <v>258</v>
      </c>
      <c r="AF151" t="s">
        <v>356</v>
      </c>
      <c r="AG151">
        <v>69.900000000000006</v>
      </c>
      <c r="AH151">
        <v>91.200000000000003</v>
      </c>
      <c r="AI151">
        <v>83.799999999999997</v>
      </c>
      <c r="AJ151">
        <v>86.700000000000003</v>
      </c>
      <c r="AK151">
        <v>70.599999999999994</v>
      </c>
      <c r="AL151">
        <v>89.900000000000006</v>
      </c>
      <c r="AM151">
        <v>89.799999999999997</v>
      </c>
      <c r="AN151">
        <v>85.599999999999994</v>
      </c>
      <c r="AO151">
        <v>86.400000000000006</v>
      </c>
      <c r="AP151">
        <v>95.099999999999994</v>
      </c>
      <c r="AQ151"/>
      <c r="AR151"/>
      <c r="AS151"/>
      <c r="AT151"/>
      <c r="AU151"/>
      <c r="AV151"/>
      <c r="AW151"/>
      <c r="AX151"/>
      <c r="AY151"/>
      <c r="AZ151"/>
      <c r="BA151"/>
      <c r="BB151"/>
      <c r="BC151"/>
      <c r="BD151"/>
      <c r="BE151"/>
      <c r="BF151"/>
      <c r="BG151"/>
      <c r="BH151"/>
      <c r="BI151"/>
      <c r="BJ151"/>
      <c r="BK151"/>
      <c r="BL151"/>
      <c r="BM151"/>
      <c r="BN151"/>
      <c r="BO151"/>
    </row>
    <row r="152">
      <c r="A152" t="s">
        <v>679</v>
      </c>
      <c r="B152">
        <v>2009</v>
      </c>
      <c r="C152" t="s">
        <v>685</v>
      </c>
      <c r="D152">
        <v>37</v>
      </c>
      <c r="E152" t="s">
        <v>167</v>
      </c>
      <c r="F152" t="s">
        <v>49</v>
      </c>
      <c r="G152" t="s">
        <v>699</v>
      </c>
      <c r="H152">
        <v>1.7</v>
      </c>
      <c r="I152">
        <v>2.7000000000000002</v>
      </c>
      <c r="J152">
        <v>7.9000000000000004</v>
      </c>
      <c r="K152">
        <v>23</v>
      </c>
      <c r="L152">
        <v>53.100000000000001</v>
      </c>
      <c r="M152">
        <v>34.5</v>
      </c>
      <c r="N152">
        <v>51.200000000000003</v>
      </c>
      <c r="O152">
        <v>58</v>
      </c>
      <c r="P152">
        <v>76.599999999999994</v>
      </c>
      <c r="Q152">
        <v>87.599999999999994</v>
      </c>
      <c r="R152">
        <v>1.8999999999999999</v>
      </c>
      <c r="S152">
        <v>2.1000000000000001</v>
      </c>
      <c r="T152">
        <v>2.2999999999999998</v>
      </c>
      <c r="U152">
        <v>4.2000000000000002</v>
      </c>
      <c r="V152">
        <v>11.199999999999999</v>
      </c>
      <c r="W152" t="s">
        <v>250</v>
      </c>
      <c r="X152" t="s">
        <v>401</v>
      </c>
      <c r="Y152" t="s">
        <v>252</v>
      </c>
      <c r="Z152" t="s">
        <v>253</v>
      </c>
      <c r="AA152" t="s">
        <v>254</v>
      </c>
      <c r="AB152" t="s">
        <v>255</v>
      </c>
      <c r="AC152" t="s">
        <v>256</v>
      </c>
      <c r="AD152" t="s">
        <v>402</v>
      </c>
      <c r="AE152" t="s">
        <v>258</v>
      </c>
      <c r="AF152" t="s">
        <v>356</v>
      </c>
      <c r="AG152">
        <v>30.100000000000001</v>
      </c>
      <c r="AH152">
        <v>7.9000000000000004</v>
      </c>
      <c r="AI152">
        <v>14.800000000000001</v>
      </c>
      <c r="AJ152">
        <v>13.1</v>
      </c>
      <c r="AK152">
        <v>29.100000000000001</v>
      </c>
      <c r="AL152">
        <v>9.5999999999999996</v>
      </c>
      <c r="AM152">
        <v>10</v>
      </c>
      <c r="AN152">
        <v>14.199999999999999</v>
      </c>
      <c r="AO152">
        <v>9.5999999999999996</v>
      </c>
      <c r="AP152">
        <v>4.7000000000000002</v>
      </c>
      <c r="AQ152"/>
      <c r="AR152"/>
      <c r="AS152"/>
      <c r="AT152"/>
      <c r="AU152"/>
      <c r="AV152"/>
      <c r="AW152"/>
      <c r="AX152"/>
      <c r="AY152"/>
      <c r="AZ152"/>
      <c r="BA152"/>
      <c r="BB152"/>
      <c r="BC152"/>
      <c r="BD152"/>
      <c r="BE152"/>
      <c r="BF152"/>
      <c r="BG152"/>
      <c r="BH152"/>
      <c r="BI152"/>
      <c r="BJ152"/>
      <c r="BK152"/>
      <c r="BL152"/>
      <c r="BM152"/>
      <c r="BN152"/>
      <c r="BO152"/>
    </row>
    <row r="153">
      <c r="A153" t="s">
        <v>679</v>
      </c>
      <c r="B153">
        <v>2009</v>
      </c>
      <c r="C153" t="s">
        <v>685</v>
      </c>
      <c r="D153">
        <v>38</v>
      </c>
      <c r="E153" t="s">
        <v>167</v>
      </c>
      <c r="F153" t="s">
        <v>48</v>
      </c>
      <c r="G153" t="s">
        <v>199</v>
      </c>
      <c r="H153">
        <v>98.299999999999997</v>
      </c>
      <c r="I153">
        <v>97.299999999999997</v>
      </c>
      <c r="J153">
        <v>92.099999999999994</v>
      </c>
      <c r="K153">
        <v>77</v>
      </c>
      <c r="L153">
        <v>46.899999999999999</v>
      </c>
      <c r="M153">
        <v>65.5</v>
      </c>
      <c r="N153">
        <v>48.799999999999997</v>
      </c>
      <c r="O153">
        <v>42</v>
      </c>
      <c r="P153">
        <v>23.399999999999999</v>
      </c>
      <c r="Q153">
        <v>12.4</v>
      </c>
      <c r="R153">
        <v>98.099999999999994</v>
      </c>
      <c r="S153">
        <v>97.900000000000006</v>
      </c>
      <c r="T153">
        <v>97.700000000000003</v>
      </c>
      <c r="U153">
        <v>95.799999999999997</v>
      </c>
      <c r="V153">
        <v>88.799999999999997</v>
      </c>
      <c r="W153" t="s">
        <v>250</v>
      </c>
      <c r="X153" t="s">
        <v>401</v>
      </c>
      <c r="Y153" t="s">
        <v>252</v>
      </c>
      <c r="Z153" t="s">
        <v>253</v>
      </c>
      <c r="AA153" t="s">
        <v>254</v>
      </c>
      <c r="AB153" t="s">
        <v>255</v>
      </c>
      <c r="AC153" t="s">
        <v>256</v>
      </c>
      <c r="AD153" t="s">
        <v>402</v>
      </c>
      <c r="AE153" t="s">
        <v>258</v>
      </c>
      <c r="AF153" t="s">
        <v>356</v>
      </c>
      <c r="AG153">
        <v>69.900000000000006</v>
      </c>
      <c r="AH153">
        <v>92.099999999999994</v>
      </c>
      <c r="AI153">
        <v>85.200000000000003</v>
      </c>
      <c r="AJ153">
        <v>86.900000000000006</v>
      </c>
      <c r="AK153">
        <v>70.900000000000006</v>
      </c>
      <c r="AL153">
        <v>90.400000000000006</v>
      </c>
      <c r="AM153">
        <v>90</v>
      </c>
      <c r="AN153">
        <v>85.799999999999997</v>
      </c>
      <c r="AO153">
        <v>90.400000000000006</v>
      </c>
      <c r="AP153">
        <v>95.299999999999997</v>
      </c>
      <c r="AQ153"/>
      <c r="AR153"/>
      <c r="AS153"/>
      <c r="AT153"/>
      <c r="AU153"/>
      <c r="AV153"/>
      <c r="AW153"/>
      <c r="AX153"/>
      <c r="AY153"/>
      <c r="AZ153"/>
      <c r="BA153"/>
      <c r="BB153"/>
      <c r="BC153"/>
      <c r="BD153"/>
      <c r="BE153"/>
      <c r="BF153"/>
      <c r="BG153"/>
      <c r="BH153"/>
      <c r="BI153"/>
      <c r="BJ153"/>
      <c r="BK153"/>
      <c r="BL153"/>
      <c r="BM153"/>
      <c r="BN153"/>
      <c r="BO153"/>
    </row>
    <row r="154">
      <c r="A154" t="s">
        <v>679</v>
      </c>
      <c r="B154">
        <v>2009</v>
      </c>
      <c r="C154" t="s">
        <v>685</v>
      </c>
      <c r="D154">
        <v>41</v>
      </c>
      <c r="E154" t="s">
        <v>56</v>
      </c>
      <c r="F154" t="s">
        <v>49</v>
      </c>
      <c r="G154" t="s">
        <v>199</v>
      </c>
      <c r="H154">
        <v>17.399999999999999</v>
      </c>
      <c r="I154">
        <v>18</v>
      </c>
      <c r="J154">
        <v>16.699999999999999</v>
      </c>
      <c r="K154">
        <v>9.9000000000000004</v>
      </c>
      <c r="L154">
        <v>8.3000000000000007</v>
      </c>
      <c r="M154">
        <v>8.9000000000000004</v>
      </c>
      <c r="N154">
        <v>3.5</v>
      </c>
      <c r="O154">
        <v>4.2999999999999998</v>
      </c>
      <c r="P154">
        <v>2.3999999999999999</v>
      </c>
      <c r="Q154">
        <v>4</v>
      </c>
      <c r="R154">
        <v>18.199999999999999</v>
      </c>
      <c r="S154">
        <v>16.199999999999999</v>
      </c>
      <c r="T154">
        <v>18.300000000000001</v>
      </c>
      <c r="U154">
        <v>17.5</v>
      </c>
      <c r="V154">
        <v>14.5</v>
      </c>
      <c r="W154" t="s">
        <v>250</v>
      </c>
      <c r="X154" t="s">
        <v>401</v>
      </c>
      <c r="Y154" t="s">
        <v>252</v>
      </c>
      <c r="Z154" t="s">
        <v>253</v>
      </c>
      <c r="AA154" t="s">
        <v>254</v>
      </c>
      <c r="AB154" t="s">
        <v>255</v>
      </c>
      <c r="AC154" t="s">
        <v>256</v>
      </c>
      <c r="AD154" t="s">
        <v>402</v>
      </c>
      <c r="AE154" t="s">
        <v>258</v>
      </c>
      <c r="AF154" t="s">
        <v>356</v>
      </c>
      <c r="AG154">
        <v>13.300000000000001</v>
      </c>
      <c r="AH154">
        <v>15.300000000000001</v>
      </c>
      <c r="AI154">
        <v>18</v>
      </c>
      <c r="AJ154">
        <v>21.399999999999999</v>
      </c>
      <c r="AK154">
        <v>9.6999999999999993</v>
      </c>
      <c r="AL154">
        <v>14.4</v>
      </c>
      <c r="AM154">
        <v>12.6</v>
      </c>
      <c r="AN154">
        <v>10.800000000000001</v>
      </c>
      <c r="AO154">
        <v>13.699999999999999</v>
      </c>
      <c r="AP154">
        <v>12.800000000000001</v>
      </c>
      <c r="AQ154"/>
      <c r="AR154"/>
      <c r="AS154"/>
      <c r="AT154"/>
      <c r="AU154"/>
      <c r="AV154"/>
      <c r="AW154"/>
      <c r="AX154"/>
      <c r="AY154"/>
      <c r="AZ154"/>
      <c r="BA154"/>
      <c r="BB154"/>
      <c r="BC154"/>
      <c r="BD154"/>
      <c r="BE154"/>
      <c r="BF154"/>
      <c r="BG154"/>
      <c r="BH154"/>
      <c r="BI154"/>
      <c r="BJ154"/>
      <c r="BK154"/>
      <c r="BL154"/>
      <c r="BM154"/>
      <c r="BN154"/>
      <c r="BO154"/>
    </row>
    <row r="155">
      <c r="A155" t="s">
        <v>679</v>
      </c>
      <c r="B155">
        <v>2009</v>
      </c>
      <c r="C155" t="s">
        <v>685</v>
      </c>
      <c r="D155">
        <v>42</v>
      </c>
      <c r="E155" t="s">
        <v>56</v>
      </c>
      <c r="F155" t="s">
        <v>48</v>
      </c>
      <c r="G155" t="s">
        <v>700</v>
      </c>
      <c r="H155">
        <v>82.599999999999994</v>
      </c>
      <c r="I155">
        <v>82</v>
      </c>
      <c r="J155">
        <v>83.299999999999997</v>
      </c>
      <c r="K155">
        <v>90.099999999999994</v>
      </c>
      <c r="L155">
        <v>91.700000000000003</v>
      </c>
      <c r="M155">
        <v>91.099999999999994</v>
      </c>
      <c r="N155">
        <v>96.5</v>
      </c>
      <c r="O155">
        <v>95.700000000000003</v>
      </c>
      <c r="P155">
        <v>97.599999999999994</v>
      </c>
      <c r="Q155">
        <v>96</v>
      </c>
      <c r="R155">
        <v>81.799999999999997</v>
      </c>
      <c r="S155">
        <v>83.799999999999997</v>
      </c>
      <c r="T155">
        <v>81.700000000000003</v>
      </c>
      <c r="U155">
        <v>82.5</v>
      </c>
      <c r="V155">
        <v>85.5</v>
      </c>
      <c r="W155" t="s">
        <v>250</v>
      </c>
      <c r="X155" t="s">
        <v>401</v>
      </c>
      <c r="Y155" t="s">
        <v>252</v>
      </c>
      <c r="Z155" t="s">
        <v>253</v>
      </c>
      <c r="AA155" t="s">
        <v>254</v>
      </c>
      <c r="AB155" t="s">
        <v>255</v>
      </c>
      <c r="AC155" t="s">
        <v>256</v>
      </c>
      <c r="AD155" t="s">
        <v>402</v>
      </c>
      <c r="AE155" t="s">
        <v>258</v>
      </c>
      <c r="AF155" t="s">
        <v>356</v>
      </c>
      <c r="AG155">
        <v>86.700000000000003</v>
      </c>
      <c r="AH155">
        <v>84.700000000000003</v>
      </c>
      <c r="AI155">
        <v>82</v>
      </c>
      <c r="AJ155">
        <v>78.599999999999994</v>
      </c>
      <c r="AK155">
        <v>90.299999999999997</v>
      </c>
      <c r="AL155">
        <v>85.599999999999994</v>
      </c>
      <c r="AM155">
        <v>87.400000000000006</v>
      </c>
      <c r="AN155">
        <v>89.200000000000003</v>
      </c>
      <c r="AO155">
        <v>86.299999999999997</v>
      </c>
      <c r="AP155">
        <v>87.200000000000003</v>
      </c>
      <c r="AQ155"/>
      <c r="AR155"/>
      <c r="AS155"/>
      <c r="AT155"/>
      <c r="AU155"/>
      <c r="AV155"/>
      <c r="AW155"/>
      <c r="AX155"/>
      <c r="AY155"/>
      <c r="AZ155"/>
      <c r="BA155"/>
      <c r="BB155"/>
      <c r="BC155"/>
      <c r="BD155"/>
      <c r="BE155"/>
      <c r="BF155"/>
      <c r="BG155"/>
      <c r="BH155"/>
      <c r="BI155"/>
      <c r="BJ155"/>
      <c r="BK155"/>
      <c r="BL155"/>
      <c r="BM155"/>
      <c r="BN155"/>
      <c r="BO155"/>
    </row>
    <row r="156">
      <c r="A156" t="s">
        <v>679</v>
      </c>
      <c r="B156">
        <v>2009</v>
      </c>
      <c r="C156" t="s">
        <v>685</v>
      </c>
      <c r="D156">
        <v>58</v>
      </c>
      <c r="E156" t="s">
        <v>357</v>
      </c>
      <c r="F156" t="s">
        <v>358</v>
      </c>
      <c r="G156" t="s">
        <v>199</v>
      </c>
      <c r="H156">
        <v>0.1591929356379021</v>
      </c>
      <c r="I156">
        <v>0.4906705454596364</v>
      </c>
      <c r="J156">
        <v>0.63629058659202875</v>
      </c>
      <c r="K156">
        <v>1.12357109800168</v>
      </c>
      <c r="L156">
        <v>9.7892142964095665</v>
      </c>
      <c r="M156">
        <v>2.7480981833043279</v>
      </c>
      <c r="N156">
        <v>2.4355979740954661</v>
      </c>
      <c r="O156">
        <v>2.341128698350083</v>
      </c>
      <c r="P156">
        <v>7.2241102176276728</v>
      </c>
      <c r="Q156">
        <v>29.512464546552881</v>
      </c>
      <c r="R156">
        <v>0.1800170068608449</v>
      </c>
      <c r="S156">
        <v>0.56902333075953482</v>
      </c>
      <c r="T156">
        <v>0.095587313258927498</v>
      </c>
      <c r="U156">
        <v>0.1266427568697174</v>
      </c>
      <c r="V156">
        <v>1.508248829535316</v>
      </c>
      <c r="W156" t="s">
        <v>250</v>
      </c>
      <c r="X156" t="s">
        <v>401</v>
      </c>
      <c r="Y156" t="s">
        <v>252</v>
      </c>
      <c r="Z156" t="s">
        <v>253</v>
      </c>
      <c r="AA156" t="s">
        <v>254</v>
      </c>
      <c r="AB156" t="s">
        <v>255</v>
      </c>
      <c r="AC156" t="s">
        <v>256</v>
      </c>
      <c r="AD156" t="s">
        <v>402</v>
      </c>
      <c r="AE156" t="s">
        <v>258</v>
      </c>
      <c r="AF156" t="s">
        <v>356</v>
      </c>
      <c r="AG156">
        <v>4.9386316298466948</v>
      </c>
      <c r="AH156">
        <v>1.890290980828337</v>
      </c>
      <c r="AI156">
        <v>1.704819752321062</v>
      </c>
      <c r="AJ156">
        <v>2.1395137630187788</v>
      </c>
      <c r="AK156">
        <v>3.3928435518684892</v>
      </c>
      <c r="AL156">
        <v>1.1450033682222589</v>
      </c>
      <c r="AM156">
        <v>2.6568122674459951</v>
      </c>
      <c r="AN156">
        <v>3.49477474327426</v>
      </c>
      <c r="AO156">
        <v>0.5409249664067467</v>
      </c>
      <c r="AP156">
        <v>0.19492121860992459</v>
      </c>
      <c r="AQ156"/>
      <c r="AR156"/>
      <c r="AS156"/>
      <c r="AT156"/>
      <c r="AU156"/>
      <c r="AV156"/>
      <c r="AW156"/>
      <c r="AX156"/>
      <c r="AY156"/>
      <c r="AZ156"/>
      <c r="BA156"/>
      <c r="BB156"/>
      <c r="BC156"/>
      <c r="BD156"/>
      <c r="BE156"/>
      <c r="BF156"/>
      <c r="BG156"/>
      <c r="BH156"/>
      <c r="BI156"/>
      <c r="BJ156"/>
      <c r="BK156"/>
      <c r="BL156"/>
      <c r="BM156"/>
      <c r="BN156"/>
      <c r="BO156"/>
    </row>
    <row r="157">
      <c r="A157" t="s">
        <v>679</v>
      </c>
      <c r="B157">
        <v>2009</v>
      </c>
      <c r="C157" t="s">
        <v>685</v>
      </c>
      <c r="D157">
        <v>59</v>
      </c>
      <c r="E157" t="s">
        <v>357</v>
      </c>
      <c r="F157" t="s">
        <v>403</v>
      </c>
      <c r="G157" t="s">
        <v>199</v>
      </c>
      <c r="H157">
        <v>0.22931484450607101</v>
      </c>
      <c r="I157">
        <v>0.9079367199581454</v>
      </c>
      <c r="J157">
        <v>5.8548371169241458</v>
      </c>
      <c r="K157">
        <v>19.534371983399581</v>
      </c>
      <c r="L157">
        <v>39.865992309686192</v>
      </c>
      <c r="M157">
        <v>30.07581641361833</v>
      </c>
      <c r="N157">
        <v>44.880803775650051</v>
      </c>
      <c r="O157">
        <v>51.863737363620842</v>
      </c>
      <c r="P157">
        <v>66.742714864208892</v>
      </c>
      <c r="Q157">
        <v>55.085612240842288</v>
      </c>
      <c r="R157">
        <v>0.23281396527198911</v>
      </c>
      <c r="S157">
        <v>0.587451640883217</v>
      </c>
      <c r="T157">
        <v>0.95089945611486326</v>
      </c>
      <c r="U157">
        <v>2.6013363779886611</v>
      </c>
      <c r="V157">
        <v>6.6725306946568042</v>
      </c>
      <c r="W157" t="s">
        <v>250</v>
      </c>
      <c r="X157" t="s">
        <v>401</v>
      </c>
      <c r="Y157" t="s">
        <v>252</v>
      </c>
      <c r="Z157" t="s">
        <v>253</v>
      </c>
      <c r="AA157" t="s">
        <v>254</v>
      </c>
      <c r="AB157" t="s">
        <v>255</v>
      </c>
      <c r="AC157" t="s">
        <v>256</v>
      </c>
      <c r="AD157" t="s">
        <v>402</v>
      </c>
      <c r="AE157" t="s">
        <v>258</v>
      </c>
      <c r="AF157" t="s">
        <v>356</v>
      </c>
      <c r="AG157">
        <v>23.15550635731832</v>
      </c>
      <c r="AH157">
        <v>4.4421369594759907</v>
      </c>
      <c r="AI157">
        <v>11.76348326374055</v>
      </c>
      <c r="AJ157">
        <v>8.8121380660288811</v>
      </c>
      <c r="AK157">
        <v>23.506369875847518</v>
      </c>
      <c r="AL157">
        <v>5.4210205828516189</v>
      </c>
      <c r="AM157">
        <v>4.3412613021712394</v>
      </c>
      <c r="AN157">
        <v>9.9295690816913211</v>
      </c>
      <c r="AO157">
        <v>8.054659023989263</v>
      </c>
      <c r="AP157">
        <v>2.9627343301919309</v>
      </c>
      <c r="AQ157"/>
      <c r="AR157"/>
      <c r="AS157"/>
      <c r="AT157"/>
      <c r="AU157"/>
      <c r="AV157"/>
      <c r="AW157"/>
      <c r="AX157"/>
      <c r="AY157"/>
      <c r="AZ157"/>
      <c r="BA157"/>
      <c r="BB157"/>
      <c r="BC157"/>
      <c r="BD157"/>
      <c r="BE157"/>
      <c r="BF157"/>
      <c r="BG157"/>
      <c r="BH157"/>
      <c r="BI157"/>
      <c r="BJ157"/>
      <c r="BK157"/>
      <c r="BL157"/>
      <c r="BM157"/>
      <c r="BN157"/>
      <c r="BO157"/>
    </row>
    <row r="158">
      <c r="A158" t="s">
        <v>679</v>
      </c>
      <c r="B158">
        <v>2009</v>
      </c>
      <c r="C158" t="s">
        <v>685</v>
      </c>
      <c r="D158">
        <v>60</v>
      </c>
      <c r="E158" t="s">
        <v>357</v>
      </c>
      <c r="F158" t="s">
        <v>404</v>
      </c>
      <c r="G158" t="s">
        <v>199</v>
      </c>
      <c r="H158">
        <v>43.158991686249372</v>
      </c>
      <c r="I158">
        <v>52.913819312424458</v>
      </c>
      <c r="J158">
        <v>52.060160261950813</v>
      </c>
      <c r="K158">
        <v>48.856578291931221</v>
      </c>
      <c r="L158">
        <v>30.241945483179379</v>
      </c>
      <c r="M158">
        <v>34.766276801772968</v>
      </c>
      <c r="N158">
        <v>31.210699030624681</v>
      </c>
      <c r="O158">
        <v>26.23619556042371</v>
      </c>
      <c r="P158">
        <v>14.75128884779282</v>
      </c>
      <c r="Q158">
        <v>11.9894704924361</v>
      </c>
      <c r="R158">
        <v>41.765633832787913</v>
      </c>
      <c r="S158">
        <v>49.498224411457073</v>
      </c>
      <c r="T158">
        <v>56.36354636701212</v>
      </c>
      <c r="U158">
        <v>55.300806576602326</v>
      </c>
      <c r="V158">
        <v>57.203896923917398</v>
      </c>
      <c r="W158" t="s">
        <v>250</v>
      </c>
      <c r="X158" t="s">
        <v>401</v>
      </c>
      <c r="Y158" t="s">
        <v>252</v>
      </c>
      <c r="Z158" t="s">
        <v>253</v>
      </c>
      <c r="AA158" t="s">
        <v>254</v>
      </c>
      <c r="AB158" t="s">
        <v>255</v>
      </c>
      <c r="AC158" t="s">
        <v>256</v>
      </c>
      <c r="AD158" t="s">
        <v>402</v>
      </c>
      <c r="AE158" t="s">
        <v>258</v>
      </c>
      <c r="AF158" t="s">
        <v>356</v>
      </c>
      <c r="AG158">
        <v>38.696073230823828</v>
      </c>
      <c r="AH158">
        <v>56.959424619810378</v>
      </c>
      <c r="AI158">
        <v>39.25891509098048</v>
      </c>
      <c r="AJ158">
        <v>52.063197167548722</v>
      </c>
      <c r="AK158">
        <v>43.880780960129059</v>
      </c>
      <c r="AL158">
        <v>49.828014035589923</v>
      </c>
      <c r="AM158">
        <v>46.989720384111152</v>
      </c>
      <c r="AN158">
        <v>64.796468177555639</v>
      </c>
      <c r="AO158">
        <v>54.390544647595867</v>
      </c>
      <c r="AP158">
        <v>37.295867584431527</v>
      </c>
      <c r="AQ158"/>
      <c r="AR158"/>
      <c r="AS158"/>
      <c r="AT158"/>
      <c r="AU158"/>
      <c r="AV158"/>
      <c r="AW158"/>
      <c r="AX158"/>
      <c r="AY158"/>
      <c r="AZ158"/>
      <c r="BA158"/>
      <c r="BB158"/>
      <c r="BC158"/>
      <c r="BD158"/>
      <c r="BE158"/>
      <c r="BF158"/>
      <c r="BG158"/>
      <c r="BH158"/>
      <c r="BI158"/>
      <c r="BJ158"/>
      <c r="BK158"/>
      <c r="BL158"/>
      <c r="BM158"/>
      <c r="BN158"/>
      <c r="BO158"/>
    </row>
    <row r="159">
      <c r="A159" t="s">
        <v>679</v>
      </c>
      <c r="B159">
        <v>2009</v>
      </c>
      <c r="C159" t="s">
        <v>685</v>
      </c>
      <c r="D159">
        <v>61</v>
      </c>
      <c r="E159" t="s">
        <v>357</v>
      </c>
      <c r="F159" t="s">
        <v>405</v>
      </c>
      <c r="G159" t="s">
        <v>199</v>
      </c>
      <c r="H159">
        <v>3.178992931079244</v>
      </c>
      <c r="I159">
        <v>7.2584464294322109</v>
      </c>
      <c r="J159">
        <v>11.500215732975279</v>
      </c>
      <c r="K159">
        <v>8.8599030950555822</v>
      </c>
      <c r="L159">
        <v>9.779854601594252</v>
      </c>
      <c r="M159">
        <v>4.9909960816562844</v>
      </c>
      <c r="N159">
        <v>5.2805514338183421</v>
      </c>
      <c r="O159">
        <v>6.8107281854144626</v>
      </c>
      <c r="P159">
        <v>5.9230924512802448</v>
      </c>
      <c r="Q159">
        <v>1.9239509779736741</v>
      </c>
      <c r="R159">
        <v>2.4756642184964148</v>
      </c>
      <c r="S159">
        <v>5.4775190986581572</v>
      </c>
      <c r="T159">
        <v>10.513309048005979</v>
      </c>
      <c r="U159">
        <v>11.817113784747679</v>
      </c>
      <c r="V159">
        <v>15.064896567710321</v>
      </c>
      <c r="W159" t="s">
        <v>250</v>
      </c>
      <c r="X159" t="s">
        <v>401</v>
      </c>
      <c r="Y159" t="s">
        <v>252</v>
      </c>
      <c r="Z159" t="s">
        <v>253</v>
      </c>
      <c r="AA159" t="s">
        <v>254</v>
      </c>
      <c r="AB159" t="s">
        <v>255</v>
      </c>
      <c r="AC159" t="s">
        <v>256</v>
      </c>
      <c r="AD159" t="s">
        <v>402</v>
      </c>
      <c r="AE159" t="s">
        <v>258</v>
      </c>
      <c r="AF159" t="s">
        <v>356</v>
      </c>
      <c r="AG159">
        <v>12.11459497909831</v>
      </c>
      <c r="AH159">
        <v>2.7730447938154592</v>
      </c>
      <c r="AI159">
        <v>4.8848528117422898</v>
      </c>
      <c r="AJ159">
        <v>17.32888409660238</v>
      </c>
      <c r="AK159">
        <v>10.818190764448181</v>
      </c>
      <c r="AL159">
        <v>12.886273127339591</v>
      </c>
      <c r="AM159">
        <v>0.74502841034538136</v>
      </c>
      <c r="AN159">
        <v>0.92592978820954575</v>
      </c>
      <c r="AO159">
        <v>0.51376062741087858</v>
      </c>
      <c r="AP159">
        <v>1.5488339420532</v>
      </c>
      <c r="AQ159"/>
      <c r="AR159"/>
      <c r="AS159"/>
      <c r="AT159"/>
      <c r="AU159"/>
      <c r="AV159"/>
      <c r="AW159"/>
      <c r="AX159"/>
      <c r="AY159"/>
      <c r="AZ159"/>
      <c r="BA159"/>
      <c r="BB159"/>
      <c r="BC159"/>
      <c r="BD159"/>
      <c r="BE159"/>
      <c r="BF159"/>
      <c r="BG159"/>
      <c r="BH159"/>
      <c r="BI159"/>
      <c r="BJ159"/>
      <c r="BK159"/>
      <c r="BL159"/>
      <c r="BM159"/>
      <c r="BN159"/>
      <c r="BO159"/>
    </row>
    <row r="160">
      <c r="A160" t="s">
        <v>679</v>
      </c>
      <c r="B160">
        <v>2009</v>
      </c>
      <c r="C160" t="s">
        <v>685</v>
      </c>
      <c r="D160">
        <v>62</v>
      </c>
      <c r="E160" t="s">
        <v>357</v>
      </c>
      <c r="F160" t="s">
        <v>406</v>
      </c>
      <c r="G160" t="s">
        <v>199</v>
      </c>
      <c r="H160">
        <v>6.1611914909998644</v>
      </c>
      <c r="I160">
        <v>4.6523979532239048</v>
      </c>
      <c r="J160">
        <v>3.550368814078539</v>
      </c>
      <c r="K160">
        <v>2.6802867925969691</v>
      </c>
      <c r="L160">
        <v>1.797286867726434</v>
      </c>
      <c r="M160">
        <v>2.1590289117550481</v>
      </c>
      <c r="N160">
        <v>1.367205017031393</v>
      </c>
      <c r="O160">
        <v>0.64698892333273073</v>
      </c>
      <c r="P160">
        <v>0.24302091986998289</v>
      </c>
      <c r="Q160">
        <v>0</v>
      </c>
      <c r="R160">
        <v>6.1101806581627187</v>
      </c>
      <c r="S160">
        <v>4.9703456559897399</v>
      </c>
      <c r="T160">
        <v>4.2389458886005889</v>
      </c>
      <c r="U160">
        <v>3.530364079296981</v>
      </c>
      <c r="V160">
        <v>4.3683646313979727</v>
      </c>
      <c r="W160" t="s">
        <v>250</v>
      </c>
      <c r="X160" t="s">
        <v>401</v>
      </c>
      <c r="Y160" t="s">
        <v>252</v>
      </c>
      <c r="Z160" t="s">
        <v>253</v>
      </c>
      <c r="AA160" t="s">
        <v>254</v>
      </c>
      <c r="AB160" t="s">
        <v>255</v>
      </c>
      <c r="AC160" t="s">
        <v>256</v>
      </c>
      <c r="AD160" t="s">
        <v>402</v>
      </c>
      <c r="AE160" t="s">
        <v>258</v>
      </c>
      <c r="AF160" t="s">
        <v>356</v>
      </c>
      <c r="AG160">
        <v>4.5956195221121803</v>
      </c>
      <c r="AH160">
        <v>9.1926522972989897</v>
      </c>
      <c r="AI160">
        <v>3.092596138414665</v>
      </c>
      <c r="AJ160">
        <v>1.7327348699068521</v>
      </c>
      <c r="AK160">
        <v>2.419164868929677</v>
      </c>
      <c r="AL160">
        <v>4.0344703224277927</v>
      </c>
      <c r="AM160">
        <v>3.832004825898689</v>
      </c>
      <c r="AN160">
        <v>1.584203154751981</v>
      </c>
      <c r="AO160">
        <v>5.0582278376406133</v>
      </c>
      <c r="AP160">
        <v>6.0926883101669409</v>
      </c>
      <c r="AQ160"/>
      <c r="AR160"/>
      <c r="AS160"/>
      <c r="AT160"/>
      <c r="AU160"/>
      <c r="AV160"/>
      <c r="AW160"/>
      <c r="AX160"/>
      <c r="AY160"/>
      <c r="AZ160"/>
      <c r="BA160"/>
      <c r="BB160"/>
      <c r="BC160"/>
      <c r="BD160"/>
      <c r="BE160"/>
      <c r="BF160"/>
      <c r="BG160"/>
      <c r="BH160"/>
      <c r="BI160"/>
      <c r="BJ160"/>
      <c r="BK160"/>
      <c r="BL160"/>
      <c r="BM160"/>
      <c r="BN160"/>
      <c r="BO160"/>
    </row>
    <row r="161">
      <c r="A161" t="s">
        <v>679</v>
      </c>
      <c r="B161">
        <v>2009</v>
      </c>
      <c r="C161" t="s">
        <v>685</v>
      </c>
      <c r="D161">
        <v>63</v>
      </c>
      <c r="E161" t="s">
        <v>357</v>
      </c>
      <c r="F161" t="s">
        <v>407</v>
      </c>
      <c r="G161" t="s">
        <v>199</v>
      </c>
      <c r="H161">
        <v>23.741203760821602</v>
      </c>
      <c r="I161">
        <v>16.147369563172759</v>
      </c>
      <c r="J161">
        <v>13.05913842026505</v>
      </c>
      <c r="K161">
        <v>6.2183934650962263</v>
      </c>
      <c r="L161">
        <v>3.09441658581546</v>
      </c>
      <c r="M161">
        <v>5.6210821847806471</v>
      </c>
      <c r="N161">
        <v>2.6241750561842681</v>
      </c>
      <c r="O161">
        <v>2.9547293923980731</v>
      </c>
      <c r="P161">
        <v>1.347209891405351</v>
      </c>
      <c r="Q161">
        <v>0.26909207954932762</v>
      </c>
      <c r="R161">
        <v>25.212609690373728</v>
      </c>
      <c r="S161">
        <v>17.923324169284719</v>
      </c>
      <c r="T161">
        <v>14.51353188639129</v>
      </c>
      <c r="U161">
        <v>13.806196315076869</v>
      </c>
      <c r="V161">
        <v>5.8060120082866939</v>
      </c>
      <c r="W161" t="s">
        <v>250</v>
      </c>
      <c r="X161" t="s">
        <v>401</v>
      </c>
      <c r="Y161" t="s">
        <v>252</v>
      </c>
      <c r="Z161" t="s">
        <v>253</v>
      </c>
      <c r="AA161" t="s">
        <v>254</v>
      </c>
      <c r="AB161" t="s">
        <v>255</v>
      </c>
      <c r="AC161" t="s">
        <v>256</v>
      </c>
      <c r="AD161" t="s">
        <v>402</v>
      </c>
      <c r="AE161" t="s">
        <v>258</v>
      </c>
      <c r="AF161" t="s">
        <v>356</v>
      </c>
      <c r="AG161">
        <v>10.39635653887677</v>
      </c>
      <c r="AH161">
        <v>9.3856294886690996</v>
      </c>
      <c r="AI161">
        <v>13.73336635758821</v>
      </c>
      <c r="AJ161">
        <v>10.87562347000206</v>
      </c>
      <c r="AK161">
        <v>6.8827158163059208</v>
      </c>
      <c r="AL161">
        <v>15.040515425206239</v>
      </c>
      <c r="AM161">
        <v>17.631851630116099</v>
      </c>
      <c r="AN161">
        <v>9.5624803808793004</v>
      </c>
      <c r="AO161">
        <v>19.19528424905586</v>
      </c>
      <c r="AP161">
        <v>22.701800528329581</v>
      </c>
      <c r="AQ161"/>
      <c r="AR161"/>
      <c r="AS161"/>
      <c r="AT161"/>
      <c r="AU161"/>
      <c r="AV161"/>
      <c r="AW161"/>
      <c r="AX161"/>
      <c r="AY161"/>
      <c r="AZ161"/>
      <c r="BA161"/>
      <c r="BB161"/>
      <c r="BC161"/>
      <c r="BD161"/>
      <c r="BE161"/>
      <c r="BF161"/>
      <c r="BG161"/>
      <c r="BH161"/>
      <c r="BI161"/>
      <c r="BJ161"/>
      <c r="BK161"/>
      <c r="BL161"/>
      <c r="BM161"/>
      <c r="BN161"/>
      <c r="BO161"/>
    </row>
    <row r="162">
      <c r="A162" t="s">
        <v>679</v>
      </c>
      <c r="B162">
        <v>2009</v>
      </c>
      <c r="C162" t="s">
        <v>685</v>
      </c>
      <c r="D162">
        <v>64</v>
      </c>
      <c r="E162" t="s">
        <v>357</v>
      </c>
      <c r="F162" t="s">
        <v>408</v>
      </c>
      <c r="G162" t="s">
        <v>199</v>
      </c>
      <c r="H162">
        <v>6.6429477986828811</v>
      </c>
      <c r="I162">
        <v>4.9170204335539767</v>
      </c>
      <c r="J162">
        <v>2.9079005286481352</v>
      </c>
      <c r="K162">
        <v>3.4172944360256601</v>
      </c>
      <c r="L162">
        <v>1.3758131021561499</v>
      </c>
      <c r="M162">
        <v>5.863486823363055</v>
      </c>
      <c r="N162">
        <v>2.423662005271503</v>
      </c>
      <c r="O162">
        <v>1.163128504681969</v>
      </c>
      <c r="P162">
        <v>1.000939595661362</v>
      </c>
      <c r="Q162">
        <v>0.092509918041499897</v>
      </c>
      <c r="R162">
        <v>6.5869265198738356</v>
      </c>
      <c r="S162">
        <v>6.4293456700687743</v>
      </c>
      <c r="T162">
        <v>3.294517952496105</v>
      </c>
      <c r="U162">
        <v>2.6030089547588009</v>
      </c>
      <c r="V162">
        <v>2.982978132898868</v>
      </c>
      <c r="W162" t="s">
        <v>250</v>
      </c>
      <c r="X162" t="s">
        <v>401</v>
      </c>
      <c r="Y162" t="s">
        <v>252</v>
      </c>
      <c r="Z162" t="s">
        <v>253</v>
      </c>
      <c r="AA162" t="s">
        <v>254</v>
      </c>
      <c r="AB162" t="s">
        <v>255</v>
      </c>
      <c r="AC162" t="s">
        <v>256</v>
      </c>
      <c r="AD162" t="s">
        <v>402</v>
      </c>
      <c r="AE162" t="s">
        <v>258</v>
      </c>
      <c r="AF162" t="s">
        <v>356</v>
      </c>
      <c r="AG162">
        <v>0.38943306764908792</v>
      </c>
      <c r="AH162">
        <v>6.2236071676925064</v>
      </c>
      <c r="AI162">
        <v>2.94423202691554</v>
      </c>
      <c r="AJ162">
        <v>1.331636022481963</v>
      </c>
      <c r="AK162">
        <v>2.0336201101194469</v>
      </c>
      <c r="AL162">
        <v>3.2595844327583472</v>
      </c>
      <c r="AM162">
        <v>15.20394374751244</v>
      </c>
      <c r="AN162">
        <v>1.5921673457594141</v>
      </c>
      <c r="AO162">
        <v>2.3080112144384102</v>
      </c>
      <c r="AP162">
        <v>12.60172042656119</v>
      </c>
      <c r="AQ162"/>
      <c r="AR162"/>
      <c r="AS162"/>
      <c r="AT162"/>
      <c r="AU162"/>
      <c r="AV162"/>
      <c r="AW162"/>
      <c r="AX162"/>
      <c r="AY162"/>
      <c r="AZ162"/>
      <c r="BA162"/>
      <c r="BB162"/>
      <c r="BC162"/>
      <c r="BD162"/>
      <c r="BE162"/>
      <c r="BF162"/>
      <c r="BG162"/>
      <c r="BH162"/>
      <c r="BI162"/>
      <c r="BJ162"/>
      <c r="BK162"/>
      <c r="BL162"/>
      <c r="BM162"/>
      <c r="BN162"/>
      <c r="BO162"/>
    </row>
    <row r="163">
      <c r="A163" t="s">
        <v>679</v>
      </c>
      <c r="B163">
        <v>2009</v>
      </c>
      <c r="C163" t="s">
        <v>685</v>
      </c>
      <c r="D163">
        <v>65</v>
      </c>
      <c r="E163" t="s">
        <v>357</v>
      </c>
      <c r="F163" t="s">
        <v>409</v>
      </c>
      <c r="G163" t="s">
        <v>199</v>
      </c>
      <c r="H163">
        <v>15.025363422692161</v>
      </c>
      <c r="I163">
        <v>11.36713866133719</v>
      </c>
      <c r="J163">
        <v>7.2175477776429382</v>
      </c>
      <c r="K163">
        <v>5.1124550990750084</v>
      </c>
      <c r="L163">
        <v>2.0738271951274099</v>
      </c>
      <c r="M163">
        <v>3.8794882067996919</v>
      </c>
      <c r="N163">
        <v>1.675250557621244</v>
      </c>
      <c r="O163">
        <v>2.542954768363566</v>
      </c>
      <c r="P163">
        <v>0.6292757664118851</v>
      </c>
      <c r="Q163">
        <v>0</v>
      </c>
      <c r="R163">
        <v>15.486073862564281</v>
      </c>
      <c r="S163">
        <v>13.44210850538129</v>
      </c>
      <c r="T163">
        <v>8.2926097933040115</v>
      </c>
      <c r="U163">
        <v>8.2107319103382821</v>
      </c>
      <c r="V163">
        <v>5.080285167083761</v>
      </c>
      <c r="W163" t="s">
        <v>250</v>
      </c>
      <c r="X163" t="s">
        <v>401</v>
      </c>
      <c r="Y163" t="s">
        <v>252</v>
      </c>
      <c r="Z163" t="s">
        <v>253</v>
      </c>
      <c r="AA163" t="s">
        <v>254</v>
      </c>
      <c r="AB163" t="s">
        <v>255</v>
      </c>
      <c r="AC163" t="s">
        <v>256</v>
      </c>
      <c r="AD163" t="s">
        <v>402</v>
      </c>
      <c r="AE163" t="s">
        <v>258</v>
      </c>
      <c r="AF163" t="s">
        <v>356</v>
      </c>
      <c r="AG163">
        <v>4.7429648244627618</v>
      </c>
      <c r="AH163">
        <v>6.8112422393225733</v>
      </c>
      <c r="AI163">
        <v>19.947726512160511</v>
      </c>
      <c r="AJ163">
        <v>3.2534211291399879</v>
      </c>
      <c r="AK163">
        <v>2.3897270584387438</v>
      </c>
      <c r="AL163">
        <v>7.5361642981309362</v>
      </c>
      <c r="AM163">
        <v>8.522099310900014</v>
      </c>
      <c r="AN163">
        <v>7.1914988301449654</v>
      </c>
      <c r="AO163">
        <v>5.1703475819418907</v>
      </c>
      <c r="AP163">
        <v>15.47256119313383</v>
      </c>
      <c r="AQ163"/>
      <c r="AR163"/>
      <c r="AS163"/>
      <c r="AT163"/>
      <c r="AU163"/>
      <c r="AV163"/>
      <c r="AW163"/>
      <c r="AX163"/>
      <c r="AY163"/>
      <c r="AZ163"/>
      <c r="BA163"/>
      <c r="BB163"/>
      <c r="BC163"/>
      <c r="BD163"/>
      <c r="BE163"/>
      <c r="BF163"/>
      <c r="BG163"/>
      <c r="BH163"/>
      <c r="BI163"/>
      <c r="BJ163"/>
      <c r="BK163"/>
      <c r="BL163"/>
      <c r="BM163"/>
      <c r="BN163"/>
      <c r="BO163"/>
    </row>
    <row r="164">
      <c r="A164" t="s">
        <v>679</v>
      </c>
      <c r="B164">
        <v>2009</v>
      </c>
      <c r="C164" t="s">
        <v>685</v>
      </c>
      <c r="D164">
        <v>66</v>
      </c>
      <c r="E164" t="s">
        <v>357</v>
      </c>
      <c r="F164" t="s">
        <v>410</v>
      </c>
      <c r="G164" t="s">
        <v>199</v>
      </c>
      <c r="H164">
        <v>1.0101128208252099</v>
      </c>
      <c r="I164">
        <v>0.42141554296935219</v>
      </c>
      <c r="J164">
        <v>0.79225077196980764</v>
      </c>
      <c r="K164">
        <v>0.17552538781039259</v>
      </c>
      <c r="L164">
        <v>0.28114253458148208</v>
      </c>
      <c r="M164">
        <v>0.21094048780738481</v>
      </c>
      <c r="N164">
        <v>0</v>
      </c>
      <c r="O164">
        <v>0</v>
      </c>
      <c r="P164">
        <v>0.62192545570568192</v>
      </c>
      <c r="Q164">
        <v>0.066379504094746897</v>
      </c>
      <c r="R164">
        <v>1.082745133844311</v>
      </c>
      <c r="S164">
        <v>0.6540140149301209</v>
      </c>
      <c r="T164">
        <v>0.53767819631573888</v>
      </c>
      <c r="U164">
        <v>0.73745802771125202</v>
      </c>
      <c r="V164">
        <v>0.21095250849077241</v>
      </c>
      <c r="W164" t="s">
        <v>250</v>
      </c>
      <c r="X164" t="s">
        <v>401</v>
      </c>
      <c r="Y164" t="s">
        <v>252</v>
      </c>
      <c r="Z164" t="s">
        <v>253</v>
      </c>
      <c r="AA164" t="s">
        <v>254</v>
      </c>
      <c r="AB164" t="s">
        <v>255</v>
      </c>
      <c r="AC164" t="s">
        <v>256</v>
      </c>
      <c r="AD164" t="s">
        <v>402</v>
      </c>
      <c r="AE164" t="s">
        <v>258</v>
      </c>
      <c r="AF164" t="s">
        <v>356</v>
      </c>
      <c r="AG164">
        <v>0</v>
      </c>
      <c r="AH164">
        <v>0.88827395863236014</v>
      </c>
      <c r="AI164">
        <v>1.0254706983877759</v>
      </c>
      <c r="AJ164">
        <v>0.13170714109389511</v>
      </c>
      <c r="AK164">
        <v>0.31215812493566458</v>
      </c>
      <c r="AL164">
        <v>0.5124659091313164</v>
      </c>
      <c r="AM164">
        <v>0</v>
      </c>
      <c r="AN164">
        <v>0.17186943391960111</v>
      </c>
      <c r="AO164">
        <v>3.259476116595903</v>
      </c>
      <c r="AP164">
        <v>0</v>
      </c>
      <c r="AQ164"/>
      <c r="AR164"/>
      <c r="AS164"/>
      <c r="AT164"/>
      <c r="AU164"/>
      <c r="AV164"/>
      <c r="AW164"/>
      <c r="AX164"/>
      <c r="AY164"/>
      <c r="AZ164"/>
      <c r="BA164"/>
      <c r="BB164"/>
      <c r="BC164"/>
      <c r="BD164"/>
      <c r="BE164"/>
      <c r="BF164"/>
      <c r="BG164"/>
      <c r="BH164"/>
      <c r="BI164"/>
      <c r="BJ164"/>
      <c r="BK164"/>
      <c r="BL164"/>
      <c r="BM164"/>
      <c r="BN164"/>
      <c r="BO164"/>
    </row>
    <row r="165">
      <c r="A165" t="s">
        <v>679</v>
      </c>
      <c r="B165">
        <v>2009</v>
      </c>
      <c r="C165" t="s">
        <v>685</v>
      </c>
      <c r="D165">
        <v>67</v>
      </c>
      <c r="E165" t="s">
        <v>357</v>
      </c>
      <c r="F165" t="s">
        <v>411</v>
      </c>
      <c r="G165" t="s">
        <v>199</v>
      </c>
      <c r="H165">
        <v>0.098940635692289197</v>
      </c>
      <c r="I165">
        <v>0</v>
      </c>
      <c r="J165">
        <v>0.038073076026246197</v>
      </c>
      <c r="K165">
        <v>0</v>
      </c>
      <c r="L165">
        <v>0</v>
      </c>
      <c r="M165">
        <v>0</v>
      </c>
      <c r="N165">
        <v>0</v>
      </c>
      <c r="O165">
        <v>0</v>
      </c>
      <c r="P165">
        <v>0</v>
      </c>
      <c r="Q165">
        <v>0</v>
      </c>
      <c r="R165">
        <v>0.12893890216233889</v>
      </c>
      <c r="S165">
        <v>0</v>
      </c>
      <c r="T165">
        <v>0</v>
      </c>
      <c r="U165">
        <v>0.049674242499194103</v>
      </c>
      <c r="V165">
        <v>0</v>
      </c>
      <c r="W165" t="s">
        <v>250</v>
      </c>
      <c r="X165" t="s">
        <v>401</v>
      </c>
      <c r="Y165" t="s">
        <v>252</v>
      </c>
      <c r="Z165" t="s">
        <v>253</v>
      </c>
      <c r="AA165" t="s">
        <v>254</v>
      </c>
      <c r="AB165" t="s">
        <v>255</v>
      </c>
      <c r="AC165" t="s">
        <v>256</v>
      </c>
      <c r="AD165" t="s">
        <v>402</v>
      </c>
      <c r="AE165" t="s">
        <v>258</v>
      </c>
      <c r="AF165" t="s">
        <v>356</v>
      </c>
      <c r="AG165">
        <v>0</v>
      </c>
      <c r="AH165">
        <v>0</v>
      </c>
      <c r="AI165">
        <v>0</v>
      </c>
      <c r="AJ165">
        <v>0.080239747692868804</v>
      </c>
      <c r="AK165">
        <v>0</v>
      </c>
      <c r="AL165">
        <v>0</v>
      </c>
      <c r="AM165">
        <v>0.077278121498866204</v>
      </c>
      <c r="AN165">
        <v>0</v>
      </c>
      <c r="AO165">
        <v>0.28162595390829848</v>
      </c>
      <c r="AP165">
        <v>0</v>
      </c>
      <c r="AQ165"/>
      <c r="AR165"/>
      <c r="AS165"/>
      <c r="AT165"/>
      <c r="AU165"/>
      <c r="AV165"/>
      <c r="AW165"/>
      <c r="AX165"/>
      <c r="AY165"/>
      <c r="AZ165"/>
      <c r="BA165"/>
      <c r="BB165"/>
      <c r="BC165"/>
      <c r="BD165"/>
      <c r="BE165"/>
      <c r="BF165"/>
      <c r="BG165"/>
      <c r="BH165"/>
      <c r="BI165"/>
      <c r="BJ165"/>
      <c r="BK165"/>
      <c r="BL165"/>
      <c r="BM165"/>
      <c r="BN165"/>
      <c r="BO165"/>
    </row>
    <row r="166">
      <c r="A166" t="s">
        <v>679</v>
      </c>
      <c r="B166">
        <v>2009</v>
      </c>
      <c r="C166" t="s">
        <v>685</v>
      </c>
      <c r="D166">
        <v>68</v>
      </c>
      <c r="E166" t="s">
        <v>357</v>
      </c>
      <c r="F166" t="s">
        <v>372</v>
      </c>
      <c r="G166" t="s">
        <v>199</v>
      </c>
      <c r="H166">
        <v>0.051798979184939399</v>
      </c>
      <c r="I166">
        <v>0.0245749038054081</v>
      </c>
      <c r="J166">
        <v>0.11981560163867951</v>
      </c>
      <c r="K166">
        <v>0.0370902375613072</v>
      </c>
      <c r="L166">
        <v>0.061533243711544602</v>
      </c>
      <c r="M166">
        <v>0</v>
      </c>
      <c r="N166">
        <v>0.1593981906432235</v>
      </c>
      <c r="O166">
        <v>0</v>
      </c>
      <c r="P166">
        <v>0</v>
      </c>
      <c r="Q166">
        <v>0</v>
      </c>
      <c r="R166">
        <v>0.067504149963294097</v>
      </c>
      <c r="S166">
        <v>0.016143326519549299</v>
      </c>
      <c r="T166">
        <v>0.015833885644582001</v>
      </c>
      <c r="U166">
        <v>0.15632436020886981</v>
      </c>
      <c r="V166">
        <v>0.080168335416218497</v>
      </c>
      <c r="W166" t="s">
        <v>250</v>
      </c>
      <c r="X166" t="s">
        <v>401</v>
      </c>
      <c r="Y166" t="s">
        <v>252</v>
      </c>
      <c r="Z166" t="s">
        <v>253</v>
      </c>
      <c r="AA166" t="s">
        <v>254</v>
      </c>
      <c r="AB166" t="s">
        <v>255</v>
      </c>
      <c r="AC166" t="s">
        <v>256</v>
      </c>
      <c r="AD166" t="s">
        <v>402</v>
      </c>
      <c r="AE166" t="s">
        <v>258</v>
      </c>
      <c r="AF166" t="s">
        <v>356</v>
      </c>
      <c r="AG166">
        <v>0.094618079054807694</v>
      </c>
      <c r="AH166">
        <v>0.0784569080754772</v>
      </c>
      <c r="AI166">
        <v>0.083074150757093193</v>
      </c>
      <c r="AJ166">
        <v>0.135055492642224</v>
      </c>
      <c r="AK166">
        <v>0.0242062261387746</v>
      </c>
      <c r="AL166">
        <v>0</v>
      </c>
      <c r="AM166">
        <v>0</v>
      </c>
      <c r="AN166">
        <v>0</v>
      </c>
      <c r="AO166">
        <v>0.1864782579832269</v>
      </c>
      <c r="AP166">
        <v>0</v>
      </c>
      <c r="AQ166"/>
      <c r="AR166"/>
      <c r="AS166"/>
      <c r="AT166"/>
      <c r="AU166"/>
      <c r="AV166"/>
      <c r="AW166"/>
      <c r="AX166"/>
      <c r="AY166"/>
      <c r="AZ166"/>
      <c r="BA166"/>
      <c r="BB166"/>
      <c r="BC166"/>
      <c r="BD166"/>
      <c r="BE166"/>
      <c r="BF166"/>
      <c r="BG166"/>
      <c r="BH166"/>
      <c r="BI166"/>
      <c r="BJ166"/>
      <c r="BK166"/>
      <c r="BL166"/>
      <c r="BM166"/>
      <c r="BN166"/>
      <c r="BO166"/>
    </row>
    <row r="167">
      <c r="A167" t="s">
        <v>679</v>
      </c>
      <c r="B167">
        <v>2009</v>
      </c>
      <c r="C167" t="s">
        <v>685</v>
      </c>
      <c r="D167">
        <v>69</v>
      </c>
      <c r="E167" t="s">
        <v>357</v>
      </c>
      <c r="F167" t="s">
        <v>373</v>
      </c>
      <c r="G167" t="s">
        <v>199</v>
      </c>
      <c r="H167">
        <v>0.51831592333772336</v>
      </c>
      <c r="I167">
        <v>0.50278052795833261</v>
      </c>
      <c r="J167">
        <v>0.37679299616932349</v>
      </c>
      <c r="K167">
        <v>0.53268605091137999</v>
      </c>
      <c r="L167">
        <v>0.26159300467901753</v>
      </c>
      <c r="M167">
        <v>0</v>
      </c>
      <c r="N167">
        <v>0.77798327539703105</v>
      </c>
      <c r="O167">
        <v>0.73232846230892967</v>
      </c>
      <c r="P167">
        <v>0</v>
      </c>
      <c r="Q167">
        <v>0</v>
      </c>
      <c r="R167">
        <v>0.64009396101066118</v>
      </c>
      <c r="S167">
        <v>0.20643873061948911</v>
      </c>
      <c r="T167">
        <v>0.63036171455771473</v>
      </c>
      <c r="U167">
        <v>0.40032078310521929</v>
      </c>
      <c r="V167">
        <v>0.52152655959306204</v>
      </c>
      <c r="W167" t="s">
        <v>250</v>
      </c>
      <c r="X167" t="s">
        <v>401</v>
      </c>
      <c r="Y167" t="s">
        <v>252</v>
      </c>
      <c r="Z167" t="s">
        <v>253</v>
      </c>
      <c r="AA167" t="s">
        <v>254</v>
      </c>
      <c r="AB167" t="s">
        <v>255</v>
      </c>
      <c r="AC167" t="s">
        <v>256</v>
      </c>
      <c r="AD167" t="s">
        <v>402</v>
      </c>
      <c r="AE167" t="s">
        <v>258</v>
      </c>
      <c r="AF167" t="s">
        <v>356</v>
      </c>
      <c r="AG167">
        <v>0.44169082193852011</v>
      </c>
      <c r="AH167">
        <v>0.74073639912210343</v>
      </c>
      <c r="AI167">
        <v>0.59006367315570296</v>
      </c>
      <c r="AJ167">
        <v>0.38120734847142729</v>
      </c>
      <c r="AK167">
        <v>0.28368503629707331</v>
      </c>
      <c r="AL167">
        <v>0</v>
      </c>
      <c r="AM167">
        <v>0</v>
      </c>
      <c r="AN167">
        <v>0.53520743565978723</v>
      </c>
      <c r="AO167">
        <v>0.45949507184838012</v>
      </c>
      <c r="AP167">
        <v>1.128872466521982</v>
      </c>
      <c r="AQ167"/>
      <c r="AR167"/>
      <c r="AS167"/>
      <c r="AT167"/>
      <c r="AU167"/>
      <c r="AV167"/>
      <c r="AW167"/>
      <c r="AX167"/>
      <c r="AY167"/>
      <c r="AZ167"/>
      <c r="BA167"/>
      <c r="BB167"/>
      <c r="BC167"/>
      <c r="BD167"/>
      <c r="BE167"/>
      <c r="BF167"/>
      <c r="BG167"/>
      <c r="BH167"/>
      <c r="BI167"/>
      <c r="BJ167"/>
      <c r="BK167"/>
      <c r="BL167"/>
      <c r="BM167"/>
      <c r="BN167"/>
      <c r="BO167"/>
    </row>
    <row r="168">
      <c r="A168" t="s">
        <v>679</v>
      </c>
      <c r="B168">
        <v>2009</v>
      </c>
      <c r="C168" t="s">
        <v>685</v>
      </c>
      <c r="D168">
        <v>70</v>
      </c>
      <c r="E168" t="s">
        <v>357</v>
      </c>
      <c r="F168" t="s">
        <v>412</v>
      </c>
      <c r="G168" t="s">
        <v>199</v>
      </c>
      <c r="H168">
        <v>0</v>
      </c>
      <c r="I168">
        <v>0</v>
      </c>
      <c r="J168">
        <v>0</v>
      </c>
      <c r="K168">
        <v>0</v>
      </c>
      <c r="L168">
        <v>0.053595050539970303</v>
      </c>
      <c r="M168">
        <v>0</v>
      </c>
      <c r="N168">
        <v>0</v>
      </c>
      <c r="O168">
        <v>0</v>
      </c>
      <c r="P168">
        <v>0</v>
      </c>
      <c r="Q168">
        <v>0.23055354644397061</v>
      </c>
      <c r="R168">
        <v>0</v>
      </c>
      <c r="S168">
        <v>0</v>
      </c>
      <c r="T168">
        <v>0</v>
      </c>
      <c r="U168">
        <v>0</v>
      </c>
      <c r="V168">
        <v>0</v>
      </c>
      <c r="W168" t="s">
        <v>250</v>
      </c>
      <c r="X168" t="s">
        <v>401</v>
      </c>
      <c r="Y168" t="s">
        <v>252</v>
      </c>
      <c r="Z168" t="s">
        <v>253</v>
      </c>
      <c r="AA168" t="s">
        <v>254</v>
      </c>
      <c r="AB168" t="s">
        <v>255</v>
      </c>
      <c r="AC168" t="s">
        <v>256</v>
      </c>
      <c r="AD168" t="s">
        <v>402</v>
      </c>
      <c r="AE168" t="s">
        <v>258</v>
      </c>
      <c r="AF168" t="s">
        <v>356</v>
      </c>
      <c r="AG168">
        <v>0</v>
      </c>
      <c r="AH168">
        <v>0</v>
      </c>
      <c r="AI168">
        <v>0</v>
      </c>
      <c r="AJ168">
        <v>0</v>
      </c>
      <c r="AK168">
        <v>0.0461262497959678</v>
      </c>
      <c r="AL168">
        <v>0</v>
      </c>
      <c r="AM168">
        <v>0</v>
      </c>
      <c r="AN168">
        <v>0</v>
      </c>
      <c r="AO168">
        <v>0</v>
      </c>
      <c r="AP168">
        <v>0</v>
      </c>
      <c r="AQ168"/>
      <c r="AR168"/>
      <c r="AS168"/>
      <c r="AT168"/>
      <c r="AU168"/>
      <c r="AV168"/>
      <c r="AW168"/>
      <c r="AX168"/>
      <c r="AY168"/>
      <c r="AZ168"/>
      <c r="BA168"/>
      <c r="BB168"/>
      <c r="BC168"/>
      <c r="BD168"/>
      <c r="BE168"/>
      <c r="BF168"/>
      <c r="BG168"/>
      <c r="BH168"/>
      <c r="BI168"/>
      <c r="BJ168"/>
      <c r="BK168"/>
      <c r="BL168"/>
      <c r="BM168"/>
      <c r="BN168"/>
      <c r="BO168"/>
    </row>
    <row r="169">
      <c r="A169" t="s">
        <v>679</v>
      </c>
      <c r="B169">
        <v>2009</v>
      </c>
      <c r="C169" t="s">
        <v>685</v>
      </c>
      <c r="D169">
        <v>71</v>
      </c>
      <c r="E169" t="s">
        <v>357</v>
      </c>
      <c r="F169" t="s">
        <v>46</v>
      </c>
      <c r="G169" t="s">
        <v>199</v>
      </c>
      <c r="H169">
        <v>0.0236327702906701</v>
      </c>
      <c r="I169">
        <v>0.39642940670462917</v>
      </c>
      <c r="J169">
        <v>1.8866083151190689</v>
      </c>
      <c r="K169">
        <v>3.4518440625350242</v>
      </c>
      <c r="L169">
        <v>1.323785724792873</v>
      </c>
      <c r="M169">
        <v>9.6847859051423093</v>
      </c>
      <c r="N169">
        <v>7.1646736836627953</v>
      </c>
      <c r="O169">
        <v>4.7080801411057411</v>
      </c>
      <c r="P169">
        <v>1.51642199003613</v>
      </c>
      <c r="Q169">
        <v>0.82996669406547463</v>
      </c>
      <c r="R169">
        <v>0.030798098627652301</v>
      </c>
      <c r="S169">
        <v>0.22606144544850151</v>
      </c>
      <c r="T169">
        <v>0.5531784982979423</v>
      </c>
      <c r="U169">
        <v>0.66002183079613397</v>
      </c>
      <c r="V169">
        <v>0.50013964101270125</v>
      </c>
      <c r="W169" t="s">
        <v>250</v>
      </c>
      <c r="X169" t="s">
        <v>401</v>
      </c>
      <c r="Y169" t="s">
        <v>252</v>
      </c>
      <c r="Z169" t="s">
        <v>253</v>
      </c>
      <c r="AA169" t="s">
        <v>254</v>
      </c>
      <c r="AB169" t="s">
        <v>255</v>
      </c>
      <c r="AC169" t="s">
        <v>256</v>
      </c>
      <c r="AD169" t="s">
        <v>402</v>
      </c>
      <c r="AE169" t="s">
        <v>258</v>
      </c>
      <c r="AF169" t="s">
        <v>356</v>
      </c>
      <c r="AG169">
        <v>0.43451094881859481</v>
      </c>
      <c r="AH169">
        <v>0.61450418725652167</v>
      </c>
      <c r="AI169">
        <v>0.97139952383627304</v>
      </c>
      <c r="AJ169">
        <v>1.734641685369678</v>
      </c>
      <c r="AK169">
        <v>4.0104113567455437</v>
      </c>
      <c r="AL169">
        <v>0.33648849834204653</v>
      </c>
      <c r="AM169">
        <v>0</v>
      </c>
      <c r="AN169">
        <v>0.2158316281541138</v>
      </c>
      <c r="AO169">
        <v>0.58116445118440729</v>
      </c>
      <c r="AP169">
        <v>0</v>
      </c>
      <c r="AQ169"/>
      <c r="AR169"/>
      <c r="AS169"/>
      <c r="AT169"/>
      <c r="AU169"/>
      <c r="AV169"/>
      <c r="AW169"/>
      <c r="AX169"/>
      <c r="AY169"/>
      <c r="AZ169"/>
      <c r="BA169"/>
      <c r="BB169"/>
      <c r="BC169"/>
      <c r="BD169"/>
      <c r="BE169"/>
      <c r="BF169"/>
      <c r="BG169"/>
      <c r="BH169"/>
      <c r="BI169"/>
      <c r="BJ169"/>
      <c r="BK169"/>
      <c r="BL169"/>
      <c r="BM169"/>
      <c r="BN169"/>
      <c r="BO169"/>
    </row>
    <row r="170">
      <c r="A170" t="s">
        <v>679</v>
      </c>
      <c r="B170">
        <v>2009</v>
      </c>
      <c r="C170" t="s">
        <v>685</v>
      </c>
      <c r="D170">
        <v>122</v>
      </c>
      <c r="E170" t="s">
        <v>18</v>
      </c>
      <c r="F170" t="s">
        <v>14</v>
      </c>
      <c r="G170" t="s">
        <v>701</v>
      </c>
      <c r="H170">
        <v>12.53595270537434</v>
      </c>
      <c r="I170">
        <v>20.190357706209259</v>
      </c>
      <c r="J170">
        <v>33.136687061829541</v>
      </c>
      <c r="K170">
        <v>46.017541788309693</v>
      </c>
      <c r="L170">
        <v>66.756988752858376</v>
      </c>
      <c r="M170">
        <v>39.682655587570203</v>
      </c>
      <c r="N170">
        <v>48.575321095285027</v>
      </c>
      <c r="O170">
        <v>56.542539923080547</v>
      </c>
      <c r="P170">
        <v>69.19523940187112</v>
      </c>
      <c r="Q170">
        <v>84.267864199508509</v>
      </c>
      <c r="R170">
        <v>12.200312151010889</v>
      </c>
      <c r="S170">
        <v>16.185225641336221</v>
      </c>
      <c r="T170">
        <v>25.104303793713559</v>
      </c>
      <c r="U170">
        <v>36.898405899339252</v>
      </c>
      <c r="V170">
        <v>51.979023573233192</v>
      </c>
      <c r="W170" t="s">
        <v>250</v>
      </c>
      <c r="X170" t="s">
        <v>401</v>
      </c>
      <c r="Y170" t="s">
        <v>252</v>
      </c>
      <c r="Z170" t="s">
        <v>253</v>
      </c>
      <c r="AA170" t="s">
        <v>254</v>
      </c>
      <c r="AB170" t="s">
        <v>255</v>
      </c>
      <c r="AC170" t="s">
        <v>256</v>
      </c>
      <c r="AD170" t="s">
        <v>402</v>
      </c>
      <c r="AE170" t="s">
        <v>258</v>
      </c>
      <c r="AF170" t="s">
        <v>356</v>
      </c>
      <c r="AG170">
        <v>47.45806615071659</v>
      </c>
      <c r="AH170">
        <v>39.848003443777571</v>
      </c>
      <c r="AI170">
        <v>33.177907837171929</v>
      </c>
      <c r="AJ170">
        <v>29.811400427580789</v>
      </c>
      <c r="AK170">
        <v>47.031217500487529</v>
      </c>
      <c r="AL170">
        <v>28.771906574967211</v>
      </c>
      <c r="AM170">
        <v>18.854034553943631</v>
      </c>
      <c r="AN170">
        <v>19.854841533880659</v>
      </c>
      <c r="AO170">
        <v>35.739533231738967</v>
      </c>
      <c r="AP170">
        <v>21.201025680209469</v>
      </c>
      <c r="AQ170">
        <v>1081.731736</v>
      </c>
      <c r="AR170">
        <v>1733.769029</v>
      </c>
      <c r="AS170">
        <v>2860.814955000003</v>
      </c>
      <c r="AT170">
        <v>3974.5427540000042</v>
      </c>
      <c r="AU170">
        <v>5760.3959000000013</v>
      </c>
      <c r="AV170">
        <v>798.16188999999963</v>
      </c>
      <c r="AW170">
        <v>976.23790299999996</v>
      </c>
      <c r="AX170">
        <v>1144.4552829999991</v>
      </c>
      <c r="AY170">
        <v>1387.0093660000009</v>
      </c>
      <c r="AZ170">
        <v>1690.3259490000009</v>
      </c>
      <c r="BA170">
        <v>807.83729100000005</v>
      </c>
      <c r="BB170">
        <v>1071.264210000001</v>
      </c>
      <c r="BC170">
        <v>1651.727353</v>
      </c>
      <c r="BD170">
        <v>2441.6027080000022</v>
      </c>
      <c r="BE170">
        <v>3442.6324209999989</v>
      </c>
      <c r="BF170">
        <v>2663.1848660000001</v>
      </c>
      <c r="BG170">
        <v>923.52530100000047</v>
      </c>
      <c r="BH170">
        <v>2348.3864759999992</v>
      </c>
      <c r="BI170">
        <v>1221.2131460000001</v>
      </c>
      <c r="BJ170">
        <v>4715.3979880000024</v>
      </c>
      <c r="BK170">
        <v>1146.98838</v>
      </c>
      <c r="BL170">
        <v>436.04601200000002</v>
      </c>
      <c r="BM170">
        <v>317.39062800000022</v>
      </c>
      <c r="BN170">
        <v>856.65134300000068</v>
      </c>
      <c r="BO170">
        <v>782.47023399999978</v>
      </c>
    </row>
    <row r="171">
      <c r="A171" t="s">
        <v>679</v>
      </c>
      <c r="B171">
        <v>2009</v>
      </c>
      <c r="C171" t="s">
        <v>685</v>
      </c>
      <c r="D171">
        <v>123</v>
      </c>
      <c r="E171" t="s">
        <v>18</v>
      </c>
      <c r="F171" t="s">
        <v>51</v>
      </c>
      <c r="G171" t="s">
        <v>199</v>
      </c>
      <c r="H171">
        <v>87.464047294625431</v>
      </c>
      <c r="I171">
        <v>79.918230040598004</v>
      </c>
      <c r="J171">
        <v>66.863312938170452</v>
      </c>
      <c r="K171">
        <v>53.9824582116903</v>
      </c>
      <c r="L171">
        <v>33.243011247141332</v>
      </c>
      <c r="M171">
        <v>60.31734441242984</v>
      </c>
      <c r="N171">
        <v>51.424678904714952</v>
      </c>
      <c r="O171">
        <v>43.457460076919538</v>
      </c>
      <c r="P171">
        <v>30.804760598128858</v>
      </c>
      <c r="Q171">
        <v>15.732135800491481</v>
      </c>
      <c r="R171">
        <v>87.799687848989038</v>
      </c>
      <c r="S171">
        <v>83.814774358663783</v>
      </c>
      <c r="T171">
        <v>75.071622154662748</v>
      </c>
      <c r="U171">
        <v>63.101594100660797</v>
      </c>
      <c r="V171">
        <v>48.020976426766637</v>
      </c>
      <c r="W171" t="s">
        <v>250</v>
      </c>
      <c r="X171" t="s">
        <v>401</v>
      </c>
      <c r="Y171" t="s">
        <v>252</v>
      </c>
      <c r="Z171" t="s">
        <v>253</v>
      </c>
      <c r="AA171" t="s">
        <v>254</v>
      </c>
      <c r="AB171" t="s">
        <v>255</v>
      </c>
      <c r="AC171" t="s">
        <v>256</v>
      </c>
      <c r="AD171" t="s">
        <v>402</v>
      </c>
      <c r="AE171" t="s">
        <v>258</v>
      </c>
      <c r="AF171" t="s">
        <v>356</v>
      </c>
      <c r="AG171">
        <v>52.776228169015873</v>
      </c>
      <c r="AH171">
        <v>60.151996556222272</v>
      </c>
      <c r="AI171">
        <v>66.909008682159026</v>
      </c>
      <c r="AJ171">
        <v>70.188599572419079</v>
      </c>
      <c r="AK171">
        <v>52.9687824995125</v>
      </c>
      <c r="AL171">
        <v>71.228093425032867</v>
      </c>
      <c r="AM171">
        <v>81.14596544605628</v>
      </c>
      <c r="AN171">
        <v>80.145158466119426</v>
      </c>
      <c r="AO171">
        <v>64.260466768260869</v>
      </c>
      <c r="AP171">
        <v>78.79897431979046</v>
      </c>
      <c r="AQ171">
        <v>7547.3031799999926</v>
      </c>
      <c r="AR171">
        <v>6899.7778770000086</v>
      </c>
      <c r="AS171">
        <v>5772.5615490000009</v>
      </c>
      <c r="AT171">
        <v>4662.4739130000034</v>
      </c>
      <c r="AU171">
        <v>2868.5072419999992</v>
      </c>
      <c r="AV171">
        <v>1213.200198</v>
      </c>
      <c r="AW171">
        <v>1033.5026009999999</v>
      </c>
      <c r="AX171">
        <v>879.60533499999974</v>
      </c>
      <c r="AY171">
        <v>617.47732700000006</v>
      </c>
      <c r="AZ171">
        <v>315.57032600000002</v>
      </c>
      <c r="BA171">
        <v>5813.6104309999973</v>
      </c>
      <c r="BB171">
        <v>5547.5141359999916</v>
      </c>
      <c r="BC171">
        <v>4974.1644850000057</v>
      </c>
      <c r="BD171">
        <v>4175.4926610000039</v>
      </c>
      <c r="BE171">
        <v>3180.4862610000018</v>
      </c>
      <c r="BF171">
        <v>2976.315670999998</v>
      </c>
      <c r="BG171">
        <v>1394.094708000001</v>
      </c>
      <c r="BH171">
        <v>4748.3682069999904</v>
      </c>
      <c r="BI171">
        <v>2875.250383000006</v>
      </c>
      <c r="BJ171">
        <v>5310.7043299999996</v>
      </c>
      <c r="BK171">
        <v>2839.498844999996</v>
      </c>
      <c r="BL171">
        <v>1876.7004230000009</v>
      </c>
      <c r="BM171">
        <v>1281.1647040000021</v>
      </c>
      <c r="BN171">
        <v>1540.277955000003</v>
      </c>
      <c r="BO171">
        <v>2908.2485349999938</v>
      </c>
    </row>
    <row r="172">
      <c r="A172" t="s">
        <v>679</v>
      </c>
      <c r="B172">
        <v>2009</v>
      </c>
      <c r="C172" t="s">
        <v>685</v>
      </c>
      <c r="D172">
        <v>124</v>
      </c>
      <c r="E172" t="s">
        <v>50</v>
      </c>
      <c r="F172" t="s">
        <v>15</v>
      </c>
      <c r="G172" t="s">
        <v>702</v>
      </c>
      <c r="H172">
        <v>11.50360607719203</v>
      </c>
      <c r="I172">
        <v>16.101633393726249</v>
      </c>
      <c r="J172">
        <v>25.496534605899999</v>
      </c>
      <c r="K172">
        <v>27.99063693181126</v>
      </c>
      <c r="L172">
        <v>46.384655130945063</v>
      </c>
      <c r="M172">
        <v>12.58334739975472</v>
      </c>
      <c r="N172">
        <v>17.178865296929889</v>
      </c>
      <c r="O172">
        <v>21.98442586367246</v>
      </c>
      <c r="P172">
        <v>40.121171959309123</v>
      </c>
      <c r="Q172">
        <v>64.16761749059026</v>
      </c>
      <c r="R172">
        <v>11.310594471835349</v>
      </c>
      <c r="S172">
        <v>13.804747964587611</v>
      </c>
      <c r="T172">
        <v>20.57092481780219</v>
      </c>
      <c r="U172">
        <v>30.85074019884507</v>
      </c>
      <c r="V172">
        <v>42.3422360922143</v>
      </c>
      <c r="W172" t="s">
        <v>250</v>
      </c>
      <c r="X172" t="s">
        <v>401</v>
      </c>
      <c r="Y172" t="s">
        <v>252</v>
      </c>
      <c r="Z172" t="s">
        <v>253</v>
      </c>
      <c r="AA172" t="s">
        <v>254</v>
      </c>
      <c r="AB172" t="s">
        <v>255</v>
      </c>
      <c r="AC172" t="s">
        <v>256</v>
      </c>
      <c r="AD172" t="s">
        <v>402</v>
      </c>
      <c r="AE172" t="s">
        <v>258</v>
      </c>
      <c r="AF172" t="s">
        <v>356</v>
      </c>
      <c r="AG172">
        <v>35.900193447497287</v>
      </c>
      <c r="AH172">
        <v>32.378974641480937</v>
      </c>
      <c r="AI172">
        <v>25.33531371697152</v>
      </c>
      <c r="AJ172">
        <v>20.843090679448299</v>
      </c>
      <c r="AK172">
        <v>27.786177695379038</v>
      </c>
      <c r="AL172">
        <v>21.262788444029251</v>
      </c>
      <c r="AM172">
        <v>14.87527749664436</v>
      </c>
      <c r="AN172">
        <v>14.71714824570113</v>
      </c>
      <c r="AO172">
        <v>28.484210175480829</v>
      </c>
      <c r="AP172">
        <v>18.665835847109509</v>
      </c>
      <c r="AQ172">
        <v>992.65018499999985</v>
      </c>
      <c r="AR172">
        <v>1382.6656119999991</v>
      </c>
      <c r="AS172">
        <v>2201.2118280000018</v>
      </c>
      <c r="AT172">
        <v>2417.555977</v>
      </c>
      <c r="AU172">
        <v>4002.4869639999961</v>
      </c>
      <c r="AV172">
        <v>253.09667899999999</v>
      </c>
      <c r="AW172">
        <v>345.25061399999998</v>
      </c>
      <c r="AX172">
        <v>444.97810600000008</v>
      </c>
      <c r="AY172">
        <v>804.2235529999997</v>
      </c>
      <c r="AZ172">
        <v>1287.135849</v>
      </c>
      <c r="BA172">
        <v>748.92509999999993</v>
      </c>
      <c r="BB172">
        <v>913.70566900000017</v>
      </c>
      <c r="BC172">
        <v>1353.455545999999</v>
      </c>
      <c r="BD172">
        <v>2041.4229009999999</v>
      </c>
      <c r="BE172">
        <v>2804.3765489999992</v>
      </c>
      <c r="BF172">
        <v>2014.5964559999979</v>
      </c>
      <c r="BG172">
        <v>750.42159500000014</v>
      </c>
      <c r="BH172">
        <v>1793.2748619999991</v>
      </c>
      <c r="BI172">
        <v>853.82960800000012</v>
      </c>
      <c r="BJ172">
        <v>2785.8706059999981</v>
      </c>
      <c r="BK172">
        <v>847.63834500000041</v>
      </c>
      <c r="BL172">
        <v>344.0274500000001</v>
      </c>
      <c r="BM172">
        <v>235.26175799999999</v>
      </c>
      <c r="BN172">
        <v>682.74637899999971</v>
      </c>
      <c r="BO172">
        <v>688.90350699999988</v>
      </c>
    </row>
    <row r="173">
      <c r="A173" t="s">
        <v>679</v>
      </c>
      <c r="B173">
        <v>2009</v>
      </c>
      <c r="C173" t="s">
        <v>685</v>
      </c>
      <c r="D173">
        <v>125</v>
      </c>
      <c r="E173" t="s">
        <v>50</v>
      </c>
      <c r="F173" t="s">
        <v>16</v>
      </c>
      <c r="G173" t="s">
        <v>703</v>
      </c>
      <c r="H173">
        <v>1.0323466281823059</v>
      </c>
      <c r="I173">
        <v>4.0887243124830039</v>
      </c>
      <c r="J173">
        <v>7.6401524559295284</v>
      </c>
      <c r="K173">
        <v>18.026904856498369</v>
      </c>
      <c r="L173">
        <v>20.372333621913238</v>
      </c>
      <c r="M173">
        <v>27.09930818781551</v>
      </c>
      <c r="N173">
        <v>31.396455798355131</v>
      </c>
      <c r="O173">
        <v>34.558114059408098</v>
      </c>
      <c r="P173">
        <v>29.07406744256193</v>
      </c>
      <c r="Q173">
        <v>20.100246708918171</v>
      </c>
      <c r="R173">
        <v>0.88971767917553901</v>
      </c>
      <c r="S173">
        <v>2.3804776767485971</v>
      </c>
      <c r="T173">
        <v>4.5333789759113436</v>
      </c>
      <c r="U173">
        <v>6.0476657004941492</v>
      </c>
      <c r="V173">
        <v>9.6367874810188763</v>
      </c>
      <c r="W173" t="s">
        <v>250</v>
      </c>
      <c r="X173" t="s">
        <v>401</v>
      </c>
      <c r="Y173" t="s">
        <v>252</v>
      </c>
      <c r="Z173" t="s">
        <v>253</v>
      </c>
      <c r="AA173" t="s">
        <v>254</v>
      </c>
      <c r="AB173" t="s">
        <v>255</v>
      </c>
      <c r="AC173" t="s">
        <v>256</v>
      </c>
      <c r="AD173" t="s">
        <v>402</v>
      </c>
      <c r="AE173" t="s">
        <v>258</v>
      </c>
      <c r="AF173" t="s">
        <v>356</v>
      </c>
      <c r="AG173">
        <v>11.55787270321929</v>
      </c>
      <c r="AH173">
        <v>7.4690288022966209</v>
      </c>
      <c r="AI173">
        <v>7.8425941202004106</v>
      </c>
      <c r="AJ173">
        <v>8.9683097481324854</v>
      </c>
      <c r="AK173">
        <v>19.245039805108441</v>
      </c>
      <c r="AL173">
        <v>7.5091181309379627</v>
      </c>
      <c r="AM173">
        <v>3.978757057299275</v>
      </c>
      <c r="AN173">
        <v>5.1376932881795243</v>
      </c>
      <c r="AO173">
        <v>7.2553230562580939</v>
      </c>
      <c r="AP173">
        <v>2.535189833099964</v>
      </c>
      <c r="AQ173">
        <v>89.081551000000019</v>
      </c>
      <c r="AR173">
        <v>351.10341699999992</v>
      </c>
      <c r="AS173">
        <v>659.60312699999974</v>
      </c>
      <c r="AT173">
        <v>1556.9867769999989</v>
      </c>
      <c r="AU173">
        <v>1757.908936</v>
      </c>
      <c r="AV173">
        <v>545.06521100000032</v>
      </c>
      <c r="AW173">
        <v>630.98728899999981</v>
      </c>
      <c r="AX173">
        <v>699.47717699999964</v>
      </c>
      <c r="AY173">
        <v>582.78581299999996</v>
      </c>
      <c r="AZ173">
        <v>403.19009999999997</v>
      </c>
      <c r="BA173">
        <v>58.912191</v>
      </c>
      <c r="BB173">
        <v>157.55854099999999</v>
      </c>
      <c r="BC173">
        <v>298.27180699999991</v>
      </c>
      <c r="BD173">
        <v>400.17980699999998</v>
      </c>
      <c r="BE173">
        <v>638.25587199999995</v>
      </c>
      <c r="BF173">
        <v>648.58841000000041</v>
      </c>
      <c r="BG173">
        <v>173.10370599999999</v>
      </c>
      <c r="BH173">
        <v>555.1116139999998</v>
      </c>
      <c r="BI173">
        <v>367.38353799999999</v>
      </c>
      <c r="BJ173">
        <v>1929.527382</v>
      </c>
      <c r="BK173">
        <v>299.35003499999988</v>
      </c>
      <c r="BL173">
        <v>92.018562000000003</v>
      </c>
      <c r="BM173">
        <v>82.128870000000006</v>
      </c>
      <c r="BN173">
        <v>173.90496399999989</v>
      </c>
      <c r="BO173">
        <v>93.566726999999986</v>
      </c>
    </row>
    <row r="174">
      <c r="A174" t="s">
        <v>679</v>
      </c>
      <c r="B174">
        <v>2009</v>
      </c>
      <c r="C174" t="s">
        <v>685</v>
      </c>
      <c r="D174">
        <v>126</v>
      </c>
      <c r="E174" t="s">
        <v>50</v>
      </c>
      <c r="F174" t="s">
        <v>22</v>
      </c>
      <c r="G174" t="s">
        <v>704</v>
      </c>
      <c r="H174">
        <v>6.9180732122561608</v>
      </c>
      <c r="I174">
        <v>22.075514718298489</v>
      </c>
      <c r="J174">
        <v>40.035199222443197</v>
      </c>
      <c r="K174">
        <v>43.224054727877792</v>
      </c>
      <c r="L174">
        <v>31.05820498732426</v>
      </c>
      <c r="M174">
        <v>45.254900916676647</v>
      </c>
      <c r="N174">
        <v>45.795530078046347</v>
      </c>
      <c r="O174">
        <v>40.342802717383762</v>
      </c>
      <c r="P174">
        <v>30.301782502279849</v>
      </c>
      <c r="Q174">
        <v>14.882567843643949</v>
      </c>
      <c r="R174">
        <v>6.1197966217214343</v>
      </c>
      <c r="S174">
        <v>14.45426655778812</v>
      </c>
      <c r="T174">
        <v>31.209006583629851</v>
      </c>
      <c r="U174">
        <v>41.272033569205192</v>
      </c>
      <c r="V174">
        <v>40.106845393232078</v>
      </c>
      <c r="W174" t="s">
        <v>250</v>
      </c>
      <c r="X174" t="s">
        <v>401</v>
      </c>
      <c r="Y174" t="s">
        <v>252</v>
      </c>
      <c r="Z174" t="s">
        <v>253</v>
      </c>
      <c r="AA174" t="s">
        <v>254</v>
      </c>
      <c r="AB174" t="s">
        <v>255</v>
      </c>
      <c r="AC174" t="s">
        <v>256</v>
      </c>
      <c r="AD174" t="s">
        <v>402</v>
      </c>
      <c r="AE174" t="s">
        <v>258</v>
      </c>
      <c r="AF174" t="s">
        <v>356</v>
      </c>
      <c r="AG174">
        <v>31.569145723099801</v>
      </c>
      <c r="AH174">
        <v>27.179785320881919</v>
      </c>
      <c r="AI174">
        <v>37.182406321090433</v>
      </c>
      <c r="AJ174">
        <v>43.11781314531035</v>
      </c>
      <c r="AK174">
        <v>38.209008401224693</v>
      </c>
      <c r="AL174">
        <v>16.791609535384641</v>
      </c>
      <c r="AM174">
        <v>6.4660527300737982</v>
      </c>
      <c r="AN174">
        <v>22.693522128266281</v>
      </c>
      <c r="AO174">
        <v>11.962993787061841</v>
      </c>
      <c r="AP174">
        <v>6.7156372650728144</v>
      </c>
      <c r="AQ174">
        <v>596.96295299999963</v>
      </c>
      <c r="AR174">
        <v>1915.2748919999981</v>
      </c>
      <c r="AS174">
        <v>3456.3894830000022</v>
      </c>
      <c r="AT174">
        <v>3733.2688110000049</v>
      </c>
      <c r="AU174">
        <v>2679.9824259999991</v>
      </c>
      <c r="AV174">
        <v>910.23991999999987</v>
      </c>
      <c r="AW174">
        <v>920.37131700000009</v>
      </c>
      <c r="AX174">
        <v>816.56278199999986</v>
      </c>
      <c r="AY174">
        <v>607.39519800000005</v>
      </c>
      <c r="AZ174">
        <v>298.52887399999997</v>
      </c>
      <c r="BA174">
        <v>405.219134</v>
      </c>
      <c r="BB174">
        <v>956.69586500000014</v>
      </c>
      <c r="BC174">
        <v>2079.5316829999988</v>
      </c>
      <c r="BD174">
        <v>2731.0098220000009</v>
      </c>
      <c r="BE174">
        <v>2656.3239700000022</v>
      </c>
      <c r="BF174">
        <v>1793.555171999998</v>
      </c>
      <c r="BG174">
        <v>629.9241429999995</v>
      </c>
      <c r="BH174">
        <v>2644.9124140000008</v>
      </c>
      <c r="BI174">
        <v>1766.3054899999979</v>
      </c>
      <c r="BJ174">
        <v>3830.8742769999972</v>
      </c>
      <c r="BK174">
        <v>669.39536900000019</v>
      </c>
      <c r="BL174">
        <v>149.54340400000001</v>
      </c>
      <c r="BM174">
        <v>362.76850800000022</v>
      </c>
      <c r="BN174">
        <v>286.7445029999999</v>
      </c>
      <c r="BO174">
        <v>247.85528500000009</v>
      </c>
    </row>
    <row r="175">
      <c r="A175" t="s">
        <v>679</v>
      </c>
      <c r="B175">
        <v>2009</v>
      </c>
      <c r="C175" t="s">
        <v>685</v>
      </c>
      <c r="D175">
        <v>127</v>
      </c>
      <c r="E175" t="s">
        <v>50</v>
      </c>
      <c r="F175" t="s">
        <v>19</v>
      </c>
      <c r="G175" t="s">
        <v>705</v>
      </c>
      <c r="H175">
        <v>80.545974082369497</v>
      </c>
      <c r="I175">
        <v>57.734127575492252</v>
      </c>
      <c r="J175">
        <v>26.82811371572728</v>
      </c>
      <c r="K175">
        <v>10.75840348381257</v>
      </c>
      <c r="L175">
        <v>2.1848062598174369</v>
      </c>
      <c r="M175">
        <v>15.06244349575311</v>
      </c>
      <c r="N175">
        <v>5.6291488266686196</v>
      </c>
      <c r="O175">
        <v>3.1146573595356659</v>
      </c>
      <c r="P175">
        <v>0.50297809584910036</v>
      </c>
      <c r="Q175">
        <v>0.8495679568476191</v>
      </c>
      <c r="R175">
        <v>81.679891227267674</v>
      </c>
      <c r="S175">
        <v>69.360507800875666</v>
      </c>
      <c r="T175">
        <v>43.686689622656608</v>
      </c>
      <c r="U175">
        <v>21.829560531455581</v>
      </c>
      <c r="V175">
        <v>7.9141310335347406</v>
      </c>
      <c r="W175" t="s">
        <v>250</v>
      </c>
      <c r="X175" t="s">
        <v>401</v>
      </c>
      <c r="Y175" t="s">
        <v>252</v>
      </c>
      <c r="Z175" t="s">
        <v>253</v>
      </c>
      <c r="AA175" t="s">
        <v>254</v>
      </c>
      <c r="AB175" t="s">
        <v>255</v>
      </c>
      <c r="AC175" t="s">
        <v>256</v>
      </c>
      <c r="AD175" t="s">
        <v>402</v>
      </c>
      <c r="AE175" t="s">
        <v>258</v>
      </c>
      <c r="AF175" t="s">
        <v>356</v>
      </c>
      <c r="AG175">
        <v>20.97278812618363</v>
      </c>
      <c r="AH175">
        <v>32.972211235340517</v>
      </c>
      <c r="AI175">
        <v>29.639685841737641</v>
      </c>
      <c r="AJ175">
        <v>27.070786427108871</v>
      </c>
      <c r="AK175">
        <v>14.75977409828784</v>
      </c>
      <c r="AL175">
        <v>54.436483889648137</v>
      </c>
      <c r="AM175">
        <v>74.679912715982567</v>
      </c>
      <c r="AN175">
        <v>57.451636337853067</v>
      </c>
      <c r="AO175">
        <v>52.297472981199242</v>
      </c>
      <c r="AP175">
        <v>72.083337054717717</v>
      </c>
      <c r="AQ175">
        <v>6950.3402269999842</v>
      </c>
      <c r="AR175">
        <v>4984.5029850000019</v>
      </c>
      <c r="AS175">
        <v>2316.172066000001</v>
      </c>
      <c r="AT175">
        <v>929.20510200000047</v>
      </c>
      <c r="AU175">
        <v>188.52481599999999</v>
      </c>
      <c r="AV175">
        <v>302.9602779999999</v>
      </c>
      <c r="AW175">
        <v>113.13128399999999</v>
      </c>
      <c r="AX175">
        <v>63.042553000000012</v>
      </c>
      <c r="AY175">
        <v>10.082129</v>
      </c>
      <c r="AZ175">
        <v>17.041452</v>
      </c>
      <c r="BA175">
        <v>5408.3912969999947</v>
      </c>
      <c r="BB175">
        <v>4590.8182709999937</v>
      </c>
      <c r="BC175">
        <v>2894.632802000001</v>
      </c>
      <c r="BD175">
        <v>1444.482839</v>
      </c>
      <c r="BE175">
        <v>524.16229099999987</v>
      </c>
      <c r="BF175">
        <v>1182.7604989999991</v>
      </c>
      <c r="BG175">
        <v>764.17056499999956</v>
      </c>
      <c r="BH175">
        <v>2103.455793000001</v>
      </c>
      <c r="BI175">
        <v>1108.9448930000001</v>
      </c>
      <c r="BJ175">
        <v>1479.8300529999999</v>
      </c>
      <c r="BK175">
        <v>2170.103476000003</v>
      </c>
      <c r="BL175">
        <v>1727.1570190000009</v>
      </c>
      <c r="BM175">
        <v>918.39619599999992</v>
      </c>
      <c r="BN175">
        <v>1253.5334520000019</v>
      </c>
      <c r="BO175">
        <v>2660.393249999996</v>
      </c>
    </row>
    <row r="176">
      <c r="A176" t="s">
        <v>679</v>
      </c>
      <c r="B176">
        <v>2009</v>
      </c>
      <c r="C176" t="s">
        <v>685</v>
      </c>
      <c r="D176">
        <v>128</v>
      </c>
      <c r="E176" t="s">
        <v>186</v>
      </c>
      <c r="F176" t="s">
        <v>49</v>
      </c>
      <c r="G176" t="s">
        <v>709</v>
      </c>
      <c r="H176">
        <v>8.2350871325457717</v>
      </c>
      <c r="I176">
        <v>20.250876046765509</v>
      </c>
      <c r="J176">
        <v>23.056476471754149</v>
      </c>
      <c r="K176">
        <v>39.173984867392313</v>
      </c>
      <c r="L176">
        <v>30.517154836527801</v>
      </c>
      <c r="M176">
        <v>68.29005717123384</v>
      </c>
      <c r="N176">
        <v>64.634582109643802</v>
      </c>
      <c r="O176">
        <v>61.118786150074513</v>
      </c>
      <c r="P176">
        <v>42.017438907474506</v>
      </c>
      <c r="Q176">
        <v>23.852801895310652</v>
      </c>
      <c r="R176">
        <v>7.2925812730276638</v>
      </c>
      <c r="S176">
        <v>14.707720049753171</v>
      </c>
      <c r="T176">
        <v>18.058174459498691</v>
      </c>
      <c r="U176">
        <v>16.39004600088278</v>
      </c>
      <c r="V176">
        <v>18.539762424435729</v>
      </c>
      <c r="W176" t="s">
        <v>250</v>
      </c>
      <c r="X176" t="s">
        <v>401</v>
      </c>
      <c r="Y176" t="s">
        <v>252</v>
      </c>
      <c r="Z176" t="s">
        <v>253</v>
      </c>
      <c r="AA176" t="s">
        <v>254</v>
      </c>
      <c r="AB176" t="s">
        <v>255</v>
      </c>
      <c r="AC176" t="s">
        <v>256</v>
      </c>
      <c r="AD176" t="s">
        <v>402</v>
      </c>
      <c r="AE176" t="s">
        <v>258</v>
      </c>
      <c r="AF176" t="s">
        <v>356</v>
      </c>
      <c r="AG176">
        <v>24.35386361196003</v>
      </c>
      <c r="AH176">
        <v>18.743796819920568</v>
      </c>
      <c r="AI176">
        <v>23.638000800682519</v>
      </c>
      <c r="AJ176">
        <v>30.083490273859201</v>
      </c>
      <c r="AK176">
        <v>40.91971424067205</v>
      </c>
      <c r="AL176">
        <v>26.098785325096308</v>
      </c>
      <c r="AM176">
        <v>21.102947732038889</v>
      </c>
      <c r="AN176">
        <v>25.876274456345929</v>
      </c>
      <c r="AO176">
        <v>20.30055347733223</v>
      </c>
      <c r="AP176">
        <v>11.95786407384284</v>
      </c>
      <c r="AQ176"/>
      <c r="AR176"/>
      <c r="AS176"/>
      <c r="AT176"/>
      <c r="AU176"/>
      <c r="AV176"/>
      <c r="AW176"/>
      <c r="AX176"/>
      <c r="AY176"/>
      <c r="AZ176"/>
      <c r="BA176"/>
      <c r="BB176"/>
      <c r="BC176"/>
      <c r="BD176"/>
      <c r="BE176"/>
      <c r="BF176"/>
      <c r="BG176"/>
      <c r="BH176"/>
      <c r="BI176"/>
      <c r="BJ176"/>
      <c r="BK176"/>
      <c r="BL176"/>
      <c r="BM176"/>
      <c r="BN176"/>
      <c r="BO176"/>
    </row>
    <row r="177">
      <c r="A177" t="s">
        <v>679</v>
      </c>
      <c r="B177">
        <v>2009</v>
      </c>
      <c r="C177" t="s">
        <v>685</v>
      </c>
      <c r="D177">
        <v>129</v>
      </c>
      <c r="E177" t="s">
        <v>186</v>
      </c>
      <c r="F177" t="s">
        <v>48</v>
      </c>
      <c r="G177" t="s">
        <v>199</v>
      </c>
      <c r="H177">
        <v>91.7649128674542</v>
      </c>
      <c r="I177">
        <v>79.749123953234459</v>
      </c>
      <c r="J177">
        <v>76.943523528245805</v>
      </c>
      <c r="K177">
        <v>60.826015132607573</v>
      </c>
      <c r="L177">
        <v>69.482845163472092</v>
      </c>
      <c r="M177">
        <v>31.709942828766241</v>
      </c>
      <c r="N177">
        <v>35.365417890356177</v>
      </c>
      <c r="O177">
        <v>38.881213849925523</v>
      </c>
      <c r="P177">
        <v>57.982561092525387</v>
      </c>
      <c r="Q177">
        <v>76.147198104689267</v>
      </c>
      <c r="R177">
        <v>92.707418726972321</v>
      </c>
      <c r="S177">
        <v>85.292279950246794</v>
      </c>
      <c r="T177">
        <v>81.941825540501227</v>
      </c>
      <c r="U177">
        <v>83.609953999117153</v>
      </c>
      <c r="V177">
        <v>81.46023757556425</v>
      </c>
      <c r="W177" t="s">
        <v>250</v>
      </c>
      <c r="X177" t="s">
        <v>401</v>
      </c>
      <c r="Y177" t="s">
        <v>252</v>
      </c>
      <c r="Z177" t="s">
        <v>253</v>
      </c>
      <c r="AA177" t="s">
        <v>254</v>
      </c>
      <c r="AB177" t="s">
        <v>255</v>
      </c>
      <c r="AC177" t="s">
        <v>256</v>
      </c>
      <c r="AD177" t="s">
        <v>402</v>
      </c>
      <c r="AE177" t="s">
        <v>258</v>
      </c>
      <c r="AF177" t="s">
        <v>356</v>
      </c>
      <c r="AG177">
        <v>75.646136388039935</v>
      </c>
      <c r="AH177">
        <v>81.256203180079396</v>
      </c>
      <c r="AI177">
        <v>76.361999199317481</v>
      </c>
      <c r="AJ177">
        <v>69.916509726140788</v>
      </c>
      <c r="AK177">
        <v>59.080285759327857</v>
      </c>
      <c r="AL177">
        <v>73.901214674903713</v>
      </c>
      <c r="AM177">
        <v>78.897052267961143</v>
      </c>
      <c r="AN177">
        <v>74.123725543654004</v>
      </c>
      <c r="AO177">
        <v>79.699446522667643</v>
      </c>
      <c r="AP177">
        <v>88.042135926157172</v>
      </c>
      <c r="AQ177"/>
      <c r="AR177"/>
      <c r="AS177"/>
      <c r="AT177"/>
      <c r="AU177"/>
      <c r="AV177"/>
      <c r="AW177"/>
      <c r="AX177"/>
      <c r="AY177"/>
      <c r="AZ177"/>
      <c r="BA177"/>
      <c r="BB177"/>
      <c r="BC177"/>
      <c r="BD177"/>
      <c r="BE177"/>
      <c r="BF177"/>
      <c r="BG177"/>
      <c r="BH177"/>
      <c r="BI177"/>
      <c r="BJ177"/>
      <c r="BK177"/>
      <c r="BL177"/>
      <c r="BM177"/>
      <c r="BN177"/>
      <c r="BO177"/>
    </row>
    <row r="178">
      <c r="A178" t="s">
        <v>679</v>
      </c>
      <c r="B178">
        <v>2009</v>
      </c>
      <c r="C178" t="s">
        <v>685</v>
      </c>
      <c r="D178">
        <v>130</v>
      </c>
      <c r="E178" t="s">
        <v>47</v>
      </c>
      <c r="F178" t="s">
        <v>42</v>
      </c>
      <c r="G178" t="s">
        <v>199</v>
      </c>
      <c r="H178">
        <v>61.268646897925308</v>
      </c>
      <c r="I178">
        <v>44.740637145254297</v>
      </c>
      <c r="J178">
        <v>42.730250736715362</v>
      </c>
      <c r="K178">
        <v>49.872060985396253</v>
      </c>
      <c r="L178">
        <v>65.058712389244661</v>
      </c>
      <c r="M178">
        <v>44.806750386865083</v>
      </c>
      <c r="N178">
        <v>50.564779166829467</v>
      </c>
      <c r="O178">
        <v>56.394959676565527</v>
      </c>
      <c r="P178">
        <v>67.746912209619722</v>
      </c>
      <c r="Q178">
        <v>82.849376099022805</v>
      </c>
      <c r="R178">
        <v>64.029461462113275</v>
      </c>
      <c r="S178">
        <v>49.560766653645722</v>
      </c>
      <c r="T178">
        <v>40.629738742393748</v>
      </c>
      <c r="U178">
        <v>45.346901154001493</v>
      </c>
      <c r="V178">
        <v>54.422001395191401</v>
      </c>
      <c r="W178" t="s">
        <v>250</v>
      </c>
      <c r="X178" t="s">
        <v>401</v>
      </c>
      <c r="Y178" t="s">
        <v>252</v>
      </c>
      <c r="Z178" t="s">
        <v>253</v>
      </c>
      <c r="AA178" t="s">
        <v>254</v>
      </c>
      <c r="AB178" t="s">
        <v>255</v>
      </c>
      <c r="AC178" t="s">
        <v>256</v>
      </c>
      <c r="AD178" t="s">
        <v>402</v>
      </c>
      <c r="AE178" t="s">
        <v>258</v>
      </c>
      <c r="AF178" t="s">
        <v>356</v>
      </c>
      <c r="AG178">
        <v>58.170374462871081</v>
      </c>
      <c r="AH178">
        <v>57.374244837421728</v>
      </c>
      <c r="AI178">
        <v>45.056410532183691</v>
      </c>
      <c r="AJ178">
        <v>36.899657150108347</v>
      </c>
      <c r="AK178">
        <v>50.875654750465877</v>
      </c>
      <c r="AL178">
        <v>63.380838076364569</v>
      </c>
      <c r="AM178">
        <v>74.22037679366386</v>
      </c>
      <c r="AN178">
        <v>39.835197070079701</v>
      </c>
      <c r="AO178">
        <v>70.258477028924432</v>
      </c>
      <c r="AP178">
        <v>76.010387105824563</v>
      </c>
      <c r="AQ178"/>
      <c r="AR178"/>
      <c r="AS178"/>
      <c r="AT178"/>
      <c r="AU178"/>
      <c r="AV178"/>
      <c r="AW178"/>
      <c r="AX178"/>
      <c r="AY178"/>
      <c r="AZ178"/>
      <c r="BA178"/>
      <c r="BB178"/>
      <c r="BC178"/>
      <c r="BD178"/>
      <c r="BE178"/>
      <c r="BF178"/>
      <c r="BG178"/>
      <c r="BH178"/>
      <c r="BI178"/>
      <c r="BJ178"/>
      <c r="BK178"/>
      <c r="BL178"/>
      <c r="BM178"/>
      <c r="BN178"/>
      <c r="BO178"/>
    </row>
    <row r="179">
      <c r="A179" t="s">
        <v>679</v>
      </c>
      <c r="B179">
        <v>2009</v>
      </c>
      <c r="C179" t="s">
        <v>685</v>
      </c>
      <c r="D179">
        <v>131</v>
      </c>
      <c r="E179" t="s">
        <v>47</v>
      </c>
      <c r="F179" t="s">
        <v>413</v>
      </c>
      <c r="G179" t="s">
        <v>199</v>
      </c>
      <c r="H179">
        <v>100</v>
      </c>
      <c r="I179">
        <v>0</v>
      </c>
      <c r="J179">
        <v>0</v>
      </c>
      <c r="K179">
        <v>62.456556191359638</v>
      </c>
      <c r="L179">
        <v>42.043343940701263</v>
      </c>
      <c r="M179">
        <v>91.816344447337244</v>
      </c>
      <c r="N179">
        <v>0</v>
      </c>
      <c r="O179">
        <v>78.400639717967721</v>
      </c>
      <c r="P179">
        <v>47.164339623874532</v>
      </c>
      <c r="Q179">
        <v>39.565469906849749</v>
      </c>
      <c r="R179">
        <v>100</v>
      </c>
      <c r="S179">
        <v>0</v>
      </c>
      <c r="T179">
        <v>0</v>
      </c>
      <c r="U179">
        <v>0</v>
      </c>
      <c r="V179">
        <v>52.002838666352623</v>
      </c>
      <c r="W179" t="s">
        <v>250</v>
      </c>
      <c r="X179" t="s">
        <v>401</v>
      </c>
      <c r="Y179" t="s">
        <v>252</v>
      </c>
      <c r="Z179" t="s">
        <v>253</v>
      </c>
      <c r="AA179" t="s">
        <v>254</v>
      </c>
      <c r="AB179" t="s">
        <v>255</v>
      </c>
      <c r="AC179" t="s">
        <v>256</v>
      </c>
      <c r="AD179" t="s">
        <v>402</v>
      </c>
      <c r="AE179" t="s">
        <v>258</v>
      </c>
      <c r="AF179" t="s">
        <v>356</v>
      </c>
      <c r="AG179">
        <v>35.864953882004031</v>
      </c>
      <c r="AH179">
        <v>32.335233891698927</v>
      </c>
      <c r="AI179">
        <v>42.222025055335891</v>
      </c>
      <c r="AJ179">
        <v>52.755796086977753</v>
      </c>
      <c r="AK179">
        <v>43.583664162204848</v>
      </c>
      <c r="AL179">
        <v>59.534316461950532</v>
      </c>
      <c r="AM179">
        <v>63.768791791139947</v>
      </c>
      <c r="AN179">
        <v>82.843771590437228</v>
      </c>
      <c r="AO179">
        <v>11.12065320245018</v>
      </c>
      <c r="AP179">
        <v>54.999999999999993</v>
      </c>
      <c r="AQ179"/>
      <c r="AR179"/>
      <c r="AS179"/>
      <c r="AT179"/>
      <c r="AU179"/>
      <c r="AV179"/>
      <c r="AW179"/>
      <c r="AX179"/>
      <c r="AY179"/>
      <c r="AZ179"/>
      <c r="BA179"/>
      <c r="BB179"/>
      <c r="BC179"/>
      <c r="BD179"/>
      <c r="BE179"/>
      <c r="BF179"/>
      <c r="BG179"/>
      <c r="BH179"/>
      <c r="BI179"/>
      <c r="BJ179"/>
      <c r="BK179"/>
      <c r="BL179"/>
      <c r="BM179"/>
      <c r="BN179"/>
      <c r="BO179"/>
    </row>
    <row r="180">
      <c r="A180" t="s">
        <v>679</v>
      </c>
      <c r="B180">
        <v>2009</v>
      </c>
      <c r="C180" t="s">
        <v>685</v>
      </c>
      <c r="D180">
        <v>135</v>
      </c>
      <c r="E180" t="s">
        <v>45</v>
      </c>
      <c r="F180" t="s">
        <v>44</v>
      </c>
      <c r="G180" t="s">
        <v>706</v>
      </c>
      <c r="H180">
        <v>0.0074897831135394997</v>
      </c>
      <c r="I180">
        <v>0</v>
      </c>
      <c r="J180">
        <v>0</v>
      </c>
      <c r="K180">
        <v>0.25575402771189298</v>
      </c>
      <c r="L180">
        <v>3.9505330908255911</v>
      </c>
      <c r="M180">
        <v>0.18567989435028079</v>
      </c>
      <c r="N180">
        <v>0</v>
      </c>
      <c r="O180">
        <v>1.4815148683457089</v>
      </c>
      <c r="P180">
        <v>2.0414829463774349</v>
      </c>
      <c r="Q180">
        <v>12.6624204434499</v>
      </c>
      <c r="R180">
        <v>0.0097606449093097999</v>
      </c>
      <c r="S180">
        <v>0</v>
      </c>
      <c r="T180">
        <v>0</v>
      </c>
      <c r="U180">
        <v>0</v>
      </c>
      <c r="V180">
        <v>0.51847876580146646</v>
      </c>
      <c r="W180" t="s">
        <v>250</v>
      </c>
      <c r="X180" t="s">
        <v>401</v>
      </c>
      <c r="Y180" t="s">
        <v>252</v>
      </c>
      <c r="Z180" t="s">
        <v>253</v>
      </c>
      <c r="AA180" t="s">
        <v>254</v>
      </c>
      <c r="AB180" t="s">
        <v>255</v>
      </c>
      <c r="AC180" t="s">
        <v>256</v>
      </c>
      <c r="AD180" t="s">
        <v>402</v>
      </c>
      <c r="AE180" t="s">
        <v>258</v>
      </c>
      <c r="AF180" t="s">
        <v>356</v>
      </c>
      <c r="AG180">
        <v>1.578755271248943</v>
      </c>
      <c r="AH180">
        <v>0.40918972752965999</v>
      </c>
      <c r="AI180">
        <v>0.4932584056181904</v>
      </c>
      <c r="AJ180">
        <v>0.8673031444923649</v>
      </c>
      <c r="AK180">
        <v>1.437651067466396</v>
      </c>
      <c r="AL180">
        <v>0.57690875956588672</v>
      </c>
      <c r="AM180">
        <v>0.098149799980126101</v>
      </c>
      <c r="AN180">
        <v>1.1298798132562859</v>
      </c>
      <c r="AO180">
        <v>0.093251311244975807</v>
      </c>
      <c r="AP180">
        <v>0.1318544788856548</v>
      </c>
      <c r="AQ180"/>
      <c r="AR180"/>
      <c r="AS180"/>
      <c r="AT180"/>
      <c r="AU180"/>
      <c r="AV180"/>
      <c r="AW180"/>
      <c r="AX180"/>
      <c r="AY180"/>
      <c r="AZ180"/>
      <c r="BA180"/>
      <c r="BB180"/>
      <c r="BC180"/>
      <c r="BD180"/>
      <c r="BE180"/>
      <c r="BF180"/>
      <c r="BG180"/>
      <c r="BH180"/>
      <c r="BI180"/>
      <c r="BJ180"/>
      <c r="BK180"/>
      <c r="BL180"/>
      <c r="BM180"/>
      <c r="BN180"/>
      <c r="BO180"/>
    </row>
    <row r="181">
      <c r="A181" t="s">
        <v>679</v>
      </c>
      <c r="B181">
        <v>2009</v>
      </c>
      <c r="C181" t="s">
        <v>685</v>
      </c>
      <c r="D181">
        <v>136</v>
      </c>
      <c r="E181" t="s">
        <v>45</v>
      </c>
      <c r="F181" t="s">
        <v>43</v>
      </c>
      <c r="G181" t="s">
        <v>707</v>
      </c>
      <c r="H181">
        <v>0</v>
      </c>
      <c r="I181">
        <v>0</v>
      </c>
      <c r="J181">
        <v>0.0503022079251138</v>
      </c>
      <c r="K181">
        <v>0.0090765136878251992</v>
      </c>
      <c r="L181">
        <v>4.2925856033441043</v>
      </c>
      <c r="M181">
        <v>0</v>
      </c>
      <c r="N181">
        <v>0</v>
      </c>
      <c r="O181">
        <v>0.25662724494548739</v>
      </c>
      <c r="P181">
        <v>1.7763262846464809</v>
      </c>
      <c r="Q181">
        <v>14.89070600123628</v>
      </c>
      <c r="R181">
        <v>0</v>
      </c>
      <c r="S181">
        <v>0</v>
      </c>
      <c r="T181">
        <v>0</v>
      </c>
      <c r="U181">
        <v>0.065629687314848195</v>
      </c>
      <c r="V181">
        <v>0.47854135674991599</v>
      </c>
      <c r="W181" t="s">
        <v>250</v>
      </c>
      <c r="X181" t="s">
        <v>401</v>
      </c>
      <c r="Y181" t="s">
        <v>252</v>
      </c>
      <c r="Z181" t="s">
        <v>253</v>
      </c>
      <c r="AA181" t="s">
        <v>254</v>
      </c>
      <c r="AB181" t="s">
        <v>255</v>
      </c>
      <c r="AC181" t="s">
        <v>256</v>
      </c>
      <c r="AD181" t="s">
        <v>402</v>
      </c>
      <c r="AE181" t="s">
        <v>258</v>
      </c>
      <c r="AF181" t="s">
        <v>356</v>
      </c>
      <c r="AG181">
        <v>2.097192406030262</v>
      </c>
      <c r="AH181">
        <v>0.62494765939863672</v>
      </c>
      <c r="AI181">
        <v>0.50294042269066919</v>
      </c>
      <c r="AJ181">
        <v>0.66341496287247737</v>
      </c>
      <c r="AK181">
        <v>1.402375853950466</v>
      </c>
      <c r="AL181">
        <v>0.39212690566191449</v>
      </c>
      <c r="AM181">
        <v>0.055765300531097697</v>
      </c>
      <c r="AN181">
        <v>0.21316478271269501</v>
      </c>
      <c r="AO181">
        <v>0.62542971177783835</v>
      </c>
      <c r="AP181">
        <v>0.1078809372700812</v>
      </c>
      <c r="AQ181"/>
      <c r="AR181"/>
      <c r="AS181"/>
      <c r="AT181"/>
      <c r="AU181"/>
      <c r="AV181"/>
      <c r="AW181"/>
      <c r="AX181"/>
      <c r="AY181"/>
      <c r="AZ181"/>
      <c r="BA181"/>
      <c r="BB181"/>
      <c r="BC181"/>
      <c r="BD181"/>
      <c r="BE181"/>
      <c r="BF181"/>
      <c r="BG181"/>
      <c r="BH181"/>
      <c r="BI181"/>
      <c r="BJ181"/>
      <c r="BK181"/>
      <c r="BL181"/>
      <c r="BM181"/>
      <c r="BN181"/>
      <c r="BO181"/>
    </row>
    <row r="182">
      <c r="A182" t="s">
        <v>679</v>
      </c>
      <c r="B182">
        <v>2009</v>
      </c>
      <c r="C182" t="s">
        <v>685</v>
      </c>
      <c r="D182">
        <v>137</v>
      </c>
      <c r="E182" t="s">
        <v>45</v>
      </c>
      <c r="F182" t="s">
        <v>42</v>
      </c>
      <c r="G182" t="s">
        <v>708</v>
      </c>
      <c r="H182">
        <v>12.5284629222608</v>
      </c>
      <c r="I182">
        <v>20.081769959402141</v>
      </c>
      <c r="J182">
        <v>33.086384853904462</v>
      </c>
      <c r="K182">
        <v>45.752711246910053</v>
      </c>
      <c r="L182">
        <v>58.51387005868871</v>
      </c>
      <c r="M182">
        <v>39.496975693219881</v>
      </c>
      <c r="N182">
        <v>48.575321095285041</v>
      </c>
      <c r="O182">
        <v>54.80439780978935</v>
      </c>
      <c r="P182">
        <v>65.37743017084729</v>
      </c>
      <c r="Q182">
        <v>56.714737754822352</v>
      </c>
      <c r="R182">
        <v>12.190551506101579</v>
      </c>
      <c r="S182">
        <v>16.185225641336231</v>
      </c>
      <c r="T182">
        <v>24.928377845337209</v>
      </c>
      <c r="U182">
        <v>36.832776212024427</v>
      </c>
      <c r="V182">
        <v>50.982003450681859</v>
      </c>
      <c r="W182" t="s">
        <v>250</v>
      </c>
      <c r="X182" t="s">
        <v>401</v>
      </c>
      <c r="Y182" t="s">
        <v>252</v>
      </c>
      <c r="Z182" t="s">
        <v>253</v>
      </c>
      <c r="AA182" t="s">
        <v>254</v>
      </c>
      <c r="AB182" t="s">
        <v>255</v>
      </c>
      <c r="AC182" t="s">
        <v>256</v>
      </c>
      <c r="AD182" t="s">
        <v>402</v>
      </c>
      <c r="AE182" t="s">
        <v>258</v>
      </c>
      <c r="AF182" t="s">
        <v>356</v>
      </c>
      <c r="AG182">
        <v>43.547824153704781</v>
      </c>
      <c r="AH182">
        <v>38.813866056849299</v>
      </c>
      <c r="AI182">
        <v>32.094792489532111</v>
      </c>
      <c r="AJ182">
        <v>28.280682320215941</v>
      </c>
      <c r="AK182">
        <v>44.191190579070643</v>
      </c>
      <c r="AL182">
        <v>27.80287090973939</v>
      </c>
      <c r="AM182">
        <v>18.7001194534324</v>
      </c>
      <c r="AN182">
        <v>18.51179693791169</v>
      </c>
      <c r="AO182">
        <v>35.0208522087162</v>
      </c>
      <c r="AP182">
        <v>20.96129026405373</v>
      </c>
      <c r="AQ182"/>
      <c r="AR182"/>
      <c r="AS182"/>
      <c r="AT182"/>
      <c r="AU182"/>
      <c r="AV182"/>
      <c r="AW182"/>
      <c r="AX182"/>
      <c r="AY182"/>
      <c r="AZ182"/>
      <c r="BA182"/>
      <c r="BB182"/>
      <c r="BC182"/>
      <c r="BD182"/>
      <c r="BE182"/>
      <c r="BF182"/>
      <c r="BG182"/>
      <c r="BH182"/>
      <c r="BI182"/>
      <c r="BJ182"/>
      <c r="BK182"/>
      <c r="BL182"/>
      <c r="BM182"/>
      <c r="BN182"/>
      <c r="BO182"/>
    </row>
    <row r="183">
      <c r="A183" t="s">
        <v>679</v>
      </c>
      <c r="B183">
        <v>2009</v>
      </c>
      <c r="C183" t="s">
        <v>685</v>
      </c>
      <c r="D183">
        <v>138</v>
      </c>
      <c r="E183" t="s">
        <v>45</v>
      </c>
      <c r="F183" t="s">
        <v>41</v>
      </c>
      <c r="G183" t="s">
        <v>199</v>
      </c>
      <c r="H183">
        <v>6.9180732122558357</v>
      </c>
      <c r="I183">
        <v>22.184102465105649</v>
      </c>
      <c r="J183">
        <v>40.035199222443197</v>
      </c>
      <c r="K183">
        <v>43.224054727877757</v>
      </c>
      <c r="L183">
        <v>31.05820498732389</v>
      </c>
      <c r="M183">
        <v>45.254900916676718</v>
      </c>
      <c r="N183">
        <v>45.79553007804634</v>
      </c>
      <c r="O183">
        <v>40.342802717383883</v>
      </c>
      <c r="P183">
        <v>30.30178250227976</v>
      </c>
      <c r="Q183">
        <v>14.88256784364386</v>
      </c>
      <c r="R183">
        <v>6.1197966217213287</v>
      </c>
      <c r="S183">
        <v>14.45426655778815</v>
      </c>
      <c r="T183">
        <v>31.384932532006069</v>
      </c>
      <c r="U183">
        <v>41.272033569205178</v>
      </c>
      <c r="V183">
        <v>40.106845393231893</v>
      </c>
      <c r="W183" t="s">
        <v>250</v>
      </c>
      <c r="X183" t="s">
        <v>401</v>
      </c>
      <c r="Y183" t="s">
        <v>252</v>
      </c>
      <c r="Z183" t="s">
        <v>253</v>
      </c>
      <c r="AA183" t="s">
        <v>254</v>
      </c>
      <c r="AB183" t="s">
        <v>255</v>
      </c>
      <c r="AC183" t="s">
        <v>256</v>
      </c>
      <c r="AD183" t="s">
        <v>402</v>
      </c>
      <c r="AE183" t="s">
        <v>258</v>
      </c>
      <c r="AF183" t="s">
        <v>356</v>
      </c>
      <c r="AG183">
        <v>31.803440042832221</v>
      </c>
      <c r="AH183">
        <v>27.17978532088167</v>
      </c>
      <c r="AI183">
        <v>37.269322840421552</v>
      </c>
      <c r="AJ183">
        <v>43.117813145310038</v>
      </c>
      <c r="AK183">
        <v>38.209008401224636</v>
      </c>
      <c r="AL183">
        <v>16.791609535384911</v>
      </c>
      <c r="AM183">
        <v>6.4660527300737041</v>
      </c>
      <c r="AN183">
        <v>22.69352212826626</v>
      </c>
      <c r="AO183">
        <v>11.962993787061601</v>
      </c>
      <c r="AP183">
        <v>6.7156372650728056</v>
      </c>
      <c r="AQ183"/>
      <c r="AR183"/>
      <c r="AS183"/>
      <c r="AT183"/>
      <c r="AU183"/>
      <c r="AV183"/>
      <c r="AW183"/>
      <c r="AX183"/>
      <c r="AY183"/>
      <c r="AZ183"/>
      <c r="BA183"/>
      <c r="BB183"/>
      <c r="BC183"/>
      <c r="BD183"/>
      <c r="BE183"/>
      <c r="BF183"/>
      <c r="BG183"/>
      <c r="BH183"/>
      <c r="BI183"/>
      <c r="BJ183"/>
      <c r="BK183"/>
      <c r="BL183"/>
      <c r="BM183"/>
      <c r="BN183"/>
      <c r="BO183"/>
    </row>
    <row r="184">
      <c r="A184" t="s">
        <v>679</v>
      </c>
      <c r="B184">
        <v>2009</v>
      </c>
      <c r="C184" t="s">
        <v>685</v>
      </c>
      <c r="D184">
        <v>139</v>
      </c>
      <c r="E184" t="s">
        <v>45</v>
      </c>
      <c r="F184" t="s">
        <v>19</v>
      </c>
      <c r="G184" t="s">
        <v>199</v>
      </c>
      <c r="H184">
        <v>80.545974082369497</v>
      </c>
      <c r="I184">
        <v>57.734127575492252</v>
      </c>
      <c r="J184">
        <v>26.82811371572728</v>
      </c>
      <c r="K184">
        <v>10.75840348381257</v>
      </c>
      <c r="L184">
        <v>2.1848062598174369</v>
      </c>
      <c r="M184">
        <v>15.06244349575311</v>
      </c>
      <c r="N184">
        <v>5.6291488266686196</v>
      </c>
      <c r="O184">
        <v>3.1146573595356659</v>
      </c>
      <c r="P184">
        <v>0.50297809584910036</v>
      </c>
      <c r="Q184">
        <v>0.8495679568476191</v>
      </c>
      <c r="R184">
        <v>81.679891227267674</v>
      </c>
      <c r="S184">
        <v>69.360507800875666</v>
      </c>
      <c r="T184">
        <v>43.686689622656608</v>
      </c>
      <c r="U184">
        <v>21.829560531455581</v>
      </c>
      <c r="V184">
        <v>7.9141310335347406</v>
      </c>
      <c r="W184" t="s">
        <v>250</v>
      </c>
      <c r="X184" t="s">
        <v>401</v>
      </c>
      <c r="Y184" t="s">
        <v>252</v>
      </c>
      <c r="Z184" t="s">
        <v>253</v>
      </c>
      <c r="AA184" t="s">
        <v>254</v>
      </c>
      <c r="AB184" t="s">
        <v>255</v>
      </c>
      <c r="AC184" t="s">
        <v>256</v>
      </c>
      <c r="AD184" t="s">
        <v>402</v>
      </c>
      <c r="AE184" t="s">
        <v>258</v>
      </c>
      <c r="AF184" t="s">
        <v>356</v>
      </c>
      <c r="AG184">
        <v>20.97278812618363</v>
      </c>
      <c r="AH184">
        <v>32.972211235340517</v>
      </c>
      <c r="AI184">
        <v>29.639685841737641</v>
      </c>
      <c r="AJ184">
        <v>27.070786427108871</v>
      </c>
      <c r="AK184">
        <v>14.75977409828784</v>
      </c>
      <c r="AL184">
        <v>54.436483889648137</v>
      </c>
      <c r="AM184">
        <v>74.679912715982567</v>
      </c>
      <c r="AN184">
        <v>57.451636337853067</v>
      </c>
      <c r="AO184">
        <v>52.297472981199242</v>
      </c>
      <c r="AP184">
        <v>72.083337054717717</v>
      </c>
      <c r="AQ184"/>
      <c r="AR184"/>
      <c r="AS184"/>
      <c r="AT184"/>
      <c r="AU184"/>
      <c r="AV184"/>
      <c r="AW184"/>
      <c r="AX184"/>
      <c r="AY184"/>
      <c r="AZ184"/>
      <c r="BA184"/>
      <c r="BB184"/>
      <c r="BC184"/>
      <c r="BD184"/>
      <c r="BE184"/>
      <c r="BF184"/>
      <c r="BG184"/>
      <c r="BH184"/>
      <c r="BI184"/>
      <c r="BJ184"/>
      <c r="BK184"/>
      <c r="BL184"/>
      <c r="BM184"/>
      <c r="BN184"/>
      <c r="BO184"/>
    </row>
    <row r="185">
      <c r="A185" t="s">
        <v>679</v>
      </c>
      <c r="B185">
        <v>2009</v>
      </c>
      <c r="C185" t="s">
        <v>685</v>
      </c>
      <c r="D185">
        <v>148</v>
      </c>
      <c r="E185" t="s">
        <v>109</v>
      </c>
      <c r="F185" t="s">
        <v>49</v>
      </c>
      <c r="G185" t="s">
        <v>199</v>
      </c>
      <c r="H185">
        <v>1.0323466281823059</v>
      </c>
      <c r="I185">
        <v>4.0667343424751197</v>
      </c>
      <c r="J185">
        <v>7.6401524559295373</v>
      </c>
      <c r="K185">
        <v>18.026904856498401</v>
      </c>
      <c r="L185">
        <v>20.37233362191326</v>
      </c>
      <c r="M185">
        <v>27.099308187815481</v>
      </c>
      <c r="N185">
        <v>31.396455798355142</v>
      </c>
      <c r="O185">
        <v>34.558114059408098</v>
      </c>
      <c r="P185">
        <v>29.074067442561969</v>
      </c>
      <c r="Q185">
        <v>20.100246708918188</v>
      </c>
      <c r="R185">
        <v>0.88971767917553879</v>
      </c>
      <c r="S185">
        <v>2.3804776767485989</v>
      </c>
      <c r="T185">
        <v>4.5016099612340144</v>
      </c>
      <c r="U185">
        <v>6.0476657004941519</v>
      </c>
      <c r="V185">
        <v>9.6367874810188869</v>
      </c>
      <c r="W185" t="s">
        <v>250</v>
      </c>
      <c r="X185" t="s">
        <v>401</v>
      </c>
      <c r="Y185" t="s">
        <v>252</v>
      </c>
      <c r="Z185" t="s">
        <v>253</v>
      </c>
      <c r="AA185" t="s">
        <v>254</v>
      </c>
      <c r="AB185" t="s">
        <v>255</v>
      </c>
      <c r="AC185" t="s">
        <v>256</v>
      </c>
      <c r="AD185" t="s">
        <v>402</v>
      </c>
      <c r="AE185" t="s">
        <v>258</v>
      </c>
      <c r="AF185" t="s">
        <v>356</v>
      </c>
      <c r="AG185">
        <v>11.50081298414104</v>
      </c>
      <c r="AH185">
        <v>7.4690288022966262</v>
      </c>
      <c r="AI185">
        <v>7.8220487926650328</v>
      </c>
      <c r="AJ185">
        <v>8.9683097481324836</v>
      </c>
      <c r="AK185">
        <v>19.245039805108451</v>
      </c>
      <c r="AL185">
        <v>7.5091181309379573</v>
      </c>
      <c r="AM185">
        <v>3.978757057299275</v>
      </c>
      <c r="AN185">
        <v>5.1376932881795296</v>
      </c>
      <c r="AO185">
        <v>7.2553230562581037</v>
      </c>
      <c r="AP185">
        <v>2.5351898330999618</v>
      </c>
      <c r="AQ185"/>
      <c r="AR185"/>
      <c r="AS185"/>
      <c r="AT185"/>
      <c r="AU185"/>
      <c r="AV185"/>
      <c r="AW185"/>
      <c r="AX185"/>
      <c r="AY185"/>
      <c r="AZ185"/>
      <c r="BA185"/>
      <c r="BB185"/>
      <c r="BC185"/>
      <c r="BD185"/>
      <c r="BE185"/>
      <c r="BF185"/>
      <c r="BG185"/>
      <c r="BH185"/>
      <c r="BI185"/>
      <c r="BJ185"/>
      <c r="BK185"/>
      <c r="BL185"/>
      <c r="BM185"/>
      <c r="BN185"/>
      <c r="BO185"/>
    </row>
    <row r="186">
      <c r="A186" t="s">
        <v>679</v>
      </c>
      <c r="B186">
        <v>2009</v>
      </c>
      <c r="C186" t="s">
        <v>685</v>
      </c>
      <c r="D186">
        <v>149</v>
      </c>
      <c r="E186" t="s">
        <v>109</v>
      </c>
      <c r="F186" t="s">
        <v>48</v>
      </c>
      <c r="G186" t="s">
        <v>199</v>
      </c>
      <c r="H186">
        <v>11.50360607719203</v>
      </c>
      <c r="I186">
        <v>16.015035616927008</v>
      </c>
      <c r="J186">
        <v>25.49653460590002</v>
      </c>
      <c r="K186">
        <v>27.990636931811299</v>
      </c>
      <c r="L186">
        <v>46.384655130945099</v>
      </c>
      <c r="M186">
        <v>12.583347399754709</v>
      </c>
      <c r="N186">
        <v>17.178865296929899</v>
      </c>
      <c r="O186">
        <v>21.98442586367246</v>
      </c>
      <c r="P186">
        <v>40.12117195930918</v>
      </c>
      <c r="Q186">
        <v>64.167617490590317</v>
      </c>
      <c r="R186">
        <v>11.310594471835349</v>
      </c>
      <c r="S186">
        <v>13.804747964587619</v>
      </c>
      <c r="T186">
        <v>20.426767884103171</v>
      </c>
      <c r="U186">
        <v>30.850740198845092</v>
      </c>
      <c r="V186">
        <v>42.342236092214343</v>
      </c>
      <c r="W186" t="s">
        <v>250</v>
      </c>
      <c r="X186" t="s">
        <v>401</v>
      </c>
      <c r="Y186" t="s">
        <v>252</v>
      </c>
      <c r="Z186" t="s">
        <v>253</v>
      </c>
      <c r="AA186" t="s">
        <v>254</v>
      </c>
      <c r="AB186" t="s">
        <v>255</v>
      </c>
      <c r="AC186" t="s">
        <v>256</v>
      </c>
      <c r="AD186" t="s">
        <v>402</v>
      </c>
      <c r="AE186" t="s">
        <v>258</v>
      </c>
      <c r="AF186" t="s">
        <v>356</v>
      </c>
      <c r="AG186">
        <v>35.722958846842943</v>
      </c>
      <c r="AH186">
        <v>32.378974641480973</v>
      </c>
      <c r="AI186">
        <v>25.268942525175941</v>
      </c>
      <c r="AJ186">
        <v>20.843090679448299</v>
      </c>
      <c r="AK186">
        <v>27.78617769537906</v>
      </c>
      <c r="AL186">
        <v>21.262788444029241</v>
      </c>
      <c r="AM186">
        <v>14.87527749664436</v>
      </c>
      <c r="AN186">
        <v>14.717148245701139</v>
      </c>
      <c r="AO186">
        <v>28.484210175480861</v>
      </c>
      <c r="AP186">
        <v>18.665835847109499</v>
      </c>
      <c r="AQ186"/>
      <c r="AR186"/>
      <c r="AS186"/>
      <c r="AT186"/>
      <c r="AU186"/>
      <c r="AV186"/>
      <c r="AW186"/>
      <c r="AX186"/>
      <c r="AY186"/>
      <c r="AZ186"/>
      <c r="BA186"/>
      <c r="BB186"/>
      <c r="BC186"/>
      <c r="BD186"/>
      <c r="BE186"/>
      <c r="BF186"/>
      <c r="BG186"/>
      <c r="BH186"/>
      <c r="BI186"/>
      <c r="BJ186"/>
      <c r="BK186"/>
      <c r="BL186"/>
      <c r="BM186"/>
      <c r="BN186"/>
      <c r="BO186"/>
    </row>
    <row r="187">
      <c r="A187" t="s">
        <v>679</v>
      </c>
      <c r="B187">
        <v>2009</v>
      </c>
      <c r="C187" t="s">
        <v>685</v>
      </c>
      <c r="D187">
        <v>150</v>
      </c>
      <c r="E187" t="s">
        <v>109</v>
      </c>
      <c r="F187" t="s">
        <v>111</v>
      </c>
      <c r="G187" t="s">
        <v>199</v>
      </c>
      <c r="H187">
        <v>87.464047294625431</v>
      </c>
      <c r="I187">
        <v>79.918230040598004</v>
      </c>
      <c r="J187">
        <v>66.863312938170452</v>
      </c>
      <c r="K187">
        <v>53.9824582116903</v>
      </c>
      <c r="L187">
        <v>33.243011247141332</v>
      </c>
      <c r="M187">
        <v>60.31734441242984</v>
      </c>
      <c r="N187">
        <v>51.424678904714952</v>
      </c>
      <c r="O187">
        <v>43.457460076919538</v>
      </c>
      <c r="P187">
        <v>30.804760598128858</v>
      </c>
      <c r="Q187">
        <v>15.732135800491481</v>
      </c>
      <c r="R187">
        <v>87.799687848989038</v>
      </c>
      <c r="S187">
        <v>83.814774358663783</v>
      </c>
      <c r="T187">
        <v>75.071622154662748</v>
      </c>
      <c r="U187">
        <v>63.101594100660797</v>
      </c>
      <c r="V187">
        <v>48.020976426766637</v>
      </c>
      <c r="W187" t="s">
        <v>250</v>
      </c>
      <c r="X187" t="s">
        <v>401</v>
      </c>
      <c r="Y187" t="s">
        <v>252</v>
      </c>
      <c r="Z187" t="s">
        <v>253</v>
      </c>
      <c r="AA187" t="s">
        <v>254</v>
      </c>
      <c r="AB187" t="s">
        <v>255</v>
      </c>
      <c r="AC187" t="s">
        <v>256</v>
      </c>
      <c r="AD187" t="s">
        <v>402</v>
      </c>
      <c r="AE187" t="s">
        <v>258</v>
      </c>
      <c r="AF187" t="s">
        <v>356</v>
      </c>
      <c r="AG187">
        <v>52.776228169015873</v>
      </c>
      <c r="AH187">
        <v>60.151996556222272</v>
      </c>
      <c r="AI187">
        <v>66.909008682159026</v>
      </c>
      <c r="AJ187">
        <v>70.188599572419079</v>
      </c>
      <c r="AK187">
        <v>52.9687824995125</v>
      </c>
      <c r="AL187">
        <v>71.228093425032867</v>
      </c>
      <c r="AM187">
        <v>81.14596544605628</v>
      </c>
      <c r="AN187">
        <v>80.145158466119426</v>
      </c>
      <c r="AO187">
        <v>64.260466768260869</v>
      </c>
      <c r="AP187">
        <v>78.79897431979046</v>
      </c>
      <c r="AQ187"/>
      <c r="AR187"/>
      <c r="AS187"/>
      <c r="AT187"/>
      <c r="AU187"/>
      <c r="AV187"/>
      <c r="AW187"/>
      <c r="AX187"/>
      <c r="AY187"/>
      <c r="AZ187"/>
      <c r="BA187"/>
      <c r="BB187"/>
      <c r="BC187"/>
      <c r="BD187"/>
      <c r="BE187"/>
      <c r="BF187"/>
      <c r="BG187"/>
      <c r="BH187"/>
      <c r="BI187"/>
      <c r="BJ187"/>
      <c r="BK187"/>
      <c r="BL187"/>
      <c r="BM187"/>
      <c r="BN187"/>
      <c r="BO187"/>
    </row>
    <row r="188">
      <c r="A188" t="s">
        <v>679</v>
      </c>
      <c r="B188">
        <v>2009</v>
      </c>
      <c r="C188" t="s">
        <v>685</v>
      </c>
      <c r="D188">
        <v>151</v>
      </c>
      <c r="E188" t="s">
        <v>110</v>
      </c>
      <c r="F188" t="s">
        <v>49</v>
      </c>
      <c r="G188" t="s">
        <v>199</v>
      </c>
      <c r="H188">
        <v>11.48183247751968</v>
      </c>
      <c r="I188">
        <v>22.452891983154629</v>
      </c>
      <c r="J188">
        <v>24.582528066665681</v>
      </c>
      <c r="K188">
        <v>37.661144275781162</v>
      </c>
      <c r="L188">
        <v>28.723426656503101</v>
      </c>
      <c r="M188">
        <v>63.002377877368353</v>
      </c>
      <c r="N188">
        <v>63.895456808967808</v>
      </c>
      <c r="O188">
        <v>54.203111892291552</v>
      </c>
      <c r="P188">
        <v>36.866307381755469</v>
      </c>
      <c r="Q188">
        <v>23.972282063344959</v>
      </c>
      <c r="R188">
        <v>11.565007126523399</v>
      </c>
      <c r="S188">
        <v>16.835062642936911</v>
      </c>
      <c r="T188">
        <v>20.54547908905889</v>
      </c>
      <c r="U188">
        <v>17.064513915949529</v>
      </c>
      <c r="V188">
        <v>19.643847901059679</v>
      </c>
      <c r="W188" t="s">
        <v>250</v>
      </c>
      <c r="X188" t="s">
        <v>401</v>
      </c>
      <c r="Y188" t="s">
        <v>252</v>
      </c>
      <c r="Z188" t="s">
        <v>253</v>
      </c>
      <c r="AA188" t="s">
        <v>254</v>
      </c>
      <c r="AB188" t="s">
        <v>255</v>
      </c>
      <c r="AC188" t="s">
        <v>256</v>
      </c>
      <c r="AD188" t="s">
        <v>402</v>
      </c>
      <c r="AE188" t="s">
        <v>258</v>
      </c>
      <c r="AF188" t="s">
        <v>356</v>
      </c>
      <c r="AG188">
        <v>25.756658885473879</v>
      </c>
      <c r="AH188">
        <v>20.808565495872021</v>
      </c>
      <c r="AI188">
        <v>23.36046520940388</v>
      </c>
      <c r="AJ188">
        <v>27.596270833772959</v>
      </c>
      <c r="AK188">
        <v>38.915391294288447</v>
      </c>
      <c r="AL188">
        <v>24.811744943661729</v>
      </c>
      <c r="AM188">
        <v>24.75481011767468</v>
      </c>
      <c r="AN188">
        <v>19.822235836291149</v>
      </c>
      <c r="AO188">
        <v>20.756441334841099</v>
      </c>
      <c r="AP188">
        <v>13.252261298208211</v>
      </c>
      <c r="AQ188"/>
      <c r="AR188"/>
      <c r="AS188"/>
      <c r="AT188"/>
      <c r="AU188"/>
      <c r="AV188"/>
      <c r="AW188"/>
      <c r="AX188"/>
      <c r="AY188"/>
      <c r="AZ188"/>
      <c r="BA188"/>
      <c r="BB188"/>
      <c r="BC188"/>
      <c r="BD188"/>
      <c r="BE188"/>
      <c r="BF188"/>
      <c r="BG188"/>
      <c r="BH188"/>
      <c r="BI188"/>
      <c r="BJ188"/>
      <c r="BK188"/>
      <c r="BL188"/>
      <c r="BM188"/>
      <c r="BN188"/>
      <c r="BO188"/>
    </row>
    <row r="189">
      <c r="A189" t="s">
        <v>679</v>
      </c>
      <c r="B189">
        <v>2009</v>
      </c>
      <c r="C189" t="s">
        <v>685</v>
      </c>
      <c r="D189">
        <v>152</v>
      </c>
      <c r="E189" t="s">
        <v>110</v>
      </c>
      <c r="F189" t="s">
        <v>48</v>
      </c>
      <c r="G189" t="s">
        <v>199</v>
      </c>
      <c r="H189">
        <v>88.518167522480297</v>
      </c>
      <c r="I189">
        <v>76.274639720895792</v>
      </c>
      <c r="J189">
        <v>75.417471933334468</v>
      </c>
      <c r="K189">
        <v>62.338855724218703</v>
      </c>
      <c r="L189">
        <v>71.276573343496764</v>
      </c>
      <c r="M189">
        <v>36.997622122631711</v>
      </c>
      <c r="N189">
        <v>36.10454319103227</v>
      </c>
      <c r="O189">
        <v>45.79688810770854</v>
      </c>
      <c r="P189">
        <v>63.133692618244552</v>
      </c>
      <c r="Q189">
        <v>76.02771793665508</v>
      </c>
      <c r="R189">
        <v>88.43499287347656</v>
      </c>
      <c r="S189">
        <v>83.164937357063081</v>
      </c>
      <c r="T189">
        <v>78.210090370150297</v>
      </c>
      <c r="U189">
        <v>82.935486084050495</v>
      </c>
      <c r="V189">
        <v>80.356152098940299</v>
      </c>
      <c r="W189" t="s">
        <v>250</v>
      </c>
      <c r="X189" t="s">
        <v>401</v>
      </c>
      <c r="Y189" t="s">
        <v>252</v>
      </c>
      <c r="Z189" t="s">
        <v>253</v>
      </c>
      <c r="AA189" t="s">
        <v>254</v>
      </c>
      <c r="AB189" t="s">
        <v>255</v>
      </c>
      <c r="AC189" t="s">
        <v>256</v>
      </c>
      <c r="AD189" t="s">
        <v>402</v>
      </c>
      <c r="AE189" t="s">
        <v>258</v>
      </c>
      <c r="AF189" t="s">
        <v>356</v>
      </c>
      <c r="AG189">
        <v>73.618635999069113</v>
      </c>
      <c r="AH189">
        <v>79.191434504127983</v>
      </c>
      <c r="AI189">
        <v>76.267206908577407</v>
      </c>
      <c r="AJ189">
        <v>72.403729166226967</v>
      </c>
      <c r="AK189">
        <v>61.084608705711517</v>
      </c>
      <c r="AL189">
        <v>75.188255056338406</v>
      </c>
      <c r="AM189">
        <v>75.245189882325363</v>
      </c>
      <c r="AN189">
        <v>80.177764163708986</v>
      </c>
      <c r="AO189">
        <v>79.243558665158957</v>
      </c>
      <c r="AP189">
        <v>86.747738701791675</v>
      </c>
      <c r="AQ189"/>
      <c r="AR189"/>
      <c r="AS189"/>
      <c r="AT189"/>
      <c r="AU189"/>
      <c r="AV189"/>
      <c r="AW189"/>
      <c r="AX189"/>
      <c r="AY189"/>
      <c r="AZ189"/>
      <c r="BA189"/>
      <c r="BB189"/>
      <c r="BC189"/>
      <c r="BD189"/>
      <c r="BE189"/>
      <c r="BF189"/>
      <c r="BG189"/>
      <c r="BH189"/>
      <c r="BI189"/>
      <c r="BJ189"/>
      <c r="BK189"/>
      <c r="BL189"/>
      <c r="BM189"/>
      <c r="BN189"/>
      <c r="BO189"/>
    </row>
    <row r="190">
      <c r="A190" t="s">
        <v>679</v>
      </c>
      <c r="B190">
        <v>2009</v>
      </c>
      <c r="C190" t="s">
        <v>685</v>
      </c>
      <c r="D190">
        <v>153</v>
      </c>
      <c r="E190" t="s">
        <v>62</v>
      </c>
      <c r="F190" t="s">
        <v>414</v>
      </c>
      <c r="G190" t="s">
        <v>199</v>
      </c>
      <c r="H190">
        <v>0.0074897831135394997</v>
      </c>
      <c r="I190">
        <v>0</v>
      </c>
      <c r="J190">
        <v>0</v>
      </c>
      <c r="K190">
        <v>0.25575402771189298</v>
      </c>
      <c r="L190">
        <v>3.9505330908255911</v>
      </c>
      <c r="M190">
        <v>0.18567989435028079</v>
      </c>
      <c r="N190">
        <v>0</v>
      </c>
      <c r="O190">
        <v>1.4815148683457089</v>
      </c>
      <c r="P190">
        <v>2.0414829463774349</v>
      </c>
      <c r="Q190">
        <v>12.6624204434499</v>
      </c>
      <c r="R190">
        <v>0.0097606449093097999</v>
      </c>
      <c r="S190">
        <v>0</v>
      </c>
      <c r="T190">
        <v>0</v>
      </c>
      <c r="U190">
        <v>0</v>
      </c>
      <c r="V190">
        <v>0.51847876580146646</v>
      </c>
      <c r="W190" t="s">
        <v>250</v>
      </c>
      <c r="X190" t="s">
        <v>401</v>
      </c>
      <c r="Y190" t="s">
        <v>252</v>
      </c>
      <c r="Z190" t="s">
        <v>253</v>
      </c>
      <c r="AA190" t="s">
        <v>254</v>
      </c>
      <c r="AB190" t="s">
        <v>255</v>
      </c>
      <c r="AC190" t="s">
        <v>256</v>
      </c>
      <c r="AD190" t="s">
        <v>402</v>
      </c>
      <c r="AE190" t="s">
        <v>258</v>
      </c>
      <c r="AF190" t="s">
        <v>356</v>
      </c>
      <c r="AG190">
        <v>1.586588050757225</v>
      </c>
      <c r="AH190">
        <v>0.40918972752965999</v>
      </c>
      <c r="AI190">
        <v>0.49455399399556099</v>
      </c>
      <c r="AJ190">
        <v>0.8673031444923649</v>
      </c>
      <c r="AK190">
        <v>1.437651067466396</v>
      </c>
      <c r="AL190">
        <v>0.57690875956588672</v>
      </c>
      <c r="AM190">
        <v>0.098149799980126101</v>
      </c>
      <c r="AN190">
        <v>1.1298798132562859</v>
      </c>
      <c r="AO190">
        <v>0.093251311244975807</v>
      </c>
      <c r="AP190">
        <v>0.1318544788856548</v>
      </c>
      <c r="AQ190">
        <v>0.64629599999999998</v>
      </c>
      <c r="AR190">
        <v>0</v>
      </c>
      <c r="AS190">
        <v>0</v>
      </c>
      <c r="AT190">
        <v>22.089518000000002</v>
      </c>
      <c r="AU190">
        <v>340.887674</v>
      </c>
      <c r="AV190">
        <v>3.7346949999999999</v>
      </c>
      <c r="AW190">
        <v>0</v>
      </c>
      <c r="AX190">
        <v>29.986758999999999</v>
      </c>
      <c r="AY190">
        <v>40.921253999999998</v>
      </c>
      <c r="AZ190">
        <v>253.99502000000001</v>
      </c>
      <c r="BA190">
        <v>0.64629599999999998</v>
      </c>
      <c r="BB190">
        <v>0</v>
      </c>
      <c r="BC190">
        <v>0</v>
      </c>
      <c r="BD190">
        <v>0</v>
      </c>
      <c r="BE190">
        <v>34.339464</v>
      </c>
      <c r="BF190">
        <v>89.033912000000001</v>
      </c>
      <c r="BG190">
        <v>9.4834630000000004</v>
      </c>
      <c r="BH190">
        <v>35.005339000000014</v>
      </c>
      <c r="BI190">
        <v>35.528756999999999</v>
      </c>
      <c r="BJ190">
        <v>144.140367</v>
      </c>
      <c r="BK190">
        <v>22.998394000000001</v>
      </c>
      <c r="BL190">
        <v>2.2699560000000001</v>
      </c>
      <c r="BM190">
        <v>18.061754000000001</v>
      </c>
      <c r="BN190">
        <v>2.2351679999999998</v>
      </c>
      <c r="BO190">
        <v>4.8663780000000001</v>
      </c>
    </row>
    <row r="191">
      <c r="A191" t="s">
        <v>679</v>
      </c>
      <c r="B191">
        <v>2009</v>
      </c>
      <c r="C191" t="s">
        <v>685</v>
      </c>
      <c r="D191">
        <v>154</v>
      </c>
      <c r="E191" t="s">
        <v>62</v>
      </c>
      <c r="F191" t="s">
        <v>415</v>
      </c>
      <c r="G191" t="s">
        <v>199</v>
      </c>
      <c r="H191">
        <v>0</v>
      </c>
      <c r="I191">
        <v>0</v>
      </c>
      <c r="J191">
        <v>0.0503022079251138</v>
      </c>
      <c r="K191">
        <v>0.0090765136878251992</v>
      </c>
      <c r="L191">
        <v>4.2925856033441043</v>
      </c>
      <c r="M191">
        <v>0</v>
      </c>
      <c r="N191">
        <v>0</v>
      </c>
      <c r="O191">
        <v>0.25662724494548739</v>
      </c>
      <c r="P191">
        <v>1.7763262846464809</v>
      </c>
      <c r="Q191">
        <v>14.89070600123628</v>
      </c>
      <c r="R191">
        <v>0</v>
      </c>
      <c r="S191">
        <v>0</v>
      </c>
      <c r="T191">
        <v>0</v>
      </c>
      <c r="U191">
        <v>0.065629687314848195</v>
      </c>
      <c r="V191">
        <v>0.47854135674991599</v>
      </c>
      <c r="W191" t="s">
        <v>250</v>
      </c>
      <c r="X191" t="s">
        <v>401</v>
      </c>
      <c r="Y191" t="s">
        <v>252</v>
      </c>
      <c r="Z191" t="s">
        <v>253</v>
      </c>
      <c r="AA191" t="s">
        <v>254</v>
      </c>
      <c r="AB191" t="s">
        <v>255</v>
      </c>
      <c r="AC191" t="s">
        <v>256</v>
      </c>
      <c r="AD191" t="s">
        <v>402</v>
      </c>
      <c r="AE191" t="s">
        <v>258</v>
      </c>
      <c r="AF191" t="s">
        <v>356</v>
      </c>
      <c r="AG191">
        <v>2.1075973408558379</v>
      </c>
      <c r="AH191">
        <v>0.62494765939863672</v>
      </c>
      <c r="AI191">
        <v>0.50426144177260712</v>
      </c>
      <c r="AJ191">
        <v>0.66341496287247737</v>
      </c>
      <c r="AK191">
        <v>1.402375853950466</v>
      </c>
      <c r="AL191">
        <v>0.39212690566191449</v>
      </c>
      <c r="AM191">
        <v>0.055765300531097697</v>
      </c>
      <c r="AN191">
        <v>0.21316478271269501</v>
      </c>
      <c r="AO191">
        <v>0.62542971177783835</v>
      </c>
      <c r="AP191">
        <v>0.1078809372700812</v>
      </c>
      <c r="AQ191">
        <v>0</v>
      </c>
      <c r="AR191">
        <v>0</v>
      </c>
      <c r="AS191">
        <v>4.3427790000000002</v>
      </c>
      <c r="AT191">
        <v>0.78394000000000008</v>
      </c>
      <c r="AU191">
        <v>370.40305399999988</v>
      </c>
      <c r="AV191">
        <v>0</v>
      </c>
      <c r="AW191">
        <v>0</v>
      </c>
      <c r="AX191">
        <v>5.1942909999999998</v>
      </c>
      <c r="AY191">
        <v>35.606223999999997</v>
      </c>
      <c r="AZ191">
        <v>298.69211700000011</v>
      </c>
      <c r="BA191">
        <v>0</v>
      </c>
      <c r="BB191">
        <v>0</v>
      </c>
      <c r="BC191">
        <v>0</v>
      </c>
      <c r="BD191">
        <v>4.3427790000000002</v>
      </c>
      <c r="BE191">
        <v>31.694362000000002</v>
      </c>
      <c r="BF191">
        <v>118.27117699999999</v>
      </c>
      <c r="BG191">
        <v>14.483912</v>
      </c>
      <c r="BH191">
        <v>35.692448000000013</v>
      </c>
      <c r="BI191">
        <v>27.176552000000001</v>
      </c>
      <c r="BJ191">
        <v>140.60363799999999</v>
      </c>
      <c r="BK191">
        <v>15.632089000000001</v>
      </c>
      <c r="BL191">
        <v>1.2897099999999999</v>
      </c>
      <c r="BM191">
        <v>3.4075570000000002</v>
      </c>
      <c r="BN191">
        <v>14.991108000000001</v>
      </c>
      <c r="BO191">
        <v>3.981582</v>
      </c>
    </row>
    <row r="192">
      <c r="A192" t="s">
        <v>679</v>
      </c>
      <c r="B192">
        <v>2009</v>
      </c>
      <c r="C192" t="s">
        <v>685</v>
      </c>
      <c r="D192">
        <v>155</v>
      </c>
      <c r="E192" t="s">
        <v>62</v>
      </c>
      <c r="F192" t="s">
        <v>416</v>
      </c>
      <c r="G192" t="s">
        <v>199</v>
      </c>
      <c r="H192">
        <v>0</v>
      </c>
      <c r="I192">
        <v>0</v>
      </c>
      <c r="J192">
        <v>0</v>
      </c>
      <c r="K192">
        <v>0.10344399396769161</v>
      </c>
      <c r="L192">
        <v>0.23225858107563341</v>
      </c>
      <c r="M192">
        <v>0</v>
      </c>
      <c r="N192">
        <v>0.061054399687811602</v>
      </c>
      <c r="O192">
        <v>0.15152979968705679</v>
      </c>
      <c r="P192">
        <v>0.51063671491282892</v>
      </c>
      <c r="Q192">
        <v>0.48884496781868741</v>
      </c>
      <c r="R192">
        <v>0</v>
      </c>
      <c r="S192">
        <v>0</v>
      </c>
      <c r="T192">
        <v>0</v>
      </c>
      <c r="U192">
        <v>0.0701272195915362</v>
      </c>
      <c r="V192">
        <v>0</v>
      </c>
      <c r="W192" t="s">
        <v>250</v>
      </c>
      <c r="X192" t="s">
        <v>401</v>
      </c>
      <c r="Y192" t="s">
        <v>252</v>
      </c>
      <c r="Z192" t="s">
        <v>253</v>
      </c>
      <c r="AA192" t="s">
        <v>254</v>
      </c>
      <c r="AB192" t="s">
        <v>255</v>
      </c>
      <c r="AC192" t="s">
        <v>256</v>
      </c>
      <c r="AD192" t="s">
        <v>402</v>
      </c>
      <c r="AE192" t="s">
        <v>258</v>
      </c>
      <c r="AF192" t="s">
        <v>356</v>
      </c>
      <c r="AG192">
        <v>0.18239962373879451</v>
      </c>
      <c r="AH192">
        <v>0.1567623245351431</v>
      </c>
      <c r="AI192">
        <v>0.14787251503793719</v>
      </c>
      <c r="AJ192">
        <v>0.1132778301857057</v>
      </c>
      <c r="AK192">
        <v>0</v>
      </c>
      <c r="AL192">
        <v>0</v>
      </c>
      <c r="AM192">
        <v>0</v>
      </c>
      <c r="AN192">
        <v>0</v>
      </c>
      <c r="AO192">
        <v>0</v>
      </c>
      <c r="AP192">
        <v>0</v>
      </c>
      <c r="AQ192">
        <v>0</v>
      </c>
      <c r="AR192">
        <v>0</v>
      </c>
      <c r="AS192">
        <v>0</v>
      </c>
      <c r="AT192">
        <v>8.9344749999999991</v>
      </c>
      <c r="AU192">
        <v>20.041367999999999</v>
      </c>
      <c r="AV192">
        <v>0</v>
      </c>
      <c r="AW192">
        <v>1.2270350000000001</v>
      </c>
      <c r="AX192">
        <v>3.0670549999999999</v>
      </c>
      <c r="AY192">
        <v>10.235645</v>
      </c>
      <c r="AZ192">
        <v>9.8057230000000004</v>
      </c>
      <c r="BA192">
        <v>0</v>
      </c>
      <c r="BB192">
        <v>0</v>
      </c>
      <c r="BC192">
        <v>0</v>
      </c>
      <c r="BD192">
        <v>4.6403850000000002</v>
      </c>
      <c r="BE192">
        <v>0</v>
      </c>
      <c r="BF192">
        <v>10.235645</v>
      </c>
      <c r="BG192">
        <v>3.6331549999999999</v>
      </c>
      <c r="BH192">
        <v>10.466658000000001</v>
      </c>
      <c r="BI192">
        <v>4.6403850000000002</v>
      </c>
      <c r="BJ192">
        <v>0</v>
      </c>
      <c r="BK192">
        <v>0</v>
      </c>
      <c r="BL192">
        <v>0</v>
      </c>
      <c r="BM192">
        <v>0</v>
      </c>
      <c r="BN192">
        <v>0</v>
      </c>
      <c r="BO192">
        <v>0</v>
      </c>
    </row>
    <row r="193">
      <c r="A193" t="s">
        <v>679</v>
      </c>
      <c r="B193">
        <v>2009</v>
      </c>
      <c r="C193" t="s">
        <v>685</v>
      </c>
      <c r="D193">
        <v>156</v>
      </c>
      <c r="E193" t="s">
        <v>62</v>
      </c>
      <c r="F193" t="s">
        <v>417</v>
      </c>
      <c r="G193" t="s">
        <v>199</v>
      </c>
      <c r="H193">
        <v>0</v>
      </c>
      <c r="I193">
        <v>0</v>
      </c>
      <c r="J193">
        <v>0.0038556872834837001</v>
      </c>
      <c r="K193">
        <v>0</v>
      </c>
      <c r="L193">
        <v>0.71113791625869471</v>
      </c>
      <c r="M193">
        <v>0.016549779971789899</v>
      </c>
      <c r="N193">
        <v>0</v>
      </c>
      <c r="O193">
        <v>0</v>
      </c>
      <c r="P193">
        <v>0</v>
      </c>
      <c r="Q193">
        <v>3.0591513013303739</v>
      </c>
      <c r="R193">
        <v>0</v>
      </c>
      <c r="S193">
        <v>0</v>
      </c>
      <c r="T193">
        <v>0</v>
      </c>
      <c r="U193">
        <v>0</v>
      </c>
      <c r="V193">
        <v>0</v>
      </c>
      <c r="W193" t="s">
        <v>250</v>
      </c>
      <c r="X193" t="s">
        <v>401</v>
      </c>
      <c r="Y193" t="s">
        <v>252</v>
      </c>
      <c r="Z193" t="s">
        <v>253</v>
      </c>
      <c r="AA193" t="s">
        <v>254</v>
      </c>
      <c r="AB193" t="s">
        <v>255</v>
      </c>
      <c r="AC193" t="s">
        <v>256</v>
      </c>
      <c r="AD193" t="s">
        <v>402</v>
      </c>
      <c r="AE193" t="s">
        <v>258</v>
      </c>
      <c r="AF193" t="s">
        <v>356</v>
      </c>
      <c r="AG193">
        <v>0.25535947323431218</v>
      </c>
      <c r="AH193">
        <v>0</v>
      </c>
      <c r="AI193">
        <v>0.024629609986874201</v>
      </c>
      <c r="AJ193">
        <v>0</v>
      </c>
      <c r="AK193">
        <v>0.42306769524831023</v>
      </c>
      <c r="AL193">
        <v>0</v>
      </c>
      <c r="AM193">
        <v>0</v>
      </c>
      <c r="AN193">
        <v>0.020823551949467299</v>
      </c>
      <c r="AO193">
        <v>0.1198606484720766</v>
      </c>
      <c r="AP193">
        <v>0</v>
      </c>
      <c r="AQ193">
        <v>0</v>
      </c>
      <c r="AR193">
        <v>0</v>
      </c>
      <c r="AS193">
        <v>0.33287600000000001</v>
      </c>
      <c r="AT193">
        <v>0</v>
      </c>
      <c r="AU193">
        <v>61.363401999999986</v>
      </c>
      <c r="AV193">
        <v>0.33287600000000001</v>
      </c>
      <c r="AW193">
        <v>0</v>
      </c>
      <c r="AX193">
        <v>0</v>
      </c>
      <c r="AY193">
        <v>0</v>
      </c>
      <c r="AZ193">
        <v>61.363401999999986</v>
      </c>
      <c r="BA193">
        <v>0</v>
      </c>
      <c r="BB193">
        <v>0</v>
      </c>
      <c r="BC193">
        <v>0</v>
      </c>
      <c r="BD193">
        <v>0</v>
      </c>
      <c r="BE193">
        <v>0</v>
      </c>
      <c r="BF193">
        <v>14.329903</v>
      </c>
      <c r="BG193">
        <v>0</v>
      </c>
      <c r="BH193">
        <v>1.7433240000000001</v>
      </c>
      <c r="BI193">
        <v>0</v>
      </c>
      <c r="BJ193">
        <v>42.417199999999987</v>
      </c>
      <c r="BK193">
        <v>0</v>
      </c>
      <c r="BL193">
        <v>0</v>
      </c>
      <c r="BM193">
        <v>0.33287600000000001</v>
      </c>
      <c r="BN193">
        <v>2.8729749999999998</v>
      </c>
      <c r="BO193">
        <v>0</v>
      </c>
    </row>
    <row r="194">
      <c r="A194" t="s">
        <v>679</v>
      </c>
      <c r="B194">
        <v>2009</v>
      </c>
      <c r="C194" t="s">
        <v>685</v>
      </c>
      <c r="D194">
        <v>157</v>
      </c>
      <c r="E194" t="s">
        <v>62</v>
      </c>
      <c r="F194" t="s">
        <v>418</v>
      </c>
      <c r="G194" t="s">
        <v>199</v>
      </c>
      <c r="H194">
        <v>0</v>
      </c>
      <c r="I194">
        <v>0</v>
      </c>
      <c r="J194">
        <v>0</v>
      </c>
      <c r="K194">
        <v>0.041216546606902597</v>
      </c>
      <c r="L194">
        <v>0.20981897353646239</v>
      </c>
      <c r="M194">
        <v>0</v>
      </c>
      <c r="N194">
        <v>0.17713132580622959</v>
      </c>
      <c r="O194">
        <v>0</v>
      </c>
      <c r="P194">
        <v>0</v>
      </c>
      <c r="Q194">
        <v>0.90259283222408893</v>
      </c>
      <c r="R194">
        <v>0</v>
      </c>
      <c r="S194">
        <v>0</v>
      </c>
      <c r="T194">
        <v>0</v>
      </c>
      <c r="U194">
        <v>0</v>
      </c>
      <c r="V194">
        <v>0</v>
      </c>
      <c r="W194" t="s">
        <v>250</v>
      </c>
      <c r="X194" t="s">
        <v>401</v>
      </c>
      <c r="Y194" t="s">
        <v>252</v>
      </c>
      <c r="Z194" t="s">
        <v>253</v>
      </c>
      <c r="AA194" t="s">
        <v>254</v>
      </c>
      <c r="AB194" t="s">
        <v>255</v>
      </c>
      <c r="AC194" t="s">
        <v>256</v>
      </c>
      <c r="AD194" t="s">
        <v>402</v>
      </c>
      <c r="AE194" t="s">
        <v>258</v>
      </c>
      <c r="AF194" t="s">
        <v>356</v>
      </c>
      <c r="AG194">
        <v>0.29183939798207109</v>
      </c>
      <c r="AH194">
        <v>0.074561144332957699</v>
      </c>
      <c r="AI194">
        <v>0</v>
      </c>
      <c r="AJ194">
        <v>0</v>
      </c>
      <c r="AK194">
        <v>0.035506120794407799</v>
      </c>
      <c r="AL194">
        <v>0</v>
      </c>
      <c r="AM194">
        <v>0</v>
      </c>
      <c r="AN194">
        <v>0</v>
      </c>
      <c r="AO194">
        <v>0</v>
      </c>
      <c r="AP194">
        <v>0</v>
      </c>
      <c r="AQ194">
        <v>0</v>
      </c>
      <c r="AR194">
        <v>0</v>
      </c>
      <c r="AS194">
        <v>0</v>
      </c>
      <c r="AT194">
        <v>3.5598800000000002</v>
      </c>
      <c r="AU194">
        <v>18.105076</v>
      </c>
      <c r="AV194">
        <v>0</v>
      </c>
      <c r="AW194">
        <v>3.5598800000000002</v>
      </c>
      <c r="AX194">
        <v>0</v>
      </c>
      <c r="AY194">
        <v>0</v>
      </c>
      <c r="AZ194">
        <v>18.105076</v>
      </c>
      <c r="BA194">
        <v>0</v>
      </c>
      <c r="BB194">
        <v>0</v>
      </c>
      <c r="BC194">
        <v>0</v>
      </c>
      <c r="BD194">
        <v>0</v>
      </c>
      <c r="BE194">
        <v>0</v>
      </c>
      <c r="BF194">
        <v>16.377032</v>
      </c>
      <c r="BG194">
        <v>1.7280439999999999</v>
      </c>
      <c r="BH194">
        <v>0</v>
      </c>
      <c r="BI194">
        <v>0</v>
      </c>
      <c r="BJ194">
        <v>3.5598800000000002</v>
      </c>
      <c r="BK194">
        <v>0</v>
      </c>
      <c r="BL194">
        <v>0</v>
      </c>
      <c r="BM194">
        <v>0</v>
      </c>
      <c r="BN194">
        <v>0</v>
      </c>
      <c r="BO194">
        <v>0</v>
      </c>
    </row>
    <row r="195">
      <c r="A195" t="s">
        <v>679</v>
      </c>
      <c r="B195">
        <v>2009</v>
      </c>
      <c r="C195" t="s">
        <v>685</v>
      </c>
      <c r="D195">
        <v>158</v>
      </c>
      <c r="E195" t="s">
        <v>62</v>
      </c>
      <c r="F195" t="s">
        <v>419</v>
      </c>
      <c r="G195" t="s">
        <v>199</v>
      </c>
      <c r="H195">
        <v>7.5462136187745026</v>
      </c>
      <c r="I195">
        <v>7.3002661491748642</v>
      </c>
      <c r="J195">
        <v>8.1846115673585551</v>
      </c>
      <c r="K195">
        <v>14.16838774522188</v>
      </c>
      <c r="L195">
        <v>19.973649241826148</v>
      </c>
      <c r="M195">
        <v>6.963830870416607</v>
      </c>
      <c r="N195">
        <v>14.85216526242634</v>
      </c>
      <c r="O195">
        <v>19.278219413485989</v>
      </c>
      <c r="P195">
        <v>24.077524320087871</v>
      </c>
      <c r="Q195">
        <v>21.31938841154685</v>
      </c>
      <c r="R195">
        <v>7.9298302734526978</v>
      </c>
      <c r="S195">
        <v>6.9003789993362696</v>
      </c>
      <c r="T195">
        <v>8.3946018581648598</v>
      </c>
      <c r="U195">
        <v>9.6377219374484699</v>
      </c>
      <c r="V195">
        <v>15.415781628296021</v>
      </c>
      <c r="W195" t="s">
        <v>250</v>
      </c>
      <c r="X195" t="s">
        <v>401</v>
      </c>
      <c r="Y195" t="s">
        <v>252</v>
      </c>
      <c r="Z195" t="s">
        <v>253</v>
      </c>
      <c r="AA195" t="s">
        <v>254</v>
      </c>
      <c r="AB195" t="s">
        <v>255</v>
      </c>
      <c r="AC195" t="s">
        <v>256</v>
      </c>
      <c r="AD195" t="s">
        <v>402</v>
      </c>
      <c r="AE195" t="s">
        <v>258</v>
      </c>
      <c r="AF195" t="s">
        <v>356</v>
      </c>
      <c r="AG195">
        <v>9.092361422711619</v>
      </c>
      <c r="AH195">
        <v>12.040493476771641</v>
      </c>
      <c r="AI195">
        <v>8.3322610553881997</v>
      </c>
      <c r="AJ195">
        <v>10.039119989440991</v>
      </c>
      <c r="AK195">
        <v>16.720348564469941</v>
      </c>
      <c r="AL195">
        <v>8.601164776089318</v>
      </c>
      <c r="AM195">
        <v>11.95051579443899</v>
      </c>
      <c r="AN195">
        <v>6.4623676723628103</v>
      </c>
      <c r="AO195">
        <v>8.5947293552585826</v>
      </c>
      <c r="AP195">
        <v>14.539195278360181</v>
      </c>
      <c r="AQ195">
        <v>651.16540799999984</v>
      </c>
      <c r="AR195">
        <v>626.88217499999996</v>
      </c>
      <c r="AS195">
        <v>706.60833199999979</v>
      </c>
      <c r="AT195">
        <v>1223.7260109999991</v>
      </c>
      <c r="AU195">
        <v>1723.5068470000001</v>
      </c>
      <c r="AV195">
        <v>140.06785400000001</v>
      </c>
      <c r="AW195">
        <v>298.489981</v>
      </c>
      <c r="AX195">
        <v>390.20284700000002</v>
      </c>
      <c r="AY195">
        <v>482.63077099999998</v>
      </c>
      <c r="AZ195">
        <v>427.64481799999999</v>
      </c>
      <c r="BA195">
        <v>525.06956600000024</v>
      </c>
      <c r="BB195">
        <v>456.72079099999991</v>
      </c>
      <c r="BC195">
        <v>552.31938000000025</v>
      </c>
      <c r="BD195">
        <v>637.7372519999999</v>
      </c>
      <c r="BE195">
        <v>1021.005512999999</v>
      </c>
      <c r="BF195">
        <v>510.23232300000012</v>
      </c>
      <c r="BG195">
        <v>279.05288599999989</v>
      </c>
      <c r="BH195">
        <v>589.77103899999997</v>
      </c>
      <c r="BI195">
        <v>411.24888900000002</v>
      </c>
      <c r="BJ195">
        <v>1676.399255</v>
      </c>
      <c r="BK195">
        <v>342.88433500000002</v>
      </c>
      <c r="BL195">
        <v>276.38512800000012</v>
      </c>
      <c r="BM195">
        <v>103.304523</v>
      </c>
      <c r="BN195">
        <v>206.00958600000001</v>
      </c>
      <c r="BO195">
        <v>536.60080900000025</v>
      </c>
    </row>
    <row r="196">
      <c r="A196" t="s">
        <v>679</v>
      </c>
      <c r="B196">
        <v>2009</v>
      </c>
      <c r="C196" t="s">
        <v>685</v>
      </c>
      <c r="D196">
        <v>159</v>
      </c>
      <c r="E196" t="s">
        <v>62</v>
      </c>
      <c r="F196" t="s">
        <v>420</v>
      </c>
      <c r="G196" t="s">
        <v>199</v>
      </c>
      <c r="H196">
        <v>3.052158955941346</v>
      </c>
      <c r="I196">
        <v>9.810050921183878</v>
      </c>
      <c r="J196">
        <v>21.539397918513391</v>
      </c>
      <c r="K196">
        <v>28.063670448396959</v>
      </c>
      <c r="L196">
        <v>35.81938806284483</v>
      </c>
      <c r="M196">
        <v>29.201639699992221</v>
      </c>
      <c r="N196">
        <v>31.330037323067241</v>
      </c>
      <c r="O196">
        <v>32.177844389045887</v>
      </c>
      <c r="P196">
        <v>39.395330523154513</v>
      </c>
      <c r="Q196">
        <v>33.109375757727058</v>
      </c>
      <c r="R196">
        <v>2.5975695983906162</v>
      </c>
      <c r="S196">
        <v>6.8549053659456156</v>
      </c>
      <c r="T196">
        <v>12.302120887885859</v>
      </c>
      <c r="U196">
        <v>24.418212960472751</v>
      </c>
      <c r="V196">
        <v>31.81311509223524</v>
      </c>
      <c r="W196" t="s">
        <v>250</v>
      </c>
      <c r="X196" t="s">
        <v>401</v>
      </c>
      <c r="Y196" t="s">
        <v>252</v>
      </c>
      <c r="Z196" t="s">
        <v>253</v>
      </c>
      <c r="AA196" t="s">
        <v>254</v>
      </c>
      <c r="AB196" t="s">
        <v>255</v>
      </c>
      <c r="AC196" t="s">
        <v>256</v>
      </c>
      <c r="AD196" t="s">
        <v>402</v>
      </c>
      <c r="AE196" t="s">
        <v>258</v>
      </c>
      <c r="AF196" t="s">
        <v>356</v>
      </c>
      <c r="AG196">
        <v>32.975908678574491</v>
      </c>
      <c r="AH196">
        <v>23.207180508942471</v>
      </c>
      <c r="AI196">
        <v>21.94800514687596</v>
      </c>
      <c r="AJ196">
        <v>15.15205033819791</v>
      </c>
      <c r="AK196">
        <v>21.94450909452609</v>
      </c>
      <c r="AL196">
        <v>18.511911900081461</v>
      </c>
      <c r="AM196">
        <v>6.6654611014458132</v>
      </c>
      <c r="AN196">
        <v>8.4808247350677224</v>
      </c>
      <c r="AO196">
        <v>19.070970236018979</v>
      </c>
      <c r="AP196">
        <v>6.2988396718991559</v>
      </c>
      <c r="AQ196">
        <v>263.37186200000008</v>
      </c>
      <c r="AR196">
        <v>842.40025399999945</v>
      </c>
      <c r="AS196">
        <v>1859.577319</v>
      </c>
      <c r="AT196">
        <v>2423.8638939999992</v>
      </c>
      <c r="AU196">
        <v>3090.8203019999978</v>
      </c>
      <c r="AV196">
        <v>587.35071000000028</v>
      </c>
      <c r="AW196">
        <v>629.65244999999982</v>
      </c>
      <c r="AX196">
        <v>651.29907599999979</v>
      </c>
      <c r="AY196">
        <v>789.67415799999935</v>
      </c>
      <c r="AZ196">
        <v>664.13973500000009</v>
      </c>
      <c r="BA196">
        <v>171.99671300000011</v>
      </c>
      <c r="BB196">
        <v>453.71099199999992</v>
      </c>
      <c r="BC196">
        <v>809.41298899999958</v>
      </c>
      <c r="BD196">
        <v>1615.776439</v>
      </c>
      <c r="BE196">
        <v>2107.0203689999971</v>
      </c>
      <c r="BF196">
        <v>1850.4955649999979</v>
      </c>
      <c r="BG196">
        <v>537.85425899999984</v>
      </c>
      <c r="BH196">
        <v>1553.515631999999</v>
      </c>
      <c r="BI196">
        <v>620.69821600000023</v>
      </c>
      <c r="BJ196">
        <v>2200.1789350000008</v>
      </c>
      <c r="BK196">
        <v>737.97500300000081</v>
      </c>
      <c r="BL196">
        <v>154.155214</v>
      </c>
      <c r="BM196">
        <v>135.57067599999999</v>
      </c>
      <c r="BN196">
        <v>457.11767299999968</v>
      </c>
      <c r="BO196">
        <v>232.47245799999999</v>
      </c>
    </row>
    <row r="197">
      <c r="A197" t="s">
        <v>679</v>
      </c>
      <c r="B197">
        <v>2009</v>
      </c>
      <c r="C197" t="s">
        <v>685</v>
      </c>
      <c r="D197">
        <v>160</v>
      </c>
      <c r="E197" t="s">
        <v>62</v>
      </c>
      <c r="F197" t="s">
        <v>421</v>
      </c>
      <c r="G197" t="s">
        <v>199</v>
      </c>
      <c r="H197">
        <v>6.6998266043404993</v>
      </c>
      <c r="I197">
        <v>21.133029833281981</v>
      </c>
      <c r="J197">
        <v>39.837972888202927</v>
      </c>
      <c r="K197">
        <v>42.448737745384783</v>
      </c>
      <c r="L197">
        <v>29.964942304366801</v>
      </c>
      <c r="M197">
        <v>44.548864341525757</v>
      </c>
      <c r="N197">
        <v>45.150545913463858</v>
      </c>
      <c r="O197">
        <v>39.786245967066229</v>
      </c>
      <c r="P197">
        <v>30.218285864170621</v>
      </c>
      <c r="Q197">
        <v>11.26728175413756</v>
      </c>
      <c r="R197">
        <v>5.9140938272290384</v>
      </c>
      <c r="S197">
        <v>13.99909736454561</v>
      </c>
      <c r="T197">
        <v>30.24311439460854</v>
      </c>
      <c r="U197">
        <v>41.04497394315856</v>
      </c>
      <c r="V197">
        <v>39.553829952038882</v>
      </c>
      <c r="W197" t="s">
        <v>250</v>
      </c>
      <c r="X197" t="s">
        <v>401</v>
      </c>
      <c r="Y197" t="s">
        <v>252</v>
      </c>
      <c r="Z197" t="s">
        <v>253</v>
      </c>
      <c r="AA197" t="s">
        <v>254</v>
      </c>
      <c r="AB197" t="s">
        <v>255</v>
      </c>
      <c r="AC197" t="s">
        <v>256</v>
      </c>
      <c r="AD197" t="s">
        <v>402</v>
      </c>
      <c r="AE197" t="s">
        <v>258</v>
      </c>
      <c r="AF197" t="s">
        <v>356</v>
      </c>
      <c r="AG197">
        <v>30.250793493770171</v>
      </c>
      <c r="AH197">
        <v>26.186989050973391</v>
      </c>
      <c r="AI197">
        <v>36.924967957778463</v>
      </c>
      <c r="AJ197">
        <v>43.078218260880632</v>
      </c>
      <c r="AK197">
        <v>37.333884467545268</v>
      </c>
      <c r="AL197">
        <v>15.664957662068041</v>
      </c>
      <c r="AM197">
        <v>6.4660527300737041</v>
      </c>
      <c r="AN197">
        <v>22.569343004762519</v>
      </c>
      <c r="AO197">
        <v>11.711327582095381</v>
      </c>
      <c r="AP197">
        <v>6.5766852527148023</v>
      </c>
      <c r="AQ197">
        <v>578.13037699999961</v>
      </c>
      <c r="AR197">
        <v>1814.7173589999979</v>
      </c>
      <c r="AS197">
        <v>3439.3621910000029</v>
      </c>
      <c r="AT197">
        <v>3666.3045540000039</v>
      </c>
      <c r="AU197">
        <v>2585.6458480000001</v>
      </c>
      <c r="AV197">
        <v>896.03896799999973</v>
      </c>
      <c r="AW197">
        <v>907.40880900000002</v>
      </c>
      <c r="AX197">
        <v>805.29773599999987</v>
      </c>
      <c r="AY197">
        <v>605.72151900000006</v>
      </c>
      <c r="AZ197">
        <v>226.009985</v>
      </c>
      <c r="BA197">
        <v>391.5986309999999</v>
      </c>
      <c r="BB197">
        <v>926.56922500000019</v>
      </c>
      <c r="BC197">
        <v>1989.8332849999981</v>
      </c>
      <c r="BD197">
        <v>2715.985070000002</v>
      </c>
      <c r="BE197">
        <v>2619.697101000002</v>
      </c>
      <c r="BF197">
        <v>1697.571391999998</v>
      </c>
      <c r="BG197">
        <v>606.91489799999954</v>
      </c>
      <c r="BH197">
        <v>2613.609508</v>
      </c>
      <c r="BI197">
        <v>1764.683499999998</v>
      </c>
      <c r="BJ197">
        <v>3743.1334559999982</v>
      </c>
      <c r="BK197">
        <v>624.48153600000012</v>
      </c>
      <c r="BL197">
        <v>149.54340400000001</v>
      </c>
      <c r="BM197">
        <v>360.78343600000022</v>
      </c>
      <c r="BN197">
        <v>280.71224199999989</v>
      </c>
      <c r="BO197">
        <v>242.72695700000011</v>
      </c>
    </row>
    <row r="198">
      <c r="A198" t="s">
        <v>679</v>
      </c>
      <c r="B198">
        <v>2009</v>
      </c>
      <c r="C198" t="s">
        <v>685</v>
      </c>
      <c r="D198">
        <v>161</v>
      </c>
      <c r="E198" t="s">
        <v>62</v>
      </c>
      <c r="F198" t="s">
        <v>422</v>
      </c>
      <c r="G198" t="s">
        <v>199</v>
      </c>
      <c r="H198">
        <v>80.545974082369497</v>
      </c>
      <c r="I198">
        <v>58.046312150854483</v>
      </c>
      <c r="J198">
        <v>26.82811371572728</v>
      </c>
      <c r="K198">
        <v>10.75840348381257</v>
      </c>
      <c r="L198">
        <v>2.1848062598174369</v>
      </c>
      <c r="M198">
        <v>15.06244349575311</v>
      </c>
      <c r="N198">
        <v>5.6291488266686196</v>
      </c>
      <c r="O198">
        <v>3.1146573595356659</v>
      </c>
      <c r="P198">
        <v>0.50297809584910036</v>
      </c>
      <c r="Q198">
        <v>0.8495679568476191</v>
      </c>
      <c r="R198">
        <v>81.679891227267674</v>
      </c>
      <c r="S198">
        <v>69.360507800875666</v>
      </c>
      <c r="T198">
        <v>43.994997782576718</v>
      </c>
      <c r="U198">
        <v>21.829560531455581</v>
      </c>
      <c r="V198">
        <v>7.9141310335347406</v>
      </c>
      <c r="W198" t="s">
        <v>250</v>
      </c>
      <c r="X198" t="s">
        <v>401</v>
      </c>
      <c r="Y198" t="s">
        <v>252</v>
      </c>
      <c r="Z198" t="s">
        <v>253</v>
      </c>
      <c r="AA198" t="s">
        <v>254</v>
      </c>
      <c r="AB198" t="s">
        <v>255</v>
      </c>
      <c r="AC198" t="s">
        <v>256</v>
      </c>
      <c r="AD198" t="s">
        <v>402</v>
      </c>
      <c r="AE198" t="s">
        <v>258</v>
      </c>
      <c r="AF198" t="s">
        <v>356</v>
      </c>
      <c r="AG198">
        <v>21.07684176138471</v>
      </c>
      <c r="AH198">
        <v>32.972211235340517</v>
      </c>
      <c r="AI198">
        <v>29.717537191148189</v>
      </c>
      <c r="AJ198">
        <v>27.070786427108871</v>
      </c>
      <c r="AK198">
        <v>14.75977409828784</v>
      </c>
      <c r="AL198">
        <v>54.436483889648137</v>
      </c>
      <c r="AM198">
        <v>74.679912715982567</v>
      </c>
      <c r="AN198">
        <v>57.451636337853067</v>
      </c>
      <c r="AO198">
        <v>52.297472981199242</v>
      </c>
      <c r="AP198">
        <v>72.083337054717717</v>
      </c>
      <c r="AQ198">
        <v>6950.3402269999842</v>
      </c>
      <c r="AR198">
        <v>4984.5029850000019</v>
      </c>
      <c r="AS198">
        <v>2316.172066000001</v>
      </c>
      <c r="AT198">
        <v>929.20510200000047</v>
      </c>
      <c r="AU198">
        <v>188.52481599999999</v>
      </c>
      <c r="AV198">
        <v>302.9602779999999</v>
      </c>
      <c r="AW198">
        <v>113.13128399999999</v>
      </c>
      <c r="AX198">
        <v>63.042553000000012</v>
      </c>
      <c r="AY198">
        <v>10.082129</v>
      </c>
      <c r="AZ198">
        <v>17.041452</v>
      </c>
      <c r="BA198">
        <v>5408.3912969999947</v>
      </c>
      <c r="BB198">
        <v>4590.8182709999937</v>
      </c>
      <c r="BC198">
        <v>2894.632802000001</v>
      </c>
      <c r="BD198">
        <v>1444.482839</v>
      </c>
      <c r="BE198">
        <v>524.16229099999987</v>
      </c>
      <c r="BF198">
        <v>1182.7604989999991</v>
      </c>
      <c r="BG198">
        <v>764.17056499999956</v>
      </c>
      <c r="BH198">
        <v>2103.455793000001</v>
      </c>
      <c r="BI198">
        <v>1108.9448930000001</v>
      </c>
      <c r="BJ198">
        <v>1479.8300529999999</v>
      </c>
      <c r="BK198">
        <v>2170.103476000003</v>
      </c>
      <c r="BL198">
        <v>1727.1570190000009</v>
      </c>
      <c r="BM198">
        <v>918.39619599999992</v>
      </c>
      <c r="BN198">
        <v>1253.5334520000019</v>
      </c>
      <c r="BO198">
        <v>2660.393249999996</v>
      </c>
    </row>
    <row r="199">
      <c r="A199" t="s">
        <v>679</v>
      </c>
      <c r="B199">
        <v>2009</v>
      </c>
      <c r="C199" t="s">
        <v>685</v>
      </c>
      <c r="D199">
        <v>162</v>
      </c>
      <c r="E199" t="s">
        <v>62</v>
      </c>
      <c r="F199" t="s">
        <v>423</v>
      </c>
      <c r="G199" t="s">
        <v>199</v>
      </c>
      <c r="H199">
        <v>1.930090347544954</v>
      </c>
      <c r="I199">
        <v>3.080040635850513</v>
      </c>
      <c r="J199">
        <v>3.3623753680324828</v>
      </c>
      <c r="K199">
        <v>3.3759925127165449</v>
      </c>
      <c r="L199">
        <v>2.278755199405615</v>
      </c>
      <c r="M199">
        <v>3.3315051228110861</v>
      </c>
      <c r="N199">
        <v>2.1549327842974102</v>
      </c>
      <c r="O199">
        <v>3.1968042075704308</v>
      </c>
      <c r="P199">
        <v>1.393938612692003</v>
      </c>
      <c r="Q199">
        <v>0.89453578550565871</v>
      </c>
      <c r="R199">
        <v>1.66315163425827</v>
      </c>
      <c r="S199">
        <v>2.4299412760543322</v>
      </c>
      <c r="T199">
        <v>4.4075810476628359</v>
      </c>
      <c r="U199">
        <v>2.7067140945116401</v>
      </c>
      <c r="V199">
        <v>3.753106730150539</v>
      </c>
      <c r="W199" t="s">
        <v>250</v>
      </c>
      <c r="X199" t="s">
        <v>401</v>
      </c>
      <c r="Y199" t="s">
        <v>252</v>
      </c>
      <c r="Z199" t="s">
        <v>253</v>
      </c>
      <c r="AA199" t="s">
        <v>254</v>
      </c>
      <c r="AB199" t="s">
        <v>255</v>
      </c>
      <c r="AC199" t="s">
        <v>256</v>
      </c>
      <c r="AD199" t="s">
        <v>402</v>
      </c>
      <c r="AE199" t="s">
        <v>258</v>
      </c>
      <c r="AF199" t="s">
        <v>356</v>
      </c>
      <c r="AG199">
        <v>1.221371636096549</v>
      </c>
      <c r="AH199">
        <v>3.334868602267052</v>
      </c>
      <c r="AI199">
        <v>1.7509536841016651</v>
      </c>
      <c r="AJ199">
        <v>2.976234162391334</v>
      </c>
      <c r="AK199">
        <v>5.4908267992802271</v>
      </c>
      <c r="AL199">
        <v>0.68979423356862857</v>
      </c>
      <c r="AM199">
        <v>0.084142557547602401</v>
      </c>
      <c r="AN199">
        <v>3.5686045304811498</v>
      </c>
      <c r="AO199">
        <v>7.3551526174385957</v>
      </c>
      <c r="AP199">
        <v>0.12325531379440639</v>
      </c>
      <c r="AQ199">
        <v>166.54817</v>
      </c>
      <c r="AR199">
        <v>264.48660000000001</v>
      </c>
      <c r="AS199">
        <v>290.28652499999998</v>
      </c>
      <c r="AT199">
        <v>291.58503600000012</v>
      </c>
      <c r="AU199">
        <v>196.6315789999999</v>
      </c>
      <c r="AV199">
        <v>67.008630999999994</v>
      </c>
      <c r="AW199">
        <v>43.308557</v>
      </c>
      <c r="AX199">
        <v>64.705254999999994</v>
      </c>
      <c r="AY199">
        <v>27.941313999999998</v>
      </c>
      <c r="AZ199">
        <v>17.943460000000002</v>
      </c>
      <c r="BA199">
        <v>110.12471600000001</v>
      </c>
      <c r="BB199">
        <v>160.832427</v>
      </c>
      <c r="BC199">
        <v>289.99498399999999</v>
      </c>
      <c r="BD199">
        <v>179.105853</v>
      </c>
      <c r="BE199">
        <v>248.57271299999999</v>
      </c>
      <c r="BF199">
        <v>68.539212000000006</v>
      </c>
      <c r="BG199">
        <v>77.289581999999967</v>
      </c>
      <c r="BH199">
        <v>123.93536</v>
      </c>
      <c r="BI199">
        <v>121.92034700000001</v>
      </c>
      <c r="BJ199">
        <v>550.51591299999995</v>
      </c>
      <c r="BK199">
        <v>27.498559</v>
      </c>
      <c r="BL199">
        <v>1.9460040000000001</v>
      </c>
      <c r="BM199">
        <v>57.046118</v>
      </c>
      <c r="BN199">
        <v>176.297808</v>
      </c>
      <c r="BO199">
        <v>4.5490069999999996</v>
      </c>
    </row>
    <row r="200">
      <c r="A200" t="s">
        <v>679</v>
      </c>
      <c r="B200">
        <v>2009</v>
      </c>
      <c r="C200" t="s">
        <v>685</v>
      </c>
      <c r="D200">
        <v>163</v>
      </c>
      <c r="E200" t="s">
        <v>62</v>
      </c>
      <c r="F200" t="s">
        <v>424</v>
      </c>
      <c r="G200" t="s">
        <v>199</v>
      </c>
      <c r="H200">
        <v>0.13232455438125601</v>
      </c>
      <c r="I200">
        <v>0</v>
      </c>
      <c r="J200">
        <v>0</v>
      </c>
      <c r="K200">
        <v>0</v>
      </c>
      <c r="L200">
        <v>0.15388332423583451</v>
      </c>
      <c r="M200">
        <v>0</v>
      </c>
      <c r="N200">
        <v>0</v>
      </c>
      <c r="O200">
        <v>0</v>
      </c>
      <c r="P200">
        <v>0</v>
      </c>
      <c r="Q200">
        <v>0.5561347881759241</v>
      </c>
      <c r="R200">
        <v>0.17244464472719731</v>
      </c>
      <c r="S200">
        <v>0</v>
      </c>
      <c r="T200">
        <v>0</v>
      </c>
      <c r="U200">
        <v>0</v>
      </c>
      <c r="V200">
        <v>0.032053721244187698</v>
      </c>
      <c r="W200" t="s">
        <v>250</v>
      </c>
      <c r="X200" t="s">
        <v>401</v>
      </c>
      <c r="Y200" t="s">
        <v>252</v>
      </c>
      <c r="Z200" t="s">
        <v>253</v>
      </c>
      <c r="AA200" t="s">
        <v>254</v>
      </c>
      <c r="AB200" t="s">
        <v>255</v>
      </c>
      <c r="AC200" t="s">
        <v>256</v>
      </c>
      <c r="AD200" t="s">
        <v>402</v>
      </c>
      <c r="AE200" t="s">
        <v>258</v>
      </c>
      <c r="AF200" t="s">
        <v>356</v>
      </c>
      <c r="AG200">
        <v>0.19879124680691959</v>
      </c>
      <c r="AH200">
        <v>0.47375825016015299</v>
      </c>
      <c r="AI200">
        <v>0</v>
      </c>
      <c r="AJ200">
        <v>0</v>
      </c>
      <c r="AK200">
        <v>0</v>
      </c>
      <c r="AL200">
        <v>0</v>
      </c>
      <c r="AM200">
        <v>0</v>
      </c>
      <c r="AN200">
        <v>0</v>
      </c>
      <c r="AO200">
        <v>0</v>
      </c>
      <c r="AP200">
        <v>0.069400356957948495</v>
      </c>
      <c r="AQ200">
        <v>11.418331999999999</v>
      </c>
      <c r="AR200">
        <v>0</v>
      </c>
      <c r="AS200">
        <v>0</v>
      </c>
      <c r="AT200">
        <v>0</v>
      </c>
      <c r="AU200">
        <v>13.278442999999999</v>
      </c>
      <c r="AV200">
        <v>0</v>
      </c>
      <c r="AW200">
        <v>0</v>
      </c>
      <c r="AX200">
        <v>0</v>
      </c>
      <c r="AY200">
        <v>0</v>
      </c>
      <c r="AZ200">
        <v>11.155487000000001</v>
      </c>
      <c r="BA200">
        <v>11.418331999999999</v>
      </c>
      <c r="BB200">
        <v>0</v>
      </c>
      <c r="BC200">
        <v>0</v>
      </c>
      <c r="BD200">
        <v>0</v>
      </c>
      <c r="BE200">
        <v>2.1229559999999998</v>
      </c>
      <c r="BF200">
        <v>11.155487000000001</v>
      </c>
      <c r="BG200">
        <v>10.979915999999999</v>
      </c>
      <c r="BH200">
        <v>0</v>
      </c>
      <c r="BI200">
        <v>0</v>
      </c>
      <c r="BJ200">
        <v>0</v>
      </c>
      <c r="BK200">
        <v>0</v>
      </c>
      <c r="BL200">
        <v>0</v>
      </c>
      <c r="BM200">
        <v>0</v>
      </c>
      <c r="BN200">
        <v>0</v>
      </c>
      <c r="BO200">
        <v>2.561372</v>
      </c>
    </row>
    <row r="201">
      <c r="A201" t="s">
        <v>679</v>
      </c>
      <c r="B201">
        <v>2009</v>
      </c>
      <c r="C201" t="s">
        <v>685</v>
      </c>
      <c r="D201">
        <v>164</v>
      </c>
      <c r="E201" t="s">
        <v>62</v>
      </c>
      <c r="F201" t="s">
        <v>425</v>
      </c>
      <c r="G201" t="s">
        <v>199</v>
      </c>
      <c r="H201">
        <v>0.085922053534080195</v>
      </c>
      <c r="I201">
        <v>0.63030030965424522</v>
      </c>
      <c r="J201">
        <v>0.19337064695678649</v>
      </c>
      <c r="K201">
        <v>0.77531698249297809</v>
      </c>
      <c r="L201">
        <v>0.22824144246258299</v>
      </c>
      <c r="M201">
        <v>0.68948679517916822</v>
      </c>
      <c r="N201">
        <v>0.64498416458247365</v>
      </c>
      <c r="O201">
        <v>0.55655675031764362</v>
      </c>
      <c r="P201">
        <v>0.083496638109136101</v>
      </c>
      <c r="Q201">
        <v>0</v>
      </c>
      <c r="R201">
        <v>0.033258149765091498</v>
      </c>
      <c r="S201">
        <v>0.45516919324253852</v>
      </c>
      <c r="T201">
        <v>0.65758402910102054</v>
      </c>
      <c r="U201">
        <v>0.22705962604662591</v>
      </c>
      <c r="V201">
        <v>0.52096171994883711</v>
      </c>
      <c r="W201" t="s">
        <v>250</v>
      </c>
      <c r="X201" t="s">
        <v>401</v>
      </c>
      <c r="Y201" t="s">
        <v>252</v>
      </c>
      <c r="Z201" t="s">
        <v>253</v>
      </c>
      <c r="AA201" t="s">
        <v>254</v>
      </c>
      <c r="AB201" t="s">
        <v>255</v>
      </c>
      <c r="AC201" t="s">
        <v>256</v>
      </c>
      <c r="AD201" t="s">
        <v>402</v>
      </c>
      <c r="AE201" t="s">
        <v>258</v>
      </c>
      <c r="AF201" t="s">
        <v>356</v>
      </c>
      <c r="AG201">
        <v>0.76014787408714801</v>
      </c>
      <c r="AH201">
        <v>0.51903801974812769</v>
      </c>
      <c r="AI201">
        <v>0.1549574039147138</v>
      </c>
      <c r="AJ201">
        <v>0.039594884429398201</v>
      </c>
      <c r="AK201">
        <v>0.45205623843105902</v>
      </c>
      <c r="AL201">
        <v>1.1266518733168669</v>
      </c>
      <c r="AM201">
        <v>0</v>
      </c>
      <c r="AN201">
        <v>0.10335557155427889</v>
      </c>
      <c r="AO201">
        <v>0.13180555649414041</v>
      </c>
      <c r="AP201">
        <v>0.069551655400054202</v>
      </c>
      <c r="AQ201">
        <v>7.4142440000000001</v>
      </c>
      <c r="AR201">
        <v>54.124605999999993</v>
      </c>
      <c r="AS201">
        <v>16.694416</v>
      </c>
      <c r="AT201">
        <v>66.964257000000003</v>
      </c>
      <c r="AU201">
        <v>19.694732999999999</v>
      </c>
      <c r="AV201">
        <v>13.868076</v>
      </c>
      <c r="AW201">
        <v>12.962508</v>
      </c>
      <c r="AX201">
        <v>11.265046</v>
      </c>
      <c r="AY201">
        <v>1.6736789999999999</v>
      </c>
      <c r="AZ201">
        <v>0</v>
      </c>
      <c r="BA201">
        <v>2.2021709999999999</v>
      </c>
      <c r="BB201">
        <v>30.126639999999998</v>
      </c>
      <c r="BC201">
        <v>43.265470999999991</v>
      </c>
      <c r="BD201">
        <v>15.024751999999999</v>
      </c>
      <c r="BE201">
        <v>34.503912999999997</v>
      </c>
      <c r="BF201">
        <v>42.656906999999997</v>
      </c>
      <c r="BG201">
        <v>12.029329000000001</v>
      </c>
      <c r="BH201">
        <v>10.968138</v>
      </c>
      <c r="BI201">
        <v>1.62199</v>
      </c>
      <c r="BJ201">
        <v>45.323621000000003</v>
      </c>
      <c r="BK201">
        <v>44.913832999999997</v>
      </c>
      <c r="BL201">
        <v>0</v>
      </c>
      <c r="BM201">
        <v>1.652196</v>
      </c>
      <c r="BN201">
        <v>3.1592859999999998</v>
      </c>
      <c r="BO201">
        <v>2.5669559999999998</v>
      </c>
    </row>
    <row r="202">
      <c r="A202" t="s">
        <v>679</v>
      </c>
      <c r="B202">
        <v>2014</v>
      </c>
      <c r="C202" t="s">
        <v>686</v>
      </c>
      <c r="D202">
        <v>16</v>
      </c>
      <c r="E202" t="s">
        <v>13</v>
      </c>
      <c r="F202" t="s">
        <v>14</v>
      </c>
      <c r="G202" t="s">
        <v>692</v>
      </c>
      <c r="H202">
        <v>66.950971518694558</v>
      </c>
      <c r="I202">
        <v>76.967605893208614</v>
      </c>
      <c r="J202">
        <v>81.754148430503051</v>
      </c>
      <c r="K202">
        <v>89.769129834472949</v>
      </c>
      <c r="L202">
        <v>96.52095689765568</v>
      </c>
      <c r="M202">
        <v>88.505336441638235</v>
      </c>
      <c r="N202">
        <v>96.218508807222619</v>
      </c>
      <c r="O202">
        <v>97.310489367032488</v>
      </c>
      <c r="P202">
        <v>99.800571557054027</v>
      </c>
      <c r="Q202">
        <v>99.717030332260364</v>
      </c>
      <c r="R202">
        <v>66.092846938523834</v>
      </c>
      <c r="S202">
        <v>72.685975762182409</v>
      </c>
      <c r="T202">
        <v>78.334697920737455</v>
      </c>
      <c r="U202">
        <v>82.047213082677175</v>
      </c>
      <c r="V202">
        <v>88.183565318055216</v>
      </c>
      <c r="W202" t="s">
        <v>250</v>
      </c>
      <c r="X202" t="s">
        <v>465</v>
      </c>
      <c r="Y202" t="s">
        <v>252</v>
      </c>
      <c r="Z202" t="s">
        <v>253</v>
      </c>
      <c r="AA202" t="s">
        <v>254</v>
      </c>
      <c r="AB202" t="s">
        <v>466</v>
      </c>
      <c r="AC202" t="s">
        <v>256</v>
      </c>
      <c r="AD202" t="s">
        <v>467</v>
      </c>
      <c r="AE202" t="s">
        <v>258</v>
      </c>
      <c r="AF202" t="s">
        <v>259</v>
      </c>
      <c r="AG202">
        <v>90.150498687177532</v>
      </c>
      <c r="AH202">
        <v>84.957636669963861</v>
      </c>
      <c r="AI202">
        <v>74.87219077712443</v>
      </c>
      <c r="AJ202">
        <v>77.549809589741486</v>
      </c>
      <c r="AK202">
        <v>94.448923474340802</v>
      </c>
      <c r="AL202">
        <v>78.110333891731756</v>
      </c>
      <c r="AM202">
        <v>70.032206074273077</v>
      </c>
      <c r="AN202">
        <v>88.85281273483244</v>
      </c>
      <c r="AO202">
        <v>83.424702464006046</v>
      </c>
      <c r="AP202">
        <v>65.645253625979876</v>
      </c>
      <c r="AQ202"/>
      <c r="AR202"/>
      <c r="AS202"/>
      <c r="AT202"/>
      <c r="AU202"/>
      <c r="AV202"/>
      <c r="AW202"/>
      <c r="AX202"/>
      <c r="AY202"/>
      <c r="AZ202"/>
      <c r="BA202"/>
      <c r="BB202"/>
      <c r="BC202"/>
      <c r="BD202"/>
      <c r="BE202"/>
      <c r="BF202"/>
      <c r="BG202"/>
      <c r="BH202"/>
      <c r="BI202"/>
      <c r="BJ202"/>
      <c r="BK202"/>
      <c r="BL202"/>
      <c r="BM202"/>
      <c r="BN202"/>
      <c r="BO202"/>
    </row>
    <row r="203">
      <c r="A203" t="s">
        <v>679</v>
      </c>
      <c r="B203">
        <v>2014</v>
      </c>
      <c r="C203" t="s">
        <v>686</v>
      </c>
      <c r="D203">
        <v>17</v>
      </c>
      <c r="E203" t="s">
        <v>13</v>
      </c>
      <c r="F203" t="s">
        <v>51</v>
      </c>
      <c r="G203" t="s">
        <v>199</v>
      </c>
      <c r="H203">
        <v>33.049028481305328</v>
      </c>
      <c r="I203">
        <v>23.03239410679123</v>
      </c>
      <c r="J203">
        <v>18.24585156949669</v>
      </c>
      <c r="K203">
        <v>10.230870165527</v>
      </c>
      <c r="L203">
        <v>3.4790431023444111</v>
      </c>
      <c r="M203">
        <v>11.494663558361699</v>
      </c>
      <c r="N203">
        <v>3.7814911927774011</v>
      </c>
      <c r="O203">
        <v>2.6895106329675311</v>
      </c>
      <c r="P203">
        <v>0.19942844294598519</v>
      </c>
      <c r="Q203">
        <v>0.28296966773963461</v>
      </c>
      <c r="R203">
        <v>33.907153061476123</v>
      </c>
      <c r="S203">
        <v>27.314024237817449</v>
      </c>
      <c r="T203">
        <v>21.66530207926246</v>
      </c>
      <c r="U203">
        <v>17.952786917322751</v>
      </c>
      <c r="V203">
        <v>11.81643468194488</v>
      </c>
      <c r="W203" t="s">
        <v>250</v>
      </c>
      <c r="X203" t="s">
        <v>465</v>
      </c>
      <c r="Y203" t="s">
        <v>252</v>
      </c>
      <c r="Z203" t="s">
        <v>253</v>
      </c>
      <c r="AA203" t="s">
        <v>254</v>
      </c>
      <c r="AB203" t="s">
        <v>466</v>
      </c>
      <c r="AC203" t="s">
        <v>256</v>
      </c>
      <c r="AD203" t="s">
        <v>467</v>
      </c>
      <c r="AE203" t="s">
        <v>258</v>
      </c>
      <c r="AF203" t="s">
        <v>259</v>
      </c>
      <c r="AG203">
        <v>9.8495013128225555</v>
      </c>
      <c r="AH203">
        <v>15.04236333003613</v>
      </c>
      <c r="AI203">
        <v>25.127809222875541</v>
      </c>
      <c r="AJ203">
        <v>22.450190410258571</v>
      </c>
      <c r="AK203">
        <v>5.5510765256591492</v>
      </c>
      <c r="AL203">
        <v>21.889666108268159</v>
      </c>
      <c r="AM203">
        <v>29.967793925726831</v>
      </c>
      <c r="AN203">
        <v>11.147187265167441</v>
      </c>
      <c r="AO203">
        <v>16.575297535994061</v>
      </c>
      <c r="AP203">
        <v>34.354746374020223</v>
      </c>
      <c r="AQ203"/>
      <c r="AR203"/>
      <c r="AS203"/>
      <c r="AT203"/>
      <c r="AU203"/>
      <c r="AV203"/>
      <c r="AW203"/>
      <c r="AX203"/>
      <c r="AY203"/>
      <c r="AZ203"/>
      <c r="BA203"/>
      <c r="BB203"/>
      <c r="BC203"/>
      <c r="BD203"/>
      <c r="BE203"/>
      <c r="BF203"/>
      <c r="BG203"/>
      <c r="BH203"/>
      <c r="BI203"/>
      <c r="BJ203"/>
      <c r="BK203"/>
      <c r="BL203"/>
      <c r="BM203"/>
      <c r="BN203"/>
      <c r="BO203"/>
    </row>
    <row r="204">
      <c r="A204" t="s">
        <v>679</v>
      </c>
      <c r="B204">
        <v>2014</v>
      </c>
      <c r="C204" t="s">
        <v>686</v>
      </c>
      <c r="D204">
        <v>18</v>
      </c>
      <c r="E204" t="s">
        <v>60</v>
      </c>
      <c r="F204" t="s">
        <v>15</v>
      </c>
      <c r="G204" t="s">
        <v>693</v>
      </c>
      <c r="H204">
        <v>55.77653902549514</v>
      </c>
      <c r="I204">
        <v>63.35324214068865</v>
      </c>
      <c r="J204">
        <v>66.193827921341594</v>
      </c>
      <c r="K204">
        <v>77.593442243822594</v>
      </c>
      <c r="L204">
        <v>91.256248921810595</v>
      </c>
      <c r="M204">
        <v>82.938690513707982</v>
      </c>
      <c r="N204">
        <v>94.438367475616047</v>
      </c>
      <c r="O204">
        <v>94.683276629631038</v>
      </c>
      <c r="P204">
        <v>98.192691363278058</v>
      </c>
      <c r="Q204">
        <v>99.717030332260364</v>
      </c>
      <c r="R204">
        <v>54.447839236590333</v>
      </c>
      <c r="S204">
        <v>60.185467541835777</v>
      </c>
      <c r="T204">
        <v>62.947625882249852</v>
      </c>
      <c r="U204">
        <v>63.855698285180949</v>
      </c>
      <c r="V204">
        <v>71.757779290260572</v>
      </c>
      <c r="W204" t="s">
        <v>250</v>
      </c>
      <c r="X204" t="s">
        <v>465</v>
      </c>
      <c r="Y204" t="s">
        <v>252</v>
      </c>
      <c r="Z204" t="s">
        <v>253</v>
      </c>
      <c r="AA204" t="s">
        <v>254</v>
      </c>
      <c r="AB204" t="s">
        <v>466</v>
      </c>
      <c r="AC204" t="s">
        <v>256</v>
      </c>
      <c r="AD204" t="s">
        <v>467</v>
      </c>
      <c r="AE204" t="s">
        <v>258</v>
      </c>
      <c r="AF204" t="s">
        <v>259</v>
      </c>
      <c r="AG204">
        <v>71.770637693695377</v>
      </c>
      <c r="AH204">
        <v>76.441435639230306</v>
      </c>
      <c r="AI204">
        <v>61.511034881045369</v>
      </c>
      <c r="AJ204">
        <v>68.62402348419586</v>
      </c>
      <c r="AK204">
        <v>85.802429796375037</v>
      </c>
      <c r="AL204">
        <v>67.831001145513937</v>
      </c>
      <c r="AM204">
        <v>58.520935717219253</v>
      </c>
      <c r="AN204">
        <v>80.700425283207252</v>
      </c>
      <c r="AO204">
        <v>72.388909061313967</v>
      </c>
      <c r="AP204">
        <v>50.828524830352059</v>
      </c>
      <c r="AQ204"/>
      <c r="AR204"/>
      <c r="AS204"/>
      <c r="AT204"/>
      <c r="AU204"/>
      <c r="AV204"/>
      <c r="AW204"/>
      <c r="AX204"/>
      <c r="AY204"/>
      <c r="AZ204"/>
      <c r="BA204"/>
      <c r="BB204"/>
      <c r="BC204"/>
      <c r="BD204"/>
      <c r="BE204"/>
      <c r="BF204"/>
      <c r="BG204"/>
      <c r="BH204"/>
      <c r="BI204"/>
      <c r="BJ204"/>
      <c r="BK204"/>
      <c r="BL204"/>
      <c r="BM204"/>
      <c r="BN204"/>
      <c r="BO204"/>
    </row>
    <row r="205">
      <c r="A205" t="s">
        <v>679</v>
      </c>
      <c r="B205">
        <v>2014</v>
      </c>
      <c r="C205" t="s">
        <v>686</v>
      </c>
      <c r="D205">
        <v>19</v>
      </c>
      <c r="E205" t="s">
        <v>60</v>
      </c>
      <c r="F205" t="s">
        <v>16</v>
      </c>
      <c r="G205" t="s">
        <v>694</v>
      </c>
      <c r="H205">
        <v>11.174432493199291</v>
      </c>
      <c r="I205">
        <v>13.614363752520131</v>
      </c>
      <c r="J205">
        <v>15.56032050916154</v>
      </c>
      <c r="K205">
        <v>12.175687590650369</v>
      </c>
      <c r="L205">
        <v>5.2647079758450559</v>
      </c>
      <c r="M205">
        <v>5.5666459279302103</v>
      </c>
      <c r="N205">
        <v>1.7801413316065451</v>
      </c>
      <c r="O205">
        <v>2.6272127374014391</v>
      </c>
      <c r="P205">
        <v>1.607880193775949</v>
      </c>
      <c r="Q205">
        <v>0</v>
      </c>
      <c r="R205">
        <v>11.645007701933521</v>
      </c>
      <c r="S205">
        <v>12.50050822034668</v>
      </c>
      <c r="T205">
        <v>15.38707203848762</v>
      </c>
      <c r="U205">
        <v>18.19151479749619</v>
      </c>
      <c r="V205">
        <v>16.425786027794601</v>
      </c>
      <c r="W205" t="s">
        <v>250</v>
      </c>
      <c r="X205" t="s">
        <v>465</v>
      </c>
      <c r="Y205" t="s">
        <v>252</v>
      </c>
      <c r="Z205" t="s">
        <v>253</v>
      </c>
      <c r="AA205" t="s">
        <v>254</v>
      </c>
      <c r="AB205" t="s">
        <v>466</v>
      </c>
      <c r="AC205" t="s">
        <v>256</v>
      </c>
      <c r="AD205" t="s">
        <v>467</v>
      </c>
      <c r="AE205" t="s">
        <v>258</v>
      </c>
      <c r="AF205" t="s">
        <v>259</v>
      </c>
      <c r="AG205">
        <v>18.3798609934823</v>
      </c>
      <c r="AH205">
        <v>8.5162010307335745</v>
      </c>
      <c r="AI205">
        <v>13.36115589607898</v>
      </c>
      <c r="AJ205">
        <v>8.9257861055455514</v>
      </c>
      <c r="AK205">
        <v>8.6464936779658359</v>
      </c>
      <c r="AL205">
        <v>10.27933274621785</v>
      </c>
      <c r="AM205">
        <v>11.51127035705383</v>
      </c>
      <c r="AN205">
        <v>8.1523874516252643</v>
      </c>
      <c r="AO205">
        <v>11.035793402692081</v>
      </c>
      <c r="AP205">
        <v>14.81672879562781</v>
      </c>
      <c r="AQ205"/>
      <c r="AR205"/>
      <c r="AS205"/>
      <c r="AT205"/>
      <c r="AU205"/>
      <c r="AV205"/>
      <c r="AW205"/>
      <c r="AX205"/>
      <c r="AY205"/>
      <c r="AZ205"/>
      <c r="BA205"/>
      <c r="BB205"/>
      <c r="BC205"/>
      <c r="BD205"/>
      <c r="BE205"/>
      <c r="BF205"/>
      <c r="BG205"/>
      <c r="BH205"/>
      <c r="BI205"/>
      <c r="BJ205"/>
      <c r="BK205"/>
      <c r="BL205"/>
      <c r="BM205"/>
      <c r="BN205"/>
      <c r="BO205"/>
    </row>
    <row r="206">
      <c r="A206" t="s">
        <v>679</v>
      </c>
      <c r="B206">
        <v>2014</v>
      </c>
      <c r="C206" t="s">
        <v>686</v>
      </c>
      <c r="D206">
        <v>20</v>
      </c>
      <c r="E206" t="s">
        <v>60</v>
      </c>
      <c r="F206" t="s">
        <v>22</v>
      </c>
      <c r="G206" t="s">
        <v>695</v>
      </c>
      <c r="H206">
        <v>31.575104609019981</v>
      </c>
      <c r="I206">
        <v>21.819904571960059</v>
      </c>
      <c r="J206">
        <v>17.502780108976321</v>
      </c>
      <c r="K206">
        <v>9.6573357714391275</v>
      </c>
      <c r="L206">
        <v>3.2937548079504309</v>
      </c>
      <c r="M206">
        <v>11.024672931706281</v>
      </c>
      <c r="N206">
        <v>3.6422479391943039</v>
      </c>
      <c r="O206">
        <v>2.6895106329675231</v>
      </c>
      <c r="P206">
        <v>0.19942844294599249</v>
      </c>
      <c r="Q206">
        <v>0.28296966773963561</v>
      </c>
      <c r="R206">
        <v>32.322767534289532</v>
      </c>
      <c r="S206">
        <v>26.07488293126243</v>
      </c>
      <c r="T206">
        <v>20.84217740573887</v>
      </c>
      <c r="U206">
        <v>16.868980774085468</v>
      </c>
      <c r="V206">
        <v>11.092229626498289</v>
      </c>
      <c r="W206" t="s">
        <v>250</v>
      </c>
      <c r="X206" t="s">
        <v>465</v>
      </c>
      <c r="Y206" t="s">
        <v>252</v>
      </c>
      <c r="Z206" t="s">
        <v>253</v>
      </c>
      <c r="AA206" t="s">
        <v>254</v>
      </c>
      <c r="AB206" t="s">
        <v>466</v>
      </c>
      <c r="AC206" t="s">
        <v>256</v>
      </c>
      <c r="AD206" t="s">
        <v>467</v>
      </c>
      <c r="AE206" t="s">
        <v>258</v>
      </c>
      <c r="AF206" t="s">
        <v>259</v>
      </c>
      <c r="AG206">
        <v>9.7098548799227871</v>
      </c>
      <c r="AH206">
        <v>14.687067755848711</v>
      </c>
      <c r="AI206">
        <v>23.615331574597931</v>
      </c>
      <c r="AJ206">
        <v>20.807199282428979</v>
      </c>
      <c r="AK206">
        <v>5.2436319743993982</v>
      </c>
      <c r="AL206">
        <v>21.103117431713581</v>
      </c>
      <c r="AM206">
        <v>29.447623913229929</v>
      </c>
      <c r="AN206">
        <v>10.80611158071391</v>
      </c>
      <c r="AO206">
        <v>13.400508504810711</v>
      </c>
      <c r="AP206">
        <v>34.11680769212586</v>
      </c>
      <c r="AQ206"/>
      <c r="AR206"/>
      <c r="AS206"/>
      <c r="AT206"/>
      <c r="AU206"/>
      <c r="AV206"/>
      <c r="AW206"/>
      <c r="AX206"/>
      <c r="AY206"/>
      <c r="AZ206"/>
      <c r="BA206"/>
      <c r="BB206"/>
      <c r="BC206"/>
      <c r="BD206"/>
      <c r="BE206"/>
      <c r="BF206"/>
      <c r="BG206"/>
      <c r="BH206"/>
      <c r="BI206"/>
      <c r="BJ206"/>
      <c r="BK206"/>
      <c r="BL206"/>
      <c r="BM206"/>
      <c r="BN206"/>
      <c r="BO206"/>
    </row>
    <row r="207">
      <c r="A207" t="s">
        <v>679</v>
      </c>
      <c r="B207">
        <v>2014</v>
      </c>
      <c r="C207" t="s">
        <v>686</v>
      </c>
      <c r="D207">
        <v>21</v>
      </c>
      <c r="E207" t="s">
        <v>60</v>
      </c>
      <c r="F207" t="s">
        <v>17</v>
      </c>
      <c r="G207" t="s">
        <v>696</v>
      </c>
      <c r="H207">
        <v>1.473923872285587</v>
      </c>
      <c r="I207">
        <v>1.2124895348311611</v>
      </c>
      <c r="J207">
        <v>0.74307146052054962</v>
      </c>
      <c r="K207">
        <v>0.5735343940879114</v>
      </c>
      <c r="L207">
        <v>0.18528829439391789</v>
      </c>
      <c r="M207">
        <v>0.46999062665552688</v>
      </c>
      <c r="N207">
        <v>0.1392432535831041</v>
      </c>
      <c r="O207">
        <v>0</v>
      </c>
      <c r="P207">
        <v>0</v>
      </c>
      <c r="Q207">
        <v>0</v>
      </c>
      <c r="R207">
        <v>1.5843855271866241</v>
      </c>
      <c r="S207">
        <v>1.2391413065551069</v>
      </c>
      <c r="T207">
        <v>0.82312467352365426</v>
      </c>
      <c r="U207">
        <v>1.0838061432373911</v>
      </c>
      <c r="V207">
        <v>0.72420505544653013</v>
      </c>
      <c r="W207" t="s">
        <v>250</v>
      </c>
      <c r="X207" t="s">
        <v>465</v>
      </c>
      <c r="Y207" t="s">
        <v>252</v>
      </c>
      <c r="Z207" t="s">
        <v>253</v>
      </c>
      <c r="AA207" t="s">
        <v>254</v>
      </c>
      <c r="AB207" t="s">
        <v>466</v>
      </c>
      <c r="AC207" t="s">
        <v>256</v>
      </c>
      <c r="AD207" t="s">
        <v>467</v>
      </c>
      <c r="AE207" t="s">
        <v>258</v>
      </c>
      <c r="AF207" t="s">
        <v>259</v>
      </c>
      <c r="AG207">
        <v>0.13964643289954001</v>
      </c>
      <c r="AH207">
        <v>0.35529557418740843</v>
      </c>
      <c r="AI207">
        <v>1.512477648277724</v>
      </c>
      <c r="AJ207">
        <v>1.642991127829605</v>
      </c>
      <c r="AK207">
        <v>0.30744455125972908</v>
      </c>
      <c r="AL207">
        <v>0.7865486765546329</v>
      </c>
      <c r="AM207">
        <v>0.52017001249698747</v>
      </c>
      <c r="AN207">
        <v>0.34107568445356973</v>
      </c>
      <c r="AO207">
        <v>3.1747890311832481</v>
      </c>
      <c r="AP207">
        <v>0.23793868189427519</v>
      </c>
      <c r="AQ207"/>
      <c r="AR207"/>
      <c r="AS207"/>
      <c r="AT207"/>
      <c r="AU207"/>
      <c r="AV207"/>
      <c r="AW207"/>
      <c r="AX207"/>
      <c r="AY207"/>
      <c r="AZ207"/>
      <c r="BA207"/>
      <c r="BB207"/>
      <c r="BC207"/>
      <c r="BD207"/>
      <c r="BE207"/>
      <c r="BF207"/>
      <c r="BG207"/>
      <c r="BH207"/>
      <c r="BI207"/>
      <c r="BJ207"/>
      <c r="BK207"/>
      <c r="BL207"/>
      <c r="BM207"/>
      <c r="BN207"/>
      <c r="BO207"/>
    </row>
    <row r="208">
      <c r="A208" t="s">
        <v>679</v>
      </c>
      <c r="B208">
        <v>2014</v>
      </c>
      <c r="C208" t="s">
        <v>686</v>
      </c>
      <c r="D208">
        <v>22</v>
      </c>
      <c r="E208" t="s">
        <v>54</v>
      </c>
      <c r="F208" t="s">
        <v>49</v>
      </c>
      <c r="G208" t="s">
        <v>199</v>
      </c>
      <c r="H208">
        <v>16.690471011431232</v>
      </c>
      <c r="I208">
        <v>17.688433457849602</v>
      </c>
      <c r="J208">
        <v>19.033065364736739</v>
      </c>
      <c r="K208">
        <v>13.563334760068811</v>
      </c>
      <c r="L208">
        <v>5.4544713863823349</v>
      </c>
      <c r="M208">
        <v>6.2896161426389714</v>
      </c>
      <c r="N208">
        <v>1.8501028062834819</v>
      </c>
      <c r="O208">
        <v>2.6998248128135551</v>
      </c>
      <c r="P208">
        <v>1.6110931718028849</v>
      </c>
      <c r="Q208">
        <v>0</v>
      </c>
      <c r="R208">
        <v>17.61916491926139</v>
      </c>
      <c r="S208">
        <v>17.197964379327409</v>
      </c>
      <c r="T208">
        <v>19.64272850590034</v>
      </c>
      <c r="U208">
        <v>22.17200818163683</v>
      </c>
      <c r="V208">
        <v>18.62681098065276</v>
      </c>
      <c r="W208" t="s">
        <v>250</v>
      </c>
      <c r="X208" t="s">
        <v>465</v>
      </c>
      <c r="Y208" t="s">
        <v>252</v>
      </c>
      <c r="Z208" t="s">
        <v>253</v>
      </c>
      <c r="AA208" t="s">
        <v>254</v>
      </c>
      <c r="AB208" t="s">
        <v>466</v>
      </c>
      <c r="AC208" t="s">
        <v>256</v>
      </c>
      <c r="AD208" t="s">
        <v>467</v>
      </c>
      <c r="AE208" t="s">
        <v>258</v>
      </c>
      <c r="AF208" t="s">
        <v>259</v>
      </c>
      <c r="AG208">
        <v>20.38797484333444</v>
      </c>
      <c r="AH208">
        <v>10.02405594663206</v>
      </c>
      <c r="AI208">
        <v>17.845285088360459</v>
      </c>
      <c r="AJ208">
        <v>11.50974599778551</v>
      </c>
      <c r="AK208">
        <v>9.1546767923880594</v>
      </c>
      <c r="AL208">
        <v>13.16001639484216</v>
      </c>
      <c r="AM208">
        <v>16.437109441969429</v>
      </c>
      <c r="AN208">
        <v>9.1751596834135256</v>
      </c>
      <c r="AO208">
        <v>13.22844802167981</v>
      </c>
      <c r="AP208">
        <v>22.570906466517041</v>
      </c>
      <c r="AQ208"/>
      <c r="AR208"/>
      <c r="AS208"/>
      <c r="AT208"/>
      <c r="AU208"/>
      <c r="AV208"/>
      <c r="AW208"/>
      <c r="AX208"/>
      <c r="AY208"/>
      <c r="AZ208"/>
      <c r="BA208"/>
      <c r="BB208"/>
      <c r="BC208"/>
      <c r="BD208"/>
      <c r="BE208"/>
      <c r="BF208"/>
      <c r="BG208"/>
      <c r="BH208"/>
      <c r="BI208"/>
      <c r="BJ208"/>
      <c r="BK208"/>
      <c r="BL208"/>
      <c r="BM208"/>
      <c r="BN208"/>
      <c r="BO208"/>
    </row>
    <row r="209">
      <c r="A209" t="s">
        <v>679</v>
      </c>
      <c r="B209">
        <v>2014</v>
      </c>
      <c r="C209" t="s">
        <v>686</v>
      </c>
      <c r="D209">
        <v>23</v>
      </c>
      <c r="E209" t="s">
        <v>54</v>
      </c>
      <c r="F209" t="s">
        <v>48</v>
      </c>
      <c r="G209" t="s">
        <v>199</v>
      </c>
      <c r="H209">
        <v>83.309528988568587</v>
      </c>
      <c r="I209">
        <v>82.311566542150629</v>
      </c>
      <c r="J209">
        <v>80.966934635263371</v>
      </c>
      <c r="K209">
        <v>86.436665239931202</v>
      </c>
      <c r="L209">
        <v>94.545528613617634</v>
      </c>
      <c r="M209">
        <v>93.710383857360995</v>
      </c>
      <c r="N209">
        <v>98.149897193716498</v>
      </c>
      <c r="O209">
        <v>97.30017518718644</v>
      </c>
      <c r="P209">
        <v>98.388906828197108</v>
      </c>
      <c r="Q209">
        <v>100</v>
      </c>
      <c r="R209">
        <v>82.380835080738635</v>
      </c>
      <c r="S209">
        <v>82.802035620672669</v>
      </c>
      <c r="T209">
        <v>80.357271494099678</v>
      </c>
      <c r="U209">
        <v>77.827991818363131</v>
      </c>
      <c r="V209">
        <v>81.373189019347194</v>
      </c>
      <c r="W209" t="s">
        <v>250</v>
      </c>
      <c r="X209" t="s">
        <v>465</v>
      </c>
      <c r="Y209" t="s">
        <v>252</v>
      </c>
      <c r="Z209" t="s">
        <v>253</v>
      </c>
      <c r="AA209" t="s">
        <v>254</v>
      </c>
      <c r="AB209" t="s">
        <v>466</v>
      </c>
      <c r="AC209" t="s">
        <v>256</v>
      </c>
      <c r="AD209" t="s">
        <v>467</v>
      </c>
      <c r="AE209" t="s">
        <v>258</v>
      </c>
      <c r="AF209" t="s">
        <v>259</v>
      </c>
      <c r="AG209">
        <v>79.612025156665723</v>
      </c>
      <c r="AH209">
        <v>89.975944053367954</v>
      </c>
      <c r="AI209">
        <v>82.154714911639431</v>
      </c>
      <c r="AJ209">
        <v>88.4902540022144</v>
      </c>
      <c r="AK209">
        <v>90.845323207612012</v>
      </c>
      <c r="AL209">
        <v>86.839983605157883</v>
      </c>
      <c r="AM209">
        <v>83.562890558030574</v>
      </c>
      <c r="AN209">
        <v>90.82484031658656</v>
      </c>
      <c r="AO209">
        <v>86.771551978320176</v>
      </c>
      <c r="AP209">
        <v>77.429093533482941</v>
      </c>
      <c r="AQ209"/>
      <c r="AR209"/>
      <c r="AS209"/>
      <c r="AT209"/>
      <c r="AU209"/>
      <c r="AV209"/>
      <c r="AW209"/>
      <c r="AX209"/>
      <c r="AY209"/>
      <c r="AZ209"/>
      <c r="BA209"/>
      <c r="BB209"/>
      <c r="BC209"/>
      <c r="BD209"/>
      <c r="BE209"/>
      <c r="BF209"/>
      <c r="BG209"/>
      <c r="BH209"/>
      <c r="BI209"/>
      <c r="BJ209"/>
      <c r="BK209"/>
      <c r="BL209"/>
      <c r="BM209"/>
      <c r="BN209"/>
      <c r="BO209"/>
    </row>
    <row r="210">
      <c r="A210" t="s">
        <v>679</v>
      </c>
      <c r="B210">
        <v>2014</v>
      </c>
      <c r="C210" t="s">
        <v>686</v>
      </c>
      <c r="D210">
        <v>29</v>
      </c>
      <c r="E210" t="s">
        <v>57</v>
      </c>
      <c r="F210" t="s">
        <v>49</v>
      </c>
      <c r="G210" t="s">
        <v>697</v>
      </c>
      <c r="H210">
        <v>56.518567249805884</v>
      </c>
      <c r="I210">
        <v>61.009925737964721</v>
      </c>
      <c r="J210">
        <v>63.192385436711341</v>
      </c>
      <c r="K210">
        <v>75.212806027167716</v>
      </c>
      <c r="L210">
        <v>88.202278586742338</v>
      </c>
      <c r="M210">
        <v>82.634417098128537</v>
      </c>
      <c r="N210">
        <v>92.194885931674577</v>
      </c>
      <c r="O210">
        <v>95.001894613007636</v>
      </c>
      <c r="P210">
        <v>96.663604633419496</v>
      </c>
      <c r="Q210">
        <v>97.442110841284588</v>
      </c>
      <c r="R210">
        <v>56.178023308304837</v>
      </c>
      <c r="S210">
        <v>59.771251631262132</v>
      </c>
      <c r="T210">
        <v>59.761288269230413</v>
      </c>
      <c r="U210">
        <v>60.503459736061522</v>
      </c>
      <c r="V210">
        <v>65.54521723861086</v>
      </c>
      <c r="W210" t="s">
        <v>250</v>
      </c>
      <c r="X210" t="s">
        <v>465</v>
      </c>
      <c r="Y210" t="s">
        <v>252</v>
      </c>
      <c r="Z210" t="s">
        <v>253</v>
      </c>
      <c r="AA210" t="s">
        <v>254</v>
      </c>
      <c r="AB210" t="s">
        <v>466</v>
      </c>
      <c r="AC210" t="s">
        <v>256</v>
      </c>
      <c r="AD210" t="s">
        <v>467</v>
      </c>
      <c r="AE210" t="s">
        <v>258</v>
      </c>
      <c r="AF210" t="s">
        <v>259</v>
      </c>
      <c r="AG210">
        <v>78.703679984778859</v>
      </c>
      <c r="AH210">
        <v>69.719255314369207</v>
      </c>
      <c r="AI210">
        <v>51.076238084393609</v>
      </c>
      <c r="AJ210">
        <v>56.848657253273473</v>
      </c>
      <c r="AK210">
        <v>83.504608149821649</v>
      </c>
      <c r="AL210">
        <v>66.428450363090278</v>
      </c>
      <c r="AM210">
        <v>62.440916866671849</v>
      </c>
      <c r="AN210">
        <v>82.245136242994789</v>
      </c>
      <c r="AO210">
        <v>78.285671169127355</v>
      </c>
      <c r="AP210">
        <v>54.233035837739763</v>
      </c>
      <c r="AQ210"/>
      <c r="AR210"/>
      <c r="AS210"/>
      <c r="AT210"/>
      <c r="AU210"/>
      <c r="AV210"/>
      <c r="AW210"/>
      <c r="AX210"/>
      <c r="AY210"/>
      <c r="AZ210"/>
      <c r="BA210"/>
      <c r="BB210"/>
      <c r="BC210"/>
      <c r="BD210"/>
      <c r="BE210"/>
      <c r="BF210"/>
      <c r="BG210"/>
      <c r="BH210"/>
      <c r="BI210"/>
      <c r="BJ210"/>
      <c r="BK210"/>
      <c r="BL210"/>
      <c r="BM210"/>
      <c r="BN210"/>
      <c r="BO210"/>
    </row>
    <row r="211">
      <c r="A211" t="s">
        <v>679</v>
      </c>
      <c r="B211">
        <v>2014</v>
      </c>
      <c r="C211" t="s">
        <v>686</v>
      </c>
      <c r="D211">
        <v>30</v>
      </c>
      <c r="E211" t="s">
        <v>57</v>
      </c>
      <c r="F211" t="s">
        <v>48</v>
      </c>
      <c r="G211" t="s">
        <v>199</v>
      </c>
      <c r="H211">
        <v>43.481432750193918</v>
      </c>
      <c r="I211">
        <v>38.990074262035193</v>
      </c>
      <c r="J211">
        <v>36.807614563288467</v>
      </c>
      <c r="K211">
        <v>24.787193972832231</v>
      </c>
      <c r="L211">
        <v>11.797721413257751</v>
      </c>
      <c r="M211">
        <v>17.365582901871409</v>
      </c>
      <c r="N211">
        <v>7.8051140683254356</v>
      </c>
      <c r="O211">
        <v>4.9981053869923748</v>
      </c>
      <c r="P211">
        <v>3.3363953665805051</v>
      </c>
      <c r="Q211">
        <v>2.5578891587153949</v>
      </c>
      <c r="R211">
        <v>43.821976691695198</v>
      </c>
      <c r="S211">
        <v>40.228748368737733</v>
      </c>
      <c r="T211">
        <v>40.238711730769438</v>
      </c>
      <c r="U211">
        <v>39.496540263938442</v>
      </c>
      <c r="V211">
        <v>34.454782761389183</v>
      </c>
      <c r="W211" t="s">
        <v>250</v>
      </c>
      <c r="X211" t="s">
        <v>465</v>
      </c>
      <c r="Y211" t="s">
        <v>252</v>
      </c>
      <c r="Z211" t="s">
        <v>253</v>
      </c>
      <c r="AA211" t="s">
        <v>254</v>
      </c>
      <c r="AB211" t="s">
        <v>466</v>
      </c>
      <c r="AC211" t="s">
        <v>256</v>
      </c>
      <c r="AD211" t="s">
        <v>467</v>
      </c>
      <c r="AE211" t="s">
        <v>258</v>
      </c>
      <c r="AF211" t="s">
        <v>259</v>
      </c>
      <c r="AG211">
        <v>21.296320015221252</v>
      </c>
      <c r="AH211">
        <v>30.28074468563079</v>
      </c>
      <c r="AI211">
        <v>48.923761915606207</v>
      </c>
      <c r="AJ211">
        <v>43.151342746726577</v>
      </c>
      <c r="AK211">
        <v>16.49539185017839</v>
      </c>
      <c r="AL211">
        <v>33.571549636909658</v>
      </c>
      <c r="AM211">
        <v>37.559083133328059</v>
      </c>
      <c r="AN211">
        <v>17.754863757005189</v>
      </c>
      <c r="AO211">
        <v>21.714328830872731</v>
      </c>
      <c r="AP211">
        <v>45.76696416226028</v>
      </c>
      <c r="AQ211"/>
      <c r="AR211"/>
      <c r="AS211"/>
      <c r="AT211"/>
      <c r="AU211"/>
      <c r="AV211"/>
      <c r="AW211"/>
      <c r="AX211"/>
      <c r="AY211"/>
      <c r="AZ211"/>
      <c r="BA211"/>
      <c r="BB211"/>
      <c r="BC211"/>
      <c r="BD211"/>
      <c r="BE211"/>
      <c r="BF211"/>
      <c r="BG211"/>
      <c r="BH211"/>
      <c r="BI211"/>
      <c r="BJ211"/>
      <c r="BK211"/>
      <c r="BL211"/>
      <c r="BM211"/>
      <c r="BN211"/>
      <c r="BO211"/>
    </row>
    <row r="212">
      <c r="A212" t="s">
        <v>679</v>
      </c>
      <c r="B212">
        <v>2014</v>
      </c>
      <c r="C212" t="s">
        <v>686</v>
      </c>
      <c r="D212">
        <v>31</v>
      </c>
      <c r="E212" t="s">
        <v>104</v>
      </c>
      <c r="F212" t="s">
        <v>49</v>
      </c>
      <c r="G212" t="s">
        <v>698</v>
      </c>
      <c r="H212">
        <v>1.133512759952749</v>
      </c>
      <c r="I212">
        <v>2.1454922258565952</v>
      </c>
      <c r="J212">
        <v>7.8137950761866488</v>
      </c>
      <c r="K212">
        <v>27.824578161847981</v>
      </c>
      <c r="L212">
        <v>65.98482945967254</v>
      </c>
      <c r="M212">
        <v>36.232811744993057</v>
      </c>
      <c r="N212">
        <v>56.338400107082911</v>
      </c>
      <c r="O212">
        <v>69.313133696791624</v>
      </c>
      <c r="P212">
        <v>82.647696135004665</v>
      </c>
      <c r="Q212">
        <v>92.540937652052733</v>
      </c>
      <c r="R212">
        <v>0.46317010683908949</v>
      </c>
      <c r="S212">
        <v>0.94841585823932162</v>
      </c>
      <c r="T212">
        <v>1.748558218729459</v>
      </c>
      <c r="U212">
        <v>3.835893592157658</v>
      </c>
      <c r="V212">
        <v>15.782421355691699</v>
      </c>
      <c r="W212" t="s">
        <v>250</v>
      </c>
      <c r="X212" t="s">
        <v>465</v>
      </c>
      <c r="Y212" t="s">
        <v>252</v>
      </c>
      <c r="Z212" t="s">
        <v>253</v>
      </c>
      <c r="AA212" t="s">
        <v>254</v>
      </c>
      <c r="AB212" t="s">
        <v>466</v>
      </c>
      <c r="AC212" t="s">
        <v>256</v>
      </c>
      <c r="AD212" t="s">
        <v>467</v>
      </c>
      <c r="AE212" t="s">
        <v>258</v>
      </c>
      <c r="AF212" t="s">
        <v>259</v>
      </c>
      <c r="AG212">
        <v>25.706381578524841</v>
      </c>
      <c r="AH212">
        <v>14.43452392023111</v>
      </c>
      <c r="AI212">
        <v>16.28934467268267</v>
      </c>
      <c r="AJ212">
        <v>18.151857425815631</v>
      </c>
      <c r="AK212">
        <v>44.631632136290051</v>
      </c>
      <c r="AL212">
        <v>6.9619828761824278</v>
      </c>
      <c r="AM212">
        <v>8.2135545396933018</v>
      </c>
      <c r="AN212">
        <v>17.15087164360574</v>
      </c>
      <c r="AO212">
        <v>8.1221568740379304</v>
      </c>
      <c r="AP212">
        <v>2.9133731191504011</v>
      </c>
      <c r="AQ212"/>
      <c r="AR212"/>
      <c r="AS212"/>
      <c r="AT212"/>
      <c r="AU212"/>
      <c r="AV212"/>
      <c r="AW212"/>
      <c r="AX212"/>
      <c r="AY212"/>
      <c r="AZ212"/>
      <c r="BA212"/>
      <c r="BB212"/>
      <c r="BC212"/>
      <c r="BD212"/>
      <c r="BE212"/>
      <c r="BF212"/>
      <c r="BG212"/>
      <c r="BH212"/>
      <c r="BI212"/>
      <c r="BJ212"/>
      <c r="BK212"/>
      <c r="BL212"/>
      <c r="BM212"/>
      <c r="BN212"/>
      <c r="BO212"/>
    </row>
    <row r="213">
      <c r="A213" t="s">
        <v>679</v>
      </c>
      <c r="B213">
        <v>2014</v>
      </c>
      <c r="C213" t="s">
        <v>686</v>
      </c>
      <c r="D213">
        <v>32</v>
      </c>
      <c r="E213" t="s">
        <v>104</v>
      </c>
      <c r="F213" t="s">
        <v>48</v>
      </c>
      <c r="G213" t="s">
        <v>199</v>
      </c>
      <c r="H213">
        <v>98.866487240047249</v>
      </c>
      <c r="I213">
        <v>97.8545077741434</v>
      </c>
      <c r="J213">
        <v>92.186204923813364</v>
      </c>
      <c r="K213">
        <v>72.175421838152047</v>
      </c>
      <c r="L213">
        <v>34.015170540327567</v>
      </c>
      <c r="M213">
        <v>63.7671882550069</v>
      </c>
      <c r="N213">
        <v>43.661599892917202</v>
      </c>
      <c r="O213">
        <v>30.686866303208301</v>
      </c>
      <c r="P213">
        <v>17.352303864995299</v>
      </c>
      <c r="Q213">
        <v>7.4590623479472127</v>
      </c>
      <c r="R213">
        <v>99.536829893160942</v>
      </c>
      <c r="S213">
        <v>99.051584141760699</v>
      </c>
      <c r="T213">
        <v>98.251441781270572</v>
      </c>
      <c r="U213">
        <v>96.16410640784234</v>
      </c>
      <c r="V213">
        <v>84.217578644308418</v>
      </c>
      <c r="W213" t="s">
        <v>250</v>
      </c>
      <c r="X213" t="s">
        <v>465</v>
      </c>
      <c r="Y213" t="s">
        <v>252</v>
      </c>
      <c r="Z213" t="s">
        <v>253</v>
      </c>
      <c r="AA213" t="s">
        <v>254</v>
      </c>
      <c r="AB213" t="s">
        <v>466</v>
      </c>
      <c r="AC213" t="s">
        <v>256</v>
      </c>
      <c r="AD213" t="s">
        <v>467</v>
      </c>
      <c r="AE213" t="s">
        <v>258</v>
      </c>
      <c r="AF213" t="s">
        <v>259</v>
      </c>
      <c r="AG213">
        <v>74.293618421475344</v>
      </c>
      <c r="AH213">
        <v>85.565476079768814</v>
      </c>
      <c r="AI213">
        <v>83.710655327317426</v>
      </c>
      <c r="AJ213">
        <v>81.848142574184379</v>
      </c>
      <c r="AK213">
        <v>55.368367863710091</v>
      </c>
      <c r="AL213">
        <v>93.038017123817539</v>
      </c>
      <c r="AM213">
        <v>91.786445460306609</v>
      </c>
      <c r="AN213">
        <v>82.84912835639409</v>
      </c>
      <c r="AO213">
        <v>91.877843125962258</v>
      </c>
      <c r="AP213">
        <v>97.086626880849678</v>
      </c>
      <c r="AQ213"/>
      <c r="AR213"/>
      <c r="AS213"/>
      <c r="AT213"/>
      <c r="AU213"/>
      <c r="AV213"/>
      <c r="AW213"/>
      <c r="AX213"/>
      <c r="AY213"/>
      <c r="AZ213"/>
      <c r="BA213"/>
      <c r="BB213"/>
      <c r="BC213"/>
      <c r="BD213"/>
      <c r="BE213"/>
      <c r="BF213"/>
      <c r="BG213"/>
      <c r="BH213"/>
      <c r="BI213"/>
      <c r="BJ213"/>
      <c r="BK213"/>
      <c r="BL213"/>
      <c r="BM213"/>
      <c r="BN213"/>
      <c r="BO213"/>
    </row>
    <row r="214">
      <c r="A214" t="s">
        <v>679</v>
      </c>
      <c r="B214">
        <v>2014</v>
      </c>
      <c r="C214" t="s">
        <v>686</v>
      </c>
      <c r="D214">
        <v>35</v>
      </c>
      <c r="E214" t="s">
        <v>55</v>
      </c>
      <c r="F214" t="s">
        <v>49</v>
      </c>
      <c r="G214" t="s">
        <v>199</v>
      </c>
      <c r="H214">
        <v>1.550389619925908</v>
      </c>
      <c r="I214">
        <v>3.4016513963340911</v>
      </c>
      <c r="J214">
        <v>8.6004927639449189</v>
      </c>
      <c r="K214">
        <v>29.18077035160487</v>
      </c>
      <c r="L214">
        <v>69.068473175986782</v>
      </c>
      <c r="M214">
        <v>36.869055259242486</v>
      </c>
      <c r="N214">
        <v>57.836210811663143</v>
      </c>
      <c r="O214">
        <v>70.159019469407681</v>
      </c>
      <c r="P214">
        <v>84.523169337437878</v>
      </c>
      <c r="Q214">
        <v>94.821889029802847</v>
      </c>
      <c r="R214">
        <v>0.96602934246261507</v>
      </c>
      <c r="S214">
        <v>1.7322128709055249</v>
      </c>
      <c r="T214">
        <v>3.1086527083532371</v>
      </c>
      <c r="U214">
        <v>4.7449758963305966</v>
      </c>
      <c r="V214">
        <v>19.041392233536051</v>
      </c>
      <c r="W214" t="s">
        <v>250</v>
      </c>
      <c r="X214" t="s">
        <v>465</v>
      </c>
      <c r="Y214" t="s">
        <v>252</v>
      </c>
      <c r="Z214" t="s">
        <v>253</v>
      </c>
      <c r="AA214" t="s">
        <v>254</v>
      </c>
      <c r="AB214" t="s">
        <v>466</v>
      </c>
      <c r="AC214" t="s">
        <v>256</v>
      </c>
      <c r="AD214" t="s">
        <v>467</v>
      </c>
      <c r="AE214" t="s">
        <v>258</v>
      </c>
      <c r="AF214" t="s">
        <v>259</v>
      </c>
      <c r="AG214">
        <v>26.46929509535282</v>
      </c>
      <c r="AH214">
        <v>14.521188146377339</v>
      </c>
      <c r="AI214">
        <v>17.877713194472829</v>
      </c>
      <c r="AJ214">
        <v>20.869432803015179</v>
      </c>
      <c r="AK214">
        <v>45.457329292917592</v>
      </c>
      <c r="AL214">
        <v>8.835707423829998</v>
      </c>
      <c r="AM214">
        <v>8.4072220513261371</v>
      </c>
      <c r="AN214">
        <v>17.326991915186419</v>
      </c>
      <c r="AO214">
        <v>14.23414277894665</v>
      </c>
      <c r="AP214">
        <v>2.9739359067839461</v>
      </c>
      <c r="AQ214"/>
      <c r="AR214"/>
      <c r="AS214"/>
      <c r="AT214"/>
      <c r="AU214"/>
      <c r="AV214"/>
      <c r="AW214"/>
      <c r="AX214"/>
      <c r="AY214"/>
      <c r="AZ214"/>
      <c r="BA214"/>
      <c r="BB214"/>
      <c r="BC214"/>
      <c r="BD214"/>
      <c r="BE214"/>
      <c r="BF214"/>
      <c r="BG214"/>
      <c r="BH214"/>
      <c r="BI214"/>
      <c r="BJ214"/>
      <c r="BK214"/>
      <c r="BL214"/>
      <c r="BM214"/>
      <c r="BN214"/>
      <c r="BO214"/>
    </row>
    <row r="215">
      <c r="A215" t="s">
        <v>679</v>
      </c>
      <c r="B215">
        <v>2014</v>
      </c>
      <c r="C215" t="s">
        <v>686</v>
      </c>
      <c r="D215">
        <v>36</v>
      </c>
      <c r="E215" t="s">
        <v>55</v>
      </c>
      <c r="F215" t="s">
        <v>48</v>
      </c>
      <c r="G215" t="s">
        <v>199</v>
      </c>
      <c r="H215">
        <v>98.449610380074077</v>
      </c>
      <c r="I215">
        <v>96.598348603665912</v>
      </c>
      <c r="J215">
        <v>91.399507236055086</v>
      </c>
      <c r="K215">
        <v>70.819229648395179</v>
      </c>
      <c r="L215">
        <v>30.931526824013361</v>
      </c>
      <c r="M215">
        <v>63.130944740757457</v>
      </c>
      <c r="N215">
        <v>42.163789188336942</v>
      </c>
      <c r="O215">
        <v>29.84098053059224</v>
      </c>
      <c r="P215">
        <v>15.47683066256211</v>
      </c>
      <c r="Q215">
        <v>5.178110970197138</v>
      </c>
      <c r="R215">
        <v>99.033970657537424</v>
      </c>
      <c r="S215">
        <v>98.267787129094515</v>
      </c>
      <c r="T215">
        <v>96.891347291646795</v>
      </c>
      <c r="U215">
        <v>95.255024103669413</v>
      </c>
      <c r="V215">
        <v>80.958607766464098</v>
      </c>
      <c r="W215" t="s">
        <v>250</v>
      </c>
      <c r="X215" t="s">
        <v>465</v>
      </c>
      <c r="Y215" t="s">
        <v>252</v>
      </c>
      <c r="Z215" t="s">
        <v>253</v>
      </c>
      <c r="AA215" t="s">
        <v>254</v>
      </c>
      <c r="AB215" t="s">
        <v>466</v>
      </c>
      <c r="AC215" t="s">
        <v>256</v>
      </c>
      <c r="AD215" t="s">
        <v>467</v>
      </c>
      <c r="AE215" t="s">
        <v>258</v>
      </c>
      <c r="AF215" t="s">
        <v>259</v>
      </c>
      <c r="AG215">
        <v>73.530704904647365</v>
      </c>
      <c r="AH215">
        <v>85.478811853622588</v>
      </c>
      <c r="AI215">
        <v>82.122286805527196</v>
      </c>
      <c r="AJ215">
        <v>79.130567196984899</v>
      </c>
      <c r="AK215">
        <v>54.542670707082557</v>
      </c>
      <c r="AL215">
        <v>91.164292576169984</v>
      </c>
      <c r="AM215">
        <v>91.592777948673771</v>
      </c>
      <c r="AN215">
        <v>82.673008084813432</v>
      </c>
      <c r="AO215">
        <v>85.765857221053537</v>
      </c>
      <c r="AP215">
        <v>97.026064093216149</v>
      </c>
      <c r="AQ215"/>
      <c r="AR215"/>
      <c r="AS215"/>
      <c r="AT215"/>
      <c r="AU215"/>
      <c r="AV215"/>
      <c r="AW215"/>
      <c r="AX215"/>
      <c r="AY215"/>
      <c r="AZ215"/>
      <c r="BA215"/>
      <c r="BB215"/>
      <c r="BC215"/>
      <c r="BD215"/>
      <c r="BE215"/>
      <c r="BF215"/>
      <c r="BG215"/>
      <c r="BH215"/>
      <c r="BI215"/>
      <c r="BJ215"/>
      <c r="BK215"/>
      <c r="BL215"/>
      <c r="BM215"/>
      <c r="BN215"/>
      <c r="BO215"/>
    </row>
    <row r="216">
      <c r="A216" t="s">
        <v>679</v>
      </c>
      <c r="B216">
        <v>2014</v>
      </c>
      <c r="C216" t="s">
        <v>686</v>
      </c>
      <c r="D216">
        <v>37</v>
      </c>
      <c r="E216" t="s">
        <v>167</v>
      </c>
      <c r="F216" t="s">
        <v>49</v>
      </c>
      <c r="G216" t="s">
        <v>699</v>
      </c>
      <c r="H216">
        <v>2.1775693597446968</v>
      </c>
      <c r="I216">
        <v>4.1322621945698979</v>
      </c>
      <c r="J216">
        <v>10.48868391270422</v>
      </c>
      <c r="K216">
        <v>32.506464533422417</v>
      </c>
      <c r="L216">
        <v>71.558007085676039</v>
      </c>
      <c r="M216">
        <v>41.65743755299377</v>
      </c>
      <c r="N216">
        <v>60.109236287937229</v>
      </c>
      <c r="O216">
        <v>72.098105688056108</v>
      </c>
      <c r="P216">
        <v>84.692069412766486</v>
      </c>
      <c r="Q216">
        <v>95.090967624941541</v>
      </c>
      <c r="R216">
        <v>1.3655913084716951</v>
      </c>
      <c r="S216">
        <v>2.1006116506445669</v>
      </c>
      <c r="T216">
        <v>3.7696665079848479</v>
      </c>
      <c r="U216">
        <v>5.7410903770020498</v>
      </c>
      <c r="V216">
        <v>21.592903581136351</v>
      </c>
      <c r="W216" t="s">
        <v>250</v>
      </c>
      <c r="X216" t="s">
        <v>465</v>
      </c>
      <c r="Y216" t="s">
        <v>252</v>
      </c>
      <c r="Z216" t="s">
        <v>253</v>
      </c>
      <c r="AA216" t="s">
        <v>254</v>
      </c>
      <c r="AB216" t="s">
        <v>466</v>
      </c>
      <c r="AC216" t="s">
        <v>256</v>
      </c>
      <c r="AD216" t="s">
        <v>467</v>
      </c>
      <c r="AE216" t="s">
        <v>258</v>
      </c>
      <c r="AF216" t="s">
        <v>259</v>
      </c>
      <c r="AG216">
        <v>29.361229811053331</v>
      </c>
      <c r="AH216">
        <v>17.092269412799229</v>
      </c>
      <c r="AI216">
        <v>23.87764136312007</v>
      </c>
      <c r="AJ216">
        <v>26.911004570378541</v>
      </c>
      <c r="AK216">
        <v>48.129007320308013</v>
      </c>
      <c r="AL216">
        <v>11.311829029020821</v>
      </c>
      <c r="AM216">
        <v>12.00479396923439</v>
      </c>
      <c r="AN216">
        <v>19.500780427622662</v>
      </c>
      <c r="AO216">
        <v>15.758812060334421</v>
      </c>
      <c r="AP216">
        <v>4.5303136822781278</v>
      </c>
      <c r="AQ216"/>
      <c r="AR216"/>
      <c r="AS216"/>
      <c r="AT216"/>
      <c r="AU216"/>
      <c r="AV216"/>
      <c r="AW216"/>
      <c r="AX216"/>
      <c r="AY216"/>
      <c r="AZ216"/>
      <c r="BA216"/>
      <c r="BB216"/>
      <c r="BC216"/>
      <c r="BD216"/>
      <c r="BE216"/>
      <c r="BF216"/>
      <c r="BG216"/>
      <c r="BH216"/>
      <c r="BI216"/>
      <c r="BJ216"/>
      <c r="BK216"/>
      <c r="BL216"/>
      <c r="BM216"/>
      <c r="BN216"/>
      <c r="BO216"/>
    </row>
    <row r="217">
      <c r="A217" t="s">
        <v>679</v>
      </c>
      <c r="B217">
        <v>2014</v>
      </c>
      <c r="C217" t="s">
        <v>686</v>
      </c>
      <c r="D217">
        <v>38</v>
      </c>
      <c r="E217" t="s">
        <v>167</v>
      </c>
      <c r="F217" t="s">
        <v>48</v>
      </c>
      <c r="G217" t="s">
        <v>199</v>
      </c>
      <c r="H217">
        <v>97.822430640255277</v>
      </c>
      <c r="I217">
        <v>95.867737805430139</v>
      </c>
      <c r="J217">
        <v>89.511316087295853</v>
      </c>
      <c r="K217">
        <v>67.49353546657764</v>
      </c>
      <c r="L217">
        <v>28.441992914323979</v>
      </c>
      <c r="M217">
        <v>58.342562447006273</v>
      </c>
      <c r="N217">
        <v>39.890763712062821</v>
      </c>
      <c r="O217">
        <v>27.901894311943799</v>
      </c>
      <c r="P217">
        <v>15.307930587233489</v>
      </c>
      <c r="Q217">
        <v>4.9090323750584366</v>
      </c>
      <c r="R217">
        <v>98.634408691528321</v>
      </c>
      <c r="S217">
        <v>97.899388349355533</v>
      </c>
      <c r="T217">
        <v>96.230333492015092</v>
      </c>
      <c r="U217">
        <v>94.258909622997919</v>
      </c>
      <c r="V217">
        <v>78.407096418863603</v>
      </c>
      <c r="W217" t="s">
        <v>250</v>
      </c>
      <c r="X217" t="s">
        <v>465</v>
      </c>
      <c r="Y217" t="s">
        <v>252</v>
      </c>
      <c r="Z217" t="s">
        <v>253</v>
      </c>
      <c r="AA217" t="s">
        <v>254</v>
      </c>
      <c r="AB217" t="s">
        <v>466</v>
      </c>
      <c r="AC217" t="s">
        <v>256</v>
      </c>
      <c r="AD217" t="s">
        <v>467</v>
      </c>
      <c r="AE217" t="s">
        <v>258</v>
      </c>
      <c r="AF217" t="s">
        <v>259</v>
      </c>
      <c r="AG217">
        <v>70.638770188946822</v>
      </c>
      <c r="AH217">
        <v>82.907730587200717</v>
      </c>
      <c r="AI217">
        <v>76.122358636879824</v>
      </c>
      <c r="AJ217">
        <v>73.088995429621534</v>
      </c>
      <c r="AK217">
        <v>51.870992679692158</v>
      </c>
      <c r="AL217">
        <v>88.688170970979201</v>
      </c>
      <c r="AM217">
        <v>87.995206030765544</v>
      </c>
      <c r="AN217">
        <v>80.499219572377243</v>
      </c>
      <c r="AO217">
        <v>84.241187939665622</v>
      </c>
      <c r="AP217">
        <v>95.469686317721909</v>
      </c>
      <c r="AQ217"/>
      <c r="AR217"/>
      <c r="AS217"/>
      <c r="AT217"/>
      <c r="AU217"/>
      <c r="AV217"/>
      <c r="AW217"/>
      <c r="AX217"/>
      <c r="AY217"/>
      <c r="AZ217"/>
      <c r="BA217"/>
      <c r="BB217"/>
      <c r="BC217"/>
      <c r="BD217"/>
      <c r="BE217"/>
      <c r="BF217"/>
      <c r="BG217"/>
      <c r="BH217"/>
      <c r="BI217"/>
      <c r="BJ217"/>
      <c r="BK217"/>
      <c r="BL217"/>
      <c r="BM217"/>
      <c r="BN217"/>
      <c r="BO217"/>
    </row>
    <row r="218">
      <c r="A218" t="s">
        <v>679</v>
      </c>
      <c r="B218">
        <v>2014</v>
      </c>
      <c r="C218" t="s">
        <v>686</v>
      </c>
      <c r="D218">
        <v>41</v>
      </c>
      <c r="E218" t="s">
        <v>56</v>
      </c>
      <c r="F218" t="s">
        <v>49</v>
      </c>
      <c r="G218" t="s">
        <v>199</v>
      </c>
      <c r="H218">
        <v>25.315179081788639</v>
      </c>
      <c r="I218">
        <v>22.828322930893769</v>
      </c>
      <c r="J218">
        <v>22.875604899806209</v>
      </c>
      <c r="K218">
        <v>16.062406294725029</v>
      </c>
      <c r="L218">
        <v>6.0961270298731112</v>
      </c>
      <c r="M218">
        <v>8.9302798943608135</v>
      </c>
      <c r="N218">
        <v>1.9071609579461539</v>
      </c>
      <c r="O218">
        <v>3.6694095862628018</v>
      </c>
      <c r="P218">
        <v>1.607880193775949</v>
      </c>
      <c r="Q218">
        <v>0</v>
      </c>
      <c r="R218">
        <v>26.409771452546909</v>
      </c>
      <c r="S218">
        <v>23.14498947813232</v>
      </c>
      <c r="T218">
        <v>24.795443464952822</v>
      </c>
      <c r="U218">
        <v>25.07592566126036</v>
      </c>
      <c r="V218">
        <v>21.127693829107859</v>
      </c>
      <c r="W218" t="s">
        <v>250</v>
      </c>
      <c r="X218" t="s">
        <v>465</v>
      </c>
      <c r="Y218" t="s">
        <v>252</v>
      </c>
      <c r="Z218" t="s">
        <v>253</v>
      </c>
      <c r="AA218" t="s">
        <v>254</v>
      </c>
      <c r="AB218" t="s">
        <v>466</v>
      </c>
      <c r="AC218" t="s">
        <v>256</v>
      </c>
      <c r="AD218" t="s">
        <v>467</v>
      </c>
      <c r="AE218" t="s">
        <v>258</v>
      </c>
      <c r="AF218" t="s">
        <v>259</v>
      </c>
      <c r="AG218">
        <v>22.54658534029873</v>
      </c>
      <c r="AH218">
        <v>12.136617672277881</v>
      </c>
      <c r="AI218">
        <v>24.626980615924928</v>
      </c>
      <c r="AJ218">
        <v>18.1567821628513</v>
      </c>
      <c r="AK218">
        <v>10.428301670772189</v>
      </c>
      <c r="AL218">
        <v>18.623811537093239</v>
      </c>
      <c r="AM218">
        <v>24.64677426439189</v>
      </c>
      <c r="AN218">
        <v>11.96407186121982</v>
      </c>
      <c r="AO218">
        <v>15.759836435577281</v>
      </c>
      <c r="AP218">
        <v>30.21005786376876</v>
      </c>
      <c r="AQ218"/>
      <c r="AR218"/>
      <c r="AS218"/>
      <c r="AT218"/>
      <c r="AU218"/>
      <c r="AV218"/>
      <c r="AW218"/>
      <c r="AX218"/>
      <c r="AY218"/>
      <c r="AZ218"/>
      <c r="BA218"/>
      <c r="BB218"/>
      <c r="BC218"/>
      <c r="BD218"/>
      <c r="BE218"/>
      <c r="BF218"/>
      <c r="BG218"/>
      <c r="BH218"/>
      <c r="BI218"/>
      <c r="BJ218"/>
      <c r="BK218"/>
      <c r="BL218"/>
      <c r="BM218"/>
      <c r="BN218"/>
      <c r="BO218"/>
    </row>
    <row r="219">
      <c r="A219" t="s">
        <v>679</v>
      </c>
      <c r="B219">
        <v>2014</v>
      </c>
      <c r="C219" t="s">
        <v>686</v>
      </c>
      <c r="D219">
        <v>42</v>
      </c>
      <c r="E219" t="s">
        <v>56</v>
      </c>
      <c r="F219" t="s">
        <v>48</v>
      </c>
      <c r="G219" t="s">
        <v>700</v>
      </c>
      <c r="H219">
        <v>74.684820918211045</v>
      </c>
      <c r="I219">
        <v>77.171677069106224</v>
      </c>
      <c r="J219">
        <v>77.124395100193695</v>
      </c>
      <c r="K219">
        <v>83.937593705274935</v>
      </c>
      <c r="L219">
        <v>93.903872970126969</v>
      </c>
      <c r="M219">
        <v>91.069720105639135</v>
      </c>
      <c r="N219">
        <v>98.092839042053811</v>
      </c>
      <c r="O219">
        <v>96.330590413737227</v>
      </c>
      <c r="P219">
        <v>98.392119806224059</v>
      </c>
      <c r="Q219">
        <v>100</v>
      </c>
      <c r="R219">
        <v>73.590228547453009</v>
      </c>
      <c r="S219">
        <v>76.85501052186757</v>
      </c>
      <c r="T219">
        <v>75.204556535047089</v>
      </c>
      <c r="U219">
        <v>74.924074338739558</v>
      </c>
      <c r="V219">
        <v>78.872306170892244</v>
      </c>
      <c r="W219" t="s">
        <v>250</v>
      </c>
      <c r="X219" t="s">
        <v>465</v>
      </c>
      <c r="Y219" t="s">
        <v>252</v>
      </c>
      <c r="Z219" t="s">
        <v>253</v>
      </c>
      <c r="AA219" t="s">
        <v>254</v>
      </c>
      <c r="AB219" t="s">
        <v>466</v>
      </c>
      <c r="AC219" t="s">
        <v>256</v>
      </c>
      <c r="AD219" t="s">
        <v>467</v>
      </c>
      <c r="AE219" t="s">
        <v>258</v>
      </c>
      <c r="AF219" t="s">
        <v>259</v>
      </c>
      <c r="AG219">
        <v>77.453414659701409</v>
      </c>
      <c r="AH219">
        <v>87.863382327722078</v>
      </c>
      <c r="AI219">
        <v>75.373019384075064</v>
      </c>
      <c r="AJ219">
        <v>81.843217837148714</v>
      </c>
      <c r="AK219">
        <v>89.571698329227843</v>
      </c>
      <c r="AL219">
        <v>81.376188462906754</v>
      </c>
      <c r="AM219">
        <v>75.353225735608049</v>
      </c>
      <c r="AN219">
        <v>88.035928138780122</v>
      </c>
      <c r="AO219">
        <v>84.240163564422787</v>
      </c>
      <c r="AP219">
        <v>69.789942136231346</v>
      </c>
      <c r="AQ219"/>
      <c r="AR219"/>
      <c r="AS219"/>
      <c r="AT219"/>
      <c r="AU219"/>
      <c r="AV219"/>
      <c r="AW219"/>
      <c r="AX219"/>
      <c r="AY219"/>
      <c r="AZ219"/>
      <c r="BA219"/>
      <c r="BB219"/>
      <c r="BC219"/>
      <c r="BD219"/>
      <c r="BE219"/>
      <c r="BF219"/>
      <c r="BG219"/>
      <c r="BH219"/>
      <c r="BI219"/>
      <c r="BJ219"/>
      <c r="BK219"/>
      <c r="BL219"/>
      <c r="BM219"/>
      <c r="BN219"/>
      <c r="BO219"/>
    </row>
    <row r="220">
      <c r="A220" t="s">
        <v>679</v>
      </c>
      <c r="B220">
        <v>2014</v>
      </c>
      <c r="C220" t="s">
        <v>686</v>
      </c>
      <c r="D220">
        <v>58</v>
      </c>
      <c r="E220" t="s">
        <v>357</v>
      </c>
      <c r="F220" t="s">
        <v>358</v>
      </c>
      <c r="G220" t="s">
        <v>199</v>
      </c>
      <c r="H220">
        <v>0.066942065242549101</v>
      </c>
      <c r="I220">
        <v>0</v>
      </c>
      <c r="J220">
        <v>0.11357700983042909</v>
      </c>
      <c r="K220">
        <v>1.202479940381457</v>
      </c>
      <c r="L220">
        <v>9.3893244349059835</v>
      </c>
      <c r="M220">
        <v>0.95257358954368521</v>
      </c>
      <c r="N220">
        <v>3.010176074730027</v>
      </c>
      <c r="O220">
        <v>2.7320538089168971</v>
      </c>
      <c r="P220">
        <v>6.2057457107076797</v>
      </c>
      <c r="Q220">
        <v>25.761472755636451</v>
      </c>
      <c r="R220">
        <v>0.090673098783761105</v>
      </c>
      <c r="S220">
        <v>0</v>
      </c>
      <c r="T220">
        <v>0</v>
      </c>
      <c r="U220">
        <v>0</v>
      </c>
      <c r="V220">
        <v>0.81132927799584098</v>
      </c>
      <c r="W220" t="s">
        <v>250</v>
      </c>
      <c r="X220" t="s">
        <v>465</v>
      </c>
      <c r="Y220" t="s">
        <v>252</v>
      </c>
      <c r="Z220" t="s">
        <v>253</v>
      </c>
      <c r="AA220" t="s">
        <v>254</v>
      </c>
      <c r="AB220" t="s">
        <v>466</v>
      </c>
      <c r="AC220" t="s">
        <v>256</v>
      </c>
      <c r="AD220" t="s">
        <v>467</v>
      </c>
      <c r="AE220" t="s">
        <v>258</v>
      </c>
      <c r="AF220" t="s">
        <v>259</v>
      </c>
      <c r="AG220">
        <v>3.3618986572359102</v>
      </c>
      <c r="AH220">
        <v>1.549014812132844</v>
      </c>
      <c r="AI220">
        <v>1.5059375772336721</v>
      </c>
      <c r="AJ220">
        <v>0.37059564077515889</v>
      </c>
      <c r="AK220">
        <v>5.0911825900027834</v>
      </c>
      <c r="AL220">
        <v>0.2712750228110698</v>
      </c>
      <c r="AM220">
        <v>0.57860437111416974</v>
      </c>
      <c r="AN220">
        <v>1.6008271376500809</v>
      </c>
      <c r="AO220">
        <v>0.7577207133538294</v>
      </c>
      <c r="AP220">
        <v>0.60042954211235522</v>
      </c>
      <c r="AQ220"/>
      <c r="AR220"/>
      <c r="AS220"/>
      <c r="AT220"/>
      <c r="AU220"/>
      <c r="AV220"/>
      <c r="AW220"/>
      <c r="AX220"/>
      <c r="AY220"/>
      <c r="AZ220"/>
      <c r="BA220"/>
      <c r="BB220"/>
      <c r="BC220"/>
      <c r="BD220"/>
      <c r="BE220"/>
      <c r="BF220"/>
      <c r="BG220"/>
      <c r="BH220"/>
      <c r="BI220"/>
      <c r="BJ220"/>
      <c r="BK220"/>
      <c r="BL220"/>
      <c r="BM220"/>
      <c r="BN220"/>
      <c r="BO220"/>
    </row>
    <row r="221">
      <c r="A221" t="s">
        <v>679</v>
      </c>
      <c r="B221">
        <v>2014</v>
      </c>
      <c r="C221" t="s">
        <v>686</v>
      </c>
      <c r="D221">
        <v>59</v>
      </c>
      <c r="E221" t="s">
        <v>357</v>
      </c>
      <c r="F221" t="s">
        <v>403</v>
      </c>
      <c r="G221" t="s">
        <v>199</v>
      </c>
      <c r="H221">
        <v>1.0665706947102001</v>
      </c>
      <c r="I221">
        <v>2.1454922258565952</v>
      </c>
      <c r="J221">
        <v>7.7002180663562196</v>
      </c>
      <c r="K221">
        <v>26.62209822146653</v>
      </c>
      <c r="L221">
        <v>56.595505024766567</v>
      </c>
      <c r="M221">
        <v>35.280238155449382</v>
      </c>
      <c r="N221">
        <v>53.328224032352857</v>
      </c>
      <c r="O221">
        <v>66.581079887874708</v>
      </c>
      <c r="P221">
        <v>76.441950424296962</v>
      </c>
      <c r="Q221">
        <v>66.779464896416272</v>
      </c>
      <c r="R221">
        <v>0.37249700805532843</v>
      </c>
      <c r="S221">
        <v>0.94841585823932162</v>
      </c>
      <c r="T221">
        <v>1.748558218729459</v>
      </c>
      <c r="U221">
        <v>3.835893592157658</v>
      </c>
      <c r="V221">
        <v>14.971092077695859</v>
      </c>
      <c r="W221" t="s">
        <v>250</v>
      </c>
      <c r="X221" t="s">
        <v>465</v>
      </c>
      <c r="Y221" t="s">
        <v>252</v>
      </c>
      <c r="Z221" t="s">
        <v>253</v>
      </c>
      <c r="AA221" t="s">
        <v>254</v>
      </c>
      <c r="AB221" t="s">
        <v>466</v>
      </c>
      <c r="AC221" t="s">
        <v>256</v>
      </c>
      <c r="AD221" t="s">
        <v>467</v>
      </c>
      <c r="AE221" t="s">
        <v>258</v>
      </c>
      <c r="AF221" t="s">
        <v>259</v>
      </c>
      <c r="AG221">
        <v>22.344482921288929</v>
      </c>
      <c r="AH221">
        <v>12.885509108098271</v>
      </c>
      <c r="AI221">
        <v>14.78340709544899</v>
      </c>
      <c r="AJ221">
        <v>17.781261785040471</v>
      </c>
      <c r="AK221">
        <v>39.540449546287228</v>
      </c>
      <c r="AL221">
        <v>6.6907078533713564</v>
      </c>
      <c r="AM221">
        <v>7.6349501685791328</v>
      </c>
      <c r="AN221">
        <v>15.55004450595567</v>
      </c>
      <c r="AO221">
        <v>7.3644361606841038</v>
      </c>
      <c r="AP221">
        <v>2.312943577038046</v>
      </c>
      <c r="AQ221"/>
      <c r="AR221"/>
      <c r="AS221"/>
      <c r="AT221"/>
      <c r="AU221"/>
      <c r="AV221"/>
      <c r="AW221"/>
      <c r="AX221"/>
      <c r="AY221"/>
      <c r="AZ221"/>
      <c r="BA221"/>
      <c r="BB221"/>
      <c r="BC221"/>
      <c r="BD221"/>
      <c r="BE221"/>
      <c r="BF221"/>
      <c r="BG221"/>
      <c r="BH221"/>
      <c r="BI221"/>
      <c r="BJ221"/>
      <c r="BK221"/>
      <c r="BL221"/>
      <c r="BM221"/>
      <c r="BN221"/>
      <c r="BO221"/>
    </row>
    <row r="222">
      <c r="A222" t="s">
        <v>679</v>
      </c>
      <c r="B222">
        <v>2014</v>
      </c>
      <c r="C222" t="s">
        <v>686</v>
      </c>
      <c r="D222">
        <v>60</v>
      </c>
      <c r="E222" t="s">
        <v>357</v>
      </c>
      <c r="F222" t="s">
        <v>404</v>
      </c>
      <c r="G222" t="s">
        <v>199</v>
      </c>
      <c r="H222">
        <v>54.584632676657513</v>
      </c>
      <c r="I222">
        <v>56.367513803547737</v>
      </c>
      <c r="J222">
        <v>51.570131458131222</v>
      </c>
      <c r="K222">
        <v>32.777449168437201</v>
      </c>
      <c r="L222">
        <v>15.672695231417951</v>
      </c>
      <c r="M222">
        <v>22.98885275660086</v>
      </c>
      <c r="N222">
        <v>5.7079806729106961</v>
      </c>
      <c r="O222">
        <v>6.1435071118067803</v>
      </c>
      <c r="P222">
        <v>4.1537074983297728</v>
      </c>
      <c r="Q222">
        <v>1.5937389598918039</v>
      </c>
      <c r="R222">
        <v>55.025992504134692</v>
      </c>
      <c r="S222">
        <v>57.117552789370173</v>
      </c>
      <c r="T222">
        <v>57.056858198447053</v>
      </c>
      <c r="U222">
        <v>54.888664594472303</v>
      </c>
      <c r="V222">
        <v>47.149057283268881</v>
      </c>
      <c r="W222" t="s">
        <v>250</v>
      </c>
      <c r="X222" t="s">
        <v>465</v>
      </c>
      <c r="Y222" t="s">
        <v>252</v>
      </c>
      <c r="Z222" t="s">
        <v>253</v>
      </c>
      <c r="AA222" t="s">
        <v>254</v>
      </c>
      <c r="AB222" t="s">
        <v>466</v>
      </c>
      <c r="AC222" t="s">
        <v>256</v>
      </c>
      <c r="AD222" t="s">
        <v>467</v>
      </c>
      <c r="AE222" t="s">
        <v>258</v>
      </c>
      <c r="AF222" t="s">
        <v>259</v>
      </c>
      <c r="AG222">
        <v>48.960739049906508</v>
      </c>
      <c r="AH222">
        <v>54.000026139655731</v>
      </c>
      <c r="AI222">
        <v>28.566023151889379</v>
      </c>
      <c r="AJ222">
        <v>29.98488114842409</v>
      </c>
      <c r="AK222">
        <v>27.14673875167157</v>
      </c>
      <c r="AL222">
        <v>57.248274258020807</v>
      </c>
      <c r="AM222">
        <v>53.149958141341081</v>
      </c>
      <c r="AN222">
        <v>61.661965976194843</v>
      </c>
      <c r="AO222">
        <v>67.937643401433277</v>
      </c>
      <c r="AP222">
        <v>50.251910350481751</v>
      </c>
      <c r="AQ222"/>
      <c r="AR222"/>
      <c r="AS222"/>
      <c r="AT222"/>
      <c r="AU222"/>
      <c r="AV222"/>
      <c r="AW222"/>
      <c r="AX222"/>
      <c r="AY222"/>
      <c r="AZ222"/>
      <c r="BA222"/>
      <c r="BB222"/>
      <c r="BC222"/>
      <c r="BD222"/>
      <c r="BE222"/>
      <c r="BF222"/>
      <c r="BG222"/>
      <c r="BH222"/>
      <c r="BI222"/>
      <c r="BJ222"/>
      <c r="BK222"/>
      <c r="BL222"/>
      <c r="BM222"/>
      <c r="BN222"/>
      <c r="BO222"/>
    </row>
    <row r="223">
      <c r="A223" t="s">
        <v>679</v>
      </c>
      <c r="B223">
        <v>2014</v>
      </c>
      <c r="C223" t="s">
        <v>686</v>
      </c>
      <c r="D223">
        <v>61</v>
      </c>
      <c r="E223" t="s">
        <v>357</v>
      </c>
      <c r="F223" t="s">
        <v>468</v>
      </c>
      <c r="G223" t="s">
        <v>199</v>
      </c>
      <c r="H223">
        <v>0.80042181319557781</v>
      </c>
      <c r="I223">
        <v>2.4969197085603678</v>
      </c>
      <c r="J223">
        <v>3.8084589023934732</v>
      </c>
      <c r="K223">
        <v>14.610778696882569</v>
      </c>
      <c r="L223">
        <v>6.5447538956518931</v>
      </c>
      <c r="M223">
        <v>23.412752596534581</v>
      </c>
      <c r="N223">
        <v>30.14850515168105</v>
      </c>
      <c r="O223">
        <v>19.545253804409139</v>
      </c>
      <c r="P223">
        <v>9.862201000085026</v>
      </c>
      <c r="Q223">
        <v>3.3074342293400139</v>
      </c>
      <c r="R223">
        <v>0.6888606973310597</v>
      </c>
      <c r="S223">
        <v>1.70528298365265</v>
      </c>
      <c r="T223">
        <v>0.95587185205392322</v>
      </c>
      <c r="U223">
        <v>1.7789015494315961</v>
      </c>
      <c r="V223">
        <v>2.613738599650242</v>
      </c>
      <c r="W223" t="s">
        <v>250</v>
      </c>
      <c r="X223" t="s">
        <v>465</v>
      </c>
      <c r="Y223" t="s">
        <v>252</v>
      </c>
      <c r="Z223" t="s">
        <v>253</v>
      </c>
      <c r="AA223" t="s">
        <v>254</v>
      </c>
      <c r="AB223" t="s">
        <v>466</v>
      </c>
      <c r="AC223" t="s">
        <v>256</v>
      </c>
      <c r="AD223" t="s">
        <v>467</v>
      </c>
      <c r="AE223" t="s">
        <v>258</v>
      </c>
      <c r="AF223" t="s">
        <v>259</v>
      </c>
      <c r="AG223">
        <v>4.0365593563476532</v>
      </c>
      <c r="AH223">
        <v>1.284705254482311</v>
      </c>
      <c r="AI223">
        <v>6.220870259821603</v>
      </c>
      <c r="AJ223">
        <v>8.7119186790338343</v>
      </c>
      <c r="AK223">
        <v>11.72623726186017</v>
      </c>
      <c r="AL223">
        <v>2.2181932288871251</v>
      </c>
      <c r="AM223">
        <v>1.077404185637479</v>
      </c>
      <c r="AN223">
        <v>3.4322986231940078</v>
      </c>
      <c r="AO223">
        <v>2.2258708936561482</v>
      </c>
      <c r="AP223">
        <v>1.0677523681076591</v>
      </c>
      <c r="AQ223"/>
      <c r="AR223"/>
      <c r="AS223"/>
      <c r="AT223"/>
      <c r="AU223"/>
      <c r="AV223"/>
      <c r="AW223"/>
      <c r="AX223"/>
      <c r="AY223"/>
      <c r="AZ223"/>
      <c r="BA223"/>
      <c r="BB223"/>
      <c r="BC223"/>
      <c r="BD223"/>
      <c r="BE223"/>
      <c r="BF223"/>
      <c r="BG223"/>
      <c r="BH223"/>
      <c r="BI223"/>
      <c r="BJ223"/>
      <c r="BK223"/>
      <c r="BL223"/>
      <c r="BM223"/>
      <c r="BN223"/>
      <c r="BO223"/>
    </row>
    <row r="224">
      <c r="A224" t="s">
        <v>679</v>
      </c>
      <c r="B224">
        <v>2014</v>
      </c>
      <c r="C224" t="s">
        <v>686</v>
      </c>
      <c r="D224">
        <v>62</v>
      </c>
      <c r="E224" t="s">
        <v>357</v>
      </c>
      <c r="F224" t="s">
        <v>405</v>
      </c>
      <c r="G224" t="s">
        <v>199</v>
      </c>
      <c r="H224">
        <v>2.421066939890228</v>
      </c>
      <c r="I224">
        <v>5.99354904814051</v>
      </c>
      <c r="J224">
        <v>8.5553496182702098</v>
      </c>
      <c r="K224">
        <v>7.9631636704686093</v>
      </c>
      <c r="L224">
        <v>5.6113993967108753</v>
      </c>
      <c r="M224">
        <v>2.1417790725430321</v>
      </c>
      <c r="N224">
        <v>2.4084418730605419</v>
      </c>
      <c r="O224">
        <v>1.213219749871433</v>
      </c>
      <c r="P224">
        <v>2.0556086858716771</v>
      </c>
      <c r="Q224">
        <v>1.3557051904552471</v>
      </c>
      <c r="R224">
        <v>2.570946748468339</v>
      </c>
      <c r="S224">
        <v>3.8412589108179098</v>
      </c>
      <c r="T224">
        <v>6.4238937821431907</v>
      </c>
      <c r="U224">
        <v>11.310969675969661</v>
      </c>
      <c r="V224">
        <v>13.95321618505492</v>
      </c>
      <c r="W224" t="s">
        <v>250</v>
      </c>
      <c r="X224" t="s">
        <v>465</v>
      </c>
      <c r="Y224" t="s">
        <v>252</v>
      </c>
      <c r="Z224" t="s">
        <v>253</v>
      </c>
      <c r="AA224" t="s">
        <v>254</v>
      </c>
      <c r="AB224" t="s">
        <v>466</v>
      </c>
      <c r="AC224" t="s">
        <v>256</v>
      </c>
      <c r="AD224" t="s">
        <v>467</v>
      </c>
      <c r="AE224" t="s">
        <v>258</v>
      </c>
      <c r="AF224" t="s">
        <v>259</v>
      </c>
      <c r="AG224">
        <v>7.6785423843111058</v>
      </c>
      <c r="AH224">
        <v>1.4955000900581801</v>
      </c>
      <c r="AI224">
        <v>12.08546579656867</v>
      </c>
      <c r="AJ224">
        <v>11.169466175486381</v>
      </c>
      <c r="AK224">
        <v>5.2598373927501401</v>
      </c>
      <c r="AL224">
        <v>6.0357873575473464</v>
      </c>
      <c r="AM224">
        <v>0</v>
      </c>
      <c r="AN224">
        <v>0.33427922517986031</v>
      </c>
      <c r="AO224">
        <v>2.0117306486118349</v>
      </c>
      <c r="AP224">
        <v>2.6417388296598339</v>
      </c>
      <c r="AQ224"/>
      <c r="AR224"/>
      <c r="AS224"/>
      <c r="AT224"/>
      <c r="AU224"/>
      <c r="AV224"/>
      <c r="AW224"/>
      <c r="AX224"/>
      <c r="AY224"/>
      <c r="AZ224"/>
      <c r="BA224"/>
      <c r="BB224"/>
      <c r="BC224"/>
      <c r="BD224"/>
      <c r="BE224"/>
      <c r="BF224"/>
      <c r="BG224"/>
      <c r="BH224"/>
      <c r="BI224"/>
      <c r="BJ224"/>
      <c r="BK224"/>
      <c r="BL224"/>
      <c r="BM224"/>
      <c r="BN224"/>
      <c r="BO224"/>
    </row>
    <row r="225">
      <c r="A225" t="s">
        <v>679</v>
      </c>
      <c r="B225">
        <v>2014</v>
      </c>
      <c r="C225" t="s">
        <v>686</v>
      </c>
      <c r="D225">
        <v>63</v>
      </c>
      <c r="E225" t="s">
        <v>357</v>
      </c>
      <c r="F225" t="s">
        <v>406</v>
      </c>
      <c r="G225" t="s">
        <v>199</v>
      </c>
      <c r="H225">
        <v>3.2765359941398442</v>
      </c>
      <c r="I225">
        <v>3.0126900701164629</v>
      </c>
      <c r="J225">
        <v>3.4751925629148759</v>
      </c>
      <c r="K225">
        <v>2.0726559798097992</v>
      </c>
      <c r="L225">
        <v>0.74815612574106594</v>
      </c>
      <c r="M225">
        <v>0.8738443765090127</v>
      </c>
      <c r="N225">
        <v>0.18422026102788269</v>
      </c>
      <c r="O225">
        <v>0.44116685213093898</v>
      </c>
      <c r="P225">
        <v>0.91251552430862437</v>
      </c>
      <c r="Q225">
        <v>0</v>
      </c>
      <c r="R225">
        <v>2.3218209856873862</v>
      </c>
      <c r="S225">
        <v>3.5674615216077759</v>
      </c>
      <c r="T225">
        <v>4.1720854460901258</v>
      </c>
      <c r="U225">
        <v>3.736633349992704</v>
      </c>
      <c r="V225">
        <v>2.386212941146105</v>
      </c>
      <c r="W225" t="s">
        <v>250</v>
      </c>
      <c r="X225" t="s">
        <v>465</v>
      </c>
      <c r="Y225" t="s">
        <v>252</v>
      </c>
      <c r="Z225" t="s">
        <v>253</v>
      </c>
      <c r="AA225" t="s">
        <v>254</v>
      </c>
      <c r="AB225" t="s">
        <v>466</v>
      </c>
      <c r="AC225" t="s">
        <v>256</v>
      </c>
      <c r="AD225" t="s">
        <v>467</v>
      </c>
      <c r="AE225" t="s">
        <v>258</v>
      </c>
      <c r="AF225" t="s">
        <v>259</v>
      </c>
      <c r="AG225">
        <v>0.76416683870613344</v>
      </c>
      <c r="AH225">
        <v>5.3421593012298274</v>
      </c>
      <c r="AI225">
        <v>3.4646269132752412</v>
      </c>
      <c r="AJ225">
        <v>3.713231588148453</v>
      </c>
      <c r="AK225">
        <v>1.2823804171215361</v>
      </c>
      <c r="AL225">
        <v>2.7056185195887879</v>
      </c>
      <c r="AM225">
        <v>1.579874626294552</v>
      </c>
      <c r="AN225">
        <v>0.47140957975433478</v>
      </c>
      <c r="AO225">
        <v>2.7552869150516668</v>
      </c>
      <c r="AP225">
        <v>4.5468516637710286</v>
      </c>
      <c r="AQ225"/>
      <c r="AR225"/>
      <c r="AS225"/>
      <c r="AT225"/>
      <c r="AU225"/>
      <c r="AV225"/>
      <c r="AW225"/>
      <c r="AX225"/>
      <c r="AY225"/>
      <c r="AZ225"/>
      <c r="BA225"/>
      <c r="BB225"/>
      <c r="BC225"/>
      <c r="BD225"/>
      <c r="BE225"/>
      <c r="BF225"/>
      <c r="BG225"/>
      <c r="BH225"/>
      <c r="BI225"/>
      <c r="BJ225"/>
      <c r="BK225"/>
      <c r="BL225"/>
      <c r="BM225"/>
      <c r="BN225"/>
      <c r="BO225"/>
    </row>
    <row r="226">
      <c r="A226" t="s">
        <v>679</v>
      </c>
      <c r="B226">
        <v>2014</v>
      </c>
      <c r="C226" t="s">
        <v>686</v>
      </c>
      <c r="D226">
        <v>64</v>
      </c>
      <c r="E226" t="s">
        <v>357</v>
      </c>
      <c r="F226" t="s">
        <v>407</v>
      </c>
      <c r="G226" t="s">
        <v>199</v>
      </c>
      <c r="H226">
        <v>12.873788280502589</v>
      </c>
      <c r="I226">
        <v>9.9343720242583373</v>
      </c>
      <c r="J226">
        <v>8.8655672671879397</v>
      </c>
      <c r="K226">
        <v>4.6257896868712631</v>
      </c>
      <c r="L226">
        <v>1.6249083169195979</v>
      </c>
      <c r="M226">
        <v>5.4606067721204914</v>
      </c>
      <c r="N226">
        <v>0.94461978001404123</v>
      </c>
      <c r="O226">
        <v>1.7778506936356619</v>
      </c>
      <c r="P226">
        <v>0.19942844294598519</v>
      </c>
      <c r="Q226">
        <v>0</v>
      </c>
      <c r="R226">
        <v>13.14611091708271</v>
      </c>
      <c r="S226">
        <v>11.16375763901479</v>
      </c>
      <c r="T226">
        <v>9.8248474754000092</v>
      </c>
      <c r="U226">
        <v>8.8753187067177084</v>
      </c>
      <c r="V226">
        <v>5.3650605556114117</v>
      </c>
      <c r="W226" t="s">
        <v>250</v>
      </c>
      <c r="X226" t="s">
        <v>465</v>
      </c>
      <c r="Y226" t="s">
        <v>252</v>
      </c>
      <c r="Z226" t="s">
        <v>253</v>
      </c>
      <c r="AA226" t="s">
        <v>254</v>
      </c>
      <c r="AB226" t="s">
        <v>466</v>
      </c>
      <c r="AC226" t="s">
        <v>256</v>
      </c>
      <c r="AD226" t="s">
        <v>467</v>
      </c>
      <c r="AE226" t="s">
        <v>258</v>
      </c>
      <c r="AF226" t="s">
        <v>259</v>
      </c>
      <c r="AG226">
        <v>5.0794013753554044</v>
      </c>
      <c r="AH226">
        <v>3.1825809737820041</v>
      </c>
      <c r="AI226">
        <v>10.37523158602886</v>
      </c>
      <c r="AJ226">
        <v>8.332553755865014</v>
      </c>
      <c r="AK226">
        <v>1.9931633091416501</v>
      </c>
      <c r="AL226">
        <v>18.23798454347823</v>
      </c>
      <c r="AM226">
        <v>4.2697960666117236</v>
      </c>
      <c r="AN226">
        <v>4.7895081915401878</v>
      </c>
      <c r="AO226">
        <v>10.993852597809679</v>
      </c>
      <c r="AP226">
        <v>11.705107850847099</v>
      </c>
      <c r="AQ226"/>
      <c r="AR226"/>
      <c r="AS226"/>
      <c r="AT226"/>
      <c r="AU226"/>
      <c r="AV226"/>
      <c r="AW226"/>
      <c r="AX226"/>
      <c r="AY226"/>
      <c r="AZ226"/>
      <c r="BA226"/>
      <c r="BB226"/>
      <c r="BC226"/>
      <c r="BD226"/>
      <c r="BE226"/>
      <c r="BF226"/>
      <c r="BG226"/>
      <c r="BH226"/>
      <c r="BI226"/>
      <c r="BJ226"/>
      <c r="BK226"/>
      <c r="BL226"/>
      <c r="BM226"/>
      <c r="BN226"/>
      <c r="BO226"/>
    </row>
    <row r="227">
      <c r="A227" t="s">
        <v>679</v>
      </c>
      <c r="B227">
        <v>2014</v>
      </c>
      <c r="C227" t="s">
        <v>686</v>
      </c>
      <c r="D227">
        <v>65</v>
      </c>
      <c r="E227" t="s">
        <v>357</v>
      </c>
      <c r="F227" t="s">
        <v>408</v>
      </c>
      <c r="G227" t="s">
        <v>199</v>
      </c>
      <c r="H227">
        <v>4.4597242647153887</v>
      </c>
      <c r="I227">
        <v>6.2611179283233316</v>
      </c>
      <c r="J227">
        <v>5.9970793356909979</v>
      </c>
      <c r="K227">
        <v>4.2270807963794219</v>
      </c>
      <c r="L227">
        <v>1.7958233505591521</v>
      </c>
      <c r="M227">
        <v>2.6537565015123912</v>
      </c>
      <c r="N227">
        <v>1.4309607414596131</v>
      </c>
      <c r="O227">
        <v>0.61528248472099678</v>
      </c>
      <c r="P227">
        <v>0.16884271345421911</v>
      </c>
      <c r="Q227">
        <v>0.68320116241300022</v>
      </c>
      <c r="R227">
        <v>4.6969972004871057</v>
      </c>
      <c r="S227">
        <v>4.9785880875642494</v>
      </c>
      <c r="T227">
        <v>7.283038299545515</v>
      </c>
      <c r="U227">
        <v>6.0846573610446502</v>
      </c>
      <c r="V227">
        <v>5.7777094424003641</v>
      </c>
      <c r="W227" t="s">
        <v>250</v>
      </c>
      <c r="X227" t="s">
        <v>465</v>
      </c>
      <c r="Y227" t="s">
        <v>252</v>
      </c>
      <c r="Z227" t="s">
        <v>253</v>
      </c>
      <c r="AA227" t="s">
        <v>254</v>
      </c>
      <c r="AB227" t="s">
        <v>466</v>
      </c>
      <c r="AC227" t="s">
        <v>256</v>
      </c>
      <c r="AD227" t="s">
        <v>467</v>
      </c>
      <c r="AE227" t="s">
        <v>258</v>
      </c>
      <c r="AF227" t="s">
        <v>259</v>
      </c>
      <c r="AG227">
        <v>2.637102073871803</v>
      </c>
      <c r="AH227">
        <v>8.3035377348025587</v>
      </c>
      <c r="AI227">
        <v>8.1863384504090249</v>
      </c>
      <c r="AJ227">
        <v>5.7848984696017709</v>
      </c>
      <c r="AK227">
        <v>4.3653366138016212</v>
      </c>
      <c r="AL227">
        <v>1.33486264941108</v>
      </c>
      <c r="AM227">
        <v>6.0114145813066751</v>
      </c>
      <c r="AN227">
        <v>4.3093466106336571</v>
      </c>
      <c r="AO227">
        <v>0.23827297559707281</v>
      </c>
      <c r="AP227">
        <v>3.036034351778568</v>
      </c>
      <c r="AQ227"/>
      <c r="AR227"/>
      <c r="AS227"/>
      <c r="AT227"/>
      <c r="AU227"/>
      <c r="AV227"/>
      <c r="AW227"/>
      <c r="AX227"/>
      <c r="AY227"/>
      <c r="AZ227"/>
      <c r="BA227"/>
      <c r="BB227"/>
      <c r="BC227"/>
      <c r="BD227"/>
      <c r="BE227"/>
      <c r="BF227"/>
      <c r="BG227"/>
      <c r="BH227"/>
      <c r="BI227"/>
      <c r="BJ227"/>
      <c r="BK227"/>
      <c r="BL227"/>
      <c r="BM227"/>
      <c r="BN227"/>
      <c r="BO227"/>
    </row>
    <row r="228">
      <c r="A228" t="s">
        <v>679</v>
      </c>
      <c r="B228">
        <v>2014</v>
      </c>
      <c r="C228" t="s">
        <v>686</v>
      </c>
      <c r="D228">
        <v>66</v>
      </c>
      <c r="E228" t="s">
        <v>357</v>
      </c>
      <c r="F228" t="s">
        <v>409</v>
      </c>
      <c r="G228" t="s">
        <v>199</v>
      </c>
      <c r="H228">
        <v>18.70320998879761</v>
      </c>
      <c r="I228">
        <v>11.889043300872981</v>
      </c>
      <c r="J228">
        <v>8.6384463702108665</v>
      </c>
      <c r="K228">
        <v>5.0315460845678306</v>
      </c>
      <c r="L228">
        <v>1.6690518673650041</v>
      </c>
      <c r="M228">
        <v>5.5647600658967882</v>
      </c>
      <c r="N228">
        <v>2.6976281591802551</v>
      </c>
      <c r="O228">
        <v>0.91165993933186895</v>
      </c>
      <c r="P228">
        <v>0</v>
      </c>
      <c r="Q228">
        <v>0.28296966773963461</v>
      </c>
      <c r="R228">
        <v>19.178660696911091</v>
      </c>
      <c r="S228">
        <v>14.915066340031951</v>
      </c>
      <c r="T228">
        <v>11.019405695929761</v>
      </c>
      <c r="U228">
        <v>7.9941122403687599</v>
      </c>
      <c r="V228">
        <v>5.7281645663658081</v>
      </c>
      <c r="W228" t="s">
        <v>250</v>
      </c>
      <c r="X228" t="s">
        <v>465</v>
      </c>
      <c r="Y228" t="s">
        <v>252</v>
      </c>
      <c r="Z228" t="s">
        <v>253</v>
      </c>
      <c r="AA228" t="s">
        <v>254</v>
      </c>
      <c r="AB228" t="s">
        <v>466</v>
      </c>
      <c r="AC228" t="s">
        <v>256</v>
      </c>
      <c r="AD228" t="s">
        <v>467</v>
      </c>
      <c r="AE228" t="s">
        <v>258</v>
      </c>
      <c r="AF228" t="s">
        <v>259</v>
      </c>
      <c r="AG228">
        <v>4.6309336271865318</v>
      </c>
      <c r="AH228">
        <v>11.504594277403809</v>
      </c>
      <c r="AI228">
        <v>13.24009998856895</v>
      </c>
      <c r="AJ228">
        <v>12.47464552656395</v>
      </c>
      <c r="AK228">
        <v>3.2504686652577699</v>
      </c>
      <c r="AL228">
        <v>2.868045698974905</v>
      </c>
      <c r="AM228">
        <v>25.177827846618111</v>
      </c>
      <c r="AN228">
        <v>6.0216944249410229</v>
      </c>
      <c r="AO228">
        <v>2.409721810737917</v>
      </c>
      <c r="AP228">
        <v>22.41169984127886</v>
      </c>
      <c r="AQ228"/>
      <c r="AR228"/>
      <c r="AS228"/>
      <c r="AT228"/>
      <c r="AU228"/>
      <c r="AV228"/>
      <c r="AW228"/>
      <c r="AX228"/>
      <c r="AY228"/>
      <c r="AZ228"/>
      <c r="BA228"/>
      <c r="BB228"/>
      <c r="BC228"/>
      <c r="BD228"/>
      <c r="BE228"/>
      <c r="BF228"/>
      <c r="BG228"/>
      <c r="BH228"/>
      <c r="BI228"/>
      <c r="BJ228"/>
      <c r="BK228"/>
      <c r="BL228"/>
      <c r="BM228"/>
      <c r="BN228"/>
      <c r="BO228"/>
    </row>
    <row r="229">
      <c r="A229" t="s">
        <v>679</v>
      </c>
      <c r="B229">
        <v>2014</v>
      </c>
      <c r="C229" t="s">
        <v>686</v>
      </c>
      <c r="D229">
        <v>67</v>
      </c>
      <c r="E229" t="s">
        <v>357</v>
      </c>
      <c r="F229" t="s">
        <v>469</v>
      </c>
      <c r="G229" t="s">
        <v>199</v>
      </c>
      <c r="H229">
        <v>1.472030212005103</v>
      </c>
      <c r="I229">
        <v>1.208978781659922</v>
      </c>
      <c r="J229">
        <v>0.74183793209789983</v>
      </c>
      <c r="K229">
        <v>0.5735343940879114</v>
      </c>
      <c r="L229">
        <v>0.18508291805981089</v>
      </c>
      <c r="M229">
        <v>0.46929672034442371</v>
      </c>
      <c r="N229">
        <v>0.1392432535831041</v>
      </c>
      <c r="O229">
        <v>0</v>
      </c>
      <c r="P229">
        <v>0</v>
      </c>
      <c r="Q229">
        <v>0</v>
      </c>
      <c r="R229">
        <v>1.582381447482357</v>
      </c>
      <c r="S229">
        <v>1.2352002587707089</v>
      </c>
      <c r="T229">
        <v>0.82104890793269025</v>
      </c>
      <c r="U229">
        <v>1.083355970236286</v>
      </c>
      <c r="V229">
        <v>0.7232095599676559</v>
      </c>
      <c r="W229" t="s">
        <v>250</v>
      </c>
      <c r="X229" t="s">
        <v>465</v>
      </c>
      <c r="Y229" t="s">
        <v>252</v>
      </c>
      <c r="Z229" t="s">
        <v>253</v>
      </c>
      <c r="AA229" t="s">
        <v>254</v>
      </c>
      <c r="AB229" t="s">
        <v>466</v>
      </c>
      <c r="AC229" t="s">
        <v>256</v>
      </c>
      <c r="AD229" t="s">
        <v>467</v>
      </c>
      <c r="AE229" t="s">
        <v>258</v>
      </c>
      <c r="AF229" t="s">
        <v>259</v>
      </c>
      <c r="AG229">
        <v>0.1391663102806194</v>
      </c>
      <c r="AH229">
        <v>0.35518807885031412</v>
      </c>
      <c r="AI229">
        <v>1.512477648277724</v>
      </c>
      <c r="AJ229">
        <v>1.642991127829605</v>
      </c>
      <c r="AK229">
        <v>0.30744455125972908</v>
      </c>
      <c r="AL229">
        <v>0.78363586581503175</v>
      </c>
      <c r="AM229">
        <v>0.52017001249698747</v>
      </c>
      <c r="AN229">
        <v>0.33598464868624689</v>
      </c>
      <c r="AO229">
        <v>3.1717231274464628</v>
      </c>
      <c r="AP229">
        <v>0.23793868189427519</v>
      </c>
      <c r="AQ229"/>
      <c r="AR229"/>
      <c r="AS229"/>
      <c r="AT229"/>
      <c r="AU229"/>
      <c r="AV229"/>
      <c r="AW229"/>
      <c r="AX229"/>
      <c r="AY229"/>
      <c r="AZ229"/>
      <c r="BA229"/>
      <c r="BB229"/>
      <c r="BC229"/>
      <c r="BD229"/>
      <c r="BE229"/>
      <c r="BF229"/>
      <c r="BG229"/>
      <c r="BH229"/>
      <c r="BI229"/>
      <c r="BJ229"/>
      <c r="BK229"/>
      <c r="BL229"/>
      <c r="BM229"/>
      <c r="BN229"/>
      <c r="BO229"/>
    </row>
    <row r="230">
      <c r="A230" t="s">
        <v>679</v>
      </c>
      <c r="B230">
        <v>2014</v>
      </c>
      <c r="C230" t="s">
        <v>686</v>
      </c>
      <c r="D230">
        <v>68</v>
      </c>
      <c r="E230" t="s">
        <v>357</v>
      </c>
      <c r="F230" t="s">
        <v>372</v>
      </c>
      <c r="G230" t="s">
        <v>199</v>
      </c>
      <c r="H230">
        <v>0</v>
      </c>
      <c r="I230">
        <v>0.1022784924052742</v>
      </c>
      <c r="J230">
        <v>0.029072270874684499</v>
      </c>
      <c r="K230">
        <v>0.023658198649778198</v>
      </c>
      <c r="L230">
        <v>0</v>
      </c>
      <c r="M230">
        <v>0.053896807806738702</v>
      </c>
      <c r="N230">
        <v>0</v>
      </c>
      <c r="O230">
        <v>0</v>
      </c>
      <c r="P230">
        <v>0</v>
      </c>
      <c r="Q230">
        <v>0</v>
      </c>
      <c r="R230">
        <v>0</v>
      </c>
      <c r="S230">
        <v>0.0202441921765261</v>
      </c>
      <c r="T230">
        <v>0.13854031699949129</v>
      </c>
      <c r="U230">
        <v>0</v>
      </c>
      <c r="V230">
        <v>0.032049555719874397</v>
      </c>
      <c r="W230" t="s">
        <v>250</v>
      </c>
      <c r="X230" t="s">
        <v>465</v>
      </c>
      <c r="Y230" t="s">
        <v>252</v>
      </c>
      <c r="Z230" t="s">
        <v>253</v>
      </c>
      <c r="AA230" t="s">
        <v>254</v>
      </c>
      <c r="AB230" t="s">
        <v>466</v>
      </c>
      <c r="AC230" t="s">
        <v>256</v>
      </c>
      <c r="AD230" t="s">
        <v>467</v>
      </c>
      <c r="AE230" t="s">
        <v>258</v>
      </c>
      <c r="AF230" t="s">
        <v>259</v>
      </c>
      <c r="AG230">
        <v>0.023194385046769898</v>
      </c>
      <c r="AH230">
        <v>0</v>
      </c>
      <c r="AI230">
        <v>0.059521532477758397</v>
      </c>
      <c r="AJ230">
        <v>0.033556103231420997</v>
      </c>
      <c r="AK230">
        <v>0</v>
      </c>
      <c r="AL230">
        <v>0.15139370306067129</v>
      </c>
      <c r="AM230">
        <v>0</v>
      </c>
      <c r="AN230">
        <v>0</v>
      </c>
      <c r="AO230">
        <v>0</v>
      </c>
      <c r="AP230">
        <v>0</v>
      </c>
      <c r="AQ230"/>
      <c r="AR230"/>
      <c r="AS230"/>
      <c r="AT230"/>
      <c r="AU230"/>
      <c r="AV230"/>
      <c r="AW230"/>
      <c r="AX230"/>
      <c r="AY230"/>
      <c r="AZ230"/>
      <c r="BA230"/>
      <c r="BB230"/>
      <c r="BC230"/>
      <c r="BD230"/>
      <c r="BE230"/>
      <c r="BF230"/>
      <c r="BG230"/>
      <c r="BH230"/>
      <c r="BI230"/>
      <c r="BJ230"/>
      <c r="BK230"/>
      <c r="BL230"/>
      <c r="BM230"/>
      <c r="BN230"/>
      <c r="BO230"/>
    </row>
    <row r="231">
      <c r="A231" t="s">
        <v>679</v>
      </c>
      <c r="B231">
        <v>2014</v>
      </c>
      <c r="C231" t="s">
        <v>686</v>
      </c>
      <c r="D231">
        <v>69</v>
      </c>
      <c r="E231" t="s">
        <v>357</v>
      </c>
      <c r="F231" t="s">
        <v>373</v>
      </c>
      <c r="G231" t="s">
        <v>199</v>
      </c>
      <c r="H231">
        <v>0.27507707014313248</v>
      </c>
      <c r="I231">
        <v>0.58804461625842486</v>
      </c>
      <c r="J231">
        <v>0.50506920604100558</v>
      </c>
      <c r="K231">
        <v>0.25961598316352852</v>
      </c>
      <c r="L231">
        <v>0.1108415050064681</v>
      </c>
      <c r="M231">
        <v>0.1476425851385349</v>
      </c>
      <c r="N231">
        <v>0</v>
      </c>
      <c r="O231">
        <v>0</v>
      </c>
      <c r="P231">
        <v>0</v>
      </c>
      <c r="Q231">
        <v>0.0353858357698182</v>
      </c>
      <c r="R231">
        <v>0.32505869557617578</v>
      </c>
      <c r="S231">
        <v>0.50717141875384053</v>
      </c>
      <c r="T231">
        <v>0.55585180672868495</v>
      </c>
      <c r="U231">
        <v>0.41149295960864057</v>
      </c>
      <c r="V231">
        <v>0.48915995512307742</v>
      </c>
      <c r="W231" t="s">
        <v>250</v>
      </c>
      <c r="X231" t="s">
        <v>465</v>
      </c>
      <c r="Y231" t="s">
        <v>252</v>
      </c>
      <c r="Z231" t="s">
        <v>253</v>
      </c>
      <c r="AA231" t="s">
        <v>254</v>
      </c>
      <c r="AB231" t="s">
        <v>466</v>
      </c>
      <c r="AC231" t="s">
        <v>256</v>
      </c>
      <c r="AD231" t="s">
        <v>467</v>
      </c>
      <c r="AE231" t="s">
        <v>258</v>
      </c>
      <c r="AF231" t="s">
        <v>259</v>
      </c>
      <c r="AG231">
        <v>0.34381302046290119</v>
      </c>
      <c r="AH231">
        <v>0.0302551860771515</v>
      </c>
      <c r="AI231">
        <v>0</v>
      </c>
      <c r="AJ231">
        <v>0</v>
      </c>
      <c r="AK231">
        <v>0</v>
      </c>
      <c r="AL231">
        <v>1.4542212990336241</v>
      </c>
      <c r="AM231">
        <v>0</v>
      </c>
      <c r="AN231">
        <v>1.492641076269893</v>
      </c>
      <c r="AO231">
        <v>0.13374075561811069</v>
      </c>
      <c r="AP231">
        <v>1.1875929430306731</v>
      </c>
      <c r="AQ231"/>
      <c r="AR231"/>
      <c r="AS231"/>
      <c r="AT231"/>
      <c r="AU231"/>
      <c r="AV231"/>
      <c r="AW231"/>
      <c r="AX231"/>
      <c r="AY231"/>
      <c r="AZ231"/>
      <c r="BA231"/>
      <c r="BB231"/>
      <c r="BC231"/>
      <c r="BD231"/>
      <c r="BE231"/>
      <c r="BF231"/>
      <c r="BG231"/>
      <c r="BH231"/>
      <c r="BI231"/>
      <c r="BJ231"/>
      <c r="BK231"/>
      <c r="BL231"/>
      <c r="BM231"/>
      <c r="BN231"/>
      <c r="BO231"/>
    </row>
    <row r="232">
      <c r="A232" t="s">
        <v>679</v>
      </c>
      <c r="B232">
        <v>2014</v>
      </c>
      <c r="C232" t="s">
        <v>686</v>
      </c>
      <c r="D232">
        <v>70</v>
      </c>
      <c r="E232" t="s">
        <v>357</v>
      </c>
      <c r="F232" t="s">
        <v>412</v>
      </c>
      <c r="G232" t="s">
        <v>199</v>
      </c>
      <c r="H232">
        <v>0</v>
      </c>
      <c r="I232">
        <v>0</v>
      </c>
      <c r="J232">
        <v>0</v>
      </c>
      <c r="K232">
        <v>0.0101491788341005</v>
      </c>
      <c r="L232">
        <v>0.052457932895777</v>
      </c>
      <c r="M232">
        <v>0</v>
      </c>
      <c r="N232">
        <v>0</v>
      </c>
      <c r="O232">
        <v>0.0389256673014736</v>
      </c>
      <c r="P232">
        <v>0</v>
      </c>
      <c r="Q232">
        <v>0.20062730233769541</v>
      </c>
      <c r="R232">
        <v>0</v>
      </c>
      <c r="S232">
        <v>0</v>
      </c>
      <c r="T232">
        <v>0</v>
      </c>
      <c r="U232">
        <v>0</v>
      </c>
      <c r="V232">
        <v>0</v>
      </c>
      <c r="W232" t="s">
        <v>250</v>
      </c>
      <c r="X232" t="s">
        <v>465</v>
      </c>
      <c r="Y232" t="s">
        <v>252</v>
      </c>
      <c r="Z232" t="s">
        <v>253</v>
      </c>
      <c r="AA232" t="s">
        <v>254</v>
      </c>
      <c r="AB232" t="s">
        <v>466</v>
      </c>
      <c r="AC232" t="s">
        <v>256</v>
      </c>
      <c r="AD232" t="s">
        <v>467</v>
      </c>
      <c r="AE232" t="s">
        <v>258</v>
      </c>
      <c r="AF232" t="s">
        <v>259</v>
      </c>
      <c r="AG232">
        <v>0</v>
      </c>
      <c r="AH232">
        <v>0.066929043426960502</v>
      </c>
      <c r="AI232">
        <v>0</v>
      </c>
      <c r="AJ232">
        <v>0</v>
      </c>
      <c r="AK232">
        <v>0.036760900845939699</v>
      </c>
      <c r="AL232">
        <v>0</v>
      </c>
      <c r="AM232">
        <v>0</v>
      </c>
      <c r="AN232">
        <v>0</v>
      </c>
      <c r="AO232">
        <v>0</v>
      </c>
      <c r="AP232">
        <v>0</v>
      </c>
      <c r="AQ232"/>
      <c r="AR232"/>
      <c r="AS232"/>
      <c r="AT232"/>
      <c r="AU232"/>
      <c r="AV232"/>
      <c r="AW232"/>
      <c r="AX232"/>
      <c r="AY232"/>
      <c r="AZ232"/>
      <c r="BA232"/>
      <c r="BB232"/>
      <c r="BC232"/>
      <c r="BD232"/>
      <c r="BE232"/>
      <c r="BF232"/>
      <c r="BG232"/>
      <c r="BH232"/>
      <c r="BI232"/>
      <c r="BJ232"/>
      <c r="BK232"/>
      <c r="BL232"/>
      <c r="BM232"/>
      <c r="BN232"/>
      <c r="BO232"/>
    </row>
    <row r="233">
      <c r="A233" t="s">
        <v>679</v>
      </c>
      <c r="B233">
        <v>2014</v>
      </c>
      <c r="C233" t="s">
        <v>686</v>
      </c>
      <c r="D233">
        <v>122</v>
      </c>
      <c r="E233" t="s">
        <v>18</v>
      </c>
      <c r="F233" t="s">
        <v>14</v>
      </c>
      <c r="G233" t="s">
        <v>701</v>
      </c>
      <c r="H233">
        <v>33.898220782771318</v>
      </c>
      <c r="I233">
        <v>53.684298582540833</v>
      </c>
      <c r="J233">
        <v>73.817241759691044</v>
      </c>
      <c r="K233">
        <v>91.582328950380045</v>
      </c>
      <c r="L233">
        <v>97.207151065599376</v>
      </c>
      <c r="M233">
        <v>81.641779525586301</v>
      </c>
      <c r="N233">
        <v>95.507897920109542</v>
      </c>
      <c r="O233">
        <v>97.053548203859847</v>
      </c>
      <c r="P233">
        <v>97.39725205702976</v>
      </c>
      <c r="Q233">
        <v>98.98869657377864</v>
      </c>
      <c r="R233">
        <v>30.938171596199481</v>
      </c>
      <c r="S233">
        <v>45.210190348073468</v>
      </c>
      <c r="T233">
        <v>60.44349512624531</v>
      </c>
      <c r="U233">
        <v>78.074281685216164</v>
      </c>
      <c r="V233">
        <v>92.928393693313367</v>
      </c>
      <c r="W233" t="s">
        <v>250</v>
      </c>
      <c r="X233" t="s">
        <v>465</v>
      </c>
      <c r="Y233" t="s">
        <v>252</v>
      </c>
      <c r="Z233" t="s">
        <v>253</v>
      </c>
      <c r="AA233" t="s">
        <v>254</v>
      </c>
      <c r="AB233" t="s">
        <v>466</v>
      </c>
      <c r="AC233" t="s">
        <v>256</v>
      </c>
      <c r="AD233" t="s">
        <v>467</v>
      </c>
      <c r="AE233" t="s">
        <v>258</v>
      </c>
      <c r="AF233" t="s">
        <v>259</v>
      </c>
      <c r="AG233">
        <v>75.888577721995034</v>
      </c>
      <c r="AH233">
        <v>75.735077351926037</v>
      </c>
      <c r="AI233">
        <v>85.94491453210577</v>
      </c>
      <c r="AJ233">
        <v>71.405820087508843</v>
      </c>
      <c r="AK233">
        <v>85.064472577887699</v>
      </c>
      <c r="AL233">
        <v>51.922458412614432</v>
      </c>
      <c r="AM233">
        <v>32.130339844848038</v>
      </c>
      <c r="AN233">
        <v>57.00223947464638</v>
      </c>
      <c r="AO233">
        <v>62.960679965464053</v>
      </c>
      <c r="AP233">
        <v>44.310009232873398</v>
      </c>
      <c r="AQ233">
        <v>2671.6382040000021</v>
      </c>
      <c r="AR233">
        <v>4228.5264710000038</v>
      </c>
      <c r="AS233">
        <v>5814.4196589999992</v>
      </c>
      <c r="AT233">
        <v>7222.0990569999994</v>
      </c>
      <c r="AU233">
        <v>7656.6693409999889</v>
      </c>
      <c r="AV233">
        <v>1681.3355640000011</v>
      </c>
      <c r="AW233">
        <v>1969.2796479999979</v>
      </c>
      <c r="AX233">
        <v>1995.5288620000031</v>
      </c>
      <c r="AY233">
        <v>2004.0714289999989</v>
      </c>
      <c r="AZ233">
        <v>2038.676996000002</v>
      </c>
      <c r="BA233">
        <v>1800.180419999996</v>
      </c>
      <c r="BB233">
        <v>2633.015240000002</v>
      </c>
      <c r="BC233">
        <v>3515.2244680000008</v>
      </c>
      <c r="BD233">
        <v>4546.5061880000012</v>
      </c>
      <c r="BE233">
        <v>5409.5339170000016</v>
      </c>
      <c r="BF233">
        <v>3631.604382999999</v>
      </c>
      <c r="BG233">
        <v>1824.2716929999999</v>
      </c>
      <c r="BH233">
        <v>5348.1730330000046</v>
      </c>
      <c r="BI233">
        <v>2508.8782019999971</v>
      </c>
      <c r="BJ233">
        <v>7682.7534339999929</v>
      </c>
      <c r="BK233">
        <v>2132.8465559999981</v>
      </c>
      <c r="BL233">
        <v>781.57943899999964</v>
      </c>
      <c r="BM233">
        <v>762.70445300000142</v>
      </c>
      <c r="BN233">
        <v>1547.172997999998</v>
      </c>
      <c r="BO233">
        <v>1373.3685409999989</v>
      </c>
    </row>
    <row r="234">
      <c r="A234" t="s">
        <v>679</v>
      </c>
      <c r="B234">
        <v>2014</v>
      </c>
      <c r="C234" t="s">
        <v>686</v>
      </c>
      <c r="D234">
        <v>123</v>
      </c>
      <c r="E234" t="s">
        <v>18</v>
      </c>
      <c r="F234" t="s">
        <v>51</v>
      </c>
      <c r="G234" t="s">
        <v>199</v>
      </c>
      <c r="H234">
        <v>66.101779217228398</v>
      </c>
      <c r="I234">
        <v>46.315701417458968</v>
      </c>
      <c r="J234">
        <v>26.182758240308701</v>
      </c>
      <c r="K234">
        <v>8.4176710496198961</v>
      </c>
      <c r="L234">
        <v>2.792848934400773</v>
      </c>
      <c r="M234">
        <v>18.35822047441366</v>
      </c>
      <c r="N234">
        <v>4.4921020798904392</v>
      </c>
      <c r="O234">
        <v>2.9464517961401429</v>
      </c>
      <c r="P234">
        <v>2.6027479429702112</v>
      </c>
      <c r="Q234">
        <v>1.0113034262212759</v>
      </c>
      <c r="R234">
        <v>69.061828403800519</v>
      </c>
      <c r="S234">
        <v>54.789809651926369</v>
      </c>
      <c r="T234">
        <v>39.556504873754562</v>
      </c>
      <c r="U234">
        <v>21.925718314783801</v>
      </c>
      <c r="V234">
        <v>7.0716063066866699</v>
      </c>
      <c r="W234" t="s">
        <v>250</v>
      </c>
      <c r="X234" t="s">
        <v>465</v>
      </c>
      <c r="Y234" t="s">
        <v>252</v>
      </c>
      <c r="Z234" t="s">
        <v>253</v>
      </c>
      <c r="AA234" t="s">
        <v>254</v>
      </c>
      <c r="AB234" t="s">
        <v>466</v>
      </c>
      <c r="AC234" t="s">
        <v>256</v>
      </c>
      <c r="AD234" t="s">
        <v>467</v>
      </c>
      <c r="AE234" t="s">
        <v>258</v>
      </c>
      <c r="AF234" t="s">
        <v>259</v>
      </c>
      <c r="AG234">
        <v>24.111422278005168</v>
      </c>
      <c r="AH234">
        <v>24.264922648073959</v>
      </c>
      <c r="AI234">
        <v>14.055085467894161</v>
      </c>
      <c r="AJ234">
        <v>28.594179912491221</v>
      </c>
      <c r="AK234">
        <v>14.935527422112431</v>
      </c>
      <c r="AL234">
        <v>48.077541587385568</v>
      </c>
      <c r="AM234">
        <v>67.869660155151905</v>
      </c>
      <c r="AN234">
        <v>42.997760525353307</v>
      </c>
      <c r="AO234">
        <v>37.039320034536011</v>
      </c>
      <c r="AP234">
        <v>55.68999076712673</v>
      </c>
      <c r="AQ234">
        <v>5209.714098000004</v>
      </c>
      <c r="AR234">
        <v>3648.127564999997</v>
      </c>
      <c r="AS234">
        <v>2062.3575280000009</v>
      </c>
      <c r="AT234">
        <v>663.80987300000027</v>
      </c>
      <c r="AU234">
        <v>219.983001</v>
      </c>
      <c r="AV234">
        <v>378.07026200000013</v>
      </c>
      <c r="AW234">
        <v>92.622760999999997</v>
      </c>
      <c r="AX234">
        <v>60.582324999999997</v>
      </c>
      <c r="AY234">
        <v>53.554825000000001</v>
      </c>
      <c r="AZ234">
        <v>20.827843000000001</v>
      </c>
      <c r="BA234">
        <v>4018.4582620000019</v>
      </c>
      <c r="BB234">
        <v>3190.9267070000001</v>
      </c>
      <c r="BC234">
        <v>2300.495586999999</v>
      </c>
      <c r="BD234">
        <v>1276.8021920000001</v>
      </c>
      <c r="BE234">
        <v>411.65130099999988</v>
      </c>
      <c r="BF234">
        <v>1153.838291</v>
      </c>
      <c r="BG234">
        <v>584.48229099999969</v>
      </c>
      <c r="BH234">
        <v>874.61869599999977</v>
      </c>
      <c r="BI234">
        <v>1004.670412000001</v>
      </c>
      <c r="BJ234">
        <v>1348.9294780000009</v>
      </c>
      <c r="BK234">
        <v>1974.9068539999989</v>
      </c>
      <c r="BL234">
        <v>1650.948329999999</v>
      </c>
      <c r="BM234">
        <v>575.32096499999921</v>
      </c>
      <c r="BN234">
        <v>910.19086599999957</v>
      </c>
      <c r="BO234">
        <v>1726.085881999998</v>
      </c>
    </row>
    <row r="235">
      <c r="A235" t="s">
        <v>679</v>
      </c>
      <c r="B235">
        <v>2014</v>
      </c>
      <c r="C235" t="s">
        <v>686</v>
      </c>
      <c r="D235">
        <v>124</v>
      </c>
      <c r="E235" t="s">
        <v>50</v>
      </c>
      <c r="F235" t="s">
        <v>15</v>
      </c>
      <c r="G235" t="s">
        <v>702</v>
      </c>
      <c r="H235">
        <v>29.979787027162772</v>
      </c>
      <c r="I235">
        <v>44.3879952200556</v>
      </c>
      <c r="J235">
        <v>56.801392089446978</v>
      </c>
      <c r="K235">
        <v>58.660029377234963</v>
      </c>
      <c r="L235">
        <v>67.078831445015012</v>
      </c>
      <c r="M235">
        <v>40.971210693273044</v>
      </c>
      <c r="N235">
        <v>33.520700736520681</v>
      </c>
      <c r="O235">
        <v>47.132775412500003</v>
      </c>
      <c r="P235">
        <v>50.782970763941293</v>
      </c>
      <c r="Q235">
        <v>73.938161938933803</v>
      </c>
      <c r="R235">
        <v>27.670374996486171</v>
      </c>
      <c r="S235">
        <v>38.628984105153457</v>
      </c>
      <c r="T235">
        <v>50.169828334352232</v>
      </c>
      <c r="U235">
        <v>63.509337607842717</v>
      </c>
      <c r="V235">
        <v>80.655389721701852</v>
      </c>
      <c r="W235" t="s">
        <v>250</v>
      </c>
      <c r="X235" t="s">
        <v>465</v>
      </c>
      <c r="Y235" t="s">
        <v>252</v>
      </c>
      <c r="Z235" t="s">
        <v>253</v>
      </c>
      <c r="AA235" t="s">
        <v>254</v>
      </c>
      <c r="AB235" t="s">
        <v>466</v>
      </c>
      <c r="AC235" t="s">
        <v>256</v>
      </c>
      <c r="AD235" t="s">
        <v>467</v>
      </c>
      <c r="AE235" t="s">
        <v>258</v>
      </c>
      <c r="AF235" t="s">
        <v>259</v>
      </c>
      <c r="AG235">
        <v>56.004492469655467</v>
      </c>
      <c r="AH235">
        <v>64.963535396066376</v>
      </c>
      <c r="AI235">
        <v>61.695668458712078</v>
      </c>
      <c r="AJ235">
        <v>51.447673096006909</v>
      </c>
      <c r="AK235">
        <v>51.940835763477807</v>
      </c>
      <c r="AL235">
        <v>42.102121899279332</v>
      </c>
      <c r="AM235">
        <v>26.069876697058181</v>
      </c>
      <c r="AN235">
        <v>50.752050660968671</v>
      </c>
      <c r="AO235">
        <v>55.735908998456843</v>
      </c>
      <c r="AP235">
        <v>40.249259377478637</v>
      </c>
      <c r="AQ235">
        <v>2362.8126350000011</v>
      </c>
      <c r="AR235">
        <v>3496.2888170000051</v>
      </c>
      <c r="AS235">
        <v>4474.119093999996</v>
      </c>
      <c r="AT235">
        <v>4625.8764949999977</v>
      </c>
      <c r="AU235">
        <v>5283.5663479999921</v>
      </c>
      <c r="AV235">
        <v>843.7635000000007</v>
      </c>
      <c r="AW235">
        <v>691.16413600000021</v>
      </c>
      <c r="AX235">
        <v>969.10226799999941</v>
      </c>
      <c r="AY235">
        <v>1044.9237390000001</v>
      </c>
      <c r="AZ235">
        <v>1522.760023000001</v>
      </c>
      <c r="BA235">
        <v>1610.039142999997</v>
      </c>
      <c r="BB235">
        <v>2249.729609</v>
      </c>
      <c r="BC235">
        <v>2917.7367679999988</v>
      </c>
      <c r="BD235">
        <v>3698.3445789999992</v>
      </c>
      <c r="BE235">
        <v>4695.0996239999986</v>
      </c>
      <c r="BF235">
        <v>2680.0628820000029</v>
      </c>
      <c r="BG235">
        <v>1564.8117469999991</v>
      </c>
      <c r="BH235">
        <v>3839.1929540000028</v>
      </c>
      <c r="BI235">
        <v>1807.6390049999991</v>
      </c>
      <c r="BJ235">
        <v>4691.1315880000011</v>
      </c>
      <c r="BK235">
        <v>1729.451348000001</v>
      </c>
      <c r="BL235">
        <v>634.15699000000006</v>
      </c>
      <c r="BM235">
        <v>679.07533800000067</v>
      </c>
      <c r="BN235">
        <v>1369.6340869999999</v>
      </c>
      <c r="BO235">
        <v>1247.5074500000001</v>
      </c>
    </row>
    <row r="236">
      <c r="A236" t="s">
        <v>679</v>
      </c>
      <c r="B236">
        <v>2014</v>
      </c>
      <c r="C236" t="s">
        <v>686</v>
      </c>
      <c r="D236">
        <v>125</v>
      </c>
      <c r="E236" t="s">
        <v>50</v>
      </c>
      <c r="F236" t="s">
        <v>16</v>
      </c>
      <c r="G236" t="s">
        <v>703</v>
      </c>
      <c r="H236">
        <v>3.9184337556085378</v>
      </c>
      <c r="I236">
        <v>9.2963033624852507</v>
      </c>
      <c r="J236">
        <v>17.01584967024402</v>
      </c>
      <c r="K236">
        <v>32.92229957314504</v>
      </c>
      <c r="L236">
        <v>30.128319620584399</v>
      </c>
      <c r="M236">
        <v>40.670568832313251</v>
      </c>
      <c r="N236">
        <v>61.987197183588933</v>
      </c>
      <c r="O236">
        <v>49.920772791359667</v>
      </c>
      <c r="P236">
        <v>46.61428129308851</v>
      </c>
      <c r="Q236">
        <v>25.05053463484478</v>
      </c>
      <c r="R236">
        <v>3.2677965997133258</v>
      </c>
      <c r="S236">
        <v>6.5812062429199738</v>
      </c>
      <c r="T236">
        <v>10.27366679189306</v>
      </c>
      <c r="U236">
        <v>14.56494407737341</v>
      </c>
      <c r="V236">
        <v>12.27300397161148</v>
      </c>
      <c r="W236" t="s">
        <v>250</v>
      </c>
      <c r="X236" t="s">
        <v>465</v>
      </c>
      <c r="Y236" t="s">
        <v>252</v>
      </c>
      <c r="Z236" t="s">
        <v>253</v>
      </c>
      <c r="AA236" t="s">
        <v>254</v>
      </c>
      <c r="AB236" t="s">
        <v>466</v>
      </c>
      <c r="AC236" t="s">
        <v>256</v>
      </c>
      <c r="AD236" t="s">
        <v>467</v>
      </c>
      <c r="AE236" t="s">
        <v>258</v>
      </c>
      <c r="AF236" t="s">
        <v>259</v>
      </c>
      <c r="AG236">
        <v>19.884085252339649</v>
      </c>
      <c r="AH236">
        <v>10.77154195585962</v>
      </c>
      <c r="AI236">
        <v>24.249246073393621</v>
      </c>
      <c r="AJ236">
        <v>19.958146991501991</v>
      </c>
      <c r="AK236">
        <v>33.123636814409942</v>
      </c>
      <c r="AL236">
        <v>9.820336513335171</v>
      </c>
      <c r="AM236">
        <v>6.0604631477898661</v>
      </c>
      <c r="AN236">
        <v>6.250188813677652</v>
      </c>
      <c r="AO236">
        <v>7.2247709670072826</v>
      </c>
      <c r="AP236">
        <v>4.0607498553948069</v>
      </c>
      <c r="AQ236">
        <v>308.82556899999997</v>
      </c>
      <c r="AR236">
        <v>732.23765400000002</v>
      </c>
      <c r="AS236">
        <v>1340.300565</v>
      </c>
      <c r="AT236">
        <v>2596.2225619999981</v>
      </c>
      <c r="AU236">
        <v>2373.102993</v>
      </c>
      <c r="AV236">
        <v>837.57206399999984</v>
      </c>
      <c r="AW236">
        <v>1278.1155119999989</v>
      </c>
      <c r="AX236">
        <v>1026.426594</v>
      </c>
      <c r="AY236">
        <v>959.14768999999967</v>
      </c>
      <c r="AZ236">
        <v>515.91697299999998</v>
      </c>
      <c r="BA236">
        <v>190.14127699999989</v>
      </c>
      <c r="BB236">
        <v>383.28563100000002</v>
      </c>
      <c r="BC236">
        <v>597.48770000000047</v>
      </c>
      <c r="BD236">
        <v>848.16160900000011</v>
      </c>
      <c r="BE236">
        <v>714.43429300000025</v>
      </c>
      <c r="BF236">
        <v>951.54150100000004</v>
      </c>
      <c r="BG236">
        <v>259.45994600000012</v>
      </c>
      <c r="BH236">
        <v>1508.9800789999981</v>
      </c>
      <c r="BI236">
        <v>701.23919699999999</v>
      </c>
      <c r="BJ236">
        <v>2991.6218459999982</v>
      </c>
      <c r="BK236">
        <v>403.39520800000003</v>
      </c>
      <c r="BL236">
        <v>147.42244899999989</v>
      </c>
      <c r="BM236">
        <v>83.629114999999985</v>
      </c>
      <c r="BN236">
        <v>177.53891100000001</v>
      </c>
      <c r="BO236">
        <v>125.8610910000001</v>
      </c>
    </row>
    <row r="237">
      <c r="A237" t="s">
        <v>679</v>
      </c>
      <c r="B237">
        <v>2014</v>
      </c>
      <c r="C237" t="s">
        <v>686</v>
      </c>
      <c r="D237">
        <v>126</v>
      </c>
      <c r="E237" t="s">
        <v>50</v>
      </c>
      <c r="F237" t="s">
        <v>22</v>
      </c>
      <c r="G237" t="s">
        <v>704</v>
      </c>
      <c r="H237">
        <v>0.21181417046649639</v>
      </c>
      <c r="I237">
        <v>2.209681689769873</v>
      </c>
      <c r="J237">
        <v>1.7731450526559589</v>
      </c>
      <c r="K237">
        <v>1.555822024944536</v>
      </c>
      <c r="L237">
        <v>1.15649556492747</v>
      </c>
      <c r="M237">
        <v>1.43144807244035</v>
      </c>
      <c r="N237">
        <v>0.19794680786946461</v>
      </c>
      <c r="O237">
        <v>0.98595864504694353</v>
      </c>
      <c r="P237">
        <v>1.6578197295882611</v>
      </c>
      <c r="Q237">
        <v>0.9587144747661821</v>
      </c>
      <c r="R237">
        <v>0.2869025198564259</v>
      </c>
      <c r="S237">
        <v>1.3461298672524511</v>
      </c>
      <c r="T237">
        <v>2.1782247391893752</v>
      </c>
      <c r="U237">
        <v>2.297288607614568</v>
      </c>
      <c r="V237">
        <v>1.3906846452793999</v>
      </c>
      <c r="W237" t="s">
        <v>250</v>
      </c>
      <c r="X237" t="s">
        <v>465</v>
      </c>
      <c r="Y237" t="s">
        <v>252</v>
      </c>
      <c r="Z237" t="s">
        <v>253</v>
      </c>
      <c r="AA237" t="s">
        <v>254</v>
      </c>
      <c r="AB237" t="s">
        <v>466</v>
      </c>
      <c r="AC237" t="s">
        <v>256</v>
      </c>
      <c r="AD237" t="s">
        <v>467</v>
      </c>
      <c r="AE237" t="s">
        <v>258</v>
      </c>
      <c r="AF237" t="s">
        <v>259</v>
      </c>
      <c r="AG237">
        <v>2.3449121354992681</v>
      </c>
      <c r="AH237">
        <v>0.80597620715760954</v>
      </c>
      <c r="AI237">
        <v>1.1537164045749859</v>
      </c>
      <c r="AJ237">
        <v>4.1218769657244216</v>
      </c>
      <c r="AK237">
        <v>0.97064189314603055</v>
      </c>
      <c r="AL237">
        <v>1.532190025009236</v>
      </c>
      <c r="AM237">
        <v>0.59418450157889424</v>
      </c>
      <c r="AN237">
        <v>0.2342605721713511</v>
      </c>
      <c r="AO237">
        <v>0.47403289234650708</v>
      </c>
      <c r="AP237">
        <v>0.51966026280215516</v>
      </c>
      <c r="AQ237">
        <v>16.693821</v>
      </c>
      <c r="AR237">
        <v>174.048982</v>
      </c>
      <c r="AS237">
        <v>139.666685</v>
      </c>
      <c r="AT237">
        <v>122.690708</v>
      </c>
      <c r="AU237">
        <v>91.093135000000004</v>
      </c>
      <c r="AV237">
        <v>29.479324999999999</v>
      </c>
      <c r="AW237">
        <v>4.0814700000000004</v>
      </c>
      <c r="AX237">
        <v>20.272406</v>
      </c>
      <c r="AY237">
        <v>34.111733999999998</v>
      </c>
      <c r="AZ237">
        <v>19.744771</v>
      </c>
      <c r="BA237">
        <v>16.693821</v>
      </c>
      <c r="BB237">
        <v>78.397821999999991</v>
      </c>
      <c r="BC237">
        <v>126.679453</v>
      </c>
      <c r="BD237">
        <v>133.7782</v>
      </c>
      <c r="BE237">
        <v>80.954328999999987</v>
      </c>
      <c r="BF237">
        <v>112.214426</v>
      </c>
      <c r="BG237">
        <v>19.413983999999999</v>
      </c>
      <c r="BH237">
        <v>71.793369000000013</v>
      </c>
      <c r="BI237">
        <v>144.824151</v>
      </c>
      <c r="BJ237">
        <v>87.665298000000007</v>
      </c>
      <c r="BK237">
        <v>62.938588000000003</v>
      </c>
      <c r="BL237">
        <v>14.453703000000001</v>
      </c>
      <c r="BM237">
        <v>3.1344660000000002</v>
      </c>
      <c r="BN237">
        <v>11.648713000000001</v>
      </c>
      <c r="BO237">
        <v>16.106632999999999</v>
      </c>
    </row>
    <row r="238">
      <c r="A238" t="s">
        <v>679</v>
      </c>
      <c r="B238">
        <v>2014</v>
      </c>
      <c r="C238" t="s">
        <v>686</v>
      </c>
      <c r="D238">
        <v>127</v>
      </c>
      <c r="E238" t="s">
        <v>50</v>
      </c>
      <c r="F238" t="s">
        <v>19</v>
      </c>
      <c r="G238" t="s">
        <v>705</v>
      </c>
      <c r="H238">
        <v>65.8899650467622</v>
      </c>
      <c r="I238">
        <v>44.106019727689279</v>
      </c>
      <c r="J238">
        <v>24.409613187653051</v>
      </c>
      <c r="K238">
        <v>6.8618490246754611</v>
      </c>
      <c r="L238">
        <v>1.636353369473118</v>
      </c>
      <c r="M238">
        <v>16.926772401973359</v>
      </c>
      <c r="N238">
        <v>4.2941552720209293</v>
      </c>
      <c r="O238">
        <v>1.960493151093387</v>
      </c>
      <c r="P238">
        <v>0.94492821338194344</v>
      </c>
      <c r="Q238">
        <v>0.052588951455238599</v>
      </c>
      <c r="R238">
        <v>68.774925883944078</v>
      </c>
      <c r="S238">
        <v>53.443679784674117</v>
      </c>
      <c r="T238">
        <v>37.378280134565337</v>
      </c>
      <c r="U238">
        <v>19.6284297071693</v>
      </c>
      <c r="V238">
        <v>5.6809216614072717</v>
      </c>
      <c r="W238" t="s">
        <v>250</v>
      </c>
      <c r="X238" t="s">
        <v>465</v>
      </c>
      <c r="Y238" t="s">
        <v>252</v>
      </c>
      <c r="Z238" t="s">
        <v>253</v>
      </c>
      <c r="AA238" t="s">
        <v>254</v>
      </c>
      <c r="AB238" t="s">
        <v>466</v>
      </c>
      <c r="AC238" t="s">
        <v>256</v>
      </c>
      <c r="AD238" t="s">
        <v>467</v>
      </c>
      <c r="AE238" t="s">
        <v>258</v>
      </c>
      <c r="AF238" t="s">
        <v>259</v>
      </c>
      <c r="AG238">
        <v>21.766510142505609</v>
      </c>
      <c r="AH238">
        <v>23.458946440916399</v>
      </c>
      <c r="AI238">
        <v>12.90136906331931</v>
      </c>
      <c r="AJ238">
        <v>24.472302946766671</v>
      </c>
      <c r="AK238">
        <v>13.96488552896621</v>
      </c>
      <c r="AL238">
        <v>46.545351562376268</v>
      </c>
      <c r="AM238">
        <v>67.275475653573054</v>
      </c>
      <c r="AN238">
        <v>42.763499953182333</v>
      </c>
      <c r="AO238">
        <v>36.565287142189383</v>
      </c>
      <c r="AP238">
        <v>55.170330504324397</v>
      </c>
      <c r="AQ238">
        <v>5193.0202770000042</v>
      </c>
      <c r="AR238">
        <v>3474.0785829999991</v>
      </c>
      <c r="AS238">
        <v>1922.690843000001</v>
      </c>
      <c r="AT238">
        <v>541.11916500000018</v>
      </c>
      <c r="AU238">
        <v>128.88986600000001</v>
      </c>
      <c r="AV238">
        <v>348.59093699999988</v>
      </c>
      <c r="AW238">
        <v>88.541290999999973</v>
      </c>
      <c r="AX238">
        <v>40.309919000000001</v>
      </c>
      <c r="AY238">
        <v>19.443090999999999</v>
      </c>
      <c r="AZ238">
        <v>1.083072</v>
      </c>
      <c r="BA238">
        <v>4001.764441000003</v>
      </c>
      <c r="BB238">
        <v>3112.5288850000011</v>
      </c>
      <c r="BC238">
        <v>2173.8161339999988</v>
      </c>
      <c r="BD238">
        <v>1143.0239919999999</v>
      </c>
      <c r="BE238">
        <v>330.6969719999999</v>
      </c>
      <c r="BF238">
        <v>1041.623865</v>
      </c>
      <c r="BG238">
        <v>565.06830699999978</v>
      </c>
      <c r="BH238">
        <v>802.82532699999979</v>
      </c>
      <c r="BI238">
        <v>859.84626100000071</v>
      </c>
      <c r="BJ238">
        <v>1261.264180000001</v>
      </c>
      <c r="BK238">
        <v>1911.9682660000001</v>
      </c>
      <c r="BL238">
        <v>1636.494627</v>
      </c>
      <c r="BM238">
        <v>572.18649899999923</v>
      </c>
      <c r="BN238">
        <v>898.54215299999942</v>
      </c>
      <c r="BO238">
        <v>1709.9792489999979</v>
      </c>
    </row>
    <row r="239">
      <c r="A239" t="s">
        <v>679</v>
      </c>
      <c r="B239">
        <v>2014</v>
      </c>
      <c r="C239" t="s">
        <v>686</v>
      </c>
      <c r="D239">
        <v>128</v>
      </c>
      <c r="E239" t="s">
        <v>186</v>
      </c>
      <c r="F239" t="s">
        <v>49</v>
      </c>
      <c r="G239" t="s">
        <v>709</v>
      </c>
      <c r="H239">
        <v>11.55940832623307</v>
      </c>
      <c r="I239">
        <v>17.316615114551549</v>
      </c>
      <c r="J239">
        <v>23.051321431974401</v>
      </c>
      <c r="K239">
        <v>35.948310062067293</v>
      </c>
      <c r="L239">
        <v>30.993933358105071</v>
      </c>
      <c r="M239">
        <v>49.815877444914349</v>
      </c>
      <c r="N239">
        <v>64.902692377796839</v>
      </c>
      <c r="O239">
        <v>51.436319140544633</v>
      </c>
      <c r="P239">
        <v>47.859955295036542</v>
      </c>
      <c r="Q239">
        <v>25.306459729140911</v>
      </c>
      <c r="R239">
        <v>10.56234557867263</v>
      </c>
      <c r="S239">
        <v>14.556908945198501</v>
      </c>
      <c r="T239">
        <v>16.997142158035309</v>
      </c>
      <c r="U239">
        <v>18.65523929646524</v>
      </c>
      <c r="V239">
        <v>13.206947289022789</v>
      </c>
      <c r="W239" t="s">
        <v>250</v>
      </c>
      <c r="X239" t="s">
        <v>465</v>
      </c>
      <c r="Y239" t="s">
        <v>252</v>
      </c>
      <c r="Z239" t="s">
        <v>253</v>
      </c>
      <c r="AA239" t="s">
        <v>254</v>
      </c>
      <c r="AB239" t="s">
        <v>466</v>
      </c>
      <c r="AC239" t="s">
        <v>256</v>
      </c>
      <c r="AD239" t="s">
        <v>467</v>
      </c>
      <c r="AE239" t="s">
        <v>258</v>
      </c>
      <c r="AF239" t="s">
        <v>259</v>
      </c>
      <c r="AG239">
        <v>26.201683901866812</v>
      </c>
      <c r="AH239">
        <v>14.222659212198829</v>
      </c>
      <c r="AI239">
        <v>28.214870193785611</v>
      </c>
      <c r="AJ239">
        <v>27.950308486119201</v>
      </c>
      <c r="AK239">
        <v>38.939448879884488</v>
      </c>
      <c r="AL239">
        <v>18.913465990565161</v>
      </c>
      <c r="AM239">
        <v>18.8621196571677</v>
      </c>
      <c r="AN239">
        <v>10.96481273592352</v>
      </c>
      <c r="AO239">
        <v>11.475052319908711</v>
      </c>
      <c r="AP239">
        <v>9.1644076038290567</v>
      </c>
      <c r="AQ239"/>
      <c r="AR239"/>
      <c r="AS239"/>
      <c r="AT239"/>
      <c r="AU239"/>
      <c r="AV239"/>
      <c r="AW239"/>
      <c r="AX239"/>
      <c r="AY239"/>
      <c r="AZ239"/>
      <c r="BA239"/>
      <c r="BB239"/>
      <c r="BC239"/>
      <c r="BD239"/>
      <c r="BE239"/>
      <c r="BF239"/>
      <c r="BG239"/>
      <c r="BH239"/>
      <c r="BI239"/>
      <c r="BJ239"/>
      <c r="BK239"/>
      <c r="BL239"/>
      <c r="BM239"/>
      <c r="BN239"/>
      <c r="BO239"/>
    </row>
    <row r="240">
      <c r="A240" t="s">
        <v>679</v>
      </c>
      <c r="B240">
        <v>2014</v>
      </c>
      <c r="C240" t="s">
        <v>686</v>
      </c>
      <c r="D240">
        <v>129</v>
      </c>
      <c r="E240" t="s">
        <v>186</v>
      </c>
      <c r="F240" t="s">
        <v>48</v>
      </c>
      <c r="G240" t="s">
        <v>199</v>
      </c>
      <c r="H240">
        <v>88.440591673766889</v>
      </c>
      <c r="I240">
        <v>82.683384885448476</v>
      </c>
      <c r="J240">
        <v>76.948678568025542</v>
      </c>
      <c r="K240">
        <v>64.05168993793265</v>
      </c>
      <c r="L240">
        <v>69.006066641894961</v>
      </c>
      <c r="M240">
        <v>50.184122555085629</v>
      </c>
      <c r="N240">
        <v>35.097307622203218</v>
      </c>
      <c r="O240">
        <v>48.563680859455189</v>
      </c>
      <c r="P240">
        <v>52.140044704963493</v>
      </c>
      <c r="Q240">
        <v>74.693540270859032</v>
      </c>
      <c r="R240">
        <v>89.437654421327423</v>
      </c>
      <c r="S240">
        <v>85.443091054801414</v>
      </c>
      <c r="T240">
        <v>83.002857841964655</v>
      </c>
      <c r="U240">
        <v>81.344760703534718</v>
      </c>
      <c r="V240">
        <v>86.793052710977165</v>
      </c>
      <c r="W240" t="s">
        <v>250</v>
      </c>
      <c r="X240" t="s">
        <v>465</v>
      </c>
      <c r="Y240" t="s">
        <v>252</v>
      </c>
      <c r="Z240" t="s">
        <v>253</v>
      </c>
      <c r="AA240" t="s">
        <v>254</v>
      </c>
      <c r="AB240" t="s">
        <v>466</v>
      </c>
      <c r="AC240" t="s">
        <v>256</v>
      </c>
      <c r="AD240" t="s">
        <v>467</v>
      </c>
      <c r="AE240" t="s">
        <v>258</v>
      </c>
      <c r="AF240" t="s">
        <v>259</v>
      </c>
      <c r="AG240">
        <v>73.798316098133313</v>
      </c>
      <c r="AH240">
        <v>85.777340787801108</v>
      </c>
      <c r="AI240">
        <v>71.785129806214314</v>
      </c>
      <c r="AJ240">
        <v>72.049691513880887</v>
      </c>
      <c r="AK240">
        <v>61.060551120115584</v>
      </c>
      <c r="AL240">
        <v>81.086534009434956</v>
      </c>
      <c r="AM240">
        <v>81.137880342832347</v>
      </c>
      <c r="AN240">
        <v>89.03518726407637</v>
      </c>
      <c r="AO240">
        <v>88.524947680091387</v>
      </c>
      <c r="AP240">
        <v>90.835592396171023</v>
      </c>
      <c r="AQ240"/>
      <c r="AR240"/>
      <c r="AS240"/>
      <c r="AT240"/>
      <c r="AU240"/>
      <c r="AV240"/>
      <c r="AW240"/>
      <c r="AX240"/>
      <c r="AY240"/>
      <c r="AZ240"/>
      <c r="BA240"/>
      <c r="BB240"/>
      <c r="BC240"/>
      <c r="BD240"/>
      <c r="BE240"/>
      <c r="BF240"/>
      <c r="BG240"/>
      <c r="BH240"/>
      <c r="BI240"/>
      <c r="BJ240"/>
      <c r="BK240"/>
      <c r="BL240"/>
      <c r="BM240"/>
      <c r="BN240"/>
      <c r="BO240"/>
    </row>
    <row r="241">
      <c r="A241" t="s">
        <v>679</v>
      </c>
      <c r="B241">
        <v>2014</v>
      </c>
      <c r="C241" t="s">
        <v>686</v>
      </c>
      <c r="D241">
        <v>135</v>
      </c>
      <c r="E241" t="s">
        <v>45</v>
      </c>
      <c r="F241" t="s">
        <v>44</v>
      </c>
      <c r="G241" t="s">
        <v>706</v>
      </c>
      <c r="H241">
        <v>0</v>
      </c>
      <c r="I241">
        <v>0.0049816076497281999</v>
      </c>
      <c r="J241">
        <v>0</v>
      </c>
      <c r="K241">
        <v>0.31318902131932169</v>
      </c>
      <c r="L241">
        <v>4.588482838995418</v>
      </c>
      <c r="M241">
        <v>0.25064967452413123</v>
      </c>
      <c r="N241">
        <v>0.43980641180772823</v>
      </c>
      <c r="O241">
        <v>0.69898423250979469</v>
      </c>
      <c r="P241">
        <v>1.7844005892043799</v>
      </c>
      <c r="Q241">
        <v>15.321235183560541</v>
      </c>
      <c r="R241">
        <v>0</v>
      </c>
      <c r="S241">
        <v>0</v>
      </c>
      <c r="T241">
        <v>0</v>
      </c>
      <c r="U241">
        <v>0</v>
      </c>
      <c r="V241">
        <v>0.097041835785133104</v>
      </c>
      <c r="W241" t="s">
        <v>250</v>
      </c>
      <c r="X241" t="s">
        <v>465</v>
      </c>
      <c r="Y241" t="s">
        <v>252</v>
      </c>
      <c r="Z241" t="s">
        <v>253</v>
      </c>
      <c r="AA241" t="s">
        <v>254</v>
      </c>
      <c r="AB241" t="s">
        <v>466</v>
      </c>
      <c r="AC241" t="s">
        <v>256</v>
      </c>
      <c r="AD241" t="s">
        <v>467</v>
      </c>
      <c r="AE241" t="s">
        <v>258</v>
      </c>
      <c r="AF241" t="s">
        <v>259</v>
      </c>
      <c r="AG241">
        <v>1.692226561191069</v>
      </c>
      <c r="AH241">
        <v>0.88208177925737041</v>
      </c>
      <c r="AI241">
        <v>0.0216026352567005</v>
      </c>
      <c r="AJ241">
        <v>0.38751121717082387</v>
      </c>
      <c r="AK241">
        <v>2.4147762285833481</v>
      </c>
      <c r="AL241">
        <v>0.32507352966934783</v>
      </c>
      <c r="AM241">
        <v>0.36854991397222547</v>
      </c>
      <c r="AN241">
        <v>0.52981101140785491</v>
      </c>
      <c r="AO241">
        <v>0.48961869978893813</v>
      </c>
      <c r="AP241">
        <v>0.3157872858968</v>
      </c>
      <c r="AQ241"/>
      <c r="AR241"/>
      <c r="AS241"/>
      <c r="AT241"/>
      <c r="AU241"/>
      <c r="AV241"/>
      <c r="AW241"/>
      <c r="AX241"/>
      <c r="AY241"/>
      <c r="AZ241"/>
      <c r="BA241"/>
      <c r="BB241"/>
      <c r="BC241"/>
      <c r="BD241"/>
      <c r="BE241"/>
      <c r="BF241"/>
      <c r="BG241"/>
      <c r="BH241"/>
      <c r="BI241"/>
      <c r="BJ241"/>
      <c r="BK241"/>
      <c r="BL241"/>
      <c r="BM241"/>
      <c r="BN241"/>
      <c r="BO241"/>
    </row>
    <row r="242">
      <c r="A242" t="s">
        <v>679</v>
      </c>
      <c r="B242">
        <v>2014</v>
      </c>
      <c r="C242" t="s">
        <v>686</v>
      </c>
      <c r="D242">
        <v>136</v>
      </c>
      <c r="E242" t="s">
        <v>45</v>
      </c>
      <c r="F242" t="s">
        <v>43</v>
      </c>
      <c r="G242" t="s">
        <v>707</v>
      </c>
      <c r="H242">
        <v>0</v>
      </c>
      <c r="I242">
        <v>0</v>
      </c>
      <c r="J242">
        <v>0.017749048459913</v>
      </c>
      <c r="K242">
        <v>0.1214181406987159</v>
      </c>
      <c r="L242">
        <v>4.4643759395722338</v>
      </c>
      <c r="M242">
        <v>0.047988453151049701</v>
      </c>
      <c r="N242">
        <v>0.26915774363402489</v>
      </c>
      <c r="O242">
        <v>0.72386814945139333</v>
      </c>
      <c r="P242">
        <v>2.3035426821493119</v>
      </c>
      <c r="Q242">
        <v>11.87263571173381</v>
      </c>
      <c r="R242">
        <v>0</v>
      </c>
      <c r="S242">
        <v>0</v>
      </c>
      <c r="T242">
        <v>0.0070460062747982003</v>
      </c>
      <c r="U242">
        <v>0</v>
      </c>
      <c r="V242">
        <v>0.83950577365051005</v>
      </c>
      <c r="W242" t="s">
        <v>250</v>
      </c>
      <c r="X242" t="s">
        <v>465</v>
      </c>
      <c r="Y242" t="s">
        <v>252</v>
      </c>
      <c r="Z242" t="s">
        <v>253</v>
      </c>
      <c r="AA242" t="s">
        <v>254</v>
      </c>
      <c r="AB242" t="s">
        <v>466</v>
      </c>
      <c r="AC242" t="s">
        <v>256</v>
      </c>
      <c r="AD242" t="s">
        <v>467</v>
      </c>
      <c r="AE242" t="s">
        <v>258</v>
      </c>
      <c r="AF242" t="s">
        <v>259</v>
      </c>
      <c r="AG242">
        <v>2.08174018134733</v>
      </c>
      <c r="AH242">
        <v>0.58232630202885849</v>
      </c>
      <c r="AI242">
        <v>0.238805517638432</v>
      </c>
      <c r="AJ242">
        <v>0.61239627976868016</v>
      </c>
      <c r="AK242">
        <v>1.98445575145099</v>
      </c>
      <c r="AL242">
        <v>0.21454727488133221</v>
      </c>
      <c r="AM242">
        <v>0.088224275477942093</v>
      </c>
      <c r="AN242">
        <v>0.7431568089986742</v>
      </c>
      <c r="AO242">
        <v>0.29643371527986317</v>
      </c>
      <c r="AP242">
        <v>0.16696038378880881</v>
      </c>
      <c r="AQ242"/>
      <c r="AR242"/>
      <c r="AS242"/>
      <c r="AT242"/>
      <c r="AU242"/>
      <c r="AV242"/>
      <c r="AW242"/>
      <c r="AX242"/>
      <c r="AY242"/>
      <c r="AZ242"/>
      <c r="BA242"/>
      <c r="BB242"/>
      <c r="BC242"/>
      <c r="BD242"/>
      <c r="BE242"/>
      <c r="BF242"/>
      <c r="BG242"/>
      <c r="BH242"/>
      <c r="BI242"/>
      <c r="BJ242"/>
      <c r="BK242"/>
      <c r="BL242"/>
      <c r="BM242"/>
      <c r="BN242"/>
      <c r="BO242"/>
    </row>
    <row r="243">
      <c r="A243" t="s">
        <v>679</v>
      </c>
      <c r="B243">
        <v>2014</v>
      </c>
      <c r="C243" t="s">
        <v>686</v>
      </c>
      <c r="D243">
        <v>137</v>
      </c>
      <c r="E243" t="s">
        <v>45</v>
      </c>
      <c r="F243" t="s">
        <v>42</v>
      </c>
      <c r="G243" t="s">
        <v>708</v>
      </c>
      <c r="H243">
        <v>33.898220782771368</v>
      </c>
      <c r="I243">
        <v>53.679316974891137</v>
      </c>
      <c r="J243">
        <v>73.799492711231267</v>
      </c>
      <c r="K243">
        <v>91.147721788362048</v>
      </c>
      <c r="L243">
        <v>88.154292287031666</v>
      </c>
      <c r="M243">
        <v>81.343141397911111</v>
      </c>
      <c r="N243">
        <v>94.798933764667794</v>
      </c>
      <c r="O243">
        <v>95.630695821898684</v>
      </c>
      <c r="P243">
        <v>93.309308785676123</v>
      </c>
      <c r="Q243">
        <v>71.794825678484315</v>
      </c>
      <c r="R243">
        <v>30.9381715961994</v>
      </c>
      <c r="S243">
        <v>45.210190348073489</v>
      </c>
      <c r="T243">
        <v>60.43644911997054</v>
      </c>
      <c r="U243">
        <v>78.074281685216178</v>
      </c>
      <c r="V243">
        <v>91.991846083877789</v>
      </c>
      <c r="W243" t="s">
        <v>250</v>
      </c>
      <c r="X243" t="s">
        <v>465</v>
      </c>
      <c r="Y243" t="s">
        <v>252</v>
      </c>
      <c r="Z243" t="s">
        <v>253</v>
      </c>
      <c r="AA243" t="s">
        <v>254</v>
      </c>
      <c r="AB243" t="s">
        <v>466</v>
      </c>
      <c r="AC243" t="s">
        <v>256</v>
      </c>
      <c r="AD243" t="s">
        <v>467</v>
      </c>
      <c r="AE243" t="s">
        <v>258</v>
      </c>
      <c r="AF243" t="s">
        <v>259</v>
      </c>
      <c r="AG243">
        <v>72.1146109794566</v>
      </c>
      <c r="AH243">
        <v>74.270669270639786</v>
      </c>
      <c r="AI243">
        <v>85.684506379210674</v>
      </c>
      <c r="AJ243">
        <v>70.405912590569315</v>
      </c>
      <c r="AK243">
        <v>80.66524059785327</v>
      </c>
      <c r="AL243">
        <v>51.382837608063689</v>
      </c>
      <c r="AM243">
        <v>31.67356565539783</v>
      </c>
      <c r="AN243">
        <v>55.729271654239923</v>
      </c>
      <c r="AO243">
        <v>62.174627550395194</v>
      </c>
      <c r="AP243">
        <v>43.827261563187783</v>
      </c>
      <c r="AQ243"/>
      <c r="AR243"/>
      <c r="AS243"/>
      <c r="AT243"/>
      <c r="AU243"/>
      <c r="AV243"/>
      <c r="AW243"/>
      <c r="AX243"/>
      <c r="AY243"/>
      <c r="AZ243"/>
      <c r="BA243"/>
      <c r="BB243"/>
      <c r="BC243"/>
      <c r="BD243"/>
      <c r="BE243"/>
      <c r="BF243"/>
      <c r="BG243"/>
      <c r="BH243"/>
      <c r="BI243"/>
      <c r="BJ243"/>
      <c r="BK243"/>
      <c r="BL243"/>
      <c r="BM243"/>
      <c r="BN243"/>
      <c r="BO243"/>
    </row>
    <row r="244">
      <c r="A244" t="s">
        <v>679</v>
      </c>
      <c r="B244">
        <v>2014</v>
      </c>
      <c r="C244" t="s">
        <v>686</v>
      </c>
      <c r="D244">
        <v>138</v>
      </c>
      <c r="E244" t="s">
        <v>45</v>
      </c>
      <c r="F244" t="s">
        <v>41</v>
      </c>
      <c r="G244" t="s">
        <v>199</v>
      </c>
      <c r="H244">
        <v>0.2118141704661986</v>
      </c>
      <c r="I244">
        <v>2.2096816897697211</v>
      </c>
      <c r="J244">
        <v>1.7731450526556549</v>
      </c>
      <c r="K244">
        <v>1.5558220249444339</v>
      </c>
      <c r="L244">
        <v>1.156495564927654</v>
      </c>
      <c r="M244">
        <v>1.4314480724402869</v>
      </c>
      <c r="N244">
        <v>0.1979468078695088</v>
      </c>
      <c r="O244">
        <v>0.9859586450467559</v>
      </c>
      <c r="P244">
        <v>1.657819729588268</v>
      </c>
      <c r="Q244">
        <v>0.95871447476603788</v>
      </c>
      <c r="R244">
        <v>0.28690251985644771</v>
      </c>
      <c r="S244">
        <v>1.346129867252261</v>
      </c>
      <c r="T244">
        <v>2.1782247391892371</v>
      </c>
      <c r="U244">
        <v>2.2972886076144898</v>
      </c>
      <c r="V244">
        <v>1.3906846452793979</v>
      </c>
      <c r="W244" t="s">
        <v>250</v>
      </c>
      <c r="X244" t="s">
        <v>465</v>
      </c>
      <c r="Y244" t="s">
        <v>252</v>
      </c>
      <c r="Z244" t="s">
        <v>253</v>
      </c>
      <c r="AA244" t="s">
        <v>254</v>
      </c>
      <c r="AB244" t="s">
        <v>466</v>
      </c>
      <c r="AC244" t="s">
        <v>256</v>
      </c>
      <c r="AD244" t="s">
        <v>467</v>
      </c>
      <c r="AE244" t="s">
        <v>258</v>
      </c>
      <c r="AF244" t="s">
        <v>259</v>
      </c>
      <c r="AG244">
        <v>2.3449121354995501</v>
      </c>
      <c r="AH244">
        <v>0.80597620715756757</v>
      </c>
      <c r="AI244">
        <v>1.15371640457485</v>
      </c>
      <c r="AJ244">
        <v>4.1218769657245486</v>
      </c>
      <c r="AK244">
        <v>0.97064189314621618</v>
      </c>
      <c r="AL244">
        <v>1.532190025009315</v>
      </c>
      <c r="AM244">
        <v>0.59418450157885916</v>
      </c>
      <c r="AN244">
        <v>0.23426057217098331</v>
      </c>
      <c r="AO244">
        <v>0.47403289234662599</v>
      </c>
      <c r="AP244">
        <v>0.51966026280232336</v>
      </c>
      <c r="AQ244"/>
      <c r="AR244"/>
      <c r="AS244"/>
      <c r="AT244"/>
      <c r="AU244"/>
      <c r="AV244"/>
      <c r="AW244"/>
      <c r="AX244"/>
      <c r="AY244"/>
      <c r="AZ244"/>
      <c r="BA244"/>
      <c r="BB244"/>
      <c r="BC244"/>
      <c r="BD244"/>
      <c r="BE244"/>
      <c r="BF244"/>
      <c r="BG244"/>
      <c r="BH244"/>
      <c r="BI244"/>
      <c r="BJ244"/>
      <c r="BK244"/>
      <c r="BL244"/>
      <c r="BM244"/>
      <c r="BN244"/>
      <c r="BO244"/>
    </row>
    <row r="245">
      <c r="A245" t="s">
        <v>679</v>
      </c>
      <c r="B245">
        <v>2014</v>
      </c>
      <c r="C245" t="s">
        <v>686</v>
      </c>
      <c r="D245">
        <v>139</v>
      </c>
      <c r="E245" t="s">
        <v>45</v>
      </c>
      <c r="F245" t="s">
        <v>19</v>
      </c>
      <c r="G245" t="s">
        <v>199</v>
      </c>
      <c r="H245">
        <v>65.8899650467622</v>
      </c>
      <c r="I245">
        <v>44.106019727689279</v>
      </c>
      <c r="J245">
        <v>24.409613187653051</v>
      </c>
      <c r="K245">
        <v>6.8618490246754611</v>
      </c>
      <c r="L245">
        <v>1.636353369473118</v>
      </c>
      <c r="M245">
        <v>16.926772401973359</v>
      </c>
      <c r="N245">
        <v>4.2941552720209293</v>
      </c>
      <c r="O245">
        <v>1.960493151093387</v>
      </c>
      <c r="P245">
        <v>0.94492821338194344</v>
      </c>
      <c r="Q245">
        <v>0.052588951455238599</v>
      </c>
      <c r="R245">
        <v>68.774925883944078</v>
      </c>
      <c r="S245">
        <v>53.443679784674117</v>
      </c>
      <c r="T245">
        <v>37.378280134565337</v>
      </c>
      <c r="U245">
        <v>19.6284297071693</v>
      </c>
      <c r="V245">
        <v>5.6809216614072717</v>
      </c>
      <c r="W245" t="s">
        <v>250</v>
      </c>
      <c r="X245" t="s">
        <v>465</v>
      </c>
      <c r="Y245" t="s">
        <v>252</v>
      </c>
      <c r="Z245" t="s">
        <v>253</v>
      </c>
      <c r="AA245" t="s">
        <v>254</v>
      </c>
      <c r="AB245" t="s">
        <v>466</v>
      </c>
      <c r="AC245" t="s">
        <v>256</v>
      </c>
      <c r="AD245" t="s">
        <v>467</v>
      </c>
      <c r="AE245" t="s">
        <v>258</v>
      </c>
      <c r="AF245" t="s">
        <v>259</v>
      </c>
      <c r="AG245">
        <v>21.766510142505609</v>
      </c>
      <c r="AH245">
        <v>23.458946440916399</v>
      </c>
      <c r="AI245">
        <v>12.90136906331931</v>
      </c>
      <c r="AJ245">
        <v>24.472302946766671</v>
      </c>
      <c r="AK245">
        <v>13.96488552896621</v>
      </c>
      <c r="AL245">
        <v>46.545351562376268</v>
      </c>
      <c r="AM245">
        <v>67.275475653573054</v>
      </c>
      <c r="AN245">
        <v>42.763499953182333</v>
      </c>
      <c r="AO245">
        <v>36.565287142189383</v>
      </c>
      <c r="AP245">
        <v>55.170330504324397</v>
      </c>
      <c r="AQ245"/>
      <c r="AR245"/>
      <c r="AS245"/>
      <c r="AT245"/>
      <c r="AU245"/>
      <c r="AV245"/>
      <c r="AW245"/>
      <c r="AX245"/>
      <c r="AY245"/>
      <c r="AZ245"/>
      <c r="BA245"/>
      <c r="BB245"/>
      <c r="BC245"/>
      <c r="BD245"/>
      <c r="BE245"/>
      <c r="BF245"/>
      <c r="BG245"/>
      <c r="BH245"/>
      <c r="BI245"/>
      <c r="BJ245"/>
      <c r="BK245"/>
      <c r="BL245"/>
      <c r="BM245"/>
      <c r="BN245"/>
      <c r="BO245"/>
    </row>
    <row r="246">
      <c r="A246" t="s">
        <v>679</v>
      </c>
      <c r="B246">
        <v>2014</v>
      </c>
      <c r="C246" t="s">
        <v>686</v>
      </c>
      <c r="D246">
        <v>148</v>
      </c>
      <c r="E246" t="s">
        <v>109</v>
      </c>
      <c r="F246" t="s">
        <v>49</v>
      </c>
      <c r="G246" t="s">
        <v>199</v>
      </c>
      <c r="H246">
        <v>3.918433755608544</v>
      </c>
      <c r="I246">
        <v>9.2963033624852578</v>
      </c>
      <c r="J246">
        <v>17.015849670244041</v>
      </c>
      <c r="K246">
        <v>32.922299573145047</v>
      </c>
      <c r="L246">
        <v>30.128319620584382</v>
      </c>
      <c r="M246">
        <v>40.670568832313243</v>
      </c>
      <c r="N246">
        <v>61.987197183588933</v>
      </c>
      <c r="O246">
        <v>49.920772791359667</v>
      </c>
      <c r="P246">
        <v>46.614281293088517</v>
      </c>
      <c r="Q246">
        <v>25.050534634844791</v>
      </c>
      <c r="R246">
        <v>3.2677965997133192</v>
      </c>
      <c r="S246">
        <v>6.5812062429199774</v>
      </c>
      <c r="T246">
        <v>10.27366679189306</v>
      </c>
      <c r="U246">
        <v>14.56494407737341</v>
      </c>
      <c r="V246">
        <v>12.273003971611489</v>
      </c>
      <c r="W246" t="s">
        <v>250</v>
      </c>
      <c r="X246" t="s">
        <v>465</v>
      </c>
      <c r="Y246" t="s">
        <v>252</v>
      </c>
      <c r="Z246" t="s">
        <v>253</v>
      </c>
      <c r="AA246" t="s">
        <v>254</v>
      </c>
      <c r="AB246" t="s">
        <v>466</v>
      </c>
      <c r="AC246" t="s">
        <v>256</v>
      </c>
      <c r="AD246" t="s">
        <v>467</v>
      </c>
      <c r="AE246" t="s">
        <v>258</v>
      </c>
      <c r="AF246" t="s">
        <v>259</v>
      </c>
      <c r="AG246">
        <v>19.884085252339641</v>
      </c>
      <c r="AH246">
        <v>10.77154195585962</v>
      </c>
      <c r="AI246">
        <v>24.249246073393639</v>
      </c>
      <c r="AJ246">
        <v>19.958146991501991</v>
      </c>
      <c r="AK246">
        <v>33.12363681440992</v>
      </c>
      <c r="AL246">
        <v>9.8203365133351532</v>
      </c>
      <c r="AM246">
        <v>6.0604631477898598</v>
      </c>
      <c r="AN246">
        <v>6.25018881367766</v>
      </c>
      <c r="AO246">
        <v>7.2247709670072737</v>
      </c>
      <c r="AP246">
        <v>4.0607498553948016</v>
      </c>
      <c r="AQ246"/>
      <c r="AR246"/>
      <c r="AS246"/>
      <c r="AT246"/>
      <c r="AU246"/>
      <c r="AV246"/>
      <c r="AW246"/>
      <c r="AX246"/>
      <c r="AY246"/>
      <c r="AZ246"/>
      <c r="BA246"/>
      <c r="BB246"/>
      <c r="BC246"/>
      <c r="BD246"/>
      <c r="BE246"/>
      <c r="BF246"/>
      <c r="BG246"/>
      <c r="BH246"/>
      <c r="BI246"/>
      <c r="BJ246"/>
      <c r="BK246"/>
      <c r="BL246"/>
      <c r="BM246"/>
      <c r="BN246"/>
      <c r="BO246"/>
    </row>
    <row r="247">
      <c r="A247" t="s">
        <v>679</v>
      </c>
      <c r="B247">
        <v>2014</v>
      </c>
      <c r="C247" t="s">
        <v>686</v>
      </c>
      <c r="D247">
        <v>149</v>
      </c>
      <c r="E247" t="s">
        <v>109</v>
      </c>
      <c r="F247" t="s">
        <v>48</v>
      </c>
      <c r="G247" t="s">
        <v>199</v>
      </c>
      <c r="H247">
        <v>29.979787027162811</v>
      </c>
      <c r="I247">
        <v>44.387995220055643</v>
      </c>
      <c r="J247">
        <v>56.801392089447077</v>
      </c>
      <c r="K247">
        <v>58.660029377234977</v>
      </c>
      <c r="L247">
        <v>67.07883144501497</v>
      </c>
      <c r="M247">
        <v>40.971210693273044</v>
      </c>
      <c r="N247">
        <v>33.520700736520688</v>
      </c>
      <c r="O247">
        <v>47.132775412500003</v>
      </c>
      <c r="P247">
        <v>50.782970763941293</v>
      </c>
      <c r="Q247">
        <v>73.938161938933874</v>
      </c>
      <c r="R247">
        <v>27.6703749964861</v>
      </c>
      <c r="S247">
        <v>38.628984105153471</v>
      </c>
      <c r="T247">
        <v>50.169828334352253</v>
      </c>
      <c r="U247">
        <v>63.509337607842731</v>
      </c>
      <c r="V247">
        <v>80.655389721701908</v>
      </c>
      <c r="W247" t="s">
        <v>250</v>
      </c>
      <c r="X247" t="s">
        <v>465</v>
      </c>
      <c r="Y247" t="s">
        <v>252</v>
      </c>
      <c r="Z247" t="s">
        <v>253</v>
      </c>
      <c r="AA247" t="s">
        <v>254</v>
      </c>
      <c r="AB247" t="s">
        <v>466</v>
      </c>
      <c r="AC247" t="s">
        <v>256</v>
      </c>
      <c r="AD247" t="s">
        <v>467</v>
      </c>
      <c r="AE247" t="s">
        <v>258</v>
      </c>
      <c r="AF247" t="s">
        <v>259</v>
      </c>
      <c r="AG247">
        <v>56.004492469655432</v>
      </c>
      <c r="AH247">
        <v>64.963535396066391</v>
      </c>
      <c r="AI247">
        <v>61.695668458712113</v>
      </c>
      <c r="AJ247">
        <v>51.447673096006888</v>
      </c>
      <c r="AK247">
        <v>51.940835763477779</v>
      </c>
      <c r="AL247">
        <v>42.102121899279247</v>
      </c>
      <c r="AM247">
        <v>26.069876697058149</v>
      </c>
      <c r="AN247">
        <v>50.752050660968742</v>
      </c>
      <c r="AO247">
        <v>55.735908998456772</v>
      </c>
      <c r="AP247">
        <v>40.249259377478573</v>
      </c>
      <c r="AQ247"/>
      <c r="AR247"/>
      <c r="AS247"/>
      <c r="AT247"/>
      <c r="AU247"/>
      <c r="AV247"/>
      <c r="AW247"/>
      <c r="AX247"/>
      <c r="AY247"/>
      <c r="AZ247"/>
      <c r="BA247"/>
      <c r="BB247"/>
      <c r="BC247"/>
      <c r="BD247"/>
      <c r="BE247"/>
      <c r="BF247"/>
      <c r="BG247"/>
      <c r="BH247"/>
      <c r="BI247"/>
      <c r="BJ247"/>
      <c r="BK247"/>
      <c r="BL247"/>
      <c r="BM247"/>
      <c r="BN247"/>
      <c r="BO247"/>
    </row>
    <row r="248">
      <c r="A248" t="s">
        <v>679</v>
      </c>
      <c r="B248">
        <v>2014</v>
      </c>
      <c r="C248" t="s">
        <v>686</v>
      </c>
      <c r="D248">
        <v>150</v>
      </c>
      <c r="E248" t="s">
        <v>109</v>
      </c>
      <c r="F248" t="s">
        <v>111</v>
      </c>
      <c r="G248" t="s">
        <v>199</v>
      </c>
      <c r="H248">
        <v>66.101779217228398</v>
      </c>
      <c r="I248">
        <v>46.315701417458968</v>
      </c>
      <c r="J248">
        <v>26.182758240308701</v>
      </c>
      <c r="K248">
        <v>8.4176710496198961</v>
      </c>
      <c r="L248">
        <v>2.792848934400773</v>
      </c>
      <c r="M248">
        <v>18.35822047441366</v>
      </c>
      <c r="N248">
        <v>4.4921020798904392</v>
      </c>
      <c r="O248">
        <v>2.9464517961401429</v>
      </c>
      <c r="P248">
        <v>2.6027479429702112</v>
      </c>
      <c r="Q248">
        <v>1.0113034262212759</v>
      </c>
      <c r="R248">
        <v>69.061828403800519</v>
      </c>
      <c r="S248">
        <v>54.789809651926369</v>
      </c>
      <c r="T248">
        <v>39.556504873754562</v>
      </c>
      <c r="U248">
        <v>21.925718314783801</v>
      </c>
      <c r="V248">
        <v>7.0716063066866699</v>
      </c>
      <c r="W248" t="s">
        <v>250</v>
      </c>
      <c r="X248" t="s">
        <v>465</v>
      </c>
      <c r="Y248" t="s">
        <v>252</v>
      </c>
      <c r="Z248" t="s">
        <v>253</v>
      </c>
      <c r="AA248" t="s">
        <v>254</v>
      </c>
      <c r="AB248" t="s">
        <v>466</v>
      </c>
      <c r="AC248" t="s">
        <v>256</v>
      </c>
      <c r="AD248" t="s">
        <v>467</v>
      </c>
      <c r="AE248" t="s">
        <v>258</v>
      </c>
      <c r="AF248" t="s">
        <v>259</v>
      </c>
      <c r="AG248">
        <v>24.111422278005168</v>
      </c>
      <c r="AH248">
        <v>24.264922648073959</v>
      </c>
      <c r="AI248">
        <v>14.055085467894161</v>
      </c>
      <c r="AJ248">
        <v>28.594179912491221</v>
      </c>
      <c r="AK248">
        <v>14.935527422112431</v>
      </c>
      <c r="AL248">
        <v>48.077541587385568</v>
      </c>
      <c r="AM248">
        <v>67.869660155151905</v>
      </c>
      <c r="AN248">
        <v>42.997760525353307</v>
      </c>
      <c r="AO248">
        <v>37.039320034536011</v>
      </c>
      <c r="AP248">
        <v>55.68999076712673</v>
      </c>
      <c r="AQ248"/>
      <c r="AR248"/>
      <c r="AS248"/>
      <c r="AT248"/>
      <c r="AU248"/>
      <c r="AV248"/>
      <c r="AW248"/>
      <c r="AX248"/>
      <c r="AY248"/>
      <c r="AZ248"/>
      <c r="BA248"/>
      <c r="BB248"/>
      <c r="BC248"/>
      <c r="BD248"/>
      <c r="BE248"/>
      <c r="BF248"/>
      <c r="BG248"/>
      <c r="BH248"/>
      <c r="BI248"/>
      <c r="BJ248"/>
      <c r="BK248"/>
      <c r="BL248"/>
      <c r="BM248"/>
      <c r="BN248"/>
      <c r="BO248"/>
    </row>
    <row r="249">
      <c r="A249" t="s">
        <v>679</v>
      </c>
      <c r="B249">
        <v>2014</v>
      </c>
      <c r="C249" t="s">
        <v>686</v>
      </c>
      <c r="D249">
        <v>151</v>
      </c>
      <c r="E249" t="s">
        <v>110</v>
      </c>
      <c r="F249" t="s">
        <v>49</v>
      </c>
      <c r="G249" t="s">
        <v>199</v>
      </c>
      <c r="H249">
        <v>11.487627500178281</v>
      </c>
      <c r="I249">
        <v>17.198625215702801</v>
      </c>
      <c r="J249">
        <v>22.884998357020802</v>
      </c>
      <c r="K249">
        <v>35.784974534257458</v>
      </c>
      <c r="L249">
        <v>30.815467193215021</v>
      </c>
      <c r="M249">
        <v>49.694333178088179</v>
      </c>
      <c r="N249">
        <v>64.836869051962353</v>
      </c>
      <c r="O249">
        <v>51.611957761701291</v>
      </c>
      <c r="P249">
        <v>47.058954632332032</v>
      </c>
      <c r="Q249">
        <v>25.06371537995885</v>
      </c>
      <c r="R249">
        <v>10.46529653562304</v>
      </c>
      <c r="S249">
        <v>14.95684522154153</v>
      </c>
      <c r="T249">
        <v>16.52513281664908</v>
      </c>
      <c r="U249">
        <v>18.603094551954388</v>
      </c>
      <c r="V249">
        <v>13.31662690531512</v>
      </c>
      <c r="W249" t="s">
        <v>250</v>
      </c>
      <c r="X249" t="s">
        <v>465</v>
      </c>
      <c r="Y249" t="s">
        <v>252</v>
      </c>
      <c r="Z249" t="s">
        <v>253</v>
      </c>
      <c r="AA249" t="s">
        <v>254</v>
      </c>
      <c r="AB249" t="s">
        <v>466</v>
      </c>
      <c r="AC249" t="s">
        <v>256</v>
      </c>
      <c r="AD249" t="s">
        <v>467</v>
      </c>
      <c r="AE249" t="s">
        <v>258</v>
      </c>
      <c r="AF249" t="s">
        <v>259</v>
      </c>
      <c r="AG249">
        <v>26.09649541936475</v>
      </c>
      <c r="AH249">
        <v>14.1124228628479</v>
      </c>
      <c r="AI249">
        <v>28.129914337428339</v>
      </c>
      <c r="AJ249">
        <v>27.000606461760221</v>
      </c>
      <c r="AK249">
        <v>38.706114094135543</v>
      </c>
      <c r="AL249">
        <v>18.945379338990559</v>
      </c>
      <c r="AM249">
        <v>19.427916733647759</v>
      </c>
      <c r="AN249">
        <v>10.919935370900079</v>
      </c>
      <c r="AO249">
        <v>11.389301916131719</v>
      </c>
      <c r="AP249">
        <v>9.1150551927745447</v>
      </c>
      <c r="AQ249"/>
      <c r="AR249"/>
      <c r="AS249"/>
      <c r="AT249"/>
      <c r="AU249"/>
      <c r="AV249"/>
      <c r="AW249"/>
      <c r="AX249"/>
      <c r="AY249"/>
      <c r="AZ249"/>
      <c r="BA249"/>
      <c r="BB249"/>
      <c r="BC249"/>
      <c r="BD249"/>
      <c r="BE249"/>
      <c r="BF249"/>
      <c r="BG249"/>
      <c r="BH249"/>
      <c r="BI249"/>
      <c r="BJ249"/>
      <c r="BK249"/>
      <c r="BL249"/>
      <c r="BM249"/>
      <c r="BN249"/>
      <c r="BO249"/>
    </row>
    <row r="250">
      <c r="A250" t="s">
        <v>679</v>
      </c>
      <c r="B250">
        <v>2014</v>
      </c>
      <c r="C250" t="s">
        <v>686</v>
      </c>
      <c r="D250">
        <v>152</v>
      </c>
      <c r="E250" t="s">
        <v>110</v>
      </c>
      <c r="F250" t="s">
        <v>48</v>
      </c>
      <c r="G250" t="s">
        <v>199</v>
      </c>
      <c r="H250">
        <v>88.51237249982168</v>
      </c>
      <c r="I250">
        <v>82.801374784297295</v>
      </c>
      <c r="J250">
        <v>77.115001642979152</v>
      </c>
      <c r="K250">
        <v>64.215025465742514</v>
      </c>
      <c r="L250">
        <v>69.184532806785072</v>
      </c>
      <c r="M250">
        <v>50.305666821911807</v>
      </c>
      <c r="N250">
        <v>35.163130948037697</v>
      </c>
      <c r="O250">
        <v>48.38804223829856</v>
      </c>
      <c r="P250">
        <v>52.941045367668004</v>
      </c>
      <c r="Q250">
        <v>74.936284620041107</v>
      </c>
      <c r="R250">
        <v>89.534703464377003</v>
      </c>
      <c r="S250">
        <v>85.043154778458401</v>
      </c>
      <c r="T250">
        <v>83.474867183350895</v>
      </c>
      <c r="U250">
        <v>81.396905448045558</v>
      </c>
      <c r="V250">
        <v>86.683373094684853</v>
      </c>
      <c r="W250" t="s">
        <v>250</v>
      </c>
      <c r="X250" t="s">
        <v>465</v>
      </c>
      <c r="Y250" t="s">
        <v>252</v>
      </c>
      <c r="Z250" t="s">
        <v>253</v>
      </c>
      <c r="AA250" t="s">
        <v>254</v>
      </c>
      <c r="AB250" t="s">
        <v>466</v>
      </c>
      <c r="AC250" t="s">
        <v>256</v>
      </c>
      <c r="AD250" t="s">
        <v>467</v>
      </c>
      <c r="AE250" t="s">
        <v>258</v>
      </c>
      <c r="AF250" t="s">
        <v>259</v>
      </c>
      <c r="AG250">
        <v>73.903504580635413</v>
      </c>
      <c r="AH250">
        <v>85.887577137152036</v>
      </c>
      <c r="AI250">
        <v>71.870085662571597</v>
      </c>
      <c r="AJ250">
        <v>72.999393538239886</v>
      </c>
      <c r="AK250">
        <v>61.293885905864499</v>
      </c>
      <c r="AL250">
        <v>81.054620661009523</v>
      </c>
      <c r="AM250">
        <v>80.572083266352308</v>
      </c>
      <c r="AN250">
        <v>89.080064629099837</v>
      </c>
      <c r="AO250">
        <v>88.610698083868428</v>
      </c>
      <c r="AP250">
        <v>90.884944807225537</v>
      </c>
      <c r="AQ250"/>
      <c r="AR250"/>
      <c r="AS250"/>
      <c r="AT250"/>
      <c r="AU250"/>
      <c r="AV250"/>
      <c r="AW250"/>
      <c r="AX250"/>
      <c r="AY250"/>
      <c r="AZ250"/>
      <c r="BA250"/>
      <c r="BB250"/>
      <c r="BC250"/>
      <c r="BD250"/>
      <c r="BE250"/>
      <c r="BF250"/>
      <c r="BG250"/>
      <c r="BH250"/>
      <c r="BI250"/>
      <c r="BJ250"/>
      <c r="BK250"/>
      <c r="BL250"/>
      <c r="BM250"/>
      <c r="BN250"/>
      <c r="BO250"/>
    </row>
    <row r="251">
      <c r="A251" t="s">
        <v>679</v>
      </c>
      <c r="B251">
        <v>2014</v>
      </c>
      <c r="C251" t="s">
        <v>686</v>
      </c>
      <c r="D251">
        <v>153</v>
      </c>
      <c r="E251" t="s">
        <v>62</v>
      </c>
      <c r="F251" t="s">
        <v>414</v>
      </c>
      <c r="G251" t="s">
        <v>199</v>
      </c>
      <c r="H251">
        <v>0</v>
      </c>
      <c r="I251">
        <v>0.0049816076497281999</v>
      </c>
      <c r="J251">
        <v>0</v>
      </c>
      <c r="K251">
        <v>0.31318902131932169</v>
      </c>
      <c r="L251">
        <v>4.588482838995418</v>
      </c>
      <c r="M251">
        <v>0.25064967452413123</v>
      </c>
      <c r="N251">
        <v>0.43980641180772823</v>
      </c>
      <c r="O251">
        <v>0.69898423250979469</v>
      </c>
      <c r="P251">
        <v>1.7844005892043799</v>
      </c>
      <c r="Q251">
        <v>15.321235183560541</v>
      </c>
      <c r="R251">
        <v>0</v>
      </c>
      <c r="S251">
        <v>0</v>
      </c>
      <c r="T251">
        <v>0</v>
      </c>
      <c r="U251">
        <v>0</v>
      </c>
      <c r="V251">
        <v>0.097041835785133104</v>
      </c>
      <c r="W251" t="s">
        <v>250</v>
      </c>
      <c r="X251" t="s">
        <v>465</v>
      </c>
      <c r="Y251" t="s">
        <v>252</v>
      </c>
      <c r="Z251" t="s">
        <v>253</v>
      </c>
      <c r="AA251" t="s">
        <v>254</v>
      </c>
      <c r="AB251" t="s">
        <v>466</v>
      </c>
      <c r="AC251" t="s">
        <v>256</v>
      </c>
      <c r="AD251" t="s">
        <v>467</v>
      </c>
      <c r="AE251" t="s">
        <v>258</v>
      </c>
      <c r="AF251" t="s">
        <v>259</v>
      </c>
      <c r="AG251">
        <v>1.692226561191069</v>
      </c>
      <c r="AH251">
        <v>0.88208177925737041</v>
      </c>
      <c r="AI251">
        <v>0.0216026352567005</v>
      </c>
      <c r="AJ251">
        <v>0.38751121717082387</v>
      </c>
      <c r="AK251">
        <v>2.4147762285833481</v>
      </c>
      <c r="AL251">
        <v>0.32507352966934783</v>
      </c>
      <c r="AM251">
        <v>0.36854991397222547</v>
      </c>
      <c r="AN251">
        <v>0.52981101140785491</v>
      </c>
      <c r="AO251">
        <v>0.48961869978893813</v>
      </c>
      <c r="AP251">
        <v>0.3157872858968</v>
      </c>
      <c r="AQ251">
        <v>0</v>
      </c>
      <c r="AR251">
        <v>0.39238400000000001</v>
      </c>
      <c r="AS251">
        <v>0</v>
      </c>
      <c r="AT251">
        <v>24.697800999999998</v>
      </c>
      <c r="AU251">
        <v>361.41884099999987</v>
      </c>
      <c r="AV251">
        <v>5.1618940000000002</v>
      </c>
      <c r="AW251">
        <v>9.0683790000000002</v>
      </c>
      <c r="AX251">
        <v>14.371893</v>
      </c>
      <c r="AY251">
        <v>36.716295000000002</v>
      </c>
      <c r="AZ251">
        <v>315.54158000000018</v>
      </c>
      <c r="BA251">
        <v>0</v>
      </c>
      <c r="BB251">
        <v>0</v>
      </c>
      <c r="BC251">
        <v>0</v>
      </c>
      <c r="BD251">
        <v>0</v>
      </c>
      <c r="BE251">
        <v>5.6489849999999997</v>
      </c>
      <c r="BF251">
        <v>80.980532000000011</v>
      </c>
      <c r="BG251">
        <v>21.24717999999999</v>
      </c>
      <c r="BH251">
        <v>1.344287</v>
      </c>
      <c r="BI251">
        <v>13.615394999999999</v>
      </c>
      <c r="BJ251">
        <v>218.094932</v>
      </c>
      <c r="BK251">
        <v>13.353218999999999</v>
      </c>
      <c r="BL251">
        <v>8.9650790000000011</v>
      </c>
      <c r="BM251">
        <v>7.0890059999999986</v>
      </c>
      <c r="BN251">
        <v>12.031713</v>
      </c>
      <c r="BO251">
        <v>9.7876830000000048</v>
      </c>
    </row>
    <row r="252">
      <c r="A252" t="s">
        <v>679</v>
      </c>
      <c r="B252">
        <v>2014</v>
      </c>
      <c r="C252" t="s">
        <v>686</v>
      </c>
      <c r="D252">
        <v>154</v>
      </c>
      <c r="E252" t="s">
        <v>62</v>
      </c>
      <c r="F252" t="s">
        <v>415</v>
      </c>
      <c r="G252" t="s">
        <v>199</v>
      </c>
      <c r="H252">
        <v>0</v>
      </c>
      <c r="I252">
        <v>0</v>
      </c>
      <c r="J252">
        <v>0.017749048459913</v>
      </c>
      <c r="K252">
        <v>0.1214181406987159</v>
      </c>
      <c r="L252">
        <v>4.4643759395722338</v>
      </c>
      <c r="M252">
        <v>0.047988453151049701</v>
      </c>
      <c r="N252">
        <v>0.26915774363402489</v>
      </c>
      <c r="O252">
        <v>0.72386814945139333</v>
      </c>
      <c r="P252">
        <v>2.3035426821493119</v>
      </c>
      <c r="Q252">
        <v>11.87263571173381</v>
      </c>
      <c r="R252">
        <v>0</v>
      </c>
      <c r="S252">
        <v>0</v>
      </c>
      <c r="T252">
        <v>0.0070460062747982003</v>
      </c>
      <c r="U252">
        <v>0</v>
      </c>
      <c r="V252">
        <v>0.83950577365051005</v>
      </c>
      <c r="W252" t="s">
        <v>250</v>
      </c>
      <c r="X252" t="s">
        <v>465</v>
      </c>
      <c r="Y252" t="s">
        <v>252</v>
      </c>
      <c r="Z252" t="s">
        <v>253</v>
      </c>
      <c r="AA252" t="s">
        <v>254</v>
      </c>
      <c r="AB252" t="s">
        <v>466</v>
      </c>
      <c r="AC252" t="s">
        <v>256</v>
      </c>
      <c r="AD252" t="s">
        <v>467</v>
      </c>
      <c r="AE252" t="s">
        <v>258</v>
      </c>
      <c r="AF252" t="s">
        <v>259</v>
      </c>
      <c r="AG252">
        <v>2.08174018134733</v>
      </c>
      <c r="AH252">
        <v>0.58232630202885849</v>
      </c>
      <c r="AI252">
        <v>0.238805517638432</v>
      </c>
      <c r="AJ252">
        <v>0.61239627976868016</v>
      </c>
      <c r="AK252">
        <v>1.98445575145099</v>
      </c>
      <c r="AL252">
        <v>0.21454727488133221</v>
      </c>
      <c r="AM252">
        <v>0.088224275477942093</v>
      </c>
      <c r="AN252">
        <v>0.7431568089986742</v>
      </c>
      <c r="AO252">
        <v>0.29643371527986317</v>
      </c>
      <c r="AP252">
        <v>0.16696038378880881</v>
      </c>
      <c r="AQ252">
        <v>0</v>
      </c>
      <c r="AR252">
        <v>0</v>
      </c>
      <c r="AS252">
        <v>1.398053</v>
      </c>
      <c r="AT252">
        <v>9.5749239999999993</v>
      </c>
      <c r="AU252">
        <v>351.64337200000011</v>
      </c>
      <c r="AV252">
        <v>0.98827699999999996</v>
      </c>
      <c r="AW252">
        <v>5.5497699999999996</v>
      </c>
      <c r="AX252">
        <v>14.883533999999999</v>
      </c>
      <c r="AY252">
        <v>47.398298999999987</v>
      </c>
      <c r="AZ252">
        <v>244.51750699999999</v>
      </c>
      <c r="BA252">
        <v>0</v>
      </c>
      <c r="BB252">
        <v>0</v>
      </c>
      <c r="BC252">
        <v>0.40977599999999997</v>
      </c>
      <c r="BD252">
        <v>0</v>
      </c>
      <c r="BE252">
        <v>48.869185999999999</v>
      </c>
      <c r="BF252">
        <v>99.620482999999979</v>
      </c>
      <c r="BG252">
        <v>14.026808000000001</v>
      </c>
      <c r="BH252">
        <v>14.86037</v>
      </c>
      <c r="BI252">
        <v>21.516840999999999</v>
      </c>
      <c r="BJ252">
        <v>179.22975099999999</v>
      </c>
      <c r="BK252">
        <v>8.8130729999999993</v>
      </c>
      <c r="BL252">
        <v>2.14608</v>
      </c>
      <c r="BM252">
        <v>9.9436269999999993</v>
      </c>
      <c r="BN252">
        <v>7.2844550000000003</v>
      </c>
      <c r="BO252">
        <v>5.1748609999999999</v>
      </c>
    </row>
    <row r="253">
      <c r="A253" t="s">
        <v>679</v>
      </c>
      <c r="B253">
        <v>2014</v>
      </c>
      <c r="C253" t="s">
        <v>686</v>
      </c>
      <c r="D253">
        <v>155</v>
      </c>
      <c r="E253" t="s">
        <v>62</v>
      </c>
      <c r="F253" t="s">
        <v>416</v>
      </c>
      <c r="G253" t="s">
        <v>199</v>
      </c>
      <c r="H253">
        <v>0</v>
      </c>
      <c r="I253">
        <v>0</v>
      </c>
      <c r="J253">
        <v>0</v>
      </c>
      <c r="K253">
        <v>0</v>
      </c>
      <c r="L253">
        <v>0.049861753819678903</v>
      </c>
      <c r="M253">
        <v>0</v>
      </c>
      <c r="N253">
        <v>0</v>
      </c>
      <c r="O253">
        <v>0</v>
      </c>
      <c r="P253">
        <v>0</v>
      </c>
      <c r="Q253">
        <v>0.19069811954930771</v>
      </c>
      <c r="R253">
        <v>0</v>
      </c>
      <c r="S253">
        <v>0</v>
      </c>
      <c r="T253">
        <v>0</v>
      </c>
      <c r="U253">
        <v>0</v>
      </c>
      <c r="V253">
        <v>0</v>
      </c>
      <c r="W253" t="s">
        <v>250</v>
      </c>
      <c r="X253" t="s">
        <v>465</v>
      </c>
      <c r="Y253" t="s">
        <v>252</v>
      </c>
      <c r="Z253" t="s">
        <v>253</v>
      </c>
      <c r="AA253" t="s">
        <v>254</v>
      </c>
      <c r="AB253" t="s">
        <v>466</v>
      </c>
      <c r="AC253" t="s">
        <v>256</v>
      </c>
      <c r="AD253" t="s">
        <v>467</v>
      </c>
      <c r="AE253" t="s">
        <v>258</v>
      </c>
      <c r="AF253" t="s">
        <v>259</v>
      </c>
      <c r="AG253">
        <v>0.078801382795542996</v>
      </c>
      <c r="AH253">
        <v>0</v>
      </c>
      <c r="AI253">
        <v>0</v>
      </c>
      <c r="AJ253">
        <v>0</v>
      </c>
      <c r="AK253">
        <v>0</v>
      </c>
      <c r="AL253">
        <v>0</v>
      </c>
      <c r="AM253">
        <v>0.0064312523784389002</v>
      </c>
      <c r="AN253">
        <v>0</v>
      </c>
      <c r="AO253">
        <v>0</v>
      </c>
      <c r="AP253">
        <v>0</v>
      </c>
      <c r="AQ253">
        <v>0</v>
      </c>
      <c r="AR253">
        <v>0</v>
      </c>
      <c r="AS253">
        <v>0</v>
      </c>
      <c r="AT253">
        <v>0</v>
      </c>
      <c r="AU253">
        <v>3.9274369999999998</v>
      </c>
      <c r="AV253">
        <v>0</v>
      </c>
      <c r="AW253">
        <v>0</v>
      </c>
      <c r="AX253">
        <v>0</v>
      </c>
      <c r="AY253">
        <v>0</v>
      </c>
      <c r="AZ253">
        <v>3.9274369999999998</v>
      </c>
      <c r="BA253">
        <v>0</v>
      </c>
      <c r="BB253">
        <v>0</v>
      </c>
      <c r="BC253">
        <v>0</v>
      </c>
      <c r="BD253">
        <v>0</v>
      </c>
      <c r="BE253">
        <v>0</v>
      </c>
      <c r="BF253">
        <v>3.7709950000000001</v>
      </c>
      <c r="BG253">
        <v>0</v>
      </c>
      <c r="BH253">
        <v>0</v>
      </c>
      <c r="BI253">
        <v>0</v>
      </c>
      <c r="BJ253">
        <v>0</v>
      </c>
      <c r="BK253">
        <v>0</v>
      </c>
      <c r="BL253">
        <v>0.156442</v>
      </c>
      <c r="BM253">
        <v>0</v>
      </c>
      <c r="BN253">
        <v>0</v>
      </c>
      <c r="BO253">
        <v>0</v>
      </c>
    </row>
    <row r="254">
      <c r="A254" t="s">
        <v>679</v>
      </c>
      <c r="B254">
        <v>2014</v>
      </c>
      <c r="C254" t="s">
        <v>686</v>
      </c>
      <c r="D254">
        <v>156</v>
      </c>
      <c r="E254" t="s">
        <v>62</v>
      </c>
      <c r="F254" t="s">
        <v>417</v>
      </c>
      <c r="G254" t="s">
        <v>199</v>
      </c>
      <c r="H254">
        <v>0</v>
      </c>
      <c r="I254">
        <v>0</v>
      </c>
      <c r="J254">
        <v>0</v>
      </c>
      <c r="K254">
        <v>0</v>
      </c>
      <c r="L254">
        <v>0.60009839139349563</v>
      </c>
      <c r="M254">
        <v>0</v>
      </c>
      <c r="N254">
        <v>0</v>
      </c>
      <c r="O254">
        <v>0</v>
      </c>
      <c r="P254">
        <v>1.337604093381674</v>
      </c>
      <c r="Q254">
        <v>0.95871447476603788</v>
      </c>
      <c r="R254">
        <v>0</v>
      </c>
      <c r="S254">
        <v>0</v>
      </c>
      <c r="T254">
        <v>0</v>
      </c>
      <c r="U254">
        <v>0</v>
      </c>
      <c r="V254">
        <v>0</v>
      </c>
      <c r="W254" t="s">
        <v>250</v>
      </c>
      <c r="X254" t="s">
        <v>465</v>
      </c>
      <c r="Y254" t="s">
        <v>252</v>
      </c>
      <c r="Z254" t="s">
        <v>253</v>
      </c>
      <c r="AA254" t="s">
        <v>254</v>
      </c>
      <c r="AB254" t="s">
        <v>466</v>
      </c>
      <c r="AC254" t="s">
        <v>256</v>
      </c>
      <c r="AD254" t="s">
        <v>467</v>
      </c>
      <c r="AE254" t="s">
        <v>258</v>
      </c>
      <c r="AF254" t="s">
        <v>259</v>
      </c>
      <c r="AG254">
        <v>0.15760276559108591</v>
      </c>
      <c r="AH254">
        <v>0</v>
      </c>
      <c r="AI254">
        <v>0.1151128836052355</v>
      </c>
      <c r="AJ254">
        <v>0</v>
      </c>
      <c r="AK254">
        <v>0.3552852919289915</v>
      </c>
      <c r="AL254">
        <v>0</v>
      </c>
      <c r="AM254">
        <v>0</v>
      </c>
      <c r="AN254">
        <v>0</v>
      </c>
      <c r="AO254">
        <v>0.019297020150207601</v>
      </c>
      <c r="AP254">
        <v>0</v>
      </c>
      <c r="AQ254">
        <v>0</v>
      </c>
      <c r="AR254">
        <v>0</v>
      </c>
      <c r="AS254">
        <v>0</v>
      </c>
      <c r="AT254">
        <v>0</v>
      </c>
      <c r="AU254">
        <v>47.267664000000003</v>
      </c>
      <c r="AV254">
        <v>0</v>
      </c>
      <c r="AW254">
        <v>0</v>
      </c>
      <c r="AX254">
        <v>0</v>
      </c>
      <c r="AY254">
        <v>27.522893</v>
      </c>
      <c r="AZ254">
        <v>19.744771</v>
      </c>
      <c r="BA254">
        <v>0</v>
      </c>
      <c r="BB254">
        <v>0</v>
      </c>
      <c r="BC254">
        <v>0</v>
      </c>
      <c r="BD254">
        <v>0</v>
      </c>
      <c r="BE254">
        <v>0</v>
      </c>
      <c r="BF254">
        <v>7.5419900000000002</v>
      </c>
      <c r="BG254">
        <v>0</v>
      </c>
      <c r="BH254">
        <v>7.1632350000000002</v>
      </c>
      <c r="BI254">
        <v>0</v>
      </c>
      <c r="BJ254">
        <v>32.088240999999996</v>
      </c>
      <c r="BK254">
        <v>0</v>
      </c>
      <c r="BL254">
        <v>0</v>
      </c>
      <c r="BM254">
        <v>0</v>
      </c>
      <c r="BN254">
        <v>0.47419800000000001</v>
      </c>
      <c r="BO254">
        <v>0</v>
      </c>
    </row>
    <row r="255">
      <c r="A255" t="s">
        <v>679</v>
      </c>
      <c r="B255">
        <v>2014</v>
      </c>
      <c r="C255" t="s">
        <v>686</v>
      </c>
      <c r="D255">
        <v>157</v>
      </c>
      <c r="E255" t="s">
        <v>62</v>
      </c>
      <c r="F255" t="s">
        <v>418</v>
      </c>
      <c r="G255" t="s">
        <v>199</v>
      </c>
      <c r="H255">
        <v>0</v>
      </c>
      <c r="I255">
        <v>0</v>
      </c>
      <c r="J255">
        <v>0</v>
      </c>
      <c r="K255">
        <v>0.047744046164124303</v>
      </c>
      <c r="L255">
        <v>0</v>
      </c>
      <c r="M255">
        <v>0.1828222467114646</v>
      </c>
      <c r="N255">
        <v>0</v>
      </c>
      <c r="O255">
        <v>0</v>
      </c>
      <c r="P255">
        <v>0</v>
      </c>
      <c r="Q255">
        <v>0</v>
      </c>
      <c r="R255">
        <v>0</v>
      </c>
      <c r="S255">
        <v>0</v>
      </c>
      <c r="T255">
        <v>0</v>
      </c>
      <c r="U255">
        <v>0</v>
      </c>
      <c r="V255">
        <v>0</v>
      </c>
      <c r="W255" t="s">
        <v>250</v>
      </c>
      <c r="X255" t="s">
        <v>465</v>
      </c>
      <c r="Y255" t="s">
        <v>252</v>
      </c>
      <c r="Z255" t="s">
        <v>253</v>
      </c>
      <c r="AA255" t="s">
        <v>254</v>
      </c>
      <c r="AB255" t="s">
        <v>466</v>
      </c>
      <c r="AC255" t="s">
        <v>256</v>
      </c>
      <c r="AD255" t="s">
        <v>467</v>
      </c>
      <c r="AE255" t="s">
        <v>258</v>
      </c>
      <c r="AF255" t="s">
        <v>259</v>
      </c>
      <c r="AG255">
        <v>0</v>
      </c>
      <c r="AH255">
        <v>0</v>
      </c>
      <c r="AI255">
        <v>0</v>
      </c>
      <c r="AJ255">
        <v>0.10715810178341829</v>
      </c>
      <c r="AK255">
        <v>0</v>
      </c>
      <c r="AL255">
        <v>0</v>
      </c>
      <c r="AM255">
        <v>0</v>
      </c>
      <c r="AN255">
        <v>0</v>
      </c>
      <c r="AO255">
        <v>0</v>
      </c>
      <c r="AP255">
        <v>0</v>
      </c>
      <c r="AQ255">
        <v>0</v>
      </c>
      <c r="AR255">
        <v>0</v>
      </c>
      <c r="AS255">
        <v>0</v>
      </c>
      <c r="AT255">
        <v>3.7650519999999998</v>
      </c>
      <c r="AU255">
        <v>0</v>
      </c>
      <c r="AV255">
        <v>3.7650519999999998</v>
      </c>
      <c r="AW255">
        <v>0</v>
      </c>
      <c r="AX255">
        <v>0</v>
      </c>
      <c r="AY255">
        <v>0</v>
      </c>
      <c r="AZ255">
        <v>0</v>
      </c>
      <c r="BA255">
        <v>0</v>
      </c>
      <c r="BB255">
        <v>0</v>
      </c>
      <c r="BC255">
        <v>0</v>
      </c>
      <c r="BD255">
        <v>0</v>
      </c>
      <c r="BE255">
        <v>0</v>
      </c>
      <c r="BF255">
        <v>0</v>
      </c>
      <c r="BG255">
        <v>0</v>
      </c>
      <c r="BH255">
        <v>0</v>
      </c>
      <c r="BI255">
        <v>3.7650519999999998</v>
      </c>
      <c r="BJ255">
        <v>0</v>
      </c>
      <c r="BK255">
        <v>0</v>
      </c>
      <c r="BL255">
        <v>0</v>
      </c>
      <c r="BM255">
        <v>0</v>
      </c>
      <c r="BN255">
        <v>0</v>
      </c>
      <c r="BO255">
        <v>0</v>
      </c>
    </row>
    <row r="256">
      <c r="A256" t="s">
        <v>679</v>
      </c>
      <c r="B256">
        <v>2014</v>
      </c>
      <c r="C256" t="s">
        <v>686</v>
      </c>
      <c r="D256">
        <v>158</v>
      </c>
      <c r="E256" t="s">
        <v>62</v>
      </c>
      <c r="F256" t="s">
        <v>470</v>
      </c>
      <c r="G256" t="s">
        <v>199</v>
      </c>
      <c r="H256">
        <v>12.239730214257801</v>
      </c>
      <c r="I256">
        <v>16.846408156754009</v>
      </c>
      <c r="J256">
        <v>15.74792892513487</v>
      </c>
      <c r="K256">
        <v>16.050860506196589</v>
      </c>
      <c r="L256">
        <v>23.086070922590469</v>
      </c>
      <c r="M256">
        <v>5.7675719617974854</v>
      </c>
      <c r="N256">
        <v>8.2602816339209255</v>
      </c>
      <c r="O256">
        <v>13.829737992666219</v>
      </c>
      <c r="P256">
        <v>16.821055540439271</v>
      </c>
      <c r="Q256">
        <v>22.058776235776531</v>
      </c>
      <c r="R256">
        <v>11.78151565108644</v>
      </c>
      <c r="S256">
        <v>16.259152591446639</v>
      </c>
      <c r="T256">
        <v>16.096354589749929</v>
      </c>
      <c r="U256">
        <v>19.683595908070391</v>
      </c>
      <c r="V256">
        <v>26.24060626479794</v>
      </c>
      <c r="W256" t="s">
        <v>250</v>
      </c>
      <c r="X256" t="s">
        <v>465</v>
      </c>
      <c r="Y256" t="s">
        <v>252</v>
      </c>
      <c r="Z256" t="s">
        <v>253</v>
      </c>
      <c r="AA256" t="s">
        <v>254</v>
      </c>
      <c r="AB256" t="s">
        <v>466</v>
      </c>
      <c r="AC256" t="s">
        <v>256</v>
      </c>
      <c r="AD256" t="s">
        <v>467</v>
      </c>
      <c r="AE256" t="s">
        <v>258</v>
      </c>
      <c r="AF256" t="s">
        <v>259</v>
      </c>
      <c r="AG256">
        <v>14.84395297136102</v>
      </c>
      <c r="AH256">
        <v>18.20183069388958</v>
      </c>
      <c r="AI256">
        <v>13.343288111836451</v>
      </c>
      <c r="AJ256">
        <v>16.492703379455801</v>
      </c>
      <c r="AK256">
        <v>18.692461288215799</v>
      </c>
      <c r="AL256">
        <v>21.823195540844299</v>
      </c>
      <c r="AM256">
        <v>10.03592983032458</v>
      </c>
      <c r="AN256">
        <v>16.55215401894549</v>
      </c>
      <c r="AO256">
        <v>19.474300448979029</v>
      </c>
      <c r="AP256">
        <v>17.059587038166981</v>
      </c>
      <c r="AQ256">
        <v>964.65625900000009</v>
      </c>
      <c r="AR256">
        <v>1326.9332879999999</v>
      </c>
      <c r="AS256">
        <v>1240.4292729999991</v>
      </c>
      <c r="AT256">
        <v>1265.7562419999999</v>
      </c>
      <c r="AU256">
        <v>1818.409545999999</v>
      </c>
      <c r="AV256">
        <v>118.77771300000001</v>
      </c>
      <c r="AW256">
        <v>170.31894600000001</v>
      </c>
      <c r="AX256">
        <v>284.35478999999992</v>
      </c>
      <c r="AY256">
        <v>346.11445500000002</v>
      </c>
      <c r="AZ256">
        <v>454.30156399999998</v>
      </c>
      <c r="BA256">
        <v>685.52382700000021</v>
      </c>
      <c r="BB256">
        <v>946.92360800000006</v>
      </c>
      <c r="BC256">
        <v>936.11892200000034</v>
      </c>
      <c r="BD256">
        <v>1146.23649</v>
      </c>
      <c r="BE256">
        <v>1527.514292999999</v>
      </c>
      <c r="BF256">
        <v>710.34886000000006</v>
      </c>
      <c r="BG256">
        <v>438.43732200000011</v>
      </c>
      <c r="BH256">
        <v>830.32502899999997</v>
      </c>
      <c r="BI256">
        <v>579.47915099999966</v>
      </c>
      <c r="BJ256">
        <v>1688.243831999999</v>
      </c>
      <c r="BK256">
        <v>896.44305900000006</v>
      </c>
      <c r="BL256">
        <v>244.12678000000011</v>
      </c>
      <c r="BM256">
        <v>221.4720279999998</v>
      </c>
      <c r="BN256">
        <v>478.55442199999999</v>
      </c>
      <c r="BO256">
        <v>528.75412500000027</v>
      </c>
    </row>
    <row r="257">
      <c r="A257" t="s">
        <v>679</v>
      </c>
      <c r="B257">
        <v>2014</v>
      </c>
      <c r="C257" t="s">
        <v>686</v>
      </c>
      <c r="D257">
        <v>159</v>
      </c>
      <c r="E257" t="s">
        <v>62</v>
      </c>
      <c r="F257" t="s">
        <v>420</v>
      </c>
      <c r="G257" t="s">
        <v>199</v>
      </c>
      <c r="H257">
        <v>21.590112810566669</v>
      </c>
      <c r="I257">
        <v>36.832908818137092</v>
      </c>
      <c r="J257">
        <v>58.05156378609626</v>
      </c>
      <c r="K257">
        <v>75.049117236001294</v>
      </c>
      <c r="L257">
        <v>65.018359610621573</v>
      </c>
      <c r="M257">
        <v>75.392747189402172</v>
      </c>
      <c r="N257">
        <v>86.538652130746868</v>
      </c>
      <c r="O257">
        <v>81.800957829232431</v>
      </c>
      <c r="P257">
        <v>76.488253245236791</v>
      </c>
      <c r="Q257">
        <v>49.545351323158457</v>
      </c>
      <c r="R257">
        <v>19.064038199029721</v>
      </c>
      <c r="S257">
        <v>28.951037756626821</v>
      </c>
      <c r="T257">
        <v>44.340094530220583</v>
      </c>
      <c r="U257">
        <v>58.390685777145769</v>
      </c>
      <c r="V257">
        <v>65.751239819079785</v>
      </c>
      <c r="W257" t="s">
        <v>250</v>
      </c>
      <c r="X257" t="s">
        <v>465</v>
      </c>
      <c r="Y257" t="s">
        <v>252</v>
      </c>
      <c r="Z257" t="s">
        <v>253</v>
      </c>
      <c r="AA257" t="s">
        <v>254</v>
      </c>
      <c r="AB257" t="s">
        <v>466</v>
      </c>
      <c r="AC257" t="s">
        <v>256</v>
      </c>
      <c r="AD257" t="s">
        <v>467</v>
      </c>
      <c r="AE257" t="s">
        <v>258</v>
      </c>
      <c r="AF257" t="s">
        <v>259</v>
      </c>
      <c r="AG257">
        <v>57.191856625300062</v>
      </c>
      <c r="AH257">
        <v>56.068838576750217</v>
      </c>
      <c r="AI257">
        <v>72.341218267374188</v>
      </c>
      <c r="AJ257">
        <v>53.80605110933012</v>
      </c>
      <c r="AK257">
        <v>61.972779309637559</v>
      </c>
      <c r="AL257">
        <v>29.55964206721945</v>
      </c>
      <c r="AM257">
        <v>21.631204572694859</v>
      </c>
      <c r="AN257">
        <v>39.177117635294373</v>
      </c>
      <c r="AO257">
        <v>42.700327101416228</v>
      </c>
      <c r="AP257">
        <v>26.593802247370611</v>
      </c>
      <c r="AQ257">
        <v>1701.592852999999</v>
      </c>
      <c r="AR257">
        <v>2901.2007990000002</v>
      </c>
      <c r="AS257">
        <v>4572.5923329999896</v>
      </c>
      <c r="AT257">
        <v>5918.3050379999968</v>
      </c>
      <c r="AU257">
        <v>5121.270144999995</v>
      </c>
      <c r="AV257">
        <v>1552.642628000001</v>
      </c>
      <c r="AW257">
        <v>1784.3425529999979</v>
      </c>
      <c r="AX257">
        <v>1681.9186450000029</v>
      </c>
      <c r="AY257">
        <v>1573.8423799999989</v>
      </c>
      <c r="AZ257">
        <v>1020.388908</v>
      </c>
      <c r="BA257">
        <v>1109.267501</v>
      </c>
      <c r="BB257">
        <v>1686.0916319999999</v>
      </c>
      <c r="BC257">
        <v>2578.6957699999989</v>
      </c>
      <c r="BD257">
        <v>3400.2696979999992</v>
      </c>
      <c r="BE257">
        <v>3827.5014529999999</v>
      </c>
      <c r="BF257">
        <v>2736.8835130000011</v>
      </c>
      <c r="BG257">
        <v>1350.560383</v>
      </c>
      <c r="BH257">
        <v>4501.6433470000029</v>
      </c>
      <c r="BI257">
        <v>1890.5017629999979</v>
      </c>
      <c r="BJ257">
        <v>5597.1849190000003</v>
      </c>
      <c r="BK257">
        <v>1214.2372050000019</v>
      </c>
      <c r="BL257">
        <v>526.18505800000048</v>
      </c>
      <c r="BM257">
        <v>524.19979200000068</v>
      </c>
      <c r="BN257">
        <v>1049.302408</v>
      </c>
      <c r="BO257">
        <v>824.26278000000013</v>
      </c>
    </row>
    <row r="258">
      <c r="A258" t="s">
        <v>679</v>
      </c>
      <c r="B258">
        <v>2014</v>
      </c>
      <c r="C258" t="s">
        <v>686</v>
      </c>
      <c r="D258">
        <v>160</v>
      </c>
      <c r="E258" t="s">
        <v>62</v>
      </c>
      <c r="F258" t="s">
        <v>471</v>
      </c>
      <c r="G258" t="s">
        <v>199</v>
      </c>
      <c r="H258">
        <v>0.2118141704661986</v>
      </c>
      <c r="I258">
        <v>2.2096816897697211</v>
      </c>
      <c r="J258">
        <v>1.7731450526556549</v>
      </c>
      <c r="K258">
        <v>1.5558220249444339</v>
      </c>
      <c r="L258">
        <v>0.55639717353415852</v>
      </c>
      <c r="M258">
        <v>1.4314480724402869</v>
      </c>
      <c r="N258">
        <v>0.1979468078695088</v>
      </c>
      <c r="O258">
        <v>0.9859586450467559</v>
      </c>
      <c r="P258">
        <v>0.32021563620659382</v>
      </c>
      <c r="Q258">
        <v>0</v>
      </c>
      <c r="R258">
        <v>0.28690251985644771</v>
      </c>
      <c r="S258">
        <v>1.346129867252261</v>
      </c>
      <c r="T258">
        <v>2.1782247391892371</v>
      </c>
      <c r="U258">
        <v>2.2972886076144898</v>
      </c>
      <c r="V258">
        <v>1.3906846452793979</v>
      </c>
      <c r="W258" t="s">
        <v>250</v>
      </c>
      <c r="X258" t="s">
        <v>465</v>
      </c>
      <c r="Y258" t="s">
        <v>252</v>
      </c>
      <c r="Z258" t="s">
        <v>253</v>
      </c>
      <c r="AA258" t="s">
        <v>254</v>
      </c>
      <c r="AB258" t="s">
        <v>466</v>
      </c>
      <c r="AC258" t="s">
        <v>256</v>
      </c>
      <c r="AD258" t="s">
        <v>467</v>
      </c>
      <c r="AE258" t="s">
        <v>258</v>
      </c>
      <c r="AF258" t="s">
        <v>259</v>
      </c>
      <c r="AG258">
        <v>2.1873093699084638</v>
      </c>
      <c r="AH258">
        <v>0.80597620715756757</v>
      </c>
      <c r="AI258">
        <v>1.0386035209696141</v>
      </c>
      <c r="AJ258">
        <v>4.1218769657245486</v>
      </c>
      <c r="AK258">
        <v>0.61535660121722469</v>
      </c>
      <c r="AL258">
        <v>1.532190025009315</v>
      </c>
      <c r="AM258">
        <v>0.59418450157885916</v>
      </c>
      <c r="AN258">
        <v>0.23426057217098331</v>
      </c>
      <c r="AO258">
        <v>0.45473587219641831</v>
      </c>
      <c r="AP258">
        <v>0.51966026280232336</v>
      </c>
      <c r="AQ258">
        <v>16.693821</v>
      </c>
      <c r="AR258">
        <v>174.048982</v>
      </c>
      <c r="AS258">
        <v>139.666685</v>
      </c>
      <c r="AT258">
        <v>122.690708</v>
      </c>
      <c r="AU258">
        <v>43.825471</v>
      </c>
      <c r="AV258">
        <v>29.479324999999999</v>
      </c>
      <c r="AW258">
        <v>4.0814700000000004</v>
      </c>
      <c r="AX258">
        <v>20.272406</v>
      </c>
      <c r="AY258">
        <v>6.5888410000000004</v>
      </c>
      <c r="AZ258">
        <v>0</v>
      </c>
      <c r="BA258">
        <v>16.693821</v>
      </c>
      <c r="BB258">
        <v>78.397821999999991</v>
      </c>
      <c r="BC258">
        <v>126.679453</v>
      </c>
      <c r="BD258">
        <v>133.7782</v>
      </c>
      <c r="BE258">
        <v>80.954328999999987</v>
      </c>
      <c r="BF258">
        <v>104.672436</v>
      </c>
      <c r="BG258">
        <v>19.413983999999999</v>
      </c>
      <c r="BH258">
        <v>64.630133999999998</v>
      </c>
      <c r="BI258">
        <v>144.824151</v>
      </c>
      <c r="BJ258">
        <v>55.577057000000003</v>
      </c>
      <c r="BK258">
        <v>62.938588000000003</v>
      </c>
      <c r="BL258">
        <v>14.453703000000001</v>
      </c>
      <c r="BM258">
        <v>3.1344660000000002</v>
      </c>
      <c r="BN258">
        <v>11.174515</v>
      </c>
      <c r="BO258">
        <v>16.106632999999999</v>
      </c>
    </row>
    <row r="259">
      <c r="A259" t="s">
        <v>679</v>
      </c>
      <c r="B259">
        <v>2014</v>
      </c>
      <c r="C259" t="s">
        <v>686</v>
      </c>
      <c r="D259">
        <v>161</v>
      </c>
      <c r="E259" t="s">
        <v>62</v>
      </c>
      <c r="F259" t="s">
        <v>422</v>
      </c>
      <c r="G259" t="s">
        <v>199</v>
      </c>
      <c r="H259">
        <v>65.8899650467622</v>
      </c>
      <c r="I259">
        <v>44.106019727689279</v>
      </c>
      <c r="J259">
        <v>24.409613187653051</v>
      </c>
      <c r="K259">
        <v>6.8618490246754611</v>
      </c>
      <c r="L259">
        <v>1.636353369473118</v>
      </c>
      <c r="M259">
        <v>16.926772401973359</v>
      </c>
      <c r="N259">
        <v>4.2941552720209293</v>
      </c>
      <c r="O259">
        <v>1.960493151093387</v>
      </c>
      <c r="P259">
        <v>0.94492821338194344</v>
      </c>
      <c r="Q259">
        <v>0.052588951455238599</v>
      </c>
      <c r="R259">
        <v>68.774925883944078</v>
      </c>
      <c r="S259">
        <v>53.443679784674117</v>
      </c>
      <c r="T259">
        <v>37.378280134565337</v>
      </c>
      <c r="U259">
        <v>19.6284297071693</v>
      </c>
      <c r="V259">
        <v>5.6809216614072717</v>
      </c>
      <c r="W259" t="s">
        <v>250</v>
      </c>
      <c r="X259" t="s">
        <v>465</v>
      </c>
      <c r="Y259" t="s">
        <v>252</v>
      </c>
      <c r="Z259" t="s">
        <v>253</v>
      </c>
      <c r="AA259" t="s">
        <v>254</v>
      </c>
      <c r="AB259" t="s">
        <v>466</v>
      </c>
      <c r="AC259" t="s">
        <v>256</v>
      </c>
      <c r="AD259" t="s">
        <v>467</v>
      </c>
      <c r="AE259" t="s">
        <v>258</v>
      </c>
      <c r="AF259" t="s">
        <v>259</v>
      </c>
      <c r="AG259">
        <v>21.766510142505609</v>
      </c>
      <c r="AH259">
        <v>23.458946440916399</v>
      </c>
      <c r="AI259">
        <v>12.90136906331931</v>
      </c>
      <c r="AJ259">
        <v>24.472302946766671</v>
      </c>
      <c r="AK259">
        <v>13.96488552896621</v>
      </c>
      <c r="AL259">
        <v>46.545351562376268</v>
      </c>
      <c r="AM259">
        <v>67.275475653573054</v>
      </c>
      <c r="AN259">
        <v>42.763499953182333</v>
      </c>
      <c r="AO259">
        <v>36.565287142189383</v>
      </c>
      <c r="AP259">
        <v>55.170330504324397</v>
      </c>
      <c r="AQ259">
        <v>5193.0202770000042</v>
      </c>
      <c r="AR259">
        <v>3474.0785829999991</v>
      </c>
      <c r="AS259">
        <v>1922.690843000001</v>
      </c>
      <c r="AT259">
        <v>541.11916500000018</v>
      </c>
      <c r="AU259">
        <v>128.88986600000001</v>
      </c>
      <c r="AV259">
        <v>348.59093699999988</v>
      </c>
      <c r="AW259">
        <v>88.541290999999973</v>
      </c>
      <c r="AX259">
        <v>40.309919000000001</v>
      </c>
      <c r="AY259">
        <v>19.443090999999999</v>
      </c>
      <c r="AZ259">
        <v>1.083072</v>
      </c>
      <c r="BA259">
        <v>4001.764441000003</v>
      </c>
      <c r="BB259">
        <v>3112.5288850000011</v>
      </c>
      <c r="BC259">
        <v>2173.8161339999988</v>
      </c>
      <c r="BD259">
        <v>1143.0239919999999</v>
      </c>
      <c r="BE259">
        <v>330.6969719999999</v>
      </c>
      <c r="BF259">
        <v>1041.623865</v>
      </c>
      <c r="BG259">
        <v>565.06830699999978</v>
      </c>
      <c r="BH259">
        <v>802.82532699999979</v>
      </c>
      <c r="BI259">
        <v>859.84626100000071</v>
      </c>
      <c r="BJ259">
        <v>1261.264180000001</v>
      </c>
      <c r="BK259">
        <v>1911.9682660000001</v>
      </c>
      <c r="BL259">
        <v>1636.494627</v>
      </c>
      <c r="BM259">
        <v>572.18649899999923</v>
      </c>
      <c r="BN259">
        <v>898.54215299999942</v>
      </c>
      <c r="BO259">
        <v>1709.9792489999979</v>
      </c>
    </row>
    <row r="260">
      <c r="A260" t="s">
        <v>679</v>
      </c>
      <c r="B260">
        <v>2014</v>
      </c>
      <c r="C260" t="s">
        <v>686</v>
      </c>
      <c r="D260">
        <v>162</v>
      </c>
      <c r="E260" t="s">
        <v>62</v>
      </c>
      <c r="F260" t="s">
        <v>423</v>
      </c>
      <c r="G260" t="s">
        <v>199</v>
      </c>
      <c r="H260">
        <v>0.068377757946849096</v>
      </c>
      <c r="I260">
        <v>0</v>
      </c>
      <c r="J260">
        <v>0</v>
      </c>
      <c r="K260">
        <v>0</v>
      </c>
      <c r="L260">
        <v>0</v>
      </c>
      <c r="M260">
        <v>0</v>
      </c>
      <c r="N260">
        <v>0</v>
      </c>
      <c r="O260">
        <v>0</v>
      </c>
      <c r="P260">
        <v>0</v>
      </c>
      <c r="Q260">
        <v>0</v>
      </c>
      <c r="R260">
        <v>0.092617746083309693</v>
      </c>
      <c r="S260">
        <v>0</v>
      </c>
      <c r="T260">
        <v>0</v>
      </c>
      <c r="U260">
        <v>0</v>
      </c>
      <c r="V260">
        <v>0</v>
      </c>
      <c r="W260" t="s">
        <v>250</v>
      </c>
      <c r="X260" t="s">
        <v>465</v>
      </c>
      <c r="Y260" t="s">
        <v>252</v>
      </c>
      <c r="Z260" t="s">
        <v>253</v>
      </c>
      <c r="AA260" t="s">
        <v>254</v>
      </c>
      <c r="AB260" t="s">
        <v>466</v>
      </c>
      <c r="AC260" t="s">
        <v>256</v>
      </c>
      <c r="AD260" t="s">
        <v>467</v>
      </c>
      <c r="AE260" t="s">
        <v>258</v>
      </c>
      <c r="AF260" t="s">
        <v>259</v>
      </c>
      <c r="AG260">
        <v>0</v>
      </c>
      <c r="AH260">
        <v>0</v>
      </c>
      <c r="AI260">
        <v>0</v>
      </c>
      <c r="AJ260">
        <v>0</v>
      </c>
      <c r="AK260">
        <v>0</v>
      </c>
      <c r="AL260">
        <v>0</v>
      </c>
      <c r="AM260">
        <v>0</v>
      </c>
      <c r="AN260">
        <v>0</v>
      </c>
      <c r="AO260">
        <v>0</v>
      </c>
      <c r="AP260">
        <v>0.1738722776502015</v>
      </c>
      <c r="AQ260">
        <v>5.3890919999999998</v>
      </c>
      <c r="AR260">
        <v>0</v>
      </c>
      <c r="AS260">
        <v>0</v>
      </c>
      <c r="AT260">
        <v>0</v>
      </c>
      <c r="AU260">
        <v>0</v>
      </c>
      <c r="AV260">
        <v>0</v>
      </c>
      <c r="AW260">
        <v>0</v>
      </c>
      <c r="AX260">
        <v>0</v>
      </c>
      <c r="AY260">
        <v>0</v>
      </c>
      <c r="AZ260">
        <v>0</v>
      </c>
      <c r="BA260">
        <v>5.3890919999999998</v>
      </c>
      <c r="BB260">
        <v>0</v>
      </c>
      <c r="BC260">
        <v>0</v>
      </c>
      <c r="BD260">
        <v>0</v>
      </c>
      <c r="BE260">
        <v>0</v>
      </c>
      <c r="BF260">
        <v>0</v>
      </c>
      <c r="BG260">
        <v>0</v>
      </c>
      <c r="BH260">
        <v>0</v>
      </c>
      <c r="BI260">
        <v>0</v>
      </c>
      <c r="BJ260">
        <v>0</v>
      </c>
      <c r="BK260">
        <v>0</v>
      </c>
      <c r="BL260">
        <v>0</v>
      </c>
      <c r="BM260">
        <v>0</v>
      </c>
      <c r="BN260">
        <v>0</v>
      </c>
      <c r="BO260">
        <v>5.3890919999999998</v>
      </c>
    </row>
    <row r="261">
      <c r="A261" t="s">
        <v>679</v>
      </c>
      <c r="B261">
        <v>2014</v>
      </c>
      <c r="C261" t="s">
        <v>686</v>
      </c>
      <c r="D261">
        <v>222</v>
      </c>
      <c r="E261" t="s">
        <v>36</v>
      </c>
      <c r="F261" t="s">
        <v>15</v>
      </c>
      <c r="G261" t="s">
        <v>710</v>
      </c>
      <c r="H261">
        <v>0.3963762731461617</v>
      </c>
      <c r="I261">
        <v>0.0132789230841877</v>
      </c>
      <c r="J261">
        <v>0.4124071206890666</v>
      </c>
      <c r="K261">
        <v>1.0422649374053781</v>
      </c>
      <c r="L261">
        <v>8.1150940777047591</v>
      </c>
      <c r="M261">
        <v>0.20598994848138291</v>
      </c>
      <c r="N261">
        <v>0.81706049357450505</v>
      </c>
      <c r="O261">
        <v>2.130044295749133</v>
      </c>
      <c r="P261">
        <v>3.660716148332142</v>
      </c>
      <c r="Q261">
        <v>22.66549398027497</v>
      </c>
      <c r="R261">
        <v>0.45188736467414142</v>
      </c>
      <c r="S261">
        <v>0.092913424934640304</v>
      </c>
      <c r="T261">
        <v>0</v>
      </c>
      <c r="U261">
        <v>0.54952164494506783</v>
      </c>
      <c r="V261">
        <v>2.092266814878271</v>
      </c>
      <c r="W261" t="s">
        <v>250</v>
      </c>
      <c r="X261" t="s">
        <v>465</v>
      </c>
      <c r="Y261" t="s">
        <v>252</v>
      </c>
      <c r="Z261" t="s">
        <v>253</v>
      </c>
      <c r="AA261" t="s">
        <v>254</v>
      </c>
      <c r="AB261" t="s">
        <v>466</v>
      </c>
      <c r="AC261" t="s">
        <v>256</v>
      </c>
      <c r="AD261" t="s">
        <v>467</v>
      </c>
      <c r="AE261" t="s">
        <v>258</v>
      </c>
      <c r="AF261" t="s">
        <v>259</v>
      </c>
      <c r="AG261">
        <v>3.7427073174063641</v>
      </c>
      <c r="AH261">
        <v>1.8905391460683101</v>
      </c>
      <c r="AI261">
        <v>1.015902094249671</v>
      </c>
      <c r="AJ261">
        <v>1.663153249554614</v>
      </c>
      <c r="AK261">
        <v>3.3152258443232681</v>
      </c>
      <c r="AL261">
        <v>1.412508522511335</v>
      </c>
      <c r="AM261">
        <v>0.35260255234520999</v>
      </c>
      <c r="AN261">
        <v>0.70127945799632985</v>
      </c>
      <c r="AO261">
        <v>1.0131697370805</v>
      </c>
      <c r="AP261">
        <v>1.187845406817265</v>
      </c>
      <c r="AQ261">
        <v>31.237601000000002</v>
      </c>
      <c r="AR261">
        <v>1.044824</v>
      </c>
      <c r="AS261">
        <v>32.484389999999998</v>
      </c>
      <c r="AT261">
        <v>82.035122999999999</v>
      </c>
      <c r="AU261">
        <v>633.40433799999971</v>
      </c>
      <c r="AV261">
        <v>4.2421690000000014</v>
      </c>
      <c r="AW261">
        <v>16.846990000000002</v>
      </c>
      <c r="AX261">
        <v>43.705475999999997</v>
      </c>
      <c r="AY261">
        <v>74.683711000000002</v>
      </c>
      <c r="AZ261">
        <v>455.5435109999998</v>
      </c>
      <c r="BA261">
        <v>26.293693000000001</v>
      </c>
      <c r="BB261">
        <v>5.4107060000000002</v>
      </c>
      <c r="BC261">
        <v>0</v>
      </c>
      <c r="BD261">
        <v>32.000339999999987</v>
      </c>
      <c r="BE261">
        <v>121.4796800000001</v>
      </c>
      <c r="BF261">
        <v>177.64412999999999</v>
      </c>
      <c r="BG261">
        <v>45.538436999999981</v>
      </c>
      <c r="BH261">
        <v>63.183073</v>
      </c>
      <c r="BI261">
        <v>58.426426999999997</v>
      </c>
      <c r="BJ261">
        <v>297.72641699999991</v>
      </c>
      <c r="BK261">
        <v>58.022367000000003</v>
      </c>
      <c r="BL261">
        <v>8.5771550000000012</v>
      </c>
      <c r="BM261">
        <v>9.3742759999999983</v>
      </c>
      <c r="BN261">
        <v>24.89726700000001</v>
      </c>
      <c r="BO261">
        <v>36.816727</v>
      </c>
    </row>
    <row r="262">
      <c r="A262" t="s">
        <v>679</v>
      </c>
      <c r="B262">
        <v>2014</v>
      </c>
      <c r="C262" t="s">
        <v>686</v>
      </c>
      <c r="D262">
        <v>223</v>
      </c>
      <c r="E262" t="s">
        <v>36</v>
      </c>
      <c r="F262" t="s">
        <v>16</v>
      </c>
      <c r="G262" t="s">
        <v>711</v>
      </c>
      <c r="H262">
        <v>0.98256298098518768</v>
      </c>
      <c r="I262">
        <v>1.866574832652433</v>
      </c>
      <c r="J262">
        <v>2.4390459376847131</v>
      </c>
      <c r="K262">
        <v>2.5487809167168631</v>
      </c>
      <c r="L262">
        <v>5.710137308361678</v>
      </c>
      <c r="M262">
        <v>5.5929623266006976</v>
      </c>
      <c r="N262">
        <v>2.5227823961478308</v>
      </c>
      <c r="O262">
        <v>4.569612847272758</v>
      </c>
      <c r="P262">
        <v>8.6485530576695542</v>
      </c>
      <c r="Q262">
        <v>6.4035779687774657</v>
      </c>
      <c r="R262">
        <v>0.72826998402716725</v>
      </c>
      <c r="S262">
        <v>1.513535123311359</v>
      </c>
      <c r="T262">
        <v>2.074078346051631</v>
      </c>
      <c r="U262">
        <v>2.0220101412523852</v>
      </c>
      <c r="V262">
        <v>2.2029116283527368</v>
      </c>
      <c r="W262" t="s">
        <v>250</v>
      </c>
      <c r="X262" t="s">
        <v>465</v>
      </c>
      <c r="Y262" t="s">
        <v>252</v>
      </c>
      <c r="Z262" t="s">
        <v>253</v>
      </c>
      <c r="AA262" t="s">
        <v>254</v>
      </c>
      <c r="AB262" t="s">
        <v>466</v>
      </c>
      <c r="AC262" t="s">
        <v>256</v>
      </c>
      <c r="AD262" t="s">
        <v>467</v>
      </c>
      <c r="AE262" t="s">
        <v>258</v>
      </c>
      <c r="AF262" t="s">
        <v>259</v>
      </c>
      <c r="AG262">
        <v>2.0423257990874508</v>
      </c>
      <c r="AH262">
        <v>2.1236565601877588</v>
      </c>
      <c r="AI262">
        <v>3.164487247399264</v>
      </c>
      <c r="AJ262">
        <v>3.9216080787759919</v>
      </c>
      <c r="AK262">
        <v>3.000101868396376</v>
      </c>
      <c r="AL262">
        <v>1.538163119679572</v>
      </c>
      <c r="AM262">
        <v>1.716120100744468</v>
      </c>
      <c r="AN262">
        <v>2.0254339882735972</v>
      </c>
      <c r="AO262">
        <v>6.1478045320520014</v>
      </c>
      <c r="AP262">
        <v>0.88881423116187086</v>
      </c>
      <c r="AQ262">
        <v>77.433773000000002</v>
      </c>
      <c r="AR262">
        <v>146.86749599999999</v>
      </c>
      <c r="AS262">
        <v>192.11821399999999</v>
      </c>
      <c r="AT262">
        <v>200.61075500000001</v>
      </c>
      <c r="AU262">
        <v>445.69116600000001</v>
      </c>
      <c r="AV262">
        <v>115.181792</v>
      </c>
      <c r="AW262">
        <v>52.017311000000007</v>
      </c>
      <c r="AX262">
        <v>93.761949000000016</v>
      </c>
      <c r="AY262">
        <v>176.44253499999999</v>
      </c>
      <c r="AZ262">
        <v>128.702617</v>
      </c>
      <c r="BA262">
        <v>42.375398999999987</v>
      </c>
      <c r="BB262">
        <v>88.138969999999986</v>
      </c>
      <c r="BC262">
        <v>120.44908599999999</v>
      </c>
      <c r="BD262">
        <v>117.74788599999999</v>
      </c>
      <c r="BE262">
        <v>127.903859</v>
      </c>
      <c r="BF262">
        <v>96.937099000000003</v>
      </c>
      <c r="BG262">
        <v>51.153661999999997</v>
      </c>
      <c r="BH262">
        <v>196.8123010000001</v>
      </c>
      <c r="BI262">
        <v>137.76574600000009</v>
      </c>
      <c r="BJ262">
        <v>269.42646500000001</v>
      </c>
      <c r="BK262">
        <v>63.183948000000001</v>
      </c>
      <c r="BL262">
        <v>41.745097999999992</v>
      </c>
      <c r="BM262">
        <v>27.074766</v>
      </c>
      <c r="BN262">
        <v>151.07392700000011</v>
      </c>
      <c r="BO262">
        <v>27.548392</v>
      </c>
    </row>
    <row r="263">
      <c r="A263" t="s">
        <v>679</v>
      </c>
      <c r="B263">
        <v>2014</v>
      </c>
      <c r="C263" t="s">
        <v>686</v>
      </c>
      <c r="D263">
        <v>224</v>
      </c>
      <c r="E263" t="s">
        <v>36</v>
      </c>
      <c r="F263" t="s">
        <v>20</v>
      </c>
      <c r="G263" t="s">
        <v>712</v>
      </c>
      <c r="H263">
        <v>98.621060745868633</v>
      </c>
      <c r="I263">
        <v>98.120146244263424</v>
      </c>
      <c r="J263">
        <v>97.148546941626208</v>
      </c>
      <c r="K263">
        <v>96.408954145877729</v>
      </c>
      <c r="L263">
        <v>86.174768613933693</v>
      </c>
      <c r="M263">
        <v>94.201047724917899</v>
      </c>
      <c r="N263">
        <v>96.660157110277694</v>
      </c>
      <c r="O263">
        <v>93.300342856978119</v>
      </c>
      <c r="P263">
        <v>87.690730793998313</v>
      </c>
      <c r="Q263">
        <v>70.930928050947472</v>
      </c>
      <c r="R263">
        <v>98.8198426512987</v>
      </c>
      <c r="S263">
        <v>98.393551451754021</v>
      </c>
      <c r="T263">
        <v>97.925921653948421</v>
      </c>
      <c r="U263">
        <v>97.42846821380256</v>
      </c>
      <c r="V263">
        <v>95.704821556769062</v>
      </c>
      <c r="W263" t="s">
        <v>250</v>
      </c>
      <c r="X263" t="s">
        <v>465</v>
      </c>
      <c r="Y263" t="s">
        <v>252</v>
      </c>
      <c r="Z263" t="s">
        <v>253</v>
      </c>
      <c r="AA263" t="s">
        <v>254</v>
      </c>
      <c r="AB263" t="s">
        <v>466</v>
      </c>
      <c r="AC263" t="s">
        <v>256</v>
      </c>
      <c r="AD263" t="s">
        <v>467</v>
      </c>
      <c r="AE263" t="s">
        <v>258</v>
      </c>
      <c r="AF263" t="s">
        <v>259</v>
      </c>
      <c r="AG263">
        <v>94.21496688350615</v>
      </c>
      <c r="AH263">
        <v>95.985804293743882</v>
      </c>
      <c r="AI263">
        <v>95.819610658351095</v>
      </c>
      <c r="AJ263">
        <v>94.415238671669414</v>
      </c>
      <c r="AK263">
        <v>93.684672287280364</v>
      </c>
      <c r="AL263">
        <v>97.049328357809017</v>
      </c>
      <c r="AM263">
        <v>97.931277346910349</v>
      </c>
      <c r="AN263">
        <v>97.273286553729974</v>
      </c>
      <c r="AO263">
        <v>92.839025730867647</v>
      </c>
      <c r="AP263">
        <v>97.923340362020852</v>
      </c>
      <c r="AQ263">
        <v>7772.1234960000238</v>
      </c>
      <c r="AR263">
        <v>7720.3763460000146</v>
      </c>
      <c r="AS263">
        <v>7652.1745830000091</v>
      </c>
      <c r="AT263">
        <v>7588.2053859999978</v>
      </c>
      <c r="AU263">
        <v>6726.1662949999954</v>
      </c>
      <c r="AV263">
        <v>1939.981865000002</v>
      </c>
      <c r="AW263">
        <v>1993.0381079999991</v>
      </c>
      <c r="AX263">
        <v>1914.390186000003</v>
      </c>
      <c r="AY263">
        <v>1789.013113999999</v>
      </c>
      <c r="AZ263">
        <v>1425.6086379999999</v>
      </c>
      <c r="BA263">
        <v>5749.9695900000024</v>
      </c>
      <c r="BB263">
        <v>5729.834839000011</v>
      </c>
      <c r="BC263">
        <v>5686.905599000007</v>
      </c>
      <c r="BD263">
        <v>5673.5601540000043</v>
      </c>
      <c r="BE263">
        <v>5556.7440130000005</v>
      </c>
      <c r="BF263">
        <v>4471.8259819999903</v>
      </c>
      <c r="BG263">
        <v>2312.0618849999978</v>
      </c>
      <c r="BH263">
        <v>5959.4103500000101</v>
      </c>
      <c r="BI263">
        <v>3316.7990089999971</v>
      </c>
      <c r="BJ263">
        <v>8413.4243389999883</v>
      </c>
      <c r="BK263">
        <v>3986.5470949999981</v>
      </c>
      <c r="BL263">
        <v>2382.2055160000018</v>
      </c>
      <c r="BM263">
        <v>1300.289956000003</v>
      </c>
      <c r="BN263">
        <v>2281.392670000002</v>
      </c>
      <c r="BO263">
        <v>3035.0893039999942</v>
      </c>
    </row>
    <row r="264">
      <c r="A264" t="s">
        <v>679</v>
      </c>
      <c r="B264">
        <v>2014</v>
      </c>
      <c r="C264" t="s">
        <v>686</v>
      </c>
      <c r="D264">
        <v>225</v>
      </c>
      <c r="E264" t="s">
        <v>472</v>
      </c>
      <c r="F264" t="s">
        <v>473</v>
      </c>
      <c r="G264" t="s">
        <v>199</v>
      </c>
      <c r="H264">
        <v>1.3788417245657549</v>
      </c>
      <c r="I264">
        <v>1.877857264315167</v>
      </c>
      <c r="J264">
        <v>2.8514530583737798</v>
      </c>
      <c r="K264">
        <v>3.5841889693240452</v>
      </c>
      <c r="L264">
        <v>13.69992551589503</v>
      </c>
      <c r="M264">
        <v>5.7989522750820814</v>
      </c>
      <c r="N264">
        <v>3.3398428897223349</v>
      </c>
      <c r="O264">
        <v>6.6857972403999097</v>
      </c>
      <c r="P264">
        <v>12.20465794076129</v>
      </c>
      <c r="Q264">
        <v>28.368281391544691</v>
      </c>
      <c r="R264">
        <v>1.1801573487013091</v>
      </c>
      <c r="S264">
        <v>1.606294788844669</v>
      </c>
      <c r="T264">
        <v>2.0710949781092909</v>
      </c>
      <c r="U264">
        <v>2.5715317861974532</v>
      </c>
      <c r="V264">
        <v>4.284068100579721</v>
      </c>
      <c r="W264" t="s">
        <v>250</v>
      </c>
      <c r="X264" t="s">
        <v>465</v>
      </c>
      <c r="Y264" t="s">
        <v>252</v>
      </c>
      <c r="Z264" t="s">
        <v>253</v>
      </c>
      <c r="AA264" t="s">
        <v>254</v>
      </c>
      <c r="AB264" t="s">
        <v>466</v>
      </c>
      <c r="AC264" t="s">
        <v>256</v>
      </c>
      <c r="AD264" t="s">
        <v>467</v>
      </c>
      <c r="AE264" t="s">
        <v>258</v>
      </c>
      <c r="AF264" t="s">
        <v>259</v>
      </c>
      <c r="AG264">
        <v>5.7378438674407253</v>
      </c>
      <c r="AH264">
        <v>4.0141957062560758</v>
      </c>
      <c r="AI264">
        <v>4.1781146681857688</v>
      </c>
      <c r="AJ264">
        <v>5.5838752940049776</v>
      </c>
      <c r="AK264">
        <v>6.2795924915217016</v>
      </c>
      <c r="AL264">
        <v>2.9506716421909061</v>
      </c>
      <c r="AM264">
        <v>2.0687226530896781</v>
      </c>
      <c r="AN264">
        <v>2.724091897632388</v>
      </c>
      <c r="AO264">
        <v>7.1609742691325016</v>
      </c>
      <c r="AP264">
        <v>2.076659637979136</v>
      </c>
      <c r="AQ264"/>
      <c r="AR264"/>
      <c r="AS264"/>
      <c r="AT264"/>
      <c r="AU264"/>
      <c r="AV264"/>
      <c r="AW264"/>
      <c r="AX264"/>
      <c r="AY264"/>
      <c r="AZ264"/>
      <c r="BA264"/>
      <c r="BB264"/>
      <c r="BC264"/>
      <c r="BD264"/>
      <c r="BE264"/>
      <c r="BF264"/>
      <c r="BG264"/>
      <c r="BH264"/>
      <c r="BI264"/>
      <c r="BJ264"/>
      <c r="BK264"/>
      <c r="BL264"/>
      <c r="BM264"/>
      <c r="BN264"/>
      <c r="BO264"/>
    </row>
    <row r="265">
      <c r="A265" t="s">
        <v>679</v>
      </c>
      <c r="B265">
        <v>2014</v>
      </c>
      <c r="C265" t="s">
        <v>686</v>
      </c>
      <c r="D265">
        <v>226</v>
      </c>
      <c r="E265" t="s">
        <v>472</v>
      </c>
      <c r="F265" t="s">
        <v>474</v>
      </c>
      <c r="G265" t="s">
        <v>199</v>
      </c>
      <c r="H265">
        <v>2.1454103372220938</v>
      </c>
      <c r="I265">
        <v>1.4084095288808209</v>
      </c>
      <c r="J265">
        <v>1.9697342493839389</v>
      </c>
      <c r="K265">
        <v>1.3456911681580881</v>
      </c>
      <c r="L265">
        <v>0.37807320555725582</v>
      </c>
      <c r="M265">
        <v>2.4099807028515201</v>
      </c>
      <c r="N265">
        <v>0.42581690392699889</v>
      </c>
      <c r="O265">
        <v>0.70168087656049405</v>
      </c>
      <c r="P265">
        <v>0.88054334283392199</v>
      </c>
      <c r="Q265">
        <v>0.28541574113776558</v>
      </c>
      <c r="R265">
        <v>2.428587883230243</v>
      </c>
      <c r="S265">
        <v>1.25154063456189</v>
      </c>
      <c r="T265">
        <v>1.5590517449691781</v>
      </c>
      <c r="U265">
        <v>1.9492674368723699</v>
      </c>
      <c r="V265">
        <v>0.95955161892600016</v>
      </c>
      <c r="W265" t="s">
        <v>250</v>
      </c>
      <c r="X265" t="s">
        <v>465</v>
      </c>
      <c r="Y265" t="s">
        <v>252</v>
      </c>
      <c r="Z265" t="s">
        <v>253</v>
      </c>
      <c r="AA265" t="s">
        <v>254</v>
      </c>
      <c r="AB265" t="s">
        <v>466</v>
      </c>
      <c r="AC265" t="s">
        <v>256</v>
      </c>
      <c r="AD265" t="s">
        <v>467</v>
      </c>
      <c r="AE265" t="s">
        <v>258</v>
      </c>
      <c r="AF265" t="s">
        <v>259</v>
      </c>
      <c r="AG265">
        <v>0.29591632299637127</v>
      </c>
      <c r="AH265">
        <v>13.832032669717419</v>
      </c>
      <c r="AI265">
        <v>0</v>
      </c>
      <c r="AJ265">
        <v>0.70700422077609604</v>
      </c>
      <c r="AK265">
        <v>0.19657706291272439</v>
      </c>
      <c r="AL265">
        <v>2.8564840994192</v>
      </c>
      <c r="AM265">
        <v>0</v>
      </c>
      <c r="AN265">
        <v>0</v>
      </c>
      <c r="AO265">
        <v>0.11472993646983989</v>
      </c>
      <c r="AP265">
        <v>1.967494974195338</v>
      </c>
      <c r="AQ265"/>
      <c r="AR265"/>
      <c r="AS265"/>
      <c r="AT265"/>
      <c r="AU265"/>
      <c r="AV265"/>
      <c r="AW265"/>
      <c r="AX265"/>
      <c r="AY265"/>
      <c r="AZ265"/>
      <c r="BA265"/>
      <c r="BB265"/>
      <c r="BC265"/>
      <c r="BD265"/>
      <c r="BE265"/>
      <c r="BF265"/>
      <c r="BG265"/>
      <c r="BH265"/>
      <c r="BI265"/>
      <c r="BJ265"/>
      <c r="BK265"/>
      <c r="BL265"/>
      <c r="BM265"/>
      <c r="BN265"/>
      <c r="BO265"/>
    </row>
    <row r="266">
      <c r="A266" t="s">
        <v>679</v>
      </c>
      <c r="B266">
        <v>2014</v>
      </c>
      <c r="C266" t="s">
        <v>686</v>
      </c>
      <c r="D266">
        <v>227</v>
      </c>
      <c r="E266" t="s">
        <v>472</v>
      </c>
      <c r="F266" t="s">
        <v>475</v>
      </c>
      <c r="G266" t="s">
        <v>199</v>
      </c>
      <c r="H266">
        <v>0.0070727963760552001</v>
      </c>
      <c r="I266">
        <v>0.1062046138089387</v>
      </c>
      <c r="J266">
        <v>0</v>
      </c>
      <c r="K266">
        <v>0.19094394994490499</v>
      </c>
      <c r="L266">
        <v>0.90635640498350389</v>
      </c>
      <c r="M266">
        <v>0</v>
      </c>
      <c r="N266">
        <v>0</v>
      </c>
      <c r="O266">
        <v>0.20687480457738461</v>
      </c>
      <c r="P266">
        <v>0.84985764377790673</v>
      </c>
      <c r="Q266">
        <v>2.4107771955567601</v>
      </c>
      <c r="R266">
        <v>0</v>
      </c>
      <c r="S266">
        <v>0.0095713866153343003</v>
      </c>
      <c r="T266">
        <v>0.14384065809371199</v>
      </c>
      <c r="U266">
        <v>0</v>
      </c>
      <c r="V266">
        <v>0.25867010644910232</v>
      </c>
      <c r="W266" t="s">
        <v>250</v>
      </c>
      <c r="X266" t="s">
        <v>465</v>
      </c>
      <c r="Y266" t="s">
        <v>252</v>
      </c>
      <c r="Z266" t="s">
        <v>253</v>
      </c>
      <c r="AA266" t="s">
        <v>254</v>
      </c>
      <c r="AB266" t="s">
        <v>466</v>
      </c>
      <c r="AC266" t="s">
        <v>256</v>
      </c>
      <c r="AD266" t="s">
        <v>467</v>
      </c>
      <c r="AE266" t="s">
        <v>258</v>
      </c>
      <c r="AF266" t="s">
        <v>259</v>
      </c>
      <c r="AG266">
        <v>0.81571268656263229</v>
      </c>
      <c r="AH266">
        <v>0</v>
      </c>
      <c r="AI266">
        <v>0.054412957197655203</v>
      </c>
      <c r="AJ266">
        <v>0.015865213812009601</v>
      </c>
      <c r="AK266">
        <v>0.5658490394087925</v>
      </c>
      <c r="AL266">
        <v>0</v>
      </c>
      <c r="AM266">
        <v>0</v>
      </c>
      <c r="AN266">
        <v>0.096143166093425894</v>
      </c>
      <c r="AO266">
        <v>0</v>
      </c>
      <c r="AP266">
        <v>0</v>
      </c>
      <c r="AQ266"/>
      <c r="AR266"/>
      <c r="AS266"/>
      <c r="AT266"/>
      <c r="AU266"/>
      <c r="AV266"/>
      <c r="AW266"/>
      <c r="AX266"/>
      <c r="AY266"/>
      <c r="AZ266"/>
      <c r="BA266"/>
      <c r="BB266"/>
      <c r="BC266"/>
      <c r="BD266"/>
      <c r="BE266"/>
      <c r="BF266"/>
      <c r="BG266"/>
      <c r="BH266"/>
      <c r="BI266"/>
      <c r="BJ266"/>
      <c r="BK266"/>
      <c r="BL266"/>
      <c r="BM266"/>
      <c r="BN266"/>
      <c r="BO266"/>
    </row>
    <row r="267">
      <c r="A267" t="s">
        <v>679</v>
      </c>
      <c r="B267">
        <v>2014</v>
      </c>
      <c r="C267" t="s">
        <v>686</v>
      </c>
      <c r="D267">
        <v>228</v>
      </c>
      <c r="E267" t="s">
        <v>472</v>
      </c>
      <c r="F267" t="s">
        <v>476</v>
      </c>
      <c r="G267" t="s">
        <v>199</v>
      </c>
      <c r="H267">
        <v>0.45995720798828832</v>
      </c>
      <c r="I267">
        <v>1.8317029837871091</v>
      </c>
      <c r="J267">
        <v>1.1454698394783971</v>
      </c>
      <c r="K267">
        <v>1.52430095334616</v>
      </c>
      <c r="L267">
        <v>0.67190107804811516</v>
      </c>
      <c r="M267">
        <v>2.491180531408284</v>
      </c>
      <c r="N267">
        <v>1.1569433109867431</v>
      </c>
      <c r="O267">
        <v>0.74592687871018215</v>
      </c>
      <c r="P267">
        <v>0.75675570185449259</v>
      </c>
      <c r="Q267">
        <v>0.56575866098268457</v>
      </c>
      <c r="R267">
        <v>0.62301252889515624</v>
      </c>
      <c r="S267">
        <v>0.8915535469364787</v>
      </c>
      <c r="T267">
        <v>1.677137139985668</v>
      </c>
      <c r="U267">
        <v>0.99689939484193957</v>
      </c>
      <c r="V267">
        <v>1.4155012066135579</v>
      </c>
      <c r="W267" t="s">
        <v>250</v>
      </c>
      <c r="X267" t="s">
        <v>465</v>
      </c>
      <c r="Y267" t="s">
        <v>252</v>
      </c>
      <c r="Z267" t="s">
        <v>253</v>
      </c>
      <c r="AA267" t="s">
        <v>254</v>
      </c>
      <c r="AB267" t="s">
        <v>466</v>
      </c>
      <c r="AC267" t="s">
        <v>256</v>
      </c>
      <c r="AD267" t="s">
        <v>467</v>
      </c>
      <c r="AE267" t="s">
        <v>258</v>
      </c>
      <c r="AF267" t="s">
        <v>259</v>
      </c>
      <c r="AG267">
        <v>0</v>
      </c>
      <c r="AH267">
        <v>0</v>
      </c>
      <c r="AI267">
        <v>0.075639876842807194</v>
      </c>
      <c r="AJ267">
        <v>0.37155911114995638</v>
      </c>
      <c r="AK267">
        <v>0.42984139698282681</v>
      </c>
      <c r="AL267">
        <v>0.40488311590251941</v>
      </c>
      <c r="AM267">
        <v>0.34064482657093947</v>
      </c>
      <c r="AN267">
        <v>0</v>
      </c>
      <c r="AO267">
        <v>14.69530028866739</v>
      </c>
      <c r="AP267">
        <v>0.040766723027887003</v>
      </c>
      <c r="AQ267"/>
      <c r="AR267"/>
      <c r="AS267"/>
      <c r="AT267"/>
      <c r="AU267"/>
      <c r="AV267"/>
      <c r="AW267"/>
      <c r="AX267"/>
      <c r="AY267"/>
      <c r="AZ267"/>
      <c r="BA267"/>
      <c r="BB267"/>
      <c r="BC267"/>
      <c r="BD267"/>
      <c r="BE267"/>
      <c r="BF267"/>
      <c r="BG267"/>
      <c r="BH267"/>
      <c r="BI267"/>
      <c r="BJ267"/>
      <c r="BK267"/>
      <c r="BL267"/>
      <c r="BM267"/>
      <c r="BN267"/>
      <c r="BO267"/>
    </row>
    <row r="268">
      <c r="A268" t="s">
        <v>679</v>
      </c>
      <c r="B268">
        <v>2014</v>
      </c>
      <c r="C268" t="s">
        <v>686</v>
      </c>
      <c r="D268">
        <v>229</v>
      </c>
      <c r="E268" t="s">
        <v>472</v>
      </c>
      <c r="F268" t="s">
        <v>477</v>
      </c>
      <c r="G268" t="s">
        <v>199</v>
      </c>
      <c r="H268">
        <v>96.008717933847777</v>
      </c>
      <c r="I268">
        <v>94.775825609207942</v>
      </c>
      <c r="J268">
        <v>94.033342852763823</v>
      </c>
      <c r="K268">
        <v>93.354874959226748</v>
      </c>
      <c r="L268">
        <v>84.343743795516232</v>
      </c>
      <c r="M268">
        <v>89.299886490658082</v>
      </c>
      <c r="N268">
        <v>95.077396895363947</v>
      </c>
      <c r="O268">
        <v>91.659720199751987</v>
      </c>
      <c r="P268">
        <v>85.308185370772364</v>
      </c>
      <c r="Q268">
        <v>68.369767010778006</v>
      </c>
      <c r="R268">
        <v>95.768242239173375</v>
      </c>
      <c r="S268">
        <v>96.241039643041731</v>
      </c>
      <c r="T268">
        <v>94.548875478842191</v>
      </c>
      <c r="U268">
        <v>94.482301382088224</v>
      </c>
      <c r="V268">
        <v>93.082208967431683</v>
      </c>
      <c r="W268" t="s">
        <v>250</v>
      </c>
      <c r="X268" t="s">
        <v>465</v>
      </c>
      <c r="Y268" t="s">
        <v>252</v>
      </c>
      <c r="Z268" t="s">
        <v>253</v>
      </c>
      <c r="AA268" t="s">
        <v>254</v>
      </c>
      <c r="AB268" t="s">
        <v>466</v>
      </c>
      <c r="AC268" t="s">
        <v>256</v>
      </c>
      <c r="AD268" t="s">
        <v>467</v>
      </c>
      <c r="AE268" t="s">
        <v>258</v>
      </c>
      <c r="AF268" t="s">
        <v>259</v>
      </c>
      <c r="AG268">
        <v>93.150527123000231</v>
      </c>
      <c r="AH268">
        <v>82.153771624026433</v>
      </c>
      <c r="AI268">
        <v>95.691832497773817</v>
      </c>
      <c r="AJ268">
        <v>93.321696160256977</v>
      </c>
      <c r="AK268">
        <v>92.528140009173995</v>
      </c>
      <c r="AL268">
        <v>93.787961142487305</v>
      </c>
      <c r="AM268">
        <v>97.590632520339412</v>
      </c>
      <c r="AN268">
        <v>97.179764936274097</v>
      </c>
      <c r="AO268">
        <v>78.028995505730336</v>
      </c>
      <c r="AP268">
        <v>95.915078664797619</v>
      </c>
      <c r="AQ268"/>
      <c r="AR268"/>
      <c r="AS268"/>
      <c r="AT268"/>
      <c r="AU268"/>
      <c r="AV268"/>
      <c r="AW268"/>
      <c r="AX268"/>
      <c r="AY268"/>
      <c r="AZ268"/>
      <c r="BA268"/>
      <c r="BB268"/>
      <c r="BC268"/>
      <c r="BD268"/>
      <c r="BE268"/>
      <c r="BF268"/>
      <c r="BG268"/>
      <c r="BH268"/>
      <c r="BI268"/>
      <c r="BJ268"/>
      <c r="BK268"/>
      <c r="BL268"/>
      <c r="BM268"/>
      <c r="BN268"/>
      <c r="BO268"/>
    </row>
    <row r="269">
      <c r="A269" t="s">
        <v>679</v>
      </c>
      <c r="B269">
        <v>2018</v>
      </c>
      <c r="C269" t="s">
        <v>687</v>
      </c>
      <c r="D269">
        <v>16</v>
      </c>
      <c r="E269" t="s">
        <v>13</v>
      </c>
      <c r="F269" t="s">
        <v>14</v>
      </c>
      <c r="G269" t="s">
        <v>692</v>
      </c>
      <c r="H269">
        <v>73.77061475797862</v>
      </c>
      <c r="I269">
        <v>85.679994970439637</v>
      </c>
      <c r="J269">
        <v>91.752410278768053</v>
      </c>
      <c r="K269">
        <v>94.47741540767413</v>
      </c>
      <c r="L269">
        <v>98.496341919391057</v>
      </c>
      <c r="M269">
        <v>92.591898802033029</v>
      </c>
      <c r="N269">
        <v>95.85804550830224</v>
      </c>
      <c r="O269">
        <v>98.352876745527723</v>
      </c>
      <c r="P269">
        <v>98.566023584336634</v>
      </c>
      <c r="Q269">
        <v>99.651470749692635</v>
      </c>
      <c r="R269">
        <v>71.655315403704748</v>
      </c>
      <c r="S269">
        <v>77.780762672743947</v>
      </c>
      <c r="T269">
        <v>85.711002717947395</v>
      </c>
      <c r="U269">
        <v>88.238787027904792</v>
      </c>
      <c r="V269">
        <v>89.474783749850204</v>
      </c>
      <c r="W269" t="s">
        <v>546</v>
      </c>
      <c r="X269" t="s">
        <v>547</v>
      </c>
      <c r="Y269" t="s">
        <v>548</v>
      </c>
      <c r="Z269" t="s">
        <v>549</v>
      </c>
      <c r="AA269" t="s">
        <v>199</v>
      </c>
      <c r="AB269" t="s">
        <v>199</v>
      </c>
      <c r="AC269" t="s">
        <v>199</v>
      </c>
      <c r="AD269" t="s">
        <v>199</v>
      </c>
      <c r="AE269" t="s">
        <v>199</v>
      </c>
      <c r="AF269" t="s">
        <v>199</v>
      </c>
      <c r="AG269">
        <v>74.5056116013115</v>
      </c>
      <c r="AH269">
        <v>93.841841838773206</v>
      </c>
      <c r="AI269">
        <v>79.392176263441712</v>
      </c>
      <c r="AJ269">
        <v>87.486721463704271</v>
      </c>
      <c r="AK269"/>
      <c r="AL269"/>
      <c r="AM269"/>
      <c r="AN269"/>
      <c r="AO269"/>
      <c r="AP269"/>
      <c r="AQ269">
        <v>4864.9791559999976</v>
      </c>
      <c r="AR269">
        <v>5648.3144530000072</v>
      </c>
      <c r="AS269">
        <v>6049.1281400000098</v>
      </c>
      <c r="AT269">
        <v>6226.340807000006</v>
      </c>
      <c r="AU269">
        <v>6496.9034760000104</v>
      </c>
      <c r="AV269">
        <v>2649.1610230000051</v>
      </c>
      <c r="AW269">
        <v>2743.2926089999969</v>
      </c>
      <c r="AX269">
        <v>2812.7625760000001</v>
      </c>
      <c r="AY269">
        <v>2824.9042929999978</v>
      </c>
      <c r="AZ269">
        <v>2847.7336790000008</v>
      </c>
      <c r="BA269">
        <v>2672.6239039999982</v>
      </c>
      <c r="BB269">
        <v>2904.8814710000001</v>
      </c>
      <c r="BC269">
        <v>3199.4694990000021</v>
      </c>
      <c r="BD269">
        <v>3295.575491000001</v>
      </c>
      <c r="BE269">
        <v>3335.2614869999979</v>
      </c>
      <c r="BF269">
        <v>2106.6107569999958</v>
      </c>
      <c r="BG269">
        <v>19640.266684999951</v>
      </c>
      <c r="BH269">
        <v>5085.8900889999977</v>
      </c>
      <c r="BI269">
        <v>2452.8985009999979</v>
      </c>
      <c r="BJ269"/>
      <c r="BK269"/>
      <c r="BL269"/>
      <c r="BM269"/>
      <c r="BN269"/>
      <c r="BO269"/>
    </row>
    <row r="270">
      <c r="A270" t="s">
        <v>679</v>
      </c>
      <c r="B270">
        <v>2018</v>
      </c>
      <c r="C270" t="s">
        <v>687</v>
      </c>
      <c r="D270">
        <v>17</v>
      </c>
      <c r="E270" t="s">
        <v>13</v>
      </c>
      <c r="F270" t="s">
        <v>51</v>
      </c>
      <c r="G270" t="s">
        <v>199</v>
      </c>
      <c r="H270">
        <v>26.229385242021149</v>
      </c>
      <c r="I270">
        <v>14.320005029560431</v>
      </c>
      <c r="J270">
        <v>8.2475897212319396</v>
      </c>
      <c r="K270">
        <v>5.5225845923258454</v>
      </c>
      <c r="L270">
        <v>1.5036580806089359</v>
      </c>
      <c r="M270">
        <v>7.4081011979669658</v>
      </c>
      <c r="N270">
        <v>4.1419544916978159</v>
      </c>
      <c r="O270">
        <v>1.6471232544722689</v>
      </c>
      <c r="P270">
        <v>1.4339764156633721</v>
      </c>
      <c r="Q270">
        <v>0.34852925030737109</v>
      </c>
      <c r="R270">
        <v>28.344684596295281</v>
      </c>
      <c r="S270">
        <v>22.219237327255879</v>
      </c>
      <c r="T270">
        <v>14.2889972820526</v>
      </c>
      <c r="U270">
        <v>11.761212972095221</v>
      </c>
      <c r="V270">
        <v>10.525216250149819</v>
      </c>
      <c r="W270" t="s">
        <v>546</v>
      </c>
      <c r="X270" t="s">
        <v>547</v>
      </c>
      <c r="Y270" t="s">
        <v>548</v>
      </c>
      <c r="Z270" t="s">
        <v>549</v>
      </c>
      <c r="AA270" t="s">
        <v>199</v>
      </c>
      <c r="AB270" t="s">
        <v>199</v>
      </c>
      <c r="AC270" t="s">
        <v>199</v>
      </c>
      <c r="AD270" t="s">
        <v>199</v>
      </c>
      <c r="AE270" t="s">
        <v>199</v>
      </c>
      <c r="AF270" t="s">
        <v>199</v>
      </c>
      <c r="AG270">
        <v>25.494388398688589</v>
      </c>
      <c r="AH270">
        <v>6.1581581612270266</v>
      </c>
      <c r="AI270">
        <v>20.60782373655822</v>
      </c>
      <c r="AJ270">
        <v>12.51327853629555</v>
      </c>
      <c r="AK270"/>
      <c r="AL270"/>
      <c r="AM270"/>
      <c r="AN270"/>
      <c r="AO270"/>
      <c r="AP270"/>
      <c r="AQ270">
        <v>1729.7593750000001</v>
      </c>
      <c r="AR270">
        <v>944.02306399999929</v>
      </c>
      <c r="AS270">
        <v>543.75385799999981</v>
      </c>
      <c r="AT270">
        <v>363.95464099999998</v>
      </c>
      <c r="AU270">
        <v>99.182581000000013</v>
      </c>
      <c r="AV270">
        <v>211.95432</v>
      </c>
      <c r="AW270">
        <v>118.535623</v>
      </c>
      <c r="AX270">
        <v>47.105552999999993</v>
      </c>
      <c r="AY270">
        <v>41.097794000000007</v>
      </c>
      <c r="AZ270">
        <v>9.9598980000000008</v>
      </c>
      <c r="BA270">
        <v>1057.2095200000001</v>
      </c>
      <c r="BB270">
        <v>829.82280699999956</v>
      </c>
      <c r="BC270">
        <v>533.38789099999997</v>
      </c>
      <c r="BD270">
        <v>439.26221699999991</v>
      </c>
      <c r="BE270">
        <v>392.33789600000011</v>
      </c>
      <c r="BF270">
        <v>720.84171500000014</v>
      </c>
      <c r="BG270">
        <v>1288.8479829999981</v>
      </c>
      <c r="BH270">
        <v>1320.144268999999</v>
      </c>
      <c r="BI270">
        <v>350.83955200000003</v>
      </c>
      <c r="BJ270"/>
      <c r="BK270"/>
      <c r="BL270"/>
      <c r="BM270"/>
      <c r="BN270"/>
      <c r="BO270"/>
    </row>
    <row r="271">
      <c r="A271" t="s">
        <v>679</v>
      </c>
      <c r="B271">
        <v>2018</v>
      </c>
      <c r="C271" t="s">
        <v>687</v>
      </c>
      <c r="D271">
        <v>18</v>
      </c>
      <c r="E271" t="s">
        <v>60</v>
      </c>
      <c r="F271" t="s">
        <v>15</v>
      </c>
      <c r="G271" t="s">
        <v>693</v>
      </c>
      <c r="H271">
        <v>61.088727065709463</v>
      </c>
      <c r="I271">
        <v>72.279131491456866</v>
      </c>
      <c r="J271">
        <v>81.806708669049883</v>
      </c>
      <c r="K271">
        <v>86.090797063154596</v>
      </c>
      <c r="L271">
        <v>96.296786868922368</v>
      </c>
      <c r="M271">
        <v>82.690797601349232</v>
      </c>
      <c r="N271">
        <v>88.411318495931397</v>
      </c>
      <c r="O271">
        <v>92.301488318030025</v>
      </c>
      <c r="P271">
        <v>96.658931462948345</v>
      </c>
      <c r="Q271">
        <v>98.818685345703187</v>
      </c>
      <c r="R271">
        <v>60.175289100302663</v>
      </c>
      <c r="S271">
        <v>64.063426683086405</v>
      </c>
      <c r="T271">
        <v>71.19247562972582</v>
      </c>
      <c r="U271">
        <v>76.230666271598139</v>
      </c>
      <c r="V271">
        <v>78.859114914710233</v>
      </c>
      <c r="W271" t="s">
        <v>546</v>
      </c>
      <c r="X271" t="s">
        <v>547</v>
      </c>
      <c r="Y271" t="s">
        <v>548</v>
      </c>
      <c r="Z271" t="s">
        <v>549</v>
      </c>
      <c r="AA271" t="s">
        <v>199</v>
      </c>
      <c r="AB271" t="s">
        <v>199</v>
      </c>
      <c r="AC271" t="s">
        <v>199</v>
      </c>
      <c r="AD271" t="s">
        <v>199</v>
      </c>
      <c r="AE271" t="s">
        <v>199</v>
      </c>
      <c r="AF271" t="s">
        <v>199</v>
      </c>
      <c r="AG271">
        <v>64.866328214429203</v>
      </c>
      <c r="AH271">
        <v>83.947358588068212</v>
      </c>
      <c r="AI271">
        <v>70.392033393419311</v>
      </c>
      <c r="AJ271">
        <v>82.09669711981762</v>
      </c>
      <c r="AK271"/>
      <c r="AL271"/>
      <c r="AM271"/>
      <c r="AN271"/>
      <c r="AO271"/>
      <c r="AP271"/>
      <c r="AQ271">
        <v>4015.2952460000001</v>
      </c>
      <c r="AR271">
        <v>4748.1552120000006</v>
      </c>
      <c r="AS271">
        <v>5388.1498340000044</v>
      </c>
      <c r="AT271">
        <v>5673.637880000002</v>
      </c>
      <c r="AU271">
        <v>6351.8189320000056</v>
      </c>
      <c r="AV271">
        <v>2362.849362000004</v>
      </c>
      <c r="AW271">
        <v>2530.1800729999991</v>
      </c>
      <c r="AX271">
        <v>2639.7008469999992</v>
      </c>
      <c r="AY271">
        <v>2770.246992999997</v>
      </c>
      <c r="AZ271">
        <v>2823.9352240000012</v>
      </c>
      <c r="BA271">
        <v>2231.3275129999979</v>
      </c>
      <c r="BB271">
        <v>2384.4609979999968</v>
      </c>
      <c r="BC271">
        <v>2652.6232740000009</v>
      </c>
      <c r="BD271">
        <v>2842.1809390000021</v>
      </c>
      <c r="BE271">
        <v>2939.551880999998</v>
      </c>
      <c r="BF271">
        <v>1823.787859999996</v>
      </c>
      <c r="BG271">
        <v>17556.643966999931</v>
      </c>
      <c r="BH271">
        <v>4495.9986709999976</v>
      </c>
      <c r="BI271">
        <v>2300.6266059999998</v>
      </c>
      <c r="BJ271"/>
      <c r="BK271"/>
      <c r="BL271"/>
      <c r="BM271"/>
      <c r="BN271"/>
      <c r="BO271"/>
    </row>
    <row r="272">
      <c r="A272" t="s">
        <v>679</v>
      </c>
      <c r="B272">
        <v>2018</v>
      </c>
      <c r="C272" t="s">
        <v>687</v>
      </c>
      <c r="D272">
        <v>19</v>
      </c>
      <c r="E272" t="s">
        <v>60</v>
      </c>
      <c r="F272" t="s">
        <v>16</v>
      </c>
      <c r="G272" t="s">
        <v>694</v>
      </c>
      <c r="H272">
        <v>12.59470295005484</v>
      </c>
      <c r="I272">
        <v>13.35041006157018</v>
      </c>
      <c r="J272">
        <v>9.9376349703221898</v>
      </c>
      <c r="K272">
        <v>8.3866183445194675</v>
      </c>
      <c r="L272">
        <v>2.199555050468617</v>
      </c>
      <c r="M272">
        <v>9.8916022512522641</v>
      </c>
      <c r="N272">
        <v>7.4467270123708937</v>
      </c>
      <c r="O272">
        <v>6.0513884274976633</v>
      </c>
      <c r="P272">
        <v>1.9070921213882579</v>
      </c>
      <c r="Q272">
        <v>0.83278540398944911</v>
      </c>
      <c r="R272">
        <v>11.31348243370735</v>
      </c>
      <c r="S272">
        <v>13.641684618466501</v>
      </c>
      <c r="T272">
        <v>14.49218423004117</v>
      </c>
      <c r="U272">
        <v>11.987799692208259</v>
      </c>
      <c r="V272">
        <v>10.61566883513996</v>
      </c>
      <c r="W272" t="s">
        <v>546</v>
      </c>
      <c r="X272" t="s">
        <v>547</v>
      </c>
      <c r="Y272" t="s">
        <v>548</v>
      </c>
      <c r="Z272" t="s">
        <v>549</v>
      </c>
      <c r="AA272" t="s">
        <v>199</v>
      </c>
      <c r="AB272" t="s">
        <v>199</v>
      </c>
      <c r="AC272" t="s">
        <v>199</v>
      </c>
      <c r="AD272" t="s">
        <v>199</v>
      </c>
      <c r="AE272" t="s">
        <v>199</v>
      </c>
      <c r="AF272" t="s">
        <v>199</v>
      </c>
      <c r="AG272">
        <v>9.495626757766999</v>
      </c>
      <c r="AH272">
        <v>9.8899952935862814</v>
      </c>
      <c r="AI272">
        <v>8.93900154060338</v>
      </c>
      <c r="AJ272">
        <v>5.3837708696077096</v>
      </c>
      <c r="AK272"/>
      <c r="AL272"/>
      <c r="AM272"/>
      <c r="AN272"/>
      <c r="AO272"/>
      <c r="AP272"/>
      <c r="AQ272">
        <v>827.83605599999987</v>
      </c>
      <c r="AR272">
        <v>877.01412300000004</v>
      </c>
      <c r="AS272">
        <v>654.53637099999992</v>
      </c>
      <c r="AT272">
        <v>552.70292700000005</v>
      </c>
      <c r="AU272">
        <v>145.08454399999999</v>
      </c>
      <c r="AV272">
        <v>282.64772799999997</v>
      </c>
      <c r="AW272">
        <v>213.11253600000009</v>
      </c>
      <c r="AX272">
        <v>173.06172900000001</v>
      </c>
      <c r="AY272">
        <v>54.657299999999999</v>
      </c>
      <c r="AZ272">
        <v>23.798455000000001</v>
      </c>
      <c r="BA272">
        <v>419.50915400000002</v>
      </c>
      <c r="BB272">
        <v>507.74781500000017</v>
      </c>
      <c r="BC272">
        <v>539.977081</v>
      </c>
      <c r="BD272">
        <v>446.95261699999992</v>
      </c>
      <c r="BE272">
        <v>395.70960600000018</v>
      </c>
      <c r="BF272">
        <v>266.97994599999993</v>
      </c>
      <c r="BG272">
        <v>2068.3810560000011</v>
      </c>
      <c r="BH272">
        <v>570.94158400000015</v>
      </c>
      <c r="BI272">
        <v>150.87143499999999</v>
      </c>
      <c r="BJ272"/>
      <c r="BK272"/>
      <c r="BL272"/>
      <c r="BM272"/>
      <c r="BN272"/>
      <c r="BO272"/>
    </row>
    <row r="273">
      <c r="A273" t="s">
        <v>679</v>
      </c>
      <c r="B273">
        <v>2018</v>
      </c>
      <c r="C273" t="s">
        <v>687</v>
      </c>
      <c r="D273">
        <v>20</v>
      </c>
      <c r="E273" t="s">
        <v>60</v>
      </c>
      <c r="F273" t="s">
        <v>22</v>
      </c>
      <c r="G273" t="s">
        <v>695</v>
      </c>
      <c r="H273">
        <v>25.31418833455211</v>
      </c>
      <c r="I273">
        <v>13.151668432355789</v>
      </c>
      <c r="J273">
        <v>7.7231660371066084</v>
      </c>
      <c r="K273">
        <v>4.7037746554151081</v>
      </c>
      <c r="L273">
        <v>1.05393353572494</v>
      </c>
      <c r="M273">
        <v>7.4041645033606942</v>
      </c>
      <c r="N273">
        <v>4.1419544916978159</v>
      </c>
      <c r="O273">
        <v>1.6471232544722689</v>
      </c>
      <c r="P273">
        <v>1.4339764156633721</v>
      </c>
      <c r="Q273">
        <v>0.34852925030737109</v>
      </c>
      <c r="R273">
        <v>27.757022002811439</v>
      </c>
      <c r="S273">
        <v>20.521594440403991</v>
      </c>
      <c r="T273">
        <v>12.9202414290171</v>
      </c>
      <c r="U273">
        <v>10.93046003729604</v>
      </c>
      <c r="V273">
        <v>8.2024600978962088</v>
      </c>
      <c r="W273" t="s">
        <v>546</v>
      </c>
      <c r="X273" t="s">
        <v>547</v>
      </c>
      <c r="Y273" t="s">
        <v>548</v>
      </c>
      <c r="Z273" t="s">
        <v>549</v>
      </c>
      <c r="AA273" t="s">
        <v>199</v>
      </c>
      <c r="AB273" t="s">
        <v>199</v>
      </c>
      <c r="AC273" t="s">
        <v>199</v>
      </c>
      <c r="AD273" t="s">
        <v>199</v>
      </c>
      <c r="AE273" t="s">
        <v>199</v>
      </c>
      <c r="AF273" t="s">
        <v>199</v>
      </c>
      <c r="AG273">
        <v>23.529811627779079</v>
      </c>
      <c r="AH273">
        <v>5.4904101630079722</v>
      </c>
      <c r="AI273">
        <v>19.654689871143461</v>
      </c>
      <c r="AJ273">
        <v>12.51953201057456</v>
      </c>
      <c r="AK273"/>
      <c r="AL273"/>
      <c r="AM273"/>
      <c r="AN273"/>
      <c r="AO273"/>
      <c r="AP273"/>
      <c r="AQ273">
        <v>1663.8739250000001</v>
      </c>
      <c r="AR273">
        <v>863.95840299999963</v>
      </c>
      <c r="AS273">
        <v>508.68170199999992</v>
      </c>
      <c r="AT273">
        <v>309.99264699999998</v>
      </c>
      <c r="AU273">
        <v>69.518363000000008</v>
      </c>
      <c r="AV273">
        <v>211.570403</v>
      </c>
      <c r="AW273">
        <v>118.535623</v>
      </c>
      <c r="AX273">
        <v>47.105552999999993</v>
      </c>
      <c r="AY273">
        <v>41.097794000000007</v>
      </c>
      <c r="AZ273">
        <v>9.9598980000000008</v>
      </c>
      <c r="BA273">
        <v>1029.2431959999999</v>
      </c>
      <c r="BB273">
        <v>763.82023399999969</v>
      </c>
      <c r="BC273">
        <v>481.40667700000012</v>
      </c>
      <c r="BD273">
        <v>407.53080999999992</v>
      </c>
      <c r="BE273">
        <v>305.75485200000003</v>
      </c>
      <c r="BF273">
        <v>661.5664240000001</v>
      </c>
      <c r="BG273">
        <v>1148.2574089999989</v>
      </c>
      <c r="BH273">
        <v>1255.3616549999999</v>
      </c>
      <c r="BI273">
        <v>350.83955200000003</v>
      </c>
      <c r="BJ273"/>
      <c r="BK273"/>
      <c r="BL273"/>
      <c r="BM273"/>
      <c r="BN273"/>
      <c r="BO273"/>
    </row>
    <row r="274">
      <c r="A274" t="s">
        <v>679</v>
      </c>
      <c r="B274">
        <v>2018</v>
      </c>
      <c r="C274" t="s">
        <v>687</v>
      </c>
      <c r="D274">
        <v>21</v>
      </c>
      <c r="E274" t="s">
        <v>60</v>
      </c>
      <c r="F274" t="s">
        <v>17</v>
      </c>
      <c r="G274" t="s">
        <v>696</v>
      </c>
      <c r="H274">
        <v>1.0023816496834139</v>
      </c>
      <c r="I274">
        <v>1.2187900146171371</v>
      </c>
      <c r="J274">
        <v>0.53249032352122005</v>
      </c>
      <c r="K274">
        <v>0.81880993691073656</v>
      </c>
      <c r="L274">
        <v>0.44972454488399588</v>
      </c>
      <c r="M274">
        <v>0.0134356440377756</v>
      </c>
      <c r="N274">
        <v>0</v>
      </c>
      <c r="O274">
        <v>0</v>
      </c>
      <c r="P274">
        <v>0</v>
      </c>
      <c r="Q274">
        <v>0</v>
      </c>
      <c r="R274">
        <v>0.75420646317855666</v>
      </c>
      <c r="S274">
        <v>1.773294258042867</v>
      </c>
      <c r="T274">
        <v>1.3950987112158471</v>
      </c>
      <c r="U274">
        <v>0.85107399889759516</v>
      </c>
      <c r="V274">
        <v>2.3227561522536089</v>
      </c>
      <c r="W274" t="s">
        <v>546</v>
      </c>
      <c r="X274" t="s">
        <v>547</v>
      </c>
      <c r="Y274" t="s">
        <v>548</v>
      </c>
      <c r="Z274" t="s">
        <v>549</v>
      </c>
      <c r="AA274" t="s">
        <v>199</v>
      </c>
      <c r="AB274" t="s">
        <v>199</v>
      </c>
      <c r="AC274" t="s">
        <v>199</v>
      </c>
      <c r="AD274" t="s">
        <v>199</v>
      </c>
      <c r="AE274" t="s">
        <v>199</v>
      </c>
      <c r="AF274" t="s">
        <v>199</v>
      </c>
      <c r="AG274">
        <v>2.10823340002483</v>
      </c>
      <c r="AH274">
        <v>0.67223595533771585</v>
      </c>
      <c r="AI274">
        <v>1.014275194833792</v>
      </c>
      <c r="AJ274">
        <v>0</v>
      </c>
      <c r="AK274"/>
      <c r="AL274"/>
      <c r="AM274"/>
      <c r="AN274"/>
      <c r="AO274"/>
      <c r="AP274"/>
      <c r="AQ274">
        <v>65.88545000000002</v>
      </c>
      <c r="AR274">
        <v>80.064661000000015</v>
      </c>
      <c r="AS274">
        <v>35.072156000000007</v>
      </c>
      <c r="AT274">
        <v>53.961993999999997</v>
      </c>
      <c r="AU274">
        <v>29.664218000000009</v>
      </c>
      <c r="AV274">
        <v>0.38391700000000001</v>
      </c>
      <c r="AW274">
        <v>0</v>
      </c>
      <c r="AX274">
        <v>0</v>
      </c>
      <c r="AY274">
        <v>0</v>
      </c>
      <c r="AZ274">
        <v>0</v>
      </c>
      <c r="BA274">
        <v>27.966324000000011</v>
      </c>
      <c r="BB274">
        <v>66.002572999999998</v>
      </c>
      <c r="BC274">
        <v>51.981214000000001</v>
      </c>
      <c r="BD274">
        <v>31.731407000000001</v>
      </c>
      <c r="BE274">
        <v>86.583044000000015</v>
      </c>
      <c r="BF274">
        <v>59.275291000000003</v>
      </c>
      <c r="BG274">
        <v>140.590574</v>
      </c>
      <c r="BH274">
        <v>64.782614000000009</v>
      </c>
      <c r="BI274">
        <v>0</v>
      </c>
      <c r="BJ274"/>
      <c r="BK274"/>
      <c r="BL274"/>
      <c r="BM274"/>
      <c r="BN274"/>
      <c r="BO274"/>
    </row>
    <row r="275">
      <c r="A275" t="s">
        <v>679</v>
      </c>
      <c r="B275">
        <v>2018</v>
      </c>
      <c r="C275" t="s">
        <v>687</v>
      </c>
      <c r="D275">
        <v>22</v>
      </c>
      <c r="E275" t="s">
        <v>54</v>
      </c>
      <c r="F275" t="s">
        <v>49</v>
      </c>
      <c r="G275" t="s">
        <v>199</v>
      </c>
      <c r="H275">
        <v>17.09299220647064</v>
      </c>
      <c r="I275">
        <v>15.59089283842864</v>
      </c>
      <c r="J275">
        <v>10.83187755899694</v>
      </c>
      <c r="K275">
        <v>8.8768498887600238</v>
      </c>
      <c r="L275">
        <v>2.2331337464986492</v>
      </c>
      <c r="M275">
        <v>10.684106554810061</v>
      </c>
      <c r="N275">
        <v>7.7684945200827551</v>
      </c>
      <c r="O275">
        <v>6.1527314987996338</v>
      </c>
      <c r="P275">
        <v>1.934837230961723</v>
      </c>
      <c r="Q275">
        <v>0.83569805615941484</v>
      </c>
      <c r="R275">
        <v>15.825537620722841</v>
      </c>
      <c r="S275">
        <v>17.555710801991811</v>
      </c>
      <c r="T275">
        <v>16.913394128843279</v>
      </c>
      <c r="U275">
        <v>13.588764621146931</v>
      </c>
      <c r="V275">
        <v>11.864425249485709</v>
      </c>
      <c r="W275" t="s">
        <v>546</v>
      </c>
      <c r="X275" t="s">
        <v>547</v>
      </c>
      <c r="Y275" t="s">
        <v>548</v>
      </c>
      <c r="Z275" t="s">
        <v>549</v>
      </c>
      <c r="AA275" t="s">
        <v>199</v>
      </c>
      <c r="AB275" t="s">
        <v>199</v>
      </c>
      <c r="AC275" t="s">
        <v>199</v>
      </c>
      <c r="AD275" t="s">
        <v>199</v>
      </c>
      <c r="AE275" t="s">
        <v>199</v>
      </c>
      <c r="AF275" t="s">
        <v>199</v>
      </c>
      <c r="AG275">
        <v>12.769468959385749</v>
      </c>
      <c r="AH275">
        <v>10.53950786598193</v>
      </c>
      <c r="AI275">
        <v>11.267975450008549</v>
      </c>
      <c r="AJ275">
        <v>6.1542547649133583</v>
      </c>
      <c r="AK275"/>
      <c r="AL275"/>
      <c r="AM275"/>
      <c r="AN275"/>
      <c r="AO275"/>
      <c r="AP275"/>
      <c r="AQ275">
        <v>827.83605599999987</v>
      </c>
      <c r="AR275">
        <v>877.01412300000004</v>
      </c>
      <c r="AS275">
        <v>654.53637099999992</v>
      </c>
      <c r="AT275">
        <v>552.70292700000005</v>
      </c>
      <c r="AU275">
        <v>145.08454399999999</v>
      </c>
      <c r="AV275">
        <v>282.64772799999997</v>
      </c>
      <c r="AW275">
        <v>213.11253600000009</v>
      </c>
      <c r="AX275">
        <v>173.06172900000001</v>
      </c>
      <c r="AY275">
        <v>54.657299999999999</v>
      </c>
      <c r="AZ275">
        <v>23.798455000000001</v>
      </c>
      <c r="BA275">
        <v>419.50915400000002</v>
      </c>
      <c r="BB275">
        <v>507.74781500000017</v>
      </c>
      <c r="BC275">
        <v>539.977081</v>
      </c>
      <c r="BD275">
        <v>446.95261699999992</v>
      </c>
      <c r="BE275">
        <v>395.70960600000018</v>
      </c>
      <c r="BF275">
        <v>266.97994599999993</v>
      </c>
      <c r="BG275">
        <v>2068.3810560000011</v>
      </c>
      <c r="BH275">
        <v>570.94158400000015</v>
      </c>
      <c r="BI275">
        <v>150.87143499999999</v>
      </c>
      <c r="BJ275"/>
      <c r="BK275"/>
      <c r="BL275"/>
      <c r="BM275"/>
      <c r="BN275"/>
      <c r="BO275"/>
    </row>
    <row r="276">
      <c r="A276" t="s">
        <v>679</v>
      </c>
      <c r="B276">
        <v>2018</v>
      </c>
      <c r="C276" t="s">
        <v>687</v>
      </c>
      <c r="D276">
        <v>23</v>
      </c>
      <c r="E276" t="s">
        <v>54</v>
      </c>
      <c r="F276" t="s">
        <v>48</v>
      </c>
      <c r="G276" t="s">
        <v>199</v>
      </c>
      <c r="H276">
        <v>82.907007793529402</v>
      </c>
      <c r="I276">
        <v>84.409107161571271</v>
      </c>
      <c r="J276">
        <v>89.168122441002964</v>
      </c>
      <c r="K276">
        <v>91.123150111239909</v>
      </c>
      <c r="L276">
        <v>97.766866253501291</v>
      </c>
      <c r="M276">
        <v>89.315893445189886</v>
      </c>
      <c r="N276">
        <v>92.231505479917303</v>
      </c>
      <c r="O276">
        <v>93.847268501200332</v>
      </c>
      <c r="P276">
        <v>98.065162769038253</v>
      </c>
      <c r="Q276">
        <v>99.164301943840599</v>
      </c>
      <c r="R276">
        <v>84.174462379277173</v>
      </c>
      <c r="S276">
        <v>82.444289198008079</v>
      </c>
      <c r="T276">
        <v>83.086605871156692</v>
      </c>
      <c r="U276">
        <v>86.411235378853107</v>
      </c>
      <c r="V276">
        <v>88.135574750514294</v>
      </c>
      <c r="W276" t="s">
        <v>546</v>
      </c>
      <c r="X276" t="s">
        <v>547</v>
      </c>
      <c r="Y276" t="s">
        <v>548</v>
      </c>
      <c r="Z276" t="s">
        <v>549</v>
      </c>
      <c r="AA276" t="s">
        <v>199</v>
      </c>
      <c r="AB276" t="s">
        <v>199</v>
      </c>
      <c r="AC276" t="s">
        <v>199</v>
      </c>
      <c r="AD276" t="s">
        <v>199</v>
      </c>
      <c r="AE276" t="s">
        <v>199</v>
      </c>
      <c r="AF276" t="s">
        <v>199</v>
      </c>
      <c r="AG276">
        <v>87.230531040614267</v>
      </c>
      <c r="AH276">
        <v>89.460492134017983</v>
      </c>
      <c r="AI276">
        <v>88.732024549991479</v>
      </c>
      <c r="AJ276">
        <v>93.845745235086724</v>
      </c>
      <c r="AK276"/>
      <c r="AL276"/>
      <c r="AM276"/>
      <c r="AN276"/>
      <c r="AO276"/>
      <c r="AP276"/>
      <c r="AQ276">
        <v>4015.2952460000001</v>
      </c>
      <c r="AR276">
        <v>4748.1552120000006</v>
      </c>
      <c r="AS276">
        <v>5388.1498340000044</v>
      </c>
      <c r="AT276">
        <v>5673.637880000002</v>
      </c>
      <c r="AU276">
        <v>6351.8189320000056</v>
      </c>
      <c r="AV276">
        <v>2362.849362000004</v>
      </c>
      <c r="AW276">
        <v>2530.1800729999991</v>
      </c>
      <c r="AX276">
        <v>2639.7008469999992</v>
      </c>
      <c r="AY276">
        <v>2770.246992999997</v>
      </c>
      <c r="AZ276">
        <v>2823.9352240000012</v>
      </c>
      <c r="BA276">
        <v>2231.3275129999979</v>
      </c>
      <c r="BB276">
        <v>2384.4609979999968</v>
      </c>
      <c r="BC276">
        <v>2652.6232740000009</v>
      </c>
      <c r="BD276">
        <v>2842.1809390000021</v>
      </c>
      <c r="BE276">
        <v>2939.551880999998</v>
      </c>
      <c r="BF276">
        <v>1823.787859999996</v>
      </c>
      <c r="BG276">
        <v>17556.643966999931</v>
      </c>
      <c r="BH276">
        <v>4495.9986709999976</v>
      </c>
      <c r="BI276">
        <v>2300.6266059999998</v>
      </c>
      <c r="BJ276"/>
      <c r="BK276"/>
      <c r="BL276"/>
      <c r="BM276"/>
      <c r="BN276"/>
      <c r="BO276"/>
    </row>
    <row r="277">
      <c r="A277" t="s">
        <v>679</v>
      </c>
      <c r="B277">
        <v>2018</v>
      </c>
      <c r="C277" t="s">
        <v>687</v>
      </c>
      <c r="D277">
        <v>29</v>
      </c>
      <c r="E277" t="s">
        <v>57</v>
      </c>
      <c r="F277" t="s">
        <v>49</v>
      </c>
      <c r="G277" t="s">
        <v>697</v>
      </c>
      <c r="H277">
        <v>57.578961988417198</v>
      </c>
      <c r="I277">
        <v>71.561796583298346</v>
      </c>
      <c r="J277">
        <v>79.229924463756433</v>
      </c>
      <c r="K277">
        <v>85.830982580858588</v>
      </c>
      <c r="L277">
        <v>93.197369301696398</v>
      </c>
      <c r="M277">
        <v>83.293263790658685</v>
      </c>
      <c r="N277">
        <v>89.282910533534803</v>
      </c>
      <c r="O277">
        <v>93.782143407354283</v>
      </c>
      <c r="P277">
        <v>95.017954255941902</v>
      </c>
      <c r="Q277">
        <v>97.555439758753394</v>
      </c>
      <c r="R277">
        <v>55.012919767325208</v>
      </c>
      <c r="S277">
        <v>61.642313330169188</v>
      </c>
      <c r="T277">
        <v>72.247160371695855</v>
      </c>
      <c r="U277">
        <v>70.915802615110607</v>
      </c>
      <c r="V277">
        <v>72.737081762737219</v>
      </c>
      <c r="W277" t="s">
        <v>546</v>
      </c>
      <c r="X277" t="s">
        <v>547</v>
      </c>
      <c r="Y277" t="s">
        <v>548</v>
      </c>
      <c r="Z277" t="s">
        <v>549</v>
      </c>
      <c r="AA277" t="s">
        <v>199</v>
      </c>
      <c r="AB277" t="s">
        <v>199</v>
      </c>
      <c r="AC277" t="s">
        <v>199</v>
      </c>
      <c r="AD277" t="s">
        <v>199</v>
      </c>
      <c r="AE277" t="s">
        <v>199</v>
      </c>
      <c r="AF277" t="s">
        <v>199</v>
      </c>
      <c r="AG277">
        <v>62.498658120680183</v>
      </c>
      <c r="AH277">
        <v>82.138489886934309</v>
      </c>
      <c r="AI277">
        <v>68.508053887025383</v>
      </c>
      <c r="AJ277">
        <v>78.30897546404978</v>
      </c>
      <c r="AK277"/>
      <c r="AL277"/>
      <c r="AM277"/>
      <c r="AN277"/>
      <c r="AO277"/>
      <c r="AP277"/>
      <c r="AQ277">
        <v>3797.1819919999998</v>
      </c>
      <c r="AR277">
        <v>4717.595164000003</v>
      </c>
      <c r="AS277">
        <v>5223.5354270000034</v>
      </c>
      <c r="AT277">
        <v>5656.5153380000038</v>
      </c>
      <c r="AU277">
        <v>6147.3786820000041</v>
      </c>
      <c r="AV277">
        <v>2383.116350000003</v>
      </c>
      <c r="AW277">
        <v>2555.1235399999969</v>
      </c>
      <c r="AX277">
        <v>2682.0456300000001</v>
      </c>
      <c r="AY277">
        <v>2723.216551999999</v>
      </c>
      <c r="AZ277">
        <v>2787.835536000001</v>
      </c>
      <c r="BA277">
        <v>2051.8902689999968</v>
      </c>
      <c r="BB277">
        <v>2302.1581129999968</v>
      </c>
      <c r="BC277">
        <v>2696.8834650000022</v>
      </c>
      <c r="BD277">
        <v>2648.5901370000011</v>
      </c>
      <c r="BE277">
        <v>2711.3470109999962</v>
      </c>
      <c r="BF277">
        <v>1767.1198539999971</v>
      </c>
      <c r="BG277">
        <v>17190.85873499998</v>
      </c>
      <c r="BH277">
        <v>4388.6494700000012</v>
      </c>
      <c r="BI277">
        <v>2195.5785439999991</v>
      </c>
      <c r="BJ277"/>
      <c r="BK277"/>
      <c r="BL277"/>
      <c r="BM277"/>
      <c r="BN277"/>
      <c r="BO277"/>
    </row>
    <row r="278">
      <c r="A278" t="s">
        <v>679</v>
      </c>
      <c r="B278">
        <v>2018</v>
      </c>
      <c r="C278" t="s">
        <v>687</v>
      </c>
      <c r="D278">
        <v>30</v>
      </c>
      <c r="E278" t="s">
        <v>57</v>
      </c>
      <c r="F278" t="s">
        <v>48</v>
      </c>
      <c r="G278" t="s">
        <v>199</v>
      </c>
      <c r="H278">
        <v>42.42103801158261</v>
      </c>
      <c r="I278">
        <v>28.438203416701651</v>
      </c>
      <c r="J278">
        <v>20.770075536243489</v>
      </c>
      <c r="K278">
        <v>14.16901741914134</v>
      </c>
      <c r="L278">
        <v>6.8026306983035028</v>
      </c>
      <c r="M278">
        <v>16.706736209341251</v>
      </c>
      <c r="N278">
        <v>10.717089466465239</v>
      </c>
      <c r="O278">
        <v>6.2178565926457106</v>
      </c>
      <c r="P278">
        <v>4.9820457440581096</v>
      </c>
      <c r="Q278">
        <v>2.4445602412466059</v>
      </c>
      <c r="R278">
        <v>44.987080232674757</v>
      </c>
      <c r="S278">
        <v>38.357686669830528</v>
      </c>
      <c r="T278">
        <v>27.752839628304141</v>
      </c>
      <c r="U278">
        <v>29.0841973848894</v>
      </c>
      <c r="V278">
        <v>27.262918237262738</v>
      </c>
      <c r="W278" t="s">
        <v>546</v>
      </c>
      <c r="X278" t="s">
        <v>547</v>
      </c>
      <c r="Y278" t="s">
        <v>548</v>
      </c>
      <c r="Z278" t="s">
        <v>549</v>
      </c>
      <c r="AA278" t="s">
        <v>199</v>
      </c>
      <c r="AB278" t="s">
        <v>199</v>
      </c>
      <c r="AC278" t="s">
        <v>199</v>
      </c>
      <c r="AD278" t="s">
        <v>199</v>
      </c>
      <c r="AE278" t="s">
        <v>199</v>
      </c>
      <c r="AF278" t="s">
        <v>199</v>
      </c>
      <c r="AG278">
        <v>37.501341879319916</v>
      </c>
      <c r="AH278">
        <v>17.8615101130661</v>
      </c>
      <c r="AI278">
        <v>31.491946112974571</v>
      </c>
      <c r="AJ278">
        <v>21.691024535950088</v>
      </c>
      <c r="AK278"/>
      <c r="AL278"/>
      <c r="AM278"/>
      <c r="AN278"/>
      <c r="AO278"/>
      <c r="AP278"/>
      <c r="AQ278">
        <v>2797.5565389999988</v>
      </c>
      <c r="AR278">
        <v>1874.7423530000001</v>
      </c>
      <c r="AS278">
        <v>1369.3465710000009</v>
      </c>
      <c r="AT278">
        <v>933.78011000000004</v>
      </c>
      <c r="AU278">
        <v>448.70737499999967</v>
      </c>
      <c r="AV278">
        <v>477.99899299999993</v>
      </c>
      <c r="AW278">
        <v>306.7046919999998</v>
      </c>
      <c r="AX278">
        <v>177.82249899999999</v>
      </c>
      <c r="AY278">
        <v>142.78553500000001</v>
      </c>
      <c r="AZ278">
        <v>69.858041</v>
      </c>
      <c r="BA278">
        <v>1677.943154999999</v>
      </c>
      <c r="BB278">
        <v>1432.5461649999991</v>
      </c>
      <c r="BC278">
        <v>1035.973925</v>
      </c>
      <c r="BD278">
        <v>1086.247570999999</v>
      </c>
      <c r="BE278">
        <v>1016.252371999999</v>
      </c>
      <c r="BF278">
        <v>1060.3326179999999</v>
      </c>
      <c r="BG278">
        <v>3738.2559330000008</v>
      </c>
      <c r="BH278">
        <v>2017.3848879999971</v>
      </c>
      <c r="BI278">
        <v>608.15950899999984</v>
      </c>
      <c r="BJ278"/>
      <c r="BK278"/>
      <c r="BL278"/>
      <c r="BM278"/>
      <c r="BN278"/>
      <c r="BO278"/>
    </row>
    <row r="279">
      <c r="A279" t="s">
        <v>679</v>
      </c>
      <c r="B279">
        <v>2018</v>
      </c>
      <c r="C279" t="s">
        <v>687</v>
      </c>
      <c r="D279">
        <v>31</v>
      </c>
      <c r="E279" t="s">
        <v>104</v>
      </c>
      <c r="F279" t="s">
        <v>49</v>
      </c>
      <c r="G279" t="s">
        <v>698</v>
      </c>
      <c r="H279">
        <v>1.1526597247589929</v>
      </c>
      <c r="I279">
        <v>5.0437888706783527</v>
      </c>
      <c r="J279">
        <v>23.726945942383281</v>
      </c>
      <c r="K279">
        <v>47.295522448024727</v>
      </c>
      <c r="L279">
        <v>75.851758069323054</v>
      </c>
      <c r="M279">
        <v>27.826401291376119</v>
      </c>
      <c r="N279">
        <v>51.350850745258953</v>
      </c>
      <c r="O279">
        <v>67.901315284737024</v>
      </c>
      <c r="P279">
        <v>78.226384662084968</v>
      </c>
      <c r="Q279">
        <v>91.093019872788133</v>
      </c>
      <c r="R279">
        <v>0.63554714930347045</v>
      </c>
      <c r="S279">
        <v>1.570382569390677</v>
      </c>
      <c r="T279">
        <v>2.9648436957834048</v>
      </c>
      <c r="U279">
        <v>7.2144782736567592</v>
      </c>
      <c r="V279">
        <v>15.50075098292826</v>
      </c>
      <c r="W279" t="s">
        <v>546</v>
      </c>
      <c r="X279" t="s">
        <v>547</v>
      </c>
      <c r="Y279" t="s">
        <v>548</v>
      </c>
      <c r="Z279" t="s">
        <v>549</v>
      </c>
      <c r="AA279" t="s">
        <v>199</v>
      </c>
      <c r="AB279" t="s">
        <v>199</v>
      </c>
      <c r="AC279" t="s">
        <v>199</v>
      </c>
      <c r="AD279" t="s">
        <v>199</v>
      </c>
      <c r="AE279" t="s">
        <v>199</v>
      </c>
      <c r="AF279" t="s">
        <v>199</v>
      </c>
      <c r="AG279">
        <v>3.9572150587152382</v>
      </c>
      <c r="AH279">
        <v>43.054672367646873</v>
      </c>
      <c r="AI279">
        <v>9.8867846097181182</v>
      </c>
      <c r="AJ279">
        <v>12.01954293267209</v>
      </c>
      <c r="AK279"/>
      <c r="AL279"/>
      <c r="AM279"/>
      <c r="AN279"/>
      <c r="AO279"/>
      <c r="AP279"/>
      <c r="AQ279">
        <v>76.01489500000001</v>
      </c>
      <c r="AR279">
        <v>332.50358599999981</v>
      </c>
      <c r="AS279">
        <v>1564.010250000001</v>
      </c>
      <c r="AT279">
        <v>3116.914662999995</v>
      </c>
      <c r="AU279">
        <v>5003.2472379999981</v>
      </c>
      <c r="AV279">
        <v>795.81788300000039</v>
      </c>
      <c r="AW279">
        <v>1469.5731440000011</v>
      </c>
      <c r="AX279">
        <v>1941.8880750000001</v>
      </c>
      <c r="AY279">
        <v>2241.969817000002</v>
      </c>
      <c r="AZ279">
        <v>2603.1593780000012</v>
      </c>
      <c r="BA279">
        <v>23.70485</v>
      </c>
      <c r="BB279">
        <v>58.649145000000019</v>
      </c>
      <c r="BC279">
        <v>110.67338700000001</v>
      </c>
      <c r="BD279">
        <v>269.44905499999999</v>
      </c>
      <c r="BE279">
        <v>577.80589799999973</v>
      </c>
      <c r="BF279">
        <v>111.888375</v>
      </c>
      <c r="BG279">
        <v>9010.4549389999975</v>
      </c>
      <c r="BH279">
        <v>633.35081899999909</v>
      </c>
      <c r="BI279">
        <v>336.99649899999991</v>
      </c>
      <c r="BJ279"/>
      <c r="BK279"/>
      <c r="BL279"/>
      <c r="BM279"/>
      <c r="BN279"/>
      <c r="BO279"/>
    </row>
    <row r="280">
      <c r="A280" t="s">
        <v>679</v>
      </c>
      <c r="B280">
        <v>2018</v>
      </c>
      <c r="C280" t="s">
        <v>687</v>
      </c>
      <c r="D280">
        <v>32</v>
      </c>
      <c r="E280" t="s">
        <v>104</v>
      </c>
      <c r="F280" t="s">
        <v>48</v>
      </c>
      <c r="G280" t="s">
        <v>199</v>
      </c>
      <c r="H280">
        <v>98.847340275241052</v>
      </c>
      <c r="I280">
        <v>94.956211129321744</v>
      </c>
      <c r="J280">
        <v>76.273054057616662</v>
      </c>
      <c r="K280">
        <v>52.704477551975039</v>
      </c>
      <c r="L280">
        <v>24.148241930676761</v>
      </c>
      <c r="M280">
        <v>72.1735987086237</v>
      </c>
      <c r="N280">
        <v>48.649149254741268</v>
      </c>
      <c r="O280">
        <v>32.098684715262962</v>
      </c>
      <c r="P280">
        <v>21.773615337915128</v>
      </c>
      <c r="Q280">
        <v>8.9069801272118632</v>
      </c>
      <c r="R280">
        <v>99.364452850696537</v>
      </c>
      <c r="S280">
        <v>98.429617430609269</v>
      </c>
      <c r="T280">
        <v>97.035156304216557</v>
      </c>
      <c r="U280">
        <v>92.785521726343291</v>
      </c>
      <c r="V280">
        <v>84.499249017071762</v>
      </c>
      <c r="W280" t="s">
        <v>546</v>
      </c>
      <c r="X280" t="s">
        <v>547</v>
      </c>
      <c r="Y280" t="s">
        <v>548</v>
      </c>
      <c r="Z280" t="s">
        <v>549</v>
      </c>
      <c r="AA280" t="s">
        <v>199</v>
      </c>
      <c r="AB280" t="s">
        <v>199</v>
      </c>
      <c r="AC280" t="s">
        <v>199</v>
      </c>
      <c r="AD280" t="s">
        <v>199</v>
      </c>
      <c r="AE280" t="s">
        <v>199</v>
      </c>
      <c r="AF280" t="s">
        <v>199</v>
      </c>
      <c r="AG280">
        <v>96.042784941284737</v>
      </c>
      <c r="AH280">
        <v>56.945327632353617</v>
      </c>
      <c r="AI280">
        <v>90.113215390281809</v>
      </c>
      <c r="AJ280">
        <v>87.980457067327734</v>
      </c>
      <c r="AK280"/>
      <c r="AL280"/>
      <c r="AM280"/>
      <c r="AN280"/>
      <c r="AO280"/>
      <c r="AP280"/>
      <c r="AQ280">
        <v>6518.7236360000152</v>
      </c>
      <c r="AR280">
        <v>6259.8339310000092</v>
      </c>
      <c r="AS280">
        <v>5027.6946150000049</v>
      </c>
      <c r="AT280">
        <v>3473.3807849999971</v>
      </c>
      <c r="AU280">
        <v>1592.8388190000001</v>
      </c>
      <c r="AV280">
        <v>2064.1203269999992</v>
      </c>
      <c r="AW280">
        <v>1392.255088000001</v>
      </c>
      <c r="AX280">
        <v>917.980054</v>
      </c>
      <c r="AY280">
        <v>624.03226999999936</v>
      </c>
      <c r="AZ280">
        <v>254.53419899999989</v>
      </c>
      <c r="BA280">
        <v>3706.1285739999971</v>
      </c>
      <c r="BB280">
        <v>3676.0551330000039</v>
      </c>
      <c r="BC280">
        <v>3622.1840030000012</v>
      </c>
      <c r="BD280">
        <v>3465.3886530000018</v>
      </c>
      <c r="BE280">
        <v>3149.7934849999979</v>
      </c>
      <c r="BF280">
        <v>2715.5640969999931</v>
      </c>
      <c r="BG280">
        <v>11917.482596</v>
      </c>
      <c r="BH280">
        <v>5772.6835389999978</v>
      </c>
      <c r="BI280">
        <v>2466.7415539999979</v>
      </c>
      <c r="BJ280"/>
      <c r="BK280"/>
      <c r="BL280"/>
      <c r="BM280"/>
      <c r="BN280"/>
      <c r="BO280"/>
    </row>
    <row r="281">
      <c r="A281" t="s">
        <v>679</v>
      </c>
      <c r="B281">
        <v>2018</v>
      </c>
      <c r="C281" t="s">
        <v>687</v>
      </c>
      <c r="D281">
        <v>33</v>
      </c>
      <c r="E281" t="s">
        <v>105</v>
      </c>
      <c r="F281" t="s">
        <v>49</v>
      </c>
      <c r="G281" t="s">
        <v>199</v>
      </c>
      <c r="H281">
        <v>0</v>
      </c>
      <c r="I281">
        <v>0.022202003405099601</v>
      </c>
      <c r="J281">
        <v>0.1073984673917889</v>
      </c>
      <c r="K281">
        <v>0.65119039561456615</v>
      </c>
      <c r="L281">
        <v>12.06283547734494</v>
      </c>
      <c r="M281">
        <v>0.051177014764944802</v>
      </c>
      <c r="N281">
        <v>0.1654566108145098</v>
      </c>
      <c r="O281">
        <v>0.78274161570615552</v>
      </c>
      <c r="P281">
        <v>2.0365297103148992</v>
      </c>
      <c r="Q281">
        <v>25.052232043421778</v>
      </c>
      <c r="R281">
        <v>0</v>
      </c>
      <c r="S281">
        <v>0</v>
      </c>
      <c r="T281">
        <v>0</v>
      </c>
      <c r="U281">
        <v>0.068237931585111905</v>
      </c>
      <c r="V281">
        <v>1.1191578738385051</v>
      </c>
      <c r="W281" t="s">
        <v>546</v>
      </c>
      <c r="X281" t="s">
        <v>547</v>
      </c>
      <c r="Y281" t="s">
        <v>548</v>
      </c>
      <c r="Z281" t="s">
        <v>549</v>
      </c>
      <c r="AA281" t="s">
        <v>199</v>
      </c>
      <c r="AB281" t="s">
        <v>199</v>
      </c>
      <c r="AC281" t="s">
        <v>199</v>
      </c>
      <c r="AD281" t="s">
        <v>199</v>
      </c>
      <c r="AE281" t="s">
        <v>199</v>
      </c>
      <c r="AF281" t="s">
        <v>199</v>
      </c>
      <c r="AG281">
        <v>0.087007934681916907</v>
      </c>
      <c r="AH281">
        <v>3.7660019229410602</v>
      </c>
      <c r="AI281">
        <v>0.57479819717195457</v>
      </c>
      <c r="AJ281">
        <v>0.70281148336648758</v>
      </c>
      <c r="AK281"/>
      <c r="AL281"/>
      <c r="AM281"/>
      <c r="AN281"/>
      <c r="AO281"/>
      <c r="AP281"/>
      <c r="AQ281">
        <v>0</v>
      </c>
      <c r="AR281">
        <v>1.4636309999999999</v>
      </c>
      <c r="AS281">
        <v>7.0793900000000001</v>
      </c>
      <c r="AT281">
        <v>42.915370999999993</v>
      </c>
      <c r="AU281">
        <v>795.67500900000016</v>
      </c>
      <c r="AV281">
        <v>1.4636309999999999</v>
      </c>
      <c r="AW281">
        <v>4.7350839999999996</v>
      </c>
      <c r="AX281">
        <v>22.385377999999999</v>
      </c>
      <c r="AY281">
        <v>58.366984000000009</v>
      </c>
      <c r="AZ281">
        <v>715.91602600000022</v>
      </c>
      <c r="BA281">
        <v>0</v>
      </c>
      <c r="BB281">
        <v>0</v>
      </c>
      <c r="BC281">
        <v>0</v>
      </c>
      <c r="BD281">
        <v>2.5485760000000002</v>
      </c>
      <c r="BE281">
        <v>41.717722000000002</v>
      </c>
      <c r="BF281">
        <v>2.460108</v>
      </c>
      <c r="BG281">
        <v>788.14652999999987</v>
      </c>
      <c r="BH281">
        <v>36.821770000000008</v>
      </c>
      <c r="BI281">
        <v>19.704993000000002</v>
      </c>
      <c r="BJ281"/>
      <c r="BK281"/>
      <c r="BL281"/>
      <c r="BM281"/>
      <c r="BN281"/>
      <c r="BO281"/>
    </row>
    <row r="282">
      <c r="A282" t="s">
        <v>679</v>
      </c>
      <c r="B282">
        <v>2018</v>
      </c>
      <c r="C282" t="s">
        <v>687</v>
      </c>
      <c r="D282">
        <v>34</v>
      </c>
      <c r="E282" t="s">
        <v>105</v>
      </c>
      <c r="F282" t="s">
        <v>48</v>
      </c>
      <c r="G282" t="s">
        <v>199</v>
      </c>
      <c r="H282">
        <v>100</v>
      </c>
      <c r="I282">
        <v>99.977797996594902</v>
      </c>
      <c r="J282">
        <v>99.892601532608182</v>
      </c>
      <c r="K282">
        <v>99.348809604385394</v>
      </c>
      <c r="L282">
        <v>87.937164522654925</v>
      </c>
      <c r="M282">
        <v>99.948822985235054</v>
      </c>
      <c r="N282">
        <v>99.834543389185498</v>
      </c>
      <c r="O282">
        <v>99.217258384293842</v>
      </c>
      <c r="P282">
        <v>97.963470289685077</v>
      </c>
      <c r="Q282">
        <v>74.947767956578232</v>
      </c>
      <c r="R282">
        <v>100</v>
      </c>
      <c r="S282">
        <v>100</v>
      </c>
      <c r="T282">
        <v>100</v>
      </c>
      <c r="U282">
        <v>99.931762068414884</v>
      </c>
      <c r="V282">
        <v>98.880842126161497</v>
      </c>
      <c r="W282" t="s">
        <v>546</v>
      </c>
      <c r="X282" t="s">
        <v>547</v>
      </c>
      <c r="Y282" t="s">
        <v>548</v>
      </c>
      <c r="Z282" t="s">
        <v>549</v>
      </c>
      <c r="AA282" t="s">
        <v>199</v>
      </c>
      <c r="AB282" t="s">
        <v>199</v>
      </c>
      <c r="AC282" t="s">
        <v>199</v>
      </c>
      <c r="AD282" t="s">
        <v>199</v>
      </c>
      <c r="AE282" t="s">
        <v>199</v>
      </c>
      <c r="AF282" t="s">
        <v>199</v>
      </c>
      <c r="AG282">
        <v>99.912992065318036</v>
      </c>
      <c r="AH282">
        <v>96.233998077059198</v>
      </c>
      <c r="AI282">
        <v>99.425201802828056</v>
      </c>
      <c r="AJ282">
        <v>99.297188516633511</v>
      </c>
      <c r="AK282"/>
      <c r="AL282"/>
      <c r="AM282"/>
      <c r="AN282"/>
      <c r="AO282"/>
      <c r="AP282"/>
      <c r="AQ282">
        <v>6594.7385310000118</v>
      </c>
      <c r="AR282">
        <v>6590.873886000003</v>
      </c>
      <c r="AS282">
        <v>6584.625475000008</v>
      </c>
      <c r="AT282">
        <v>6547.3800770000053</v>
      </c>
      <c r="AU282">
        <v>5800.4110480000018</v>
      </c>
      <c r="AV282">
        <v>2858.4745790000052</v>
      </c>
      <c r="AW282">
        <v>2857.0931479999958</v>
      </c>
      <c r="AX282">
        <v>2837.482751</v>
      </c>
      <c r="AY282">
        <v>2807.6351029999969</v>
      </c>
      <c r="AZ282">
        <v>2141.777551000001</v>
      </c>
      <c r="BA282">
        <v>3729.8334239999972</v>
      </c>
      <c r="BB282">
        <v>3734.7042780000061</v>
      </c>
      <c r="BC282">
        <v>3732.8573900000019</v>
      </c>
      <c r="BD282">
        <v>3732.2891319999999</v>
      </c>
      <c r="BE282">
        <v>3685.8816609999972</v>
      </c>
      <c r="BF282">
        <v>2824.9923639999929</v>
      </c>
      <c r="BG282">
        <v>20139.791004999948</v>
      </c>
      <c r="BH282">
        <v>6369.2125880000021</v>
      </c>
      <c r="BI282">
        <v>2784.0330600000029</v>
      </c>
      <c r="BJ282"/>
      <c r="BK282"/>
      <c r="BL282"/>
      <c r="BM282"/>
      <c r="BN282"/>
      <c r="BO282"/>
    </row>
    <row r="283">
      <c r="A283" t="s">
        <v>679</v>
      </c>
      <c r="B283">
        <v>2018</v>
      </c>
      <c r="C283" t="s">
        <v>687</v>
      </c>
      <c r="D283">
        <v>35</v>
      </c>
      <c r="E283" t="s">
        <v>55</v>
      </c>
      <c r="F283" t="s">
        <v>49</v>
      </c>
      <c r="G283" t="s">
        <v>199</v>
      </c>
      <c r="H283">
        <v>1.319716158432785</v>
      </c>
      <c r="I283">
        <v>5.7178117781131759</v>
      </c>
      <c r="J283">
        <v>24.509263634480099</v>
      </c>
      <c r="K283">
        <v>48.94681243735328</v>
      </c>
      <c r="L283">
        <v>79.056073555408929</v>
      </c>
      <c r="M283">
        <v>29.15743044197848</v>
      </c>
      <c r="N283">
        <v>51.699165430554842</v>
      </c>
      <c r="O283">
        <v>69.253303007804519</v>
      </c>
      <c r="P283">
        <v>80.232761533226437</v>
      </c>
      <c r="Q283">
        <v>91.822973887728352</v>
      </c>
      <c r="R283">
        <v>0.73057444937519622</v>
      </c>
      <c r="S283">
        <v>2.0273101526674582</v>
      </c>
      <c r="T283">
        <v>3.3805602469051181</v>
      </c>
      <c r="U283">
        <v>7.9180246404430914</v>
      </c>
      <c r="V283">
        <v>20.85761102831475</v>
      </c>
      <c r="W283" t="s">
        <v>546</v>
      </c>
      <c r="X283" t="s">
        <v>547</v>
      </c>
      <c r="Y283" t="s">
        <v>548</v>
      </c>
      <c r="Z283" t="s">
        <v>549</v>
      </c>
      <c r="AA283" t="s">
        <v>199</v>
      </c>
      <c r="AB283" t="s">
        <v>199</v>
      </c>
      <c r="AC283" t="s">
        <v>199</v>
      </c>
      <c r="AD283" t="s">
        <v>199</v>
      </c>
      <c r="AE283" t="s">
        <v>199</v>
      </c>
      <c r="AF283" t="s">
        <v>199</v>
      </c>
      <c r="AG283">
        <v>4.1991350579986069</v>
      </c>
      <c r="AH283">
        <v>45.006102066046729</v>
      </c>
      <c r="AI283">
        <v>9.9533213118617336</v>
      </c>
      <c r="AJ283">
        <v>12.285807785482151</v>
      </c>
      <c r="AK283"/>
      <c r="AL283"/>
      <c r="AM283"/>
      <c r="AN283"/>
      <c r="AO283"/>
      <c r="AP283"/>
      <c r="AQ283">
        <v>87.031829999999999</v>
      </c>
      <c r="AR283">
        <v>376.93745099999978</v>
      </c>
      <c r="AS283">
        <v>1615.866830000002</v>
      </c>
      <c r="AT283">
        <v>3225.739551999995</v>
      </c>
      <c r="AU283">
        <v>5214.6066450000008</v>
      </c>
      <c r="AV283">
        <v>834.22771600000056</v>
      </c>
      <c r="AW283">
        <v>1479.541312000001</v>
      </c>
      <c r="AX283">
        <v>1980.5531410000001</v>
      </c>
      <c r="AY283">
        <v>2299.4726200000009</v>
      </c>
      <c r="AZ283">
        <v>2624.0192270000011</v>
      </c>
      <c r="BA283">
        <v>27.249210000000009</v>
      </c>
      <c r="BB283">
        <v>75.714039</v>
      </c>
      <c r="BC283">
        <v>126.19149299999999</v>
      </c>
      <c r="BD283">
        <v>295.72537</v>
      </c>
      <c r="BE283">
        <v>777.48817999999994</v>
      </c>
      <c r="BF283">
        <v>118.728548</v>
      </c>
      <c r="BG283">
        <v>9419.3787089999914</v>
      </c>
      <c r="BH283">
        <v>637.61318299999914</v>
      </c>
      <c r="BI283">
        <v>344.46186799999992</v>
      </c>
      <c r="BJ283"/>
      <c r="BK283"/>
      <c r="BL283"/>
      <c r="BM283"/>
      <c r="BN283"/>
      <c r="BO283"/>
    </row>
    <row r="284">
      <c r="A284" t="s">
        <v>679</v>
      </c>
      <c r="B284">
        <v>2018</v>
      </c>
      <c r="C284" t="s">
        <v>687</v>
      </c>
      <c r="D284">
        <v>36</v>
      </c>
      <c r="E284" t="s">
        <v>55</v>
      </c>
      <c r="F284" t="s">
        <v>48</v>
      </c>
      <c r="G284" t="s">
        <v>199</v>
      </c>
      <c r="H284">
        <v>98.680283841567288</v>
      </c>
      <c r="I284">
        <v>94.282188221886898</v>
      </c>
      <c r="J284">
        <v>75.490736365519879</v>
      </c>
      <c r="K284">
        <v>51.053187562646471</v>
      </c>
      <c r="L284">
        <v>20.943926444590929</v>
      </c>
      <c r="M284">
        <v>70.842569558021324</v>
      </c>
      <c r="N284">
        <v>48.300834569445357</v>
      </c>
      <c r="O284">
        <v>30.746696992195481</v>
      </c>
      <c r="P284">
        <v>19.767238466773659</v>
      </c>
      <c r="Q284">
        <v>8.1770261122716548</v>
      </c>
      <c r="R284">
        <v>99.269425550624803</v>
      </c>
      <c r="S284">
        <v>97.972689847332518</v>
      </c>
      <c r="T284">
        <v>96.619439753094852</v>
      </c>
      <c r="U284">
        <v>92.081975359556949</v>
      </c>
      <c r="V284">
        <v>79.142388971685278</v>
      </c>
      <c r="W284" t="s">
        <v>546</v>
      </c>
      <c r="X284" t="s">
        <v>547</v>
      </c>
      <c r="Y284" t="s">
        <v>548</v>
      </c>
      <c r="Z284" t="s">
        <v>549</v>
      </c>
      <c r="AA284" t="s">
        <v>199</v>
      </c>
      <c r="AB284" t="s">
        <v>199</v>
      </c>
      <c r="AC284" t="s">
        <v>199</v>
      </c>
      <c r="AD284" t="s">
        <v>199</v>
      </c>
      <c r="AE284" t="s">
        <v>199</v>
      </c>
      <c r="AF284" t="s">
        <v>199</v>
      </c>
      <c r="AG284">
        <v>95.800864942001368</v>
      </c>
      <c r="AH284">
        <v>54.993897933953718</v>
      </c>
      <c r="AI284">
        <v>90.046678688138186</v>
      </c>
      <c r="AJ284">
        <v>87.714192214517666</v>
      </c>
      <c r="AK284"/>
      <c r="AL284"/>
      <c r="AM284"/>
      <c r="AN284"/>
      <c r="AO284"/>
      <c r="AP284"/>
      <c r="AQ284">
        <v>6507.7067010000164</v>
      </c>
      <c r="AR284">
        <v>6215.4000660000074</v>
      </c>
      <c r="AS284">
        <v>4977.0151680000063</v>
      </c>
      <c r="AT284">
        <v>3364.5558959999971</v>
      </c>
      <c r="AU284">
        <v>1381.4794119999999</v>
      </c>
      <c r="AV284">
        <v>2026.8876269999989</v>
      </c>
      <c r="AW284">
        <v>1382.2869200000009</v>
      </c>
      <c r="AX284">
        <v>879.3149880000002</v>
      </c>
      <c r="AY284">
        <v>566.5294669999995</v>
      </c>
      <c r="AZ284">
        <v>233.67434999999989</v>
      </c>
      <c r="BA284">
        <v>3702.5842139999968</v>
      </c>
      <c r="BB284">
        <v>3658.9902390000052</v>
      </c>
      <c r="BC284">
        <v>3606.6658970000012</v>
      </c>
      <c r="BD284">
        <v>3439.1123380000022</v>
      </c>
      <c r="BE284">
        <v>2950.1112029999981</v>
      </c>
      <c r="BF284">
        <v>2708.723923999994</v>
      </c>
      <c r="BG284">
        <v>11509.735959</v>
      </c>
      <c r="BH284">
        <v>5768.4211749999977</v>
      </c>
      <c r="BI284">
        <v>2459.2761849999979</v>
      </c>
      <c r="BJ284"/>
      <c r="BK284"/>
      <c r="BL284"/>
      <c r="BM284"/>
      <c r="BN284"/>
      <c r="BO284"/>
    </row>
    <row r="285">
      <c r="A285" t="s">
        <v>679</v>
      </c>
      <c r="B285">
        <v>2018</v>
      </c>
      <c r="C285" t="s">
        <v>687</v>
      </c>
      <c r="D285">
        <v>37</v>
      </c>
      <c r="E285" t="s">
        <v>126</v>
      </c>
      <c r="F285" t="s">
        <v>49</v>
      </c>
      <c r="G285" t="s">
        <v>699</v>
      </c>
      <c r="H285">
        <v>1.7160910113465659</v>
      </c>
      <c r="I285">
        <v>6.5434218309799794</v>
      </c>
      <c r="J285">
        <v>26.659959611964819</v>
      </c>
      <c r="K285">
        <v>51.703215930306413</v>
      </c>
      <c r="L285">
        <v>80.100820494319947</v>
      </c>
      <c r="M285">
        <v>31.445826651058908</v>
      </c>
      <c r="N285">
        <v>53.882985108862727</v>
      </c>
      <c r="O285">
        <v>70.201523649680411</v>
      </c>
      <c r="P285">
        <v>81.400018602329439</v>
      </c>
      <c r="Q285">
        <v>91.859960932814502</v>
      </c>
      <c r="R285">
        <v>0.8869504596034633</v>
      </c>
      <c r="S285">
        <v>2.3946246239112039</v>
      </c>
      <c r="T285">
        <v>3.9069012859497159</v>
      </c>
      <c r="U285">
        <v>8.9734060350796536</v>
      </c>
      <c r="V285">
        <v>23.202238655538451</v>
      </c>
      <c r="W285" t="s">
        <v>546</v>
      </c>
      <c r="X285" t="s">
        <v>547</v>
      </c>
      <c r="Y285" t="s">
        <v>548</v>
      </c>
      <c r="Z285" t="s">
        <v>549</v>
      </c>
      <c r="AA285" t="s">
        <v>199</v>
      </c>
      <c r="AB285" t="s">
        <v>199</v>
      </c>
      <c r="AC285" t="s">
        <v>199</v>
      </c>
      <c r="AD285" t="s">
        <v>199</v>
      </c>
      <c r="AE285" t="s">
        <v>199</v>
      </c>
      <c r="AF285" t="s">
        <v>199</v>
      </c>
      <c r="AG285">
        <v>5.3439163179968618</v>
      </c>
      <c r="AH285">
        <v>47.857467318295818</v>
      </c>
      <c r="AI285">
        <v>12.453096860465781</v>
      </c>
      <c r="AJ285">
        <v>14.0163365039294</v>
      </c>
      <c r="AK285"/>
      <c r="AL285"/>
      <c r="AM285"/>
      <c r="AN285"/>
      <c r="AO285"/>
      <c r="AP285"/>
      <c r="AQ285">
        <v>83.487469999999988</v>
      </c>
      <c r="AR285">
        <v>369.59304099999991</v>
      </c>
      <c r="AS285">
        <v>1612.695119000002</v>
      </c>
      <c r="AT285">
        <v>3219.218431999996</v>
      </c>
      <c r="AU285">
        <v>5204.0729910000009</v>
      </c>
      <c r="AV285">
        <v>833.05058300000042</v>
      </c>
      <c r="AW285">
        <v>1478.1679480000009</v>
      </c>
      <c r="AX285">
        <v>1974.602185</v>
      </c>
      <c r="AY285">
        <v>2299.4726200000009</v>
      </c>
      <c r="AZ285">
        <v>2615.9270450000022</v>
      </c>
      <c r="BA285">
        <v>23.70485</v>
      </c>
      <c r="BB285">
        <v>69.561006999999989</v>
      </c>
      <c r="BC285">
        <v>125.00011499999999</v>
      </c>
      <c r="BD285">
        <v>295.72537</v>
      </c>
      <c r="BE285">
        <v>773.85532999999998</v>
      </c>
      <c r="BF285">
        <v>112.57551599999999</v>
      </c>
      <c r="BG285">
        <v>9399.3342099999918</v>
      </c>
      <c r="BH285">
        <v>633.35081899999909</v>
      </c>
      <c r="BI285">
        <v>343.80650799999978</v>
      </c>
      <c r="BJ285"/>
      <c r="BK285"/>
      <c r="BL285"/>
      <c r="BM285"/>
      <c r="BN285"/>
      <c r="BO285"/>
    </row>
    <row r="286">
      <c r="A286" t="s">
        <v>679</v>
      </c>
      <c r="B286">
        <v>2018</v>
      </c>
      <c r="C286" t="s">
        <v>687</v>
      </c>
      <c r="D286">
        <v>38</v>
      </c>
      <c r="E286" t="s">
        <v>126</v>
      </c>
      <c r="F286" t="s">
        <v>48</v>
      </c>
      <c r="G286" t="s">
        <v>199</v>
      </c>
      <c r="H286">
        <v>98.283908988653437</v>
      </c>
      <c r="I286">
        <v>93.45657816901992</v>
      </c>
      <c r="J286">
        <v>73.340040388035064</v>
      </c>
      <c r="K286">
        <v>48.296784069693437</v>
      </c>
      <c r="L286">
        <v>19.899179505679921</v>
      </c>
      <c r="M286">
        <v>68.554173348940878</v>
      </c>
      <c r="N286">
        <v>46.117014891137373</v>
      </c>
      <c r="O286">
        <v>29.7984763503196</v>
      </c>
      <c r="P286">
        <v>18.599981397670671</v>
      </c>
      <c r="Q286">
        <v>8.1400390671855334</v>
      </c>
      <c r="R286">
        <v>99.113049540396545</v>
      </c>
      <c r="S286">
        <v>97.605375376088745</v>
      </c>
      <c r="T286">
        <v>96.093098714050271</v>
      </c>
      <c r="U286">
        <v>91.026593964920366</v>
      </c>
      <c r="V286">
        <v>76.797761344461563</v>
      </c>
      <c r="W286" t="s">
        <v>546</v>
      </c>
      <c r="X286" t="s">
        <v>547</v>
      </c>
      <c r="Y286" t="s">
        <v>548</v>
      </c>
      <c r="Z286" t="s">
        <v>549</v>
      </c>
      <c r="AA286" t="s">
        <v>199</v>
      </c>
      <c r="AB286" t="s">
        <v>199</v>
      </c>
      <c r="AC286" t="s">
        <v>199</v>
      </c>
      <c r="AD286" t="s">
        <v>199</v>
      </c>
      <c r="AE286" t="s">
        <v>199</v>
      </c>
      <c r="AF286" t="s">
        <v>199</v>
      </c>
      <c r="AG286">
        <v>94.656083682003128</v>
      </c>
      <c r="AH286">
        <v>52.142532681704317</v>
      </c>
      <c r="AI286">
        <v>87.54690313953418</v>
      </c>
      <c r="AJ286">
        <v>85.983663496070591</v>
      </c>
      <c r="AK286"/>
      <c r="AL286"/>
      <c r="AM286"/>
      <c r="AN286"/>
      <c r="AO286"/>
      <c r="AP286"/>
      <c r="AQ286">
        <v>4781.4916859999976</v>
      </c>
      <c r="AR286">
        <v>5278.7214120000017</v>
      </c>
      <c r="AS286">
        <v>4436.4330210000016</v>
      </c>
      <c r="AT286">
        <v>3007.1223750000008</v>
      </c>
      <c r="AU286">
        <v>1292.830485</v>
      </c>
      <c r="AV286">
        <v>1816.110439999999</v>
      </c>
      <c r="AW286">
        <v>1265.1246610000001</v>
      </c>
      <c r="AX286">
        <v>838.16039100000035</v>
      </c>
      <c r="AY286">
        <v>525.43167299999982</v>
      </c>
      <c r="AZ286">
        <v>231.80663399999989</v>
      </c>
      <c r="BA286">
        <v>2648.9190539999981</v>
      </c>
      <c r="BB286">
        <v>2835.3204639999981</v>
      </c>
      <c r="BC286">
        <v>3074.4693840000018</v>
      </c>
      <c r="BD286">
        <v>2999.8501210000022</v>
      </c>
      <c r="BE286">
        <v>2561.4061569999981</v>
      </c>
      <c r="BF286">
        <v>1994.0352409999959</v>
      </c>
      <c r="BG286">
        <v>10240.932474999991</v>
      </c>
      <c r="BH286">
        <v>4452.5392699999966</v>
      </c>
      <c r="BI286">
        <v>2109.0919929999982</v>
      </c>
      <c r="BJ286"/>
      <c r="BK286"/>
      <c r="BL286"/>
      <c r="BM286"/>
      <c r="BN286"/>
      <c r="BO286"/>
    </row>
    <row r="287">
      <c r="A287" t="s">
        <v>679</v>
      </c>
      <c r="B287">
        <v>2018</v>
      </c>
      <c r="C287" t="s">
        <v>687</v>
      </c>
      <c r="D287">
        <v>39</v>
      </c>
      <c r="E287" t="s">
        <v>123</v>
      </c>
      <c r="F287" t="s">
        <v>49</v>
      </c>
      <c r="G287" t="s">
        <v>199</v>
      </c>
      <c r="H287">
        <v>88.862495962140059</v>
      </c>
      <c r="I287">
        <v>84.203632017370197</v>
      </c>
      <c r="J287">
        <v>85.973899378840642</v>
      </c>
      <c r="K287">
        <v>78.896500959481003</v>
      </c>
      <c r="L287">
        <v>80.637032492142851</v>
      </c>
      <c r="M287">
        <v>85.346421730766792</v>
      </c>
      <c r="N287">
        <v>83.653995931503772</v>
      </c>
      <c r="O287">
        <v>77.432964152684235</v>
      </c>
      <c r="P287">
        <v>79.340968242359253</v>
      </c>
      <c r="Q287">
        <v>81.790485726387061</v>
      </c>
      <c r="R287">
        <v>98.667546936597361</v>
      </c>
      <c r="S287">
        <v>94.931254326043444</v>
      </c>
      <c r="T287">
        <v>82.475901817299572</v>
      </c>
      <c r="U287">
        <v>80.571276451498406</v>
      </c>
      <c r="V287">
        <v>82.736501246306105</v>
      </c>
      <c r="W287" t="s">
        <v>546</v>
      </c>
      <c r="X287" t="s">
        <v>547</v>
      </c>
      <c r="Y287" t="s">
        <v>548</v>
      </c>
      <c r="Z287" t="s">
        <v>549</v>
      </c>
      <c r="AA287" t="s">
        <v>199</v>
      </c>
      <c r="AB287" t="s">
        <v>199</v>
      </c>
      <c r="AC287" t="s">
        <v>199</v>
      </c>
      <c r="AD287" t="s">
        <v>199</v>
      </c>
      <c r="AE287" t="s">
        <v>199</v>
      </c>
      <c r="AF287" t="s">
        <v>199</v>
      </c>
      <c r="AG287">
        <v>63.521667018579883</v>
      </c>
      <c r="AH287">
        <v>80.516257101566126</v>
      </c>
      <c r="AI287">
        <v>88.741015847041936</v>
      </c>
      <c r="AJ287">
        <v>88.206372434747479</v>
      </c>
      <c r="AK287"/>
      <c r="AL287"/>
      <c r="AM287"/>
      <c r="AN287"/>
      <c r="AO287"/>
      <c r="AP287"/>
      <c r="AQ287">
        <v>67.548733000000013</v>
      </c>
      <c r="AR287">
        <v>279.98009599999989</v>
      </c>
      <c r="AS287">
        <v>1335.6457350000021</v>
      </c>
      <c r="AT287">
        <v>2459.1366069999958</v>
      </c>
      <c r="AU287">
        <v>4017.910559000004</v>
      </c>
      <c r="AV287">
        <v>670.98291300000005</v>
      </c>
      <c r="AW287">
        <v>1228.660697</v>
      </c>
      <c r="AX287">
        <v>1503.6614970000001</v>
      </c>
      <c r="AY287">
        <v>1769.840941999998</v>
      </c>
      <c r="AZ287">
        <v>2121.5765169999981</v>
      </c>
      <c r="BA287">
        <v>23.388994</v>
      </c>
      <c r="BB287">
        <v>55.676369000000008</v>
      </c>
      <c r="BC287">
        <v>91.278874000000002</v>
      </c>
      <c r="BD287">
        <v>217.09854300000001</v>
      </c>
      <c r="BE287">
        <v>478.05638399999992</v>
      </c>
      <c r="BF287">
        <v>71.073360999999991</v>
      </c>
      <c r="BG287">
        <v>7230.5923140000104</v>
      </c>
      <c r="BH287">
        <v>561.30366799999933</v>
      </c>
      <c r="BI287">
        <v>297.25238699999989</v>
      </c>
      <c r="BJ287"/>
      <c r="BK287"/>
      <c r="BL287"/>
      <c r="BM287"/>
      <c r="BN287"/>
      <c r="BO287"/>
    </row>
    <row r="288">
      <c r="A288" t="s">
        <v>679</v>
      </c>
      <c r="B288">
        <v>2018</v>
      </c>
      <c r="C288" t="s">
        <v>687</v>
      </c>
      <c r="D288">
        <v>40</v>
      </c>
      <c r="E288" t="s">
        <v>123</v>
      </c>
      <c r="F288" t="s">
        <v>48</v>
      </c>
      <c r="G288" t="s">
        <v>199</v>
      </c>
      <c r="H288">
        <v>11.13750403785995</v>
      </c>
      <c r="I288">
        <v>15.79636798262983</v>
      </c>
      <c r="J288">
        <v>14.02610062115939</v>
      </c>
      <c r="K288">
        <v>21.103499040519001</v>
      </c>
      <c r="L288">
        <v>19.36296750785726</v>
      </c>
      <c r="M288">
        <v>14.65357826923316</v>
      </c>
      <c r="N288">
        <v>16.346004068496221</v>
      </c>
      <c r="O288">
        <v>22.567035847315751</v>
      </c>
      <c r="P288">
        <v>20.659031757640619</v>
      </c>
      <c r="Q288">
        <v>18.20951427361279</v>
      </c>
      <c r="R288">
        <v>1.332453063402637</v>
      </c>
      <c r="S288">
        <v>5.0687456739565411</v>
      </c>
      <c r="T288">
        <v>17.52409818270041</v>
      </c>
      <c r="U288">
        <v>19.428723548501591</v>
      </c>
      <c r="V288">
        <v>17.263498753693941</v>
      </c>
      <c r="W288" t="s">
        <v>546</v>
      </c>
      <c r="X288" t="s">
        <v>547</v>
      </c>
      <c r="Y288" t="s">
        <v>548</v>
      </c>
      <c r="Z288" t="s">
        <v>549</v>
      </c>
      <c r="AA288" t="s">
        <v>199</v>
      </c>
      <c r="AB288" t="s">
        <v>199</v>
      </c>
      <c r="AC288" t="s">
        <v>199</v>
      </c>
      <c r="AD288" t="s">
        <v>199</v>
      </c>
      <c r="AE288" t="s">
        <v>199</v>
      </c>
      <c r="AF288" t="s">
        <v>199</v>
      </c>
      <c r="AG288">
        <v>36.478332981420102</v>
      </c>
      <c r="AH288">
        <v>19.483742898434041</v>
      </c>
      <c r="AI288">
        <v>11.258984152958099</v>
      </c>
      <c r="AJ288">
        <v>11.79362756525255</v>
      </c>
      <c r="AK288"/>
      <c r="AL288"/>
      <c r="AM288"/>
      <c r="AN288"/>
      <c r="AO288"/>
      <c r="AP288"/>
      <c r="AQ288">
        <v>8.4661620000000006</v>
      </c>
      <c r="AR288">
        <v>52.523490000000002</v>
      </c>
      <c r="AS288">
        <v>217.90219600000009</v>
      </c>
      <c r="AT288">
        <v>657.77805600000011</v>
      </c>
      <c r="AU288">
        <v>964.80077700000027</v>
      </c>
      <c r="AV288">
        <v>115.20460300000001</v>
      </c>
      <c r="AW288">
        <v>240.08049500000001</v>
      </c>
      <c r="AX288">
        <v>438.22657799999979</v>
      </c>
      <c r="AY288">
        <v>460.8363250000001</v>
      </c>
      <c r="AZ288">
        <v>472.33950899999991</v>
      </c>
      <c r="BA288">
        <v>0.31585600000000003</v>
      </c>
      <c r="BB288">
        <v>2.9727760000000001</v>
      </c>
      <c r="BC288">
        <v>19.394513</v>
      </c>
      <c r="BD288">
        <v>52.350512000000002</v>
      </c>
      <c r="BE288">
        <v>99.749514000000019</v>
      </c>
      <c r="BF288">
        <v>40.815013999999998</v>
      </c>
      <c r="BG288">
        <v>1749.6963560000011</v>
      </c>
      <c r="BH288">
        <v>71.215199000000013</v>
      </c>
      <c r="BI288">
        <v>39.744112000000001</v>
      </c>
      <c r="BJ288"/>
      <c r="BK288"/>
      <c r="BL288"/>
      <c r="BM288"/>
      <c r="BN288"/>
      <c r="BO288"/>
    </row>
    <row r="289">
      <c r="A289" t="s">
        <v>679</v>
      </c>
      <c r="B289">
        <v>2018</v>
      </c>
      <c r="C289" t="s">
        <v>687</v>
      </c>
      <c r="D289">
        <v>41</v>
      </c>
      <c r="E289" t="s">
        <v>56</v>
      </c>
      <c r="F289" t="s">
        <v>49</v>
      </c>
      <c r="G289" t="s">
        <v>199</v>
      </c>
      <c r="H289">
        <v>21.84789138622838</v>
      </c>
      <c r="I289">
        <v>18.768596413581751</v>
      </c>
      <c r="J289">
        <v>13.497155496699129</v>
      </c>
      <c r="K289">
        <v>10.2870936872146</v>
      </c>
      <c r="L289">
        <v>2.9907606919507428</v>
      </c>
      <c r="M289">
        <v>12.648274078613269</v>
      </c>
      <c r="N289">
        <v>9.6287779580476371</v>
      </c>
      <c r="O289">
        <v>6.2826866098482261</v>
      </c>
      <c r="P289">
        <v>2.7226205226416509</v>
      </c>
      <c r="Q289">
        <v>0.83278540398944911</v>
      </c>
      <c r="R289">
        <v>20.135727842226039</v>
      </c>
      <c r="S289">
        <v>21.805587107073571</v>
      </c>
      <c r="T289">
        <v>20.297919640833982</v>
      </c>
      <c r="U289">
        <v>17.72502178512687</v>
      </c>
      <c r="V289">
        <v>14.464613833208171</v>
      </c>
      <c r="W289" t="s">
        <v>546</v>
      </c>
      <c r="X289" t="s">
        <v>547</v>
      </c>
      <c r="Y289" t="s">
        <v>548</v>
      </c>
      <c r="Z289" t="s">
        <v>549</v>
      </c>
      <c r="AA289" t="s">
        <v>199</v>
      </c>
      <c r="AB289" t="s">
        <v>199</v>
      </c>
      <c r="AC289" t="s">
        <v>199</v>
      </c>
      <c r="AD289" t="s">
        <v>199</v>
      </c>
      <c r="AE289" t="s">
        <v>199</v>
      </c>
      <c r="AF289" t="s">
        <v>199</v>
      </c>
      <c r="AG289">
        <v>19.084103091896051</v>
      </c>
      <c r="AH289">
        <v>12.809686509196229</v>
      </c>
      <c r="AI289">
        <v>15.186297352967349</v>
      </c>
      <c r="AJ289">
        <v>8.8246613333713224</v>
      </c>
      <c r="AK289"/>
      <c r="AL289"/>
      <c r="AM289"/>
      <c r="AN289"/>
      <c r="AO289"/>
      <c r="AP289"/>
      <c r="AQ289">
        <v>1433.209433999999</v>
      </c>
      <c r="AR289">
        <v>1232.945209</v>
      </c>
      <c r="AS289">
        <v>888.98205699999914</v>
      </c>
      <c r="AT289">
        <v>677.94986699999993</v>
      </c>
      <c r="AU289">
        <v>197.27314899999999</v>
      </c>
      <c r="AV289">
        <v>361.41828600000002</v>
      </c>
      <c r="AW289">
        <v>275.55908599999998</v>
      </c>
      <c r="AX289">
        <v>179.67655199999999</v>
      </c>
      <c r="AY289">
        <v>78.030360999999985</v>
      </c>
      <c r="AZ289">
        <v>23.798455000000001</v>
      </c>
      <c r="BA289">
        <v>745.34911499999953</v>
      </c>
      <c r="BB289">
        <v>810.18794199999979</v>
      </c>
      <c r="BC289">
        <v>756.2981000000002</v>
      </c>
      <c r="BD289">
        <v>660.85896299999956</v>
      </c>
      <c r="BE289">
        <v>539.18285600000013</v>
      </c>
      <c r="BF289">
        <v>534.09969699999999</v>
      </c>
      <c r="BG289">
        <v>2679.001569</v>
      </c>
      <c r="BH289">
        <v>969.96164799999985</v>
      </c>
      <c r="BI289">
        <v>247.2968019999999</v>
      </c>
      <c r="BJ289"/>
      <c r="BK289"/>
      <c r="BL289"/>
      <c r="BM289"/>
      <c r="BN289"/>
      <c r="BO289"/>
    </row>
    <row r="290">
      <c r="A290" t="s">
        <v>679</v>
      </c>
      <c r="B290">
        <v>2018</v>
      </c>
      <c r="C290" t="s">
        <v>687</v>
      </c>
      <c r="D290">
        <v>42</v>
      </c>
      <c r="E290" t="s">
        <v>56</v>
      </c>
      <c r="F290" t="s">
        <v>48</v>
      </c>
      <c r="G290" t="s">
        <v>700</v>
      </c>
      <c r="H290">
        <v>78.152108613771389</v>
      </c>
      <c r="I290">
        <v>81.231403586418239</v>
      </c>
      <c r="J290">
        <v>86.502844503300864</v>
      </c>
      <c r="K290">
        <v>89.712906312785378</v>
      </c>
      <c r="L290">
        <v>97.009239308049189</v>
      </c>
      <c r="M290">
        <v>87.351725921386716</v>
      </c>
      <c r="N290">
        <v>90.371222041952478</v>
      </c>
      <c r="O290">
        <v>93.717313390151745</v>
      </c>
      <c r="P290">
        <v>97.277379477358352</v>
      </c>
      <c r="Q290">
        <v>99.167214596010581</v>
      </c>
      <c r="R290">
        <v>79.864272157773925</v>
      </c>
      <c r="S290">
        <v>78.194412892926223</v>
      </c>
      <c r="T290">
        <v>79.702080359165976</v>
      </c>
      <c r="U290">
        <v>82.274978214873158</v>
      </c>
      <c r="V290">
        <v>85.53538616679181</v>
      </c>
      <c r="W290" t="s">
        <v>546</v>
      </c>
      <c r="X290" t="s">
        <v>547</v>
      </c>
      <c r="Y290" t="s">
        <v>548</v>
      </c>
      <c r="Z290" t="s">
        <v>549</v>
      </c>
      <c r="AA290" t="s">
        <v>199</v>
      </c>
      <c r="AB290" t="s">
        <v>199</v>
      </c>
      <c r="AC290" t="s">
        <v>199</v>
      </c>
      <c r="AD290" t="s">
        <v>199</v>
      </c>
      <c r="AE290" t="s">
        <v>199</v>
      </c>
      <c r="AF290" t="s">
        <v>199</v>
      </c>
      <c r="AG290">
        <v>80.915896908103917</v>
      </c>
      <c r="AH290">
        <v>87.190313490803959</v>
      </c>
      <c r="AI290">
        <v>84.8137026470325</v>
      </c>
      <c r="AJ290">
        <v>91.175338666628548</v>
      </c>
      <c r="AK290"/>
      <c r="AL290"/>
      <c r="AM290"/>
      <c r="AN290"/>
      <c r="AO290"/>
      <c r="AP290"/>
      <c r="AQ290">
        <v>5126.7345379999988</v>
      </c>
      <c r="AR290">
        <v>5336.2471900000028</v>
      </c>
      <c r="AS290">
        <v>5697.4580060000108</v>
      </c>
      <c r="AT290">
        <v>5912.3455810000069</v>
      </c>
      <c r="AU290">
        <v>6398.8129080000062</v>
      </c>
      <c r="AV290">
        <v>2496.0331240000041</v>
      </c>
      <c r="AW290">
        <v>2586.2691459999992</v>
      </c>
      <c r="AX290">
        <v>2680.1915769999991</v>
      </c>
      <c r="AY290">
        <v>2787.9717259999979</v>
      </c>
      <c r="AZ290">
        <v>2833.8951220000022</v>
      </c>
      <c r="BA290">
        <v>2956.275781999997</v>
      </c>
      <c r="BB290">
        <v>2905.3182629999992</v>
      </c>
      <c r="BC290">
        <v>2969.6901460000008</v>
      </c>
      <c r="BD290">
        <v>3067.536810000001</v>
      </c>
      <c r="BE290">
        <v>3188.4165269999971</v>
      </c>
      <c r="BF290">
        <v>2264.563118999994</v>
      </c>
      <c r="BG290">
        <v>18234.871436999929</v>
      </c>
      <c r="BH290">
        <v>5417.1228759999922</v>
      </c>
      <c r="BI290">
        <v>2555.040790999999</v>
      </c>
      <c r="BJ290"/>
      <c r="BK290"/>
      <c r="BL290"/>
      <c r="BM290"/>
      <c r="BN290"/>
      <c r="BO290"/>
    </row>
    <row r="291">
      <c r="A291" t="s">
        <v>679</v>
      </c>
      <c r="B291">
        <v>2018</v>
      </c>
      <c r="C291" t="s">
        <v>687</v>
      </c>
      <c r="D291">
        <v>43</v>
      </c>
      <c r="E291" t="s">
        <v>53</v>
      </c>
      <c r="F291" t="s">
        <v>49</v>
      </c>
      <c r="G291" t="s">
        <v>713</v>
      </c>
      <c r="H291">
        <v>86.017689328068982</v>
      </c>
      <c r="I291">
        <v>84.427561831660341</v>
      </c>
      <c r="J291">
        <v>86.11273703247889</v>
      </c>
      <c r="K291">
        <v>80.768392039952147</v>
      </c>
      <c r="L291">
        <v>81.962449802552101</v>
      </c>
      <c r="M291">
        <v>84.975954297295246</v>
      </c>
      <c r="N291">
        <v>83.153002057235369</v>
      </c>
      <c r="O291">
        <v>80.118584014324597</v>
      </c>
      <c r="P291">
        <v>81.41545104213958</v>
      </c>
      <c r="Q291">
        <v>82.149303184073233</v>
      </c>
      <c r="R291">
        <v>85.943029804286226</v>
      </c>
      <c r="S291">
        <v>85.436808302388727</v>
      </c>
      <c r="T291">
        <v>84.219350124001821</v>
      </c>
      <c r="U291">
        <v>87.984062546045223</v>
      </c>
      <c r="V291">
        <v>81.411457331985005</v>
      </c>
      <c r="W291" t="s">
        <v>546</v>
      </c>
      <c r="X291" t="s">
        <v>547</v>
      </c>
      <c r="Y291" t="s">
        <v>548</v>
      </c>
      <c r="Z291" t="s">
        <v>549</v>
      </c>
      <c r="AA291" t="s">
        <v>199</v>
      </c>
      <c r="AB291" t="s">
        <v>199</v>
      </c>
      <c r="AC291" t="s">
        <v>199</v>
      </c>
      <c r="AD291" t="s">
        <v>199</v>
      </c>
      <c r="AE291" t="s">
        <v>199</v>
      </c>
      <c r="AF291" t="s">
        <v>199</v>
      </c>
      <c r="AG291">
        <v>89.224111739551816</v>
      </c>
      <c r="AH291">
        <v>82.503522404360041</v>
      </c>
      <c r="AI291">
        <v>87.682775818462048</v>
      </c>
      <c r="AJ291">
        <v>79.798254690055828</v>
      </c>
      <c r="AK291"/>
      <c r="AL291"/>
      <c r="AM291"/>
      <c r="AN291"/>
      <c r="AO291"/>
      <c r="AP291"/>
      <c r="AQ291">
        <v>5665.5270340000079</v>
      </c>
      <c r="AR291">
        <v>5565.0607440000058</v>
      </c>
      <c r="AS291">
        <v>5654.2551560000038</v>
      </c>
      <c r="AT291">
        <v>5321.2638710000001</v>
      </c>
      <c r="AU291">
        <v>5384.771795000006</v>
      </c>
      <c r="AV291">
        <v>2423.0765700000038</v>
      </c>
      <c r="AW291">
        <v>2370.8514730000002</v>
      </c>
      <c r="AX291">
        <v>2289.6870239999998</v>
      </c>
      <c r="AY291">
        <v>2322.0267740000008</v>
      </c>
      <c r="AZ291">
        <v>2337.428304999999</v>
      </c>
      <c r="BA291">
        <v>3200.9435599999979</v>
      </c>
      <c r="BB291">
        <v>3188.3067780000042</v>
      </c>
      <c r="BC291">
        <v>3143.1008450000022</v>
      </c>
      <c r="BD291">
        <v>3286.0619450000022</v>
      </c>
      <c r="BE291">
        <v>3029.3953259999971</v>
      </c>
      <c r="BF291">
        <v>2522.7693529999951</v>
      </c>
      <c r="BG291">
        <v>17224.169417999961</v>
      </c>
      <c r="BH291">
        <v>5607.2571019999987</v>
      </c>
      <c r="BI291">
        <v>2236.6827269999999</v>
      </c>
      <c r="BJ291"/>
      <c r="BK291"/>
      <c r="BL291"/>
      <c r="BM291"/>
      <c r="BN291"/>
      <c r="BO291"/>
    </row>
    <row r="292">
      <c r="A292" t="s">
        <v>679</v>
      </c>
      <c r="B292">
        <v>2018</v>
      </c>
      <c r="C292" t="s">
        <v>687</v>
      </c>
      <c r="D292">
        <v>44</v>
      </c>
      <c r="E292" t="s">
        <v>53</v>
      </c>
      <c r="F292" t="s">
        <v>48</v>
      </c>
      <c r="G292" t="s">
        <v>199</v>
      </c>
      <c r="H292">
        <v>13.98231067193095</v>
      </c>
      <c r="I292">
        <v>15.5724381683397</v>
      </c>
      <c r="J292">
        <v>13.887262967521011</v>
      </c>
      <c r="K292">
        <v>19.231607960047739</v>
      </c>
      <c r="L292">
        <v>18.037550197447839</v>
      </c>
      <c r="M292">
        <v>15.02404570270475</v>
      </c>
      <c r="N292">
        <v>16.84699794276478</v>
      </c>
      <c r="O292">
        <v>19.8814159856754</v>
      </c>
      <c r="P292">
        <v>18.584548957860509</v>
      </c>
      <c r="Q292">
        <v>17.850696815926671</v>
      </c>
      <c r="R292">
        <v>14.0569701957138</v>
      </c>
      <c r="S292">
        <v>14.56319169761122</v>
      </c>
      <c r="T292">
        <v>15.780649875998151</v>
      </c>
      <c r="U292">
        <v>12.01593745395482</v>
      </c>
      <c r="V292">
        <v>18.588542668015009</v>
      </c>
      <c r="W292" t="s">
        <v>546</v>
      </c>
      <c r="X292" t="s">
        <v>547</v>
      </c>
      <c r="Y292" t="s">
        <v>548</v>
      </c>
      <c r="Z292" t="s">
        <v>549</v>
      </c>
      <c r="AA292" t="s">
        <v>199</v>
      </c>
      <c r="AB292" t="s">
        <v>199</v>
      </c>
      <c r="AC292" t="s">
        <v>199</v>
      </c>
      <c r="AD292" t="s">
        <v>199</v>
      </c>
      <c r="AE292" t="s">
        <v>199</v>
      </c>
      <c r="AF292" t="s">
        <v>199</v>
      </c>
      <c r="AG292">
        <v>10.775888260448211</v>
      </c>
      <c r="AH292">
        <v>17.496477595640251</v>
      </c>
      <c r="AI292">
        <v>12.31722418153791</v>
      </c>
      <c r="AJ292">
        <v>20.20174530994408</v>
      </c>
      <c r="AK292"/>
      <c r="AL292"/>
      <c r="AM292"/>
      <c r="AN292"/>
      <c r="AO292"/>
      <c r="AP292"/>
      <c r="AQ292">
        <v>920.94032899999979</v>
      </c>
      <c r="AR292">
        <v>1026.460583</v>
      </c>
      <c r="AS292">
        <v>911.85265899999933</v>
      </c>
      <c r="AT292">
        <v>1267.0360030000011</v>
      </c>
      <c r="AU292">
        <v>1185.0315820000001</v>
      </c>
      <c r="AV292">
        <v>428.40840600000018</v>
      </c>
      <c r="AW292">
        <v>480.34020299999997</v>
      </c>
      <c r="AX292">
        <v>568.18553099999997</v>
      </c>
      <c r="AY292">
        <v>530.04460099999994</v>
      </c>
      <c r="AZ292">
        <v>507.91330399999993</v>
      </c>
      <c r="BA292">
        <v>523.55110500000001</v>
      </c>
      <c r="BB292">
        <v>543.46509099999992</v>
      </c>
      <c r="BC292">
        <v>588.94035500000041</v>
      </c>
      <c r="BD292">
        <v>448.77576299999981</v>
      </c>
      <c r="BE292">
        <v>691.69679699999983</v>
      </c>
      <c r="BF292">
        <v>304.68311899999992</v>
      </c>
      <c r="BG292">
        <v>3652.7203390000009</v>
      </c>
      <c r="BH292">
        <v>787.67856199999983</v>
      </c>
      <c r="BI292">
        <v>566.23913600000026</v>
      </c>
      <c r="BJ292"/>
      <c r="BK292"/>
      <c r="BL292"/>
      <c r="BM292"/>
      <c r="BN292"/>
      <c r="BO292"/>
    </row>
    <row r="293">
      <c r="A293" t="s">
        <v>679</v>
      </c>
      <c r="B293">
        <v>2018</v>
      </c>
      <c r="C293" t="s">
        <v>687</v>
      </c>
      <c r="D293">
        <v>45</v>
      </c>
      <c r="E293" t="s">
        <v>52</v>
      </c>
      <c r="F293" t="s">
        <v>49</v>
      </c>
      <c r="G293" t="s">
        <v>199</v>
      </c>
      <c r="H293">
        <v>86.252731989404211</v>
      </c>
      <c r="I293">
        <v>83.693149424524137</v>
      </c>
      <c r="J293">
        <v>86.103180749991864</v>
      </c>
      <c r="K293">
        <v>80.465857620593752</v>
      </c>
      <c r="L293">
        <v>82.256449055224095</v>
      </c>
      <c r="M293">
        <v>85.097354936725466</v>
      </c>
      <c r="N293">
        <v>82.926989970515805</v>
      </c>
      <c r="O293">
        <v>79.997112012488287</v>
      </c>
      <c r="P293">
        <v>81.513400585775202</v>
      </c>
      <c r="Q293">
        <v>82.371998801398675</v>
      </c>
      <c r="R293">
        <v>86.353885814664764</v>
      </c>
      <c r="S293">
        <v>85.089931223610108</v>
      </c>
      <c r="T293">
        <v>83.420244622703493</v>
      </c>
      <c r="U293">
        <v>87.73288847110193</v>
      </c>
      <c r="V293">
        <v>81.476521546749808</v>
      </c>
      <c r="W293" t="s">
        <v>546</v>
      </c>
      <c r="X293" t="s">
        <v>547</v>
      </c>
      <c r="Y293" t="s">
        <v>548</v>
      </c>
      <c r="Z293" t="s">
        <v>549</v>
      </c>
      <c r="AA293" t="s">
        <v>199</v>
      </c>
      <c r="AB293" t="s">
        <v>199</v>
      </c>
      <c r="AC293" t="s">
        <v>199</v>
      </c>
      <c r="AD293" t="s">
        <v>199</v>
      </c>
      <c r="AE293" t="s">
        <v>199</v>
      </c>
      <c r="AF293" t="s">
        <v>199</v>
      </c>
      <c r="AG293">
        <v>88.393236140681083</v>
      </c>
      <c r="AH293">
        <v>82.374947448072277</v>
      </c>
      <c r="AI293">
        <v>87.758577281769519</v>
      </c>
      <c r="AJ293">
        <v>80.776526877363878</v>
      </c>
      <c r="AK293"/>
      <c r="AL293"/>
      <c r="AM293"/>
      <c r="AN293"/>
      <c r="AO293"/>
      <c r="AP293"/>
      <c r="AQ293">
        <v>4189.6819310000001</v>
      </c>
      <c r="AR293">
        <v>4726.5691600000009</v>
      </c>
      <c r="AS293">
        <v>5185.438313000006</v>
      </c>
      <c r="AT293">
        <v>5008.4727730000004</v>
      </c>
      <c r="AU293">
        <v>5324.6729570000061</v>
      </c>
      <c r="AV293">
        <v>2246.1707710000019</v>
      </c>
      <c r="AW293">
        <v>2266.1094110000008</v>
      </c>
      <c r="AX293">
        <v>2248.5324269999992</v>
      </c>
      <c r="AY293">
        <v>2293.4706110000011</v>
      </c>
      <c r="AZ293">
        <v>2335.5605889999979</v>
      </c>
      <c r="BA293">
        <v>2303.943723999997</v>
      </c>
      <c r="BB293">
        <v>2469.2664609999979</v>
      </c>
      <c r="BC293">
        <v>2668.324415000001</v>
      </c>
      <c r="BD293">
        <v>2891.3035700000009</v>
      </c>
      <c r="BE293">
        <v>2712.1531549999982</v>
      </c>
      <c r="BF293">
        <v>1862.101420999996</v>
      </c>
      <c r="BG293">
        <v>16137.812301999989</v>
      </c>
      <c r="BH293">
        <v>4454.2144839999992</v>
      </c>
      <c r="BI293">
        <v>1980.7069269999979</v>
      </c>
      <c r="BJ293"/>
      <c r="BK293"/>
      <c r="BL293"/>
      <c r="BM293"/>
      <c r="BN293"/>
      <c r="BO293"/>
    </row>
    <row r="294">
      <c r="A294" t="s">
        <v>679</v>
      </c>
      <c r="B294">
        <v>2018</v>
      </c>
      <c r="C294" t="s">
        <v>687</v>
      </c>
      <c r="D294">
        <v>46</v>
      </c>
      <c r="E294" t="s">
        <v>52</v>
      </c>
      <c r="F294" t="s">
        <v>48</v>
      </c>
      <c r="G294" t="s">
        <v>199</v>
      </c>
      <c r="H294">
        <v>13.747268010595841</v>
      </c>
      <c r="I294">
        <v>16.30685057547576</v>
      </c>
      <c r="J294">
        <v>13.896819250008059</v>
      </c>
      <c r="K294">
        <v>19.534142379406148</v>
      </c>
      <c r="L294">
        <v>17.74355094477589</v>
      </c>
      <c r="M294">
        <v>14.90264506327444</v>
      </c>
      <c r="N294">
        <v>17.073010029484319</v>
      </c>
      <c r="O294">
        <v>20.00288798751167</v>
      </c>
      <c r="P294">
        <v>18.48659941422487</v>
      </c>
      <c r="Q294">
        <v>17.628001198601211</v>
      </c>
      <c r="R294">
        <v>13.6461141853352</v>
      </c>
      <c r="S294">
        <v>14.910068776389849</v>
      </c>
      <c r="T294">
        <v>16.5797553772965</v>
      </c>
      <c r="U294">
        <v>12.267111528898059</v>
      </c>
      <c r="V294">
        <v>18.523478453250199</v>
      </c>
      <c r="W294" t="s">
        <v>546</v>
      </c>
      <c r="X294" t="s">
        <v>547</v>
      </c>
      <c r="Y294" t="s">
        <v>548</v>
      </c>
      <c r="Z294" t="s">
        <v>549</v>
      </c>
      <c r="AA294" t="s">
        <v>199</v>
      </c>
      <c r="AB294" t="s">
        <v>199</v>
      </c>
      <c r="AC294" t="s">
        <v>199</v>
      </c>
      <c r="AD294" t="s">
        <v>199</v>
      </c>
      <c r="AE294" t="s">
        <v>199</v>
      </c>
      <c r="AF294" t="s">
        <v>199</v>
      </c>
      <c r="AG294">
        <v>11.60676385931891</v>
      </c>
      <c r="AH294">
        <v>17.625052551927979</v>
      </c>
      <c r="AI294">
        <v>12.241422718230501</v>
      </c>
      <c r="AJ294">
        <v>19.223473122636161</v>
      </c>
      <c r="AK294"/>
      <c r="AL294"/>
      <c r="AM294"/>
      <c r="AN294"/>
      <c r="AO294"/>
      <c r="AP294"/>
      <c r="AQ294">
        <v>667.7664470000002</v>
      </c>
      <c r="AR294">
        <v>920.92910300000017</v>
      </c>
      <c r="AS294">
        <v>836.91564399999982</v>
      </c>
      <c r="AT294">
        <v>1215.872460000001</v>
      </c>
      <c r="AU294">
        <v>1148.5860009999999</v>
      </c>
      <c r="AV294">
        <v>393.35988500000019</v>
      </c>
      <c r="AW294">
        <v>466.54664200000008</v>
      </c>
      <c r="AX294">
        <v>562.23457499999984</v>
      </c>
      <c r="AY294">
        <v>520.14113199999997</v>
      </c>
      <c r="AZ294">
        <v>499.82112199999978</v>
      </c>
      <c r="BA294">
        <v>364.08181100000002</v>
      </c>
      <c r="BB294">
        <v>432.68260099999998</v>
      </c>
      <c r="BC294">
        <v>530.3288940000001</v>
      </c>
      <c r="BD294">
        <v>404.27192100000002</v>
      </c>
      <c r="BE294">
        <v>616.60107199999993</v>
      </c>
      <c r="BF294">
        <v>244.50933599999999</v>
      </c>
      <c r="BG294">
        <v>3452.8676340000011</v>
      </c>
      <c r="BH294">
        <v>621.31730099999993</v>
      </c>
      <c r="BI294">
        <v>471.37538400000011</v>
      </c>
      <c r="BJ294"/>
      <c r="BK294"/>
      <c r="BL294"/>
      <c r="BM294"/>
      <c r="BN294"/>
      <c r="BO294"/>
    </row>
    <row r="295">
      <c r="A295" t="s">
        <v>679</v>
      </c>
      <c r="B295">
        <v>2018</v>
      </c>
      <c r="C295" t="s">
        <v>687</v>
      </c>
      <c r="D295">
        <v>47</v>
      </c>
      <c r="E295" t="s">
        <v>102</v>
      </c>
      <c r="F295" t="s">
        <v>101</v>
      </c>
      <c r="G295" t="s">
        <v>714</v>
      </c>
      <c r="H295">
        <v>52.152140851726493</v>
      </c>
      <c r="I295">
        <v>59.005234954877913</v>
      </c>
      <c r="J295">
        <v>65.801656170443636</v>
      </c>
      <c r="K295">
        <v>73.616567640534853</v>
      </c>
      <c r="L295">
        <v>84.784197246371207</v>
      </c>
      <c r="M295">
        <v>68.383696316877945</v>
      </c>
      <c r="N295">
        <v>82.924482211134759</v>
      </c>
      <c r="O295">
        <v>83.652105734908801</v>
      </c>
      <c r="P295">
        <v>91.621591656761979</v>
      </c>
      <c r="Q295">
        <v>89.896906311292923</v>
      </c>
      <c r="R295">
        <v>54.041117032418853</v>
      </c>
      <c r="S295">
        <v>58.444796681796987</v>
      </c>
      <c r="T295">
        <v>53.540463813405403</v>
      </c>
      <c r="U295">
        <v>54.499429506337357</v>
      </c>
      <c r="V295">
        <v>56.314199199487128</v>
      </c>
      <c r="W295" t="s">
        <v>546</v>
      </c>
      <c r="X295" t="s">
        <v>547</v>
      </c>
      <c r="Y295" t="s">
        <v>548</v>
      </c>
      <c r="Z295" t="s">
        <v>549</v>
      </c>
      <c r="AA295" t="s">
        <v>199</v>
      </c>
      <c r="AB295" t="s">
        <v>199</v>
      </c>
      <c r="AC295" t="s">
        <v>199</v>
      </c>
      <c r="AD295" t="s">
        <v>199</v>
      </c>
      <c r="AE295" t="s">
        <v>199</v>
      </c>
      <c r="AF295" t="s">
        <v>199</v>
      </c>
      <c r="AG295">
        <v>47.269578011740712</v>
      </c>
      <c r="AH295">
        <v>71.153938719308229</v>
      </c>
      <c r="AI295">
        <v>63.075593899544707</v>
      </c>
      <c r="AJ295">
        <v>61.975432931920579</v>
      </c>
      <c r="AK295"/>
      <c r="AL295"/>
      <c r="AM295"/>
      <c r="AN295"/>
      <c r="AO295"/>
      <c r="AP295"/>
      <c r="AQ295">
        <v>507.98920100000021</v>
      </c>
      <c r="AR295">
        <v>661.03756899999996</v>
      </c>
      <c r="AS295">
        <v>647.66465700000015</v>
      </c>
      <c r="AT295">
        <v>719.22991999999999</v>
      </c>
      <c r="AU295">
        <v>785.40325999999982</v>
      </c>
      <c r="AV295">
        <v>318.30690899999979</v>
      </c>
      <c r="AW295">
        <v>299.3677820000002</v>
      </c>
      <c r="AX295">
        <v>377.975279</v>
      </c>
      <c r="AY295">
        <v>371.56045100000023</v>
      </c>
      <c r="AZ295">
        <v>339.91133200000002</v>
      </c>
      <c r="BA295">
        <v>290.80030900000003</v>
      </c>
      <c r="BB295">
        <v>306.54509300000001</v>
      </c>
      <c r="BC295">
        <v>368.27070300000008</v>
      </c>
      <c r="BD295">
        <v>301.35653400000001</v>
      </c>
      <c r="BE295">
        <v>347.23021499999999</v>
      </c>
      <c r="BF295">
        <v>208.08570999999989</v>
      </c>
      <c r="BG295">
        <v>2229.8153990000001</v>
      </c>
      <c r="BH295">
        <v>620.69899600000053</v>
      </c>
      <c r="BI295">
        <v>262.72450199999997</v>
      </c>
      <c r="BJ295"/>
      <c r="BK295"/>
      <c r="BL295"/>
      <c r="BM295"/>
      <c r="BN295"/>
      <c r="BO295"/>
    </row>
    <row r="296">
      <c r="A296" t="s">
        <v>679</v>
      </c>
      <c r="B296">
        <v>2018</v>
      </c>
      <c r="C296" t="s">
        <v>687</v>
      </c>
      <c r="D296">
        <v>48</v>
      </c>
      <c r="E296" t="s">
        <v>102</v>
      </c>
      <c r="F296" t="s">
        <v>100</v>
      </c>
      <c r="G296" t="s">
        <v>199</v>
      </c>
      <c r="H296">
        <v>38.947336614702849</v>
      </c>
      <c r="I296">
        <v>38.041791036228332</v>
      </c>
      <c r="J296">
        <v>27.92311646562106</v>
      </c>
      <c r="K296">
        <v>21.63210711166235</v>
      </c>
      <c r="L296">
        <v>13.897643568172329</v>
      </c>
      <c r="M296">
        <v>27.822115252935539</v>
      </c>
      <c r="N296">
        <v>16.054871810922091</v>
      </c>
      <c r="O296">
        <v>16.347894265091181</v>
      </c>
      <c r="P296">
        <v>5.3673858619168691</v>
      </c>
      <c r="Q296">
        <v>10.103093688707039</v>
      </c>
      <c r="R296">
        <v>34.970738290075467</v>
      </c>
      <c r="S296">
        <v>37.166298510348597</v>
      </c>
      <c r="T296">
        <v>42.76373663084545</v>
      </c>
      <c r="U296">
        <v>36.517636326553188</v>
      </c>
      <c r="V296">
        <v>35.67777758822406</v>
      </c>
      <c r="W296" t="s">
        <v>546</v>
      </c>
      <c r="X296" t="s">
        <v>547</v>
      </c>
      <c r="Y296" t="s">
        <v>548</v>
      </c>
      <c r="Z296" t="s">
        <v>549</v>
      </c>
      <c r="AA296" t="s">
        <v>199</v>
      </c>
      <c r="AB296" t="s">
        <v>199</v>
      </c>
      <c r="AC296" t="s">
        <v>199</v>
      </c>
      <c r="AD296" t="s">
        <v>199</v>
      </c>
      <c r="AE296" t="s">
        <v>199</v>
      </c>
      <c r="AF296" t="s">
        <v>199</v>
      </c>
      <c r="AG296">
        <v>42.086462218055082</v>
      </c>
      <c r="AH296">
        <v>24.334878376609591</v>
      </c>
      <c r="AI296">
        <v>34.978629309947713</v>
      </c>
      <c r="AJ296">
        <v>30.287272793675079</v>
      </c>
      <c r="AK296"/>
      <c r="AL296"/>
      <c r="AM296"/>
      <c r="AN296"/>
      <c r="AO296"/>
      <c r="AP296"/>
      <c r="AQ296">
        <v>379.36748299999988</v>
      </c>
      <c r="AR296">
        <v>426.18342400000012</v>
      </c>
      <c r="AS296">
        <v>274.83830499999999</v>
      </c>
      <c r="AT296">
        <v>211.344527</v>
      </c>
      <c r="AU296">
        <v>128.74161599999999</v>
      </c>
      <c r="AV296">
        <v>129.50413599999999</v>
      </c>
      <c r="AW296">
        <v>57.960101000000002</v>
      </c>
      <c r="AX296">
        <v>73.866638999999992</v>
      </c>
      <c r="AY296">
        <v>21.766794000000001</v>
      </c>
      <c r="AZ296">
        <v>38.201048</v>
      </c>
      <c r="BA296">
        <v>188.18081599999999</v>
      </c>
      <c r="BB296">
        <v>194.938593</v>
      </c>
      <c r="BC296">
        <v>294.14447000000001</v>
      </c>
      <c r="BD296">
        <v>201.925569</v>
      </c>
      <c r="BE296">
        <v>219.98718900000009</v>
      </c>
      <c r="BF296">
        <v>185.26908299999999</v>
      </c>
      <c r="BG296">
        <v>762.60411599999952</v>
      </c>
      <c r="BH296">
        <v>344.20920600000011</v>
      </c>
      <c r="BI296">
        <v>128.39295000000001</v>
      </c>
      <c r="BJ296"/>
      <c r="BK296"/>
      <c r="BL296"/>
      <c r="BM296"/>
      <c r="BN296"/>
      <c r="BO296"/>
    </row>
    <row r="297">
      <c r="A297" t="s">
        <v>679</v>
      </c>
      <c r="B297">
        <v>2018</v>
      </c>
      <c r="C297" t="s">
        <v>687</v>
      </c>
      <c r="D297">
        <v>49</v>
      </c>
      <c r="E297" t="s">
        <v>102</v>
      </c>
      <c r="F297" t="s">
        <v>68</v>
      </c>
      <c r="G297" t="s">
        <v>199</v>
      </c>
      <c r="H297">
        <v>8.9005225335706548</v>
      </c>
      <c r="I297">
        <v>2.9529740088937362</v>
      </c>
      <c r="J297">
        <v>6.2752273639353389</v>
      </c>
      <c r="K297">
        <v>4.7513252478027921</v>
      </c>
      <c r="L297">
        <v>1.3181591854564889</v>
      </c>
      <c r="M297">
        <v>3.794188430186467</v>
      </c>
      <c r="N297">
        <v>1.02064597794321</v>
      </c>
      <c r="O297">
        <v>0</v>
      </c>
      <c r="P297">
        <v>3.0110224813211621</v>
      </c>
      <c r="Q297">
        <v>0</v>
      </c>
      <c r="R297">
        <v>10.9881446775057</v>
      </c>
      <c r="S297">
        <v>4.3889048078544182</v>
      </c>
      <c r="T297">
        <v>3.6957995557491889</v>
      </c>
      <c r="U297">
        <v>8.9829341671094447</v>
      </c>
      <c r="V297">
        <v>8.0080232122888706</v>
      </c>
      <c r="W297" t="s">
        <v>546</v>
      </c>
      <c r="X297" t="s">
        <v>547</v>
      </c>
      <c r="Y297" t="s">
        <v>548</v>
      </c>
      <c r="Z297" t="s">
        <v>549</v>
      </c>
      <c r="AA297" t="s">
        <v>199</v>
      </c>
      <c r="AB297" t="s">
        <v>199</v>
      </c>
      <c r="AC297" t="s">
        <v>199</v>
      </c>
      <c r="AD297" t="s">
        <v>199</v>
      </c>
      <c r="AE297" t="s">
        <v>199</v>
      </c>
      <c r="AF297" t="s">
        <v>199</v>
      </c>
      <c r="AG297">
        <v>10.643959770204191</v>
      </c>
      <c r="AH297">
        <v>4.5111829040821467</v>
      </c>
      <c r="AI297">
        <v>1.9457767905075849</v>
      </c>
      <c r="AJ297">
        <v>7.7372942744043742</v>
      </c>
      <c r="AK297"/>
      <c r="AL297"/>
      <c r="AM297"/>
      <c r="AN297"/>
      <c r="AO297"/>
      <c r="AP297"/>
      <c r="AQ297">
        <v>86.695757000000015</v>
      </c>
      <c r="AR297">
        <v>33.082264000000002</v>
      </c>
      <c r="AS297">
        <v>61.765055999999987</v>
      </c>
      <c r="AT297">
        <v>46.420192999999998</v>
      </c>
      <c r="AU297">
        <v>12.210843000000001</v>
      </c>
      <c r="AV297">
        <v>17.660882000000001</v>
      </c>
      <c r="AW297">
        <v>3.68466</v>
      </c>
      <c r="AX297">
        <v>0</v>
      </c>
      <c r="AY297">
        <v>12.210843000000001</v>
      </c>
      <c r="AZ297">
        <v>0</v>
      </c>
      <c r="BA297">
        <v>59.128234999999997</v>
      </c>
      <c r="BB297">
        <v>23.019966</v>
      </c>
      <c r="BC297">
        <v>25.421047999999999</v>
      </c>
      <c r="BD297">
        <v>49.671453999999997</v>
      </c>
      <c r="BE297">
        <v>49.377025000000003</v>
      </c>
      <c r="BF297">
        <v>46.855842999999993</v>
      </c>
      <c r="BG297">
        <v>141.37102300000001</v>
      </c>
      <c r="BH297">
        <v>19.147528000000001</v>
      </c>
      <c r="BI297">
        <v>32.799719000000003</v>
      </c>
      <c r="BJ297"/>
      <c r="BK297"/>
      <c r="BL297"/>
      <c r="BM297"/>
      <c r="BN297"/>
      <c r="BO297"/>
    </row>
    <row r="298">
      <c r="A298" t="s">
        <v>679</v>
      </c>
      <c r="B298">
        <v>2018</v>
      </c>
      <c r="C298" t="s">
        <v>687</v>
      </c>
      <c r="D298">
        <v>50</v>
      </c>
      <c r="E298" t="s">
        <v>103</v>
      </c>
      <c r="F298" t="s">
        <v>101</v>
      </c>
      <c r="G298" t="s">
        <v>199</v>
      </c>
      <c r="H298">
        <v>60.206556450240413</v>
      </c>
      <c r="I298">
        <v>63.825657043533234</v>
      </c>
      <c r="J298">
        <v>69.123441004105985</v>
      </c>
      <c r="K298">
        <v>76.569211554796681</v>
      </c>
      <c r="L298">
        <v>84.928105156311531</v>
      </c>
      <c r="M298">
        <v>74.944434844792141</v>
      </c>
      <c r="N298">
        <v>85.687548085637232</v>
      </c>
      <c r="O298">
        <v>83.88442956776872</v>
      </c>
      <c r="P298">
        <v>92.236122210260973</v>
      </c>
      <c r="Q298">
        <v>89.896906311292923</v>
      </c>
      <c r="R298">
        <v>58.965970614324107</v>
      </c>
      <c r="S298">
        <v>68.245430186200167</v>
      </c>
      <c r="T298">
        <v>56.703899126518778</v>
      </c>
      <c r="U298">
        <v>59.219306928739698</v>
      </c>
      <c r="V298">
        <v>59.635810624078488</v>
      </c>
      <c r="W298" t="s">
        <v>546</v>
      </c>
      <c r="X298" t="s">
        <v>547</v>
      </c>
      <c r="Y298" t="s">
        <v>548</v>
      </c>
      <c r="Z298" t="s">
        <v>549</v>
      </c>
      <c r="AA298" t="s">
        <v>199</v>
      </c>
      <c r="AB298" t="s">
        <v>199</v>
      </c>
      <c r="AC298" t="s">
        <v>199</v>
      </c>
      <c r="AD298" t="s">
        <v>199</v>
      </c>
      <c r="AE298" t="s">
        <v>199</v>
      </c>
      <c r="AF298" t="s">
        <v>199</v>
      </c>
      <c r="AG298">
        <v>51.305539892142903</v>
      </c>
      <c r="AH298">
        <v>74.274696729835227</v>
      </c>
      <c r="AI298">
        <v>72.235256325081139</v>
      </c>
      <c r="AJ298">
        <v>64.924806015595863</v>
      </c>
      <c r="AK298"/>
      <c r="AL298"/>
      <c r="AM298"/>
      <c r="AN298"/>
      <c r="AO298"/>
      <c r="AP298"/>
      <c r="AQ298">
        <v>422.8437770000001</v>
      </c>
      <c r="AR298">
        <v>612.71580000000017</v>
      </c>
      <c r="AS298">
        <v>625.30170500000008</v>
      </c>
      <c r="AT298">
        <v>715.75645600000007</v>
      </c>
      <c r="AU298">
        <v>779.02318099999991</v>
      </c>
      <c r="AV298">
        <v>312.57905899999992</v>
      </c>
      <c r="AW298">
        <v>298.79761800000023</v>
      </c>
      <c r="AX298">
        <v>377.975279</v>
      </c>
      <c r="AY298">
        <v>371.56045100000023</v>
      </c>
      <c r="AZ298">
        <v>339.91133200000002</v>
      </c>
      <c r="BA298">
        <v>236.07798199999999</v>
      </c>
      <c r="BB298">
        <v>260.70954699999999</v>
      </c>
      <c r="BC298">
        <v>339.65483100000012</v>
      </c>
      <c r="BD298">
        <v>284.55620299999993</v>
      </c>
      <c r="BE298">
        <v>333.81861700000007</v>
      </c>
      <c r="BF298">
        <v>166.74125000000001</v>
      </c>
      <c r="BG298">
        <v>2186.9100709999998</v>
      </c>
      <c r="BH298">
        <v>549.34778800000038</v>
      </c>
      <c r="BI298">
        <v>252.64180999999999</v>
      </c>
      <c r="BJ298"/>
      <c r="BK298"/>
      <c r="BL298"/>
      <c r="BM298"/>
      <c r="BN298"/>
      <c r="BO298"/>
    </row>
    <row r="299">
      <c r="A299" t="s">
        <v>679</v>
      </c>
      <c r="B299">
        <v>2018</v>
      </c>
      <c r="C299" t="s">
        <v>687</v>
      </c>
      <c r="D299">
        <v>51</v>
      </c>
      <c r="E299" t="s">
        <v>103</v>
      </c>
      <c r="F299" t="s">
        <v>100</v>
      </c>
      <c r="G299" t="s">
        <v>199</v>
      </c>
      <c r="H299">
        <v>32.36881323676964</v>
      </c>
      <c r="I299">
        <v>34.373664785045158</v>
      </c>
      <c r="J299">
        <v>25.551039531307339</v>
      </c>
      <c r="K299">
        <v>20.596225438183779</v>
      </c>
      <c r="L299">
        <v>13.74068444630338</v>
      </c>
      <c r="M299">
        <v>24.177380272973831</v>
      </c>
      <c r="N299">
        <v>13.255785254693469</v>
      </c>
      <c r="O299">
        <v>16.115570432231252</v>
      </c>
      <c r="P299">
        <v>4.7326595742182587</v>
      </c>
      <c r="Q299">
        <v>10.103093688707039</v>
      </c>
      <c r="R299">
        <v>32.338975103823891</v>
      </c>
      <c r="S299">
        <v>27.217341555443401</v>
      </c>
      <c r="T299">
        <v>40.410242509419213</v>
      </c>
      <c r="U299">
        <v>32.283912325353782</v>
      </c>
      <c r="V299">
        <v>35.630565059167708</v>
      </c>
      <c r="W299" t="s">
        <v>546</v>
      </c>
      <c r="X299" t="s">
        <v>547</v>
      </c>
      <c r="Y299" t="s">
        <v>548</v>
      </c>
      <c r="Z299" t="s">
        <v>549</v>
      </c>
      <c r="AA299" t="s">
        <v>199</v>
      </c>
      <c r="AB299" t="s">
        <v>199</v>
      </c>
      <c r="AC299" t="s">
        <v>199</v>
      </c>
      <c r="AD299" t="s">
        <v>199</v>
      </c>
      <c r="AE299" t="s">
        <v>199</v>
      </c>
      <c r="AF299" t="s">
        <v>199</v>
      </c>
      <c r="AG299">
        <v>40.379085219912199</v>
      </c>
      <c r="AH299">
        <v>22.058156191397469</v>
      </c>
      <c r="AI299">
        <v>27.487420317853481</v>
      </c>
      <c r="AJ299">
        <v>30.139343326937901</v>
      </c>
      <c r="AK299"/>
      <c r="AL299"/>
      <c r="AM299"/>
      <c r="AN299"/>
      <c r="AO299"/>
      <c r="AP299"/>
      <c r="AQ299">
        <v>227.33323500000009</v>
      </c>
      <c r="AR299">
        <v>329.9815230000001</v>
      </c>
      <c r="AS299">
        <v>231.138791</v>
      </c>
      <c r="AT299">
        <v>192.53014400000001</v>
      </c>
      <c r="AU299">
        <v>126.039686</v>
      </c>
      <c r="AV299">
        <v>100.839279</v>
      </c>
      <c r="AW299">
        <v>46.223717999999998</v>
      </c>
      <c r="AX299">
        <v>72.615230999999994</v>
      </c>
      <c r="AY299">
        <v>19.064864</v>
      </c>
      <c r="AZ299">
        <v>38.201048</v>
      </c>
      <c r="BA299">
        <v>129.47332</v>
      </c>
      <c r="BB299">
        <v>103.975032</v>
      </c>
      <c r="BC299">
        <v>242.05626599999999</v>
      </c>
      <c r="BD299">
        <v>155.12825100000001</v>
      </c>
      <c r="BE299">
        <v>199.44637000000009</v>
      </c>
      <c r="BF299">
        <v>131.23064600000001</v>
      </c>
      <c r="BG299">
        <v>649.47022399999992</v>
      </c>
      <c r="BH299">
        <v>209.04132300000001</v>
      </c>
      <c r="BI299">
        <v>117.28118600000001</v>
      </c>
      <c r="BJ299"/>
      <c r="BK299"/>
      <c r="BL299"/>
      <c r="BM299"/>
      <c r="BN299"/>
      <c r="BO299"/>
    </row>
    <row r="300">
      <c r="A300" t="s">
        <v>679</v>
      </c>
      <c r="B300">
        <v>2018</v>
      </c>
      <c r="C300" t="s">
        <v>687</v>
      </c>
      <c r="D300">
        <v>52</v>
      </c>
      <c r="E300" t="s">
        <v>103</v>
      </c>
      <c r="F300" t="s">
        <v>68</v>
      </c>
      <c r="G300" t="s">
        <v>199</v>
      </c>
      <c r="H300">
        <v>7.424630312989998</v>
      </c>
      <c r="I300">
        <v>1.8006781714216</v>
      </c>
      <c r="J300">
        <v>5.3255194645866961</v>
      </c>
      <c r="K300">
        <v>2.8345630070195358</v>
      </c>
      <c r="L300">
        <v>1.3312103973850951</v>
      </c>
      <c r="M300">
        <v>0.87818488223396518</v>
      </c>
      <c r="N300">
        <v>1.0566666596693679</v>
      </c>
      <c r="O300">
        <v>0</v>
      </c>
      <c r="P300">
        <v>3.0312182155207612</v>
      </c>
      <c r="Q300">
        <v>0</v>
      </c>
      <c r="R300">
        <v>8.6950542818520073</v>
      </c>
      <c r="S300">
        <v>4.5372282583564498</v>
      </c>
      <c r="T300">
        <v>2.8858583640620048</v>
      </c>
      <c r="U300">
        <v>8.4967807459065092</v>
      </c>
      <c r="V300">
        <v>4.7336243167538399</v>
      </c>
      <c r="W300" t="s">
        <v>546</v>
      </c>
      <c r="X300" t="s">
        <v>547</v>
      </c>
      <c r="Y300" t="s">
        <v>548</v>
      </c>
      <c r="Z300" t="s">
        <v>549</v>
      </c>
      <c r="AA300" t="s">
        <v>199</v>
      </c>
      <c r="AB300" t="s">
        <v>199</v>
      </c>
      <c r="AC300" t="s">
        <v>199</v>
      </c>
      <c r="AD300" t="s">
        <v>199</v>
      </c>
      <c r="AE300" t="s">
        <v>199</v>
      </c>
      <c r="AF300" t="s">
        <v>199</v>
      </c>
      <c r="AG300">
        <v>8.31537488794498</v>
      </c>
      <c r="AH300">
        <v>3.667147078767282</v>
      </c>
      <c r="AI300">
        <v>0.27732335706536537</v>
      </c>
      <c r="AJ300">
        <v>4.9358506574662409</v>
      </c>
      <c r="AK300"/>
      <c r="AL300"/>
      <c r="AM300"/>
      <c r="AN300"/>
      <c r="AO300"/>
      <c r="AP300"/>
      <c r="AQ300">
        <v>52.144798000000002</v>
      </c>
      <c r="AR300">
        <v>17.286214000000001</v>
      </c>
      <c r="AS300">
        <v>48.175500999999997</v>
      </c>
      <c r="AT300">
        <v>26.497031</v>
      </c>
      <c r="AU300">
        <v>12.210843000000001</v>
      </c>
      <c r="AV300">
        <v>3.6627429999999999</v>
      </c>
      <c r="AW300">
        <v>3.68466</v>
      </c>
      <c r="AX300">
        <v>0</v>
      </c>
      <c r="AY300">
        <v>12.210843000000001</v>
      </c>
      <c r="AZ300">
        <v>0</v>
      </c>
      <c r="BA300">
        <v>34.811788</v>
      </c>
      <c r="BB300">
        <v>17.333010000000002</v>
      </c>
      <c r="BC300">
        <v>17.286214000000001</v>
      </c>
      <c r="BD300">
        <v>40.828097999999997</v>
      </c>
      <c r="BE300">
        <v>26.497031</v>
      </c>
      <c r="BF300">
        <v>27.024684000000001</v>
      </c>
      <c r="BG300">
        <v>107.973795</v>
      </c>
      <c r="BH300">
        <v>2.1090390000000001</v>
      </c>
      <c r="BI300">
        <v>19.206869000000001</v>
      </c>
      <c r="BJ300"/>
      <c r="BK300"/>
      <c r="BL300"/>
      <c r="BM300"/>
      <c r="BN300"/>
      <c r="BO300"/>
    </row>
    <row r="301">
      <c r="A301" t="s">
        <v>679</v>
      </c>
      <c r="B301">
        <v>2018</v>
      </c>
      <c r="C301" t="s">
        <v>687</v>
      </c>
      <c r="D301">
        <v>53</v>
      </c>
      <c r="E301" t="s">
        <v>106</v>
      </c>
      <c r="F301" t="s">
        <v>101</v>
      </c>
      <c r="G301" t="s">
        <v>199</v>
      </c>
      <c r="H301">
        <v>37.130314180130547</v>
      </c>
      <c r="I301">
        <v>52.842307530553633</v>
      </c>
      <c r="J301">
        <v>88.058868734309854</v>
      </c>
      <c r="K301">
        <v>87.567054091158226</v>
      </c>
      <c r="L301">
        <v>89.681142892737839</v>
      </c>
      <c r="M301">
        <v>91.847600182966005</v>
      </c>
      <c r="N301">
        <v>95.438952477676139</v>
      </c>
      <c r="O301">
        <v>88.168241850421339</v>
      </c>
      <c r="P301">
        <v>96.543409370080468</v>
      </c>
      <c r="Q301">
        <v>89.562686032822867</v>
      </c>
      <c r="R301">
        <v>100</v>
      </c>
      <c r="S301">
        <v>25.848706281725381</v>
      </c>
      <c r="T301">
        <v>10.482677864081699</v>
      </c>
      <c r="U301">
        <v>41.673394989097808</v>
      </c>
      <c r="V301">
        <v>49.105352181962587</v>
      </c>
      <c r="W301" t="s">
        <v>546</v>
      </c>
      <c r="X301" t="s">
        <v>547</v>
      </c>
      <c r="Y301" t="s">
        <v>548</v>
      </c>
      <c r="Z301" t="s">
        <v>549</v>
      </c>
      <c r="AA301" t="s">
        <v>199</v>
      </c>
      <c r="AB301" t="s">
        <v>199</v>
      </c>
      <c r="AC301" t="s">
        <v>199</v>
      </c>
      <c r="AD301" t="s">
        <v>199</v>
      </c>
      <c r="AE301" t="s">
        <v>199</v>
      </c>
      <c r="AF301" t="s">
        <v>199</v>
      </c>
      <c r="AG301">
        <v>11.57707466645936</v>
      </c>
      <c r="AH301">
        <v>87.953420687481938</v>
      </c>
      <c r="AI301">
        <v>86.659418593362176</v>
      </c>
      <c r="AJ301">
        <v>69.274912513439972</v>
      </c>
      <c r="AK301"/>
      <c r="AL301"/>
      <c r="AM301"/>
      <c r="AN301"/>
      <c r="AO301"/>
      <c r="AP301"/>
      <c r="AQ301">
        <v>2.6011299999999999</v>
      </c>
      <c r="AR301">
        <v>29.828672000000001</v>
      </c>
      <c r="AS301">
        <v>248.535383</v>
      </c>
      <c r="AT301">
        <v>427.36824300000018</v>
      </c>
      <c r="AU301">
        <v>610.55153099999984</v>
      </c>
      <c r="AV301">
        <v>139.29496</v>
      </c>
      <c r="AW301">
        <v>211.47691399999999</v>
      </c>
      <c r="AX301">
        <v>291.35971400000011</v>
      </c>
      <c r="AY301">
        <v>313.44062200000008</v>
      </c>
      <c r="AZ301">
        <v>301.12847799999992</v>
      </c>
      <c r="BA301">
        <v>1.627996</v>
      </c>
      <c r="BB301">
        <v>0.97313400000000005</v>
      </c>
      <c r="BC301">
        <v>2.6448160000000001</v>
      </c>
      <c r="BD301">
        <v>9.3117529999999995</v>
      </c>
      <c r="BE301">
        <v>47.626572000000003</v>
      </c>
      <c r="BF301">
        <v>0.16828099999999999</v>
      </c>
      <c r="BG301">
        <v>1199.016249999999</v>
      </c>
      <c r="BH301">
        <v>79.228161999999998</v>
      </c>
      <c r="BI301">
        <v>40.472265999999998</v>
      </c>
      <c r="BJ301"/>
      <c r="BK301"/>
      <c r="BL301"/>
      <c r="BM301"/>
      <c r="BN301"/>
      <c r="BO301"/>
    </row>
    <row r="302">
      <c r="A302" t="s">
        <v>679</v>
      </c>
      <c r="B302">
        <v>2018</v>
      </c>
      <c r="C302" t="s">
        <v>687</v>
      </c>
      <c r="D302">
        <v>54</v>
      </c>
      <c r="E302" t="s">
        <v>106</v>
      </c>
      <c r="F302" t="s">
        <v>100</v>
      </c>
      <c r="G302" t="s">
        <v>199</v>
      </c>
      <c r="H302">
        <v>62.869685819869453</v>
      </c>
      <c r="I302">
        <v>47.157692469446381</v>
      </c>
      <c r="J302">
        <v>11.941131265690119</v>
      </c>
      <c r="K302">
        <v>12.095534444426271</v>
      </c>
      <c r="L302">
        <v>10.318857107262181</v>
      </c>
      <c r="M302">
        <v>8.1523998170340146</v>
      </c>
      <c r="N302">
        <v>4.5610475223238707</v>
      </c>
      <c r="O302">
        <v>11.831758149578709</v>
      </c>
      <c r="P302">
        <v>3.456590629919515</v>
      </c>
      <c r="Q302">
        <v>10.43731396717712</v>
      </c>
      <c r="R302">
        <v>0</v>
      </c>
      <c r="S302">
        <v>74.15129371827463</v>
      </c>
      <c r="T302">
        <v>89.517322135918306</v>
      </c>
      <c r="U302">
        <v>58.326605010902178</v>
      </c>
      <c r="V302">
        <v>49.196791835935791</v>
      </c>
      <c r="W302" t="s">
        <v>546</v>
      </c>
      <c r="X302" t="s">
        <v>547</v>
      </c>
      <c r="Y302" t="s">
        <v>548</v>
      </c>
      <c r="Z302" t="s">
        <v>549</v>
      </c>
      <c r="AA302" t="s">
        <v>199</v>
      </c>
      <c r="AB302" t="s">
        <v>199</v>
      </c>
      <c r="AC302" t="s">
        <v>199</v>
      </c>
      <c r="AD302" t="s">
        <v>199</v>
      </c>
      <c r="AE302" t="s">
        <v>199</v>
      </c>
      <c r="AF302" t="s">
        <v>199</v>
      </c>
      <c r="AG302">
        <v>88.422925333540647</v>
      </c>
      <c r="AH302">
        <v>11.92578429857639</v>
      </c>
      <c r="AI302">
        <v>13.340581406637829</v>
      </c>
      <c r="AJ302">
        <v>30.72508748656001</v>
      </c>
      <c r="AK302"/>
      <c r="AL302"/>
      <c r="AM302"/>
      <c r="AN302"/>
      <c r="AO302"/>
      <c r="AP302"/>
      <c r="AQ302">
        <v>4.4042779999999997</v>
      </c>
      <c r="AR302">
        <v>26.619793999999999</v>
      </c>
      <c r="AS302">
        <v>33.702382</v>
      </c>
      <c r="AT302">
        <v>59.031874000000002</v>
      </c>
      <c r="AU302">
        <v>70.251044999999991</v>
      </c>
      <c r="AV302">
        <v>12.363830999999999</v>
      </c>
      <c r="AW302">
        <v>10.106526000000001</v>
      </c>
      <c r="AX302">
        <v>39.099086</v>
      </c>
      <c r="AY302">
        <v>11.222267</v>
      </c>
      <c r="AZ302">
        <v>35.092432000000002</v>
      </c>
      <c r="BA302">
        <v>0</v>
      </c>
      <c r="BB302">
        <v>2.7915960000000002</v>
      </c>
      <c r="BC302">
        <v>22.585531</v>
      </c>
      <c r="BD302">
        <v>13.032845999999999</v>
      </c>
      <c r="BE302">
        <v>47.715258000000013</v>
      </c>
      <c r="BF302">
        <v>1.28529</v>
      </c>
      <c r="BG302">
        <v>162.577067</v>
      </c>
      <c r="BH302">
        <v>12.196593999999999</v>
      </c>
      <c r="BI302">
        <v>17.950422</v>
      </c>
      <c r="BJ302"/>
      <c r="BK302"/>
      <c r="BL302"/>
      <c r="BM302"/>
      <c r="BN302"/>
      <c r="BO302"/>
    </row>
    <row r="303">
      <c r="A303" t="s">
        <v>679</v>
      </c>
      <c r="B303">
        <v>2018</v>
      </c>
      <c r="C303" t="s">
        <v>687</v>
      </c>
      <c r="D303">
        <v>55</v>
      </c>
      <c r="E303" t="s">
        <v>106</v>
      </c>
      <c r="F303" t="s">
        <v>68</v>
      </c>
      <c r="G303" t="s">
        <v>199</v>
      </c>
      <c r="H303">
        <v>0</v>
      </c>
      <c r="I303">
        <v>0</v>
      </c>
      <c r="J303">
        <v>0</v>
      </c>
      <c r="K303">
        <v>0.33741146441551711</v>
      </c>
      <c r="L303">
        <v>0</v>
      </c>
      <c r="M303">
        <v>0</v>
      </c>
      <c r="N303">
        <v>0</v>
      </c>
      <c r="O303">
        <v>0</v>
      </c>
      <c r="P303">
        <v>0</v>
      </c>
      <c r="Q303">
        <v>0</v>
      </c>
      <c r="R303">
        <v>0</v>
      </c>
      <c r="S303">
        <v>0</v>
      </c>
      <c r="T303">
        <v>0</v>
      </c>
      <c r="U303">
        <v>0</v>
      </c>
      <c r="V303">
        <v>1.697855982101641</v>
      </c>
      <c r="W303" t="s">
        <v>546</v>
      </c>
      <c r="X303" t="s">
        <v>547</v>
      </c>
      <c r="Y303" t="s">
        <v>548</v>
      </c>
      <c r="Z303" t="s">
        <v>549</v>
      </c>
      <c r="AA303" t="s">
        <v>199</v>
      </c>
      <c r="AB303" t="s">
        <v>199</v>
      </c>
      <c r="AC303" t="s">
        <v>199</v>
      </c>
      <c r="AD303" t="s">
        <v>199</v>
      </c>
      <c r="AE303" t="s">
        <v>199</v>
      </c>
      <c r="AF303" t="s">
        <v>199</v>
      </c>
      <c r="AG303">
        <v>0</v>
      </c>
      <c r="AH303">
        <v>0.1207950139416496</v>
      </c>
      <c r="AI303">
        <v>0</v>
      </c>
      <c r="AJ303">
        <v>0</v>
      </c>
      <c r="AK303"/>
      <c r="AL303"/>
      <c r="AM303"/>
      <c r="AN303"/>
      <c r="AO303"/>
      <c r="AP303"/>
      <c r="AQ303">
        <v>0</v>
      </c>
      <c r="AR303">
        <v>0</v>
      </c>
      <c r="AS303">
        <v>0</v>
      </c>
      <c r="AT303">
        <v>1.6467259999999999</v>
      </c>
      <c r="AU303">
        <v>0</v>
      </c>
      <c r="AV303">
        <v>0</v>
      </c>
      <c r="AW303">
        <v>0</v>
      </c>
      <c r="AX303">
        <v>0</v>
      </c>
      <c r="AY303">
        <v>0</v>
      </c>
      <c r="AZ303">
        <v>0</v>
      </c>
      <c r="BA303">
        <v>0</v>
      </c>
      <c r="BB303">
        <v>0</v>
      </c>
      <c r="BC303">
        <v>0</v>
      </c>
      <c r="BD303">
        <v>0</v>
      </c>
      <c r="BE303">
        <v>1.6467259999999999</v>
      </c>
      <c r="BF303">
        <v>0</v>
      </c>
      <c r="BG303">
        <v>1.6467259999999999</v>
      </c>
      <c r="BH303">
        <v>0</v>
      </c>
      <c r="BI303">
        <v>0</v>
      </c>
      <c r="BJ303"/>
      <c r="BK303"/>
      <c r="BL303"/>
      <c r="BM303"/>
      <c r="BN303"/>
      <c r="BO303"/>
    </row>
    <row r="304">
      <c r="A304" t="s">
        <v>679</v>
      </c>
      <c r="B304">
        <v>2018</v>
      </c>
      <c r="C304" t="s">
        <v>687</v>
      </c>
      <c r="D304">
        <v>58</v>
      </c>
      <c r="E304" t="s">
        <v>550</v>
      </c>
      <c r="F304" t="s">
        <v>551</v>
      </c>
      <c r="G304" t="s">
        <v>199</v>
      </c>
      <c r="H304">
        <v>0</v>
      </c>
      <c r="I304">
        <v>0.022202003405099601</v>
      </c>
      <c r="J304">
        <v>0.1073792918202931</v>
      </c>
      <c r="K304">
        <v>0.65119039561456615</v>
      </c>
      <c r="L304">
        <v>12.043452391846181</v>
      </c>
      <c r="M304">
        <v>0.051155959286329197</v>
      </c>
      <c r="N304">
        <v>0.1654566108145098</v>
      </c>
      <c r="O304">
        <v>0.78274161570615552</v>
      </c>
      <c r="P304">
        <v>2.0365297103148992</v>
      </c>
      <c r="Q304">
        <v>25.007492292096089</v>
      </c>
      <c r="R304">
        <v>0</v>
      </c>
      <c r="S304">
        <v>0</v>
      </c>
      <c r="T304">
        <v>0</v>
      </c>
      <c r="U304">
        <v>0.068237931585111905</v>
      </c>
      <c r="V304">
        <v>1.1191578738385051</v>
      </c>
      <c r="W304" t="s">
        <v>546</v>
      </c>
      <c r="X304" t="s">
        <v>547</v>
      </c>
      <c r="Y304" t="s">
        <v>548</v>
      </c>
      <c r="Z304" t="s">
        <v>549</v>
      </c>
      <c r="AA304" t="s">
        <v>199</v>
      </c>
      <c r="AB304" t="s">
        <v>199</v>
      </c>
      <c r="AC304" t="s">
        <v>199</v>
      </c>
      <c r="AD304" t="s">
        <v>199</v>
      </c>
      <c r="AE304" t="s">
        <v>199</v>
      </c>
      <c r="AF304" t="s">
        <v>199</v>
      </c>
      <c r="AG304">
        <v>0.087007934681916907</v>
      </c>
      <c r="AH304">
        <v>3.7596812740631669</v>
      </c>
      <c r="AI304">
        <v>0.57479819717195457</v>
      </c>
      <c r="AJ304">
        <v>0.70281148336648758</v>
      </c>
      <c r="AK304"/>
      <c r="AL304"/>
      <c r="AM304"/>
      <c r="AN304"/>
      <c r="AO304"/>
      <c r="AP304"/>
      <c r="AQ304">
        <v>0</v>
      </c>
      <c r="AR304">
        <v>1.4636309999999999</v>
      </c>
      <c r="AS304">
        <v>7.0793900000000001</v>
      </c>
      <c r="AT304">
        <v>42.915370999999993</v>
      </c>
      <c r="AU304">
        <v>794.3964840000001</v>
      </c>
      <c r="AV304">
        <v>1.4636309999999999</v>
      </c>
      <c r="AW304">
        <v>4.7350839999999996</v>
      </c>
      <c r="AX304">
        <v>22.385377999999999</v>
      </c>
      <c r="AY304">
        <v>58.366984000000009</v>
      </c>
      <c r="AZ304">
        <v>714.63750100000016</v>
      </c>
      <c r="BA304">
        <v>0</v>
      </c>
      <c r="BB304">
        <v>0</v>
      </c>
      <c r="BC304">
        <v>0</v>
      </c>
      <c r="BD304">
        <v>2.5485760000000002</v>
      </c>
      <c r="BE304">
        <v>41.717722000000002</v>
      </c>
      <c r="BF304">
        <v>2.460108</v>
      </c>
      <c r="BG304">
        <v>786.86800499999981</v>
      </c>
      <c r="BH304">
        <v>36.821770000000008</v>
      </c>
      <c r="BI304">
        <v>19.704993000000002</v>
      </c>
      <c r="BJ304"/>
      <c r="BK304"/>
      <c r="BL304"/>
      <c r="BM304"/>
      <c r="BN304"/>
      <c r="BO304"/>
    </row>
    <row r="305">
      <c r="A305" t="s">
        <v>679</v>
      </c>
      <c r="B305">
        <v>2018</v>
      </c>
      <c r="C305" t="s">
        <v>687</v>
      </c>
      <c r="D305">
        <v>59</v>
      </c>
      <c r="E305" t="s">
        <v>550</v>
      </c>
      <c r="F305" t="s">
        <v>552</v>
      </c>
      <c r="G305" t="s">
        <v>199</v>
      </c>
      <c r="H305">
        <v>1.1526597247589929</v>
      </c>
      <c r="I305">
        <v>5.0215868672732542</v>
      </c>
      <c r="J305">
        <v>23.615330298226262</v>
      </c>
      <c r="K305">
        <v>46.644332052410157</v>
      </c>
      <c r="L305">
        <v>63.788922591978157</v>
      </c>
      <c r="M305">
        <v>27.763796868359911</v>
      </c>
      <c r="N305">
        <v>51.185394134444437</v>
      </c>
      <c r="O305">
        <v>67.11857366903088</v>
      </c>
      <c r="P305">
        <v>76.189854951770059</v>
      </c>
      <c r="Q305">
        <v>66.040787829366337</v>
      </c>
      <c r="R305">
        <v>0.63554714930347045</v>
      </c>
      <c r="S305">
        <v>1.570382569390677</v>
      </c>
      <c r="T305">
        <v>2.9648436957834048</v>
      </c>
      <c r="U305">
        <v>7.1462403420716454</v>
      </c>
      <c r="V305">
        <v>14.38159310908976</v>
      </c>
      <c r="W305" t="s">
        <v>546</v>
      </c>
      <c r="X305" t="s">
        <v>547</v>
      </c>
      <c r="Y305" t="s">
        <v>548</v>
      </c>
      <c r="Z305" t="s">
        <v>549</v>
      </c>
      <c r="AA305" t="s">
        <v>199</v>
      </c>
      <c r="AB305" t="s">
        <v>199</v>
      </c>
      <c r="AC305" t="s">
        <v>199</v>
      </c>
      <c r="AD305" t="s">
        <v>199</v>
      </c>
      <c r="AE305" t="s">
        <v>199</v>
      </c>
      <c r="AF305" t="s">
        <v>199</v>
      </c>
      <c r="AG305">
        <v>3.8702071240333211</v>
      </c>
      <c r="AH305">
        <v>39.28646070046964</v>
      </c>
      <c r="AI305">
        <v>9.3119864125461724</v>
      </c>
      <c r="AJ305">
        <v>11.31673144930561</v>
      </c>
      <c r="AK305"/>
      <c r="AL305"/>
      <c r="AM305"/>
      <c r="AN305"/>
      <c r="AO305"/>
      <c r="AP305"/>
      <c r="AQ305">
        <v>76.01489500000001</v>
      </c>
      <c r="AR305">
        <v>331.03995499999979</v>
      </c>
      <c r="AS305">
        <v>1556.9308600000011</v>
      </c>
      <c r="AT305">
        <v>3073.9992919999959</v>
      </c>
      <c r="AU305">
        <v>4207.5722290000012</v>
      </c>
      <c r="AV305">
        <v>794.35425200000032</v>
      </c>
      <c r="AW305">
        <v>1464.838060000001</v>
      </c>
      <c r="AX305">
        <v>1919.5026969999999</v>
      </c>
      <c r="AY305">
        <v>2183.6028330000008</v>
      </c>
      <c r="AZ305">
        <v>1887.243352</v>
      </c>
      <c r="BA305">
        <v>23.70485</v>
      </c>
      <c r="BB305">
        <v>58.649145000000019</v>
      </c>
      <c r="BC305">
        <v>110.67338700000001</v>
      </c>
      <c r="BD305">
        <v>266.90047900000002</v>
      </c>
      <c r="BE305">
        <v>536.08817599999998</v>
      </c>
      <c r="BF305">
        <v>109.42826700000001</v>
      </c>
      <c r="BG305">
        <v>8222.3084090000066</v>
      </c>
      <c r="BH305">
        <v>596.52904899999953</v>
      </c>
      <c r="BI305">
        <v>317.29150600000003</v>
      </c>
      <c r="BJ305"/>
      <c r="BK305"/>
      <c r="BL305"/>
      <c r="BM305"/>
      <c r="BN305"/>
      <c r="BO305"/>
    </row>
    <row r="306">
      <c r="A306" t="s">
        <v>679</v>
      </c>
      <c r="B306">
        <v>2018</v>
      </c>
      <c r="C306" t="s">
        <v>687</v>
      </c>
      <c r="D306">
        <v>60</v>
      </c>
      <c r="E306" t="s">
        <v>550</v>
      </c>
      <c r="F306" t="s">
        <v>553</v>
      </c>
      <c r="G306" t="s">
        <v>199</v>
      </c>
      <c r="H306">
        <v>1.288694655603168</v>
      </c>
      <c r="I306">
        <v>2.909593698826388</v>
      </c>
      <c r="J306">
        <v>9.6852459848925534</v>
      </c>
      <c r="K306">
        <v>7.3293899918642822</v>
      </c>
      <c r="L306">
        <v>3.4499876750167702</v>
      </c>
      <c r="M306">
        <v>16.144270245171981</v>
      </c>
      <c r="N306">
        <v>14.403673301941231</v>
      </c>
      <c r="O306">
        <v>7.240901421297667</v>
      </c>
      <c r="P306">
        <v>6.2964074526858553</v>
      </c>
      <c r="Q306">
        <v>2.17914119628509</v>
      </c>
      <c r="R306">
        <v>0.76654771808383104</v>
      </c>
      <c r="S306">
        <v>1.923609599378296</v>
      </c>
      <c r="T306">
        <v>1.110348954423892</v>
      </c>
      <c r="U306">
        <v>2.027485206058651</v>
      </c>
      <c r="V306">
        <v>2.264177351914753</v>
      </c>
      <c r="W306" t="s">
        <v>546</v>
      </c>
      <c r="X306" t="s">
        <v>547</v>
      </c>
      <c r="Y306" t="s">
        <v>548</v>
      </c>
      <c r="Z306" t="s">
        <v>549</v>
      </c>
      <c r="AA306" t="s">
        <v>199</v>
      </c>
      <c r="AB306" t="s">
        <v>199</v>
      </c>
      <c r="AC306" t="s">
        <v>199</v>
      </c>
      <c r="AD306" t="s">
        <v>199</v>
      </c>
      <c r="AE306" t="s">
        <v>199</v>
      </c>
      <c r="AF306" t="s">
        <v>199</v>
      </c>
      <c r="AG306">
        <v>0.4656745650152887</v>
      </c>
      <c r="AH306">
        <v>6.7372961129404203</v>
      </c>
      <c r="AI306">
        <v>2.0975617283756058</v>
      </c>
      <c r="AJ306">
        <v>2.437176644475922</v>
      </c>
      <c r="AK306"/>
      <c r="AL306"/>
      <c r="AM306"/>
      <c r="AN306"/>
      <c r="AO306"/>
      <c r="AP306"/>
      <c r="AQ306">
        <v>84.986042999999995</v>
      </c>
      <c r="AR306">
        <v>191.810237</v>
      </c>
      <c r="AS306">
        <v>638.53683899999999</v>
      </c>
      <c r="AT306">
        <v>483.02845500000001</v>
      </c>
      <c r="AU306">
        <v>227.564156</v>
      </c>
      <c r="AV306">
        <v>461.90619300000009</v>
      </c>
      <c r="AW306">
        <v>412.20838900000012</v>
      </c>
      <c r="AX306">
        <v>207.080232</v>
      </c>
      <c r="AY306">
        <v>180.45516900000001</v>
      </c>
      <c r="AZ306">
        <v>62.273178000000001</v>
      </c>
      <c r="BA306">
        <v>28.590952999999999</v>
      </c>
      <c r="BB306">
        <v>71.841130000000007</v>
      </c>
      <c r="BC306">
        <v>41.44774300000001</v>
      </c>
      <c r="BD306">
        <v>75.723281999999998</v>
      </c>
      <c r="BE306">
        <v>84.399461000000016</v>
      </c>
      <c r="BF306">
        <v>13.166727</v>
      </c>
      <c r="BG306">
        <v>1410.056429</v>
      </c>
      <c r="BH306">
        <v>134.37052499999999</v>
      </c>
      <c r="BI306">
        <v>68.332049000000012</v>
      </c>
      <c r="BJ306"/>
      <c r="BK306"/>
      <c r="BL306"/>
      <c r="BM306"/>
      <c r="BN306"/>
      <c r="BO306"/>
    </row>
    <row r="307">
      <c r="A307" t="s">
        <v>679</v>
      </c>
      <c r="B307">
        <v>2018</v>
      </c>
      <c r="C307" t="s">
        <v>687</v>
      </c>
      <c r="D307">
        <v>61</v>
      </c>
      <c r="E307" t="s">
        <v>550</v>
      </c>
      <c r="F307" t="s">
        <v>554</v>
      </c>
      <c r="G307" t="s">
        <v>199</v>
      </c>
      <c r="H307">
        <v>55.137607608055028</v>
      </c>
      <c r="I307">
        <v>63.608414013793521</v>
      </c>
      <c r="J307">
        <v>45.82196888881726</v>
      </c>
      <c r="K307">
        <v>31.206070140969469</v>
      </c>
      <c r="L307">
        <v>13.89562355735649</v>
      </c>
      <c r="M307">
        <v>39.334040717840338</v>
      </c>
      <c r="N307">
        <v>23.52838648633476</v>
      </c>
      <c r="O307">
        <v>18.639926701319581</v>
      </c>
      <c r="P307">
        <v>10.495162141171191</v>
      </c>
      <c r="Q307">
        <v>4.2832786896801682</v>
      </c>
      <c r="R307">
        <v>53.610824899937917</v>
      </c>
      <c r="S307">
        <v>58.148321161400162</v>
      </c>
      <c r="T307">
        <v>68.171967721488585</v>
      </c>
      <c r="U307">
        <v>61.67383913539517</v>
      </c>
      <c r="V307">
        <v>54.972153427894263</v>
      </c>
      <c r="W307" t="s">
        <v>546</v>
      </c>
      <c r="X307" t="s">
        <v>547</v>
      </c>
      <c r="Y307" t="s">
        <v>548</v>
      </c>
      <c r="Z307" t="s">
        <v>549</v>
      </c>
      <c r="AA307" t="s">
        <v>199</v>
      </c>
      <c r="AB307" t="s">
        <v>199</v>
      </c>
      <c r="AC307" t="s">
        <v>199</v>
      </c>
      <c r="AD307" t="s">
        <v>199</v>
      </c>
      <c r="AE307" t="s">
        <v>199</v>
      </c>
      <c r="AF307" t="s">
        <v>199</v>
      </c>
      <c r="AG307">
        <v>58.075768496949657</v>
      </c>
      <c r="AH307">
        <v>32.348942964853229</v>
      </c>
      <c r="AI307">
        <v>56.523707548931498</v>
      </c>
      <c r="AJ307">
        <v>63.852255886901709</v>
      </c>
      <c r="AK307"/>
      <c r="AL307"/>
      <c r="AM307"/>
      <c r="AN307"/>
      <c r="AO307"/>
      <c r="AP307"/>
      <c r="AQ307">
        <v>3636.1810539999992</v>
      </c>
      <c r="AR307">
        <v>4193.2813409999981</v>
      </c>
      <c r="AS307">
        <v>3020.9883379999978</v>
      </c>
      <c r="AT307">
        <v>2056.57222</v>
      </c>
      <c r="AU307">
        <v>916.56728800000042</v>
      </c>
      <c r="AV307">
        <v>1125.3922739999989</v>
      </c>
      <c r="AW307">
        <v>673.34200700000008</v>
      </c>
      <c r="AX307">
        <v>533.07732299999975</v>
      </c>
      <c r="AY307">
        <v>300.7915660000001</v>
      </c>
      <c r="AZ307">
        <v>122.40298</v>
      </c>
      <c r="BA307">
        <v>1999.5944659999971</v>
      </c>
      <c r="BB307">
        <v>2171.6678379999939</v>
      </c>
      <c r="BC307">
        <v>2544.7623350000031</v>
      </c>
      <c r="BD307">
        <v>2303.4178000000002</v>
      </c>
      <c r="BE307">
        <v>2049.141651999998</v>
      </c>
      <c r="BF307">
        <v>1642.064751999997</v>
      </c>
      <c r="BG307">
        <v>6770.3473670000176</v>
      </c>
      <c r="BH307">
        <v>3620.928125999993</v>
      </c>
      <c r="BI307">
        <v>1790.249995999998</v>
      </c>
      <c r="BJ307"/>
      <c r="BK307"/>
      <c r="BL307"/>
      <c r="BM307"/>
      <c r="BN307"/>
      <c r="BO307"/>
    </row>
    <row r="308">
      <c r="A308" t="s">
        <v>679</v>
      </c>
      <c r="B308">
        <v>2018</v>
      </c>
      <c r="C308" t="s">
        <v>687</v>
      </c>
      <c r="D308">
        <v>62</v>
      </c>
      <c r="E308" t="s">
        <v>550</v>
      </c>
      <c r="F308" t="s">
        <v>555</v>
      </c>
      <c r="G308" t="s">
        <v>199</v>
      </c>
      <c r="H308">
        <v>2.7719109126268959</v>
      </c>
      <c r="I308">
        <v>7.9483592223362169</v>
      </c>
      <c r="J308">
        <v>7.7217565877022274</v>
      </c>
      <c r="K308">
        <v>5.0705718527598176</v>
      </c>
      <c r="L308">
        <v>3.854435566834201</v>
      </c>
      <c r="M308">
        <v>3.5344197236720709</v>
      </c>
      <c r="N308">
        <v>3.4955620984313551</v>
      </c>
      <c r="O308">
        <v>3.043919512136358</v>
      </c>
      <c r="P308">
        <v>2.6959516306870031</v>
      </c>
      <c r="Q308">
        <v>1.2958308510765839</v>
      </c>
      <c r="R308">
        <v>2.2127799989386361</v>
      </c>
      <c r="S308">
        <v>5.0867585987754511</v>
      </c>
      <c r="T308">
        <v>7.1204614650440687</v>
      </c>
      <c r="U308">
        <v>12.389750082281219</v>
      </c>
      <c r="V308">
        <v>10.75021293402763</v>
      </c>
      <c r="W308" t="s">
        <v>546</v>
      </c>
      <c r="X308" t="s">
        <v>547</v>
      </c>
      <c r="Y308" t="s">
        <v>548</v>
      </c>
      <c r="Z308" t="s">
        <v>549</v>
      </c>
      <c r="AA308" t="s">
        <v>199</v>
      </c>
      <c r="AB308" t="s">
        <v>199</v>
      </c>
      <c r="AC308" t="s">
        <v>199</v>
      </c>
      <c r="AD308" t="s">
        <v>199</v>
      </c>
      <c r="AE308" t="s">
        <v>199</v>
      </c>
      <c r="AF308" t="s">
        <v>199</v>
      </c>
      <c r="AG308">
        <v>3.8732002070590501</v>
      </c>
      <c r="AH308">
        <v>7.9240043083890734</v>
      </c>
      <c r="AI308">
        <v>0.39826871936986252</v>
      </c>
      <c r="AJ308">
        <v>0.38615315679777551</v>
      </c>
      <c r="AK308"/>
      <c r="AL308"/>
      <c r="AM308"/>
      <c r="AN308"/>
      <c r="AO308"/>
      <c r="AP308"/>
      <c r="AQ308">
        <v>182.80027699999999</v>
      </c>
      <c r="AR308">
        <v>523.98266700000011</v>
      </c>
      <c r="AS308">
        <v>509.08630000000011</v>
      </c>
      <c r="AT308">
        <v>334.16566599999987</v>
      </c>
      <c r="AU308">
        <v>254.24188699999999</v>
      </c>
      <c r="AV308">
        <v>101.123825</v>
      </c>
      <c r="AW308">
        <v>100.03698300000001</v>
      </c>
      <c r="AX308">
        <v>87.052083999999994</v>
      </c>
      <c r="AY308">
        <v>77.266030000000001</v>
      </c>
      <c r="AZ308">
        <v>37.030874999999988</v>
      </c>
      <c r="BA308">
        <v>82.533008000000009</v>
      </c>
      <c r="BB308">
        <v>189.97539099999989</v>
      </c>
      <c r="BC308">
        <v>265.79667199999989</v>
      </c>
      <c r="BD308">
        <v>462.73705799999999</v>
      </c>
      <c r="BE308">
        <v>400.72487099999978</v>
      </c>
      <c r="BF308">
        <v>109.512895</v>
      </c>
      <c r="BG308">
        <v>1658.423948000001</v>
      </c>
      <c r="BH308">
        <v>25.513231000000001</v>
      </c>
      <c r="BI308">
        <v>10.826722999999999</v>
      </c>
      <c r="BJ308"/>
      <c r="BK308"/>
      <c r="BL308"/>
      <c r="BM308"/>
      <c r="BN308"/>
      <c r="BO308"/>
    </row>
    <row r="309">
      <c r="A309" t="s">
        <v>679</v>
      </c>
      <c r="B309">
        <v>2018</v>
      </c>
      <c r="C309" t="s">
        <v>687</v>
      </c>
      <c r="D309">
        <v>63</v>
      </c>
      <c r="E309" t="s">
        <v>550</v>
      </c>
      <c r="F309" t="s">
        <v>556</v>
      </c>
      <c r="G309" t="s">
        <v>199</v>
      </c>
      <c r="H309">
        <v>1.958561425791876</v>
      </c>
      <c r="I309">
        <v>0.45874013461862612</v>
      </c>
      <c r="J309">
        <v>0.1309306613195656</v>
      </c>
      <c r="K309">
        <v>0.29037981909912058</v>
      </c>
      <c r="L309">
        <v>0</v>
      </c>
      <c r="M309">
        <v>0.46372702283607231</v>
      </c>
      <c r="N309">
        <v>0.0122262404181915</v>
      </c>
      <c r="O309">
        <v>0.109149368404322</v>
      </c>
      <c r="P309">
        <v>0</v>
      </c>
      <c r="Q309">
        <v>0</v>
      </c>
      <c r="R309">
        <v>2.4744236138305382</v>
      </c>
      <c r="S309">
        <v>0.9341940995307888</v>
      </c>
      <c r="T309">
        <v>0.60771550128787488</v>
      </c>
      <c r="U309">
        <v>0.1007945804964011</v>
      </c>
      <c r="V309">
        <v>0.45076128826046691</v>
      </c>
      <c r="W309" t="s">
        <v>546</v>
      </c>
      <c r="X309" t="s">
        <v>547</v>
      </c>
      <c r="Y309" t="s">
        <v>548</v>
      </c>
      <c r="Z309" t="s">
        <v>549</v>
      </c>
      <c r="AA309" t="s">
        <v>199</v>
      </c>
      <c r="AB309" t="s">
        <v>199</v>
      </c>
      <c r="AC309" t="s">
        <v>199</v>
      </c>
      <c r="AD309" t="s">
        <v>199</v>
      </c>
      <c r="AE309" t="s">
        <v>199</v>
      </c>
      <c r="AF309" t="s">
        <v>199</v>
      </c>
      <c r="AG309">
        <v>0.73788879588990119</v>
      </c>
      <c r="AH309">
        <v>0.20454323882822459</v>
      </c>
      <c r="AI309">
        <v>1.1094607369884479</v>
      </c>
      <c r="AJ309">
        <v>1.8699220115767341</v>
      </c>
      <c r="AK309"/>
      <c r="AL309"/>
      <c r="AM309"/>
      <c r="AN309"/>
      <c r="AO309"/>
      <c r="AP309"/>
      <c r="AQ309">
        <v>129.16200500000011</v>
      </c>
      <c r="AR309">
        <v>30.241698</v>
      </c>
      <c r="AS309">
        <v>8.632104</v>
      </c>
      <c r="AT309">
        <v>19.136887999999999</v>
      </c>
      <c r="AU309">
        <v>0</v>
      </c>
      <c r="AV309">
        <v>13.267765000000001</v>
      </c>
      <c r="AW309">
        <v>0.34989399999999998</v>
      </c>
      <c r="AX309">
        <v>3.1215280000000001</v>
      </c>
      <c r="AY309">
        <v>0</v>
      </c>
      <c r="AZ309">
        <v>0</v>
      </c>
      <c r="BA309">
        <v>92.291879000000009</v>
      </c>
      <c r="BB309">
        <v>34.889386999999999</v>
      </c>
      <c r="BC309">
        <v>22.685153</v>
      </c>
      <c r="BD309">
        <v>3.7645140000000001</v>
      </c>
      <c r="BE309">
        <v>16.802575000000001</v>
      </c>
      <c r="BF309">
        <v>20.863454999999998</v>
      </c>
      <c r="BG309">
        <v>42.809089000000007</v>
      </c>
      <c r="BH309">
        <v>71.072435999999996</v>
      </c>
      <c r="BI309">
        <v>52.427715000000013</v>
      </c>
      <c r="BJ309"/>
      <c r="BK309"/>
      <c r="BL309"/>
      <c r="BM309"/>
      <c r="BN309"/>
      <c r="BO309"/>
    </row>
    <row r="310">
      <c r="A310" t="s">
        <v>679</v>
      </c>
      <c r="B310">
        <v>2018</v>
      </c>
      <c r="C310" t="s">
        <v>687</v>
      </c>
      <c r="D310">
        <v>64</v>
      </c>
      <c r="E310" t="s">
        <v>550</v>
      </c>
      <c r="F310" t="s">
        <v>557</v>
      </c>
      <c r="G310" t="s">
        <v>199</v>
      </c>
      <c r="H310">
        <v>3.1386588418481698</v>
      </c>
      <c r="I310">
        <v>2.6630859622595979</v>
      </c>
      <c r="J310">
        <v>0.91200977081404033</v>
      </c>
      <c r="K310">
        <v>1.0669772630806631</v>
      </c>
      <c r="L310">
        <v>0.14662389053787911</v>
      </c>
      <c r="M310">
        <v>1.6447975477512899</v>
      </c>
      <c r="N310">
        <v>1.186618701300171</v>
      </c>
      <c r="O310">
        <v>0.1844953599956706</v>
      </c>
      <c r="P310">
        <v>0.44374269850278758</v>
      </c>
      <c r="Q310">
        <v>0</v>
      </c>
      <c r="R310">
        <v>2.7187536405111068</v>
      </c>
      <c r="S310">
        <v>3.933732741984981</v>
      </c>
      <c r="T310">
        <v>1.6580535909516749</v>
      </c>
      <c r="U310">
        <v>1.697736125566611</v>
      </c>
      <c r="V310">
        <v>1.342172236323713</v>
      </c>
      <c r="W310" t="s">
        <v>546</v>
      </c>
      <c r="X310" t="s">
        <v>547</v>
      </c>
      <c r="Y310" t="s">
        <v>548</v>
      </c>
      <c r="Z310" t="s">
        <v>549</v>
      </c>
      <c r="AA310" t="s">
        <v>199</v>
      </c>
      <c r="AB310" t="s">
        <v>199</v>
      </c>
      <c r="AC310" t="s">
        <v>199</v>
      </c>
      <c r="AD310" t="s">
        <v>199</v>
      </c>
      <c r="AE310" t="s">
        <v>199</v>
      </c>
      <c r="AF310" t="s">
        <v>199</v>
      </c>
      <c r="AG310">
        <v>3.4228613198064819</v>
      </c>
      <c r="AH310">
        <v>1.0285276200867199</v>
      </c>
      <c r="AI310">
        <v>2.7411167999857908</v>
      </c>
      <c r="AJ310">
        <v>1.2491785016265911</v>
      </c>
      <c r="AK310"/>
      <c r="AL310"/>
      <c r="AM310"/>
      <c r="AN310"/>
      <c r="AO310"/>
      <c r="AP310"/>
      <c r="AQ310">
        <v>206.986344</v>
      </c>
      <c r="AR310">
        <v>175.55961500000001</v>
      </c>
      <c r="AS310">
        <v>60.127727999999998</v>
      </c>
      <c r="AT310">
        <v>70.31695400000001</v>
      </c>
      <c r="AU310">
        <v>9.6714380000000002</v>
      </c>
      <c r="AV310">
        <v>47.059555000000003</v>
      </c>
      <c r="AW310">
        <v>33.958989000000003</v>
      </c>
      <c r="AX310">
        <v>5.2763239999999998</v>
      </c>
      <c r="AY310">
        <v>12.717675</v>
      </c>
      <c r="AZ310">
        <v>0</v>
      </c>
      <c r="BA310">
        <v>101.404982</v>
      </c>
      <c r="BB310">
        <v>146.913285</v>
      </c>
      <c r="BC310">
        <v>61.892776000000012</v>
      </c>
      <c r="BD310">
        <v>63.407688999999998</v>
      </c>
      <c r="BE310">
        <v>50.030804000000003</v>
      </c>
      <c r="BF310">
        <v>96.779776999999996</v>
      </c>
      <c r="BG310">
        <v>215.26172500000001</v>
      </c>
      <c r="BH310">
        <v>175.59688399999999</v>
      </c>
      <c r="BI310">
        <v>35.023693000000002</v>
      </c>
      <c r="BJ310"/>
      <c r="BK310"/>
      <c r="BL310"/>
      <c r="BM310"/>
      <c r="BN310"/>
      <c r="BO310"/>
    </row>
    <row r="311">
      <c r="A311" t="s">
        <v>679</v>
      </c>
      <c r="B311">
        <v>2018</v>
      </c>
      <c r="C311" t="s">
        <v>687</v>
      </c>
      <c r="D311">
        <v>65</v>
      </c>
      <c r="E311" t="s">
        <v>550</v>
      </c>
      <c r="F311" t="s">
        <v>558</v>
      </c>
      <c r="G311" t="s">
        <v>199</v>
      </c>
      <c r="H311">
        <v>11.18631534111991</v>
      </c>
      <c r="I311">
        <v>5.4948707353935031</v>
      </c>
      <c r="J311">
        <v>4.1991375863238911</v>
      </c>
      <c r="K311">
        <v>3.231504606741566</v>
      </c>
      <c r="L311">
        <v>1.000814550167108</v>
      </c>
      <c r="M311">
        <v>5.2873229794846388</v>
      </c>
      <c r="N311">
        <v>2.9101291638945632</v>
      </c>
      <c r="O311">
        <v>1.4176644576327599</v>
      </c>
      <c r="P311">
        <v>0.85211769770773427</v>
      </c>
      <c r="Q311">
        <v>0.80020013986265082</v>
      </c>
      <c r="R311">
        <v>11.77347361344254</v>
      </c>
      <c r="S311">
        <v>9.7317131945620581</v>
      </c>
      <c r="T311">
        <v>5.4458393064943724</v>
      </c>
      <c r="U311">
        <v>4.1220787899360047</v>
      </c>
      <c r="V311">
        <v>4.6561199358370011</v>
      </c>
      <c r="W311" t="s">
        <v>546</v>
      </c>
      <c r="X311" t="s">
        <v>547</v>
      </c>
      <c r="Y311" t="s">
        <v>548</v>
      </c>
      <c r="Z311" t="s">
        <v>549</v>
      </c>
      <c r="AA311" t="s">
        <v>199</v>
      </c>
      <c r="AB311" t="s">
        <v>199</v>
      </c>
      <c r="AC311" t="s">
        <v>199</v>
      </c>
      <c r="AD311" t="s">
        <v>199</v>
      </c>
      <c r="AE311" t="s">
        <v>199</v>
      </c>
      <c r="AF311" t="s">
        <v>199</v>
      </c>
      <c r="AG311">
        <v>7.0725420137141866</v>
      </c>
      <c r="AH311">
        <v>3.2333628762361331</v>
      </c>
      <c r="AI311">
        <v>9.2751523141300094</v>
      </c>
      <c r="AJ311">
        <v>6.5953635291335049</v>
      </c>
      <c r="AK311"/>
      <c r="AL311"/>
      <c r="AM311"/>
      <c r="AN311"/>
      <c r="AO311"/>
      <c r="AP311"/>
      <c r="AQ311">
        <v>737.70824799999991</v>
      </c>
      <c r="AR311">
        <v>362.24042499999979</v>
      </c>
      <c r="AS311">
        <v>276.84418599999992</v>
      </c>
      <c r="AT311">
        <v>212.965701</v>
      </c>
      <c r="AU311">
        <v>66.014589000000001</v>
      </c>
      <c r="AV311">
        <v>151.276409</v>
      </c>
      <c r="AW311">
        <v>83.282898000000031</v>
      </c>
      <c r="AX311">
        <v>40.543334000000002</v>
      </c>
      <c r="AY311">
        <v>24.421710999999998</v>
      </c>
      <c r="AZ311">
        <v>22.867267999999999</v>
      </c>
      <c r="BA311">
        <v>439.13095399999997</v>
      </c>
      <c r="BB311">
        <v>363.45070900000019</v>
      </c>
      <c r="BC311">
        <v>203.285415</v>
      </c>
      <c r="BD311">
        <v>153.95295300000001</v>
      </c>
      <c r="BE311">
        <v>173.56149799999989</v>
      </c>
      <c r="BF311">
        <v>199.97276400000001</v>
      </c>
      <c r="BG311">
        <v>676.71422400000006</v>
      </c>
      <c r="BH311">
        <v>594.16944400000068</v>
      </c>
      <c r="BI311">
        <v>184.91671700000001</v>
      </c>
      <c r="BJ311"/>
      <c r="BK311"/>
      <c r="BL311"/>
      <c r="BM311"/>
      <c r="BN311"/>
      <c r="BO311"/>
    </row>
    <row r="312">
      <c r="A312" t="s">
        <v>679</v>
      </c>
      <c r="B312">
        <v>2018</v>
      </c>
      <c r="C312" t="s">
        <v>687</v>
      </c>
      <c r="D312">
        <v>66</v>
      </c>
      <c r="E312" t="s">
        <v>550</v>
      </c>
      <c r="F312" t="s">
        <v>559</v>
      </c>
      <c r="G312" t="s">
        <v>199</v>
      </c>
      <c r="H312">
        <v>21.730796911256618</v>
      </c>
      <c r="I312">
        <v>10.24545858367039</v>
      </c>
      <c r="J312">
        <v>6.683453687380851</v>
      </c>
      <c r="K312">
        <v>3.510024077451646</v>
      </c>
      <c r="L312">
        <v>0.74083284508002478</v>
      </c>
      <c r="M312">
        <v>5.4886740370047269</v>
      </c>
      <c r="N312">
        <v>2.847484663433153</v>
      </c>
      <c r="O312">
        <v>1.462627894476598</v>
      </c>
      <c r="P312">
        <v>0.95460726020050601</v>
      </c>
      <c r="Q312">
        <v>0</v>
      </c>
      <c r="R312">
        <v>24.43684267868797</v>
      </c>
      <c r="S312">
        <v>16.16874365547822</v>
      </c>
      <c r="T312">
        <v>11.081869779118451</v>
      </c>
      <c r="U312">
        <v>9.1831721165646965</v>
      </c>
      <c r="V312">
        <v>6.6974103262963309</v>
      </c>
      <c r="W312" t="s">
        <v>546</v>
      </c>
      <c r="X312" t="s">
        <v>547</v>
      </c>
      <c r="Y312" t="s">
        <v>548</v>
      </c>
      <c r="Z312" t="s">
        <v>549</v>
      </c>
      <c r="AA312" t="s">
        <v>199</v>
      </c>
      <c r="AB312" t="s">
        <v>199</v>
      </c>
      <c r="AC312" t="s">
        <v>199</v>
      </c>
      <c r="AD312" t="s">
        <v>199</v>
      </c>
      <c r="AE312" t="s">
        <v>199</v>
      </c>
      <c r="AF312" t="s">
        <v>199</v>
      </c>
      <c r="AG312">
        <v>19.811661011007828</v>
      </c>
      <c r="AH312">
        <v>4.3078819782975613</v>
      </c>
      <c r="AI312">
        <v>16.53878048088982</v>
      </c>
      <c r="AJ312">
        <v>10.988072607937021</v>
      </c>
      <c r="AK312"/>
      <c r="AL312"/>
      <c r="AM312"/>
      <c r="AN312"/>
      <c r="AO312"/>
      <c r="AP312"/>
      <c r="AQ312">
        <v>1433.089237000001</v>
      </c>
      <c r="AR312">
        <v>675.41521000000012</v>
      </c>
      <c r="AS312">
        <v>440.63221499999997</v>
      </c>
      <c r="AT312">
        <v>231.32095700000011</v>
      </c>
      <c r="AU312">
        <v>48.865971999999999</v>
      </c>
      <c r="AV312">
        <v>157.037295</v>
      </c>
      <c r="AW312">
        <v>81.490120000000019</v>
      </c>
      <c r="AX312">
        <v>41.829228999999991</v>
      </c>
      <c r="AY312">
        <v>27.359064</v>
      </c>
      <c r="AZ312">
        <v>0</v>
      </c>
      <c r="BA312">
        <v>911.45352600000024</v>
      </c>
      <c r="BB312">
        <v>603.8547609999996</v>
      </c>
      <c r="BC312">
        <v>413.67039500000021</v>
      </c>
      <c r="BD312">
        <v>342.97657500000003</v>
      </c>
      <c r="BE312">
        <v>249.65262600000011</v>
      </c>
      <c r="BF312">
        <v>560.165299</v>
      </c>
      <c r="BG312">
        <v>901.60155899999904</v>
      </c>
      <c r="BH312">
        <v>1059.4799599999999</v>
      </c>
      <c r="BI312">
        <v>308.076773</v>
      </c>
      <c r="BJ312"/>
      <c r="BK312"/>
      <c r="BL312"/>
      <c r="BM312"/>
      <c r="BN312"/>
      <c r="BO312"/>
    </row>
    <row r="313">
      <c r="A313" t="s">
        <v>679</v>
      </c>
      <c r="B313">
        <v>2018</v>
      </c>
      <c r="C313" t="s">
        <v>687</v>
      </c>
      <c r="D313">
        <v>67</v>
      </c>
      <c r="E313" t="s">
        <v>550</v>
      </c>
      <c r="F313" t="s">
        <v>560</v>
      </c>
      <c r="G313" t="s">
        <v>199</v>
      </c>
      <c r="H313">
        <v>0.046026919577351701</v>
      </c>
      <c r="I313">
        <v>0.17453498050318339</v>
      </c>
      <c r="J313">
        <v>0.4065289050847648</v>
      </c>
      <c r="K313">
        <v>0.053976548214989803</v>
      </c>
      <c r="L313">
        <v>0.44372250069326152</v>
      </c>
      <c r="M313">
        <v>0</v>
      </c>
      <c r="N313">
        <v>0.15721747202331771</v>
      </c>
      <c r="O313">
        <v>0</v>
      </c>
      <c r="P313">
        <v>0</v>
      </c>
      <c r="Q313">
        <v>0</v>
      </c>
      <c r="R313">
        <v>0</v>
      </c>
      <c r="S313">
        <v>0.099673112592289503</v>
      </c>
      <c r="T313">
        <v>0.28982607342521582</v>
      </c>
      <c r="U313">
        <v>0.59715250684729348</v>
      </c>
      <c r="V313">
        <v>0.88060782898782952</v>
      </c>
      <c r="W313" t="s">
        <v>546</v>
      </c>
      <c r="X313" t="s">
        <v>547</v>
      </c>
      <c r="Y313" t="s">
        <v>548</v>
      </c>
      <c r="Z313" t="s">
        <v>549</v>
      </c>
      <c r="AA313" t="s">
        <v>199</v>
      </c>
      <c r="AB313" t="s">
        <v>199</v>
      </c>
      <c r="AC313" t="s">
        <v>199</v>
      </c>
      <c r="AD313" t="s">
        <v>199</v>
      </c>
      <c r="AE313" t="s">
        <v>199</v>
      </c>
      <c r="AF313" t="s">
        <v>199</v>
      </c>
      <c r="AG313">
        <v>0.024302477470609901</v>
      </c>
      <c r="AH313">
        <v>0.33224570223373562</v>
      </c>
      <c r="AI313">
        <v>0.061591427387096102</v>
      </c>
      <c r="AJ313">
        <v>0</v>
      </c>
      <c r="AK313"/>
      <c r="AL313"/>
      <c r="AM313"/>
      <c r="AN313"/>
      <c r="AO313"/>
      <c r="AP313"/>
      <c r="AQ313">
        <v>3.035355</v>
      </c>
      <c r="AR313">
        <v>11.505934999999999</v>
      </c>
      <c r="AS313">
        <v>26.801971000000002</v>
      </c>
      <c r="AT313">
        <v>3.5572140000000001</v>
      </c>
      <c r="AU313">
        <v>29.268318000000001</v>
      </c>
      <c r="AV313">
        <v>0</v>
      </c>
      <c r="AW313">
        <v>4.4992939999999999</v>
      </c>
      <c r="AX313">
        <v>0</v>
      </c>
      <c r="AY313">
        <v>0</v>
      </c>
      <c r="AZ313">
        <v>0</v>
      </c>
      <c r="BA313">
        <v>0</v>
      </c>
      <c r="BB313">
        <v>3.722496</v>
      </c>
      <c r="BC313">
        <v>10.818794</v>
      </c>
      <c r="BD313">
        <v>22.302676999999999</v>
      </c>
      <c r="BE313">
        <v>32.825532000000003</v>
      </c>
      <c r="BF313">
        <v>0.687141</v>
      </c>
      <c r="BG313">
        <v>69.536084000000002</v>
      </c>
      <c r="BH313">
        <v>3.9455680000000002</v>
      </c>
      <c r="BI313">
        <v>0</v>
      </c>
      <c r="BJ313"/>
      <c r="BK313"/>
      <c r="BL313"/>
      <c r="BM313"/>
      <c r="BN313"/>
      <c r="BO313"/>
    </row>
    <row r="314">
      <c r="A314" t="s">
        <v>679</v>
      </c>
      <c r="B314">
        <v>2018</v>
      </c>
      <c r="C314" t="s">
        <v>687</v>
      </c>
      <c r="D314">
        <v>68</v>
      </c>
      <c r="E314" t="s">
        <v>550</v>
      </c>
      <c r="F314" t="s">
        <v>561</v>
      </c>
      <c r="G314" t="s">
        <v>199</v>
      </c>
      <c r="H314">
        <v>0.058606114280833101</v>
      </c>
      <c r="I314">
        <v>0</v>
      </c>
      <c r="J314">
        <v>0</v>
      </c>
      <c r="K314">
        <v>0</v>
      </c>
      <c r="L314">
        <v>0</v>
      </c>
      <c r="M314">
        <v>0.0131652853815058</v>
      </c>
      <c r="N314">
        <v>0</v>
      </c>
      <c r="O314">
        <v>0</v>
      </c>
      <c r="P314">
        <v>0</v>
      </c>
      <c r="Q314">
        <v>0</v>
      </c>
      <c r="R314">
        <v>0.093522836101862405</v>
      </c>
      <c r="S314">
        <v>0</v>
      </c>
      <c r="T314">
        <v>0</v>
      </c>
      <c r="U314">
        <v>0</v>
      </c>
      <c r="V314">
        <v>0</v>
      </c>
      <c r="W314" t="s">
        <v>546</v>
      </c>
      <c r="X314" t="s">
        <v>547</v>
      </c>
      <c r="Y314" t="s">
        <v>548</v>
      </c>
      <c r="Z314" t="s">
        <v>549</v>
      </c>
      <c r="AA314" t="s">
        <v>199</v>
      </c>
      <c r="AB314" t="s">
        <v>199</v>
      </c>
      <c r="AC314" t="s">
        <v>199</v>
      </c>
      <c r="AD314" t="s">
        <v>199</v>
      </c>
      <c r="AE314" t="s">
        <v>199</v>
      </c>
      <c r="AF314" t="s">
        <v>199</v>
      </c>
      <c r="AG314">
        <v>0.1046001667327056</v>
      </c>
      <c r="AH314">
        <v>0</v>
      </c>
      <c r="AI314">
        <v>0.0082847822902669</v>
      </c>
      <c r="AJ314">
        <v>0.0134347072686394</v>
      </c>
      <c r="AK314"/>
      <c r="AL314"/>
      <c r="AM314"/>
      <c r="AN314"/>
      <c r="AO314"/>
      <c r="AP314"/>
      <c r="AQ314">
        <v>3.8649200000000001</v>
      </c>
      <c r="AR314">
        <v>0</v>
      </c>
      <c r="AS314">
        <v>0</v>
      </c>
      <c r="AT314">
        <v>0</v>
      </c>
      <c r="AU314">
        <v>0</v>
      </c>
      <c r="AV314">
        <v>0.37667400000000001</v>
      </c>
      <c r="AW314">
        <v>0</v>
      </c>
      <c r="AX314">
        <v>0</v>
      </c>
      <c r="AY314">
        <v>0</v>
      </c>
      <c r="AZ314">
        <v>0</v>
      </c>
      <c r="BA314">
        <v>3.4882460000000002</v>
      </c>
      <c r="BB314">
        <v>0</v>
      </c>
      <c r="BC314">
        <v>0</v>
      </c>
      <c r="BD314">
        <v>0</v>
      </c>
      <c r="BE314">
        <v>0</v>
      </c>
      <c r="BF314">
        <v>2.9575200000000001</v>
      </c>
      <c r="BG314">
        <v>0</v>
      </c>
      <c r="BH314">
        <v>0.53072600000000003</v>
      </c>
      <c r="BI314">
        <v>0.37667400000000001</v>
      </c>
      <c r="BJ314"/>
      <c r="BK314"/>
      <c r="BL314"/>
      <c r="BM314"/>
      <c r="BN314"/>
      <c r="BO314"/>
    </row>
    <row r="315">
      <c r="A315" t="s">
        <v>679</v>
      </c>
      <c r="B315">
        <v>2018</v>
      </c>
      <c r="C315" t="s">
        <v>687</v>
      </c>
      <c r="D315">
        <v>69</v>
      </c>
      <c r="E315" t="s">
        <v>550</v>
      </c>
      <c r="F315" t="s">
        <v>562</v>
      </c>
      <c r="G315" t="s">
        <v>199</v>
      </c>
      <c r="H315">
        <v>0.17023205616459311</v>
      </c>
      <c r="I315">
        <v>0.041693314289690697</v>
      </c>
      <c r="J315">
        <v>0.064132074581080598</v>
      </c>
      <c r="K315">
        <v>0</v>
      </c>
      <c r="L315">
        <v>0</v>
      </c>
      <c r="M315">
        <v>0</v>
      </c>
      <c r="N315">
        <v>0</v>
      </c>
      <c r="O315">
        <v>0</v>
      </c>
      <c r="P315">
        <v>0</v>
      </c>
      <c r="Q315">
        <v>0</v>
      </c>
      <c r="R315">
        <v>0.088195574065937199</v>
      </c>
      <c r="S315">
        <v>0.28611033711408579</v>
      </c>
      <c r="T315">
        <v>0</v>
      </c>
      <c r="U315">
        <v>0.1132084532332777</v>
      </c>
      <c r="V315">
        <v>0</v>
      </c>
      <c r="W315" t="s">
        <v>546</v>
      </c>
      <c r="X315" t="s">
        <v>547</v>
      </c>
      <c r="Y315" t="s">
        <v>548</v>
      </c>
      <c r="Z315" t="s">
        <v>549</v>
      </c>
      <c r="AA315" t="s">
        <v>199</v>
      </c>
      <c r="AB315" t="s">
        <v>199</v>
      </c>
      <c r="AC315" t="s">
        <v>199</v>
      </c>
      <c r="AD315" t="s">
        <v>199</v>
      </c>
      <c r="AE315" t="s">
        <v>199</v>
      </c>
      <c r="AF315" t="s">
        <v>199</v>
      </c>
      <c r="AG315">
        <v>0.19441981976487879</v>
      </c>
      <c r="AH315">
        <v>0.0091958261518949001</v>
      </c>
      <c r="AI315">
        <v>0.031364396250714001</v>
      </c>
      <c r="AJ315">
        <v>0.31287259487789221</v>
      </c>
      <c r="AK315"/>
      <c r="AL315"/>
      <c r="AM315"/>
      <c r="AN315"/>
      <c r="AO315"/>
      <c r="AP315"/>
      <c r="AQ315">
        <v>11.226359</v>
      </c>
      <c r="AR315">
        <v>2.748564</v>
      </c>
      <c r="AS315">
        <v>4.2281519999999997</v>
      </c>
      <c r="AT315">
        <v>0</v>
      </c>
      <c r="AU315">
        <v>0</v>
      </c>
      <c r="AV315">
        <v>0</v>
      </c>
      <c r="AW315">
        <v>0</v>
      </c>
      <c r="AX315">
        <v>0</v>
      </c>
      <c r="AY315">
        <v>0</v>
      </c>
      <c r="AZ315">
        <v>0</v>
      </c>
      <c r="BA315">
        <v>3.2895479999999999</v>
      </c>
      <c r="BB315">
        <v>10.685375000000001</v>
      </c>
      <c r="BC315">
        <v>0</v>
      </c>
      <c r="BD315">
        <v>4.2281519999999997</v>
      </c>
      <c r="BE315">
        <v>0</v>
      </c>
      <c r="BF315">
        <v>5.497128</v>
      </c>
      <c r="BG315">
        <v>1.9246049999999999</v>
      </c>
      <c r="BH315">
        <v>2.0092140000000001</v>
      </c>
      <c r="BI315">
        <v>8.7721280000000004</v>
      </c>
      <c r="BJ315"/>
      <c r="BK315"/>
      <c r="BL315"/>
      <c r="BM315"/>
      <c r="BN315"/>
      <c r="BO315"/>
    </row>
    <row r="316">
      <c r="A316" t="s">
        <v>679</v>
      </c>
      <c r="B316">
        <v>2018</v>
      </c>
      <c r="C316" t="s">
        <v>687</v>
      </c>
      <c r="D316">
        <v>70</v>
      </c>
      <c r="E316" t="s">
        <v>550</v>
      </c>
      <c r="F316" t="s">
        <v>563</v>
      </c>
      <c r="G316" t="s">
        <v>199</v>
      </c>
      <c r="H316">
        <v>0.99906083751904706</v>
      </c>
      <c r="I316">
        <v>1.2145109499253199</v>
      </c>
      <c r="J316">
        <v>0.53197002480310362</v>
      </c>
      <c r="K316">
        <v>0.81880993691073656</v>
      </c>
      <c r="L316">
        <v>0.44972454488399588</v>
      </c>
      <c r="M316">
        <v>0.0134184384051237</v>
      </c>
      <c r="N316">
        <v>0</v>
      </c>
      <c r="O316">
        <v>0</v>
      </c>
      <c r="P316">
        <v>0</v>
      </c>
      <c r="Q316">
        <v>0</v>
      </c>
      <c r="R316">
        <v>0.74980088440539516</v>
      </c>
      <c r="S316">
        <v>1.7672770877416151</v>
      </c>
      <c r="T316">
        <v>1.3925314730547469</v>
      </c>
      <c r="U316">
        <v>0.84960604665716855</v>
      </c>
      <c r="V316">
        <v>2.3227561522536089</v>
      </c>
      <c r="W316" t="s">
        <v>546</v>
      </c>
      <c r="X316" t="s">
        <v>547</v>
      </c>
      <c r="Y316" t="s">
        <v>548</v>
      </c>
      <c r="Z316" t="s">
        <v>549</v>
      </c>
      <c r="AA316" t="s">
        <v>199</v>
      </c>
      <c r="AB316" t="s">
        <v>199</v>
      </c>
      <c r="AC316" t="s">
        <v>199</v>
      </c>
      <c r="AD316" t="s">
        <v>199</v>
      </c>
      <c r="AE316" t="s">
        <v>199</v>
      </c>
      <c r="AF316" t="s">
        <v>199</v>
      </c>
      <c r="AG316">
        <v>2.0964204203960222</v>
      </c>
      <c r="AH316">
        <v>0.67174639840336658</v>
      </c>
      <c r="AI316">
        <v>1.011274844617372</v>
      </c>
      <c r="AJ316">
        <v>0</v>
      </c>
      <c r="AK316"/>
      <c r="AL316"/>
      <c r="AM316"/>
      <c r="AN316"/>
      <c r="AO316"/>
      <c r="AP316"/>
      <c r="AQ316">
        <v>65.88545000000002</v>
      </c>
      <c r="AR316">
        <v>80.064661000000015</v>
      </c>
      <c r="AS316">
        <v>35.072156000000007</v>
      </c>
      <c r="AT316">
        <v>53.961993999999997</v>
      </c>
      <c r="AU316">
        <v>29.664218000000009</v>
      </c>
      <c r="AV316">
        <v>0.38391700000000001</v>
      </c>
      <c r="AW316">
        <v>0</v>
      </c>
      <c r="AX316">
        <v>0</v>
      </c>
      <c r="AY316">
        <v>0</v>
      </c>
      <c r="AZ316">
        <v>0</v>
      </c>
      <c r="BA316">
        <v>27.966324000000011</v>
      </c>
      <c r="BB316">
        <v>66.002572999999998</v>
      </c>
      <c r="BC316">
        <v>51.981214000000001</v>
      </c>
      <c r="BD316">
        <v>31.731407000000001</v>
      </c>
      <c r="BE316">
        <v>86.583044000000015</v>
      </c>
      <c r="BF316">
        <v>59.275291000000003</v>
      </c>
      <c r="BG316">
        <v>140.590574</v>
      </c>
      <c r="BH316">
        <v>64.782614000000009</v>
      </c>
      <c r="BI316">
        <v>0</v>
      </c>
      <c r="BJ316"/>
      <c r="BK316"/>
      <c r="BL316"/>
      <c r="BM316"/>
      <c r="BN316"/>
      <c r="BO316"/>
    </row>
    <row r="317">
      <c r="A317" t="s">
        <v>679</v>
      </c>
      <c r="B317">
        <v>2018</v>
      </c>
      <c r="C317" t="s">
        <v>687</v>
      </c>
      <c r="D317">
        <v>71</v>
      </c>
      <c r="E317" t="s">
        <v>550</v>
      </c>
      <c r="F317" t="s">
        <v>564</v>
      </c>
      <c r="G317" t="s">
        <v>199</v>
      </c>
      <c r="H317">
        <v>0</v>
      </c>
      <c r="I317">
        <v>0</v>
      </c>
      <c r="J317">
        <v>0</v>
      </c>
      <c r="K317">
        <v>0</v>
      </c>
      <c r="L317">
        <v>0.14206465651028699</v>
      </c>
      <c r="M317">
        <v>0</v>
      </c>
      <c r="N317">
        <v>0</v>
      </c>
      <c r="O317">
        <v>0</v>
      </c>
      <c r="P317">
        <v>0</v>
      </c>
      <c r="Q317">
        <v>0.32791153941135093</v>
      </c>
      <c r="R317">
        <v>0</v>
      </c>
      <c r="S317">
        <v>0</v>
      </c>
      <c r="T317">
        <v>0</v>
      </c>
      <c r="U317">
        <v>0</v>
      </c>
      <c r="V317">
        <v>0</v>
      </c>
      <c r="W317" t="s">
        <v>546</v>
      </c>
      <c r="X317" t="s">
        <v>547</v>
      </c>
      <c r="Y317" t="s">
        <v>548</v>
      </c>
      <c r="Z317" t="s">
        <v>549</v>
      </c>
      <c r="AA317" t="s">
        <v>199</v>
      </c>
      <c r="AB317" t="s">
        <v>199</v>
      </c>
      <c r="AC317" t="s">
        <v>199</v>
      </c>
      <c r="AD317" t="s">
        <v>199</v>
      </c>
      <c r="AE317" t="s">
        <v>199</v>
      </c>
      <c r="AF317" t="s">
        <v>199</v>
      </c>
      <c r="AG317">
        <v>0</v>
      </c>
      <c r="AH317">
        <v>0.044773547035544599</v>
      </c>
      <c r="AI317">
        <v>0</v>
      </c>
      <c r="AJ317">
        <v>0</v>
      </c>
      <c r="AK317"/>
      <c r="AL317"/>
      <c r="AM317"/>
      <c r="AN317"/>
      <c r="AO317"/>
      <c r="AP317"/>
      <c r="AQ317">
        <v>0</v>
      </c>
      <c r="AR317">
        <v>0</v>
      </c>
      <c r="AS317">
        <v>0</v>
      </c>
      <c r="AT317">
        <v>0</v>
      </c>
      <c r="AU317">
        <v>9.3707070000000012</v>
      </c>
      <c r="AV317">
        <v>0</v>
      </c>
      <c r="AW317">
        <v>0</v>
      </c>
      <c r="AX317">
        <v>0</v>
      </c>
      <c r="AY317">
        <v>0</v>
      </c>
      <c r="AZ317">
        <v>9.3707070000000012</v>
      </c>
      <c r="BA317">
        <v>0</v>
      </c>
      <c r="BB317">
        <v>0</v>
      </c>
      <c r="BC317">
        <v>0</v>
      </c>
      <c r="BD317">
        <v>0</v>
      </c>
      <c r="BE317">
        <v>0</v>
      </c>
      <c r="BF317">
        <v>0</v>
      </c>
      <c r="BG317">
        <v>9.3707070000000012</v>
      </c>
      <c r="BH317">
        <v>0</v>
      </c>
      <c r="BI317">
        <v>0</v>
      </c>
      <c r="BJ317"/>
      <c r="BK317"/>
      <c r="BL317"/>
      <c r="BM317"/>
      <c r="BN317"/>
      <c r="BO317"/>
    </row>
    <row r="318">
      <c r="A318" t="s">
        <v>679</v>
      </c>
      <c r="B318">
        <v>2018</v>
      </c>
      <c r="C318" t="s">
        <v>687</v>
      </c>
      <c r="D318">
        <v>72</v>
      </c>
      <c r="E318" t="s">
        <v>550</v>
      </c>
      <c r="F318" t="s">
        <v>425</v>
      </c>
      <c r="G318" t="s">
        <v>199</v>
      </c>
      <c r="H318">
        <v>0.36086865139733248</v>
      </c>
      <c r="I318">
        <v>0.19694953370513221</v>
      </c>
      <c r="J318">
        <v>0.10230163382335709</v>
      </c>
      <c r="K318">
        <v>0.12677331488280169</v>
      </c>
      <c r="L318">
        <v>0.043795229095507801</v>
      </c>
      <c r="M318">
        <v>0.22006872303854511</v>
      </c>
      <c r="N318">
        <v>0.1078511269644923</v>
      </c>
      <c r="O318">
        <v>0</v>
      </c>
      <c r="P318">
        <v>0.035626456960078302</v>
      </c>
      <c r="Q318">
        <v>0.065357462221709697</v>
      </c>
      <c r="R318">
        <v>0.43928739269081141</v>
      </c>
      <c r="S318">
        <v>0.34948384205106747</v>
      </c>
      <c r="T318">
        <v>0.1565424389277297</v>
      </c>
      <c r="U318">
        <v>0.030698683306750001</v>
      </c>
      <c r="V318">
        <v>0.16287753527616691</v>
      </c>
      <c r="W318" t="s">
        <v>546</v>
      </c>
      <c r="X318" t="s">
        <v>547</v>
      </c>
      <c r="Y318" t="s">
        <v>548</v>
      </c>
      <c r="Z318" t="s">
        <v>549</v>
      </c>
      <c r="AA318" t="s">
        <v>199</v>
      </c>
      <c r="AB318" t="s">
        <v>199</v>
      </c>
      <c r="AC318" t="s">
        <v>199</v>
      </c>
      <c r="AD318" t="s">
        <v>199</v>
      </c>
      <c r="AE318" t="s">
        <v>199</v>
      </c>
      <c r="AF318" t="s">
        <v>199</v>
      </c>
      <c r="AG318">
        <v>0.16344564747824381</v>
      </c>
      <c r="AH318">
        <v>0.1057130717231355</v>
      </c>
      <c r="AI318">
        <v>0.31665161106524292</v>
      </c>
      <c r="AJ318">
        <v>0.27602742673193631</v>
      </c>
      <c r="AK318"/>
      <c r="AL318"/>
      <c r="AM318"/>
      <c r="AN318"/>
      <c r="AO318"/>
      <c r="AP318"/>
      <c r="AQ318">
        <v>23.798344</v>
      </c>
      <c r="AR318">
        <v>12.983578</v>
      </c>
      <c r="AS318">
        <v>6.7446260000000002</v>
      </c>
      <c r="AT318">
        <v>8.3547359999999991</v>
      </c>
      <c r="AU318">
        <v>2.8887710000000002</v>
      </c>
      <c r="AV318">
        <v>6.2964200000000003</v>
      </c>
      <c r="AW318">
        <v>3.0865140000000002</v>
      </c>
      <c r="AX318">
        <v>0</v>
      </c>
      <c r="AY318">
        <v>1.021055</v>
      </c>
      <c r="AZ318">
        <v>1.8677159999999999</v>
      </c>
      <c r="BA318">
        <v>16.384688000000001</v>
      </c>
      <c r="BB318">
        <v>13.052187999999999</v>
      </c>
      <c r="BC318">
        <v>5.8435059999999996</v>
      </c>
      <c r="BD318">
        <v>1.1465460000000001</v>
      </c>
      <c r="BE318">
        <v>6.0714220000000001</v>
      </c>
      <c r="BF318">
        <v>4.6213480000000002</v>
      </c>
      <c r="BG318">
        <v>22.12481</v>
      </c>
      <c r="BH318">
        <v>20.284811000000001</v>
      </c>
      <c r="BI318">
        <v>7.7390859999999986</v>
      </c>
      <c r="BJ318"/>
      <c r="BK318"/>
      <c r="BL318"/>
      <c r="BM318"/>
      <c r="BN318"/>
      <c r="BO318"/>
    </row>
    <row r="319">
      <c r="A319" t="s">
        <v>679</v>
      </c>
      <c r="B319">
        <v>2018</v>
      </c>
      <c r="C319" t="s">
        <v>687</v>
      </c>
      <c r="D319">
        <v>73</v>
      </c>
      <c r="E319" t="s">
        <v>550</v>
      </c>
      <c r="F319" t="s">
        <v>565</v>
      </c>
      <c r="G319" t="s">
        <v>199</v>
      </c>
      <c r="H319">
        <v>0</v>
      </c>
      <c r="I319">
        <v>0</v>
      </c>
      <c r="J319">
        <v>0.017854604410591501</v>
      </c>
      <c r="K319">
        <v>0</v>
      </c>
      <c r="L319">
        <v>0</v>
      </c>
      <c r="M319">
        <v>0.041142451767279098</v>
      </c>
      <c r="N319">
        <v>0</v>
      </c>
      <c r="O319">
        <v>0</v>
      </c>
      <c r="P319">
        <v>0</v>
      </c>
      <c r="Q319">
        <v>0</v>
      </c>
      <c r="R319">
        <v>0</v>
      </c>
      <c r="S319">
        <v>0</v>
      </c>
      <c r="T319">
        <v>0</v>
      </c>
      <c r="U319">
        <v>0</v>
      </c>
      <c r="V319">
        <v>0</v>
      </c>
      <c r="W319" t="s">
        <v>546</v>
      </c>
      <c r="X319" t="s">
        <v>547</v>
      </c>
      <c r="Y319" t="s">
        <v>548</v>
      </c>
      <c r="Z319" t="s">
        <v>549</v>
      </c>
      <c r="AA319" t="s">
        <v>199</v>
      </c>
      <c r="AB319" t="s">
        <v>199</v>
      </c>
      <c r="AC319" t="s">
        <v>199</v>
      </c>
      <c r="AD319" t="s">
        <v>199</v>
      </c>
      <c r="AE319" t="s">
        <v>199</v>
      </c>
      <c r="AF319" t="s">
        <v>199</v>
      </c>
      <c r="AG319">
        <v>0</v>
      </c>
      <c r="AH319">
        <v>0.0056243802887649</v>
      </c>
      <c r="AI319">
        <v>0</v>
      </c>
      <c r="AJ319">
        <v>0</v>
      </c>
      <c r="AK319"/>
      <c r="AL319"/>
      <c r="AM319"/>
      <c r="AN319"/>
      <c r="AO319"/>
      <c r="AP319"/>
      <c r="AQ319">
        <v>0</v>
      </c>
      <c r="AR319">
        <v>0</v>
      </c>
      <c r="AS319">
        <v>1.177133</v>
      </c>
      <c r="AT319">
        <v>0</v>
      </c>
      <c r="AU319">
        <v>0</v>
      </c>
      <c r="AV319">
        <v>1.177133</v>
      </c>
      <c r="AW319">
        <v>0</v>
      </c>
      <c r="AX319">
        <v>0</v>
      </c>
      <c r="AY319">
        <v>0</v>
      </c>
      <c r="AZ319">
        <v>0</v>
      </c>
      <c r="BA319">
        <v>0</v>
      </c>
      <c r="BB319">
        <v>0</v>
      </c>
      <c r="BC319">
        <v>0</v>
      </c>
      <c r="BD319">
        <v>0</v>
      </c>
      <c r="BE319">
        <v>0</v>
      </c>
      <c r="BF319">
        <v>0</v>
      </c>
      <c r="BG319">
        <v>1.177133</v>
      </c>
      <c r="BH319">
        <v>0</v>
      </c>
      <c r="BI319">
        <v>0</v>
      </c>
      <c r="BJ319"/>
      <c r="BK319"/>
      <c r="BL319"/>
      <c r="BM319"/>
      <c r="BN319"/>
      <c r="BO319"/>
    </row>
    <row r="320">
      <c r="A320" t="s">
        <v>679</v>
      </c>
      <c r="B320">
        <v>2018</v>
      </c>
      <c r="C320" t="s">
        <v>687</v>
      </c>
      <c r="D320">
        <v>122</v>
      </c>
      <c r="E320" t="s">
        <v>18</v>
      </c>
      <c r="F320" t="s">
        <v>14</v>
      </c>
      <c r="G320" t="s">
        <v>701</v>
      </c>
      <c r="H320">
        <v>40.038356344047678</v>
      </c>
      <c r="I320">
        <v>65.185975747121333</v>
      </c>
      <c r="J320">
        <v>80.271972782243552</v>
      </c>
      <c r="K320">
        <v>84.794838669879297</v>
      </c>
      <c r="L320">
        <v>93.815042276971852</v>
      </c>
      <c r="M320">
        <v>68.545037997092606</v>
      </c>
      <c r="N320">
        <v>82.590124821998828</v>
      </c>
      <c r="O320">
        <v>86.101083998618179</v>
      </c>
      <c r="P320">
        <v>91.883317424813853</v>
      </c>
      <c r="Q320">
        <v>96.0818315546083</v>
      </c>
      <c r="R320">
        <v>35.297727574870891</v>
      </c>
      <c r="S320">
        <v>48.87605119775418</v>
      </c>
      <c r="T320">
        <v>67.109627271348771</v>
      </c>
      <c r="U320">
        <v>78.57815925210754</v>
      </c>
      <c r="V320">
        <v>87.409519136085748</v>
      </c>
      <c r="W320" t="s">
        <v>546</v>
      </c>
      <c r="X320" t="s">
        <v>547</v>
      </c>
      <c r="Y320" t="s">
        <v>548</v>
      </c>
      <c r="Z320" t="s">
        <v>549</v>
      </c>
      <c r="AA320" t="s">
        <v>199</v>
      </c>
      <c r="AB320" t="s">
        <v>199</v>
      </c>
      <c r="AC320" t="s">
        <v>199</v>
      </c>
      <c r="AD320" t="s">
        <v>199</v>
      </c>
      <c r="AE320" t="s">
        <v>199</v>
      </c>
      <c r="AF320" t="s">
        <v>199</v>
      </c>
      <c r="AG320">
        <v>52.584597680197668</v>
      </c>
      <c r="AH320">
        <v>82.95386468757458</v>
      </c>
      <c r="AI320">
        <v>53.491700972859412</v>
      </c>
      <c r="AJ320">
        <v>61.749045819295553</v>
      </c>
      <c r="AK320"/>
      <c r="AL320"/>
      <c r="AM320"/>
      <c r="AN320"/>
      <c r="AO320"/>
      <c r="AP320"/>
      <c r="AQ320">
        <v>2640.4249129999998</v>
      </c>
      <c r="AR320">
        <v>4297.2795350000024</v>
      </c>
      <c r="AS320">
        <v>5292.2364430000034</v>
      </c>
      <c r="AT320">
        <v>5588.2303930000053</v>
      </c>
      <c r="AU320">
        <v>6188.120923000005</v>
      </c>
      <c r="AV320">
        <v>1961.152599</v>
      </c>
      <c r="AW320">
        <v>2363.587508999999</v>
      </c>
      <c r="AX320">
        <v>2462.3774600000002</v>
      </c>
      <c r="AY320">
        <v>2633.3777949999981</v>
      </c>
      <c r="AZ320">
        <v>2745.724329000001</v>
      </c>
      <c r="BA320">
        <v>1316.5464409999979</v>
      </c>
      <c r="BB320">
        <v>1825.3759749999981</v>
      </c>
      <c r="BC320">
        <v>2505.1066810000002</v>
      </c>
      <c r="BD320">
        <v>2934.766722000003</v>
      </c>
      <c r="BE320">
        <v>3258.2766959999972</v>
      </c>
      <c r="BF320">
        <v>1486.804507000001</v>
      </c>
      <c r="BG320">
        <v>17361.509461999962</v>
      </c>
      <c r="BH320">
        <v>3426.696742999995</v>
      </c>
      <c r="BI320">
        <v>1731.281494999997</v>
      </c>
      <c r="BJ320"/>
      <c r="BK320"/>
      <c r="BL320"/>
      <c r="BM320"/>
      <c r="BN320"/>
      <c r="BO320"/>
    </row>
    <row r="321">
      <c r="A321" t="s">
        <v>679</v>
      </c>
      <c r="B321">
        <v>2018</v>
      </c>
      <c r="C321" t="s">
        <v>687</v>
      </c>
      <c r="D321">
        <v>123</v>
      </c>
      <c r="E321" t="s">
        <v>18</v>
      </c>
      <c r="F321" t="s">
        <v>51</v>
      </c>
      <c r="G321" t="s">
        <v>199</v>
      </c>
      <c r="H321">
        <v>59.961643655952088</v>
      </c>
      <c r="I321">
        <v>34.814024252878617</v>
      </c>
      <c r="J321">
        <v>19.728027217756338</v>
      </c>
      <c r="K321">
        <v>15.205161330120671</v>
      </c>
      <c r="L321">
        <v>6.1849577230280728</v>
      </c>
      <c r="M321">
        <v>31.454962002907209</v>
      </c>
      <c r="N321">
        <v>17.409875178001268</v>
      </c>
      <c r="O321">
        <v>13.89891600138183</v>
      </c>
      <c r="P321">
        <v>8.1166825751861396</v>
      </c>
      <c r="Q321">
        <v>3.9181684453917209</v>
      </c>
      <c r="R321">
        <v>64.702272425129053</v>
      </c>
      <c r="S321">
        <v>51.123948802245593</v>
      </c>
      <c r="T321">
        <v>32.890372728651137</v>
      </c>
      <c r="U321">
        <v>21.421840747892539</v>
      </c>
      <c r="V321">
        <v>12.590480863914239</v>
      </c>
      <c r="W321" t="s">
        <v>546</v>
      </c>
      <c r="X321" t="s">
        <v>547</v>
      </c>
      <c r="Y321" t="s">
        <v>548</v>
      </c>
      <c r="Z321" t="s">
        <v>549</v>
      </c>
      <c r="AA321" t="s">
        <v>199</v>
      </c>
      <c r="AB321" t="s">
        <v>199</v>
      </c>
      <c r="AC321" t="s">
        <v>199</v>
      </c>
      <c r="AD321" t="s">
        <v>199</v>
      </c>
      <c r="AE321" t="s">
        <v>199</v>
      </c>
      <c r="AF321" t="s">
        <v>199</v>
      </c>
      <c r="AG321">
        <v>47.415402319802439</v>
      </c>
      <c r="AH321">
        <v>17.046135312425712</v>
      </c>
      <c r="AI321">
        <v>46.508299027140403</v>
      </c>
      <c r="AJ321">
        <v>38.250954180704227</v>
      </c>
      <c r="AK321"/>
      <c r="AL321"/>
      <c r="AM321"/>
      <c r="AN321"/>
      <c r="AO321"/>
      <c r="AP321"/>
      <c r="AQ321">
        <v>3954.313617999996</v>
      </c>
      <c r="AR321">
        <v>2295.0579819999971</v>
      </c>
      <c r="AS321">
        <v>1300.6455550000001</v>
      </c>
      <c r="AT321">
        <v>1002.065055</v>
      </c>
      <c r="AU321">
        <v>407.96513399999998</v>
      </c>
      <c r="AV321">
        <v>899.96274399999982</v>
      </c>
      <c r="AW321">
        <v>498.24072299999989</v>
      </c>
      <c r="AX321">
        <v>397.49066900000003</v>
      </c>
      <c r="AY321">
        <v>232.624292</v>
      </c>
      <c r="AZ321">
        <v>111.96924799999999</v>
      </c>
      <c r="BA321">
        <v>2413.2869829999959</v>
      </c>
      <c r="BB321">
        <v>1909.3283029999991</v>
      </c>
      <c r="BC321">
        <v>1227.750708999999</v>
      </c>
      <c r="BD321">
        <v>800.07098599999961</v>
      </c>
      <c r="BE321">
        <v>469.32268699999997</v>
      </c>
      <c r="BF321">
        <v>1340.6479649999969</v>
      </c>
      <c r="BG321">
        <v>3567.6052059999988</v>
      </c>
      <c r="BH321">
        <v>2979.337614999994</v>
      </c>
      <c r="BI321">
        <v>1072.4565580000001</v>
      </c>
      <c r="BJ321"/>
      <c r="BK321"/>
      <c r="BL321"/>
      <c r="BM321"/>
      <c r="BN321"/>
      <c r="BO321"/>
    </row>
    <row r="322">
      <c r="A322" t="s">
        <v>679</v>
      </c>
      <c r="B322">
        <v>2018</v>
      </c>
      <c r="C322" t="s">
        <v>687</v>
      </c>
      <c r="D322">
        <v>124</v>
      </c>
      <c r="E322" t="s">
        <v>50</v>
      </c>
      <c r="F322" t="s">
        <v>15</v>
      </c>
      <c r="G322" t="s">
        <v>702</v>
      </c>
      <c r="H322">
        <v>34.519184942648607</v>
      </c>
      <c r="I322">
        <v>51.962033707243442</v>
      </c>
      <c r="J322">
        <v>53.044887327215072</v>
      </c>
      <c r="K322">
        <v>52.655954537715168</v>
      </c>
      <c r="L322">
        <v>65.616522992645898</v>
      </c>
      <c r="M322">
        <v>32.383381196666392</v>
      </c>
      <c r="N322">
        <v>38.807928707302032</v>
      </c>
      <c r="O322">
        <v>41.339259772561348</v>
      </c>
      <c r="P322">
        <v>52.059022576106919</v>
      </c>
      <c r="Q322">
        <v>71.935789111373907</v>
      </c>
      <c r="R322">
        <v>30.889944724780811</v>
      </c>
      <c r="S322">
        <v>40.545563993380163</v>
      </c>
      <c r="T322">
        <v>55.479082800086069</v>
      </c>
      <c r="U322">
        <v>67.655180192586471</v>
      </c>
      <c r="V322">
        <v>79.583678158367206</v>
      </c>
      <c r="W322" t="s">
        <v>546</v>
      </c>
      <c r="X322" t="s">
        <v>547</v>
      </c>
      <c r="Y322" t="s">
        <v>548</v>
      </c>
      <c r="Z322" t="s">
        <v>549</v>
      </c>
      <c r="AA322" t="s">
        <v>199</v>
      </c>
      <c r="AB322" t="s">
        <v>199</v>
      </c>
      <c r="AC322" t="s">
        <v>199</v>
      </c>
      <c r="AD322" t="s">
        <v>199</v>
      </c>
      <c r="AE322" t="s">
        <v>199</v>
      </c>
      <c r="AF322" t="s">
        <v>199</v>
      </c>
      <c r="AG322">
        <v>44.721396062173028</v>
      </c>
      <c r="AH322">
        <v>54.37575125913294</v>
      </c>
      <c r="AI322">
        <v>44.199008173754841</v>
      </c>
      <c r="AJ322">
        <v>54.244370024962421</v>
      </c>
      <c r="AK322"/>
      <c r="AL322"/>
      <c r="AM322"/>
      <c r="AN322"/>
      <c r="AO322"/>
      <c r="AP322"/>
      <c r="AQ322">
        <v>2276.4499900000019</v>
      </c>
      <c r="AR322">
        <v>3419.7490960000018</v>
      </c>
      <c r="AS322">
        <v>3496.934320000003</v>
      </c>
      <c r="AT322">
        <v>3470.182974999997</v>
      </c>
      <c r="AU322">
        <v>4327.7373770000031</v>
      </c>
      <c r="AV322">
        <v>926.52588800000058</v>
      </c>
      <c r="AW322">
        <v>1110.61626</v>
      </c>
      <c r="AX322">
        <v>1182.248315</v>
      </c>
      <c r="AY322">
        <v>1491.7072629999991</v>
      </c>
      <c r="AZ322">
        <v>2055.7044249999981</v>
      </c>
      <c r="BA322">
        <v>1152.143482999998</v>
      </c>
      <c r="BB322">
        <v>1514.256912999999</v>
      </c>
      <c r="BC322">
        <v>2064.8013899999978</v>
      </c>
      <c r="BD322">
        <v>2526.4891250000028</v>
      </c>
      <c r="BE322">
        <v>2966.560696</v>
      </c>
      <c r="BF322">
        <v>1264.2633330000001</v>
      </c>
      <c r="BG322">
        <v>11376.704254</v>
      </c>
      <c r="BH322">
        <v>2829.2161269999938</v>
      </c>
      <c r="BI322">
        <v>1520.870043999998</v>
      </c>
      <c r="BJ322"/>
      <c r="BK322"/>
      <c r="BL322"/>
      <c r="BM322"/>
      <c r="BN322"/>
      <c r="BO322"/>
    </row>
    <row r="323">
      <c r="A323" t="s">
        <v>679</v>
      </c>
      <c r="B323">
        <v>2018</v>
      </c>
      <c r="C323" t="s">
        <v>687</v>
      </c>
      <c r="D323">
        <v>125</v>
      </c>
      <c r="E323" t="s">
        <v>50</v>
      </c>
      <c r="F323" t="s">
        <v>16</v>
      </c>
      <c r="G323" t="s">
        <v>703</v>
      </c>
      <c r="H323">
        <v>5.5191714013991016</v>
      </c>
      <c r="I323">
        <v>13.16526748562687</v>
      </c>
      <c r="J323">
        <v>27.225660929001979</v>
      </c>
      <c r="K323">
        <v>32.13888413216398</v>
      </c>
      <c r="L323">
        <v>28.197969139530151</v>
      </c>
      <c r="M323">
        <v>36.161656800426272</v>
      </c>
      <c r="N323">
        <v>43.78219611469688</v>
      </c>
      <c r="O323">
        <v>44.761824226056859</v>
      </c>
      <c r="P323">
        <v>39.822633048051003</v>
      </c>
      <c r="Q323">
        <v>24.146042443234268</v>
      </c>
      <c r="R323">
        <v>4.4077828500900944</v>
      </c>
      <c r="S323">
        <v>8.3304872043740286</v>
      </c>
      <c r="T323">
        <v>11.53252249407945</v>
      </c>
      <c r="U323">
        <v>10.920248377805629</v>
      </c>
      <c r="V323">
        <v>7.8258409777186193</v>
      </c>
      <c r="W323" t="s">
        <v>546</v>
      </c>
      <c r="X323" t="s">
        <v>547</v>
      </c>
      <c r="Y323" t="s">
        <v>548</v>
      </c>
      <c r="Z323" t="s">
        <v>549</v>
      </c>
      <c r="AA323" t="s">
        <v>199</v>
      </c>
      <c r="AB323" t="s">
        <v>199</v>
      </c>
      <c r="AC323" t="s">
        <v>199</v>
      </c>
      <c r="AD323" t="s">
        <v>199</v>
      </c>
      <c r="AE323" t="s">
        <v>199</v>
      </c>
      <c r="AF323" t="s">
        <v>199</v>
      </c>
      <c r="AG323">
        <v>7.8552174820631819</v>
      </c>
      <c r="AH323">
        <v>28.572630896091699</v>
      </c>
      <c r="AI323">
        <v>9.2567330327702138</v>
      </c>
      <c r="AJ323">
        <v>7.5046757943331999</v>
      </c>
      <c r="AK323"/>
      <c r="AL323"/>
      <c r="AM323"/>
      <c r="AN323"/>
      <c r="AO323"/>
      <c r="AP323"/>
      <c r="AQ323">
        <v>363.97492299999988</v>
      </c>
      <c r="AR323">
        <v>866.43859699999973</v>
      </c>
      <c r="AS323">
        <v>1794.826096999999</v>
      </c>
      <c r="AT323">
        <v>2118.0474180000001</v>
      </c>
      <c r="AU323">
        <v>1859.796884000001</v>
      </c>
      <c r="AV323">
        <v>1034.626711000001</v>
      </c>
      <c r="AW323">
        <v>1252.9712490000011</v>
      </c>
      <c r="AX323">
        <v>1280.129145000001</v>
      </c>
      <c r="AY323">
        <v>1141.0838699999999</v>
      </c>
      <c r="AZ323">
        <v>690.01990399999988</v>
      </c>
      <c r="BA323">
        <v>164.40295800000001</v>
      </c>
      <c r="BB323">
        <v>311.11906199999987</v>
      </c>
      <c r="BC323">
        <v>429.21344899999968</v>
      </c>
      <c r="BD323">
        <v>407.80157100000008</v>
      </c>
      <c r="BE323">
        <v>291.71600000000018</v>
      </c>
      <c r="BF323">
        <v>222.06514799999991</v>
      </c>
      <c r="BG323">
        <v>5978.0759610000014</v>
      </c>
      <c r="BH323">
        <v>592.53135899999984</v>
      </c>
      <c r="BI323">
        <v>210.41145100000011</v>
      </c>
      <c r="BJ323"/>
      <c r="BK323"/>
      <c r="BL323"/>
      <c r="BM323"/>
      <c r="BN323"/>
      <c r="BO323"/>
    </row>
    <row r="324">
      <c r="A324" t="s">
        <v>679</v>
      </c>
      <c r="B324">
        <v>2018</v>
      </c>
      <c r="C324" t="s">
        <v>687</v>
      </c>
      <c r="D324">
        <v>126</v>
      </c>
      <c r="E324" t="s">
        <v>50</v>
      </c>
      <c r="F324" t="s">
        <v>22</v>
      </c>
      <c r="G324" t="s">
        <v>704</v>
      </c>
      <c r="H324">
        <v>2.897887794969495</v>
      </c>
      <c r="I324">
        <v>8.2708421912847019</v>
      </c>
      <c r="J324">
        <v>10.388170675602909</v>
      </c>
      <c r="K324">
        <v>12.15080058729408</v>
      </c>
      <c r="L324">
        <v>5.634141233970948</v>
      </c>
      <c r="M324">
        <v>12.863317373779831</v>
      </c>
      <c r="N324">
        <v>13.6217584843506</v>
      </c>
      <c r="O324">
        <v>11.76987007151615</v>
      </c>
      <c r="P324">
        <v>7.7990385285931119</v>
      </c>
      <c r="Q324">
        <v>3.3306094035427769</v>
      </c>
      <c r="R324">
        <v>1.4680317262340039</v>
      </c>
      <c r="S324">
        <v>4.2239419846242461</v>
      </c>
      <c r="T324">
        <v>8.2770413941184611</v>
      </c>
      <c r="U324">
        <v>8.6509048268453146</v>
      </c>
      <c r="V324">
        <v>9.0111460886031676</v>
      </c>
      <c r="W324" t="s">
        <v>546</v>
      </c>
      <c r="X324" t="s">
        <v>547</v>
      </c>
      <c r="Y324" t="s">
        <v>548</v>
      </c>
      <c r="Z324" t="s">
        <v>549</v>
      </c>
      <c r="AA324" t="s">
        <v>199</v>
      </c>
      <c r="AB324" t="s">
        <v>199</v>
      </c>
      <c r="AC324" t="s">
        <v>199</v>
      </c>
      <c r="AD324" t="s">
        <v>199</v>
      </c>
      <c r="AE324" t="s">
        <v>199</v>
      </c>
      <c r="AF324" t="s">
        <v>199</v>
      </c>
      <c r="AG324">
        <v>10.44002508112869</v>
      </c>
      <c r="AH324">
        <v>9.9324504982792057</v>
      </c>
      <c r="AI324">
        <v>2.7423063625974429</v>
      </c>
      <c r="AJ324">
        <v>1.5642107133750831</v>
      </c>
      <c r="AK324"/>
      <c r="AL324"/>
      <c r="AM324"/>
      <c r="AN324"/>
      <c r="AO324"/>
      <c r="AP324"/>
      <c r="AQ324">
        <v>191.10812299999989</v>
      </c>
      <c r="AR324">
        <v>544.32444399999986</v>
      </c>
      <c r="AS324">
        <v>684.83038399999998</v>
      </c>
      <c r="AT324">
        <v>800.77365799999995</v>
      </c>
      <c r="AU324">
        <v>371.59975100000003</v>
      </c>
      <c r="AV324">
        <v>368.03434700000008</v>
      </c>
      <c r="AW324">
        <v>389.83133000000009</v>
      </c>
      <c r="AX324">
        <v>336.60276299999992</v>
      </c>
      <c r="AY324">
        <v>223.47485299999991</v>
      </c>
      <c r="AZ324">
        <v>95.178610999999989</v>
      </c>
      <c r="BA324">
        <v>54.755138000000002</v>
      </c>
      <c r="BB324">
        <v>157.75174200000001</v>
      </c>
      <c r="BC324">
        <v>308.05207499999989</v>
      </c>
      <c r="BD324">
        <v>323.05607499999991</v>
      </c>
      <c r="BE324">
        <v>335.89942600000001</v>
      </c>
      <c r="BF324">
        <v>295.13704999999987</v>
      </c>
      <c r="BG324">
        <v>2078.105575</v>
      </c>
      <c r="BH324">
        <v>175.537364</v>
      </c>
      <c r="BI324">
        <v>43.856371000000003</v>
      </c>
      <c r="BJ324"/>
      <c r="BK324"/>
      <c r="BL324"/>
      <c r="BM324"/>
      <c r="BN324"/>
      <c r="BO324"/>
    </row>
    <row r="325">
      <c r="A325" t="s">
        <v>679</v>
      </c>
      <c r="B325">
        <v>2018</v>
      </c>
      <c r="C325" t="s">
        <v>687</v>
      </c>
      <c r="D325">
        <v>127</v>
      </c>
      <c r="E325" t="s">
        <v>50</v>
      </c>
      <c r="F325" t="s">
        <v>19</v>
      </c>
      <c r="G325" t="s">
        <v>705</v>
      </c>
      <c r="H325">
        <v>57.063755860982603</v>
      </c>
      <c r="I325">
        <v>26.60185661584498</v>
      </c>
      <c r="J325">
        <v>9.3412810681799261</v>
      </c>
      <c r="K325">
        <v>3.05436074282659</v>
      </c>
      <c r="L325">
        <v>0.55136663385290086</v>
      </c>
      <c r="M325">
        <v>18.59164462912738</v>
      </c>
      <c r="N325">
        <v>3.7881166936506818</v>
      </c>
      <c r="O325">
        <v>2.1290459298656712</v>
      </c>
      <c r="P325">
        <v>0.31930584724900768</v>
      </c>
      <c r="Q325">
        <v>0.58755904184894336</v>
      </c>
      <c r="R325">
        <v>63.234240698895057</v>
      </c>
      <c r="S325">
        <v>46.900006817621339</v>
      </c>
      <c r="T325">
        <v>24.711353311715889</v>
      </c>
      <c r="U325">
        <v>12.77366660276266</v>
      </c>
      <c r="V325">
        <v>3.579334775311076</v>
      </c>
      <c r="W325" t="s">
        <v>546</v>
      </c>
      <c r="X325" t="s">
        <v>547</v>
      </c>
      <c r="Y325" t="s">
        <v>548</v>
      </c>
      <c r="Z325" t="s">
        <v>549</v>
      </c>
      <c r="AA325" t="s">
        <v>199</v>
      </c>
      <c r="AB325" t="s">
        <v>199</v>
      </c>
      <c r="AC325" t="s">
        <v>199</v>
      </c>
      <c r="AD325" t="s">
        <v>199</v>
      </c>
      <c r="AE325" t="s">
        <v>199</v>
      </c>
      <c r="AF325" t="s">
        <v>199</v>
      </c>
      <c r="AG325">
        <v>36.983361374635301</v>
      </c>
      <c r="AH325">
        <v>7.1191673464966483</v>
      </c>
      <c r="AI325">
        <v>43.801952430877293</v>
      </c>
      <c r="AJ325">
        <v>36.686743467329173</v>
      </c>
      <c r="AK325"/>
      <c r="AL325"/>
      <c r="AM325"/>
      <c r="AN325"/>
      <c r="AO325"/>
      <c r="AP325"/>
      <c r="AQ325">
        <v>3763.205494999997</v>
      </c>
      <c r="AR325">
        <v>1750.733537999999</v>
      </c>
      <c r="AS325">
        <v>615.81517099999974</v>
      </c>
      <c r="AT325">
        <v>201.29139699999999</v>
      </c>
      <c r="AU325">
        <v>36.365383000000001</v>
      </c>
      <c r="AV325">
        <v>531.9283969999999</v>
      </c>
      <c r="AW325">
        <v>108.40939299999999</v>
      </c>
      <c r="AX325">
        <v>60.887906000000008</v>
      </c>
      <c r="AY325">
        <v>9.1494389999999992</v>
      </c>
      <c r="AZ325">
        <v>16.790637</v>
      </c>
      <c r="BA325">
        <v>2358.5318449999968</v>
      </c>
      <c r="BB325">
        <v>1751.576560999998</v>
      </c>
      <c r="BC325">
        <v>919.69863399999963</v>
      </c>
      <c r="BD325">
        <v>477.01491099999998</v>
      </c>
      <c r="BE325">
        <v>133.423261</v>
      </c>
      <c r="BF325">
        <v>1045.5109149999989</v>
      </c>
      <c r="BG325">
        <v>1489.4996309999999</v>
      </c>
      <c r="BH325">
        <v>2803.8002509999951</v>
      </c>
      <c r="BI325">
        <v>1028.600187</v>
      </c>
      <c r="BJ325"/>
      <c r="BK325"/>
      <c r="BL325"/>
      <c r="BM325"/>
      <c r="BN325"/>
      <c r="BO325"/>
    </row>
    <row r="326">
      <c r="A326" t="s">
        <v>679</v>
      </c>
      <c r="B326">
        <v>2018</v>
      </c>
      <c r="C326" t="s">
        <v>687</v>
      </c>
      <c r="D326">
        <v>128</v>
      </c>
      <c r="E326" t="s">
        <v>109</v>
      </c>
      <c r="F326" t="s">
        <v>49</v>
      </c>
      <c r="G326" t="s">
        <v>709</v>
      </c>
      <c r="H326">
        <v>13.78471022629682</v>
      </c>
      <c r="I326">
        <v>20.214667650113089</v>
      </c>
      <c r="J326">
        <v>33.917372586144403</v>
      </c>
      <c r="K326">
        <v>37.901934405802827</v>
      </c>
      <c r="L326">
        <v>30.057156947352851</v>
      </c>
      <c r="M326">
        <v>52.756053329432987</v>
      </c>
      <c r="N326">
        <v>53.011417780343393</v>
      </c>
      <c r="O326">
        <v>51.987526924487071</v>
      </c>
      <c r="P326">
        <v>43.341222769151628</v>
      </c>
      <c r="Q326">
        <v>25.130705829135682</v>
      </c>
      <c r="R326">
        <v>12.48744084372184</v>
      </c>
      <c r="S326">
        <v>17.044108515781261</v>
      </c>
      <c r="T326">
        <v>17.209739183913481</v>
      </c>
      <c r="U326">
        <v>13.897790411696811</v>
      </c>
      <c r="V326">
        <v>8.9530763411874599</v>
      </c>
      <c r="W326" t="s">
        <v>546</v>
      </c>
      <c r="X326" t="s">
        <v>547</v>
      </c>
      <c r="Y326" t="s">
        <v>548</v>
      </c>
      <c r="Z326" t="s">
        <v>549</v>
      </c>
      <c r="AA326" t="s">
        <v>199</v>
      </c>
      <c r="AB326" t="s">
        <v>199</v>
      </c>
      <c r="AC326" t="s">
        <v>199</v>
      </c>
      <c r="AD326" t="s">
        <v>199</v>
      </c>
      <c r="AE326" t="s">
        <v>199</v>
      </c>
      <c r="AF326" t="s">
        <v>199</v>
      </c>
      <c r="AG326">
        <v>14.94051623437873</v>
      </c>
      <c r="AH326">
        <v>34.446278702124232</v>
      </c>
      <c r="AI326">
        <v>17.316630213781959</v>
      </c>
      <c r="AJ326">
        <v>12.153508924324321</v>
      </c>
      <c r="AK326"/>
      <c r="AL326"/>
      <c r="AM326"/>
      <c r="AN326"/>
      <c r="AO326"/>
      <c r="AP326"/>
      <c r="AQ326">
        <v>363.97492299999988</v>
      </c>
      <c r="AR326">
        <v>866.43859699999973</v>
      </c>
      <c r="AS326">
        <v>1794.826096999999</v>
      </c>
      <c r="AT326">
        <v>2118.0474180000001</v>
      </c>
      <c r="AU326">
        <v>1859.796884000001</v>
      </c>
      <c r="AV326">
        <v>1034.626711000001</v>
      </c>
      <c r="AW326">
        <v>1252.9712490000011</v>
      </c>
      <c r="AX326">
        <v>1280.129145000001</v>
      </c>
      <c r="AY326">
        <v>1141.0838699999999</v>
      </c>
      <c r="AZ326">
        <v>690.01990399999988</v>
      </c>
      <c r="BA326">
        <v>164.40295800000001</v>
      </c>
      <c r="BB326">
        <v>311.11906199999987</v>
      </c>
      <c r="BC326">
        <v>429.21344899999968</v>
      </c>
      <c r="BD326">
        <v>407.80157100000008</v>
      </c>
      <c r="BE326">
        <v>291.71600000000018</v>
      </c>
      <c r="BF326">
        <v>222.06514799999991</v>
      </c>
      <c r="BG326">
        <v>5978.0759610000014</v>
      </c>
      <c r="BH326">
        <v>592.53135899999984</v>
      </c>
      <c r="BI326">
        <v>210.41145100000011</v>
      </c>
      <c r="BJ326"/>
      <c r="BK326"/>
      <c r="BL326"/>
      <c r="BM326"/>
      <c r="BN326"/>
      <c r="BO326"/>
    </row>
    <row r="327">
      <c r="A327" t="s">
        <v>679</v>
      </c>
      <c r="B327">
        <v>2018</v>
      </c>
      <c r="C327" t="s">
        <v>687</v>
      </c>
      <c r="D327">
        <v>129</v>
      </c>
      <c r="E327" t="s">
        <v>109</v>
      </c>
      <c r="F327" t="s">
        <v>48</v>
      </c>
      <c r="G327" t="s">
        <v>199</v>
      </c>
      <c r="H327">
        <v>86.215289773703248</v>
      </c>
      <c r="I327">
        <v>79.785332349886914</v>
      </c>
      <c r="J327">
        <v>66.08262741385559</v>
      </c>
      <c r="K327">
        <v>62.098065594197017</v>
      </c>
      <c r="L327">
        <v>69.942843052647135</v>
      </c>
      <c r="M327">
        <v>47.243946670567098</v>
      </c>
      <c r="N327">
        <v>46.988582219656713</v>
      </c>
      <c r="O327">
        <v>48.012473075512951</v>
      </c>
      <c r="P327">
        <v>56.658777230848422</v>
      </c>
      <c r="Q327">
        <v>74.869294170864194</v>
      </c>
      <c r="R327">
        <v>87.512559156278201</v>
      </c>
      <c r="S327">
        <v>82.955891484218753</v>
      </c>
      <c r="T327">
        <v>82.79026081608643</v>
      </c>
      <c r="U327">
        <v>86.102209588303182</v>
      </c>
      <c r="V327">
        <v>91.046923658812631</v>
      </c>
      <c r="W327" t="s">
        <v>546</v>
      </c>
      <c r="X327" t="s">
        <v>547</v>
      </c>
      <c r="Y327" t="s">
        <v>548</v>
      </c>
      <c r="Z327" t="s">
        <v>549</v>
      </c>
      <c r="AA327" t="s">
        <v>199</v>
      </c>
      <c r="AB327" t="s">
        <v>199</v>
      </c>
      <c r="AC327" t="s">
        <v>199</v>
      </c>
      <c r="AD327" t="s">
        <v>199</v>
      </c>
      <c r="AE327" t="s">
        <v>199</v>
      </c>
      <c r="AF327" t="s">
        <v>199</v>
      </c>
      <c r="AG327">
        <v>85.059483765621238</v>
      </c>
      <c r="AH327">
        <v>65.553721297875995</v>
      </c>
      <c r="AI327">
        <v>82.683369786217995</v>
      </c>
      <c r="AJ327">
        <v>87.846491075675786</v>
      </c>
      <c r="AK327"/>
      <c r="AL327"/>
      <c r="AM327"/>
      <c r="AN327"/>
      <c r="AO327"/>
      <c r="AP327"/>
      <c r="AQ327">
        <v>2276.4499900000019</v>
      </c>
      <c r="AR327">
        <v>3419.7490960000018</v>
      </c>
      <c r="AS327">
        <v>3496.934320000003</v>
      </c>
      <c r="AT327">
        <v>3470.182974999997</v>
      </c>
      <c r="AU327">
        <v>4327.7373770000031</v>
      </c>
      <c r="AV327">
        <v>926.52588800000058</v>
      </c>
      <c r="AW327">
        <v>1110.61626</v>
      </c>
      <c r="AX327">
        <v>1182.248315</v>
      </c>
      <c r="AY327">
        <v>1491.7072629999991</v>
      </c>
      <c r="AZ327">
        <v>2055.7044249999981</v>
      </c>
      <c r="BA327">
        <v>1152.143482999998</v>
      </c>
      <c r="BB327">
        <v>1514.256912999999</v>
      </c>
      <c r="BC327">
        <v>2064.8013899999978</v>
      </c>
      <c r="BD327">
        <v>2526.4891250000028</v>
      </c>
      <c r="BE327">
        <v>2966.560696</v>
      </c>
      <c r="BF327">
        <v>1264.2633330000001</v>
      </c>
      <c r="BG327">
        <v>11376.704254</v>
      </c>
      <c r="BH327">
        <v>2829.2161269999938</v>
      </c>
      <c r="BI327">
        <v>1520.870043999998</v>
      </c>
      <c r="BJ327"/>
      <c r="BK327"/>
      <c r="BL327"/>
      <c r="BM327"/>
      <c r="BN327"/>
      <c r="BO327"/>
    </row>
    <row r="328">
      <c r="A328" t="s">
        <v>679</v>
      </c>
      <c r="B328">
        <v>2018</v>
      </c>
      <c r="C328" t="s">
        <v>687</v>
      </c>
      <c r="D328">
        <v>135</v>
      </c>
      <c r="E328" t="s">
        <v>45</v>
      </c>
      <c r="F328" t="s">
        <v>44</v>
      </c>
      <c r="G328" t="s">
        <v>706</v>
      </c>
      <c r="H328">
        <v>0.033932383967627502</v>
      </c>
      <c r="I328">
        <v>0</v>
      </c>
      <c r="J328">
        <v>0</v>
      </c>
      <c r="K328">
        <v>0.24640532625784009</v>
      </c>
      <c r="L328">
        <v>5.9616009494401174</v>
      </c>
      <c r="M328">
        <v>0</v>
      </c>
      <c r="N328">
        <v>0.14892291411289729</v>
      </c>
      <c r="O328">
        <v>0.41879277154600592</v>
      </c>
      <c r="P328">
        <v>0.38567047979961949</v>
      </c>
      <c r="Q328">
        <v>13.310729850865309</v>
      </c>
      <c r="R328">
        <v>0</v>
      </c>
      <c r="S328">
        <v>0.0599177828665554</v>
      </c>
      <c r="T328">
        <v>0</v>
      </c>
      <c r="U328">
        <v>0</v>
      </c>
      <c r="V328">
        <v>0.048265192021575198</v>
      </c>
      <c r="W328" t="s">
        <v>546</v>
      </c>
      <c r="X328" t="s">
        <v>547</v>
      </c>
      <c r="Y328" t="s">
        <v>548</v>
      </c>
      <c r="Z328" t="s">
        <v>549</v>
      </c>
      <c r="AA328" t="s">
        <v>199</v>
      </c>
      <c r="AB328" t="s">
        <v>199</v>
      </c>
      <c r="AC328" t="s">
        <v>199</v>
      </c>
      <c r="AD328" t="s">
        <v>199</v>
      </c>
      <c r="AE328" t="s">
        <v>199</v>
      </c>
      <c r="AF328" t="s">
        <v>199</v>
      </c>
      <c r="AG328">
        <v>0.0072245246214699002</v>
      </c>
      <c r="AH328">
        <v>1.861742616355194</v>
      </c>
      <c r="AI328">
        <v>0.29660214007862501</v>
      </c>
      <c r="AJ328">
        <v>0.10193420162564661</v>
      </c>
      <c r="AK328"/>
      <c r="AL328"/>
      <c r="AM328"/>
      <c r="AN328"/>
      <c r="AO328"/>
      <c r="AP328"/>
      <c r="AQ328">
        <v>2.237752</v>
      </c>
      <c r="AR328">
        <v>0</v>
      </c>
      <c r="AS328">
        <v>0</v>
      </c>
      <c r="AT328">
        <v>16.238838999999999</v>
      </c>
      <c r="AU328">
        <v>393.23232899999982</v>
      </c>
      <c r="AV328">
        <v>0</v>
      </c>
      <c r="AW328">
        <v>4.2619180000000014</v>
      </c>
      <c r="AX328">
        <v>11.976921000000001</v>
      </c>
      <c r="AY328">
        <v>11.053324</v>
      </c>
      <c r="AZ328">
        <v>380.37987199999981</v>
      </c>
      <c r="BA328">
        <v>0</v>
      </c>
      <c r="BB328">
        <v>2.237752</v>
      </c>
      <c r="BC328">
        <v>0</v>
      </c>
      <c r="BD328">
        <v>0</v>
      </c>
      <c r="BE328">
        <v>1.7991330000000001</v>
      </c>
      <c r="BF328">
        <v>0.20427000000000001</v>
      </c>
      <c r="BG328">
        <v>389.64624699999979</v>
      </c>
      <c r="BH328">
        <v>19.00043500000001</v>
      </c>
      <c r="BI328">
        <v>2.8579680000000001</v>
      </c>
      <c r="BJ328"/>
      <c r="BK328"/>
      <c r="BL328"/>
      <c r="BM328"/>
      <c r="BN328"/>
      <c r="BO328"/>
    </row>
    <row r="329">
      <c r="A329" t="s">
        <v>679</v>
      </c>
      <c r="B329">
        <v>2018</v>
      </c>
      <c r="C329" t="s">
        <v>687</v>
      </c>
      <c r="D329">
        <v>136</v>
      </c>
      <c r="E329" t="s">
        <v>45</v>
      </c>
      <c r="F329" t="s">
        <v>43</v>
      </c>
      <c r="G329" t="s">
        <v>707</v>
      </c>
      <c r="H329">
        <v>0</v>
      </c>
      <c r="I329">
        <v>0</v>
      </c>
      <c r="J329">
        <v>0.099914893092251406</v>
      </c>
      <c r="K329">
        <v>0.43278777446397682</v>
      </c>
      <c r="L329">
        <v>6.6484165035204503</v>
      </c>
      <c r="M329">
        <v>0.10370857670102659</v>
      </c>
      <c r="N329">
        <v>0.081998212672604695</v>
      </c>
      <c r="O329">
        <v>0.51621013047066966</v>
      </c>
      <c r="P329">
        <v>1.0339647041575939</v>
      </c>
      <c r="Q329">
        <v>14.111208327078099</v>
      </c>
      <c r="R329">
        <v>0</v>
      </c>
      <c r="S329">
        <v>0</v>
      </c>
      <c r="T329">
        <v>0</v>
      </c>
      <c r="U329">
        <v>0.096926540937665798</v>
      </c>
      <c r="V329">
        <v>0.45764429723321498</v>
      </c>
      <c r="W329" t="s">
        <v>546</v>
      </c>
      <c r="X329" t="s">
        <v>547</v>
      </c>
      <c r="Y329" t="s">
        <v>548</v>
      </c>
      <c r="Z329" t="s">
        <v>549</v>
      </c>
      <c r="AA329" t="s">
        <v>199</v>
      </c>
      <c r="AB329" t="s">
        <v>199</v>
      </c>
      <c r="AC329" t="s">
        <v>199</v>
      </c>
      <c r="AD329" t="s">
        <v>199</v>
      </c>
      <c r="AE329" t="s">
        <v>199</v>
      </c>
      <c r="AF329" t="s">
        <v>199</v>
      </c>
      <c r="AG329">
        <v>0.073831727347245898</v>
      </c>
      <c r="AH329">
        <v>2.061342139138028</v>
      </c>
      <c r="AI329">
        <v>0.35106700562594761</v>
      </c>
      <c r="AJ329">
        <v>0.62940430476798115</v>
      </c>
      <c r="AK329"/>
      <c r="AL329"/>
      <c r="AM329"/>
      <c r="AN329"/>
      <c r="AO329"/>
      <c r="AP329"/>
      <c r="AQ329">
        <v>0</v>
      </c>
      <c r="AR329">
        <v>0</v>
      </c>
      <c r="AS329">
        <v>6.5872709999999994</v>
      </c>
      <c r="AT329">
        <v>28.521992999999998</v>
      </c>
      <c r="AU329">
        <v>438.53527400000002</v>
      </c>
      <c r="AV329">
        <v>2.967222</v>
      </c>
      <c r="AW329">
        <v>2.3466480000000001</v>
      </c>
      <c r="AX329">
        <v>14.762929</v>
      </c>
      <c r="AY329">
        <v>29.63345</v>
      </c>
      <c r="AZ329">
        <v>403.25509399999999</v>
      </c>
      <c r="BA329">
        <v>0</v>
      </c>
      <c r="BB329">
        <v>0</v>
      </c>
      <c r="BC329">
        <v>0</v>
      </c>
      <c r="BD329">
        <v>3.6200489999999999</v>
      </c>
      <c r="BE329">
        <v>17.059145999999998</v>
      </c>
      <c r="BF329">
        <v>2.0875569999999999</v>
      </c>
      <c r="BG329">
        <v>431.42066</v>
      </c>
      <c r="BH329">
        <v>22.489473</v>
      </c>
      <c r="BI329">
        <v>17.646847999999999</v>
      </c>
      <c r="BJ329"/>
      <c r="BK329"/>
      <c r="BL329"/>
      <c r="BM329"/>
      <c r="BN329"/>
      <c r="BO329"/>
    </row>
    <row r="330">
      <c r="A330" t="s">
        <v>679</v>
      </c>
      <c r="B330">
        <v>2018</v>
      </c>
      <c r="C330" t="s">
        <v>687</v>
      </c>
      <c r="D330">
        <v>137</v>
      </c>
      <c r="E330" t="s">
        <v>45</v>
      </c>
      <c r="F330" t="s">
        <v>42</v>
      </c>
      <c r="G330" t="s">
        <v>708</v>
      </c>
      <c r="H330">
        <v>40.004423960080047</v>
      </c>
      <c r="I330">
        <v>65.185975747121333</v>
      </c>
      <c r="J330">
        <v>80.17205788915129</v>
      </c>
      <c r="K330">
        <v>84.115645569157465</v>
      </c>
      <c r="L330">
        <v>81.205024824011261</v>
      </c>
      <c r="M330">
        <v>68.441329420391568</v>
      </c>
      <c r="N330">
        <v>82.359203695213324</v>
      </c>
      <c r="O330">
        <v>85.166081096601516</v>
      </c>
      <c r="P330">
        <v>90.46368224085667</v>
      </c>
      <c r="Q330">
        <v>68.659893376664812</v>
      </c>
      <c r="R330">
        <v>35.297727574870891</v>
      </c>
      <c r="S330">
        <v>48.816133414887616</v>
      </c>
      <c r="T330">
        <v>67.109627271348771</v>
      </c>
      <c r="U330">
        <v>78.481232711169881</v>
      </c>
      <c r="V330">
        <v>86.903609646830986</v>
      </c>
      <c r="W330" t="s">
        <v>546</v>
      </c>
      <c r="X330" t="s">
        <v>547</v>
      </c>
      <c r="Y330" t="s">
        <v>548</v>
      </c>
      <c r="Z330" t="s">
        <v>549</v>
      </c>
      <c r="AA330" t="s">
        <v>199</v>
      </c>
      <c r="AB330" t="s">
        <v>199</v>
      </c>
      <c r="AC330" t="s">
        <v>199</v>
      </c>
      <c r="AD330" t="s">
        <v>199</v>
      </c>
      <c r="AE330" t="s">
        <v>199</v>
      </c>
      <c r="AF330" t="s">
        <v>199</v>
      </c>
      <c r="AG330">
        <v>52.503541428228949</v>
      </c>
      <c r="AH330">
        <v>79.030779932081373</v>
      </c>
      <c r="AI330">
        <v>52.844031827154872</v>
      </c>
      <c r="AJ330">
        <v>61.017707312901933</v>
      </c>
      <c r="AK330"/>
      <c r="AL330"/>
      <c r="AM330"/>
      <c r="AN330"/>
      <c r="AO330"/>
      <c r="AP330"/>
      <c r="AQ330">
        <v>2638.1871609999998</v>
      </c>
      <c r="AR330">
        <v>4297.2795350000024</v>
      </c>
      <c r="AS330">
        <v>5285.6491720000022</v>
      </c>
      <c r="AT330">
        <v>5543.4695610000044</v>
      </c>
      <c r="AU330">
        <v>5356.3533200000038</v>
      </c>
      <c r="AV330">
        <v>1958.185377</v>
      </c>
      <c r="AW330">
        <v>2356.9789429999992</v>
      </c>
      <c r="AX330">
        <v>2435.6376100000002</v>
      </c>
      <c r="AY330">
        <v>2592.6910209999992</v>
      </c>
      <c r="AZ330">
        <v>1962.089363</v>
      </c>
      <c r="BA330">
        <v>1316.5464409999979</v>
      </c>
      <c r="BB330">
        <v>1823.1382229999981</v>
      </c>
      <c r="BC330">
        <v>2505.1066810000002</v>
      </c>
      <c r="BD330">
        <v>2931.1466730000029</v>
      </c>
      <c r="BE330">
        <v>3239.418416999998</v>
      </c>
      <c r="BF330">
        <v>1484.512680000001</v>
      </c>
      <c r="BG330">
        <v>16540.442554999961</v>
      </c>
      <c r="BH330">
        <v>3385.2068349999972</v>
      </c>
      <c r="BI330">
        <v>1710.7766789999971</v>
      </c>
      <c r="BJ330"/>
      <c r="BK330"/>
      <c r="BL330"/>
      <c r="BM330"/>
      <c r="BN330"/>
      <c r="BO330"/>
    </row>
    <row r="331">
      <c r="A331" t="s">
        <v>679</v>
      </c>
      <c r="B331">
        <v>2018</v>
      </c>
      <c r="C331" t="s">
        <v>687</v>
      </c>
      <c r="D331">
        <v>138</v>
      </c>
      <c r="E331" t="s">
        <v>45</v>
      </c>
      <c r="F331" t="s">
        <v>41</v>
      </c>
      <c r="G331" t="s">
        <v>199</v>
      </c>
      <c r="H331">
        <v>2.897887794969495</v>
      </c>
      <c r="I331">
        <v>8.2569262055579262</v>
      </c>
      <c r="J331">
        <v>10.3874206182933</v>
      </c>
      <c r="K331">
        <v>12.15080058729408</v>
      </c>
      <c r="L331">
        <v>5.6336401282339938</v>
      </c>
      <c r="M331">
        <v>12.863317373779831</v>
      </c>
      <c r="N331">
        <v>13.6217584843506</v>
      </c>
      <c r="O331">
        <v>11.76987007151615</v>
      </c>
      <c r="P331">
        <v>7.7974420888828933</v>
      </c>
      <c r="Q331">
        <v>3.3306094035427769</v>
      </c>
      <c r="R331">
        <v>1.4680317262340039</v>
      </c>
      <c r="S331">
        <v>4.2239419846242461</v>
      </c>
      <c r="T331">
        <v>8.2524469277943595</v>
      </c>
      <c r="U331">
        <v>8.6498022205360012</v>
      </c>
      <c r="V331">
        <v>9.0111460886031676</v>
      </c>
      <c r="W331" t="s">
        <v>546</v>
      </c>
      <c r="X331" t="s">
        <v>547</v>
      </c>
      <c r="Y331" t="s">
        <v>548</v>
      </c>
      <c r="Z331" t="s">
        <v>549</v>
      </c>
      <c r="AA331" t="s">
        <v>199</v>
      </c>
      <c r="AB331" t="s">
        <v>199</v>
      </c>
      <c r="AC331" t="s">
        <v>199</v>
      </c>
      <c r="AD331" t="s">
        <v>199</v>
      </c>
      <c r="AE331" t="s">
        <v>199</v>
      </c>
      <c r="AF331" t="s">
        <v>199</v>
      </c>
      <c r="AG331">
        <v>10.438267412899609</v>
      </c>
      <c r="AH331">
        <v>9.929256960770406</v>
      </c>
      <c r="AI331">
        <v>2.7401876760274471</v>
      </c>
      <c r="AJ331">
        <v>1.5642107133750831</v>
      </c>
      <c r="AK331"/>
      <c r="AL331"/>
      <c r="AM331"/>
      <c r="AN331"/>
      <c r="AO331"/>
      <c r="AP331"/>
      <c r="AQ331">
        <v>191.10812299999989</v>
      </c>
      <c r="AR331">
        <v>544.32444399999986</v>
      </c>
      <c r="AS331">
        <v>684.83038399999998</v>
      </c>
      <c r="AT331">
        <v>800.77365799999995</v>
      </c>
      <c r="AU331">
        <v>371.59975100000003</v>
      </c>
      <c r="AV331">
        <v>368.03434700000008</v>
      </c>
      <c r="AW331">
        <v>389.83133000000009</v>
      </c>
      <c r="AX331">
        <v>336.60276299999992</v>
      </c>
      <c r="AY331">
        <v>223.47485299999991</v>
      </c>
      <c r="AZ331">
        <v>95.178610999999989</v>
      </c>
      <c r="BA331">
        <v>54.755138000000002</v>
      </c>
      <c r="BB331">
        <v>157.75174200000001</v>
      </c>
      <c r="BC331">
        <v>308.05207499999989</v>
      </c>
      <c r="BD331">
        <v>323.05607499999991</v>
      </c>
      <c r="BE331">
        <v>335.89942600000001</v>
      </c>
      <c r="BF331">
        <v>295.13704999999987</v>
      </c>
      <c r="BG331">
        <v>2078.105575</v>
      </c>
      <c r="BH331">
        <v>175.537364</v>
      </c>
      <c r="BI331">
        <v>43.856371000000003</v>
      </c>
      <c r="BJ331"/>
      <c r="BK331"/>
      <c r="BL331"/>
      <c r="BM331"/>
      <c r="BN331"/>
      <c r="BO331"/>
    </row>
    <row r="332">
      <c r="A332" t="s">
        <v>679</v>
      </c>
      <c r="B332">
        <v>2018</v>
      </c>
      <c r="C332" t="s">
        <v>687</v>
      </c>
      <c r="D332">
        <v>139</v>
      </c>
      <c r="E332" t="s">
        <v>45</v>
      </c>
      <c r="F332" t="s">
        <v>19</v>
      </c>
      <c r="G332" t="s">
        <v>199</v>
      </c>
      <c r="H332">
        <v>57.063755860982603</v>
      </c>
      <c r="I332">
        <v>26.557098047320721</v>
      </c>
      <c r="J332">
        <v>9.3406065994630421</v>
      </c>
      <c r="K332">
        <v>3.05436074282659</v>
      </c>
      <c r="L332">
        <v>0.55131759479407805</v>
      </c>
      <c r="M332">
        <v>18.59164462912738</v>
      </c>
      <c r="N332">
        <v>3.7881166936506818</v>
      </c>
      <c r="O332">
        <v>2.1290459298656712</v>
      </c>
      <c r="P332">
        <v>0.31924048630324692</v>
      </c>
      <c r="Q332">
        <v>0.58755904184894336</v>
      </c>
      <c r="R332">
        <v>63.234240698895057</v>
      </c>
      <c r="S332">
        <v>46.900006817621339</v>
      </c>
      <c r="T332">
        <v>24.637925800856781</v>
      </c>
      <c r="U332">
        <v>12.772038527356541</v>
      </c>
      <c r="V332">
        <v>3.579334775311076</v>
      </c>
      <c r="W332" t="s">
        <v>546</v>
      </c>
      <c r="X332" t="s">
        <v>547</v>
      </c>
      <c r="Y332" t="s">
        <v>548</v>
      </c>
      <c r="Z332" t="s">
        <v>549</v>
      </c>
      <c r="AA332" t="s">
        <v>199</v>
      </c>
      <c r="AB332" t="s">
        <v>199</v>
      </c>
      <c r="AC332" t="s">
        <v>199</v>
      </c>
      <c r="AD332" t="s">
        <v>199</v>
      </c>
      <c r="AE332" t="s">
        <v>199</v>
      </c>
      <c r="AF332" t="s">
        <v>199</v>
      </c>
      <c r="AG332">
        <v>36.977134906902933</v>
      </c>
      <c r="AH332">
        <v>7.1168783516553047</v>
      </c>
      <c r="AI332">
        <v>43.768111351112957</v>
      </c>
      <c r="AJ332">
        <v>36.686743467329173</v>
      </c>
      <c r="AK332"/>
      <c r="AL332"/>
      <c r="AM332"/>
      <c r="AN332"/>
      <c r="AO332"/>
      <c r="AP332"/>
      <c r="AQ332">
        <v>3763.205494999997</v>
      </c>
      <c r="AR332">
        <v>1750.733537999999</v>
      </c>
      <c r="AS332">
        <v>615.81517099999974</v>
      </c>
      <c r="AT332">
        <v>201.29139699999999</v>
      </c>
      <c r="AU332">
        <v>36.365383000000001</v>
      </c>
      <c r="AV332">
        <v>531.9283969999999</v>
      </c>
      <c r="AW332">
        <v>108.40939299999999</v>
      </c>
      <c r="AX332">
        <v>60.887906000000008</v>
      </c>
      <c r="AY332">
        <v>9.1494389999999992</v>
      </c>
      <c r="AZ332">
        <v>16.790637</v>
      </c>
      <c r="BA332">
        <v>2358.5318449999968</v>
      </c>
      <c r="BB332">
        <v>1751.576560999998</v>
      </c>
      <c r="BC332">
        <v>919.69863399999963</v>
      </c>
      <c r="BD332">
        <v>477.01491099999998</v>
      </c>
      <c r="BE332">
        <v>133.423261</v>
      </c>
      <c r="BF332">
        <v>1045.5109149999989</v>
      </c>
      <c r="BG332">
        <v>1489.4996309999999</v>
      </c>
      <c r="BH332">
        <v>2803.8002509999951</v>
      </c>
      <c r="BI332">
        <v>1028.600187</v>
      </c>
      <c r="BJ332"/>
      <c r="BK332"/>
      <c r="BL332"/>
      <c r="BM332"/>
      <c r="BN332"/>
      <c r="BO332"/>
    </row>
    <row r="333">
      <c r="A333" t="s">
        <v>679</v>
      </c>
      <c r="B333">
        <v>2018</v>
      </c>
      <c r="C333" t="s">
        <v>687</v>
      </c>
      <c r="D333">
        <v>140</v>
      </c>
      <c r="E333" t="s">
        <v>107</v>
      </c>
      <c r="F333" t="s">
        <v>64</v>
      </c>
      <c r="G333" t="s">
        <v>715</v>
      </c>
      <c r="H333">
        <v>0</v>
      </c>
      <c r="I333">
        <v>0</v>
      </c>
      <c r="J333">
        <v>100</v>
      </c>
      <c r="K333">
        <v>66.140823328860648</v>
      </c>
      <c r="L333">
        <v>43.579518075437683</v>
      </c>
      <c r="M333">
        <v>100</v>
      </c>
      <c r="N333">
        <v>100</v>
      </c>
      <c r="O333">
        <v>43.843487969087981</v>
      </c>
      <c r="P333">
        <v>50.064757900278231</v>
      </c>
      <c r="Q333">
        <v>43.056484985159308</v>
      </c>
      <c r="R333">
        <v>0</v>
      </c>
      <c r="S333">
        <v>0</v>
      </c>
      <c r="T333">
        <v>0</v>
      </c>
      <c r="U333">
        <v>100</v>
      </c>
      <c r="V333">
        <v>74.40949857630622</v>
      </c>
      <c r="W333" t="s">
        <v>546</v>
      </c>
      <c r="X333" t="s">
        <v>547</v>
      </c>
      <c r="Y333" t="s">
        <v>548</v>
      </c>
      <c r="Z333" t="s">
        <v>549</v>
      </c>
      <c r="AA333" t="s">
        <v>199</v>
      </c>
      <c r="AB333" t="s">
        <v>199</v>
      </c>
      <c r="AC333" t="s">
        <v>199</v>
      </c>
      <c r="AD333" t="s">
        <v>199</v>
      </c>
      <c r="AE333" t="s">
        <v>199</v>
      </c>
      <c r="AF333" t="s">
        <v>199</v>
      </c>
      <c r="AG333">
        <v>100</v>
      </c>
      <c r="AH333">
        <v>42.783943170454577</v>
      </c>
      <c r="AI333">
        <v>68.316585275253004</v>
      </c>
      <c r="AJ333">
        <v>82.355466539973605</v>
      </c>
      <c r="AK333"/>
      <c r="AL333"/>
      <c r="AM333"/>
      <c r="AN333"/>
      <c r="AO333"/>
      <c r="AP333"/>
      <c r="AQ333">
        <v>0</v>
      </c>
      <c r="AR333">
        <v>0</v>
      </c>
      <c r="AS333">
        <v>6.5872709999999994</v>
      </c>
      <c r="AT333">
        <v>18.864681000000001</v>
      </c>
      <c r="AU333">
        <v>191.11155900000011</v>
      </c>
      <c r="AV333">
        <v>2.967222</v>
      </c>
      <c r="AW333">
        <v>2.3466480000000001</v>
      </c>
      <c r="AX333">
        <v>6.4725830000000002</v>
      </c>
      <c r="AY333">
        <v>14.835915</v>
      </c>
      <c r="AZ333">
        <v>173.6274690000001</v>
      </c>
      <c r="BA333">
        <v>0</v>
      </c>
      <c r="BB333">
        <v>0</v>
      </c>
      <c r="BC333">
        <v>0</v>
      </c>
      <c r="BD333">
        <v>3.6200489999999999</v>
      </c>
      <c r="BE333">
        <v>12.693625000000001</v>
      </c>
      <c r="BF333">
        <v>2.0875569999999999</v>
      </c>
      <c r="BG333">
        <v>184.57876999999999</v>
      </c>
      <c r="BH333">
        <v>15.364039999999999</v>
      </c>
      <c r="BI333">
        <v>14.533144</v>
      </c>
      <c r="BJ333"/>
      <c r="BK333"/>
      <c r="BL333"/>
      <c r="BM333"/>
      <c r="BN333"/>
      <c r="BO333"/>
    </row>
    <row r="334">
      <c r="A334" t="s">
        <v>679</v>
      </c>
      <c r="B334">
        <v>2018</v>
      </c>
      <c r="C334" t="s">
        <v>687</v>
      </c>
      <c r="D334">
        <v>142</v>
      </c>
      <c r="E334" t="s">
        <v>107</v>
      </c>
      <c r="F334" t="s">
        <v>66</v>
      </c>
      <c r="G334" t="s">
        <v>716</v>
      </c>
      <c r="H334">
        <v>0</v>
      </c>
      <c r="I334">
        <v>0</v>
      </c>
      <c r="J334">
        <v>0</v>
      </c>
      <c r="K334">
        <v>0</v>
      </c>
      <c r="L334">
        <v>8.9407476033501467</v>
      </c>
      <c r="M334">
        <v>0</v>
      </c>
      <c r="N334">
        <v>0</v>
      </c>
      <c r="O334">
        <v>0</v>
      </c>
      <c r="P334">
        <v>19.382218405214381</v>
      </c>
      <c r="Q334">
        <v>8.2986458194623562</v>
      </c>
      <c r="R334">
        <v>0</v>
      </c>
      <c r="S334">
        <v>0</v>
      </c>
      <c r="T334">
        <v>0</v>
      </c>
      <c r="U334">
        <v>0</v>
      </c>
      <c r="V334">
        <v>0</v>
      </c>
      <c r="W334" t="s">
        <v>546</v>
      </c>
      <c r="X334" t="s">
        <v>547</v>
      </c>
      <c r="Y334" t="s">
        <v>548</v>
      </c>
      <c r="Z334" t="s">
        <v>549</v>
      </c>
      <c r="AA334" t="s">
        <v>199</v>
      </c>
      <c r="AB334" t="s">
        <v>199</v>
      </c>
      <c r="AC334" t="s">
        <v>199</v>
      </c>
      <c r="AD334" t="s">
        <v>199</v>
      </c>
      <c r="AE334" t="s">
        <v>199</v>
      </c>
      <c r="AF334" t="s">
        <v>199</v>
      </c>
      <c r="AG334">
        <v>0</v>
      </c>
      <c r="AH334">
        <v>8.667633117060273</v>
      </c>
      <c r="AI334">
        <v>8.067650140134452</v>
      </c>
      <c r="AJ334">
        <v>0</v>
      </c>
      <c r="AK334"/>
      <c r="AL334"/>
      <c r="AM334"/>
      <c r="AN334"/>
      <c r="AO334"/>
      <c r="AP334"/>
      <c r="AQ334">
        <v>0</v>
      </c>
      <c r="AR334">
        <v>0</v>
      </c>
      <c r="AS334">
        <v>0</v>
      </c>
      <c r="AT334">
        <v>0</v>
      </c>
      <c r="AU334">
        <v>39.208331999999999</v>
      </c>
      <c r="AV334">
        <v>0</v>
      </c>
      <c r="AW334">
        <v>0</v>
      </c>
      <c r="AX334">
        <v>0</v>
      </c>
      <c r="AY334">
        <v>5.7436199999999999</v>
      </c>
      <c r="AZ334">
        <v>33.464711999999999</v>
      </c>
      <c r="BA334">
        <v>0</v>
      </c>
      <c r="BB334">
        <v>0</v>
      </c>
      <c r="BC334">
        <v>0</v>
      </c>
      <c r="BD334">
        <v>0</v>
      </c>
      <c r="BE334">
        <v>0</v>
      </c>
      <c r="BF334">
        <v>0</v>
      </c>
      <c r="BG334">
        <v>37.39396</v>
      </c>
      <c r="BH334">
        <v>1.8143720000000001</v>
      </c>
      <c r="BI334">
        <v>0</v>
      </c>
      <c r="BJ334"/>
      <c r="BK334"/>
      <c r="BL334"/>
      <c r="BM334"/>
      <c r="BN334"/>
      <c r="BO334"/>
    </row>
    <row r="335">
      <c r="A335" t="s">
        <v>679</v>
      </c>
      <c r="B335">
        <v>2018</v>
      </c>
      <c r="C335" t="s">
        <v>687</v>
      </c>
      <c r="D335">
        <v>143</v>
      </c>
      <c r="E335" t="s">
        <v>107</v>
      </c>
      <c r="F335" t="s">
        <v>67</v>
      </c>
      <c r="G335" t="s">
        <v>717</v>
      </c>
      <c r="H335">
        <v>0</v>
      </c>
      <c r="I335">
        <v>0</v>
      </c>
      <c r="J335">
        <v>0</v>
      </c>
      <c r="K335">
        <v>33.859176671139352</v>
      </c>
      <c r="L335">
        <v>47.47973432121222</v>
      </c>
      <c r="M335">
        <v>0</v>
      </c>
      <c r="N335">
        <v>0</v>
      </c>
      <c r="O335">
        <v>56.156512030912019</v>
      </c>
      <c r="P335">
        <v>30.553023694507399</v>
      </c>
      <c r="Q335">
        <v>48.644869195378348</v>
      </c>
      <c r="R335">
        <v>0</v>
      </c>
      <c r="S335">
        <v>0</v>
      </c>
      <c r="T335">
        <v>0</v>
      </c>
      <c r="U335">
        <v>0</v>
      </c>
      <c r="V335">
        <v>25.59050142369378</v>
      </c>
      <c r="W335" t="s">
        <v>546</v>
      </c>
      <c r="X335" t="s">
        <v>547</v>
      </c>
      <c r="Y335" t="s">
        <v>548</v>
      </c>
      <c r="Z335" t="s">
        <v>549</v>
      </c>
      <c r="AA335" t="s">
        <v>199</v>
      </c>
      <c r="AB335" t="s">
        <v>199</v>
      </c>
      <c r="AC335" t="s">
        <v>199</v>
      </c>
      <c r="AD335" t="s">
        <v>199</v>
      </c>
      <c r="AE335" t="s">
        <v>199</v>
      </c>
      <c r="AF335" t="s">
        <v>199</v>
      </c>
      <c r="AG335">
        <v>0</v>
      </c>
      <c r="AH335">
        <v>48.548423712485167</v>
      </c>
      <c r="AI335">
        <v>23.615764584612538</v>
      </c>
      <c r="AJ335">
        <v>17.644533460026409</v>
      </c>
      <c r="AK335"/>
      <c r="AL335"/>
      <c r="AM335"/>
      <c r="AN335"/>
      <c r="AO335"/>
      <c r="AP335"/>
      <c r="AQ335">
        <v>0</v>
      </c>
      <c r="AR335">
        <v>0</v>
      </c>
      <c r="AS335">
        <v>0</v>
      </c>
      <c r="AT335">
        <v>9.6573119999999992</v>
      </c>
      <c r="AU335">
        <v>208.21538300000009</v>
      </c>
      <c r="AV335">
        <v>0</v>
      </c>
      <c r="AW335">
        <v>0</v>
      </c>
      <c r="AX335">
        <v>8.2903459999999995</v>
      </c>
      <c r="AY335">
        <v>9.0539150000000017</v>
      </c>
      <c r="AZ335">
        <v>196.162913</v>
      </c>
      <c r="BA335">
        <v>0</v>
      </c>
      <c r="BB335">
        <v>0</v>
      </c>
      <c r="BC335">
        <v>0</v>
      </c>
      <c r="BD335">
        <v>0</v>
      </c>
      <c r="BE335">
        <v>4.3655210000000002</v>
      </c>
      <c r="BF335">
        <v>0</v>
      </c>
      <c r="BG335">
        <v>209.44793000000001</v>
      </c>
      <c r="BH335">
        <v>5.3110609999999996</v>
      </c>
      <c r="BI335">
        <v>3.1137039999999998</v>
      </c>
      <c r="BJ335"/>
      <c r="BK335"/>
      <c r="BL335"/>
      <c r="BM335"/>
      <c r="BN335"/>
      <c r="BO335"/>
    </row>
    <row r="336">
      <c r="A336" t="s">
        <v>679</v>
      </c>
      <c r="B336">
        <v>2018</v>
      </c>
      <c r="C336" t="s">
        <v>687</v>
      </c>
      <c r="D336">
        <v>144</v>
      </c>
      <c r="E336" t="s">
        <v>108</v>
      </c>
      <c r="F336" t="s">
        <v>64</v>
      </c>
      <c r="G336" t="s">
        <v>718</v>
      </c>
      <c r="H336">
        <v>99.612597158165855</v>
      </c>
      <c r="I336">
        <v>99.510371421408465</v>
      </c>
      <c r="J336">
        <v>96.0995604038294</v>
      </c>
      <c r="K336">
        <v>92.448749589317643</v>
      </c>
      <c r="L336">
        <v>85.672908199063826</v>
      </c>
      <c r="M336">
        <v>95.209830993848456</v>
      </c>
      <c r="N336">
        <v>93.503743957716054</v>
      </c>
      <c r="O336">
        <v>86.812309115711813</v>
      </c>
      <c r="P336">
        <v>87.882223272535271</v>
      </c>
      <c r="Q336">
        <v>76.257625562421865</v>
      </c>
      <c r="R336">
        <v>100</v>
      </c>
      <c r="S336">
        <v>99.562246795151509</v>
      </c>
      <c r="T336">
        <v>99.954018451863917</v>
      </c>
      <c r="U336">
        <v>98.681929691343015</v>
      </c>
      <c r="V336">
        <v>99.136954592934984</v>
      </c>
      <c r="W336" t="s">
        <v>546</v>
      </c>
      <c r="X336" t="s">
        <v>547</v>
      </c>
      <c r="Y336" t="s">
        <v>548</v>
      </c>
      <c r="Z336" t="s">
        <v>549</v>
      </c>
      <c r="AA336" t="s">
        <v>199</v>
      </c>
      <c r="AB336" t="s">
        <v>199</v>
      </c>
      <c r="AC336" t="s">
        <v>199</v>
      </c>
      <c r="AD336" t="s">
        <v>199</v>
      </c>
      <c r="AE336" t="s">
        <v>199</v>
      </c>
      <c r="AF336" t="s">
        <v>199</v>
      </c>
      <c r="AG336">
        <v>99.332933889119758</v>
      </c>
      <c r="AH336">
        <v>91.656432457720314</v>
      </c>
      <c r="AI336">
        <v>99.592752830767523</v>
      </c>
      <c r="AJ336">
        <v>98.890760397609895</v>
      </c>
      <c r="AK336"/>
      <c r="AL336"/>
      <c r="AM336"/>
      <c r="AN336"/>
      <c r="AO336"/>
      <c r="AP336"/>
      <c r="AQ336">
        <v>2623.9575810000001</v>
      </c>
      <c r="AR336">
        <v>4272.943204000002</v>
      </c>
      <c r="AS336">
        <v>5076.8034319999988</v>
      </c>
      <c r="AT336">
        <v>5101.2292180000022</v>
      </c>
      <c r="AU336">
        <v>4573.7616240000016</v>
      </c>
      <c r="AV336">
        <v>1861.7276340000001</v>
      </c>
      <c r="AW336">
        <v>2203.8635560000012</v>
      </c>
      <c r="AX336">
        <v>2110.7451220000021</v>
      </c>
      <c r="AY336">
        <v>2270.1534270000011</v>
      </c>
      <c r="AZ336">
        <v>1486.4442610000001</v>
      </c>
      <c r="BA336">
        <v>1312.5216809999979</v>
      </c>
      <c r="BB336">
        <v>1815.157376999998</v>
      </c>
      <c r="BC336">
        <v>2500.644479</v>
      </c>
      <c r="BD336">
        <v>2892.5120990000032</v>
      </c>
      <c r="BE336">
        <v>3194.9254229999979</v>
      </c>
      <c r="BF336">
        <v>1474.609999</v>
      </c>
      <c r="BG336">
        <v>15118.039535999989</v>
      </c>
      <c r="BH336">
        <v>3367.0055479999969</v>
      </c>
      <c r="BI336">
        <v>1689.0399759999971</v>
      </c>
      <c r="BJ336"/>
      <c r="BK336"/>
      <c r="BL336"/>
      <c r="BM336"/>
      <c r="BN336"/>
      <c r="BO336"/>
    </row>
    <row r="337">
      <c r="A337" t="s">
        <v>679</v>
      </c>
      <c r="B337">
        <v>2018</v>
      </c>
      <c r="C337" t="s">
        <v>687</v>
      </c>
      <c r="D337">
        <v>145</v>
      </c>
      <c r="E337" t="s">
        <v>108</v>
      </c>
      <c r="F337" t="s">
        <v>65</v>
      </c>
      <c r="G337" t="s">
        <v>719</v>
      </c>
      <c r="H337">
        <v>0.30297471397246623</v>
      </c>
      <c r="I337">
        <v>0.31596048124625631</v>
      </c>
      <c r="J337">
        <v>0.80589270082237485</v>
      </c>
      <c r="K337">
        <v>0.2237360556037962</v>
      </c>
      <c r="L337">
        <v>0.34631088375780289</v>
      </c>
      <c r="M337">
        <v>0.60049913400408472</v>
      </c>
      <c r="N337">
        <v>0.0542670100553376</v>
      </c>
      <c r="O337">
        <v>0.28772180751500048</v>
      </c>
      <c r="P337">
        <v>0.58690034315127526</v>
      </c>
      <c r="Q337">
        <v>0.1707121611640838</v>
      </c>
      <c r="R337">
        <v>0</v>
      </c>
      <c r="S337">
        <v>0.43775320484847341</v>
      </c>
      <c r="T337">
        <v>0.045981548136079499</v>
      </c>
      <c r="U337">
        <v>1.2846551947351139</v>
      </c>
      <c r="V337">
        <v>0.2998884683227348</v>
      </c>
      <c r="W337" t="s">
        <v>546</v>
      </c>
      <c r="X337" t="s">
        <v>547</v>
      </c>
      <c r="Y337" t="s">
        <v>548</v>
      </c>
      <c r="Z337" t="s">
        <v>549</v>
      </c>
      <c r="AA337" t="s">
        <v>199</v>
      </c>
      <c r="AB337" t="s">
        <v>199</v>
      </c>
      <c r="AC337" t="s">
        <v>199</v>
      </c>
      <c r="AD337" t="s">
        <v>199</v>
      </c>
      <c r="AE337" t="s">
        <v>199</v>
      </c>
      <c r="AF337" t="s">
        <v>199</v>
      </c>
      <c r="AG337">
        <v>0.66706611088023837</v>
      </c>
      <c r="AH337">
        <v>0.44958384724283118</v>
      </c>
      <c r="AI337">
        <v>0.0086649101675307996</v>
      </c>
      <c r="AJ337">
        <v>0.62090411183430527</v>
      </c>
      <c r="AK337"/>
      <c r="AL337"/>
      <c r="AM337"/>
      <c r="AN337"/>
      <c r="AO337"/>
      <c r="AP337"/>
      <c r="AQ337">
        <v>7.9808459999999997</v>
      </c>
      <c r="AR337">
        <v>13.567240999999999</v>
      </c>
      <c r="AS337">
        <v>42.574168</v>
      </c>
      <c r="AT337">
        <v>12.345530999999999</v>
      </c>
      <c r="AU337">
        <v>18.488264999999998</v>
      </c>
      <c r="AV337">
        <v>11.742126000000001</v>
      </c>
      <c r="AW337">
        <v>1.2790619999999999</v>
      </c>
      <c r="AX337">
        <v>6.9956370000000003</v>
      </c>
      <c r="AY337">
        <v>15.160674999999999</v>
      </c>
      <c r="AZ337">
        <v>3.3275899999999998</v>
      </c>
      <c r="BA337">
        <v>0</v>
      </c>
      <c r="BB337">
        <v>7.9808459999999997</v>
      </c>
      <c r="BC337">
        <v>1.1503639999999999</v>
      </c>
      <c r="BD337">
        <v>37.655127999999998</v>
      </c>
      <c r="BE337">
        <v>9.6646229999999989</v>
      </c>
      <c r="BF337">
        <v>9.9026810000000012</v>
      </c>
      <c r="BG337">
        <v>74.155476000000007</v>
      </c>
      <c r="BH337">
        <v>0.29294100000000001</v>
      </c>
      <c r="BI337">
        <v>10.604953</v>
      </c>
      <c r="BJ337"/>
      <c r="BK337"/>
      <c r="BL337"/>
      <c r="BM337"/>
      <c r="BN337"/>
      <c r="BO337"/>
    </row>
    <row r="338">
      <c r="A338" t="s">
        <v>679</v>
      </c>
      <c r="B338">
        <v>2018</v>
      </c>
      <c r="C338" t="s">
        <v>687</v>
      </c>
      <c r="D338">
        <v>146</v>
      </c>
      <c r="E338" t="s">
        <v>108</v>
      </c>
      <c r="F338" t="s">
        <v>66</v>
      </c>
      <c r="G338" t="s">
        <v>720</v>
      </c>
      <c r="H338">
        <v>0</v>
      </c>
      <c r="I338">
        <v>0</v>
      </c>
      <c r="J338">
        <v>0.22190353648115629</v>
      </c>
      <c r="K338">
        <v>1.2342668855975769</v>
      </c>
      <c r="L338">
        <v>2.2607571612141402</v>
      </c>
      <c r="M338">
        <v>0.0541070916178433</v>
      </c>
      <c r="N338">
        <v>1.034896899373785</v>
      </c>
      <c r="O338">
        <v>1.876265910031905</v>
      </c>
      <c r="P338">
        <v>2.6493474718479959</v>
      </c>
      <c r="Q338">
        <v>3.0799464475223481</v>
      </c>
      <c r="R338">
        <v>0</v>
      </c>
      <c r="S338">
        <v>0</v>
      </c>
      <c r="T338">
        <v>0</v>
      </c>
      <c r="U338">
        <v>0.033415113921868203</v>
      </c>
      <c r="V338">
        <v>0</v>
      </c>
      <c r="W338" t="s">
        <v>546</v>
      </c>
      <c r="X338" t="s">
        <v>547</v>
      </c>
      <c r="Y338" t="s">
        <v>548</v>
      </c>
      <c r="Z338" t="s">
        <v>549</v>
      </c>
      <c r="AA338" t="s">
        <v>199</v>
      </c>
      <c r="AB338" t="s">
        <v>199</v>
      </c>
      <c r="AC338" t="s">
        <v>199</v>
      </c>
      <c r="AD338" t="s">
        <v>199</v>
      </c>
      <c r="AE338" t="s">
        <v>199</v>
      </c>
      <c r="AF338" t="s">
        <v>199</v>
      </c>
      <c r="AG338">
        <v>0</v>
      </c>
      <c r="AH338">
        <v>1.184148520506674</v>
      </c>
      <c r="AI338">
        <v>0.1177129973332765</v>
      </c>
      <c r="AJ338">
        <v>0.071778355694818496</v>
      </c>
      <c r="AK338"/>
      <c r="AL338"/>
      <c r="AM338"/>
      <c r="AN338"/>
      <c r="AO338"/>
      <c r="AP338"/>
      <c r="AQ338">
        <v>0</v>
      </c>
      <c r="AR338">
        <v>0</v>
      </c>
      <c r="AS338">
        <v>11.722849</v>
      </c>
      <c r="AT338">
        <v>68.105607999999989</v>
      </c>
      <c r="AU338">
        <v>120.69351399999999</v>
      </c>
      <c r="AV338">
        <v>1.0580069999999999</v>
      </c>
      <c r="AW338">
        <v>24.392302000000001</v>
      </c>
      <c r="AX338">
        <v>45.619326999999998</v>
      </c>
      <c r="AY338">
        <v>68.437336000000002</v>
      </c>
      <c r="AZ338">
        <v>60.035552999999993</v>
      </c>
      <c r="BA338">
        <v>0</v>
      </c>
      <c r="BB338">
        <v>0</v>
      </c>
      <c r="BC338">
        <v>0</v>
      </c>
      <c r="BD338">
        <v>0.97944600000000004</v>
      </c>
      <c r="BE338">
        <v>0</v>
      </c>
      <c r="BF338">
        <v>0</v>
      </c>
      <c r="BG338">
        <v>195.31639700000011</v>
      </c>
      <c r="BH338">
        <v>3.9796100000000001</v>
      </c>
      <c r="BI338">
        <v>1.2259640000000001</v>
      </c>
      <c r="BJ338"/>
      <c r="BK338"/>
      <c r="BL338"/>
      <c r="BM338"/>
      <c r="BN338"/>
      <c r="BO338"/>
    </row>
    <row r="339">
      <c r="A339" t="s">
        <v>679</v>
      </c>
      <c r="B339">
        <v>2018</v>
      </c>
      <c r="C339" t="s">
        <v>687</v>
      </c>
      <c r="D339">
        <v>147</v>
      </c>
      <c r="E339" t="s">
        <v>108</v>
      </c>
      <c r="F339" t="s">
        <v>67</v>
      </c>
      <c r="G339" t="s">
        <v>721</v>
      </c>
      <c r="H339">
        <v>0.084428127861658001</v>
      </c>
      <c r="I339">
        <v>0.1736680973452604</v>
      </c>
      <c r="J339">
        <v>2.8726433588670202</v>
      </c>
      <c r="K339">
        <v>6.0932474694809207</v>
      </c>
      <c r="L339">
        <v>11.72002375596422</v>
      </c>
      <c r="M339">
        <v>4.1355627805296393</v>
      </c>
      <c r="N339">
        <v>5.4070921328549213</v>
      </c>
      <c r="O339">
        <v>11.02370316674136</v>
      </c>
      <c r="P339">
        <v>8.8815289124655106</v>
      </c>
      <c r="Q339">
        <v>20.491715828891731</v>
      </c>
      <c r="R339">
        <v>0</v>
      </c>
      <c r="S339">
        <v>0</v>
      </c>
      <c r="T339">
        <v>0</v>
      </c>
      <c r="U339">
        <v>0</v>
      </c>
      <c r="V339">
        <v>0.56315693874228845</v>
      </c>
      <c r="W339" t="s">
        <v>546</v>
      </c>
      <c r="X339" t="s">
        <v>547</v>
      </c>
      <c r="Y339" t="s">
        <v>548</v>
      </c>
      <c r="Z339" t="s">
        <v>549</v>
      </c>
      <c r="AA339" t="s">
        <v>199</v>
      </c>
      <c r="AB339" t="s">
        <v>199</v>
      </c>
      <c r="AC339" t="s">
        <v>199</v>
      </c>
      <c r="AD339" t="s">
        <v>199</v>
      </c>
      <c r="AE339" t="s">
        <v>199</v>
      </c>
      <c r="AF339" t="s">
        <v>199</v>
      </c>
      <c r="AG339">
        <v>0</v>
      </c>
      <c r="AH339">
        <v>6.7098351745303448</v>
      </c>
      <c r="AI339">
        <v>0.28086926173167293</v>
      </c>
      <c r="AJ339">
        <v>0.41655713486099921</v>
      </c>
      <c r="AK339"/>
      <c r="AL339"/>
      <c r="AM339"/>
      <c r="AN339"/>
      <c r="AO339"/>
      <c r="AP339"/>
      <c r="AQ339">
        <v>2.2239740000000001</v>
      </c>
      <c r="AR339">
        <v>7.4572520000000004</v>
      </c>
      <c r="AS339">
        <v>151.75767300000001</v>
      </c>
      <c r="AT339">
        <v>336.21927999999969</v>
      </c>
      <c r="AU339">
        <v>625.688984</v>
      </c>
      <c r="AV339">
        <v>80.866560000000007</v>
      </c>
      <c r="AW339">
        <v>127.444023</v>
      </c>
      <c r="AX339">
        <v>268.02913000000001</v>
      </c>
      <c r="AY339">
        <v>229.42561699999999</v>
      </c>
      <c r="AZ339">
        <v>399.43275399999999</v>
      </c>
      <c r="BA339">
        <v>0</v>
      </c>
      <c r="BB339">
        <v>0</v>
      </c>
      <c r="BC339">
        <v>0</v>
      </c>
      <c r="BD339">
        <v>0</v>
      </c>
      <c r="BE339">
        <v>18.149079</v>
      </c>
      <c r="BF339">
        <v>0</v>
      </c>
      <c r="BG339">
        <v>1106.7368730000001</v>
      </c>
      <c r="BH339">
        <v>9.4955540000000003</v>
      </c>
      <c r="BI339">
        <v>7.1147359999999997</v>
      </c>
      <c r="BJ339"/>
      <c r="BK339"/>
      <c r="BL339"/>
      <c r="BM339"/>
      <c r="BN339"/>
      <c r="BO339"/>
    </row>
    <row r="340">
      <c r="A340" t="s">
        <v>679</v>
      </c>
      <c r="B340">
        <v>2018</v>
      </c>
      <c r="C340" t="s">
        <v>687</v>
      </c>
      <c r="D340">
        <v>148</v>
      </c>
      <c r="E340" t="s">
        <v>109</v>
      </c>
      <c r="F340" t="s">
        <v>49</v>
      </c>
      <c r="G340" t="s">
        <v>199</v>
      </c>
      <c r="H340">
        <v>5.5191714013991016</v>
      </c>
      <c r="I340">
        <v>13.143116455516269</v>
      </c>
      <c r="J340">
        <v>27.22369515402324</v>
      </c>
      <c r="K340">
        <v>32.13888413216398</v>
      </c>
      <c r="L340">
        <v>28.19546118605162</v>
      </c>
      <c r="M340">
        <v>36.161656800426272</v>
      </c>
      <c r="N340">
        <v>43.78219611469688</v>
      </c>
      <c r="O340">
        <v>44.761824226056859</v>
      </c>
      <c r="P340">
        <v>39.814481474939733</v>
      </c>
      <c r="Q340">
        <v>24.146042443234268</v>
      </c>
      <c r="R340">
        <v>4.4077828500900944</v>
      </c>
      <c r="S340">
        <v>8.3304872043740286</v>
      </c>
      <c r="T340">
        <v>11.498254665442751</v>
      </c>
      <c r="U340">
        <v>10.918856530940859</v>
      </c>
      <c r="V340">
        <v>7.8258409777186193</v>
      </c>
      <c r="W340" t="s">
        <v>546</v>
      </c>
      <c r="X340" t="s">
        <v>547</v>
      </c>
      <c r="Y340" t="s">
        <v>548</v>
      </c>
      <c r="Z340" t="s">
        <v>549</v>
      </c>
      <c r="AA340" t="s">
        <v>199</v>
      </c>
      <c r="AB340" t="s">
        <v>199</v>
      </c>
      <c r="AC340" t="s">
        <v>199</v>
      </c>
      <c r="AD340" t="s">
        <v>199</v>
      </c>
      <c r="AE340" t="s">
        <v>199</v>
      </c>
      <c r="AF340" t="s">
        <v>199</v>
      </c>
      <c r="AG340">
        <v>7.8538949884778244</v>
      </c>
      <c r="AH340">
        <v>28.563444062640329</v>
      </c>
      <c r="AI340">
        <v>9.2495813460637031</v>
      </c>
      <c r="AJ340">
        <v>7.5046757943331999</v>
      </c>
      <c r="AK340"/>
      <c r="AL340"/>
      <c r="AM340"/>
      <c r="AN340"/>
      <c r="AO340"/>
      <c r="AP340"/>
      <c r="AQ340">
        <v>363.97492299999988</v>
      </c>
      <c r="AR340">
        <v>866.43859699999973</v>
      </c>
      <c r="AS340">
        <v>1794.826096999999</v>
      </c>
      <c r="AT340">
        <v>2118.0474180000001</v>
      </c>
      <c r="AU340">
        <v>1859.796884000001</v>
      </c>
      <c r="AV340">
        <v>1034.626711000001</v>
      </c>
      <c r="AW340">
        <v>1252.9712490000011</v>
      </c>
      <c r="AX340">
        <v>1280.129145000001</v>
      </c>
      <c r="AY340">
        <v>1141.0838699999999</v>
      </c>
      <c r="AZ340">
        <v>690.01990399999988</v>
      </c>
      <c r="BA340">
        <v>164.40295800000001</v>
      </c>
      <c r="BB340">
        <v>311.11906199999987</v>
      </c>
      <c r="BC340">
        <v>429.21344899999968</v>
      </c>
      <c r="BD340">
        <v>407.80157100000008</v>
      </c>
      <c r="BE340">
        <v>291.71600000000018</v>
      </c>
      <c r="BF340">
        <v>222.06514799999991</v>
      </c>
      <c r="BG340">
        <v>5978.0759610000014</v>
      </c>
      <c r="BH340">
        <v>592.53135899999984</v>
      </c>
      <c r="BI340">
        <v>210.41145100000011</v>
      </c>
      <c r="BJ340"/>
      <c r="BK340"/>
      <c r="BL340"/>
      <c r="BM340"/>
      <c r="BN340"/>
      <c r="BO340"/>
    </row>
    <row r="341">
      <c r="A341" t="s">
        <v>679</v>
      </c>
      <c r="B341">
        <v>2018</v>
      </c>
      <c r="C341" t="s">
        <v>687</v>
      </c>
      <c r="D341">
        <v>149</v>
      </c>
      <c r="E341" t="s">
        <v>109</v>
      </c>
      <c r="F341" t="s">
        <v>48</v>
      </c>
      <c r="G341" t="s">
        <v>199</v>
      </c>
      <c r="H341">
        <v>34.519184942648607</v>
      </c>
      <c r="I341">
        <v>51.874605740093223</v>
      </c>
      <c r="J341">
        <v>53.041057326080143</v>
      </c>
      <c r="K341">
        <v>52.655954537715168</v>
      </c>
      <c r="L341">
        <v>65.610686998348783</v>
      </c>
      <c r="M341">
        <v>32.383381196666392</v>
      </c>
      <c r="N341">
        <v>38.807928707302032</v>
      </c>
      <c r="O341">
        <v>41.339259772561348</v>
      </c>
      <c r="P341">
        <v>52.04836625089311</v>
      </c>
      <c r="Q341">
        <v>71.935789111373907</v>
      </c>
      <c r="R341">
        <v>30.889944724780811</v>
      </c>
      <c r="S341">
        <v>40.545563993380163</v>
      </c>
      <c r="T341">
        <v>55.314231814250938</v>
      </c>
      <c r="U341">
        <v>67.646557160657295</v>
      </c>
      <c r="V341">
        <v>79.583678158367206</v>
      </c>
      <c r="W341" t="s">
        <v>546</v>
      </c>
      <c r="X341" t="s">
        <v>547</v>
      </c>
      <c r="Y341" t="s">
        <v>548</v>
      </c>
      <c r="Z341" t="s">
        <v>549</v>
      </c>
      <c r="AA341" t="s">
        <v>199</v>
      </c>
      <c r="AB341" t="s">
        <v>199</v>
      </c>
      <c r="AC341" t="s">
        <v>199</v>
      </c>
      <c r="AD341" t="s">
        <v>199</v>
      </c>
      <c r="AE341" t="s">
        <v>199</v>
      </c>
      <c r="AF341" t="s">
        <v>199</v>
      </c>
      <c r="AG341">
        <v>44.713866829589023</v>
      </c>
      <c r="AH341">
        <v>54.358268060878373</v>
      </c>
      <c r="AI341">
        <v>44.164860331521709</v>
      </c>
      <c r="AJ341">
        <v>54.244370024962421</v>
      </c>
      <c r="AK341"/>
      <c r="AL341"/>
      <c r="AM341"/>
      <c r="AN341"/>
      <c r="AO341"/>
      <c r="AP341"/>
      <c r="AQ341">
        <v>2276.4499900000019</v>
      </c>
      <c r="AR341">
        <v>3419.7490960000018</v>
      </c>
      <c r="AS341">
        <v>3496.934320000003</v>
      </c>
      <c r="AT341">
        <v>3470.182974999997</v>
      </c>
      <c r="AU341">
        <v>4327.7373770000031</v>
      </c>
      <c r="AV341">
        <v>926.52588800000058</v>
      </c>
      <c r="AW341">
        <v>1110.61626</v>
      </c>
      <c r="AX341">
        <v>1182.248315</v>
      </c>
      <c r="AY341">
        <v>1491.7072629999991</v>
      </c>
      <c r="AZ341">
        <v>2055.7044249999981</v>
      </c>
      <c r="BA341">
        <v>1152.143482999998</v>
      </c>
      <c r="BB341">
        <v>1514.256912999999</v>
      </c>
      <c r="BC341">
        <v>2064.8013899999978</v>
      </c>
      <c r="BD341">
        <v>2526.4891250000028</v>
      </c>
      <c r="BE341">
        <v>2966.560696</v>
      </c>
      <c r="BF341">
        <v>1264.2633330000001</v>
      </c>
      <c r="BG341">
        <v>11376.704254</v>
      </c>
      <c r="BH341">
        <v>2829.2161269999938</v>
      </c>
      <c r="BI341">
        <v>1520.870043999998</v>
      </c>
      <c r="BJ341"/>
      <c r="BK341"/>
      <c r="BL341"/>
      <c r="BM341"/>
      <c r="BN341"/>
      <c r="BO341"/>
    </row>
    <row r="342">
      <c r="A342" t="s">
        <v>679</v>
      </c>
      <c r="B342">
        <v>2018</v>
      </c>
      <c r="C342" t="s">
        <v>687</v>
      </c>
      <c r="D342">
        <v>150</v>
      </c>
      <c r="E342" t="s">
        <v>109</v>
      </c>
      <c r="F342" t="s">
        <v>111</v>
      </c>
      <c r="G342" t="s">
        <v>199</v>
      </c>
      <c r="H342">
        <v>59.961643655952088</v>
      </c>
      <c r="I342">
        <v>34.982277804390471</v>
      </c>
      <c r="J342">
        <v>19.735247519896511</v>
      </c>
      <c r="K342">
        <v>15.205161330120671</v>
      </c>
      <c r="L342">
        <v>6.1938518155994906</v>
      </c>
      <c r="M342">
        <v>31.454962002907209</v>
      </c>
      <c r="N342">
        <v>17.409875178001268</v>
      </c>
      <c r="O342">
        <v>13.89891600138183</v>
      </c>
      <c r="P342">
        <v>8.1371522741672067</v>
      </c>
      <c r="Q342">
        <v>3.9181684453917209</v>
      </c>
      <c r="R342">
        <v>64.702272425129053</v>
      </c>
      <c r="S342">
        <v>51.123948802245593</v>
      </c>
      <c r="T342">
        <v>33.187513520306197</v>
      </c>
      <c r="U342">
        <v>21.434586308401911</v>
      </c>
      <c r="V342">
        <v>12.590480863914239</v>
      </c>
      <c r="W342" t="s">
        <v>546</v>
      </c>
      <c r="X342" t="s">
        <v>547</v>
      </c>
      <c r="Y342" t="s">
        <v>548</v>
      </c>
      <c r="Z342" t="s">
        <v>549</v>
      </c>
      <c r="AA342" t="s">
        <v>199</v>
      </c>
      <c r="AB342" t="s">
        <v>199</v>
      </c>
      <c r="AC342" t="s">
        <v>199</v>
      </c>
      <c r="AD342" t="s">
        <v>199</v>
      </c>
      <c r="AE342" t="s">
        <v>199</v>
      </c>
      <c r="AF342" t="s">
        <v>199</v>
      </c>
      <c r="AG342">
        <v>47.432238181933251</v>
      </c>
      <c r="AH342">
        <v>17.078287876481799</v>
      </c>
      <c r="AI342">
        <v>46.585558322414393</v>
      </c>
      <c r="AJ342">
        <v>38.250954180704227</v>
      </c>
      <c r="AK342"/>
      <c r="AL342"/>
      <c r="AM342"/>
      <c r="AN342"/>
      <c r="AO342"/>
      <c r="AP342"/>
      <c r="AQ342">
        <v>3954.313617999996</v>
      </c>
      <c r="AR342">
        <v>2306.1498239999978</v>
      </c>
      <c r="AS342">
        <v>1301.1215810000001</v>
      </c>
      <c r="AT342">
        <v>1002.065055</v>
      </c>
      <c r="AU342">
        <v>408.55179600000002</v>
      </c>
      <c r="AV342">
        <v>899.96274399999982</v>
      </c>
      <c r="AW342">
        <v>498.24072299999989</v>
      </c>
      <c r="AX342">
        <v>397.49066900000003</v>
      </c>
      <c r="AY342">
        <v>233.21095399999999</v>
      </c>
      <c r="AZ342">
        <v>111.96924799999999</v>
      </c>
      <c r="BA342">
        <v>2413.2869829999959</v>
      </c>
      <c r="BB342">
        <v>1909.3283029999991</v>
      </c>
      <c r="BC342">
        <v>1238.842551</v>
      </c>
      <c r="BD342">
        <v>800.54701199999965</v>
      </c>
      <c r="BE342">
        <v>469.32268699999997</v>
      </c>
      <c r="BF342">
        <v>1341.123990999997</v>
      </c>
      <c r="BG342">
        <v>3574.334452999999</v>
      </c>
      <c r="BH342">
        <v>2984.2868719999951</v>
      </c>
      <c r="BI342">
        <v>1072.4565580000001</v>
      </c>
      <c r="BJ342"/>
      <c r="BK342"/>
      <c r="BL342"/>
      <c r="BM342"/>
      <c r="BN342"/>
      <c r="BO342"/>
    </row>
    <row r="343">
      <c r="A343" t="s">
        <v>679</v>
      </c>
      <c r="B343">
        <v>2018</v>
      </c>
      <c r="C343" t="s">
        <v>687</v>
      </c>
      <c r="D343">
        <v>151</v>
      </c>
      <c r="E343" t="s">
        <v>110</v>
      </c>
      <c r="F343" t="s">
        <v>49</v>
      </c>
      <c r="G343" t="s">
        <v>199</v>
      </c>
      <c r="H343">
        <v>14.183217779698889</v>
      </c>
      <c r="I343">
        <v>21.54289538016328</v>
      </c>
      <c r="J343">
        <v>34.289728430837513</v>
      </c>
      <c r="K343">
        <v>37.268420116705222</v>
      </c>
      <c r="L343">
        <v>29.38833509840472</v>
      </c>
      <c r="M343">
        <v>52.870871748394201</v>
      </c>
      <c r="N343">
        <v>52.289337826678917</v>
      </c>
      <c r="O343">
        <v>49.108049664129453</v>
      </c>
      <c r="P343">
        <v>41.468442218112131</v>
      </c>
      <c r="Q343">
        <v>24.758353131205521</v>
      </c>
      <c r="R343">
        <v>12.681444742943761</v>
      </c>
      <c r="S343">
        <v>17.76984875856083</v>
      </c>
      <c r="T343">
        <v>17.285891767251329</v>
      </c>
      <c r="U343">
        <v>15.197730171295889</v>
      </c>
      <c r="V343">
        <v>10.094452071483669</v>
      </c>
      <c r="W343" t="s">
        <v>546</v>
      </c>
      <c r="X343" t="s">
        <v>547</v>
      </c>
      <c r="Y343" t="s">
        <v>548</v>
      </c>
      <c r="Z343" t="s">
        <v>549</v>
      </c>
      <c r="AA343" t="s">
        <v>199</v>
      </c>
      <c r="AB343" t="s">
        <v>199</v>
      </c>
      <c r="AC343" t="s">
        <v>199</v>
      </c>
      <c r="AD343" t="s">
        <v>199</v>
      </c>
      <c r="AE343" t="s">
        <v>199</v>
      </c>
      <c r="AF343" t="s">
        <v>199</v>
      </c>
      <c r="AG343">
        <v>15.96754683433727</v>
      </c>
      <c r="AH343">
        <v>34.146880561775077</v>
      </c>
      <c r="AI343">
        <v>18.290066020209672</v>
      </c>
      <c r="AJ343">
        <v>12.514642566922779</v>
      </c>
      <c r="AK343"/>
      <c r="AL343"/>
      <c r="AM343"/>
      <c r="AN343"/>
      <c r="AO343"/>
      <c r="AP343"/>
      <c r="AQ343">
        <v>401.60249699999991</v>
      </c>
      <c r="AR343">
        <v>1040.6321760000001</v>
      </c>
      <c r="AS343">
        <v>2045.994782999999</v>
      </c>
      <c r="AT343">
        <v>2381.0808709999992</v>
      </c>
      <c r="AU343">
        <v>1927.620283</v>
      </c>
      <c r="AV343">
        <v>1231.4614430000011</v>
      </c>
      <c r="AW343">
        <v>1434.6177160000011</v>
      </c>
      <c r="AX343">
        <v>1374.5245980000011</v>
      </c>
      <c r="AY343">
        <v>1184.44901</v>
      </c>
      <c r="AZ343">
        <v>703.36078199999997</v>
      </c>
      <c r="BA343">
        <v>173.90085199999999</v>
      </c>
      <c r="BB343">
        <v>352.39879599999989</v>
      </c>
      <c r="BC343">
        <v>484.36225399999972</v>
      </c>
      <c r="BD343">
        <v>495.0427729999999</v>
      </c>
      <c r="BE343">
        <v>362.81238600000017</v>
      </c>
      <c r="BF343">
        <v>284.45634299999989</v>
      </c>
      <c r="BG343">
        <v>6632.3763339999959</v>
      </c>
      <c r="BH343">
        <v>657.94577399999969</v>
      </c>
      <c r="BI343">
        <v>222.1521590000001</v>
      </c>
      <c r="BJ343"/>
      <c r="BK343"/>
      <c r="BL343"/>
      <c r="BM343"/>
      <c r="BN343"/>
      <c r="BO343"/>
    </row>
    <row r="344">
      <c r="A344" t="s">
        <v>679</v>
      </c>
      <c r="B344">
        <v>2018</v>
      </c>
      <c r="C344" t="s">
        <v>687</v>
      </c>
      <c r="D344">
        <v>152</v>
      </c>
      <c r="E344" t="s">
        <v>110</v>
      </c>
      <c r="F344" t="s">
        <v>48</v>
      </c>
      <c r="G344" t="s">
        <v>199</v>
      </c>
      <c r="H344">
        <v>85.81678222030115</v>
      </c>
      <c r="I344">
        <v>78.457104619836713</v>
      </c>
      <c r="J344">
        <v>65.71027156916243</v>
      </c>
      <c r="K344">
        <v>62.731579883294543</v>
      </c>
      <c r="L344">
        <v>70.611664901595205</v>
      </c>
      <c r="M344">
        <v>47.129128251605742</v>
      </c>
      <c r="N344">
        <v>47.710662173321218</v>
      </c>
      <c r="O344">
        <v>50.891950335870639</v>
      </c>
      <c r="P344">
        <v>58.531557781887869</v>
      </c>
      <c r="Q344">
        <v>75.241646868794348</v>
      </c>
      <c r="R344">
        <v>87.318555257056289</v>
      </c>
      <c r="S344">
        <v>82.230151241439202</v>
      </c>
      <c r="T344">
        <v>82.714108232748572</v>
      </c>
      <c r="U344">
        <v>84.802269828704084</v>
      </c>
      <c r="V344">
        <v>89.905547928516398</v>
      </c>
      <c r="W344" t="s">
        <v>546</v>
      </c>
      <c r="X344" t="s">
        <v>547</v>
      </c>
      <c r="Y344" t="s">
        <v>548</v>
      </c>
      <c r="Z344" t="s">
        <v>549</v>
      </c>
      <c r="AA344" t="s">
        <v>199</v>
      </c>
      <c r="AB344" t="s">
        <v>199</v>
      </c>
      <c r="AC344" t="s">
        <v>199</v>
      </c>
      <c r="AD344" t="s">
        <v>199</v>
      </c>
      <c r="AE344" t="s">
        <v>199</v>
      </c>
      <c r="AF344" t="s">
        <v>199</v>
      </c>
      <c r="AG344">
        <v>84.032453165662773</v>
      </c>
      <c r="AH344">
        <v>65.85311943822532</v>
      </c>
      <c r="AI344">
        <v>81.70993397979025</v>
      </c>
      <c r="AJ344">
        <v>87.485357433077297</v>
      </c>
      <c r="AK344"/>
      <c r="AL344"/>
      <c r="AM344"/>
      <c r="AN344"/>
      <c r="AO344"/>
      <c r="AP344"/>
      <c r="AQ344">
        <v>2429.9305390000022</v>
      </c>
      <c r="AR344">
        <v>3789.879961000001</v>
      </c>
      <c r="AS344">
        <v>3920.791414000003</v>
      </c>
      <c r="AT344">
        <v>4007.9231799999961</v>
      </c>
      <c r="AU344">
        <v>4631.5137290000039</v>
      </c>
      <c r="AV344">
        <v>1097.7255029999999</v>
      </c>
      <c r="AW344">
        <v>1308.996519</v>
      </c>
      <c r="AX344">
        <v>1424.455625000001</v>
      </c>
      <c r="AY344">
        <v>1671.816975999998</v>
      </c>
      <c r="AZ344">
        <v>2137.542157999997</v>
      </c>
      <c r="BA344">
        <v>1197.4007269999991</v>
      </c>
      <c r="BB344">
        <v>1630.728920999999</v>
      </c>
      <c r="BC344">
        <v>2317.704659999999</v>
      </c>
      <c r="BD344">
        <v>2762.3039980000008</v>
      </c>
      <c r="BE344">
        <v>3231.3637359999989</v>
      </c>
      <c r="BF344">
        <v>1497.009188</v>
      </c>
      <c r="BG344">
        <v>12790.70485199999</v>
      </c>
      <c r="BH344">
        <v>2939.3390759999938</v>
      </c>
      <c r="BI344">
        <v>1552.985706999998</v>
      </c>
      <c r="BJ344"/>
      <c r="BK344"/>
      <c r="BL344"/>
      <c r="BM344"/>
      <c r="BN344"/>
      <c r="BO344"/>
    </row>
    <row r="345">
      <c r="A345" t="s">
        <v>679</v>
      </c>
      <c r="B345">
        <v>2018</v>
      </c>
      <c r="C345" t="s">
        <v>687</v>
      </c>
      <c r="D345">
        <v>153</v>
      </c>
      <c r="E345" t="s">
        <v>62</v>
      </c>
      <c r="F345" t="s">
        <v>566</v>
      </c>
      <c r="G345" t="s">
        <v>199</v>
      </c>
      <c r="H345">
        <v>0.033932383967627502</v>
      </c>
      <c r="I345">
        <v>0</v>
      </c>
      <c r="J345">
        <v>0</v>
      </c>
      <c r="K345">
        <v>0.24640532625784009</v>
      </c>
      <c r="L345">
        <v>5.9616009494401174</v>
      </c>
      <c r="M345">
        <v>0</v>
      </c>
      <c r="N345">
        <v>0.14892291411289729</v>
      </c>
      <c r="O345">
        <v>0.41879277154600592</v>
      </c>
      <c r="P345">
        <v>0.38567047979961949</v>
      </c>
      <c r="Q345">
        <v>13.310729850865309</v>
      </c>
      <c r="R345">
        <v>0</v>
      </c>
      <c r="S345">
        <v>0.0599177828665554</v>
      </c>
      <c r="T345">
        <v>0</v>
      </c>
      <c r="U345">
        <v>0</v>
      </c>
      <c r="V345">
        <v>0.048265192021575198</v>
      </c>
      <c r="W345" t="s">
        <v>546</v>
      </c>
      <c r="X345" t="s">
        <v>547</v>
      </c>
      <c r="Y345" t="s">
        <v>548</v>
      </c>
      <c r="Z345" t="s">
        <v>549</v>
      </c>
      <c r="AA345" t="s">
        <v>199</v>
      </c>
      <c r="AB345" t="s">
        <v>199</v>
      </c>
      <c r="AC345" t="s">
        <v>199</v>
      </c>
      <c r="AD345" t="s">
        <v>199</v>
      </c>
      <c r="AE345" t="s">
        <v>199</v>
      </c>
      <c r="AF345" t="s">
        <v>199</v>
      </c>
      <c r="AG345">
        <v>0.0072245246214699002</v>
      </c>
      <c r="AH345">
        <v>1.861742616355194</v>
      </c>
      <c r="AI345">
        <v>0.29660214007862501</v>
      </c>
      <c r="AJ345">
        <v>0.10193420162564661</v>
      </c>
      <c r="AK345"/>
      <c r="AL345"/>
      <c r="AM345"/>
      <c r="AN345"/>
      <c r="AO345"/>
      <c r="AP345"/>
      <c r="AQ345">
        <v>2.237752</v>
      </c>
      <c r="AR345">
        <v>0</v>
      </c>
      <c r="AS345">
        <v>0</v>
      </c>
      <c r="AT345">
        <v>16.238838999999999</v>
      </c>
      <c r="AU345">
        <v>393.23232899999982</v>
      </c>
      <c r="AV345">
        <v>0</v>
      </c>
      <c r="AW345">
        <v>4.2619180000000014</v>
      </c>
      <c r="AX345">
        <v>11.976921000000001</v>
      </c>
      <c r="AY345">
        <v>11.053324</v>
      </c>
      <c r="AZ345">
        <v>380.37987199999981</v>
      </c>
      <c r="BA345">
        <v>0</v>
      </c>
      <c r="BB345">
        <v>2.237752</v>
      </c>
      <c r="BC345">
        <v>0</v>
      </c>
      <c r="BD345">
        <v>0</v>
      </c>
      <c r="BE345">
        <v>1.7991330000000001</v>
      </c>
      <c r="BF345">
        <v>0.20427000000000001</v>
      </c>
      <c r="BG345">
        <v>389.64624699999979</v>
      </c>
      <c r="BH345">
        <v>19.00043500000001</v>
      </c>
      <c r="BI345">
        <v>2.8579680000000001</v>
      </c>
      <c r="BJ345"/>
      <c r="BK345"/>
      <c r="BL345"/>
      <c r="BM345"/>
      <c r="BN345"/>
      <c r="BO345"/>
    </row>
    <row r="346">
      <c r="A346" t="s">
        <v>679</v>
      </c>
      <c r="B346">
        <v>2018</v>
      </c>
      <c r="C346" t="s">
        <v>687</v>
      </c>
      <c r="D346">
        <v>154</v>
      </c>
      <c r="E346" t="s">
        <v>62</v>
      </c>
      <c r="F346" t="s">
        <v>567</v>
      </c>
      <c r="G346" t="s">
        <v>199</v>
      </c>
      <c r="H346">
        <v>0</v>
      </c>
      <c r="I346">
        <v>0</v>
      </c>
      <c r="J346">
        <v>0.099914893092251406</v>
      </c>
      <c r="K346">
        <v>0.43278777446397682</v>
      </c>
      <c r="L346">
        <v>6.6484165035204503</v>
      </c>
      <c r="M346">
        <v>0.10370857670102659</v>
      </c>
      <c r="N346">
        <v>0.081998212672604695</v>
      </c>
      <c r="O346">
        <v>0.51621013047066966</v>
      </c>
      <c r="P346">
        <v>1.0339647041575939</v>
      </c>
      <c r="Q346">
        <v>14.111208327078099</v>
      </c>
      <c r="R346">
        <v>0</v>
      </c>
      <c r="S346">
        <v>0</v>
      </c>
      <c r="T346">
        <v>0</v>
      </c>
      <c r="U346">
        <v>0.096926540937665798</v>
      </c>
      <c r="V346">
        <v>0.45764429723321498</v>
      </c>
      <c r="W346" t="s">
        <v>546</v>
      </c>
      <c r="X346" t="s">
        <v>547</v>
      </c>
      <c r="Y346" t="s">
        <v>548</v>
      </c>
      <c r="Z346" t="s">
        <v>549</v>
      </c>
      <c r="AA346" t="s">
        <v>199</v>
      </c>
      <c r="AB346" t="s">
        <v>199</v>
      </c>
      <c r="AC346" t="s">
        <v>199</v>
      </c>
      <c r="AD346" t="s">
        <v>199</v>
      </c>
      <c r="AE346" t="s">
        <v>199</v>
      </c>
      <c r="AF346" t="s">
        <v>199</v>
      </c>
      <c r="AG346">
        <v>0.073831727347245898</v>
      </c>
      <c r="AH346">
        <v>2.061342139138028</v>
      </c>
      <c r="AI346">
        <v>0.35106700562594761</v>
      </c>
      <c r="AJ346">
        <v>0.62940430476798115</v>
      </c>
      <c r="AK346"/>
      <c r="AL346"/>
      <c r="AM346"/>
      <c r="AN346"/>
      <c r="AO346"/>
      <c r="AP346"/>
      <c r="AQ346">
        <v>0</v>
      </c>
      <c r="AR346">
        <v>0</v>
      </c>
      <c r="AS346">
        <v>6.5872709999999994</v>
      </c>
      <c r="AT346">
        <v>28.521992999999998</v>
      </c>
      <c r="AU346">
        <v>438.53527400000002</v>
      </c>
      <c r="AV346">
        <v>2.967222</v>
      </c>
      <c r="AW346">
        <v>2.3466480000000001</v>
      </c>
      <c r="AX346">
        <v>14.762929</v>
      </c>
      <c r="AY346">
        <v>29.63345</v>
      </c>
      <c r="AZ346">
        <v>403.25509399999999</v>
      </c>
      <c r="BA346">
        <v>0</v>
      </c>
      <c r="BB346">
        <v>0</v>
      </c>
      <c r="BC346">
        <v>0</v>
      </c>
      <c r="BD346">
        <v>3.6200489999999999</v>
      </c>
      <c r="BE346">
        <v>17.059145999999998</v>
      </c>
      <c r="BF346">
        <v>2.0875569999999999</v>
      </c>
      <c r="BG346">
        <v>431.42066</v>
      </c>
      <c r="BH346">
        <v>22.489473</v>
      </c>
      <c r="BI346">
        <v>17.646847999999999</v>
      </c>
      <c r="BJ346"/>
      <c r="BK346"/>
      <c r="BL346"/>
      <c r="BM346"/>
      <c r="BN346"/>
      <c r="BO346"/>
    </row>
    <row r="347">
      <c r="A347" t="s">
        <v>679</v>
      </c>
      <c r="B347">
        <v>2018</v>
      </c>
      <c r="C347" t="s">
        <v>687</v>
      </c>
      <c r="D347">
        <v>155</v>
      </c>
      <c r="E347" t="s">
        <v>62</v>
      </c>
      <c r="F347" t="s">
        <v>568</v>
      </c>
      <c r="G347" t="s">
        <v>199</v>
      </c>
      <c r="H347">
        <v>0.056134901825116698</v>
      </c>
      <c r="I347">
        <v>0</v>
      </c>
      <c r="J347">
        <v>0.081322887344661296</v>
      </c>
      <c r="K347">
        <v>0.2212739036521566</v>
      </c>
      <c r="L347">
        <v>2.3317123468512051</v>
      </c>
      <c r="M347">
        <v>0</v>
      </c>
      <c r="N347">
        <v>0.17116582837596411</v>
      </c>
      <c r="O347">
        <v>0.17564687508009219</v>
      </c>
      <c r="P347">
        <v>0.68795309289668394</v>
      </c>
      <c r="Q347">
        <v>4.2602254132441573</v>
      </c>
      <c r="R347">
        <v>0.099252421734960697</v>
      </c>
      <c r="S347">
        <v>0</v>
      </c>
      <c r="T347">
        <v>0</v>
      </c>
      <c r="U347">
        <v>0.0123981290809009</v>
      </c>
      <c r="V347">
        <v>0.58751351070282165</v>
      </c>
      <c r="W347" t="s">
        <v>546</v>
      </c>
      <c r="X347" t="s">
        <v>547</v>
      </c>
      <c r="Y347" t="s">
        <v>548</v>
      </c>
      <c r="Z347" t="s">
        <v>549</v>
      </c>
      <c r="AA347" t="s">
        <v>199</v>
      </c>
      <c r="AB347" t="s">
        <v>199</v>
      </c>
      <c r="AC347" t="s">
        <v>199</v>
      </c>
      <c r="AD347" t="s">
        <v>199</v>
      </c>
      <c r="AE347" t="s">
        <v>199</v>
      </c>
      <c r="AF347" t="s">
        <v>199</v>
      </c>
      <c r="AG347">
        <v>0.079238467213393504</v>
      </c>
      <c r="AH347">
        <v>0.75178718018384549</v>
      </c>
      <c r="AI347">
        <v>0.19164822281460511</v>
      </c>
      <c r="AJ347">
        <v>0.19930346182022571</v>
      </c>
      <c r="AK347"/>
      <c r="AL347"/>
      <c r="AM347"/>
      <c r="AN347"/>
      <c r="AO347"/>
      <c r="AP347"/>
      <c r="AQ347">
        <v>3.7019500000000001</v>
      </c>
      <c r="AR347">
        <v>0</v>
      </c>
      <c r="AS347">
        <v>5.3615219999999999</v>
      </c>
      <c r="AT347">
        <v>14.582604</v>
      </c>
      <c r="AU347">
        <v>153.80175299999999</v>
      </c>
      <c r="AV347">
        <v>0</v>
      </c>
      <c r="AW347">
        <v>4.8984719999999999</v>
      </c>
      <c r="AX347">
        <v>5.023269</v>
      </c>
      <c r="AY347">
        <v>19.716750000000001</v>
      </c>
      <c r="AZ347">
        <v>121.74418799999999</v>
      </c>
      <c r="BA347">
        <v>3.7019500000000001</v>
      </c>
      <c r="BB347">
        <v>0</v>
      </c>
      <c r="BC347">
        <v>0</v>
      </c>
      <c r="BD347">
        <v>0.46305000000000002</v>
      </c>
      <c r="BE347">
        <v>21.90015</v>
      </c>
      <c r="BF347">
        <v>2.2404299999999999</v>
      </c>
      <c r="BG347">
        <v>157.342401</v>
      </c>
      <c r="BH347">
        <v>12.277051</v>
      </c>
      <c r="BI347">
        <v>5.5879469999999998</v>
      </c>
      <c r="BJ347"/>
      <c r="BK347"/>
      <c r="BL347"/>
      <c r="BM347"/>
      <c r="BN347"/>
      <c r="BO347"/>
    </row>
    <row r="348">
      <c r="A348" t="s">
        <v>679</v>
      </c>
      <c r="B348">
        <v>2018</v>
      </c>
      <c r="C348" t="s">
        <v>687</v>
      </c>
      <c r="D348">
        <v>156</v>
      </c>
      <c r="E348" t="s">
        <v>62</v>
      </c>
      <c r="F348" t="s">
        <v>569</v>
      </c>
      <c r="G348" t="s">
        <v>199</v>
      </c>
      <c r="H348">
        <v>0.0144331423531915</v>
      </c>
      <c r="I348">
        <v>0</v>
      </c>
      <c r="J348">
        <v>0.18660570602859411</v>
      </c>
      <c r="K348">
        <v>0.0089019074278079008</v>
      </c>
      <c r="L348">
        <v>0</v>
      </c>
      <c r="M348">
        <v>0</v>
      </c>
      <c r="N348">
        <v>0</v>
      </c>
      <c r="O348">
        <v>0.020513603199079501</v>
      </c>
      <c r="P348">
        <v>0</v>
      </c>
      <c r="Q348">
        <v>0</v>
      </c>
      <c r="R348">
        <v>0.025519316596697501</v>
      </c>
      <c r="S348">
        <v>0</v>
      </c>
      <c r="T348">
        <v>0</v>
      </c>
      <c r="U348">
        <v>0.32940371073280378</v>
      </c>
      <c r="V348">
        <v>0</v>
      </c>
      <c r="W348" t="s">
        <v>546</v>
      </c>
      <c r="X348" t="s">
        <v>547</v>
      </c>
      <c r="Y348" t="s">
        <v>548</v>
      </c>
      <c r="Z348" t="s">
        <v>549</v>
      </c>
      <c r="AA348" t="s">
        <v>199</v>
      </c>
      <c r="AB348" t="s">
        <v>199</v>
      </c>
      <c r="AC348" t="s">
        <v>199</v>
      </c>
      <c r="AD348" t="s">
        <v>199</v>
      </c>
      <c r="AE348" t="s">
        <v>199</v>
      </c>
      <c r="AF348" t="s">
        <v>199</v>
      </c>
      <c r="AG348">
        <v>0</v>
      </c>
      <c r="AH348">
        <v>0</v>
      </c>
      <c r="AI348">
        <v>0.2012064762641099</v>
      </c>
      <c r="AJ348">
        <v>0.033948535205760098</v>
      </c>
      <c r="AK348"/>
      <c r="AL348"/>
      <c r="AM348"/>
      <c r="AN348"/>
      <c r="AO348"/>
      <c r="AP348"/>
      <c r="AQ348">
        <v>0.95182800000000001</v>
      </c>
      <c r="AR348">
        <v>0</v>
      </c>
      <c r="AS348">
        <v>12.302694000000001</v>
      </c>
      <c r="AT348">
        <v>0.58666200000000002</v>
      </c>
      <c r="AU348">
        <v>0</v>
      </c>
      <c r="AV348">
        <v>0</v>
      </c>
      <c r="AW348">
        <v>0</v>
      </c>
      <c r="AX348">
        <v>0.58666200000000002</v>
      </c>
      <c r="AY348">
        <v>0</v>
      </c>
      <c r="AZ348">
        <v>0</v>
      </c>
      <c r="BA348">
        <v>0.95182800000000001</v>
      </c>
      <c r="BB348">
        <v>0</v>
      </c>
      <c r="BC348">
        <v>0</v>
      </c>
      <c r="BD348">
        <v>12.302694000000001</v>
      </c>
      <c r="BE348">
        <v>0</v>
      </c>
      <c r="BF348">
        <v>0</v>
      </c>
      <c r="BG348">
        <v>0</v>
      </c>
      <c r="BH348">
        <v>12.889355999999999</v>
      </c>
      <c r="BI348">
        <v>0.95182800000000001</v>
      </c>
      <c r="BJ348"/>
      <c r="BK348"/>
      <c r="BL348"/>
      <c r="BM348"/>
      <c r="BN348"/>
      <c r="BO348"/>
    </row>
    <row r="349">
      <c r="A349" t="s">
        <v>679</v>
      </c>
      <c r="B349">
        <v>2018</v>
      </c>
      <c r="C349" t="s">
        <v>687</v>
      </c>
      <c r="D349">
        <v>157</v>
      </c>
      <c r="E349" t="s">
        <v>62</v>
      </c>
      <c r="F349" t="s">
        <v>570</v>
      </c>
      <c r="G349" t="s">
        <v>199</v>
      </c>
      <c r="H349">
        <v>0</v>
      </c>
      <c r="I349">
        <v>0.050237688702369901</v>
      </c>
      <c r="J349">
        <v>0.042334293270328199</v>
      </c>
      <c r="K349">
        <v>0.13490490783228981</v>
      </c>
      <c r="L349">
        <v>0.22661840477561221</v>
      </c>
      <c r="M349">
        <v>0.097551117847400795</v>
      </c>
      <c r="N349">
        <v>0</v>
      </c>
      <c r="O349">
        <v>0.14855209430532451</v>
      </c>
      <c r="P349">
        <v>0.3319594930916045</v>
      </c>
      <c r="Q349">
        <v>0.35259963073360667</v>
      </c>
      <c r="R349">
        <v>0</v>
      </c>
      <c r="S349">
        <v>0</v>
      </c>
      <c r="T349">
        <v>0.088721257042182297</v>
      </c>
      <c r="U349">
        <v>0</v>
      </c>
      <c r="V349">
        <v>0</v>
      </c>
      <c r="W349" t="s">
        <v>546</v>
      </c>
      <c r="X349" t="s">
        <v>547</v>
      </c>
      <c r="Y349" t="s">
        <v>548</v>
      </c>
      <c r="Z349" t="s">
        <v>549</v>
      </c>
      <c r="AA349" t="s">
        <v>199</v>
      </c>
      <c r="AB349" t="s">
        <v>199</v>
      </c>
      <c r="AC349" t="s">
        <v>199</v>
      </c>
      <c r="AD349" t="s">
        <v>199</v>
      </c>
      <c r="AE349" t="s">
        <v>199</v>
      </c>
      <c r="AF349" t="s">
        <v>199</v>
      </c>
      <c r="AG349">
        <v>0</v>
      </c>
      <c r="AH349">
        <v>0.1277741243440548</v>
      </c>
      <c r="AI349">
        <v>0.0063755824145706004</v>
      </c>
      <c r="AJ349">
        <v>0.099547459400266505</v>
      </c>
      <c r="AK349"/>
      <c r="AL349"/>
      <c r="AM349"/>
      <c r="AN349"/>
      <c r="AO349"/>
      <c r="AP349"/>
      <c r="AQ349">
        <v>0</v>
      </c>
      <c r="AR349">
        <v>3.3118379999999998</v>
      </c>
      <c r="AS349">
        <v>2.7910499999999998</v>
      </c>
      <c r="AT349">
        <v>8.8906320000000001</v>
      </c>
      <c r="AU349">
        <v>14.947945000000001</v>
      </c>
      <c r="AV349">
        <v>2.7910499999999998</v>
      </c>
      <c r="AW349">
        <v>0</v>
      </c>
      <c r="AX349">
        <v>4.2483940000000002</v>
      </c>
      <c r="AY349">
        <v>9.5139659999999999</v>
      </c>
      <c r="AZ349">
        <v>10.076217</v>
      </c>
      <c r="BA349">
        <v>0</v>
      </c>
      <c r="BB349">
        <v>0</v>
      </c>
      <c r="BC349">
        <v>3.3118379999999998</v>
      </c>
      <c r="BD349">
        <v>0</v>
      </c>
      <c r="BE349">
        <v>0</v>
      </c>
      <c r="BF349">
        <v>0</v>
      </c>
      <c r="BG349">
        <v>26.741993000000001</v>
      </c>
      <c r="BH349">
        <v>0.40842200000000001</v>
      </c>
      <c r="BI349">
        <v>2.7910499999999998</v>
      </c>
      <c r="BJ349"/>
      <c r="BK349"/>
      <c r="BL349"/>
      <c r="BM349"/>
      <c r="BN349"/>
      <c r="BO349"/>
    </row>
    <row r="350">
      <c r="A350" t="s">
        <v>679</v>
      </c>
      <c r="B350">
        <v>2018</v>
      </c>
      <c r="C350" t="s">
        <v>687</v>
      </c>
      <c r="D350">
        <v>158</v>
      </c>
      <c r="E350" t="s">
        <v>62</v>
      </c>
      <c r="F350" t="s">
        <v>571</v>
      </c>
      <c r="G350" t="s">
        <v>199</v>
      </c>
      <c r="H350">
        <v>16.067597889120879</v>
      </c>
      <c r="I350">
        <v>18.9035262952845</v>
      </c>
      <c r="J350">
        <v>16.013387139649488</v>
      </c>
      <c r="K350">
        <v>18.464160060825211</v>
      </c>
      <c r="L350">
        <v>19.37382103503381</v>
      </c>
      <c r="M350">
        <v>11.7651304350088</v>
      </c>
      <c r="N350">
        <v>11.22075554393372</v>
      </c>
      <c r="O350">
        <v>16.077632053642152</v>
      </c>
      <c r="P350">
        <v>17.504145488083878</v>
      </c>
      <c r="Q350">
        <v>15.3744758198055</v>
      </c>
      <c r="R350">
        <v>16.853767515597252</v>
      </c>
      <c r="S350">
        <v>17.27556695186346</v>
      </c>
      <c r="T350">
        <v>18.494211641982929</v>
      </c>
      <c r="U350">
        <v>21.113101522750281</v>
      </c>
      <c r="V350">
        <v>28.035010435025619</v>
      </c>
      <c r="W350" t="s">
        <v>546</v>
      </c>
      <c r="X350" t="s">
        <v>547</v>
      </c>
      <c r="Y350" t="s">
        <v>548</v>
      </c>
      <c r="Z350" t="s">
        <v>549</v>
      </c>
      <c r="AA350" t="s">
        <v>199</v>
      </c>
      <c r="AB350" t="s">
        <v>199</v>
      </c>
      <c r="AC350" t="s">
        <v>199</v>
      </c>
      <c r="AD350" t="s">
        <v>199</v>
      </c>
      <c r="AE350" t="s">
        <v>199</v>
      </c>
      <c r="AF350" t="s">
        <v>199</v>
      </c>
      <c r="AG350">
        <v>11.84339179229891</v>
      </c>
      <c r="AH350">
        <v>17.951617259494199</v>
      </c>
      <c r="AI350">
        <v>20.439163105094281</v>
      </c>
      <c r="AJ350">
        <v>16.227621710707641</v>
      </c>
      <c r="AK350"/>
      <c r="AL350"/>
      <c r="AM350"/>
      <c r="AN350"/>
      <c r="AO350"/>
      <c r="AP350"/>
      <c r="AQ350">
        <v>1059.616068999999</v>
      </c>
      <c r="AR350">
        <v>1246.1842560000009</v>
      </c>
      <c r="AS350">
        <v>1055.7437179999999</v>
      </c>
      <c r="AT350">
        <v>1216.842699999999</v>
      </c>
      <c r="AU350">
        <v>1277.913908</v>
      </c>
      <c r="AV350">
        <v>336.6139520000001</v>
      </c>
      <c r="AW350">
        <v>321.11874999999998</v>
      </c>
      <c r="AX350">
        <v>459.79907500000002</v>
      </c>
      <c r="AY350">
        <v>501.669175</v>
      </c>
      <c r="AZ350">
        <v>439.35540800000001</v>
      </c>
      <c r="BA350">
        <v>628.61745400000007</v>
      </c>
      <c r="BB350">
        <v>645.19133799999986</v>
      </c>
      <c r="BC350">
        <v>690.36254600000052</v>
      </c>
      <c r="BD350">
        <v>788.54007699999966</v>
      </c>
      <c r="BE350">
        <v>1045.032876</v>
      </c>
      <c r="BF350">
        <v>334.86627399999992</v>
      </c>
      <c r="BG350">
        <v>3757.1145610000008</v>
      </c>
      <c r="BH350">
        <v>1309.3398110000001</v>
      </c>
      <c r="BI350">
        <v>454.98000500000029</v>
      </c>
      <c r="BJ350"/>
      <c r="BK350"/>
      <c r="BL350"/>
      <c r="BM350"/>
      <c r="BN350"/>
      <c r="BO350"/>
    </row>
    <row r="351">
      <c r="A351" t="s">
        <v>679</v>
      </c>
      <c r="B351">
        <v>2018</v>
      </c>
      <c r="C351" t="s">
        <v>687</v>
      </c>
      <c r="D351">
        <v>159</v>
      </c>
      <c r="E351" t="s">
        <v>62</v>
      </c>
      <c r="F351" t="s">
        <v>572</v>
      </c>
      <c r="G351" t="s">
        <v>199</v>
      </c>
      <c r="H351">
        <v>23.847762797678669</v>
      </c>
      <c r="I351">
        <v>46.152642839570177</v>
      </c>
      <c r="J351">
        <v>64.035013568886782</v>
      </c>
      <c r="K351">
        <v>65.022556072208303</v>
      </c>
      <c r="L351">
        <v>59.161926107053347</v>
      </c>
      <c r="M351">
        <v>56.395311952301043</v>
      </c>
      <c r="N351">
        <v>70.864995890501277</v>
      </c>
      <c r="O351">
        <v>68.238078609672897</v>
      </c>
      <c r="P351">
        <v>71.93962416678454</v>
      </c>
      <c r="Q351">
        <v>48.41650644896977</v>
      </c>
      <c r="R351">
        <v>18.286486806923961</v>
      </c>
      <c r="S351">
        <v>31.540566463024192</v>
      </c>
      <c r="T351">
        <v>48.526694372323661</v>
      </c>
      <c r="U351">
        <v>57.355733059338668</v>
      </c>
      <c r="V351">
        <v>58.281085701102548</v>
      </c>
      <c r="W351" t="s">
        <v>546</v>
      </c>
      <c r="X351" t="s">
        <v>547</v>
      </c>
      <c r="Y351" t="s">
        <v>548</v>
      </c>
      <c r="Z351" t="s">
        <v>549</v>
      </c>
      <c r="AA351" t="s">
        <v>199</v>
      </c>
      <c r="AB351" t="s">
        <v>199</v>
      </c>
      <c r="AC351" t="s">
        <v>199</v>
      </c>
      <c r="AD351" t="s">
        <v>199</v>
      </c>
      <c r="AE351" t="s">
        <v>199</v>
      </c>
      <c r="AF351" t="s">
        <v>199</v>
      </c>
      <c r="AG351">
        <v>40.580911168716632</v>
      </c>
      <c r="AH351">
        <v>60.043310863091158</v>
      </c>
      <c r="AI351">
        <v>32.206844916831407</v>
      </c>
      <c r="AJ351">
        <v>44.491234680973882</v>
      </c>
      <c r="AK351"/>
      <c r="AL351"/>
      <c r="AM351"/>
      <c r="AN351"/>
      <c r="AO351"/>
      <c r="AP351"/>
      <c r="AQ351">
        <v>1572.6976020000011</v>
      </c>
      <c r="AR351">
        <v>3042.5379889999999</v>
      </c>
      <c r="AS351">
        <v>4221.7528819999998</v>
      </c>
      <c r="AT351">
        <v>4285.178552999997</v>
      </c>
      <c r="AU351">
        <v>3902.3715589999952</v>
      </c>
      <c r="AV351">
        <v>1613.5349230000011</v>
      </c>
      <c r="AW351">
        <v>2028.034459000002</v>
      </c>
      <c r="AX351">
        <v>1951.519062000001</v>
      </c>
      <c r="AY351">
        <v>2061.7911300000001</v>
      </c>
      <c r="AZ351">
        <v>1383.5953950000001</v>
      </c>
      <c r="BA351">
        <v>682.05549699999983</v>
      </c>
      <c r="BB351">
        <v>1177.9468849999989</v>
      </c>
      <c r="BC351">
        <v>1811.4322969999989</v>
      </c>
      <c r="BD351">
        <v>2142.143546000003</v>
      </c>
      <c r="BE351">
        <v>2172.4853909999979</v>
      </c>
      <c r="BF351">
        <v>1147.405976</v>
      </c>
      <c r="BG351">
        <v>12566.53338099999</v>
      </c>
      <c r="BH351">
        <v>2063.1815509999979</v>
      </c>
      <c r="BI351">
        <v>1247.417676999999</v>
      </c>
      <c r="BJ351"/>
      <c r="BK351"/>
      <c r="BL351"/>
      <c r="BM351"/>
      <c r="BN351"/>
      <c r="BO351"/>
    </row>
    <row r="352">
      <c r="A352" t="s">
        <v>679</v>
      </c>
      <c r="B352">
        <v>2018</v>
      </c>
      <c r="C352" t="s">
        <v>687</v>
      </c>
      <c r="D352">
        <v>160</v>
      </c>
      <c r="E352" t="s">
        <v>62</v>
      </c>
      <c r="F352" t="s">
        <v>573</v>
      </c>
      <c r="G352" t="s">
        <v>199</v>
      </c>
      <c r="H352">
        <v>2.7628073826358599</v>
      </c>
      <c r="I352">
        <v>8.021426612887419</v>
      </c>
      <c r="J352">
        <v>9.2210361445028095</v>
      </c>
      <c r="K352">
        <v>11.893332904185129</v>
      </c>
      <c r="L352">
        <v>5.4769304232562916</v>
      </c>
      <c r="M352">
        <v>11.27493541248678</v>
      </c>
      <c r="N352">
        <v>12.93289848291638</v>
      </c>
      <c r="O352">
        <v>11.24395690623818</v>
      </c>
      <c r="P352">
        <v>7.7974420888828933</v>
      </c>
      <c r="Q352">
        <v>3.0752895519420469</v>
      </c>
      <c r="R352">
        <v>1.4425124096373061</v>
      </c>
      <c r="S352">
        <v>4.0109031090466374</v>
      </c>
      <c r="T352">
        <v>7.8867981345518219</v>
      </c>
      <c r="U352">
        <v>8.2336620501958357</v>
      </c>
      <c r="V352">
        <v>8.929580241858309</v>
      </c>
      <c r="W352" t="s">
        <v>546</v>
      </c>
      <c r="X352" t="s">
        <v>547</v>
      </c>
      <c r="Y352" t="s">
        <v>548</v>
      </c>
      <c r="Z352" t="s">
        <v>549</v>
      </c>
      <c r="AA352" t="s">
        <v>199</v>
      </c>
      <c r="AB352" t="s">
        <v>199</v>
      </c>
      <c r="AC352" t="s">
        <v>199</v>
      </c>
      <c r="AD352" t="s">
        <v>199</v>
      </c>
      <c r="AE352" t="s">
        <v>199</v>
      </c>
      <c r="AF352" t="s">
        <v>199</v>
      </c>
      <c r="AG352">
        <v>9.9252376752241478</v>
      </c>
      <c r="AH352">
        <v>9.5241973185218072</v>
      </c>
      <c r="AI352">
        <v>2.3473751559295009</v>
      </c>
      <c r="AJ352">
        <v>1.4147212132587901</v>
      </c>
      <c r="AK352"/>
      <c r="AL352"/>
      <c r="AM352"/>
      <c r="AN352"/>
      <c r="AO352"/>
      <c r="AP352"/>
      <c r="AQ352">
        <v>182.19992300000001</v>
      </c>
      <c r="AR352">
        <v>528.79951599999993</v>
      </c>
      <c r="AS352">
        <v>607.93203199999994</v>
      </c>
      <c r="AT352">
        <v>783.80577699999992</v>
      </c>
      <c r="AU352">
        <v>361.26304399999992</v>
      </c>
      <c r="AV352">
        <v>322.58890700000012</v>
      </c>
      <c r="AW352">
        <v>370.11734000000001</v>
      </c>
      <c r="AX352">
        <v>321.56233999999989</v>
      </c>
      <c r="AY352">
        <v>223.47485299999991</v>
      </c>
      <c r="AZ352">
        <v>87.882351999999997</v>
      </c>
      <c r="BA352">
        <v>53.803310000000003</v>
      </c>
      <c r="BB352">
        <v>149.79536999999999</v>
      </c>
      <c r="BC352">
        <v>294.40292699999998</v>
      </c>
      <c r="BD352">
        <v>307.51391499999988</v>
      </c>
      <c r="BE352">
        <v>332.85897799999998</v>
      </c>
      <c r="BF352">
        <v>280.63137799999993</v>
      </c>
      <c r="BG352">
        <v>1993.3301779999999</v>
      </c>
      <c r="BH352">
        <v>150.373659</v>
      </c>
      <c r="BI352">
        <v>39.665076999999997</v>
      </c>
      <c r="BJ352"/>
      <c r="BK352"/>
      <c r="BL352"/>
      <c r="BM352"/>
      <c r="BN352"/>
      <c r="BO352"/>
    </row>
    <row r="353">
      <c r="A353" t="s">
        <v>679</v>
      </c>
      <c r="B353">
        <v>2018</v>
      </c>
      <c r="C353" t="s">
        <v>687</v>
      </c>
      <c r="D353">
        <v>161</v>
      </c>
      <c r="E353" t="s">
        <v>62</v>
      </c>
      <c r="F353" t="s">
        <v>574</v>
      </c>
      <c r="G353" t="s">
        <v>199</v>
      </c>
      <c r="H353">
        <v>0.032928371455398897</v>
      </c>
      <c r="I353">
        <v>0.079568923564263497</v>
      </c>
      <c r="J353">
        <v>0</v>
      </c>
      <c r="K353">
        <v>0.27275062463937022</v>
      </c>
      <c r="L353">
        <v>0.1109469302971525</v>
      </c>
      <c r="M353">
        <v>0.18333591523436851</v>
      </c>
      <c r="N353">
        <v>0.10228643240248821</v>
      </c>
      <c r="O353">
        <v>0.52617146390108949</v>
      </c>
      <c r="P353">
        <v>0</v>
      </c>
      <c r="Q353">
        <v>0.25608606391181299</v>
      </c>
      <c r="R353">
        <v>0.058220830614766898</v>
      </c>
      <c r="S353">
        <v>0</v>
      </c>
      <c r="T353">
        <v>0</v>
      </c>
      <c r="U353">
        <v>0</v>
      </c>
      <c r="V353">
        <v>0</v>
      </c>
      <c r="W353" t="s">
        <v>546</v>
      </c>
      <c r="X353" t="s">
        <v>547</v>
      </c>
      <c r="Y353" t="s">
        <v>548</v>
      </c>
      <c r="Z353" t="s">
        <v>549</v>
      </c>
      <c r="AA353" t="s">
        <v>199</v>
      </c>
      <c r="AB353" t="s">
        <v>199</v>
      </c>
      <c r="AC353" t="s">
        <v>199</v>
      </c>
      <c r="AD353" t="s">
        <v>199</v>
      </c>
      <c r="AE353" t="s">
        <v>199</v>
      </c>
      <c r="AF353" t="s">
        <v>199</v>
      </c>
      <c r="AG353">
        <v>0</v>
      </c>
      <c r="AH353">
        <v>0.15629050496824459</v>
      </c>
      <c r="AI353">
        <v>0</v>
      </c>
      <c r="AJ353">
        <v>0</v>
      </c>
      <c r="AK353"/>
      <c r="AL353"/>
      <c r="AM353"/>
      <c r="AN353"/>
      <c r="AO353"/>
      <c r="AP353"/>
      <c r="AQ353">
        <v>2.1715399999999998</v>
      </c>
      <c r="AR353">
        <v>5.2454520000000002</v>
      </c>
      <c r="AS353">
        <v>0</v>
      </c>
      <c r="AT353">
        <v>17.975072000000001</v>
      </c>
      <c r="AU353">
        <v>7.3181549999999991</v>
      </c>
      <c r="AV353">
        <v>5.2454520000000002</v>
      </c>
      <c r="AW353">
        <v>2.9272619999999998</v>
      </c>
      <c r="AX353">
        <v>15.04781</v>
      </c>
      <c r="AY353">
        <v>0</v>
      </c>
      <c r="AZ353">
        <v>7.3181549999999991</v>
      </c>
      <c r="BA353">
        <v>2.1715399999999998</v>
      </c>
      <c r="BB353">
        <v>0</v>
      </c>
      <c r="BC353">
        <v>0</v>
      </c>
      <c r="BD353">
        <v>0</v>
      </c>
      <c r="BE353">
        <v>0</v>
      </c>
      <c r="BF353">
        <v>0</v>
      </c>
      <c r="BG353">
        <v>32.710219000000002</v>
      </c>
      <c r="BH353">
        <v>0</v>
      </c>
      <c r="BI353">
        <v>0</v>
      </c>
      <c r="BJ353"/>
      <c r="BK353"/>
      <c r="BL353"/>
      <c r="BM353"/>
      <c r="BN353"/>
      <c r="BO353"/>
    </row>
    <row r="354">
      <c r="A354" t="s">
        <v>679</v>
      </c>
      <c r="B354">
        <v>2018</v>
      </c>
      <c r="C354" t="s">
        <v>687</v>
      </c>
      <c r="D354">
        <v>162</v>
      </c>
      <c r="E354" t="s">
        <v>62</v>
      </c>
      <c r="F354" t="s">
        <v>575</v>
      </c>
      <c r="G354" t="s">
        <v>199</v>
      </c>
      <c r="H354">
        <v>57.063755860982603</v>
      </c>
      <c r="I354">
        <v>26.557098047320721</v>
      </c>
      <c r="J354">
        <v>9.3406065994630421</v>
      </c>
      <c r="K354">
        <v>3.05436074282659</v>
      </c>
      <c r="L354">
        <v>0.55131759479407805</v>
      </c>
      <c r="M354">
        <v>18.59164462912738</v>
      </c>
      <c r="N354">
        <v>3.7881166936506818</v>
      </c>
      <c r="O354">
        <v>2.1290459298656712</v>
      </c>
      <c r="P354">
        <v>0.31924048630324692</v>
      </c>
      <c r="Q354">
        <v>0.58755904184894336</v>
      </c>
      <c r="R354">
        <v>63.234240698895057</v>
      </c>
      <c r="S354">
        <v>46.900006817621339</v>
      </c>
      <c r="T354">
        <v>24.637925800856781</v>
      </c>
      <c r="U354">
        <v>12.772038527356541</v>
      </c>
      <c r="V354">
        <v>3.579334775311076</v>
      </c>
      <c r="W354" t="s">
        <v>546</v>
      </c>
      <c r="X354" t="s">
        <v>547</v>
      </c>
      <c r="Y354" t="s">
        <v>548</v>
      </c>
      <c r="Z354" t="s">
        <v>549</v>
      </c>
      <c r="AA354" t="s">
        <v>199</v>
      </c>
      <c r="AB354" t="s">
        <v>199</v>
      </c>
      <c r="AC354" t="s">
        <v>199</v>
      </c>
      <c r="AD354" t="s">
        <v>199</v>
      </c>
      <c r="AE354" t="s">
        <v>199</v>
      </c>
      <c r="AF354" t="s">
        <v>199</v>
      </c>
      <c r="AG354">
        <v>36.977134906902933</v>
      </c>
      <c r="AH354">
        <v>7.1168783516553047</v>
      </c>
      <c r="AI354">
        <v>43.768111351112957</v>
      </c>
      <c r="AJ354">
        <v>36.686743467329173</v>
      </c>
      <c r="AK354"/>
      <c r="AL354"/>
      <c r="AM354"/>
      <c r="AN354"/>
      <c r="AO354"/>
      <c r="AP354"/>
      <c r="AQ354">
        <v>3763.205494999997</v>
      </c>
      <c r="AR354">
        <v>1750.733537999999</v>
      </c>
      <c r="AS354">
        <v>615.81517099999974</v>
      </c>
      <c r="AT354">
        <v>201.29139699999999</v>
      </c>
      <c r="AU354">
        <v>36.365383000000001</v>
      </c>
      <c r="AV354">
        <v>531.9283969999999</v>
      </c>
      <c r="AW354">
        <v>108.40939299999999</v>
      </c>
      <c r="AX354">
        <v>60.887906000000008</v>
      </c>
      <c r="AY354">
        <v>9.1494389999999992</v>
      </c>
      <c r="AZ354">
        <v>16.790637</v>
      </c>
      <c r="BA354">
        <v>2358.5318449999968</v>
      </c>
      <c r="BB354">
        <v>1751.576560999998</v>
      </c>
      <c r="BC354">
        <v>919.69863399999963</v>
      </c>
      <c r="BD354">
        <v>477.01491099999998</v>
      </c>
      <c r="BE354">
        <v>133.423261</v>
      </c>
      <c r="BF354">
        <v>1045.5109149999989</v>
      </c>
      <c r="BG354">
        <v>1489.4996309999999</v>
      </c>
      <c r="BH354">
        <v>2803.8002509999951</v>
      </c>
      <c r="BI354">
        <v>1028.600187</v>
      </c>
      <c r="BJ354"/>
      <c r="BK354"/>
      <c r="BL354"/>
      <c r="BM354"/>
      <c r="BN354"/>
      <c r="BO354"/>
    </row>
    <row r="355">
      <c r="A355" t="s">
        <v>679</v>
      </c>
      <c r="B355">
        <v>2018</v>
      </c>
      <c r="C355" t="s">
        <v>687</v>
      </c>
      <c r="D355">
        <v>163</v>
      </c>
      <c r="E355" t="s">
        <v>62</v>
      </c>
      <c r="F355" t="s">
        <v>425</v>
      </c>
      <c r="G355" t="s">
        <v>199</v>
      </c>
      <c r="H355">
        <v>0.1206472699804447</v>
      </c>
      <c r="I355">
        <v>0.23549959267050671</v>
      </c>
      <c r="J355">
        <v>0.8310637747895564</v>
      </c>
      <c r="K355">
        <v>0.24856577568113869</v>
      </c>
      <c r="L355">
        <v>0.1567097049777012</v>
      </c>
      <c r="M355">
        <v>1.588381961293055</v>
      </c>
      <c r="N355">
        <v>0.34626068361464168</v>
      </c>
      <c r="O355">
        <v>0.50539956207889891</v>
      </c>
      <c r="P355">
        <v>0</v>
      </c>
      <c r="Q355">
        <v>0.25531985160073017</v>
      </c>
      <c r="R355">
        <v>0</v>
      </c>
      <c r="S355">
        <v>0.21303887557760709</v>
      </c>
      <c r="T355">
        <v>0.36564879324254052</v>
      </c>
      <c r="U355">
        <v>0.086736459607363495</v>
      </c>
      <c r="V355">
        <v>0.081565846744856702</v>
      </c>
      <c r="W355" t="s">
        <v>546</v>
      </c>
      <c r="X355" t="s">
        <v>547</v>
      </c>
      <c r="Y355" t="s">
        <v>548</v>
      </c>
      <c r="Z355" t="s">
        <v>549</v>
      </c>
      <c r="AA355" t="s">
        <v>199</v>
      </c>
      <c r="AB355" t="s">
        <v>199</v>
      </c>
      <c r="AC355" t="s">
        <v>199</v>
      </c>
      <c r="AD355" t="s">
        <v>199</v>
      </c>
      <c r="AE355" t="s">
        <v>199</v>
      </c>
      <c r="AF355" t="s">
        <v>199</v>
      </c>
      <c r="AG355">
        <v>0.51302973767546434</v>
      </c>
      <c r="AH355">
        <v>0.35821292103974423</v>
      </c>
      <c r="AI355">
        <v>0.19160604383383481</v>
      </c>
      <c r="AJ355">
        <v>0.1155409649105332</v>
      </c>
      <c r="AK355"/>
      <c r="AL355"/>
      <c r="AM355"/>
      <c r="AN355"/>
      <c r="AO355"/>
      <c r="AP355"/>
      <c r="AQ355">
        <v>7.956372</v>
      </c>
      <c r="AR355">
        <v>15.524927999999999</v>
      </c>
      <c r="AS355">
        <v>54.79105400000001</v>
      </c>
      <c r="AT355">
        <v>16.381219000000002</v>
      </c>
      <c r="AU355">
        <v>10.336707000000001</v>
      </c>
      <c r="AV355">
        <v>45.445440000000012</v>
      </c>
      <c r="AW355">
        <v>9.9093859999999996</v>
      </c>
      <c r="AX355">
        <v>14.453761</v>
      </c>
      <c r="AY355">
        <v>0</v>
      </c>
      <c r="AZ355">
        <v>7.2962589999999992</v>
      </c>
      <c r="BA355">
        <v>0</v>
      </c>
      <c r="BB355">
        <v>7.956372</v>
      </c>
      <c r="BC355">
        <v>13.649148</v>
      </c>
      <c r="BD355">
        <v>3.2394660000000002</v>
      </c>
      <c r="BE355">
        <v>3.040448</v>
      </c>
      <c r="BF355">
        <v>14.505672000000001</v>
      </c>
      <c r="BG355">
        <v>74.970793</v>
      </c>
      <c r="BH355">
        <v>12.274349000000001</v>
      </c>
      <c r="BI355">
        <v>3.2394660000000002</v>
      </c>
      <c r="BJ355"/>
      <c r="BK355"/>
      <c r="BL355"/>
      <c r="BM355"/>
      <c r="BN355"/>
      <c r="BO355"/>
    </row>
    <row r="356">
      <c r="A356" t="s">
        <v>679</v>
      </c>
      <c r="B356">
        <v>2018</v>
      </c>
      <c r="C356" t="s">
        <v>687</v>
      </c>
      <c r="D356">
        <v>164</v>
      </c>
      <c r="E356" t="s">
        <v>62</v>
      </c>
      <c r="F356" t="s">
        <v>565</v>
      </c>
      <c r="G356" t="s">
        <v>199</v>
      </c>
      <c r="H356">
        <v>0</v>
      </c>
      <c r="I356">
        <v>0</v>
      </c>
      <c r="J356">
        <v>0.1487149929723342</v>
      </c>
      <c r="K356">
        <v>0</v>
      </c>
      <c r="L356">
        <v>0</v>
      </c>
      <c r="M356">
        <v>0</v>
      </c>
      <c r="N356">
        <v>0.34259931781957531</v>
      </c>
      <c r="O356">
        <v>0</v>
      </c>
      <c r="P356">
        <v>0</v>
      </c>
      <c r="Q356">
        <v>0</v>
      </c>
      <c r="R356">
        <v>0</v>
      </c>
      <c r="S356">
        <v>0</v>
      </c>
      <c r="T356">
        <v>0</v>
      </c>
      <c r="U356">
        <v>0</v>
      </c>
      <c r="V356">
        <v>0</v>
      </c>
      <c r="W356" t="s">
        <v>546</v>
      </c>
      <c r="X356" t="s">
        <v>547</v>
      </c>
      <c r="Y356" t="s">
        <v>548</v>
      </c>
      <c r="Z356" t="s">
        <v>549</v>
      </c>
      <c r="AA356" t="s">
        <v>199</v>
      </c>
      <c r="AB356" t="s">
        <v>199</v>
      </c>
      <c r="AC356" t="s">
        <v>199</v>
      </c>
      <c r="AD356" t="s">
        <v>199</v>
      </c>
      <c r="AE356" t="s">
        <v>199</v>
      </c>
      <c r="AF356" t="s">
        <v>199</v>
      </c>
      <c r="AG356">
        <v>0</v>
      </c>
      <c r="AH356">
        <v>0.046846721208857398</v>
      </c>
      <c r="AI356">
        <v>0</v>
      </c>
      <c r="AJ356">
        <v>0</v>
      </c>
      <c r="AK356"/>
      <c r="AL356"/>
      <c r="AM356"/>
      <c r="AN356"/>
      <c r="AO356"/>
      <c r="AP356"/>
      <c r="AQ356">
        <v>0</v>
      </c>
      <c r="AR356">
        <v>0</v>
      </c>
      <c r="AS356">
        <v>9.8046039999999994</v>
      </c>
      <c r="AT356">
        <v>0</v>
      </c>
      <c r="AU356">
        <v>0</v>
      </c>
      <c r="AV356">
        <v>0</v>
      </c>
      <c r="AW356">
        <v>9.8046039999999994</v>
      </c>
      <c r="AX356">
        <v>0</v>
      </c>
      <c r="AY356">
        <v>0</v>
      </c>
      <c r="AZ356">
        <v>0</v>
      </c>
      <c r="BA356">
        <v>0</v>
      </c>
      <c r="BB356">
        <v>0</v>
      </c>
      <c r="BC356">
        <v>0</v>
      </c>
      <c r="BD356">
        <v>0</v>
      </c>
      <c r="BE356">
        <v>0</v>
      </c>
      <c r="BF356">
        <v>0</v>
      </c>
      <c r="BG356">
        <v>9.8046039999999994</v>
      </c>
      <c r="BH356">
        <v>0</v>
      </c>
      <c r="BI356">
        <v>0</v>
      </c>
      <c r="BJ356"/>
      <c r="BK356"/>
      <c r="BL356"/>
      <c r="BM356"/>
      <c r="BN356"/>
      <c r="BO356"/>
    </row>
    <row r="357">
      <c r="A357" t="s">
        <v>679</v>
      </c>
      <c r="B357">
        <v>2018</v>
      </c>
      <c r="C357" t="s">
        <v>687</v>
      </c>
      <c r="D357">
        <v>222</v>
      </c>
      <c r="E357" t="s">
        <v>36</v>
      </c>
      <c r="F357" t="s">
        <v>15</v>
      </c>
      <c r="G357" t="s">
        <v>710</v>
      </c>
      <c r="H357">
        <v>3.1998414028818791</v>
      </c>
      <c r="I357">
        <v>5.1851548965559529</v>
      </c>
      <c r="J357">
        <v>7.265646981503969</v>
      </c>
      <c r="K357">
        <v>7.9280381438788874</v>
      </c>
      <c r="L357">
        <v>23.70897890794209</v>
      </c>
      <c r="M357">
        <v>5.7700367148408338</v>
      </c>
      <c r="N357">
        <v>9.6914882159682811</v>
      </c>
      <c r="O357">
        <v>6.9132687658965493</v>
      </c>
      <c r="P357">
        <v>13.02609372078952</v>
      </c>
      <c r="Q357">
        <v>36.493918865113393</v>
      </c>
      <c r="R357">
        <v>3.143314237689367</v>
      </c>
      <c r="S357">
        <v>3.272154394445979</v>
      </c>
      <c r="T357">
        <v>5.190711981451253</v>
      </c>
      <c r="U357">
        <v>5.9227001176966434</v>
      </c>
      <c r="V357">
        <v>10.36037870344903</v>
      </c>
      <c r="W357" t="s">
        <v>546</v>
      </c>
      <c r="X357" t="s">
        <v>547</v>
      </c>
      <c r="Y357" t="s">
        <v>548</v>
      </c>
      <c r="Z357" t="s">
        <v>549</v>
      </c>
      <c r="AA357" t="s">
        <v>199</v>
      </c>
      <c r="AB357" t="s">
        <v>199</v>
      </c>
      <c r="AC357" t="s">
        <v>199</v>
      </c>
      <c r="AD357" t="s">
        <v>199</v>
      </c>
      <c r="AE357" t="s">
        <v>199</v>
      </c>
      <c r="AF357" t="s">
        <v>199</v>
      </c>
      <c r="AG357">
        <v>3.244636087141537</v>
      </c>
      <c r="AH357">
        <v>12.07733331138324</v>
      </c>
      <c r="AI357">
        <v>5.3150983219903303</v>
      </c>
      <c r="AJ357">
        <v>5.5568776097052801</v>
      </c>
      <c r="AK357"/>
      <c r="AL357"/>
      <c r="AM357"/>
      <c r="AN357"/>
      <c r="AO357"/>
      <c r="AP357"/>
      <c r="AQ357">
        <v>184.324544</v>
      </c>
      <c r="AR357">
        <v>299.66369000000009</v>
      </c>
      <c r="AS357">
        <v>428.89391199999989</v>
      </c>
      <c r="AT357">
        <v>466.98745499999978</v>
      </c>
      <c r="AU357">
        <v>1390.905003999997</v>
      </c>
      <c r="AV357">
        <v>146.82052899999999</v>
      </c>
      <c r="AW357">
        <v>250.777052</v>
      </c>
      <c r="AX357">
        <v>183.63779099999999</v>
      </c>
      <c r="AY357">
        <v>330.88880000000012</v>
      </c>
      <c r="AZ357">
        <v>955.11354999999946</v>
      </c>
      <c r="BA357">
        <v>100.404606</v>
      </c>
      <c r="BB357">
        <v>109.340324</v>
      </c>
      <c r="BC357">
        <v>168.26831999999999</v>
      </c>
      <c r="BD357">
        <v>194.11949200000001</v>
      </c>
      <c r="BE357">
        <v>331.40414099999998</v>
      </c>
      <c r="BF357">
        <v>80.573228</v>
      </c>
      <c r="BG357">
        <v>2257.1829219999959</v>
      </c>
      <c r="BH357">
        <v>286.41639300000008</v>
      </c>
      <c r="BI357">
        <v>146.60206199999999</v>
      </c>
      <c r="BJ357"/>
      <c r="BK357"/>
      <c r="BL357"/>
      <c r="BM357"/>
      <c r="BN357"/>
      <c r="BO357"/>
    </row>
    <row r="358">
      <c r="A358" t="s">
        <v>679</v>
      </c>
      <c r="B358">
        <v>2018</v>
      </c>
      <c r="C358" t="s">
        <v>687</v>
      </c>
      <c r="D358">
        <v>223</v>
      </c>
      <c r="E358" t="s">
        <v>36</v>
      </c>
      <c r="F358" t="s">
        <v>16</v>
      </c>
      <c r="G358" t="s">
        <v>711</v>
      </c>
      <c r="H358">
        <v>24.407507619465719</v>
      </c>
      <c r="I358">
        <v>22.409661133370001</v>
      </c>
      <c r="J358">
        <v>28.38796987178668</v>
      </c>
      <c r="K358">
        <v>33.696459780625872</v>
      </c>
      <c r="L358">
        <v>36.671374136329398</v>
      </c>
      <c r="M358">
        <v>24.96699626150161</v>
      </c>
      <c r="N358">
        <v>33.32351724007755</v>
      </c>
      <c r="O358">
        <v>38.697949703597637</v>
      </c>
      <c r="P358">
        <v>38.021465059203081</v>
      </c>
      <c r="Q358">
        <v>37.385290534080298</v>
      </c>
      <c r="R358">
        <v>23.997239165914959</v>
      </c>
      <c r="S358">
        <v>25.40365433167787</v>
      </c>
      <c r="T358">
        <v>21.78362746857464</v>
      </c>
      <c r="U358">
        <v>25.67626591003707</v>
      </c>
      <c r="V358">
        <v>27.514931520873649</v>
      </c>
      <c r="W358" t="s">
        <v>546</v>
      </c>
      <c r="X358" t="s">
        <v>547</v>
      </c>
      <c r="Y358" t="s">
        <v>548</v>
      </c>
      <c r="Z358" t="s">
        <v>549</v>
      </c>
      <c r="AA358" t="s">
        <v>199</v>
      </c>
      <c r="AB358" t="s">
        <v>199</v>
      </c>
      <c r="AC358" t="s">
        <v>199</v>
      </c>
      <c r="AD358" t="s">
        <v>199</v>
      </c>
      <c r="AE358" t="s">
        <v>199</v>
      </c>
      <c r="AF358" t="s">
        <v>199</v>
      </c>
      <c r="AG358">
        <v>25.40419888435154</v>
      </c>
      <c r="AH358">
        <v>29.862200882985078</v>
      </c>
      <c r="AI358">
        <v>29.159046635505501</v>
      </c>
      <c r="AJ358">
        <v>27.662653544839941</v>
      </c>
      <c r="AK358"/>
      <c r="AL358"/>
      <c r="AM358"/>
      <c r="AN358"/>
      <c r="AO358"/>
      <c r="AP358"/>
      <c r="AQ358">
        <v>1405.97678</v>
      </c>
      <c r="AR358">
        <v>1295.1130450000001</v>
      </c>
      <c r="AS358">
        <v>1675.7526870000011</v>
      </c>
      <c r="AT358">
        <v>1984.8320239999989</v>
      </c>
      <c r="AU358">
        <v>2151.353627999998</v>
      </c>
      <c r="AV358">
        <v>635.29363499999954</v>
      </c>
      <c r="AW358">
        <v>862.2796859999994</v>
      </c>
      <c r="AX358">
        <v>1027.9371799999999</v>
      </c>
      <c r="AY358">
        <v>965.82115999999917</v>
      </c>
      <c r="AZ358">
        <v>978.44239999999979</v>
      </c>
      <c r="BA358">
        <v>766.52639899999963</v>
      </c>
      <c r="BB358">
        <v>848.87308499999915</v>
      </c>
      <c r="BC358">
        <v>706.16408899999965</v>
      </c>
      <c r="BD358">
        <v>841.55260199999964</v>
      </c>
      <c r="BE358">
        <v>880.1379280000001</v>
      </c>
      <c r="BF358">
        <v>630.85605100000009</v>
      </c>
      <c r="BG358">
        <v>5581.0705980000121</v>
      </c>
      <c r="BH358">
        <v>1571.302815999999</v>
      </c>
      <c r="BI358">
        <v>729.79869900000017</v>
      </c>
      <c r="BJ358"/>
      <c r="BK358"/>
      <c r="BL358"/>
      <c r="BM358"/>
      <c r="BN358"/>
      <c r="BO358"/>
    </row>
    <row r="359">
      <c r="A359" t="s">
        <v>679</v>
      </c>
      <c r="B359">
        <v>2018</v>
      </c>
      <c r="C359" t="s">
        <v>687</v>
      </c>
      <c r="D359">
        <v>224</v>
      </c>
      <c r="E359" t="s">
        <v>36</v>
      </c>
      <c r="F359" t="s">
        <v>20</v>
      </c>
      <c r="G359" t="s">
        <v>712</v>
      </c>
      <c r="H359">
        <v>72.392650977652295</v>
      </c>
      <c r="I359">
        <v>72.405183970073921</v>
      </c>
      <c r="J359">
        <v>64.346383146709101</v>
      </c>
      <c r="K359">
        <v>58.375502075495099</v>
      </c>
      <c r="L359">
        <v>39.619646955728328</v>
      </c>
      <c r="M359">
        <v>69.262967023657282</v>
      </c>
      <c r="N359">
        <v>56.984994543954201</v>
      </c>
      <c r="O359">
        <v>54.388781530505867</v>
      </c>
      <c r="P359">
        <v>48.952441220007401</v>
      </c>
      <c r="Q359">
        <v>26.120790600806199</v>
      </c>
      <c r="R359">
        <v>72.859446596395571</v>
      </c>
      <c r="S359">
        <v>71.324191273875996</v>
      </c>
      <c r="T359">
        <v>73.025660549974106</v>
      </c>
      <c r="U359">
        <v>68.401033972266248</v>
      </c>
      <c r="V359">
        <v>62.124689775677453</v>
      </c>
      <c r="W359" t="s">
        <v>546</v>
      </c>
      <c r="X359" t="s">
        <v>547</v>
      </c>
      <c r="Y359" t="s">
        <v>548</v>
      </c>
      <c r="Z359" t="s">
        <v>549</v>
      </c>
      <c r="AA359" t="s">
        <v>199</v>
      </c>
      <c r="AB359" t="s">
        <v>199</v>
      </c>
      <c r="AC359" t="s">
        <v>199</v>
      </c>
      <c r="AD359" t="s">
        <v>199</v>
      </c>
      <c r="AE359" t="s">
        <v>199</v>
      </c>
      <c r="AF359" t="s">
        <v>199</v>
      </c>
      <c r="AG359">
        <v>71.351165028507097</v>
      </c>
      <c r="AH359">
        <v>58.060465805632013</v>
      </c>
      <c r="AI359">
        <v>65.525855042504091</v>
      </c>
      <c r="AJ359">
        <v>66.780468845454735</v>
      </c>
      <c r="AK359"/>
      <c r="AL359"/>
      <c r="AM359"/>
      <c r="AN359"/>
      <c r="AO359"/>
      <c r="AP359"/>
      <c r="AQ359">
        <v>4170.1261719999993</v>
      </c>
      <c r="AR359">
        <v>4184.4853309999999</v>
      </c>
      <c r="AS359">
        <v>3798.3915349999938</v>
      </c>
      <c r="AT359">
        <v>3438.5085759999979</v>
      </c>
      <c r="AU359">
        <v>2324.316260999999</v>
      </c>
      <c r="AV359">
        <v>1762.4195409999979</v>
      </c>
      <c r="AW359">
        <v>1474.544324</v>
      </c>
      <c r="AX359">
        <v>1444.7341819999999</v>
      </c>
      <c r="AY359">
        <v>1243.489789</v>
      </c>
      <c r="AZ359">
        <v>683.6295419999999</v>
      </c>
      <c r="BA359">
        <v>2327.2964379999962</v>
      </c>
      <c r="BB359">
        <v>2383.3258589999969</v>
      </c>
      <c r="BC359">
        <v>2367.2870430000021</v>
      </c>
      <c r="BD359">
        <v>2241.8784849999988</v>
      </c>
      <c r="BE359">
        <v>1987.2226720000001</v>
      </c>
      <c r="BF359">
        <v>1771.845449999998</v>
      </c>
      <c r="BG359">
        <v>10851.161302</v>
      </c>
      <c r="BH359">
        <v>3531.0125819999898</v>
      </c>
      <c r="BI359">
        <v>1761.808540999999</v>
      </c>
      <c r="BJ359"/>
      <c r="BK359"/>
      <c r="BL359"/>
      <c r="BM359"/>
      <c r="BN359"/>
      <c r="BO359"/>
    </row>
    <row r="360">
      <c r="A360" t="s">
        <v>679</v>
      </c>
      <c r="B360">
        <v>2018</v>
      </c>
      <c r="C360" t="s">
        <v>687</v>
      </c>
      <c r="D360">
        <v>225</v>
      </c>
      <c r="E360" t="s">
        <v>70</v>
      </c>
      <c r="F360" t="s">
        <v>71</v>
      </c>
      <c r="G360" t="s">
        <v>199</v>
      </c>
      <c r="H360">
        <v>1.5018297464827191</v>
      </c>
      <c r="I360">
        <v>3.7843289361436612</v>
      </c>
      <c r="J360">
        <v>9.8449423214990652</v>
      </c>
      <c r="K360">
        <v>19.575526641193711</v>
      </c>
      <c r="L360">
        <v>46.501960004718207</v>
      </c>
      <c r="M360">
        <v>9.2994669681674065</v>
      </c>
      <c r="N360">
        <v>19.43741901060066</v>
      </c>
      <c r="O360">
        <v>23.140232745369389</v>
      </c>
      <c r="P360">
        <v>33.78078623017587</v>
      </c>
      <c r="Q360">
        <v>64.989992557728016</v>
      </c>
      <c r="R360">
        <v>0.92404512475580802</v>
      </c>
      <c r="S360">
        <v>1.773132429353433</v>
      </c>
      <c r="T360">
        <v>2.8106575229005379</v>
      </c>
      <c r="U360">
        <v>6.7470551758974384</v>
      </c>
      <c r="V360">
        <v>14.10992621904342</v>
      </c>
      <c r="W360" t="s">
        <v>546</v>
      </c>
      <c r="X360" t="s">
        <v>547</v>
      </c>
      <c r="Y360" t="s">
        <v>548</v>
      </c>
      <c r="Z360" t="s">
        <v>549</v>
      </c>
      <c r="AA360" t="s">
        <v>199</v>
      </c>
      <c r="AB360" t="s">
        <v>199</v>
      </c>
      <c r="AC360" t="s">
        <v>199</v>
      </c>
      <c r="AD360" t="s">
        <v>199</v>
      </c>
      <c r="AE360" t="s">
        <v>199</v>
      </c>
      <c r="AF360" t="s">
        <v>199</v>
      </c>
      <c r="AG360">
        <v>3.7620212437299272</v>
      </c>
      <c r="AH360">
        <v>22.370904492349339</v>
      </c>
      <c r="AI360">
        <v>5.7869204547546831</v>
      </c>
      <c r="AJ360">
        <v>7.6993324768552727</v>
      </c>
      <c r="AK360"/>
      <c r="AL360"/>
      <c r="AM360"/>
      <c r="AN360"/>
      <c r="AO360"/>
      <c r="AP360"/>
      <c r="AQ360">
        <v>78.458589000000032</v>
      </c>
      <c r="AR360">
        <v>205.3227950000001</v>
      </c>
      <c r="AS360">
        <v>538.74301099999991</v>
      </c>
      <c r="AT360">
        <v>1085.719431</v>
      </c>
      <c r="AU360">
        <v>2558.3784139999971</v>
      </c>
      <c r="AV360">
        <v>213.09673699999999</v>
      </c>
      <c r="AW360">
        <v>479.17334199999999</v>
      </c>
      <c r="AX360">
        <v>578.01721099999975</v>
      </c>
      <c r="AY360">
        <v>800.67293299999983</v>
      </c>
      <c r="AZ360">
        <v>1594.562287999998</v>
      </c>
      <c r="BA360">
        <v>26.685048999999999</v>
      </c>
      <c r="BB360">
        <v>54.464948</v>
      </c>
      <c r="BC360">
        <v>85.119018000000011</v>
      </c>
      <c r="BD360">
        <v>207.46676600000001</v>
      </c>
      <c r="BE360">
        <v>427.36394799999988</v>
      </c>
      <c r="BF360">
        <v>86.532068999999993</v>
      </c>
      <c r="BG360">
        <v>3905.4035980000008</v>
      </c>
      <c r="BH360">
        <v>290.54948200000001</v>
      </c>
      <c r="BI360">
        <v>184.13709100000011</v>
      </c>
      <c r="BJ360"/>
      <c r="BK360"/>
      <c r="BL360"/>
      <c r="BM360"/>
      <c r="BN360"/>
      <c r="BO360"/>
    </row>
    <row r="361">
      <c r="A361" t="s">
        <v>679</v>
      </c>
      <c r="B361">
        <v>2018</v>
      </c>
      <c r="C361" t="s">
        <v>687</v>
      </c>
      <c r="D361">
        <v>226</v>
      </c>
      <c r="E361" t="s">
        <v>70</v>
      </c>
      <c r="F361" t="s">
        <v>72</v>
      </c>
      <c r="G361" t="s">
        <v>199</v>
      </c>
      <c r="H361">
        <v>98.498170253517273</v>
      </c>
      <c r="I361">
        <v>96.215671063856291</v>
      </c>
      <c r="J361">
        <v>90.155057678500867</v>
      </c>
      <c r="K361">
        <v>80.424473358806239</v>
      </c>
      <c r="L361">
        <v>53.498039995281609</v>
      </c>
      <c r="M361">
        <v>90.700533031832393</v>
      </c>
      <c r="N361">
        <v>80.56258098939945</v>
      </c>
      <c r="O361">
        <v>76.859767254630654</v>
      </c>
      <c r="P361">
        <v>66.219213769824123</v>
      </c>
      <c r="Q361">
        <v>35.010007442271927</v>
      </c>
      <c r="R361">
        <v>99.075954875244193</v>
      </c>
      <c r="S361">
        <v>98.22686757064659</v>
      </c>
      <c r="T361">
        <v>97.189342477099501</v>
      </c>
      <c r="U361">
        <v>93.252944824102542</v>
      </c>
      <c r="V361">
        <v>85.890073780956683</v>
      </c>
      <c r="W361" t="s">
        <v>546</v>
      </c>
      <c r="X361" t="s">
        <v>547</v>
      </c>
      <c r="Y361" t="s">
        <v>548</v>
      </c>
      <c r="Z361" t="s">
        <v>549</v>
      </c>
      <c r="AA361" t="s">
        <v>199</v>
      </c>
      <c r="AB361" t="s">
        <v>199</v>
      </c>
      <c r="AC361" t="s">
        <v>199</v>
      </c>
      <c r="AD361" t="s">
        <v>199</v>
      </c>
      <c r="AE361" t="s">
        <v>199</v>
      </c>
      <c r="AF361" t="s">
        <v>199</v>
      </c>
      <c r="AG361">
        <v>96.23797875627011</v>
      </c>
      <c r="AH361">
        <v>77.629095507650845</v>
      </c>
      <c r="AI361">
        <v>94.213079545245307</v>
      </c>
      <c r="AJ361">
        <v>92.300667523144782</v>
      </c>
      <c r="AK361"/>
      <c r="AL361"/>
      <c r="AM361"/>
      <c r="AN361"/>
      <c r="AO361"/>
      <c r="AP361"/>
      <c r="AQ361">
        <v>5145.7413699999997</v>
      </c>
      <c r="AR361">
        <v>5220.2836589999997</v>
      </c>
      <c r="AS361">
        <v>4933.5390340000004</v>
      </c>
      <c r="AT361">
        <v>4460.590769999998</v>
      </c>
      <c r="AU361">
        <v>2943.278749999999</v>
      </c>
      <c r="AV361">
        <v>2078.397363999999</v>
      </c>
      <c r="AW361">
        <v>1986.0374030000021</v>
      </c>
      <c r="AX361">
        <v>1919.871282000001</v>
      </c>
      <c r="AY361">
        <v>1569.5292509999999</v>
      </c>
      <c r="AZ361">
        <v>858.98821300000009</v>
      </c>
      <c r="BA361">
        <v>2861.1662350000001</v>
      </c>
      <c r="BB361">
        <v>3017.2147019999989</v>
      </c>
      <c r="BC361">
        <v>2943.3188940000018</v>
      </c>
      <c r="BD361">
        <v>2867.4564500000001</v>
      </c>
      <c r="BE361">
        <v>2601.453788999997</v>
      </c>
      <c r="BF361">
        <v>2213.616265999995</v>
      </c>
      <c r="BG361">
        <v>13552.109571999999</v>
      </c>
      <c r="BH361">
        <v>4730.2467130000014</v>
      </c>
      <c r="BI361">
        <v>2207.4610320000011</v>
      </c>
      <c r="BJ361"/>
      <c r="BK361"/>
      <c r="BL361"/>
      <c r="BM361"/>
      <c r="BN361"/>
      <c r="BO361"/>
    </row>
    <row r="362">
      <c r="A362" t="s">
        <v>679</v>
      </c>
      <c r="B362">
        <v>2018</v>
      </c>
      <c r="C362" t="s">
        <v>687</v>
      </c>
      <c r="D362">
        <v>227</v>
      </c>
      <c r="E362" t="s">
        <v>95</v>
      </c>
      <c r="F362" t="s">
        <v>61</v>
      </c>
      <c r="G362" t="s">
        <v>199</v>
      </c>
      <c r="H362">
        <v>3.5363227879640409</v>
      </c>
      <c r="I362">
        <v>5.5316724231326129</v>
      </c>
      <c r="J362">
        <v>7.8486863537363636</v>
      </c>
      <c r="K362">
        <v>8.4197860933887529</v>
      </c>
      <c r="L362">
        <v>25.281564491174759</v>
      </c>
      <c r="M362">
        <v>6.4268746844880722</v>
      </c>
      <c r="N362">
        <v>10.204726244670759</v>
      </c>
      <c r="O362">
        <v>7.3517209240772976</v>
      </c>
      <c r="P362">
        <v>13.96036178827519</v>
      </c>
      <c r="Q362">
        <v>38.927812963732407</v>
      </c>
      <c r="R362">
        <v>3.4872622753839111</v>
      </c>
      <c r="S362">
        <v>3.563347649606611</v>
      </c>
      <c r="T362">
        <v>5.5587620532141244</v>
      </c>
      <c r="U362">
        <v>6.3129866459728854</v>
      </c>
      <c r="V362">
        <v>10.94169969198119</v>
      </c>
      <c r="W362" t="s">
        <v>546</v>
      </c>
      <c r="X362" t="s">
        <v>547</v>
      </c>
      <c r="Y362" t="s">
        <v>548</v>
      </c>
      <c r="Z362" t="s">
        <v>549</v>
      </c>
      <c r="AA362" t="s">
        <v>199</v>
      </c>
      <c r="AB362" t="s">
        <v>199</v>
      </c>
      <c r="AC362" t="s">
        <v>199</v>
      </c>
      <c r="AD362" t="s">
        <v>199</v>
      </c>
      <c r="AE362" t="s">
        <v>199</v>
      </c>
      <c r="AF362" t="s">
        <v>199</v>
      </c>
      <c r="AG362">
        <v>3.5045674216864229</v>
      </c>
      <c r="AH362">
        <v>12.94290521831709</v>
      </c>
      <c r="AI362">
        <v>5.7133628828810474</v>
      </c>
      <c r="AJ362">
        <v>6.1331331726596927</v>
      </c>
      <c r="AK362"/>
      <c r="AL362"/>
      <c r="AM362"/>
      <c r="AN362"/>
      <c r="AO362"/>
      <c r="AP362"/>
      <c r="AQ362">
        <v>184.324544</v>
      </c>
      <c r="AR362">
        <v>299.66369000000009</v>
      </c>
      <c r="AS362">
        <v>428.89391199999989</v>
      </c>
      <c r="AT362">
        <v>466.98745499999978</v>
      </c>
      <c r="AU362">
        <v>1390.905003999997</v>
      </c>
      <c r="AV362">
        <v>146.82052899999999</v>
      </c>
      <c r="AW362">
        <v>250.777052</v>
      </c>
      <c r="AX362">
        <v>183.63779099999999</v>
      </c>
      <c r="AY362">
        <v>330.88880000000012</v>
      </c>
      <c r="AZ362">
        <v>955.11354999999946</v>
      </c>
      <c r="BA362">
        <v>100.404606</v>
      </c>
      <c r="BB362">
        <v>109.340324</v>
      </c>
      <c r="BC362">
        <v>168.26831999999999</v>
      </c>
      <c r="BD362">
        <v>194.11949200000001</v>
      </c>
      <c r="BE362">
        <v>331.40414099999998</v>
      </c>
      <c r="BF362">
        <v>80.573228</v>
      </c>
      <c r="BG362">
        <v>2257.1829219999959</v>
      </c>
      <c r="BH362">
        <v>286.41639300000008</v>
      </c>
      <c r="BI362">
        <v>146.60206199999999</v>
      </c>
      <c r="BJ362"/>
      <c r="BK362"/>
      <c r="BL362"/>
      <c r="BM362"/>
      <c r="BN362"/>
      <c r="BO362"/>
    </row>
    <row r="363">
      <c r="A363" t="s">
        <v>679</v>
      </c>
      <c r="B363">
        <v>2018</v>
      </c>
      <c r="C363" t="s">
        <v>687</v>
      </c>
      <c r="D363">
        <v>228</v>
      </c>
      <c r="E363" t="s">
        <v>95</v>
      </c>
      <c r="F363" t="s">
        <v>92</v>
      </c>
      <c r="G363" t="s">
        <v>199</v>
      </c>
      <c r="H363">
        <v>2.2041968567977541</v>
      </c>
      <c r="I363">
        <v>5.2195207579549736</v>
      </c>
      <c r="J363">
        <v>9.4687317390498382</v>
      </c>
      <c r="K363">
        <v>18.45628958537942</v>
      </c>
      <c r="L363">
        <v>25.21906337746492</v>
      </c>
      <c r="M363">
        <v>7.9729266590010592</v>
      </c>
      <c r="N363">
        <v>18.006717340218529</v>
      </c>
      <c r="O363">
        <v>22.385940427966091</v>
      </c>
      <c r="P363">
        <v>24.371248659688181</v>
      </c>
      <c r="Q363">
        <v>27.191977655568142</v>
      </c>
      <c r="R363">
        <v>1.2762963213623211</v>
      </c>
      <c r="S363">
        <v>4.6722522860910312</v>
      </c>
      <c r="T363">
        <v>3.2360289525232711</v>
      </c>
      <c r="U363">
        <v>6.8045664005939841</v>
      </c>
      <c r="V363">
        <v>13.544179961331251</v>
      </c>
      <c r="W363" t="s">
        <v>546</v>
      </c>
      <c r="X363" t="s">
        <v>547</v>
      </c>
      <c r="Y363" t="s">
        <v>548</v>
      </c>
      <c r="Z363" t="s">
        <v>549</v>
      </c>
      <c r="AA363" t="s">
        <v>199</v>
      </c>
      <c r="AB363" t="s">
        <v>199</v>
      </c>
      <c r="AC363" t="s">
        <v>199</v>
      </c>
      <c r="AD363" t="s">
        <v>199</v>
      </c>
      <c r="AE363" t="s">
        <v>199</v>
      </c>
      <c r="AF363" t="s">
        <v>199</v>
      </c>
      <c r="AG363">
        <v>4.3526298870780602</v>
      </c>
      <c r="AH363">
        <v>16.073677279787571</v>
      </c>
      <c r="AI363">
        <v>5.3954760020806072</v>
      </c>
      <c r="AJ363">
        <v>6.3777130172555569</v>
      </c>
      <c r="AK363"/>
      <c r="AL363"/>
      <c r="AM363"/>
      <c r="AN363"/>
      <c r="AO363"/>
      <c r="AP363"/>
      <c r="AQ363">
        <v>114.88984600000001</v>
      </c>
      <c r="AR363">
        <v>282.75370100000009</v>
      </c>
      <c r="AS363">
        <v>517.42179699999997</v>
      </c>
      <c r="AT363">
        <v>1023.643072</v>
      </c>
      <c r="AU363">
        <v>1387.4664069999999</v>
      </c>
      <c r="AV363">
        <v>182.13974400000001</v>
      </c>
      <c r="AW363">
        <v>442.50785200000013</v>
      </c>
      <c r="AX363">
        <v>559.17582999999979</v>
      </c>
      <c r="AY363">
        <v>577.64786800000002</v>
      </c>
      <c r="AZ363">
        <v>667.168904</v>
      </c>
      <c r="BA363">
        <v>36.746886000000003</v>
      </c>
      <c r="BB363">
        <v>143.36675199999999</v>
      </c>
      <c r="BC363">
        <v>97.957270000000022</v>
      </c>
      <c r="BD363">
        <v>209.23519200000001</v>
      </c>
      <c r="BE363">
        <v>410.22852499999988</v>
      </c>
      <c r="BF363">
        <v>100.070964</v>
      </c>
      <c r="BG363">
        <v>2803.1751169999961</v>
      </c>
      <c r="BH363">
        <v>270.48041700000022</v>
      </c>
      <c r="BI363">
        <v>152.44832500000001</v>
      </c>
      <c r="BJ363"/>
      <c r="BK363"/>
      <c r="BL363"/>
      <c r="BM363"/>
      <c r="BN363"/>
      <c r="BO363"/>
    </row>
    <row r="364">
      <c r="A364" t="s">
        <v>679</v>
      </c>
      <c r="B364">
        <v>2018</v>
      </c>
      <c r="C364" t="s">
        <v>687</v>
      </c>
      <c r="D364">
        <v>229</v>
      </c>
      <c r="E364" t="s">
        <v>95</v>
      </c>
      <c r="F364" t="s">
        <v>93</v>
      </c>
      <c r="G364" t="s">
        <v>199</v>
      </c>
      <c r="H364">
        <v>24.769897957522261</v>
      </c>
      <c r="I364">
        <v>18.687750476226931</v>
      </c>
      <c r="J364">
        <v>21.197260196722741</v>
      </c>
      <c r="K364">
        <v>17.330241496890999</v>
      </c>
      <c r="L364">
        <v>13.88467507569324</v>
      </c>
      <c r="M364">
        <v>19.83621289257966</v>
      </c>
      <c r="N364">
        <v>17.081533645245091</v>
      </c>
      <c r="O364">
        <v>18.766304072965671</v>
      </c>
      <c r="P364">
        <v>16.377222779573639</v>
      </c>
      <c r="Q364">
        <v>12.686655354072951</v>
      </c>
      <c r="R364">
        <v>25.346771093678129</v>
      </c>
      <c r="S364">
        <v>22.992106128002028</v>
      </c>
      <c r="T364">
        <v>20.09217769550008</v>
      </c>
      <c r="U364">
        <v>20.563681288359021</v>
      </c>
      <c r="V364">
        <v>15.51461473761176</v>
      </c>
      <c r="W364" t="s">
        <v>546</v>
      </c>
      <c r="X364" t="s">
        <v>547</v>
      </c>
      <c r="Y364" t="s">
        <v>548</v>
      </c>
      <c r="Z364" t="s">
        <v>549</v>
      </c>
      <c r="AA364" t="s">
        <v>199</v>
      </c>
      <c r="AB364" t="s">
        <v>199</v>
      </c>
      <c r="AC364" t="s">
        <v>199</v>
      </c>
      <c r="AD364" t="s">
        <v>199</v>
      </c>
      <c r="AE364" t="s">
        <v>199</v>
      </c>
      <c r="AF364" t="s">
        <v>199</v>
      </c>
      <c r="AG364">
        <v>23.086727067918812</v>
      </c>
      <c r="AH364">
        <v>15.92872140159424</v>
      </c>
      <c r="AI364">
        <v>25.948481278677619</v>
      </c>
      <c r="AJ364">
        <v>24.15359431320196</v>
      </c>
      <c r="AK364"/>
      <c r="AL364"/>
      <c r="AM364"/>
      <c r="AN364"/>
      <c r="AO364"/>
      <c r="AP364"/>
      <c r="AQ364">
        <v>1291.086933999999</v>
      </c>
      <c r="AR364">
        <v>1012.359344</v>
      </c>
      <c r="AS364">
        <v>1158.3308900000011</v>
      </c>
      <c r="AT364">
        <v>961.18895200000043</v>
      </c>
      <c r="AU364">
        <v>763.88722100000018</v>
      </c>
      <c r="AV364">
        <v>453.15389099999987</v>
      </c>
      <c r="AW364">
        <v>419.77183400000001</v>
      </c>
      <c r="AX364">
        <v>468.76134999999982</v>
      </c>
      <c r="AY364">
        <v>388.17329200000012</v>
      </c>
      <c r="AZ364">
        <v>311.27349600000002</v>
      </c>
      <c r="BA364">
        <v>729.77951299999972</v>
      </c>
      <c r="BB364">
        <v>705.50633299999936</v>
      </c>
      <c r="BC364">
        <v>608.20681899999954</v>
      </c>
      <c r="BD364">
        <v>632.31740999999977</v>
      </c>
      <c r="BE364">
        <v>469.909403</v>
      </c>
      <c r="BF364">
        <v>530.78508700000009</v>
      </c>
      <c r="BG364">
        <v>2777.895481</v>
      </c>
      <c r="BH364">
        <v>1300.822398999999</v>
      </c>
      <c r="BI364">
        <v>577.35037399999999</v>
      </c>
      <c r="BJ364"/>
      <c r="BK364"/>
      <c r="BL364"/>
      <c r="BM364"/>
      <c r="BN364"/>
      <c r="BO364"/>
    </row>
    <row r="365">
      <c r="A365" t="s">
        <v>679</v>
      </c>
      <c r="B365">
        <v>2018</v>
      </c>
      <c r="C365" t="s">
        <v>687</v>
      </c>
      <c r="D365">
        <v>230</v>
      </c>
      <c r="E365" t="s">
        <v>95</v>
      </c>
      <c r="F365" t="s">
        <v>94</v>
      </c>
      <c r="G365" t="s">
        <v>199</v>
      </c>
      <c r="H365">
        <v>69.489582397715893</v>
      </c>
      <c r="I365">
        <v>70.561056342685418</v>
      </c>
      <c r="J365">
        <v>61.485321710490908</v>
      </c>
      <c r="K365">
        <v>55.793682824340777</v>
      </c>
      <c r="L365">
        <v>35.614697055666959</v>
      </c>
      <c r="M365">
        <v>65.763985763931061</v>
      </c>
      <c r="N365">
        <v>54.707022769865723</v>
      </c>
      <c r="O365">
        <v>51.496034574990958</v>
      </c>
      <c r="P365">
        <v>45.291166772462987</v>
      </c>
      <c r="Q365">
        <v>21.193554026626501</v>
      </c>
      <c r="R365">
        <v>69.889670309575578</v>
      </c>
      <c r="S365">
        <v>68.772293936300301</v>
      </c>
      <c r="T365">
        <v>71.113031298762465</v>
      </c>
      <c r="U365">
        <v>66.318765665074096</v>
      </c>
      <c r="V365">
        <v>59.999505609075989</v>
      </c>
      <c r="W365" t="s">
        <v>546</v>
      </c>
      <c r="X365" t="s">
        <v>547</v>
      </c>
      <c r="Y365" t="s">
        <v>548</v>
      </c>
      <c r="Z365" t="s">
        <v>549</v>
      </c>
      <c r="AA365" t="s">
        <v>199</v>
      </c>
      <c r="AB365" t="s">
        <v>199</v>
      </c>
      <c r="AC365" t="s">
        <v>199</v>
      </c>
      <c r="AD365" t="s">
        <v>199</v>
      </c>
      <c r="AE365" t="s">
        <v>199</v>
      </c>
      <c r="AF365" t="s">
        <v>199</v>
      </c>
      <c r="AG365">
        <v>69.056075623316886</v>
      </c>
      <c r="AH365">
        <v>55.054696100301179</v>
      </c>
      <c r="AI365">
        <v>62.94267983636049</v>
      </c>
      <c r="AJ365">
        <v>63.335559496882773</v>
      </c>
      <c r="AK365"/>
      <c r="AL365"/>
      <c r="AM365"/>
      <c r="AN365"/>
      <c r="AO365"/>
      <c r="AP365"/>
      <c r="AQ365">
        <v>3622.021052999999</v>
      </c>
      <c r="AR365">
        <v>3822.4581819999999</v>
      </c>
      <c r="AS365">
        <v>3359.8845679999959</v>
      </c>
      <c r="AT365">
        <v>3094.4907219999982</v>
      </c>
      <c r="AU365">
        <v>1959.3985319999999</v>
      </c>
      <c r="AV365">
        <v>1502.363691999999</v>
      </c>
      <c r="AW365">
        <v>1344.4031290000009</v>
      </c>
      <c r="AX365">
        <v>1286.3135219999999</v>
      </c>
      <c r="AY365">
        <v>1073.4922240000001</v>
      </c>
      <c r="AZ365">
        <v>519.994551</v>
      </c>
      <c r="BA365">
        <v>2012.2503719999979</v>
      </c>
      <c r="BB365">
        <v>2110.2585659999982</v>
      </c>
      <c r="BC365">
        <v>2152.6502110000001</v>
      </c>
      <c r="BD365">
        <v>2039.251122000001</v>
      </c>
      <c r="BE365">
        <v>1817.275668</v>
      </c>
      <c r="BF365">
        <v>1587.6626859999981</v>
      </c>
      <c r="BG365">
        <v>9601.2848519999989</v>
      </c>
      <c r="BH365">
        <v>3155.377260999991</v>
      </c>
      <c r="BI365">
        <v>1513.928257999999</v>
      </c>
      <c r="BJ365"/>
      <c r="BK365"/>
      <c r="BL365"/>
      <c r="BM365"/>
      <c r="BN365"/>
      <c r="BO365"/>
    </row>
    <row r="366">
      <c r="A366" t="s">
        <v>679</v>
      </c>
      <c r="B366">
        <v>2018</v>
      </c>
      <c r="C366" t="s">
        <v>687</v>
      </c>
      <c r="D366">
        <v>231</v>
      </c>
      <c r="E366" t="s">
        <v>576</v>
      </c>
      <c r="F366" t="s">
        <v>577</v>
      </c>
      <c r="G366" t="s">
        <v>199</v>
      </c>
      <c r="H366">
        <v>0.1022454486755449</v>
      </c>
      <c r="I366">
        <v>0.2793077562020706</v>
      </c>
      <c r="J366">
        <v>0.22561333578414181</v>
      </c>
      <c r="K366">
        <v>0.88617159064884354</v>
      </c>
      <c r="L366">
        <v>13.27809195379632</v>
      </c>
      <c r="M366">
        <v>0.016258519641233499</v>
      </c>
      <c r="N366">
        <v>0.099622960180511796</v>
      </c>
      <c r="O366">
        <v>0.93598056947331376</v>
      </c>
      <c r="P366">
        <v>1.779472116623062</v>
      </c>
      <c r="Q366">
        <v>28.542909028626049</v>
      </c>
      <c r="R366">
        <v>0.088844396607026699</v>
      </c>
      <c r="S366">
        <v>0.0918164262750229</v>
      </c>
      <c r="T366">
        <v>0.48080419702291349</v>
      </c>
      <c r="U366">
        <v>0.39826150860957299</v>
      </c>
      <c r="V366">
        <v>1.018034936186168</v>
      </c>
      <c r="W366" t="s">
        <v>546</v>
      </c>
      <c r="X366" t="s">
        <v>547</v>
      </c>
      <c r="Y366" t="s">
        <v>548</v>
      </c>
      <c r="Z366" t="s">
        <v>549</v>
      </c>
      <c r="AA366" t="s">
        <v>199</v>
      </c>
      <c r="AB366" t="s">
        <v>199</v>
      </c>
      <c r="AC366" t="s">
        <v>199</v>
      </c>
      <c r="AD366" t="s">
        <v>199</v>
      </c>
      <c r="AE366" t="s">
        <v>199</v>
      </c>
      <c r="AF366" t="s">
        <v>199</v>
      </c>
      <c r="AG366">
        <v>0.0534537720781183</v>
      </c>
      <c r="AH366">
        <v>4.249319004208937</v>
      </c>
      <c r="AI366">
        <v>0.97071836529166478</v>
      </c>
      <c r="AJ366">
        <v>0.75702756815277916</v>
      </c>
      <c r="AK366"/>
      <c r="AL366"/>
      <c r="AM366"/>
      <c r="AN366"/>
      <c r="AO366"/>
      <c r="AP366"/>
      <c r="AQ366">
        <v>6.74282</v>
      </c>
      <c r="AR366">
        <v>18.41291</v>
      </c>
      <c r="AS366">
        <v>14.874421</v>
      </c>
      <c r="AT366">
        <v>58.401325999999997</v>
      </c>
      <c r="AU366">
        <v>875.83437199999958</v>
      </c>
      <c r="AV366">
        <v>0.46517500000000001</v>
      </c>
      <c r="AW366">
        <v>2.851038</v>
      </c>
      <c r="AX366">
        <v>26.767810000000001</v>
      </c>
      <c r="AY366">
        <v>50.999707999999998</v>
      </c>
      <c r="AZ366">
        <v>815.66887799999995</v>
      </c>
      <c r="BA366">
        <v>3.3137479999999999</v>
      </c>
      <c r="BB366">
        <v>3.4290720000000001</v>
      </c>
      <c r="BC366">
        <v>17.947735000000002</v>
      </c>
      <c r="BD366">
        <v>14.874421</v>
      </c>
      <c r="BE366">
        <v>37.948264000000002</v>
      </c>
      <c r="BF366">
        <v>1.5113799999999999</v>
      </c>
      <c r="BG366">
        <v>889.34484699999973</v>
      </c>
      <c r="BH366">
        <v>62.184552000000011</v>
      </c>
      <c r="BI366">
        <v>21.225069999999999</v>
      </c>
      <c r="BJ366"/>
      <c r="BK366"/>
      <c r="BL366"/>
      <c r="BM366"/>
      <c r="BN366"/>
      <c r="BO366"/>
    </row>
    <row r="367">
      <c r="A367" t="s">
        <v>679</v>
      </c>
      <c r="B367">
        <v>2018</v>
      </c>
      <c r="C367" t="s">
        <v>687</v>
      </c>
      <c r="D367">
        <v>232</v>
      </c>
      <c r="E367" t="s">
        <v>576</v>
      </c>
      <c r="F367" t="s">
        <v>578</v>
      </c>
      <c r="G367" t="s">
        <v>199</v>
      </c>
      <c r="H367">
        <v>1.087469482874633</v>
      </c>
      <c r="I367">
        <v>2.8352596407269171</v>
      </c>
      <c r="J367">
        <v>7.9459724921349801</v>
      </c>
      <c r="K367">
        <v>15.58834673052125</v>
      </c>
      <c r="L367">
        <v>25.508218471686281</v>
      </c>
      <c r="M367">
        <v>7.431771757130436</v>
      </c>
      <c r="N367">
        <v>16.64398647947927</v>
      </c>
      <c r="O367">
        <v>19.275343342238418</v>
      </c>
      <c r="P367">
        <v>26.15745565575369</v>
      </c>
      <c r="Q367">
        <v>27.256015699824609</v>
      </c>
      <c r="R367">
        <v>0.62660441749529505</v>
      </c>
      <c r="S367">
        <v>1.3665305791582121</v>
      </c>
      <c r="T367">
        <v>1.7994601985049301</v>
      </c>
      <c r="U367">
        <v>5.1566456177591951</v>
      </c>
      <c r="V367">
        <v>10.44682231078694</v>
      </c>
      <c r="W367" t="s">
        <v>546</v>
      </c>
      <c r="X367" t="s">
        <v>547</v>
      </c>
      <c r="Y367" t="s">
        <v>548</v>
      </c>
      <c r="Z367" t="s">
        <v>549</v>
      </c>
      <c r="AA367" t="s">
        <v>199</v>
      </c>
      <c r="AB367" t="s">
        <v>199</v>
      </c>
      <c r="AC367" t="s">
        <v>199</v>
      </c>
      <c r="AD367" t="s">
        <v>199</v>
      </c>
      <c r="AE367" t="s">
        <v>199</v>
      </c>
      <c r="AF367" t="s">
        <v>199</v>
      </c>
      <c r="AG367">
        <v>3.0069714643111491</v>
      </c>
      <c r="AH367">
        <v>14.41082816375161</v>
      </c>
      <c r="AI367">
        <v>3.5648408553228061</v>
      </c>
      <c r="AJ367">
        <v>5.8105292976882774</v>
      </c>
      <c r="AK367"/>
      <c r="AL367"/>
      <c r="AM367"/>
      <c r="AN367"/>
      <c r="AO367"/>
      <c r="AP367"/>
      <c r="AQ367">
        <v>71.715769000000009</v>
      </c>
      <c r="AR367">
        <v>186.909885</v>
      </c>
      <c r="AS367">
        <v>523.86858999999981</v>
      </c>
      <c r="AT367">
        <v>1027.3181050000001</v>
      </c>
      <c r="AU367">
        <v>1682.544042</v>
      </c>
      <c r="AV367">
        <v>212.631562</v>
      </c>
      <c r="AW367">
        <v>476.32230399999997</v>
      </c>
      <c r="AX367">
        <v>551.24940099999992</v>
      </c>
      <c r="AY367">
        <v>749.67322499999977</v>
      </c>
      <c r="AZ367">
        <v>778.89340999999979</v>
      </c>
      <c r="BA367">
        <v>23.371300999999999</v>
      </c>
      <c r="BB367">
        <v>51.035876000000002</v>
      </c>
      <c r="BC367">
        <v>67.171283000000003</v>
      </c>
      <c r="BD367">
        <v>192.59234499999999</v>
      </c>
      <c r="BE367">
        <v>389.41568399999989</v>
      </c>
      <c r="BF367">
        <v>85.020689000000004</v>
      </c>
      <c r="BG367">
        <v>3016.0587509999982</v>
      </c>
      <c r="BH367">
        <v>228.3649300000001</v>
      </c>
      <c r="BI367">
        <v>162.91202100000001</v>
      </c>
      <c r="BJ367"/>
      <c r="BK367"/>
      <c r="BL367"/>
      <c r="BM367"/>
      <c r="BN367"/>
      <c r="BO367"/>
    </row>
    <row r="368">
      <c r="A368" t="s">
        <v>679</v>
      </c>
      <c r="B368">
        <v>2018</v>
      </c>
      <c r="C368" t="s">
        <v>687</v>
      </c>
      <c r="D368">
        <v>233</v>
      </c>
      <c r="E368" t="s">
        <v>576</v>
      </c>
      <c r="F368" t="s">
        <v>579</v>
      </c>
      <c r="G368" t="s">
        <v>199</v>
      </c>
      <c r="H368">
        <v>78.02798163735099</v>
      </c>
      <c r="I368">
        <v>79.187141822429197</v>
      </c>
      <c r="J368">
        <v>74.831295865702117</v>
      </c>
      <c r="K368">
        <v>67.684230626620504</v>
      </c>
      <c r="L368">
        <v>44.621594147888388</v>
      </c>
      <c r="M368">
        <v>72.642907217459737</v>
      </c>
      <c r="N368">
        <v>69.397505440501391</v>
      </c>
      <c r="O368">
        <v>67.131461850701314</v>
      </c>
      <c r="P368">
        <v>54.763716262429973</v>
      </c>
      <c r="Q368">
        <v>30.058793563925899</v>
      </c>
      <c r="R368">
        <v>76.710295333553802</v>
      </c>
      <c r="S368">
        <v>80.788583979017631</v>
      </c>
      <c r="T368">
        <v>78.84895099086549</v>
      </c>
      <c r="U368">
        <v>76.775931758906836</v>
      </c>
      <c r="V368">
        <v>69.788985395376102</v>
      </c>
      <c r="W368" t="s">
        <v>546</v>
      </c>
      <c r="X368" t="s">
        <v>547</v>
      </c>
      <c r="Y368" t="s">
        <v>548</v>
      </c>
      <c r="Z368" t="s">
        <v>549</v>
      </c>
      <c r="AA368" t="s">
        <v>199</v>
      </c>
      <c r="AB368" t="s">
        <v>199</v>
      </c>
      <c r="AC368" t="s">
        <v>199</v>
      </c>
      <c r="AD368" t="s">
        <v>199</v>
      </c>
      <c r="AE368" t="s">
        <v>199</v>
      </c>
      <c r="AF368" t="s">
        <v>199</v>
      </c>
      <c r="AG368">
        <v>78.290131767774596</v>
      </c>
      <c r="AH368">
        <v>64.752426402063008</v>
      </c>
      <c r="AI368">
        <v>73.840483029766474</v>
      </c>
      <c r="AJ368">
        <v>78.73278424273677</v>
      </c>
      <c r="AK368"/>
      <c r="AL368"/>
      <c r="AM368"/>
      <c r="AN368"/>
      <c r="AO368"/>
      <c r="AP368"/>
      <c r="AQ368">
        <v>5145.7413699999997</v>
      </c>
      <c r="AR368">
        <v>5220.2836589999997</v>
      </c>
      <c r="AS368">
        <v>4933.5390340000004</v>
      </c>
      <c r="AT368">
        <v>4460.590769999998</v>
      </c>
      <c r="AU368">
        <v>2943.278749999999</v>
      </c>
      <c r="AV368">
        <v>2078.397363999999</v>
      </c>
      <c r="AW368">
        <v>1986.0374030000021</v>
      </c>
      <c r="AX368">
        <v>1919.871282000001</v>
      </c>
      <c r="AY368">
        <v>1569.5292509999999</v>
      </c>
      <c r="AZ368">
        <v>858.98821300000009</v>
      </c>
      <c r="BA368">
        <v>2861.1662350000001</v>
      </c>
      <c r="BB368">
        <v>3017.2147019999989</v>
      </c>
      <c r="BC368">
        <v>2943.3188940000018</v>
      </c>
      <c r="BD368">
        <v>2867.4564500000001</v>
      </c>
      <c r="BE368">
        <v>2601.453788999997</v>
      </c>
      <c r="BF368">
        <v>2213.616265999995</v>
      </c>
      <c r="BG368">
        <v>13552.109571999999</v>
      </c>
      <c r="BH368">
        <v>4730.2467130000014</v>
      </c>
      <c r="BI368">
        <v>2207.4610320000011</v>
      </c>
      <c r="BJ368"/>
      <c r="BK368"/>
      <c r="BL368"/>
      <c r="BM368"/>
      <c r="BN368"/>
      <c r="BO368"/>
    </row>
    <row r="369">
      <c r="A369" t="s">
        <v>679</v>
      </c>
      <c r="B369">
        <v>2018</v>
      </c>
      <c r="C369" t="s">
        <v>687</v>
      </c>
      <c r="D369">
        <v>234</v>
      </c>
      <c r="E369" t="s">
        <v>576</v>
      </c>
      <c r="F369" t="s">
        <v>580</v>
      </c>
      <c r="G369" t="s">
        <v>199</v>
      </c>
      <c r="H369">
        <v>8.3112486783746142</v>
      </c>
      <c r="I369">
        <v>5.4916355248259334</v>
      </c>
      <c r="J369">
        <v>6.6512181946078179</v>
      </c>
      <c r="K369">
        <v>5.2200672445482068</v>
      </c>
      <c r="L369">
        <v>5.5323372958837584</v>
      </c>
      <c r="M369">
        <v>9.0893172005893366</v>
      </c>
      <c r="N369">
        <v>4.5474844906764558</v>
      </c>
      <c r="O369">
        <v>5.5394393326588247</v>
      </c>
      <c r="P369">
        <v>5.9315227218814002</v>
      </c>
      <c r="Q369">
        <v>5.7261209640182482</v>
      </c>
      <c r="R369">
        <v>8.4466524422459166</v>
      </c>
      <c r="S369">
        <v>7.3116175384636346</v>
      </c>
      <c r="T369">
        <v>5.7499338864375913</v>
      </c>
      <c r="U369">
        <v>5.4253324733755752</v>
      </c>
      <c r="V369">
        <v>4.5591542045815432</v>
      </c>
      <c r="W369" t="s">
        <v>546</v>
      </c>
      <c r="X369" t="s">
        <v>547</v>
      </c>
      <c r="Y369" t="s">
        <v>548</v>
      </c>
      <c r="Z369" t="s">
        <v>549</v>
      </c>
      <c r="AA369" t="s">
        <v>199</v>
      </c>
      <c r="AB369" t="s">
        <v>199</v>
      </c>
      <c r="AC369" t="s">
        <v>199</v>
      </c>
      <c r="AD369" t="s">
        <v>199</v>
      </c>
      <c r="AE369" t="s">
        <v>199</v>
      </c>
      <c r="AF369" t="s">
        <v>199</v>
      </c>
      <c r="AG369">
        <v>6.5140887715689377</v>
      </c>
      <c r="AH369">
        <v>5.9719508915063209</v>
      </c>
      <c r="AI369">
        <v>5.8637731240216988</v>
      </c>
      <c r="AJ369">
        <v>8.8410642618616908</v>
      </c>
      <c r="AK369"/>
      <c r="AL369"/>
      <c r="AM369"/>
      <c r="AN369"/>
      <c r="AO369"/>
      <c r="AP369"/>
      <c r="AQ369">
        <v>548.10511899999995</v>
      </c>
      <c r="AR369">
        <v>362.02714900000001</v>
      </c>
      <c r="AS369">
        <v>438.50696700000009</v>
      </c>
      <c r="AT369">
        <v>344.01785399999989</v>
      </c>
      <c r="AU369">
        <v>364.91772900000001</v>
      </c>
      <c r="AV369">
        <v>260.05584900000002</v>
      </c>
      <c r="AW369">
        <v>130.14119500000001</v>
      </c>
      <c r="AX369">
        <v>158.42066</v>
      </c>
      <c r="AY369">
        <v>169.99756500000001</v>
      </c>
      <c r="AZ369">
        <v>163.63499100000001</v>
      </c>
      <c r="BA369">
        <v>315.04606600000022</v>
      </c>
      <c r="BB369">
        <v>273.06729300000012</v>
      </c>
      <c r="BC369">
        <v>214.636832</v>
      </c>
      <c r="BD369">
        <v>202.627363</v>
      </c>
      <c r="BE369">
        <v>169.94700399999999</v>
      </c>
      <c r="BF369">
        <v>184.18276399999999</v>
      </c>
      <c r="BG369">
        <v>1249.87645</v>
      </c>
      <c r="BH369">
        <v>375.63532100000009</v>
      </c>
      <c r="BI369">
        <v>247.88028299999999</v>
      </c>
      <c r="BJ369"/>
      <c r="BK369"/>
      <c r="BL369"/>
      <c r="BM369"/>
      <c r="BN369"/>
      <c r="BO369"/>
    </row>
    <row r="370">
      <c r="A370" t="s">
        <v>679</v>
      </c>
      <c r="B370">
        <v>2018</v>
      </c>
      <c r="C370" t="s">
        <v>687</v>
      </c>
      <c r="D370">
        <v>235</v>
      </c>
      <c r="E370" t="s">
        <v>576</v>
      </c>
      <c r="F370" t="s">
        <v>581</v>
      </c>
      <c r="G370" t="s">
        <v>199</v>
      </c>
      <c r="H370">
        <v>11.774203834617481</v>
      </c>
      <c r="I370">
        <v>11.817799149254331</v>
      </c>
      <c r="J370">
        <v>10.17512742080779</v>
      </c>
      <c r="K370">
        <v>9.9436813746927317</v>
      </c>
      <c r="L370">
        <v>10.615221814107979</v>
      </c>
      <c r="M370">
        <v>10.636192970847301</v>
      </c>
      <c r="N370">
        <v>8.3314545343404944</v>
      </c>
      <c r="O370">
        <v>7.1019142785097298</v>
      </c>
      <c r="P370">
        <v>11.367833243311949</v>
      </c>
      <c r="Q370">
        <v>7.6493979536281094</v>
      </c>
      <c r="R370">
        <v>13.53440506891657</v>
      </c>
      <c r="S370">
        <v>9.7274800347659429</v>
      </c>
      <c r="T370">
        <v>12.746967946718151</v>
      </c>
      <c r="U370">
        <v>11.84619803030006</v>
      </c>
      <c r="V370">
        <v>13.5549150561709</v>
      </c>
      <c r="W370" t="s">
        <v>546</v>
      </c>
      <c r="X370" t="s">
        <v>547</v>
      </c>
      <c r="Y370" t="s">
        <v>548</v>
      </c>
      <c r="Z370" t="s">
        <v>549</v>
      </c>
      <c r="AA370" t="s">
        <v>199</v>
      </c>
      <c r="AB370" t="s">
        <v>199</v>
      </c>
      <c r="AC370" t="s">
        <v>199</v>
      </c>
      <c r="AD370" t="s">
        <v>199</v>
      </c>
      <c r="AE370" t="s">
        <v>199</v>
      </c>
      <c r="AF370" t="s">
        <v>199</v>
      </c>
      <c r="AG370">
        <v>11.44732539999352</v>
      </c>
      <c r="AH370">
        <v>10.18774151139842</v>
      </c>
      <c r="AI370">
        <v>15.335528848251609</v>
      </c>
      <c r="AJ370">
        <v>5.1223551303706563</v>
      </c>
      <c r="AK370"/>
      <c r="AL370"/>
      <c r="AM370"/>
      <c r="AN370"/>
      <c r="AO370"/>
      <c r="AP370"/>
      <c r="AQ370">
        <v>776.47795699999961</v>
      </c>
      <c r="AR370">
        <v>779.06920700000046</v>
      </c>
      <c r="AS370">
        <v>670.83414399999981</v>
      </c>
      <c r="AT370">
        <v>655.31798099999969</v>
      </c>
      <c r="AU370">
        <v>700.18916599999977</v>
      </c>
      <c r="AV370">
        <v>304.31374900000009</v>
      </c>
      <c r="AW370">
        <v>238.43191800000011</v>
      </c>
      <c r="AX370">
        <v>203.1053830000001</v>
      </c>
      <c r="AY370">
        <v>325.80233800000002</v>
      </c>
      <c r="AZ370">
        <v>218.59635399999999</v>
      </c>
      <c r="BA370">
        <v>504.81076400000001</v>
      </c>
      <c r="BB370">
        <v>363.29261300000007</v>
      </c>
      <c r="BC370">
        <v>475.82613500000019</v>
      </c>
      <c r="BD370">
        <v>442.43627099999998</v>
      </c>
      <c r="BE370">
        <v>505.27292999999997</v>
      </c>
      <c r="BF370">
        <v>323.66768499999989</v>
      </c>
      <c r="BG370">
        <v>2132.2041030000019</v>
      </c>
      <c r="BH370">
        <v>982.39924700000006</v>
      </c>
      <c r="BI370">
        <v>143.61742000000001</v>
      </c>
      <c r="BJ370"/>
      <c r="BK370"/>
      <c r="BL370"/>
      <c r="BM370"/>
      <c r="BN370"/>
      <c r="BO370"/>
    </row>
    <row r="371">
      <c r="A371" t="s">
        <v>679</v>
      </c>
      <c r="B371">
        <v>2018</v>
      </c>
      <c r="C371" t="s">
        <v>687</v>
      </c>
      <c r="D371">
        <v>236</v>
      </c>
      <c r="E371" t="s">
        <v>576</v>
      </c>
      <c r="F371" t="s">
        <v>582</v>
      </c>
      <c r="G371" t="s">
        <v>199</v>
      </c>
      <c r="H371">
        <v>0.69685091810655009</v>
      </c>
      <c r="I371">
        <v>0.38885610656151098</v>
      </c>
      <c r="J371">
        <v>0.17077269096300279</v>
      </c>
      <c r="K371">
        <v>0.67750243296831236</v>
      </c>
      <c r="L371">
        <v>0.44453631663708232</v>
      </c>
      <c r="M371">
        <v>0.18355233433173729</v>
      </c>
      <c r="N371">
        <v>0.97994609482208916</v>
      </c>
      <c r="O371">
        <v>0.015860626418414799</v>
      </c>
      <c r="P371">
        <v>0</v>
      </c>
      <c r="Q371">
        <v>0.76676278997704417</v>
      </c>
      <c r="R371">
        <v>0.59319834118146986</v>
      </c>
      <c r="S371">
        <v>0.71397144231937393</v>
      </c>
      <c r="T371">
        <v>0.37388278045092938</v>
      </c>
      <c r="U371">
        <v>0.39763061104876263</v>
      </c>
      <c r="V371">
        <v>0.63208809689836831</v>
      </c>
      <c r="W371" t="s">
        <v>546</v>
      </c>
      <c r="X371" t="s">
        <v>547</v>
      </c>
      <c r="Y371" t="s">
        <v>548</v>
      </c>
      <c r="Z371" t="s">
        <v>549</v>
      </c>
      <c r="AA371" t="s">
        <v>199</v>
      </c>
      <c r="AB371" t="s">
        <v>199</v>
      </c>
      <c r="AC371" t="s">
        <v>199</v>
      </c>
      <c r="AD371" t="s">
        <v>199</v>
      </c>
      <c r="AE371" t="s">
        <v>199</v>
      </c>
      <c r="AF371" t="s">
        <v>199</v>
      </c>
      <c r="AG371">
        <v>0.68802882427372736</v>
      </c>
      <c r="AH371">
        <v>0.42773402707222652</v>
      </c>
      <c r="AI371">
        <v>0.42465577734573862</v>
      </c>
      <c r="AJ371">
        <v>0.73623949918976184</v>
      </c>
      <c r="AK371"/>
      <c r="AL371"/>
      <c r="AM371"/>
      <c r="AN371"/>
      <c r="AO371"/>
      <c r="AP371"/>
      <c r="AQ371">
        <v>45.955495999999997</v>
      </c>
      <c r="AR371">
        <v>25.634706999999999</v>
      </c>
      <c r="AS371">
        <v>11.258842</v>
      </c>
      <c r="AT371">
        <v>44.649411999999998</v>
      </c>
      <c r="AU371">
        <v>29.321998000000001</v>
      </c>
      <c r="AV371">
        <v>5.2516439999999998</v>
      </c>
      <c r="AW371">
        <v>28.044374000000001</v>
      </c>
      <c r="AX371">
        <v>0.45359300000000002</v>
      </c>
      <c r="AY371">
        <v>0</v>
      </c>
      <c r="AZ371">
        <v>21.911731</v>
      </c>
      <c r="BA371">
        <v>22.125309999999999</v>
      </c>
      <c r="BB371">
        <v>26.664722000000001</v>
      </c>
      <c r="BC371">
        <v>13.956511000000001</v>
      </c>
      <c r="BD371">
        <v>14.850858000000001</v>
      </c>
      <c r="BE371">
        <v>23.561712</v>
      </c>
      <c r="BF371">
        <v>19.453688</v>
      </c>
      <c r="BG371">
        <v>89.520945000000012</v>
      </c>
      <c r="BH371">
        <v>27.203595</v>
      </c>
      <c r="BI371">
        <v>20.642226999999998</v>
      </c>
      <c r="BJ371"/>
      <c r="BK371"/>
      <c r="BL371"/>
      <c r="BM371"/>
      <c r="BN371"/>
      <c r="BO371"/>
    </row>
    <row r="372">
      <c r="A372" t="s">
        <v>679</v>
      </c>
      <c r="B372">
        <v>2018</v>
      </c>
      <c r="C372" t="s">
        <v>687</v>
      </c>
      <c r="D372">
        <v>261</v>
      </c>
      <c r="E372" t="s">
        <v>73</v>
      </c>
      <c r="F372" t="s">
        <v>49</v>
      </c>
      <c r="G372" t="s">
        <v>722</v>
      </c>
      <c r="H372">
        <v>92.310774635721586</v>
      </c>
      <c r="I372">
        <v>94.07281237926658</v>
      </c>
      <c r="J372">
        <v>93.903122425492967</v>
      </c>
      <c r="K372">
        <v>95.034301025282574</v>
      </c>
      <c r="L372">
        <v>96.321153673281728</v>
      </c>
      <c r="M372">
        <v>91.271928415905691</v>
      </c>
      <c r="N372">
        <v>93.603737891047729</v>
      </c>
      <c r="O372">
        <v>95.917872217726412</v>
      </c>
      <c r="P372">
        <v>96.38996017323791</v>
      </c>
      <c r="Q372">
        <v>96.086880849028105</v>
      </c>
      <c r="R372">
        <v>92.644538368661557</v>
      </c>
      <c r="S372">
        <v>93.080193019579781</v>
      </c>
      <c r="T372">
        <v>94.46661800434093</v>
      </c>
      <c r="U372">
        <v>95.839196144180733</v>
      </c>
      <c r="V372">
        <v>94.721975038196078</v>
      </c>
      <c r="W372" t="s">
        <v>546</v>
      </c>
      <c r="X372" t="s">
        <v>547</v>
      </c>
      <c r="Y372" t="s">
        <v>548</v>
      </c>
      <c r="Z372" t="s">
        <v>549</v>
      </c>
      <c r="AA372" t="s">
        <v>199</v>
      </c>
      <c r="AB372" t="s">
        <v>199</v>
      </c>
      <c r="AC372" t="s">
        <v>199</v>
      </c>
      <c r="AD372" t="s">
        <v>199</v>
      </c>
      <c r="AE372" t="s">
        <v>199</v>
      </c>
      <c r="AF372" t="s">
        <v>199</v>
      </c>
      <c r="AG372">
        <v>93.45467324030696</v>
      </c>
      <c r="AH372">
        <v>95.691854453561504</v>
      </c>
      <c r="AI372">
        <v>93.079201099919487</v>
      </c>
      <c r="AJ372">
        <v>89.598919712916356</v>
      </c>
      <c r="AK372"/>
      <c r="AL372"/>
      <c r="AM372"/>
      <c r="AN372"/>
      <c r="AO372"/>
      <c r="AP372"/>
      <c r="AQ372">
        <v>608.19889899999953</v>
      </c>
      <c r="AR372">
        <v>729.49553700000081</v>
      </c>
      <c r="AS372">
        <v>1058.024614000002</v>
      </c>
      <c r="AT372">
        <v>1257.301822999998</v>
      </c>
      <c r="AU372">
        <v>1695.803330999996</v>
      </c>
      <c r="AV372">
        <v>329.11188000000033</v>
      </c>
      <c r="AW372">
        <v>585.70021700000177</v>
      </c>
      <c r="AX372">
        <v>583.12572900000123</v>
      </c>
      <c r="AY372">
        <v>760.16911199999981</v>
      </c>
      <c r="AZ372">
        <v>770.91003100000216</v>
      </c>
      <c r="BA372">
        <v>373.796167999999</v>
      </c>
      <c r="BB372">
        <v>362.91883300000029</v>
      </c>
      <c r="BC372">
        <v>450.08817300000049</v>
      </c>
      <c r="BD372">
        <v>532.02373500000033</v>
      </c>
      <c r="BE372">
        <v>600.98032599999931</v>
      </c>
      <c r="BF372">
        <v>335.26161900000062</v>
      </c>
      <c r="BG372">
        <v>3865.3807179999749</v>
      </c>
      <c r="BH372">
        <v>838.87702499999841</v>
      </c>
      <c r="BI372">
        <v>309.30484199999859</v>
      </c>
      <c r="BJ372"/>
      <c r="BK372"/>
      <c r="BL372"/>
      <c r="BM372"/>
      <c r="BN372"/>
      <c r="BO372"/>
    </row>
    <row r="373">
      <c r="A373" t="s">
        <v>679</v>
      </c>
      <c r="B373">
        <v>2018</v>
      </c>
      <c r="C373" t="s">
        <v>687</v>
      </c>
      <c r="D373">
        <v>262</v>
      </c>
      <c r="E373" t="s">
        <v>73</v>
      </c>
      <c r="F373" t="s">
        <v>48</v>
      </c>
      <c r="G373" t="s">
        <v>199</v>
      </c>
      <c r="H373">
        <v>7.6892253642783714</v>
      </c>
      <c r="I373">
        <v>5.9271876207334184</v>
      </c>
      <c r="J373">
        <v>6.0968775745071007</v>
      </c>
      <c r="K373">
        <v>4.9656989747172826</v>
      </c>
      <c r="L373">
        <v>3.6788463267182951</v>
      </c>
      <c r="M373">
        <v>8.7280715840943746</v>
      </c>
      <c r="N373">
        <v>6.3962621089522749</v>
      </c>
      <c r="O373">
        <v>4.082127782273588</v>
      </c>
      <c r="P373">
        <v>3.6100398267621232</v>
      </c>
      <c r="Q373">
        <v>3.913119150971851</v>
      </c>
      <c r="R373">
        <v>7.3554616313382972</v>
      </c>
      <c r="S373">
        <v>6.9198069804203586</v>
      </c>
      <c r="T373">
        <v>5.5333819956590871</v>
      </c>
      <c r="U373">
        <v>4.1608038558193092</v>
      </c>
      <c r="V373">
        <v>5.2780249618038493</v>
      </c>
      <c r="W373" t="s">
        <v>546</v>
      </c>
      <c r="X373" t="s">
        <v>547</v>
      </c>
      <c r="Y373" t="s">
        <v>548</v>
      </c>
      <c r="Z373" t="s">
        <v>549</v>
      </c>
      <c r="AA373" t="s">
        <v>199</v>
      </c>
      <c r="AB373" t="s">
        <v>199</v>
      </c>
      <c r="AC373" t="s">
        <v>199</v>
      </c>
      <c r="AD373" t="s">
        <v>199</v>
      </c>
      <c r="AE373" t="s">
        <v>199</v>
      </c>
      <c r="AF373" t="s">
        <v>199</v>
      </c>
      <c r="AG373">
        <v>6.5453267596932294</v>
      </c>
      <c r="AH373">
        <v>4.3081455464384391</v>
      </c>
      <c r="AI373">
        <v>6.9207989000806363</v>
      </c>
      <c r="AJ373">
        <v>10.401080287083699</v>
      </c>
      <c r="AK373"/>
      <c r="AL373"/>
      <c r="AM373"/>
      <c r="AN373"/>
      <c r="AO373"/>
      <c r="AP373"/>
      <c r="AQ373">
        <v>50.661240999999968</v>
      </c>
      <c r="AR373">
        <v>45.962874999999997</v>
      </c>
      <c r="AS373">
        <v>68.694696999999991</v>
      </c>
      <c r="AT373">
        <v>65.696094000000016</v>
      </c>
      <c r="AU373">
        <v>64.768741000000006</v>
      </c>
      <c r="AV373">
        <v>31.472021000000002</v>
      </c>
      <c r="AW373">
        <v>40.022890000000011</v>
      </c>
      <c r="AX373">
        <v>24.816998999999999</v>
      </c>
      <c r="AY373">
        <v>28.470192999999991</v>
      </c>
      <c r="AZ373">
        <v>31.395157999999999</v>
      </c>
      <c r="BA373">
        <v>29.677339000000011</v>
      </c>
      <c r="BB373">
        <v>26.980264999999999</v>
      </c>
      <c r="BC373">
        <v>26.363913999999991</v>
      </c>
      <c r="BD373">
        <v>23.097505999999999</v>
      </c>
      <c r="BE373">
        <v>33.487363000000002</v>
      </c>
      <c r="BF373">
        <v>23.480868000000001</v>
      </c>
      <c r="BG373">
        <v>174.02340899999999</v>
      </c>
      <c r="BH373">
        <v>62.373753999999977</v>
      </c>
      <c r="BI373">
        <v>35.905617000000007</v>
      </c>
      <c r="BJ373"/>
      <c r="BK373"/>
      <c r="BL373"/>
      <c r="BM373"/>
      <c r="BN373"/>
      <c r="BO373"/>
    </row>
    <row r="374">
      <c r="A374" t="s">
        <v>679</v>
      </c>
      <c r="B374">
        <v>2018</v>
      </c>
      <c r="C374" t="s">
        <v>687</v>
      </c>
      <c r="D374">
        <v>264</v>
      </c>
      <c r="E374" t="s">
        <v>74</v>
      </c>
      <c r="F374" t="s">
        <v>89</v>
      </c>
      <c r="G374" t="s">
        <v>199</v>
      </c>
      <c r="H374">
        <v>27.612145159091909</v>
      </c>
      <c r="I374">
        <v>13.86902834964668</v>
      </c>
      <c r="J374">
        <v>4.6133842291090303</v>
      </c>
      <c r="K374">
        <v>4.013888103498803</v>
      </c>
      <c r="L374">
        <v>1.841752722766784</v>
      </c>
      <c r="M374">
        <v>6.4964042862246361</v>
      </c>
      <c r="N374">
        <v>2.7349918531936139</v>
      </c>
      <c r="O374">
        <v>3.1376241743613651</v>
      </c>
      <c r="P374">
        <v>1.489168359418759</v>
      </c>
      <c r="Q374">
        <v>2.1396273094552511</v>
      </c>
      <c r="R374">
        <v>33.144371484098521</v>
      </c>
      <c r="S374">
        <v>18.85888784958486</v>
      </c>
      <c r="T374">
        <v>13.34627714622645</v>
      </c>
      <c r="U374">
        <v>6.8979354728024163</v>
      </c>
      <c r="V374">
        <v>4.6278206926940939</v>
      </c>
      <c r="W374" t="s">
        <v>546</v>
      </c>
      <c r="X374" t="s">
        <v>547</v>
      </c>
      <c r="Y374" t="s">
        <v>548</v>
      </c>
      <c r="Z374" t="s">
        <v>549</v>
      </c>
      <c r="AA374" t="s">
        <v>199</v>
      </c>
      <c r="AB374" t="s">
        <v>199</v>
      </c>
      <c r="AC374" t="s">
        <v>199</v>
      </c>
      <c r="AD374" t="s">
        <v>199</v>
      </c>
      <c r="AE374" t="s">
        <v>199</v>
      </c>
      <c r="AF374" t="s">
        <v>199</v>
      </c>
      <c r="AG374">
        <v>14.509009942742249</v>
      </c>
      <c r="AH374">
        <v>3.3569604973730618</v>
      </c>
      <c r="AI374">
        <v>20.448992699289601</v>
      </c>
      <c r="AJ374">
        <v>15.953645541197311</v>
      </c>
      <c r="AK374"/>
      <c r="AL374"/>
      <c r="AM374"/>
      <c r="AN374"/>
      <c r="AO374"/>
      <c r="AP374"/>
      <c r="AQ374">
        <v>182.0835450000001</v>
      </c>
      <c r="AR374">
        <v>107.548547</v>
      </c>
      <c r="AS374">
        <v>51.979890999999988</v>
      </c>
      <c r="AT374">
        <v>53.10365599999998</v>
      </c>
      <c r="AU374">
        <v>32.469617999999997</v>
      </c>
      <c r="AV374">
        <v>23.424987999999999</v>
      </c>
      <c r="AW374">
        <v>17.113476000000009</v>
      </c>
      <c r="AX374">
        <v>19.074957999999999</v>
      </c>
      <c r="AY374">
        <v>11.744166999999999</v>
      </c>
      <c r="AZ374">
        <v>17.217728999999999</v>
      </c>
      <c r="BA374">
        <v>133.72875800000011</v>
      </c>
      <c r="BB374">
        <v>73.638633000000013</v>
      </c>
      <c r="BC374">
        <v>63.588616000000023</v>
      </c>
      <c r="BD374">
        <v>38.291904999999993</v>
      </c>
      <c r="BE374">
        <v>29.362027000000001</v>
      </c>
      <c r="BF374">
        <v>52.133071999999999</v>
      </c>
      <c r="BG374">
        <v>135.681826</v>
      </c>
      <c r="BH374">
        <v>184.29670600000011</v>
      </c>
      <c r="BI374">
        <v>55.073653000000022</v>
      </c>
      <c r="BJ374"/>
      <c r="BK374"/>
      <c r="BL374"/>
      <c r="BM374"/>
      <c r="BN374"/>
      <c r="BO374"/>
    </row>
    <row r="375">
      <c r="A375" t="s">
        <v>679</v>
      </c>
      <c r="B375">
        <v>2018</v>
      </c>
      <c r="C375" t="s">
        <v>687</v>
      </c>
      <c r="D375">
        <v>265</v>
      </c>
      <c r="E375" t="s">
        <v>74</v>
      </c>
      <c r="F375" t="s">
        <v>90</v>
      </c>
      <c r="G375" t="s">
        <v>199</v>
      </c>
      <c r="H375">
        <v>68.446215212666957</v>
      </c>
      <c r="I375">
        <v>83.951393772487606</v>
      </c>
      <c r="J375">
        <v>92.848013678892272</v>
      </c>
      <c r="K375">
        <v>94.612451910610034</v>
      </c>
      <c r="L375">
        <v>96.737691170750622</v>
      </c>
      <c r="M375">
        <v>89.669583168661802</v>
      </c>
      <c r="N375">
        <v>94.993384989376764</v>
      </c>
      <c r="O375">
        <v>95.997776619510788</v>
      </c>
      <c r="P375">
        <v>97.181622465545274</v>
      </c>
      <c r="Q375">
        <v>96.234028404072873</v>
      </c>
      <c r="R375">
        <v>63.519056035567743</v>
      </c>
      <c r="S375">
        <v>76.94887796100825</v>
      </c>
      <c r="T375">
        <v>84.642509709481089</v>
      </c>
      <c r="U375">
        <v>90.533901764353587</v>
      </c>
      <c r="V375">
        <v>94.713528429971731</v>
      </c>
      <c r="W375" t="s">
        <v>546</v>
      </c>
      <c r="X375" t="s">
        <v>547</v>
      </c>
      <c r="Y375" t="s">
        <v>548</v>
      </c>
      <c r="Z375" t="s">
        <v>549</v>
      </c>
      <c r="AA375" t="s">
        <v>199</v>
      </c>
      <c r="AB375" t="s">
        <v>199</v>
      </c>
      <c r="AC375" t="s">
        <v>199</v>
      </c>
      <c r="AD375" t="s">
        <v>199</v>
      </c>
      <c r="AE375" t="s">
        <v>199</v>
      </c>
      <c r="AF375" t="s">
        <v>199</v>
      </c>
      <c r="AG375">
        <v>80.915037823146946</v>
      </c>
      <c r="AH375">
        <v>94.948945465888045</v>
      </c>
      <c r="AI375">
        <v>77.248642688829605</v>
      </c>
      <c r="AJ375">
        <v>81.424629431636248</v>
      </c>
      <c r="AK375"/>
      <c r="AL375"/>
      <c r="AM375"/>
      <c r="AN375"/>
      <c r="AO375"/>
      <c r="AP375"/>
      <c r="AQ375">
        <v>451.35680099999911</v>
      </c>
      <c r="AR375">
        <v>651.00814500000001</v>
      </c>
      <c r="AS375">
        <v>1046.1365000000019</v>
      </c>
      <c r="AT375">
        <v>1251.7207679999981</v>
      </c>
      <c r="AU375">
        <v>1705.460151999996</v>
      </c>
      <c r="AV375">
        <v>323.3340810000002</v>
      </c>
      <c r="AW375">
        <v>594.39556000000152</v>
      </c>
      <c r="AX375">
        <v>583.61150200000122</v>
      </c>
      <c r="AY375">
        <v>766.41247199999964</v>
      </c>
      <c r="AZ375">
        <v>774.40188500000215</v>
      </c>
      <c r="BA375">
        <v>256.2825630000001</v>
      </c>
      <c r="BB375">
        <v>300.46364499999981</v>
      </c>
      <c r="BC375">
        <v>403.28100400000062</v>
      </c>
      <c r="BD375">
        <v>502.57291900000058</v>
      </c>
      <c r="BE375">
        <v>600.92673499999933</v>
      </c>
      <c r="BF375">
        <v>290.73999600000008</v>
      </c>
      <c r="BG375">
        <v>3837.6520389999778</v>
      </c>
      <c r="BH375">
        <v>696.20399400000133</v>
      </c>
      <c r="BI375">
        <v>281.08633699999928</v>
      </c>
      <c r="BJ375"/>
      <c r="BK375"/>
      <c r="BL375"/>
      <c r="BM375"/>
      <c r="BN375"/>
      <c r="BO375"/>
    </row>
    <row r="376">
      <c r="A376" t="s">
        <v>679</v>
      </c>
      <c r="B376">
        <v>2018</v>
      </c>
      <c r="C376" t="s">
        <v>687</v>
      </c>
      <c r="D376">
        <v>266</v>
      </c>
      <c r="E376" t="s">
        <v>74</v>
      </c>
      <c r="F376" t="s">
        <v>91</v>
      </c>
      <c r="G376" t="s">
        <v>723</v>
      </c>
      <c r="H376">
        <v>3.8919206887932689</v>
      </c>
      <c r="I376">
        <v>2.1795778778656119</v>
      </c>
      <c r="J376">
        <v>2.4323911672088112</v>
      </c>
      <c r="K376">
        <v>1.2635146877559289</v>
      </c>
      <c r="L376">
        <v>1.2192540226981801</v>
      </c>
      <c r="M376">
        <v>3.8340125451135978</v>
      </c>
      <c r="N376">
        <v>2.2716231574295942</v>
      </c>
      <c r="O376">
        <v>0.70867481451311831</v>
      </c>
      <c r="P376">
        <v>0.87920586205122042</v>
      </c>
      <c r="Q376">
        <v>1.6263442864718249</v>
      </c>
      <c r="R376">
        <v>3.2553123742025551</v>
      </c>
      <c r="S376">
        <v>4.1922341894069204</v>
      </c>
      <c r="T376">
        <v>2.011213144292511</v>
      </c>
      <c r="U376">
        <v>2.352588414104658</v>
      </c>
      <c r="V376">
        <v>0.57838059583204426</v>
      </c>
      <c r="W376" t="s">
        <v>546</v>
      </c>
      <c r="X376" t="s">
        <v>547</v>
      </c>
      <c r="Y376" t="s">
        <v>548</v>
      </c>
      <c r="Z376" t="s">
        <v>549</v>
      </c>
      <c r="AA376" t="s">
        <v>199</v>
      </c>
      <c r="AB376" t="s">
        <v>199</v>
      </c>
      <c r="AC376" t="s">
        <v>199</v>
      </c>
      <c r="AD376" t="s">
        <v>199</v>
      </c>
      <c r="AE376" t="s">
        <v>199</v>
      </c>
      <c r="AF376" t="s">
        <v>199</v>
      </c>
      <c r="AG376">
        <v>4.4342134322092823</v>
      </c>
      <c r="AH376">
        <v>1.586314762965626</v>
      </c>
      <c r="AI376">
        <v>2.1820377255951371</v>
      </c>
      <c r="AJ376">
        <v>2.4535030093048369</v>
      </c>
      <c r="AK376"/>
      <c r="AL376"/>
      <c r="AM376"/>
      <c r="AN376"/>
      <c r="AO376"/>
      <c r="AP376"/>
      <c r="AQ376">
        <v>25.664601999999999</v>
      </c>
      <c r="AR376">
        <v>16.901720000000001</v>
      </c>
      <c r="AS376">
        <v>27.406220999999999</v>
      </c>
      <c r="AT376">
        <v>16.716273000000001</v>
      </c>
      <c r="AU376">
        <v>21.495128999999999</v>
      </c>
      <c r="AV376">
        <v>13.824832000000001</v>
      </c>
      <c r="AW376">
        <v>14.214071000000001</v>
      </c>
      <c r="AX376">
        <v>4.3083369999999999</v>
      </c>
      <c r="AY376">
        <v>6.9337629999999999</v>
      </c>
      <c r="AZ376">
        <v>13.087305000000001</v>
      </c>
      <c r="BA376">
        <v>13.134323</v>
      </c>
      <c r="BB376">
        <v>16.369491</v>
      </c>
      <c r="BC376">
        <v>9.5824669999999994</v>
      </c>
      <c r="BD376">
        <v>13.059718</v>
      </c>
      <c r="BE376">
        <v>3.669638</v>
      </c>
      <c r="BF376">
        <v>15.932801</v>
      </c>
      <c r="BG376">
        <v>64.115763000000001</v>
      </c>
      <c r="BH376">
        <v>19.665631999999999</v>
      </c>
      <c r="BI376">
        <v>8.469749000000002</v>
      </c>
      <c r="BJ376"/>
      <c r="BK376"/>
      <c r="BL376"/>
      <c r="BM376"/>
      <c r="BN376"/>
      <c r="BO376"/>
    </row>
    <row r="377">
      <c r="A377" t="s">
        <v>679</v>
      </c>
      <c r="B377">
        <v>2018</v>
      </c>
      <c r="C377" t="s">
        <v>687</v>
      </c>
      <c r="D377">
        <v>267</v>
      </c>
      <c r="E377" t="s">
        <v>74</v>
      </c>
      <c r="F377" t="s">
        <v>113</v>
      </c>
      <c r="G377" t="s">
        <v>199</v>
      </c>
      <c r="H377">
        <v>0.049718939447797698</v>
      </c>
      <c r="I377">
        <v>0</v>
      </c>
      <c r="J377">
        <v>0.1062109247899452</v>
      </c>
      <c r="K377">
        <v>0.1101452981350385</v>
      </c>
      <c r="L377">
        <v>0.20130208378445369</v>
      </c>
      <c r="M377">
        <v>0</v>
      </c>
      <c r="N377">
        <v>0</v>
      </c>
      <c r="O377">
        <v>0.1559243916147309</v>
      </c>
      <c r="P377">
        <v>0.45000331298476198</v>
      </c>
      <c r="Q377">
        <v>0</v>
      </c>
      <c r="R377">
        <v>0.081260106131330306</v>
      </c>
      <c r="S377">
        <v>0</v>
      </c>
      <c r="T377">
        <v>0</v>
      </c>
      <c r="U377">
        <v>0.21557434873943149</v>
      </c>
      <c r="V377">
        <v>0.080270281502073507</v>
      </c>
      <c r="W377" t="s">
        <v>546</v>
      </c>
      <c r="X377" t="s">
        <v>547</v>
      </c>
      <c r="Y377" t="s">
        <v>548</v>
      </c>
      <c r="Z377" t="s">
        <v>549</v>
      </c>
      <c r="AA377" t="s">
        <v>199</v>
      </c>
      <c r="AB377" t="s">
        <v>199</v>
      </c>
      <c r="AC377" t="s">
        <v>199</v>
      </c>
      <c r="AD377" t="s">
        <v>199</v>
      </c>
      <c r="AE377" t="s">
        <v>199</v>
      </c>
      <c r="AF377" t="s">
        <v>199</v>
      </c>
      <c r="AG377">
        <v>0.14173880190158861</v>
      </c>
      <c r="AH377">
        <v>0.10777927377326831</v>
      </c>
      <c r="AI377">
        <v>0.1203268862861092</v>
      </c>
      <c r="AJ377">
        <v>0.168222017861864</v>
      </c>
      <c r="AK377"/>
      <c r="AL377"/>
      <c r="AM377"/>
      <c r="AN377"/>
      <c r="AO377"/>
      <c r="AP377"/>
      <c r="AQ377">
        <v>0.32786300000000002</v>
      </c>
      <c r="AR377">
        <v>0</v>
      </c>
      <c r="AS377">
        <v>1.196699</v>
      </c>
      <c r="AT377">
        <v>1.45722</v>
      </c>
      <c r="AU377">
        <v>3.5489030000000001</v>
      </c>
      <c r="AV377">
        <v>0</v>
      </c>
      <c r="AW377">
        <v>0</v>
      </c>
      <c r="AX377">
        <v>0.94793100000000008</v>
      </c>
      <c r="AY377">
        <v>3.5489030000000001</v>
      </c>
      <c r="AZ377">
        <v>0</v>
      </c>
      <c r="BA377">
        <v>0.32786300000000002</v>
      </c>
      <c r="BB377">
        <v>0</v>
      </c>
      <c r="BC377">
        <v>0</v>
      </c>
      <c r="BD377">
        <v>1.196699</v>
      </c>
      <c r="BE377">
        <v>0.50928899999999999</v>
      </c>
      <c r="BF377">
        <v>0.50928899999999999</v>
      </c>
      <c r="BG377">
        <v>4.3562289999999999</v>
      </c>
      <c r="BH377">
        <v>1.0844469999999999</v>
      </c>
      <c r="BI377">
        <v>0.58072000000000001</v>
      </c>
      <c r="BJ377"/>
      <c r="BK377"/>
      <c r="BL377"/>
      <c r="BM377"/>
      <c r="BN377"/>
      <c r="BO377"/>
    </row>
    <row r="378">
      <c r="A378" t="s">
        <v>679</v>
      </c>
      <c r="B378">
        <v>2018</v>
      </c>
      <c r="C378" t="s">
        <v>687</v>
      </c>
      <c r="D378">
        <v>268</v>
      </c>
      <c r="E378" t="s">
        <v>116</v>
      </c>
      <c r="F378" t="s">
        <v>89</v>
      </c>
      <c r="G378" t="s">
        <v>724</v>
      </c>
      <c r="H378">
        <v>26.957693868473822</v>
      </c>
      <c r="I378">
        <v>13.452029796311139</v>
      </c>
      <c r="J378">
        <v>4.7047532804808538</v>
      </c>
      <c r="K378">
        <v>3.985428442375528</v>
      </c>
      <c r="L378">
        <v>1.9187196359340879</v>
      </c>
      <c r="M378">
        <v>6.5667541384406984</v>
      </c>
      <c r="N378">
        <v>2.9218831585305618</v>
      </c>
      <c r="O378">
        <v>2.7520956750741581</v>
      </c>
      <c r="P378">
        <v>1.552187855981521</v>
      </c>
      <c r="Q378">
        <v>2.2334291042582062</v>
      </c>
      <c r="R378">
        <v>32.708446303094043</v>
      </c>
      <c r="S378">
        <v>17.926297310671661</v>
      </c>
      <c r="T378">
        <v>13.03533385668411</v>
      </c>
      <c r="U378">
        <v>6.6473592351087394</v>
      </c>
      <c r="V378">
        <v>4.889832346734825</v>
      </c>
      <c r="W378" t="s">
        <v>546</v>
      </c>
      <c r="X378" t="s">
        <v>547</v>
      </c>
      <c r="Y378" t="s">
        <v>548</v>
      </c>
      <c r="Z378" t="s">
        <v>549</v>
      </c>
      <c r="AA378" t="s">
        <v>199</v>
      </c>
      <c r="AB378" t="s">
        <v>199</v>
      </c>
      <c r="AC378" t="s">
        <v>199</v>
      </c>
      <c r="AD378" t="s">
        <v>199</v>
      </c>
      <c r="AE378" t="s">
        <v>199</v>
      </c>
      <c r="AF378" t="s">
        <v>199</v>
      </c>
      <c r="AG378">
        <v>14.015104241395401</v>
      </c>
      <c r="AH378">
        <v>3.3105365522586001</v>
      </c>
      <c r="AI378">
        <v>20.538938935312508</v>
      </c>
      <c r="AJ378">
        <v>15.363652406791919</v>
      </c>
      <c r="AK378"/>
      <c r="AL378"/>
      <c r="AM378"/>
      <c r="AN378"/>
      <c r="AO378"/>
      <c r="AP378"/>
      <c r="AQ378">
        <v>163.86801300000019</v>
      </c>
      <c r="AR378">
        <v>98.131957000000043</v>
      </c>
      <c r="AS378">
        <v>49.721145999999997</v>
      </c>
      <c r="AT378">
        <v>50.050787999999983</v>
      </c>
      <c r="AU378">
        <v>32.469617999999997</v>
      </c>
      <c r="AV378">
        <v>21.611968000000001</v>
      </c>
      <c r="AW378">
        <v>17.113476000000009</v>
      </c>
      <c r="AX378">
        <v>16.022089999999999</v>
      </c>
      <c r="AY378">
        <v>11.744166999999999</v>
      </c>
      <c r="AZ378">
        <v>17.217728999999999</v>
      </c>
      <c r="BA378">
        <v>122.1556800000001</v>
      </c>
      <c r="BB378">
        <v>65.057909000000024</v>
      </c>
      <c r="BC378">
        <v>58.670496000000007</v>
      </c>
      <c r="BD378">
        <v>35.285980000000002</v>
      </c>
      <c r="BE378">
        <v>29.362027000000001</v>
      </c>
      <c r="BF378">
        <v>46.915888000000002</v>
      </c>
      <c r="BG378">
        <v>127.820627</v>
      </c>
      <c r="BH378">
        <v>172.0737060000001</v>
      </c>
      <c r="BI378">
        <v>47.431300999999998</v>
      </c>
      <c r="BJ378"/>
      <c r="BK378"/>
      <c r="BL378"/>
      <c r="BM378"/>
      <c r="BN378"/>
      <c r="BO378"/>
    </row>
    <row r="379">
      <c r="A379" t="s">
        <v>679</v>
      </c>
      <c r="B379">
        <v>2018</v>
      </c>
      <c r="C379" t="s">
        <v>687</v>
      </c>
      <c r="D379">
        <v>269</v>
      </c>
      <c r="E379" t="s">
        <v>116</v>
      </c>
      <c r="F379" t="s">
        <v>90</v>
      </c>
      <c r="G379" t="s">
        <v>725</v>
      </c>
      <c r="H379">
        <v>69.753447670436358</v>
      </c>
      <c r="I379">
        <v>84.732053542364554</v>
      </c>
      <c r="J379">
        <v>93.452390590950685</v>
      </c>
      <c r="K379">
        <v>94.939363289997587</v>
      </c>
      <c r="L379">
        <v>96.932838813053493</v>
      </c>
      <c r="M379">
        <v>91.286823192161719</v>
      </c>
      <c r="N379">
        <v>95.161543879024904</v>
      </c>
      <c r="O379">
        <v>96.736010018712477</v>
      </c>
      <c r="P379">
        <v>97.660737740088607</v>
      </c>
      <c r="Q379">
        <v>96.209277889134043</v>
      </c>
      <c r="R379">
        <v>64.824772479688946</v>
      </c>
      <c r="S379">
        <v>78.299230340575733</v>
      </c>
      <c r="T379">
        <v>85.167426738849244</v>
      </c>
      <c r="U379">
        <v>91.138639554900209</v>
      </c>
      <c r="V379">
        <v>94.499041091968635</v>
      </c>
      <c r="W379" t="s">
        <v>546</v>
      </c>
      <c r="X379" t="s">
        <v>547</v>
      </c>
      <c r="Y379" t="s">
        <v>548</v>
      </c>
      <c r="Z379" t="s">
        <v>549</v>
      </c>
      <c r="AA379" t="s">
        <v>199</v>
      </c>
      <c r="AB379" t="s">
        <v>199</v>
      </c>
      <c r="AC379" t="s">
        <v>199</v>
      </c>
      <c r="AD379" t="s">
        <v>199</v>
      </c>
      <c r="AE379" t="s">
        <v>199</v>
      </c>
      <c r="AF379" t="s">
        <v>199</v>
      </c>
      <c r="AG379">
        <v>81.931730243669818</v>
      </c>
      <c r="AH379">
        <v>95.377446568689734</v>
      </c>
      <c r="AI379">
        <v>77.86456673527627</v>
      </c>
      <c r="AJ379">
        <v>82.028292560825705</v>
      </c>
      <c r="AK379"/>
      <c r="AL379"/>
      <c r="AM379"/>
      <c r="AN379"/>
      <c r="AO379"/>
      <c r="AP379"/>
      <c r="AQ379">
        <v>424.0110049999991</v>
      </c>
      <c r="AR379">
        <v>618.11654900000053</v>
      </c>
      <c r="AS379">
        <v>987.63095100000203</v>
      </c>
      <c r="AT379">
        <v>1192.2908699999959</v>
      </c>
      <c r="AU379">
        <v>1640.350256999996</v>
      </c>
      <c r="AV379">
        <v>300.43577999999968</v>
      </c>
      <c r="AW379">
        <v>557.36136900000076</v>
      </c>
      <c r="AX379">
        <v>563.17557300000078</v>
      </c>
      <c r="AY379">
        <v>738.92087800000013</v>
      </c>
      <c r="AZ379">
        <v>741.68697400000156</v>
      </c>
      <c r="BA379">
        <v>242.0999790000001</v>
      </c>
      <c r="BB379">
        <v>284.16265299999958</v>
      </c>
      <c r="BC379">
        <v>383.32851500000038</v>
      </c>
      <c r="BD379">
        <v>483.78853900000053</v>
      </c>
      <c r="BE379">
        <v>567.43937199999948</v>
      </c>
      <c r="BF379">
        <v>274.26837599999988</v>
      </c>
      <c r="BG379">
        <v>3682.546568999976</v>
      </c>
      <c r="BH379">
        <v>652.34356100000025</v>
      </c>
      <c r="BI379">
        <v>253.2411259999993</v>
      </c>
      <c r="BJ379"/>
      <c r="BK379"/>
      <c r="BL379"/>
      <c r="BM379"/>
      <c r="BN379"/>
      <c r="BO379"/>
    </row>
    <row r="380">
      <c r="A380" t="s">
        <v>679</v>
      </c>
      <c r="B380">
        <v>2018</v>
      </c>
      <c r="C380" t="s">
        <v>687</v>
      </c>
      <c r="D380">
        <v>270</v>
      </c>
      <c r="E380" t="s">
        <v>116</v>
      </c>
      <c r="F380" t="s">
        <v>91</v>
      </c>
      <c r="G380" t="s">
        <v>199</v>
      </c>
      <c r="H380">
        <v>3.2888584610897671</v>
      </c>
      <c r="I380">
        <v>1.815916661324275</v>
      </c>
      <c r="J380">
        <v>1.8428561285684779</v>
      </c>
      <c r="K380">
        <v>1.0752082676267249</v>
      </c>
      <c r="L380">
        <v>1.148441551012449</v>
      </c>
      <c r="M380">
        <v>2.146422669397408</v>
      </c>
      <c r="N380">
        <v>1.916572962444363</v>
      </c>
      <c r="O380">
        <v>0.51189430621330456</v>
      </c>
      <c r="P380">
        <v>0.78707440392991168</v>
      </c>
      <c r="Q380">
        <v>1.5572930066076629</v>
      </c>
      <c r="R380">
        <v>2.4667812172173549</v>
      </c>
      <c r="S380">
        <v>3.774472348752425</v>
      </c>
      <c r="T380">
        <v>1.797239404466642</v>
      </c>
      <c r="U380">
        <v>2.2140012099911202</v>
      </c>
      <c r="V380">
        <v>0.61112656129657839</v>
      </c>
      <c r="W380" t="s">
        <v>546</v>
      </c>
      <c r="X380" t="s">
        <v>547</v>
      </c>
      <c r="Y380" t="s">
        <v>548</v>
      </c>
      <c r="Z380" t="s">
        <v>549</v>
      </c>
      <c r="AA380" t="s">
        <v>199</v>
      </c>
      <c r="AB380" t="s">
        <v>199</v>
      </c>
      <c r="AC380" t="s">
        <v>199</v>
      </c>
      <c r="AD380" t="s">
        <v>199</v>
      </c>
      <c r="AE380" t="s">
        <v>199</v>
      </c>
      <c r="AF380" t="s">
        <v>199</v>
      </c>
      <c r="AG380">
        <v>4.0531655149345713</v>
      </c>
      <c r="AH380">
        <v>1.312016879051717</v>
      </c>
      <c r="AI380">
        <v>1.5964943294114531</v>
      </c>
      <c r="AJ380">
        <v>2.6080550323826128</v>
      </c>
      <c r="AK380"/>
      <c r="AL380"/>
      <c r="AM380"/>
      <c r="AN380"/>
      <c r="AO380"/>
      <c r="AP380"/>
      <c r="AQ380">
        <v>19.992018000000009</v>
      </c>
      <c r="AR380">
        <v>13.247031</v>
      </c>
      <c r="AS380">
        <v>19.475818</v>
      </c>
      <c r="AT380">
        <v>13.502945</v>
      </c>
      <c r="AU380">
        <v>19.434553000000001</v>
      </c>
      <c r="AV380">
        <v>7.0641320000000016</v>
      </c>
      <c r="AW380">
        <v>11.225372</v>
      </c>
      <c r="AX380">
        <v>2.9801350000000002</v>
      </c>
      <c r="AY380">
        <v>5.9551639999999999</v>
      </c>
      <c r="AZ380">
        <v>12.005328</v>
      </c>
      <c r="BA380">
        <v>9.2126460000000012</v>
      </c>
      <c r="BB380">
        <v>13.698271</v>
      </c>
      <c r="BC380">
        <v>8.089162</v>
      </c>
      <c r="BD380">
        <v>11.752516999999999</v>
      </c>
      <c r="BE380">
        <v>3.669638</v>
      </c>
      <c r="BF380">
        <v>13.568066</v>
      </c>
      <c r="BG380">
        <v>50.657292999999981</v>
      </c>
      <c r="BH380">
        <v>13.375311</v>
      </c>
      <c r="BI380">
        <v>8.0516950000000023</v>
      </c>
      <c r="BJ380"/>
      <c r="BK380"/>
      <c r="BL380"/>
      <c r="BM380"/>
      <c r="BN380"/>
      <c r="BO380"/>
    </row>
    <row r="381">
      <c r="A381" t="s">
        <v>679</v>
      </c>
      <c r="B381">
        <v>2018</v>
      </c>
      <c r="C381" t="s">
        <v>687</v>
      </c>
      <c r="D381">
        <v>274</v>
      </c>
      <c r="E381" t="s">
        <v>76</v>
      </c>
      <c r="F381" t="s">
        <v>49</v>
      </c>
      <c r="G381" t="s">
        <v>726</v>
      </c>
      <c r="H381">
        <v>86.341345699281518</v>
      </c>
      <c r="I381">
        <v>87.282551910727022</v>
      </c>
      <c r="J381">
        <v>86.98200771318821</v>
      </c>
      <c r="K381">
        <v>86.780094529808665</v>
      </c>
      <c r="L381">
        <v>86.584555240268344</v>
      </c>
      <c r="M381">
        <v>87.039189528320009</v>
      </c>
      <c r="N381">
        <v>89.501095570056876</v>
      </c>
      <c r="O381">
        <v>86.88579016936589</v>
      </c>
      <c r="P381">
        <v>85.992485794353385</v>
      </c>
      <c r="Q381">
        <v>86.214129221374208</v>
      </c>
      <c r="R381">
        <v>88.465427049711948</v>
      </c>
      <c r="S381">
        <v>85.054478291873664</v>
      </c>
      <c r="T381">
        <v>86.986238555399581</v>
      </c>
      <c r="U381">
        <v>85.080301764205174</v>
      </c>
      <c r="V381">
        <v>86.840000767950869</v>
      </c>
      <c r="W381" t="s">
        <v>546</v>
      </c>
      <c r="X381" t="s">
        <v>547</v>
      </c>
      <c r="Y381" t="s">
        <v>548</v>
      </c>
      <c r="Z381" t="s">
        <v>549</v>
      </c>
      <c r="AA381" t="s">
        <v>199</v>
      </c>
      <c r="AB381" t="s">
        <v>199</v>
      </c>
      <c r="AC381" t="s">
        <v>199</v>
      </c>
      <c r="AD381" t="s">
        <v>199</v>
      </c>
      <c r="AE381" t="s">
        <v>199</v>
      </c>
      <c r="AF381" t="s">
        <v>199</v>
      </c>
      <c r="AG381">
        <v>81.641992125475653</v>
      </c>
      <c r="AH381">
        <v>86.816728423575256</v>
      </c>
      <c r="AI381">
        <v>88.456492529700526</v>
      </c>
      <c r="AJ381">
        <v>87.274210310064831</v>
      </c>
      <c r="AK381"/>
      <c r="AL381"/>
      <c r="AM381"/>
      <c r="AN381"/>
      <c r="AO381"/>
      <c r="AP381"/>
      <c r="AQ381">
        <v>569.36316299999942</v>
      </c>
      <c r="AR381">
        <v>676.83989100000019</v>
      </c>
      <c r="AS381">
        <v>980.04307800000197</v>
      </c>
      <c r="AT381">
        <v>1148.098843</v>
      </c>
      <c r="AU381">
        <v>1525.643764999998</v>
      </c>
      <c r="AV381">
        <v>313.8493049999999</v>
      </c>
      <c r="AW381">
        <v>560.02903600000081</v>
      </c>
      <c r="AX381">
        <v>528.21584299999995</v>
      </c>
      <c r="AY381">
        <v>677.35688400000026</v>
      </c>
      <c r="AZ381">
        <v>693.77106300000139</v>
      </c>
      <c r="BA381">
        <v>356.93456099999912</v>
      </c>
      <c r="BB381">
        <v>332.11372599999982</v>
      </c>
      <c r="BC381">
        <v>414.44774900000027</v>
      </c>
      <c r="BD381">
        <v>472.29882700000081</v>
      </c>
      <c r="BE381">
        <v>550.97174599999994</v>
      </c>
      <c r="BF381">
        <v>293.35205300000041</v>
      </c>
      <c r="BG381">
        <v>3508.142156999987</v>
      </c>
      <c r="BH381">
        <v>797.21482800000047</v>
      </c>
      <c r="BI381">
        <v>301.27970199999868</v>
      </c>
      <c r="BJ381"/>
      <c r="BK381"/>
      <c r="BL381"/>
      <c r="BM381"/>
      <c r="BN381"/>
      <c r="BO381"/>
    </row>
    <row r="382">
      <c r="A382" t="s">
        <v>679</v>
      </c>
      <c r="B382">
        <v>2018</v>
      </c>
      <c r="C382" t="s">
        <v>687</v>
      </c>
      <c r="D382">
        <v>275</v>
      </c>
      <c r="E382" t="s">
        <v>76</v>
      </c>
      <c r="F382" t="s">
        <v>48</v>
      </c>
      <c r="G382" t="s">
        <v>199</v>
      </c>
      <c r="H382">
        <v>13.658654300718441</v>
      </c>
      <c r="I382">
        <v>12.641830236538841</v>
      </c>
      <c r="J382">
        <v>12.993205101816161</v>
      </c>
      <c r="K382">
        <v>13.13954759612821</v>
      </c>
      <c r="L382">
        <v>13.27249081321861</v>
      </c>
      <c r="M382">
        <v>12.88335776255302</v>
      </c>
      <c r="N382">
        <v>10.49890442994298</v>
      </c>
      <c r="O382">
        <v>12.93933595665937</v>
      </c>
      <c r="P382">
        <v>14.0075142056467</v>
      </c>
      <c r="Q382">
        <v>13.472851474264459</v>
      </c>
      <c r="R382">
        <v>11.53457295028792</v>
      </c>
      <c r="S382">
        <v>14.94552170812636</v>
      </c>
      <c r="T382">
        <v>12.890688208906919</v>
      </c>
      <c r="U382">
        <v>14.919698235794939</v>
      </c>
      <c r="V382">
        <v>13.159999232049159</v>
      </c>
      <c r="W382" t="s">
        <v>546</v>
      </c>
      <c r="X382" t="s">
        <v>547</v>
      </c>
      <c r="Y382" t="s">
        <v>548</v>
      </c>
      <c r="Z382" t="s">
        <v>549</v>
      </c>
      <c r="AA382" t="s">
        <v>199</v>
      </c>
      <c r="AB382" t="s">
        <v>199</v>
      </c>
      <c r="AC382" t="s">
        <v>199</v>
      </c>
      <c r="AD382" t="s">
        <v>199</v>
      </c>
      <c r="AE382" t="s">
        <v>199</v>
      </c>
      <c r="AF382" t="s">
        <v>199</v>
      </c>
      <c r="AG382">
        <v>18.358007874524461</v>
      </c>
      <c r="AH382">
        <v>13.10371400030267</v>
      </c>
      <c r="AI382">
        <v>11.40671113916456</v>
      </c>
      <c r="AJ382">
        <v>12.725789689935249</v>
      </c>
      <c r="AK382"/>
      <c r="AL382"/>
      <c r="AM382"/>
      <c r="AN382"/>
      <c r="AO382"/>
      <c r="AP382"/>
      <c r="AQ382">
        <v>90.069647999999944</v>
      </c>
      <c r="AR382">
        <v>98.032136000000037</v>
      </c>
      <c r="AS382">
        <v>146.39695100000009</v>
      </c>
      <c r="AT382">
        <v>173.83594099999991</v>
      </c>
      <c r="AU382">
        <v>233.8649520000003</v>
      </c>
      <c r="AV382">
        <v>46.455314000000023</v>
      </c>
      <c r="AW382">
        <v>65.694071000000008</v>
      </c>
      <c r="AX382">
        <v>78.663752000000031</v>
      </c>
      <c r="AY382">
        <v>110.336224</v>
      </c>
      <c r="AZ382">
        <v>108.416968</v>
      </c>
      <c r="BA382">
        <v>46.538946000000003</v>
      </c>
      <c r="BB382">
        <v>58.358042999999967</v>
      </c>
      <c r="BC382">
        <v>61.417952999999983</v>
      </c>
      <c r="BD382">
        <v>82.822413999999981</v>
      </c>
      <c r="BE382">
        <v>83.495943000000011</v>
      </c>
      <c r="BF382">
        <v>65.963104999999999</v>
      </c>
      <c r="BG382">
        <v>529.50269300000002</v>
      </c>
      <c r="BH382">
        <v>102.803073</v>
      </c>
      <c r="BI382">
        <v>43.930756999999957</v>
      </c>
      <c r="BJ382"/>
      <c r="BK382"/>
      <c r="BL382"/>
      <c r="BM382"/>
      <c r="BN382"/>
      <c r="BO382"/>
    </row>
    <row r="383">
      <c r="A383" t="s">
        <v>679</v>
      </c>
      <c r="B383">
        <v>2018</v>
      </c>
      <c r="C383" t="s">
        <v>687</v>
      </c>
      <c r="D383">
        <v>276</v>
      </c>
      <c r="E383" t="s">
        <v>76</v>
      </c>
      <c r="F383" t="s">
        <v>114</v>
      </c>
      <c r="G383" t="s">
        <v>199</v>
      </c>
      <c r="H383">
        <v>0</v>
      </c>
      <c r="I383">
        <v>0.075617852734054705</v>
      </c>
      <c r="J383">
        <v>0.024787184995713599</v>
      </c>
      <c r="K383">
        <v>0.080357874063077595</v>
      </c>
      <c r="L383">
        <v>0.14295394651322771</v>
      </c>
      <c r="M383">
        <v>0.077452709126911296</v>
      </c>
      <c r="N383">
        <v>0</v>
      </c>
      <c r="O383">
        <v>0.17487387397452309</v>
      </c>
      <c r="P383">
        <v>0</v>
      </c>
      <c r="Q383">
        <v>0.31301930436116859</v>
      </c>
      <c r="R383">
        <v>0</v>
      </c>
      <c r="S383">
        <v>0</v>
      </c>
      <c r="T383">
        <v>0.1230732356934769</v>
      </c>
      <c r="U383">
        <v>0</v>
      </c>
      <c r="V383">
        <v>0</v>
      </c>
      <c r="W383" t="s">
        <v>546</v>
      </c>
      <c r="X383" t="s">
        <v>547</v>
      </c>
      <c r="Y383" t="s">
        <v>548</v>
      </c>
      <c r="Z383" t="s">
        <v>549</v>
      </c>
      <c r="AA383" t="s">
        <v>199</v>
      </c>
      <c r="AB383" t="s">
        <v>199</v>
      </c>
      <c r="AC383" t="s">
        <v>199</v>
      </c>
      <c r="AD383" t="s">
        <v>199</v>
      </c>
      <c r="AE383" t="s">
        <v>199</v>
      </c>
      <c r="AF383" t="s">
        <v>199</v>
      </c>
      <c r="AG383">
        <v>0</v>
      </c>
      <c r="AH383">
        <v>0.079557576122305101</v>
      </c>
      <c r="AI383">
        <v>0.1367963311352659</v>
      </c>
      <c r="AJ383">
        <v>0</v>
      </c>
      <c r="AK383"/>
      <c r="AL383"/>
      <c r="AM383"/>
      <c r="AN383"/>
      <c r="AO383"/>
      <c r="AP383"/>
      <c r="AQ383">
        <v>0</v>
      </c>
      <c r="AR383">
        <v>0.58638500000000005</v>
      </c>
      <c r="AS383">
        <v>0.27928199999999997</v>
      </c>
      <c r="AT383">
        <v>1.0631330000000001</v>
      </c>
      <c r="AU383">
        <v>2.518888</v>
      </c>
      <c r="AV383">
        <v>0.27928199999999997</v>
      </c>
      <c r="AW383">
        <v>0</v>
      </c>
      <c r="AX383">
        <v>1.0631330000000001</v>
      </c>
      <c r="AY383">
        <v>0</v>
      </c>
      <c r="AZ383">
        <v>2.518888</v>
      </c>
      <c r="BA383">
        <v>0</v>
      </c>
      <c r="BB383">
        <v>0</v>
      </c>
      <c r="BC383">
        <v>0.58638500000000005</v>
      </c>
      <c r="BD383">
        <v>0</v>
      </c>
      <c r="BE383">
        <v>0</v>
      </c>
      <c r="BF383">
        <v>0</v>
      </c>
      <c r="BG383">
        <v>3.2148099999999999</v>
      </c>
      <c r="BH383">
        <v>1.2328779999999999</v>
      </c>
      <c r="BI383">
        <v>0</v>
      </c>
      <c r="BJ383"/>
      <c r="BK383"/>
      <c r="BL383"/>
      <c r="BM383"/>
      <c r="BN383"/>
      <c r="BO383"/>
    </row>
    <row r="384">
      <c r="A384" t="s">
        <v>679</v>
      </c>
      <c r="B384">
        <v>2018</v>
      </c>
      <c r="C384" t="s">
        <v>687</v>
      </c>
      <c r="D384">
        <v>341</v>
      </c>
      <c r="E384" t="s">
        <v>149</v>
      </c>
      <c r="F384" t="s">
        <v>49</v>
      </c>
      <c r="G384" t="s">
        <v>787</v>
      </c>
      <c r="H384">
        <v>0.63237774030354132</v>
      </c>
      <c r="I384">
        <v>1.6454352441613589</v>
      </c>
      <c r="J384">
        <v>2.670807453416149</v>
      </c>
      <c r="K384">
        <v>3.198031980319803</v>
      </c>
      <c r="L384">
        <v>16.38376383763838</v>
      </c>
      <c r="M384">
        <v>1.3513513513513511</v>
      </c>
      <c r="N384">
        <v>2.785145888594164</v>
      </c>
      <c r="O384">
        <v>2.4523160762942782</v>
      </c>
      <c r="P384">
        <v>7.0063694267515926</v>
      </c>
      <c r="Q384">
        <v>28.546099290780141</v>
      </c>
      <c r="R384">
        <v>0.50179211469534046</v>
      </c>
      <c r="S384">
        <v>0.95155709342560557</v>
      </c>
      <c r="T384">
        <v>1.446280991735537</v>
      </c>
      <c r="U384">
        <v>3.004807692307693</v>
      </c>
      <c r="V384">
        <v>6.1538461538461542</v>
      </c>
      <c r="W384" t="s">
        <v>546</v>
      </c>
      <c r="X384" t="s">
        <v>547</v>
      </c>
      <c r="Y384" t="s">
        <v>548</v>
      </c>
      <c r="Z384" t="s">
        <v>549</v>
      </c>
      <c r="AA384" t="s">
        <v>199</v>
      </c>
      <c r="AB384" t="s">
        <v>199</v>
      </c>
      <c r="AC384" t="s">
        <v>199</v>
      </c>
      <c r="AD384" t="s">
        <v>199</v>
      </c>
      <c r="AE384" t="s">
        <v>199</v>
      </c>
      <c r="AF384" t="s">
        <v>199</v>
      </c>
      <c r="AG384">
        <v>1.331719128329298</v>
      </c>
      <c r="AH384">
        <v>6.107055961070559</v>
      </c>
      <c r="AI384">
        <v>2.197392923649907</v>
      </c>
      <c r="AJ384">
        <v>3.4257748776508969</v>
      </c>
      <c r="AK384"/>
      <c r="AL384"/>
      <c r="AM384"/>
      <c r="AN384"/>
      <c r="AO384"/>
      <c r="AP384"/>
      <c r="AQ384">
        <v>15</v>
      </c>
      <c r="AR384">
        <v>31</v>
      </c>
      <c r="AS384">
        <v>43</v>
      </c>
      <c r="AT384">
        <v>52</v>
      </c>
      <c r="AU384">
        <v>222</v>
      </c>
      <c r="AV384">
        <v>14</v>
      </c>
      <c r="AW384">
        <v>21</v>
      </c>
      <c r="AX384">
        <v>18</v>
      </c>
      <c r="AY384">
        <v>44</v>
      </c>
      <c r="AZ384">
        <v>161</v>
      </c>
      <c r="BA384">
        <v>7</v>
      </c>
      <c r="BB384">
        <v>11</v>
      </c>
      <c r="BC384">
        <v>14</v>
      </c>
      <c r="BD384">
        <v>25</v>
      </c>
      <c r="BE384">
        <v>48</v>
      </c>
      <c r="BF384">
        <v>11</v>
      </c>
      <c r="BG384">
        <v>251</v>
      </c>
      <c r="BH384">
        <v>59</v>
      </c>
      <c r="BI384">
        <v>42</v>
      </c>
      <c r="BJ384"/>
      <c r="BK384"/>
      <c r="BL384"/>
      <c r="BM384"/>
      <c r="BN384"/>
      <c r="BO384"/>
    </row>
    <row r="385">
      <c r="A385" t="s">
        <v>679</v>
      </c>
      <c r="B385">
        <v>2018</v>
      </c>
      <c r="C385" t="s">
        <v>687</v>
      </c>
      <c r="D385">
        <v>342</v>
      </c>
      <c r="E385" t="s">
        <v>149</v>
      </c>
      <c r="F385" t="s">
        <v>48</v>
      </c>
      <c r="G385" t="s">
        <v>199</v>
      </c>
      <c r="H385">
        <v>99.367622259696461</v>
      </c>
      <c r="I385">
        <v>98.354564755838638</v>
      </c>
      <c r="J385">
        <v>97.329192546583855</v>
      </c>
      <c r="K385">
        <v>96.801968019680203</v>
      </c>
      <c r="L385">
        <v>83.616236162361616</v>
      </c>
      <c r="M385">
        <v>98.648648648648646</v>
      </c>
      <c r="N385">
        <v>97.214854111405842</v>
      </c>
      <c r="O385">
        <v>97.547683923705719</v>
      </c>
      <c r="P385">
        <v>92.99363057324841</v>
      </c>
      <c r="Q385">
        <v>71.453900709219852</v>
      </c>
      <c r="R385">
        <v>99.498207885304652</v>
      </c>
      <c r="S385">
        <v>99.048442906574394</v>
      </c>
      <c r="T385">
        <v>98.553719008264466</v>
      </c>
      <c r="U385">
        <v>96.995192307692307</v>
      </c>
      <c r="V385">
        <v>93.84615384615384</v>
      </c>
      <c r="W385" t="s">
        <v>546</v>
      </c>
      <c r="X385" t="s">
        <v>547</v>
      </c>
      <c r="Y385" t="s">
        <v>548</v>
      </c>
      <c r="Z385" t="s">
        <v>549</v>
      </c>
      <c r="AA385" t="s">
        <v>199</v>
      </c>
      <c r="AB385" t="s">
        <v>199</v>
      </c>
      <c r="AC385" t="s">
        <v>199</v>
      </c>
      <c r="AD385" t="s">
        <v>199</v>
      </c>
      <c r="AE385" t="s">
        <v>199</v>
      </c>
      <c r="AF385" t="s">
        <v>199</v>
      </c>
      <c r="AG385">
        <v>98.668280871670703</v>
      </c>
      <c r="AH385">
        <v>93.892944038929443</v>
      </c>
      <c r="AI385">
        <v>97.802607076350085</v>
      </c>
      <c r="AJ385">
        <v>96.574225122349105</v>
      </c>
      <c r="AK385"/>
      <c r="AL385"/>
      <c r="AM385"/>
      <c r="AN385"/>
      <c r="AO385"/>
      <c r="AP385"/>
      <c r="AQ385">
        <v>2357</v>
      </c>
      <c r="AR385">
        <v>1853</v>
      </c>
      <c r="AS385">
        <v>1567</v>
      </c>
      <c r="AT385">
        <v>1574</v>
      </c>
      <c r="AU385">
        <v>1133</v>
      </c>
      <c r="AV385">
        <v>1022</v>
      </c>
      <c r="AW385">
        <v>733</v>
      </c>
      <c r="AX385">
        <v>716</v>
      </c>
      <c r="AY385">
        <v>584</v>
      </c>
      <c r="AZ385">
        <v>403</v>
      </c>
      <c r="BA385">
        <v>1388</v>
      </c>
      <c r="BB385">
        <v>1145</v>
      </c>
      <c r="BC385">
        <v>954</v>
      </c>
      <c r="BD385">
        <v>807</v>
      </c>
      <c r="BE385">
        <v>732</v>
      </c>
      <c r="BF385">
        <v>815</v>
      </c>
      <c r="BG385">
        <v>3859</v>
      </c>
      <c r="BH385">
        <v>2626</v>
      </c>
      <c r="BI385">
        <v>1184</v>
      </c>
      <c r="BJ385"/>
      <c r="BK385"/>
      <c r="BL385"/>
      <c r="BM385"/>
      <c r="BN385"/>
      <c r="BO385"/>
    </row>
    <row r="386">
      <c r="A386" t="s">
        <v>679</v>
      </c>
      <c r="B386">
        <v>2018</v>
      </c>
      <c r="C386" t="s">
        <v>687</v>
      </c>
      <c r="D386">
        <v>343</v>
      </c>
      <c r="E386" t="s">
        <v>144</v>
      </c>
      <c r="F386" t="s">
        <v>49</v>
      </c>
      <c r="G386" t="s">
        <v>788</v>
      </c>
      <c r="H386">
        <v>24.28330522765599</v>
      </c>
      <c r="I386">
        <v>36.730360934182578</v>
      </c>
      <c r="J386">
        <v>39.813664596273291</v>
      </c>
      <c r="K386">
        <v>43.665436654366538</v>
      </c>
      <c r="L386">
        <v>58.597785977859772</v>
      </c>
      <c r="M386">
        <v>23.455598455598459</v>
      </c>
      <c r="N386">
        <v>31.697612732095489</v>
      </c>
      <c r="O386">
        <v>38.283378746594003</v>
      </c>
      <c r="P386">
        <v>45.222929936305732</v>
      </c>
      <c r="Q386">
        <v>67.907801418439718</v>
      </c>
      <c r="R386">
        <v>23.154121863799279</v>
      </c>
      <c r="S386">
        <v>28.719723183391</v>
      </c>
      <c r="T386">
        <v>40.392561983471083</v>
      </c>
      <c r="U386">
        <v>52.043269230769234</v>
      </c>
      <c r="V386">
        <v>64.615384615384613</v>
      </c>
      <c r="W386" t="s">
        <v>546</v>
      </c>
      <c r="X386" t="s">
        <v>547</v>
      </c>
      <c r="Y386" t="s">
        <v>548</v>
      </c>
      <c r="Z386" t="s">
        <v>549</v>
      </c>
      <c r="AA386" t="s">
        <v>199</v>
      </c>
      <c r="AB386" t="s">
        <v>199</v>
      </c>
      <c r="AC386" t="s">
        <v>199</v>
      </c>
      <c r="AD386" t="s">
        <v>199</v>
      </c>
      <c r="AE386" t="s">
        <v>199</v>
      </c>
      <c r="AF386" t="s">
        <v>199</v>
      </c>
      <c r="AG386">
        <v>31.719128329297821</v>
      </c>
      <c r="AH386">
        <v>41.532846715328468</v>
      </c>
      <c r="AI386">
        <v>33.333333333333329</v>
      </c>
      <c r="AJ386">
        <v>44.779771615008158</v>
      </c>
      <c r="AK386"/>
      <c r="AL386"/>
      <c r="AM386"/>
      <c r="AN386"/>
      <c r="AO386"/>
      <c r="AP386"/>
      <c r="AQ386">
        <v>576</v>
      </c>
      <c r="AR386">
        <v>692</v>
      </c>
      <c r="AS386">
        <v>641</v>
      </c>
      <c r="AT386">
        <v>710</v>
      </c>
      <c r="AU386">
        <v>794</v>
      </c>
      <c r="AV386">
        <v>243</v>
      </c>
      <c r="AW386">
        <v>239</v>
      </c>
      <c r="AX386">
        <v>281</v>
      </c>
      <c r="AY386">
        <v>284</v>
      </c>
      <c r="AZ386">
        <v>383</v>
      </c>
      <c r="BA386">
        <v>323</v>
      </c>
      <c r="BB386">
        <v>332</v>
      </c>
      <c r="BC386">
        <v>391</v>
      </c>
      <c r="BD386">
        <v>433</v>
      </c>
      <c r="BE386">
        <v>504</v>
      </c>
      <c r="BF386">
        <v>262</v>
      </c>
      <c r="BG386">
        <v>1707</v>
      </c>
      <c r="BH386">
        <v>895</v>
      </c>
      <c r="BI386">
        <v>549</v>
      </c>
      <c r="BJ386"/>
      <c r="BK386"/>
      <c r="BL386"/>
      <c r="BM386"/>
      <c r="BN386"/>
      <c r="BO386"/>
    </row>
    <row r="387">
      <c r="A387" t="s">
        <v>679</v>
      </c>
      <c r="B387">
        <v>2018</v>
      </c>
      <c r="C387" t="s">
        <v>687</v>
      </c>
      <c r="D387">
        <v>344</v>
      </c>
      <c r="E387" t="s">
        <v>144</v>
      </c>
      <c r="F387" t="s">
        <v>48</v>
      </c>
      <c r="G387" t="s">
        <v>199</v>
      </c>
      <c r="H387">
        <v>75.716694772344013</v>
      </c>
      <c r="I387">
        <v>63.269639065817408</v>
      </c>
      <c r="J387">
        <v>60.186335403726709</v>
      </c>
      <c r="K387">
        <v>56.334563345633462</v>
      </c>
      <c r="L387">
        <v>41.402214022140221</v>
      </c>
      <c r="M387">
        <v>76.544401544401538</v>
      </c>
      <c r="N387">
        <v>68.302387267904507</v>
      </c>
      <c r="O387">
        <v>61.716621253405989</v>
      </c>
      <c r="P387">
        <v>54.777070063694268</v>
      </c>
      <c r="Q387">
        <v>32.092198581560282</v>
      </c>
      <c r="R387">
        <v>76.845878136200724</v>
      </c>
      <c r="S387">
        <v>71.280276816609003</v>
      </c>
      <c r="T387">
        <v>59.607438016528917</v>
      </c>
      <c r="U387">
        <v>47.956730769230766</v>
      </c>
      <c r="V387">
        <v>35.384615384615387</v>
      </c>
      <c r="W387" t="s">
        <v>546</v>
      </c>
      <c r="X387" t="s">
        <v>547</v>
      </c>
      <c r="Y387" t="s">
        <v>548</v>
      </c>
      <c r="Z387" t="s">
        <v>549</v>
      </c>
      <c r="AA387" t="s">
        <v>199</v>
      </c>
      <c r="AB387" t="s">
        <v>199</v>
      </c>
      <c r="AC387" t="s">
        <v>199</v>
      </c>
      <c r="AD387" t="s">
        <v>199</v>
      </c>
      <c r="AE387" t="s">
        <v>199</v>
      </c>
      <c r="AF387" t="s">
        <v>199</v>
      </c>
      <c r="AG387">
        <v>68.280871670702183</v>
      </c>
      <c r="AH387">
        <v>58.467153284671539</v>
      </c>
      <c r="AI387">
        <v>66.666666666666657</v>
      </c>
      <c r="AJ387">
        <v>55.220228384991842</v>
      </c>
      <c r="AK387"/>
      <c r="AL387"/>
      <c r="AM387"/>
      <c r="AN387"/>
      <c r="AO387"/>
      <c r="AP387"/>
      <c r="AQ387">
        <v>1796</v>
      </c>
      <c r="AR387">
        <v>1192</v>
      </c>
      <c r="AS387">
        <v>969</v>
      </c>
      <c r="AT387">
        <v>916</v>
      </c>
      <c r="AU387">
        <v>561</v>
      </c>
      <c r="AV387">
        <v>793</v>
      </c>
      <c r="AW387">
        <v>515</v>
      </c>
      <c r="AX387">
        <v>453</v>
      </c>
      <c r="AY387">
        <v>344</v>
      </c>
      <c r="AZ387">
        <v>181</v>
      </c>
      <c r="BA387">
        <v>1072</v>
      </c>
      <c r="BB387">
        <v>824</v>
      </c>
      <c r="BC387">
        <v>577</v>
      </c>
      <c r="BD387">
        <v>399</v>
      </c>
      <c r="BE387">
        <v>276</v>
      </c>
      <c r="BF387">
        <v>564</v>
      </c>
      <c r="BG387">
        <v>2403</v>
      </c>
      <c r="BH387">
        <v>1790</v>
      </c>
      <c r="BI387">
        <v>677</v>
      </c>
      <c r="BJ387"/>
      <c r="BK387"/>
      <c r="BL387"/>
      <c r="BM387"/>
      <c r="BN387"/>
      <c r="BO387"/>
    </row>
    <row r="388">
      <c r="A388" t="s">
        <v>679</v>
      </c>
      <c r="B388">
        <v>2018</v>
      </c>
      <c r="C388" t="s">
        <v>687</v>
      </c>
      <c r="D388">
        <v>345</v>
      </c>
      <c r="E388" t="s">
        <v>145</v>
      </c>
      <c r="F388" t="s">
        <v>49</v>
      </c>
      <c r="G388" t="s">
        <v>789</v>
      </c>
      <c r="H388">
        <v>1.728499156829679</v>
      </c>
      <c r="I388">
        <v>3.025477707006369</v>
      </c>
      <c r="J388">
        <v>5.0931677018633543</v>
      </c>
      <c r="K388">
        <v>6.3345633456334562</v>
      </c>
      <c r="L388">
        <v>19.70479704797048</v>
      </c>
      <c r="M388">
        <v>4.5366795366795367</v>
      </c>
      <c r="N388">
        <v>6.7639257294429713</v>
      </c>
      <c r="O388">
        <v>6.2670299727520433</v>
      </c>
      <c r="P388">
        <v>10.50955414012739</v>
      </c>
      <c r="Q388">
        <v>32.092198581560282</v>
      </c>
      <c r="R388">
        <v>1.577060931899642</v>
      </c>
      <c r="S388">
        <v>1.9031141868512109</v>
      </c>
      <c r="T388">
        <v>2.6859504132231411</v>
      </c>
      <c r="U388">
        <v>3.7259615384615379</v>
      </c>
      <c r="V388">
        <v>7.4358974358974361</v>
      </c>
      <c r="W388" t="s">
        <v>546</v>
      </c>
      <c r="X388" t="s">
        <v>547</v>
      </c>
      <c r="Y388" t="s">
        <v>548</v>
      </c>
      <c r="Z388" t="s">
        <v>549</v>
      </c>
      <c r="AA388" t="s">
        <v>199</v>
      </c>
      <c r="AB388" t="s">
        <v>199</v>
      </c>
      <c r="AC388" t="s">
        <v>199</v>
      </c>
      <c r="AD388" t="s">
        <v>199</v>
      </c>
      <c r="AE388" t="s">
        <v>199</v>
      </c>
      <c r="AF388" t="s">
        <v>199</v>
      </c>
      <c r="AG388">
        <v>3.3898305084745761</v>
      </c>
      <c r="AH388">
        <v>9.0510948905109494</v>
      </c>
      <c r="AI388">
        <v>3.4264432029795162</v>
      </c>
      <c r="AJ388">
        <v>4.7308319738988578</v>
      </c>
      <c r="AK388"/>
      <c r="AL388"/>
      <c r="AM388"/>
      <c r="AN388"/>
      <c r="AO388"/>
      <c r="AP388"/>
      <c r="AQ388">
        <v>41</v>
      </c>
      <c r="AR388">
        <v>57</v>
      </c>
      <c r="AS388">
        <v>82</v>
      </c>
      <c r="AT388">
        <v>103</v>
      </c>
      <c r="AU388">
        <v>267</v>
      </c>
      <c r="AV388">
        <v>47</v>
      </c>
      <c r="AW388">
        <v>51</v>
      </c>
      <c r="AX388">
        <v>46</v>
      </c>
      <c r="AY388">
        <v>66</v>
      </c>
      <c r="AZ388">
        <v>181</v>
      </c>
      <c r="BA388">
        <v>22</v>
      </c>
      <c r="BB388">
        <v>22</v>
      </c>
      <c r="BC388">
        <v>26</v>
      </c>
      <c r="BD388">
        <v>31</v>
      </c>
      <c r="BE388">
        <v>58</v>
      </c>
      <c r="BF388">
        <v>28</v>
      </c>
      <c r="BG388">
        <v>372</v>
      </c>
      <c r="BH388">
        <v>92</v>
      </c>
      <c r="BI388">
        <v>58</v>
      </c>
      <c r="BJ388"/>
      <c r="BK388"/>
      <c r="BL388"/>
      <c r="BM388"/>
      <c r="BN388"/>
      <c r="BO388"/>
    </row>
    <row r="389">
      <c r="A389" t="s">
        <v>679</v>
      </c>
      <c r="B389">
        <v>2018</v>
      </c>
      <c r="C389" t="s">
        <v>687</v>
      </c>
      <c r="D389">
        <v>346</v>
      </c>
      <c r="E389" t="s">
        <v>145</v>
      </c>
      <c r="F389" t="s">
        <v>48</v>
      </c>
      <c r="G389" t="s">
        <v>199</v>
      </c>
      <c r="H389">
        <v>98.27150084317033</v>
      </c>
      <c r="I389">
        <v>96.974522292993626</v>
      </c>
      <c r="J389">
        <v>94.906832298136649</v>
      </c>
      <c r="K389">
        <v>93.665436654366545</v>
      </c>
      <c r="L389">
        <v>80.295202952029527</v>
      </c>
      <c r="M389">
        <v>95.463320463320471</v>
      </c>
      <c r="N389">
        <v>93.23607427055704</v>
      </c>
      <c r="O389">
        <v>93.732970027247958</v>
      </c>
      <c r="P389">
        <v>89.490445859872608</v>
      </c>
      <c r="Q389">
        <v>67.907801418439718</v>
      </c>
      <c r="R389">
        <v>98.422939068100362</v>
      </c>
      <c r="S389">
        <v>98.096885813148788</v>
      </c>
      <c r="T389">
        <v>97.314049586776861</v>
      </c>
      <c r="U389">
        <v>96.274038461538453</v>
      </c>
      <c r="V389">
        <v>92.564102564102569</v>
      </c>
      <c r="W389" t="s">
        <v>546</v>
      </c>
      <c r="X389" t="s">
        <v>547</v>
      </c>
      <c r="Y389" t="s">
        <v>548</v>
      </c>
      <c r="Z389" t="s">
        <v>549</v>
      </c>
      <c r="AA389" t="s">
        <v>199</v>
      </c>
      <c r="AB389" t="s">
        <v>199</v>
      </c>
      <c r="AC389" t="s">
        <v>199</v>
      </c>
      <c r="AD389" t="s">
        <v>199</v>
      </c>
      <c r="AE389" t="s">
        <v>199</v>
      </c>
      <c r="AF389" t="s">
        <v>199</v>
      </c>
      <c r="AG389">
        <v>96.610169491525426</v>
      </c>
      <c r="AH389">
        <v>90.948905109489047</v>
      </c>
      <c r="AI389">
        <v>96.573556797020487</v>
      </c>
      <c r="AJ389">
        <v>95.269168026101141</v>
      </c>
      <c r="AK389"/>
      <c r="AL389"/>
      <c r="AM389"/>
      <c r="AN389"/>
      <c r="AO389"/>
      <c r="AP389"/>
      <c r="AQ389">
        <v>2331</v>
      </c>
      <c r="AR389">
        <v>1827</v>
      </c>
      <c r="AS389">
        <v>1528</v>
      </c>
      <c r="AT389">
        <v>1523</v>
      </c>
      <c r="AU389">
        <v>1088</v>
      </c>
      <c r="AV389">
        <v>989</v>
      </c>
      <c r="AW389">
        <v>703</v>
      </c>
      <c r="AX389">
        <v>688</v>
      </c>
      <c r="AY389">
        <v>562</v>
      </c>
      <c r="AZ389">
        <v>383</v>
      </c>
      <c r="BA389">
        <v>1373</v>
      </c>
      <c r="BB389">
        <v>1134</v>
      </c>
      <c r="BC389">
        <v>942</v>
      </c>
      <c r="BD389">
        <v>801</v>
      </c>
      <c r="BE389">
        <v>722</v>
      </c>
      <c r="BF389">
        <v>798</v>
      </c>
      <c r="BG389">
        <v>3738</v>
      </c>
      <c r="BH389">
        <v>2593</v>
      </c>
      <c r="BI389">
        <v>1168</v>
      </c>
      <c r="BJ389"/>
      <c r="BK389"/>
      <c r="BL389"/>
      <c r="BM389"/>
      <c r="BN389"/>
      <c r="BO389"/>
    </row>
    <row r="390">
      <c r="A390" t="s">
        <v>679</v>
      </c>
      <c r="B390">
        <v>2018</v>
      </c>
      <c r="C390" t="s">
        <v>687</v>
      </c>
      <c r="D390">
        <v>347</v>
      </c>
      <c r="E390" t="s">
        <v>146</v>
      </c>
      <c r="F390" t="s">
        <v>49</v>
      </c>
      <c r="G390" t="s">
        <v>790</v>
      </c>
      <c r="H390">
        <v>0.84317032040472173</v>
      </c>
      <c r="I390">
        <v>2.123142250530786</v>
      </c>
      <c r="J390">
        <v>3.4161490683229809</v>
      </c>
      <c r="K390">
        <v>3.6285362853628542</v>
      </c>
      <c r="L390">
        <v>16.900369003690031</v>
      </c>
      <c r="M390">
        <v>1.4478764478764481</v>
      </c>
      <c r="N390">
        <v>3.315649867374006</v>
      </c>
      <c r="O390">
        <v>2.8610354223433241</v>
      </c>
      <c r="P390">
        <v>7.1656050955414008</v>
      </c>
      <c r="Q390">
        <v>28.900709219858161</v>
      </c>
      <c r="R390">
        <v>0.71684587813620071</v>
      </c>
      <c r="S390">
        <v>1.124567474048443</v>
      </c>
      <c r="T390">
        <v>2.0661157024793391</v>
      </c>
      <c r="U390">
        <v>3.9663461538461542</v>
      </c>
      <c r="V390">
        <v>7.4358974358974361</v>
      </c>
      <c r="W390" t="s">
        <v>546</v>
      </c>
      <c r="X390" t="s">
        <v>547</v>
      </c>
      <c r="Y390" t="s">
        <v>548</v>
      </c>
      <c r="Z390" t="s">
        <v>549</v>
      </c>
      <c r="AA390" t="s">
        <v>199</v>
      </c>
      <c r="AB390" t="s">
        <v>199</v>
      </c>
      <c r="AC390" t="s">
        <v>199</v>
      </c>
      <c r="AD390" t="s">
        <v>199</v>
      </c>
      <c r="AE390" t="s">
        <v>199</v>
      </c>
      <c r="AF390" t="s">
        <v>199</v>
      </c>
      <c r="AG390">
        <v>2.0581113801452791</v>
      </c>
      <c r="AH390">
        <v>6.4963503649635026</v>
      </c>
      <c r="AI390">
        <v>2.6070763500931098</v>
      </c>
      <c r="AJ390">
        <v>3.9967373572593798</v>
      </c>
      <c r="AK390"/>
      <c r="AL390"/>
      <c r="AM390"/>
      <c r="AN390"/>
      <c r="AO390"/>
      <c r="AP390"/>
      <c r="AQ390">
        <v>20</v>
      </c>
      <c r="AR390">
        <v>40</v>
      </c>
      <c r="AS390">
        <v>55</v>
      </c>
      <c r="AT390">
        <v>59</v>
      </c>
      <c r="AU390">
        <v>229</v>
      </c>
      <c r="AV390">
        <v>15</v>
      </c>
      <c r="AW390">
        <v>25</v>
      </c>
      <c r="AX390">
        <v>21</v>
      </c>
      <c r="AY390">
        <v>45</v>
      </c>
      <c r="AZ390">
        <v>163</v>
      </c>
      <c r="BA390">
        <v>10</v>
      </c>
      <c r="BB390">
        <v>13</v>
      </c>
      <c r="BC390">
        <v>20</v>
      </c>
      <c r="BD390">
        <v>33</v>
      </c>
      <c r="BE390">
        <v>58</v>
      </c>
      <c r="BF390">
        <v>17</v>
      </c>
      <c r="BG390">
        <v>267</v>
      </c>
      <c r="BH390">
        <v>70</v>
      </c>
      <c r="BI390">
        <v>49</v>
      </c>
      <c r="BJ390"/>
      <c r="BK390"/>
      <c r="BL390"/>
      <c r="BM390"/>
      <c r="BN390"/>
      <c r="BO390"/>
    </row>
    <row r="391">
      <c r="A391" t="s">
        <v>679</v>
      </c>
      <c r="B391">
        <v>2018</v>
      </c>
      <c r="C391" t="s">
        <v>687</v>
      </c>
      <c r="D391">
        <v>348</v>
      </c>
      <c r="E391" t="s">
        <v>146</v>
      </c>
      <c r="F391" t="s">
        <v>48</v>
      </c>
      <c r="G391" t="s">
        <v>199</v>
      </c>
      <c r="H391">
        <v>99.156829679595276</v>
      </c>
      <c r="I391">
        <v>97.87685774946921</v>
      </c>
      <c r="J391">
        <v>96.58385093167702</v>
      </c>
      <c r="K391">
        <v>96.371463714637144</v>
      </c>
      <c r="L391">
        <v>83.099630996309955</v>
      </c>
      <c r="M391">
        <v>98.552123552123547</v>
      </c>
      <c r="N391">
        <v>96.684350132625994</v>
      </c>
      <c r="O391">
        <v>97.138964577656679</v>
      </c>
      <c r="P391">
        <v>92.834394904458591</v>
      </c>
      <c r="Q391">
        <v>71.099290780141843</v>
      </c>
      <c r="R391">
        <v>99.283154121863802</v>
      </c>
      <c r="S391">
        <v>98.875432525951553</v>
      </c>
      <c r="T391">
        <v>97.933884297520663</v>
      </c>
      <c r="U391">
        <v>96.03365384615384</v>
      </c>
      <c r="V391">
        <v>92.564102564102569</v>
      </c>
      <c r="W391" t="s">
        <v>546</v>
      </c>
      <c r="X391" t="s">
        <v>547</v>
      </c>
      <c r="Y391" t="s">
        <v>548</v>
      </c>
      <c r="Z391" t="s">
        <v>549</v>
      </c>
      <c r="AA391" t="s">
        <v>199</v>
      </c>
      <c r="AB391" t="s">
        <v>199</v>
      </c>
      <c r="AC391" t="s">
        <v>199</v>
      </c>
      <c r="AD391" t="s">
        <v>199</v>
      </c>
      <c r="AE391" t="s">
        <v>199</v>
      </c>
      <c r="AF391" t="s">
        <v>199</v>
      </c>
      <c r="AG391">
        <v>97.941888619854723</v>
      </c>
      <c r="AH391">
        <v>93.503649635036496</v>
      </c>
      <c r="AI391">
        <v>97.392923649906891</v>
      </c>
      <c r="AJ391">
        <v>96.003262642740623</v>
      </c>
      <c r="AK391"/>
      <c r="AL391"/>
      <c r="AM391"/>
      <c r="AN391"/>
      <c r="AO391"/>
      <c r="AP391"/>
      <c r="AQ391">
        <v>2352</v>
      </c>
      <c r="AR391">
        <v>1844</v>
      </c>
      <c r="AS391">
        <v>1555</v>
      </c>
      <c r="AT391">
        <v>1567</v>
      </c>
      <c r="AU391">
        <v>1126</v>
      </c>
      <c r="AV391">
        <v>1021</v>
      </c>
      <c r="AW391">
        <v>729</v>
      </c>
      <c r="AX391">
        <v>713</v>
      </c>
      <c r="AY391">
        <v>583</v>
      </c>
      <c r="AZ391">
        <v>401</v>
      </c>
      <c r="BA391">
        <v>1385</v>
      </c>
      <c r="BB391">
        <v>1143</v>
      </c>
      <c r="BC391">
        <v>948</v>
      </c>
      <c r="BD391">
        <v>799</v>
      </c>
      <c r="BE391">
        <v>722</v>
      </c>
      <c r="BF391">
        <v>809</v>
      </c>
      <c r="BG391">
        <v>3843</v>
      </c>
      <c r="BH391">
        <v>2615</v>
      </c>
      <c r="BI391">
        <v>1177</v>
      </c>
      <c r="BJ391"/>
      <c r="BK391"/>
      <c r="BL391"/>
      <c r="BM391"/>
      <c r="BN391"/>
      <c r="BO391"/>
    </row>
    <row r="392">
      <c r="A392" t="s">
        <v>679</v>
      </c>
      <c r="B392">
        <v>2018</v>
      </c>
      <c r="C392" t="s">
        <v>687</v>
      </c>
      <c r="D392">
        <v>349</v>
      </c>
      <c r="E392" t="s">
        <v>147</v>
      </c>
      <c r="F392" t="s">
        <v>49</v>
      </c>
      <c r="G392" t="s">
        <v>199</v>
      </c>
      <c r="H392">
        <v>64.080944350758855</v>
      </c>
      <c r="I392">
        <v>73.619957537154988</v>
      </c>
      <c r="J392">
        <v>82.298136645962742</v>
      </c>
      <c r="K392">
        <v>88.499384993849944</v>
      </c>
      <c r="L392">
        <v>96.088560885608857</v>
      </c>
      <c r="M392">
        <v>80.6949806949807</v>
      </c>
      <c r="N392">
        <v>89.787798408488058</v>
      </c>
      <c r="O392">
        <v>93.460490463215265</v>
      </c>
      <c r="P392">
        <v>96.01910828025477</v>
      </c>
      <c r="Q392">
        <v>98.75886524822694</v>
      </c>
      <c r="R392">
        <v>61.863799283154123</v>
      </c>
      <c r="S392">
        <v>68.339100346020771</v>
      </c>
      <c r="T392">
        <v>72.314049586776861</v>
      </c>
      <c r="U392">
        <v>75.480769230769226</v>
      </c>
      <c r="V392">
        <v>81.15384615384616</v>
      </c>
      <c r="W392" t="s">
        <v>546</v>
      </c>
      <c r="X392" t="s">
        <v>547</v>
      </c>
      <c r="Y392" t="s">
        <v>548</v>
      </c>
      <c r="Z392" t="s">
        <v>549</v>
      </c>
      <c r="AA392" t="s">
        <v>199</v>
      </c>
      <c r="AB392" t="s">
        <v>199</v>
      </c>
      <c r="AC392" t="s">
        <v>199</v>
      </c>
      <c r="AD392" t="s">
        <v>199</v>
      </c>
      <c r="AE392" t="s">
        <v>199</v>
      </c>
      <c r="AF392" t="s">
        <v>199</v>
      </c>
      <c r="AG392">
        <v>66.464891041162232</v>
      </c>
      <c r="AH392">
        <v>83.965936739659369</v>
      </c>
      <c r="AI392">
        <v>72.625698324022352</v>
      </c>
      <c r="AJ392">
        <v>83.442088091353995</v>
      </c>
      <c r="AK392"/>
      <c r="AL392"/>
      <c r="AM392"/>
      <c r="AN392"/>
      <c r="AO392"/>
      <c r="AP392"/>
      <c r="AQ392">
        <v>1520</v>
      </c>
      <c r="AR392">
        <v>1387</v>
      </c>
      <c r="AS392">
        <v>1325</v>
      </c>
      <c r="AT392">
        <v>1439</v>
      </c>
      <c r="AU392">
        <v>1302</v>
      </c>
      <c r="AV392">
        <v>836</v>
      </c>
      <c r="AW392">
        <v>677</v>
      </c>
      <c r="AX392">
        <v>686</v>
      </c>
      <c r="AY392">
        <v>603</v>
      </c>
      <c r="AZ392">
        <v>557</v>
      </c>
      <c r="BA392">
        <v>863</v>
      </c>
      <c r="BB392">
        <v>790</v>
      </c>
      <c r="BC392">
        <v>700</v>
      </c>
      <c r="BD392">
        <v>628</v>
      </c>
      <c r="BE392">
        <v>633</v>
      </c>
      <c r="BF392">
        <v>549</v>
      </c>
      <c r="BG392">
        <v>3451</v>
      </c>
      <c r="BH392">
        <v>1950</v>
      </c>
      <c r="BI392">
        <v>1023</v>
      </c>
      <c r="BJ392"/>
      <c r="BK392"/>
      <c r="BL392"/>
      <c r="BM392"/>
      <c r="BN392"/>
      <c r="BO392"/>
    </row>
    <row r="393">
      <c r="A393" t="s">
        <v>679</v>
      </c>
      <c r="B393">
        <v>2018</v>
      </c>
      <c r="C393" t="s">
        <v>687</v>
      </c>
      <c r="D393">
        <v>350</v>
      </c>
      <c r="E393" t="s">
        <v>147</v>
      </c>
      <c r="F393" t="s">
        <v>48</v>
      </c>
      <c r="G393" t="s">
        <v>199</v>
      </c>
      <c r="H393">
        <v>35.919055649241152</v>
      </c>
      <c r="I393">
        <v>26.380042462845012</v>
      </c>
      <c r="J393">
        <v>17.701863354037268</v>
      </c>
      <c r="K393">
        <v>11.50061500615006</v>
      </c>
      <c r="L393">
        <v>3.9114391143911438</v>
      </c>
      <c r="M393">
        <v>19.3050193050193</v>
      </c>
      <c r="N393">
        <v>10.21220159151194</v>
      </c>
      <c r="O393">
        <v>6.5395095367847409</v>
      </c>
      <c r="P393">
        <v>3.9808917197452232</v>
      </c>
      <c r="Q393">
        <v>1.24113475177305</v>
      </c>
      <c r="R393">
        <v>38.136200716845877</v>
      </c>
      <c r="S393">
        <v>31.660899653979239</v>
      </c>
      <c r="T393">
        <v>27.685950413223139</v>
      </c>
      <c r="U393">
        <v>24.51923076923077</v>
      </c>
      <c r="V393">
        <v>18.84615384615385</v>
      </c>
      <c r="W393" t="s">
        <v>546</v>
      </c>
      <c r="X393" t="s">
        <v>547</v>
      </c>
      <c r="Y393" t="s">
        <v>548</v>
      </c>
      <c r="Z393" t="s">
        <v>549</v>
      </c>
      <c r="AA393" t="s">
        <v>199</v>
      </c>
      <c r="AB393" t="s">
        <v>199</v>
      </c>
      <c r="AC393" t="s">
        <v>199</v>
      </c>
      <c r="AD393" t="s">
        <v>199</v>
      </c>
      <c r="AE393" t="s">
        <v>199</v>
      </c>
      <c r="AF393" t="s">
        <v>199</v>
      </c>
      <c r="AG393">
        <v>33.535108958837768</v>
      </c>
      <c r="AH393">
        <v>16.034063260340631</v>
      </c>
      <c r="AI393">
        <v>27.374301675977652</v>
      </c>
      <c r="AJ393">
        <v>16.557911908645998</v>
      </c>
      <c r="AK393"/>
      <c r="AL393"/>
      <c r="AM393"/>
      <c r="AN393"/>
      <c r="AO393"/>
      <c r="AP393"/>
      <c r="AQ393">
        <v>852</v>
      </c>
      <c r="AR393">
        <v>497</v>
      </c>
      <c r="AS393">
        <v>285</v>
      </c>
      <c r="AT393">
        <v>187</v>
      </c>
      <c r="AU393">
        <v>53</v>
      </c>
      <c r="AV393">
        <v>200</v>
      </c>
      <c r="AW393">
        <v>77</v>
      </c>
      <c r="AX393">
        <v>48</v>
      </c>
      <c r="AY393">
        <v>25</v>
      </c>
      <c r="AZ393">
        <v>7</v>
      </c>
      <c r="BA393">
        <v>532</v>
      </c>
      <c r="BB393">
        <v>366</v>
      </c>
      <c r="BC393">
        <v>268</v>
      </c>
      <c r="BD393">
        <v>204</v>
      </c>
      <c r="BE393">
        <v>147</v>
      </c>
      <c r="BF393">
        <v>277</v>
      </c>
      <c r="BG393">
        <v>659</v>
      </c>
      <c r="BH393">
        <v>735</v>
      </c>
      <c r="BI393">
        <v>203</v>
      </c>
      <c r="BJ393"/>
      <c r="BK393"/>
      <c r="BL393"/>
      <c r="BM393"/>
      <c r="BN393"/>
      <c r="BO393"/>
    </row>
    <row r="394">
      <c r="A394" t="s">
        <v>679</v>
      </c>
      <c r="B394">
        <v>2018</v>
      </c>
      <c r="C394" t="s">
        <v>687</v>
      </c>
      <c r="D394">
        <v>351</v>
      </c>
      <c r="E394" t="s">
        <v>148</v>
      </c>
      <c r="F394" t="s">
        <v>49</v>
      </c>
      <c r="G394" t="s">
        <v>199</v>
      </c>
      <c r="H394">
        <v>33.347386172006743</v>
      </c>
      <c r="I394">
        <v>49.256900212314228</v>
      </c>
      <c r="J394">
        <v>50.496894409937887</v>
      </c>
      <c r="K394">
        <v>51.906519065190651</v>
      </c>
      <c r="L394">
        <v>61.992619926199268</v>
      </c>
      <c r="M394">
        <v>32.915057915057908</v>
      </c>
      <c r="N394">
        <v>37.665782493368702</v>
      </c>
      <c r="O394">
        <v>42.643051771117172</v>
      </c>
      <c r="P394">
        <v>48.726114649681527</v>
      </c>
      <c r="Q394">
        <v>69.148936170212778</v>
      </c>
      <c r="R394">
        <v>30.82437275985663</v>
      </c>
      <c r="S394">
        <v>39.013840830449823</v>
      </c>
      <c r="T394">
        <v>54.235537190082653</v>
      </c>
      <c r="U394">
        <v>66.586538461538453</v>
      </c>
      <c r="V394">
        <v>79.743589743589752</v>
      </c>
      <c r="W394" t="s">
        <v>546</v>
      </c>
      <c r="X394" t="s">
        <v>547</v>
      </c>
      <c r="Y394" t="s">
        <v>548</v>
      </c>
      <c r="Z394" t="s">
        <v>549</v>
      </c>
      <c r="AA394" t="s">
        <v>199</v>
      </c>
      <c r="AB394" t="s">
        <v>199</v>
      </c>
      <c r="AC394" t="s">
        <v>199</v>
      </c>
      <c r="AD394" t="s">
        <v>199</v>
      </c>
      <c r="AE394" t="s">
        <v>199</v>
      </c>
      <c r="AF394" t="s">
        <v>199</v>
      </c>
      <c r="AG394">
        <v>41.041162227602896</v>
      </c>
      <c r="AH394">
        <v>51.581508515815088</v>
      </c>
      <c r="AI394">
        <v>40.782122905027933</v>
      </c>
      <c r="AJ394">
        <v>53.996737357259377</v>
      </c>
      <c r="AK394"/>
      <c r="AL394"/>
      <c r="AM394"/>
      <c r="AN394"/>
      <c r="AO394"/>
      <c r="AP394"/>
      <c r="AQ394">
        <v>791</v>
      </c>
      <c r="AR394">
        <v>928</v>
      </c>
      <c r="AS394">
        <v>813</v>
      </c>
      <c r="AT394">
        <v>844</v>
      </c>
      <c r="AU394">
        <v>840</v>
      </c>
      <c r="AV394">
        <v>341</v>
      </c>
      <c r="AW394">
        <v>284</v>
      </c>
      <c r="AX394">
        <v>313</v>
      </c>
      <c r="AY394">
        <v>306</v>
      </c>
      <c r="AZ394">
        <v>390</v>
      </c>
      <c r="BA394">
        <v>430</v>
      </c>
      <c r="BB394">
        <v>451</v>
      </c>
      <c r="BC394">
        <v>525</v>
      </c>
      <c r="BD394">
        <v>554</v>
      </c>
      <c r="BE394">
        <v>622</v>
      </c>
      <c r="BF394">
        <v>339</v>
      </c>
      <c r="BG394">
        <v>2120</v>
      </c>
      <c r="BH394">
        <v>1095</v>
      </c>
      <c r="BI394">
        <v>662</v>
      </c>
      <c r="BJ394"/>
      <c r="BK394"/>
      <c r="BL394"/>
      <c r="BM394"/>
      <c r="BN394"/>
      <c r="BO394"/>
    </row>
    <row r="395">
      <c r="A395" t="s">
        <v>679</v>
      </c>
      <c r="B395">
        <v>2018</v>
      </c>
      <c r="C395" t="s">
        <v>687</v>
      </c>
      <c r="D395">
        <v>352</v>
      </c>
      <c r="E395" t="s">
        <v>148</v>
      </c>
      <c r="F395" t="s">
        <v>48</v>
      </c>
      <c r="G395" t="s">
        <v>199</v>
      </c>
      <c r="H395">
        <v>66.652613827993264</v>
      </c>
      <c r="I395">
        <v>50.743099787685772</v>
      </c>
      <c r="J395">
        <v>49.503105590062113</v>
      </c>
      <c r="K395">
        <v>48.093480934809349</v>
      </c>
      <c r="L395">
        <v>38.007380073800739</v>
      </c>
      <c r="M395">
        <v>67.084942084942085</v>
      </c>
      <c r="N395">
        <v>62.334217506631298</v>
      </c>
      <c r="O395">
        <v>57.356948228882828</v>
      </c>
      <c r="P395">
        <v>51.273885350318473</v>
      </c>
      <c r="Q395">
        <v>30.851063829787229</v>
      </c>
      <c r="R395">
        <v>69.17562724014337</v>
      </c>
      <c r="S395">
        <v>60.98615916955017</v>
      </c>
      <c r="T395">
        <v>45.764462809917347</v>
      </c>
      <c r="U395">
        <v>33.413461538461533</v>
      </c>
      <c r="V395">
        <v>20.256410256410259</v>
      </c>
      <c r="W395" t="s">
        <v>546</v>
      </c>
      <c r="X395" t="s">
        <v>547</v>
      </c>
      <c r="Y395" t="s">
        <v>548</v>
      </c>
      <c r="Z395" t="s">
        <v>549</v>
      </c>
      <c r="AA395" t="s">
        <v>199</v>
      </c>
      <c r="AB395" t="s">
        <v>199</v>
      </c>
      <c r="AC395" t="s">
        <v>199</v>
      </c>
      <c r="AD395" t="s">
        <v>199</v>
      </c>
      <c r="AE395" t="s">
        <v>199</v>
      </c>
      <c r="AF395" t="s">
        <v>199</v>
      </c>
      <c r="AG395">
        <v>58.958837772397104</v>
      </c>
      <c r="AH395">
        <v>48.418491484184919</v>
      </c>
      <c r="AI395">
        <v>59.217877094972067</v>
      </c>
      <c r="AJ395">
        <v>46.003262642740623</v>
      </c>
      <c r="AK395"/>
      <c r="AL395"/>
      <c r="AM395"/>
      <c r="AN395"/>
      <c r="AO395"/>
      <c r="AP395"/>
      <c r="AQ395">
        <v>1581</v>
      </c>
      <c r="AR395">
        <v>956</v>
      </c>
      <c r="AS395">
        <v>797</v>
      </c>
      <c r="AT395">
        <v>782</v>
      </c>
      <c r="AU395">
        <v>515</v>
      </c>
      <c r="AV395">
        <v>695</v>
      </c>
      <c r="AW395">
        <v>470</v>
      </c>
      <c r="AX395">
        <v>421</v>
      </c>
      <c r="AY395">
        <v>322</v>
      </c>
      <c r="AZ395">
        <v>174</v>
      </c>
      <c r="BA395">
        <v>965</v>
      </c>
      <c r="BB395">
        <v>705</v>
      </c>
      <c r="BC395">
        <v>443</v>
      </c>
      <c r="BD395">
        <v>278</v>
      </c>
      <c r="BE395">
        <v>158</v>
      </c>
      <c r="BF395">
        <v>487</v>
      </c>
      <c r="BG395">
        <v>1990</v>
      </c>
      <c r="BH395">
        <v>1590</v>
      </c>
      <c r="BI395">
        <v>564</v>
      </c>
      <c r="BJ395"/>
      <c r="BK395"/>
      <c r="BL395"/>
      <c r="BM395"/>
      <c r="BN395"/>
      <c r="BO395"/>
    </row>
    <row r="396">
      <c r="A396" t="s">
        <v>679</v>
      </c>
      <c r="B396">
        <v>2018</v>
      </c>
      <c r="C396" t="s">
        <v>687</v>
      </c>
      <c r="D396">
        <v>353</v>
      </c>
      <c r="E396" t="s">
        <v>137</v>
      </c>
      <c r="F396" t="s">
        <v>49</v>
      </c>
      <c r="G396" t="s">
        <v>199</v>
      </c>
      <c r="H396">
        <v>2.6559865092748729</v>
      </c>
      <c r="I396">
        <v>4.1401273885350314</v>
      </c>
      <c r="J396">
        <v>6.1490683229813667</v>
      </c>
      <c r="K396">
        <v>6.9495694956949574</v>
      </c>
      <c r="L396">
        <v>20.221402214022142</v>
      </c>
      <c r="M396">
        <v>5.019305019305019</v>
      </c>
      <c r="N396">
        <v>7.4270557029177713</v>
      </c>
      <c r="O396">
        <v>6.6757493188010901</v>
      </c>
      <c r="P396">
        <v>10.6687898089172</v>
      </c>
      <c r="Q396">
        <v>32.446808510638299</v>
      </c>
      <c r="R396">
        <v>2.5089605734767031</v>
      </c>
      <c r="S396">
        <v>2.7681660899653981</v>
      </c>
      <c r="T396">
        <v>4.1322314049586781</v>
      </c>
      <c r="U396">
        <v>5.0480769230769234</v>
      </c>
      <c r="V396">
        <v>9.1025641025641022</v>
      </c>
      <c r="W396" t="s">
        <v>546</v>
      </c>
      <c r="X396" t="s">
        <v>547</v>
      </c>
      <c r="Y396" t="s">
        <v>548</v>
      </c>
      <c r="Z396" t="s">
        <v>549</v>
      </c>
      <c r="AA396" t="s">
        <v>199</v>
      </c>
      <c r="AB396" t="s">
        <v>199</v>
      </c>
      <c r="AC396" t="s">
        <v>199</v>
      </c>
      <c r="AD396" t="s">
        <v>199</v>
      </c>
      <c r="AE396" t="s">
        <v>199</v>
      </c>
      <c r="AF396" t="s">
        <v>199</v>
      </c>
      <c r="AG396">
        <v>4.4794188861985473</v>
      </c>
      <c r="AH396">
        <v>9.8053527980535282</v>
      </c>
      <c r="AI396">
        <v>4.3575418994413413</v>
      </c>
      <c r="AJ396">
        <v>5.709624796084829</v>
      </c>
      <c r="AK396"/>
      <c r="AL396"/>
      <c r="AM396"/>
      <c r="AN396"/>
      <c r="AO396"/>
      <c r="AP396"/>
      <c r="AQ396">
        <v>63</v>
      </c>
      <c r="AR396">
        <v>78</v>
      </c>
      <c r="AS396">
        <v>99</v>
      </c>
      <c r="AT396">
        <v>113</v>
      </c>
      <c r="AU396">
        <v>274</v>
      </c>
      <c r="AV396">
        <v>52</v>
      </c>
      <c r="AW396">
        <v>56</v>
      </c>
      <c r="AX396">
        <v>49</v>
      </c>
      <c r="AY396">
        <v>67</v>
      </c>
      <c r="AZ396">
        <v>183</v>
      </c>
      <c r="BA396">
        <v>35</v>
      </c>
      <c r="BB396">
        <v>32</v>
      </c>
      <c r="BC396">
        <v>40</v>
      </c>
      <c r="BD396">
        <v>42</v>
      </c>
      <c r="BE396">
        <v>71</v>
      </c>
      <c r="BF396">
        <v>37</v>
      </c>
      <c r="BG396">
        <v>403</v>
      </c>
      <c r="BH396">
        <v>117</v>
      </c>
      <c r="BI396">
        <v>70</v>
      </c>
      <c r="BJ396"/>
      <c r="BK396"/>
      <c r="BL396"/>
      <c r="BM396"/>
      <c r="BN396"/>
      <c r="BO396"/>
    </row>
    <row r="397">
      <c r="A397" t="s">
        <v>679</v>
      </c>
      <c r="B397">
        <v>2018</v>
      </c>
      <c r="C397" t="s">
        <v>687</v>
      </c>
      <c r="D397">
        <v>354</v>
      </c>
      <c r="E397" t="s">
        <v>137</v>
      </c>
      <c r="F397" t="s">
        <v>48</v>
      </c>
      <c r="G397" t="s">
        <v>199</v>
      </c>
      <c r="H397">
        <v>97.344013490725118</v>
      </c>
      <c r="I397">
        <v>95.859872611464965</v>
      </c>
      <c r="J397">
        <v>93.850931677018636</v>
      </c>
      <c r="K397">
        <v>93.050430504305055</v>
      </c>
      <c r="L397">
        <v>79.778597785977851</v>
      </c>
      <c r="M397">
        <v>94.980694980694977</v>
      </c>
      <c r="N397">
        <v>92.57294429708223</v>
      </c>
      <c r="O397">
        <v>93.324250681198905</v>
      </c>
      <c r="P397">
        <v>89.331210191082803</v>
      </c>
      <c r="Q397">
        <v>67.553191489361694</v>
      </c>
      <c r="R397">
        <v>97.491039426523301</v>
      </c>
      <c r="S397">
        <v>97.231833910034609</v>
      </c>
      <c r="T397">
        <v>95.867768595041326</v>
      </c>
      <c r="U397">
        <v>94.951923076923066</v>
      </c>
      <c r="V397">
        <v>90.897435897435898</v>
      </c>
      <c r="W397" t="s">
        <v>546</v>
      </c>
      <c r="X397" t="s">
        <v>547</v>
      </c>
      <c r="Y397" t="s">
        <v>548</v>
      </c>
      <c r="Z397" t="s">
        <v>549</v>
      </c>
      <c r="AA397" t="s">
        <v>199</v>
      </c>
      <c r="AB397" t="s">
        <v>199</v>
      </c>
      <c r="AC397" t="s">
        <v>199</v>
      </c>
      <c r="AD397" t="s">
        <v>199</v>
      </c>
      <c r="AE397" t="s">
        <v>199</v>
      </c>
      <c r="AF397" t="s">
        <v>199</v>
      </c>
      <c r="AG397">
        <v>95.520581113801455</v>
      </c>
      <c r="AH397">
        <v>90.194647201946481</v>
      </c>
      <c r="AI397">
        <v>95.642458100558656</v>
      </c>
      <c r="AJ397">
        <v>94.290375203915161</v>
      </c>
      <c r="AK397"/>
      <c r="AL397"/>
      <c r="AM397"/>
      <c r="AN397"/>
      <c r="AO397"/>
      <c r="AP397"/>
      <c r="AQ397">
        <v>2309</v>
      </c>
      <c r="AR397">
        <v>1806</v>
      </c>
      <c r="AS397">
        <v>1511</v>
      </c>
      <c r="AT397">
        <v>1513</v>
      </c>
      <c r="AU397">
        <v>1081</v>
      </c>
      <c r="AV397">
        <v>984</v>
      </c>
      <c r="AW397">
        <v>698</v>
      </c>
      <c r="AX397">
        <v>685</v>
      </c>
      <c r="AY397">
        <v>561</v>
      </c>
      <c r="AZ397">
        <v>381</v>
      </c>
      <c r="BA397">
        <v>1360</v>
      </c>
      <c r="BB397">
        <v>1124</v>
      </c>
      <c r="BC397">
        <v>928</v>
      </c>
      <c r="BD397">
        <v>790</v>
      </c>
      <c r="BE397">
        <v>709</v>
      </c>
      <c r="BF397">
        <v>789</v>
      </c>
      <c r="BG397">
        <v>3707</v>
      </c>
      <c r="BH397">
        <v>2568</v>
      </c>
      <c r="BI397">
        <v>1156</v>
      </c>
      <c r="BJ397"/>
      <c r="BK397"/>
      <c r="BL397"/>
      <c r="BM397"/>
      <c r="BN397"/>
      <c r="BO39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Introduction</vt:lpstr>
      <vt:lpstr>Water</vt:lpstr>
      <vt:lpstr>Sanitation</vt:lpstr>
      <vt:lpstr>Hygiene</vt:lpstr>
      <vt:lpstr>MICS00</vt:lpstr>
      <vt:lpstr>HBS02</vt:lpstr>
      <vt:lpstr>DHS04</vt:lpstr>
      <vt:lpstr>DHS09</vt:lpstr>
      <vt:lpstr>DHS14</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2021-05-25T18:25:25Z</dcterms:modified>
</cp:coreProperties>
</file>